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\Desktop\DATAANA\AdvancedExcel\"/>
    </mc:Choice>
  </mc:AlternateContent>
  <xr:revisionPtr revIDLastSave="0" documentId="13_ncr:1_{625BDFDA-967A-477B-A808-399A1A33D04F}" xr6:coauthVersionLast="47" xr6:coauthVersionMax="47" xr10:uidLastSave="{00000000-0000-0000-0000-000000000000}"/>
  <bookViews>
    <workbookView xWindow="-108" yWindow="-108" windowWidth="23256" windowHeight="12456" xr2:uid="{573733DC-ECBD-43E4-91B6-FD76FDAACDBA}"/>
  </bookViews>
  <sheets>
    <sheet name="Shipments" sheetId="1" r:id="rId1"/>
    <sheet name="Dimension Data" sheetId="7" r:id="rId2"/>
    <sheet name="Calendar" sheetId="6" r:id="rId3"/>
  </sheets>
  <definedNames>
    <definedName name="_xlnm._FilterDatabase" localSheetId="0" hidden="1">Shipments!$A$1:$H$7906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2" i="1"/>
  <c r="M2" i="1"/>
  <c r="N2" i="1" s="1"/>
  <c r="O2" i="1" s="1"/>
  <c r="M3" i="1"/>
  <c r="N3" i="1" s="1"/>
  <c r="O3" i="1" s="1"/>
  <c r="M4" i="1"/>
  <c r="N4" i="1" s="1"/>
  <c r="O4" i="1" s="1"/>
  <c r="M5" i="1"/>
  <c r="N5" i="1" s="1"/>
  <c r="O5" i="1" s="1"/>
  <c r="M6" i="1"/>
  <c r="N6" i="1" s="1"/>
  <c r="O6" i="1" s="1"/>
  <c r="M7" i="1"/>
  <c r="N7" i="1" s="1"/>
  <c r="O7" i="1" s="1"/>
  <c r="M8" i="1"/>
  <c r="N8" i="1" s="1"/>
  <c r="O8" i="1" s="1"/>
  <c r="M9" i="1"/>
  <c r="N9" i="1" s="1"/>
  <c r="O9" i="1" s="1"/>
  <c r="M10" i="1"/>
  <c r="N10" i="1" s="1"/>
  <c r="O10" i="1" s="1"/>
  <c r="M11" i="1"/>
  <c r="N11" i="1" s="1"/>
  <c r="O11" i="1" s="1"/>
  <c r="M12" i="1"/>
  <c r="N12" i="1" s="1"/>
  <c r="O12" i="1" s="1"/>
  <c r="M13" i="1"/>
  <c r="N13" i="1" s="1"/>
  <c r="O13" i="1" s="1"/>
  <c r="M14" i="1"/>
  <c r="N14" i="1" s="1"/>
  <c r="O14" i="1" s="1"/>
  <c r="M15" i="1"/>
  <c r="N15" i="1" s="1"/>
  <c r="O15" i="1" s="1"/>
  <c r="M16" i="1"/>
  <c r="N16" i="1" s="1"/>
  <c r="O16" i="1" s="1"/>
  <c r="M17" i="1"/>
  <c r="N17" i="1" s="1"/>
  <c r="O17" i="1" s="1"/>
  <c r="M18" i="1"/>
  <c r="N18" i="1" s="1"/>
  <c r="O18" i="1" s="1"/>
  <c r="M19" i="1"/>
  <c r="N19" i="1" s="1"/>
  <c r="O19" i="1" s="1"/>
  <c r="M20" i="1"/>
  <c r="N20" i="1" s="1"/>
  <c r="O20" i="1" s="1"/>
  <c r="M21" i="1"/>
  <c r="N21" i="1" s="1"/>
  <c r="O21" i="1" s="1"/>
  <c r="M22" i="1"/>
  <c r="N22" i="1" s="1"/>
  <c r="O22" i="1" s="1"/>
  <c r="M23" i="1"/>
  <c r="N23" i="1" s="1"/>
  <c r="O23" i="1" s="1"/>
  <c r="M24" i="1"/>
  <c r="N24" i="1" s="1"/>
  <c r="O24" i="1" s="1"/>
  <c r="M25" i="1"/>
  <c r="N25" i="1" s="1"/>
  <c r="O25" i="1" s="1"/>
  <c r="M26" i="1"/>
  <c r="N26" i="1" s="1"/>
  <c r="O26" i="1" s="1"/>
  <c r="M27" i="1"/>
  <c r="N27" i="1" s="1"/>
  <c r="O27" i="1" s="1"/>
  <c r="M28" i="1"/>
  <c r="N28" i="1" s="1"/>
  <c r="O28" i="1" s="1"/>
  <c r="M29" i="1"/>
  <c r="N29" i="1" s="1"/>
  <c r="O29" i="1" s="1"/>
  <c r="M30" i="1"/>
  <c r="N30" i="1" s="1"/>
  <c r="O30" i="1" s="1"/>
  <c r="M31" i="1"/>
  <c r="N31" i="1" s="1"/>
  <c r="O31" i="1" s="1"/>
  <c r="M32" i="1"/>
  <c r="N32" i="1" s="1"/>
  <c r="O32" i="1" s="1"/>
  <c r="M33" i="1"/>
  <c r="N33" i="1" s="1"/>
  <c r="O33" i="1" s="1"/>
  <c r="M34" i="1"/>
  <c r="N34" i="1" s="1"/>
  <c r="O34" i="1" s="1"/>
  <c r="M35" i="1"/>
  <c r="N35" i="1" s="1"/>
  <c r="O35" i="1" s="1"/>
  <c r="M36" i="1"/>
  <c r="N36" i="1" s="1"/>
  <c r="O36" i="1" s="1"/>
  <c r="M37" i="1"/>
  <c r="N37" i="1" s="1"/>
  <c r="O37" i="1" s="1"/>
  <c r="M38" i="1"/>
  <c r="N38" i="1" s="1"/>
  <c r="O38" i="1" s="1"/>
  <c r="M39" i="1"/>
  <c r="N39" i="1" s="1"/>
  <c r="O39" i="1" s="1"/>
  <c r="M40" i="1"/>
  <c r="N40" i="1" s="1"/>
  <c r="O40" i="1" s="1"/>
  <c r="M41" i="1"/>
  <c r="N41" i="1" s="1"/>
  <c r="O41" i="1" s="1"/>
  <c r="M42" i="1"/>
  <c r="N42" i="1" s="1"/>
  <c r="O42" i="1" s="1"/>
  <c r="M43" i="1"/>
  <c r="N43" i="1" s="1"/>
  <c r="O43" i="1" s="1"/>
  <c r="M44" i="1"/>
  <c r="N44" i="1" s="1"/>
  <c r="O44" i="1" s="1"/>
  <c r="M45" i="1"/>
  <c r="N45" i="1" s="1"/>
  <c r="O45" i="1" s="1"/>
  <c r="M46" i="1"/>
  <c r="N46" i="1" s="1"/>
  <c r="O46" i="1" s="1"/>
  <c r="M47" i="1"/>
  <c r="N47" i="1" s="1"/>
  <c r="O47" i="1" s="1"/>
  <c r="M48" i="1"/>
  <c r="N48" i="1" s="1"/>
  <c r="O48" i="1" s="1"/>
  <c r="M49" i="1"/>
  <c r="N49" i="1" s="1"/>
  <c r="O49" i="1" s="1"/>
  <c r="M50" i="1"/>
  <c r="N50" i="1" s="1"/>
  <c r="O50" i="1" s="1"/>
  <c r="M51" i="1"/>
  <c r="N51" i="1" s="1"/>
  <c r="O51" i="1" s="1"/>
  <c r="M52" i="1"/>
  <c r="N52" i="1" s="1"/>
  <c r="O52" i="1" s="1"/>
  <c r="M53" i="1"/>
  <c r="N53" i="1" s="1"/>
  <c r="O53" i="1" s="1"/>
  <c r="M54" i="1"/>
  <c r="N54" i="1" s="1"/>
  <c r="O54" i="1" s="1"/>
  <c r="M55" i="1"/>
  <c r="N55" i="1" s="1"/>
  <c r="O55" i="1" s="1"/>
  <c r="M56" i="1"/>
  <c r="N56" i="1" s="1"/>
  <c r="O56" i="1" s="1"/>
  <c r="M57" i="1"/>
  <c r="N57" i="1" s="1"/>
  <c r="O57" i="1" s="1"/>
  <c r="M58" i="1"/>
  <c r="N58" i="1" s="1"/>
  <c r="O58" i="1" s="1"/>
  <c r="M59" i="1"/>
  <c r="N59" i="1" s="1"/>
  <c r="O59" i="1" s="1"/>
  <c r="M60" i="1"/>
  <c r="N60" i="1" s="1"/>
  <c r="O60" i="1" s="1"/>
  <c r="M61" i="1"/>
  <c r="N61" i="1" s="1"/>
  <c r="O61" i="1" s="1"/>
  <c r="M62" i="1"/>
  <c r="N62" i="1" s="1"/>
  <c r="O62" i="1" s="1"/>
  <c r="M63" i="1"/>
  <c r="N63" i="1" s="1"/>
  <c r="O63" i="1" s="1"/>
  <c r="M64" i="1"/>
  <c r="N64" i="1" s="1"/>
  <c r="O64" i="1" s="1"/>
  <c r="M65" i="1"/>
  <c r="N65" i="1" s="1"/>
  <c r="O65" i="1" s="1"/>
  <c r="M66" i="1"/>
  <c r="N66" i="1" s="1"/>
  <c r="O66" i="1" s="1"/>
  <c r="M67" i="1"/>
  <c r="N67" i="1" s="1"/>
  <c r="O67" i="1" s="1"/>
  <c r="M68" i="1"/>
  <c r="N68" i="1" s="1"/>
  <c r="O68" i="1" s="1"/>
  <c r="M69" i="1"/>
  <c r="N69" i="1" s="1"/>
  <c r="O69" i="1" s="1"/>
  <c r="M70" i="1"/>
  <c r="N70" i="1" s="1"/>
  <c r="O70" i="1" s="1"/>
  <c r="M71" i="1"/>
  <c r="N71" i="1" s="1"/>
  <c r="O71" i="1" s="1"/>
  <c r="M72" i="1"/>
  <c r="N72" i="1" s="1"/>
  <c r="O72" i="1" s="1"/>
  <c r="M73" i="1"/>
  <c r="N73" i="1" s="1"/>
  <c r="O73" i="1" s="1"/>
  <c r="M74" i="1"/>
  <c r="N74" i="1" s="1"/>
  <c r="O74" i="1" s="1"/>
  <c r="M75" i="1"/>
  <c r="N75" i="1" s="1"/>
  <c r="O75" i="1" s="1"/>
  <c r="M76" i="1"/>
  <c r="N76" i="1" s="1"/>
  <c r="O76" i="1" s="1"/>
  <c r="M77" i="1"/>
  <c r="N77" i="1" s="1"/>
  <c r="O77" i="1" s="1"/>
  <c r="M78" i="1"/>
  <c r="N78" i="1" s="1"/>
  <c r="O78" i="1" s="1"/>
  <c r="M79" i="1"/>
  <c r="N79" i="1" s="1"/>
  <c r="O79" i="1" s="1"/>
  <c r="M80" i="1"/>
  <c r="N80" i="1" s="1"/>
  <c r="O80" i="1" s="1"/>
  <c r="M81" i="1"/>
  <c r="N81" i="1" s="1"/>
  <c r="O81" i="1" s="1"/>
  <c r="M82" i="1"/>
  <c r="N82" i="1" s="1"/>
  <c r="O82" i="1" s="1"/>
  <c r="M83" i="1"/>
  <c r="N83" i="1" s="1"/>
  <c r="O83" i="1" s="1"/>
  <c r="M84" i="1"/>
  <c r="N84" i="1" s="1"/>
  <c r="O84" i="1" s="1"/>
  <c r="M85" i="1"/>
  <c r="N85" i="1" s="1"/>
  <c r="O85" i="1" s="1"/>
  <c r="M86" i="1"/>
  <c r="N86" i="1" s="1"/>
  <c r="O86" i="1" s="1"/>
  <c r="M87" i="1"/>
  <c r="N87" i="1" s="1"/>
  <c r="O87" i="1" s="1"/>
  <c r="M88" i="1"/>
  <c r="N88" i="1" s="1"/>
  <c r="O88" i="1" s="1"/>
  <c r="M89" i="1"/>
  <c r="N89" i="1" s="1"/>
  <c r="O89" i="1" s="1"/>
  <c r="M90" i="1"/>
  <c r="N90" i="1" s="1"/>
  <c r="O90" i="1" s="1"/>
  <c r="M91" i="1"/>
  <c r="N91" i="1" s="1"/>
  <c r="O91" i="1" s="1"/>
  <c r="M92" i="1"/>
  <c r="N92" i="1" s="1"/>
  <c r="O92" i="1" s="1"/>
  <c r="M93" i="1"/>
  <c r="N93" i="1" s="1"/>
  <c r="O93" i="1" s="1"/>
  <c r="M94" i="1"/>
  <c r="N94" i="1" s="1"/>
  <c r="O94" i="1" s="1"/>
  <c r="M95" i="1"/>
  <c r="N95" i="1" s="1"/>
  <c r="O95" i="1" s="1"/>
  <c r="M96" i="1"/>
  <c r="N96" i="1" s="1"/>
  <c r="O96" i="1" s="1"/>
  <c r="M97" i="1"/>
  <c r="N97" i="1" s="1"/>
  <c r="O97" i="1" s="1"/>
  <c r="M98" i="1"/>
  <c r="N98" i="1" s="1"/>
  <c r="O98" i="1" s="1"/>
  <c r="M99" i="1"/>
  <c r="N99" i="1" s="1"/>
  <c r="O99" i="1" s="1"/>
  <c r="M100" i="1"/>
  <c r="N100" i="1" s="1"/>
  <c r="O100" i="1" s="1"/>
  <c r="M101" i="1"/>
  <c r="N101" i="1" s="1"/>
  <c r="O101" i="1" s="1"/>
  <c r="M102" i="1"/>
  <c r="N102" i="1" s="1"/>
  <c r="O102" i="1" s="1"/>
  <c r="M103" i="1"/>
  <c r="N103" i="1" s="1"/>
  <c r="O103" i="1" s="1"/>
  <c r="M104" i="1"/>
  <c r="N104" i="1" s="1"/>
  <c r="O104" i="1" s="1"/>
  <c r="M105" i="1"/>
  <c r="N105" i="1" s="1"/>
  <c r="O105" i="1" s="1"/>
  <c r="M106" i="1"/>
  <c r="N106" i="1" s="1"/>
  <c r="O106" i="1" s="1"/>
  <c r="M107" i="1"/>
  <c r="N107" i="1" s="1"/>
  <c r="O107" i="1" s="1"/>
  <c r="M108" i="1"/>
  <c r="N108" i="1" s="1"/>
  <c r="O108" i="1" s="1"/>
  <c r="M109" i="1"/>
  <c r="N109" i="1" s="1"/>
  <c r="O109" i="1" s="1"/>
  <c r="M110" i="1"/>
  <c r="N110" i="1" s="1"/>
  <c r="O110" i="1" s="1"/>
  <c r="M111" i="1"/>
  <c r="N111" i="1" s="1"/>
  <c r="O111" i="1" s="1"/>
  <c r="M112" i="1"/>
  <c r="N112" i="1" s="1"/>
  <c r="O112" i="1" s="1"/>
  <c r="M113" i="1"/>
  <c r="N113" i="1" s="1"/>
  <c r="O113" i="1" s="1"/>
  <c r="M114" i="1"/>
  <c r="N114" i="1" s="1"/>
  <c r="O114" i="1" s="1"/>
  <c r="M115" i="1"/>
  <c r="N115" i="1" s="1"/>
  <c r="O115" i="1" s="1"/>
  <c r="M116" i="1"/>
  <c r="N116" i="1" s="1"/>
  <c r="O116" i="1" s="1"/>
  <c r="M117" i="1"/>
  <c r="N117" i="1" s="1"/>
  <c r="O117" i="1" s="1"/>
  <c r="M118" i="1"/>
  <c r="N118" i="1" s="1"/>
  <c r="O118" i="1" s="1"/>
  <c r="M119" i="1"/>
  <c r="N119" i="1" s="1"/>
  <c r="O119" i="1" s="1"/>
  <c r="M120" i="1"/>
  <c r="N120" i="1" s="1"/>
  <c r="O120" i="1" s="1"/>
  <c r="M121" i="1"/>
  <c r="N121" i="1" s="1"/>
  <c r="O121" i="1" s="1"/>
  <c r="M122" i="1"/>
  <c r="N122" i="1" s="1"/>
  <c r="O122" i="1" s="1"/>
  <c r="M123" i="1"/>
  <c r="N123" i="1" s="1"/>
  <c r="O123" i="1" s="1"/>
  <c r="M124" i="1"/>
  <c r="N124" i="1" s="1"/>
  <c r="O124" i="1" s="1"/>
  <c r="M125" i="1"/>
  <c r="N125" i="1" s="1"/>
  <c r="O125" i="1" s="1"/>
  <c r="M126" i="1"/>
  <c r="N126" i="1" s="1"/>
  <c r="O126" i="1" s="1"/>
  <c r="M127" i="1"/>
  <c r="N127" i="1" s="1"/>
  <c r="O127" i="1" s="1"/>
  <c r="M128" i="1"/>
  <c r="N128" i="1" s="1"/>
  <c r="O128" i="1" s="1"/>
  <c r="M129" i="1"/>
  <c r="N129" i="1" s="1"/>
  <c r="O129" i="1" s="1"/>
  <c r="M130" i="1"/>
  <c r="N130" i="1" s="1"/>
  <c r="O130" i="1" s="1"/>
  <c r="M131" i="1"/>
  <c r="N131" i="1" s="1"/>
  <c r="O131" i="1" s="1"/>
  <c r="M132" i="1"/>
  <c r="N132" i="1" s="1"/>
  <c r="O132" i="1" s="1"/>
  <c r="M133" i="1"/>
  <c r="N133" i="1" s="1"/>
  <c r="O133" i="1" s="1"/>
  <c r="M134" i="1"/>
  <c r="N134" i="1" s="1"/>
  <c r="O134" i="1" s="1"/>
  <c r="M135" i="1"/>
  <c r="N135" i="1" s="1"/>
  <c r="O135" i="1" s="1"/>
  <c r="M136" i="1"/>
  <c r="N136" i="1" s="1"/>
  <c r="O136" i="1" s="1"/>
  <c r="M137" i="1"/>
  <c r="N137" i="1" s="1"/>
  <c r="O137" i="1" s="1"/>
  <c r="M138" i="1"/>
  <c r="N138" i="1" s="1"/>
  <c r="O138" i="1" s="1"/>
  <c r="M139" i="1"/>
  <c r="N139" i="1" s="1"/>
  <c r="O139" i="1" s="1"/>
  <c r="M140" i="1"/>
  <c r="N140" i="1" s="1"/>
  <c r="O140" i="1" s="1"/>
  <c r="M141" i="1"/>
  <c r="N141" i="1" s="1"/>
  <c r="O141" i="1" s="1"/>
  <c r="M142" i="1"/>
  <c r="N142" i="1" s="1"/>
  <c r="O142" i="1" s="1"/>
  <c r="M143" i="1"/>
  <c r="N143" i="1" s="1"/>
  <c r="O143" i="1" s="1"/>
  <c r="M144" i="1"/>
  <c r="N144" i="1" s="1"/>
  <c r="O144" i="1" s="1"/>
  <c r="M145" i="1"/>
  <c r="N145" i="1" s="1"/>
  <c r="O145" i="1" s="1"/>
  <c r="M146" i="1"/>
  <c r="N146" i="1" s="1"/>
  <c r="O146" i="1" s="1"/>
  <c r="M147" i="1"/>
  <c r="N147" i="1" s="1"/>
  <c r="O147" i="1" s="1"/>
  <c r="M148" i="1"/>
  <c r="N148" i="1" s="1"/>
  <c r="O148" i="1" s="1"/>
  <c r="M149" i="1"/>
  <c r="N149" i="1" s="1"/>
  <c r="O149" i="1" s="1"/>
  <c r="M150" i="1"/>
  <c r="N150" i="1" s="1"/>
  <c r="O150" i="1" s="1"/>
  <c r="M151" i="1"/>
  <c r="N151" i="1" s="1"/>
  <c r="O151" i="1" s="1"/>
  <c r="M152" i="1"/>
  <c r="N152" i="1" s="1"/>
  <c r="O152" i="1" s="1"/>
  <c r="M153" i="1"/>
  <c r="N153" i="1" s="1"/>
  <c r="O153" i="1" s="1"/>
  <c r="M154" i="1"/>
  <c r="N154" i="1" s="1"/>
  <c r="O154" i="1" s="1"/>
  <c r="M155" i="1"/>
  <c r="N155" i="1" s="1"/>
  <c r="O155" i="1" s="1"/>
  <c r="M156" i="1"/>
  <c r="N156" i="1" s="1"/>
  <c r="O156" i="1" s="1"/>
  <c r="M157" i="1"/>
  <c r="N157" i="1" s="1"/>
  <c r="O157" i="1" s="1"/>
  <c r="M158" i="1"/>
  <c r="N158" i="1" s="1"/>
  <c r="O158" i="1" s="1"/>
  <c r="M159" i="1"/>
  <c r="N159" i="1" s="1"/>
  <c r="O159" i="1" s="1"/>
  <c r="M160" i="1"/>
  <c r="N160" i="1" s="1"/>
  <c r="O160" i="1" s="1"/>
  <c r="M161" i="1"/>
  <c r="N161" i="1" s="1"/>
  <c r="O161" i="1" s="1"/>
  <c r="M162" i="1"/>
  <c r="N162" i="1" s="1"/>
  <c r="O162" i="1" s="1"/>
  <c r="M163" i="1"/>
  <c r="N163" i="1" s="1"/>
  <c r="O163" i="1" s="1"/>
  <c r="M164" i="1"/>
  <c r="N164" i="1" s="1"/>
  <c r="O164" i="1" s="1"/>
  <c r="M165" i="1"/>
  <c r="N165" i="1" s="1"/>
  <c r="O165" i="1" s="1"/>
  <c r="M166" i="1"/>
  <c r="N166" i="1" s="1"/>
  <c r="O166" i="1" s="1"/>
  <c r="M167" i="1"/>
  <c r="N167" i="1" s="1"/>
  <c r="O167" i="1" s="1"/>
  <c r="M168" i="1"/>
  <c r="N168" i="1" s="1"/>
  <c r="O168" i="1" s="1"/>
  <c r="M169" i="1"/>
  <c r="N169" i="1" s="1"/>
  <c r="O169" i="1" s="1"/>
  <c r="M170" i="1"/>
  <c r="N170" i="1" s="1"/>
  <c r="O170" i="1" s="1"/>
  <c r="M171" i="1"/>
  <c r="N171" i="1" s="1"/>
  <c r="O171" i="1" s="1"/>
  <c r="M172" i="1"/>
  <c r="N172" i="1" s="1"/>
  <c r="O172" i="1" s="1"/>
  <c r="M173" i="1"/>
  <c r="N173" i="1" s="1"/>
  <c r="O173" i="1" s="1"/>
  <c r="M174" i="1"/>
  <c r="N174" i="1" s="1"/>
  <c r="O174" i="1" s="1"/>
  <c r="M175" i="1"/>
  <c r="N175" i="1" s="1"/>
  <c r="O175" i="1" s="1"/>
  <c r="M176" i="1"/>
  <c r="N176" i="1" s="1"/>
  <c r="O176" i="1" s="1"/>
  <c r="M177" i="1"/>
  <c r="N177" i="1" s="1"/>
  <c r="O177" i="1" s="1"/>
  <c r="M178" i="1"/>
  <c r="N178" i="1" s="1"/>
  <c r="O178" i="1" s="1"/>
  <c r="M179" i="1"/>
  <c r="N179" i="1" s="1"/>
  <c r="O179" i="1" s="1"/>
  <c r="M180" i="1"/>
  <c r="N180" i="1" s="1"/>
  <c r="O180" i="1" s="1"/>
  <c r="M181" i="1"/>
  <c r="N181" i="1" s="1"/>
  <c r="O181" i="1" s="1"/>
  <c r="M182" i="1"/>
  <c r="N182" i="1" s="1"/>
  <c r="O182" i="1" s="1"/>
  <c r="M183" i="1"/>
  <c r="N183" i="1" s="1"/>
  <c r="O183" i="1" s="1"/>
  <c r="M184" i="1"/>
  <c r="N184" i="1" s="1"/>
  <c r="O184" i="1" s="1"/>
  <c r="M185" i="1"/>
  <c r="N185" i="1" s="1"/>
  <c r="O185" i="1" s="1"/>
  <c r="M186" i="1"/>
  <c r="N186" i="1" s="1"/>
  <c r="O186" i="1" s="1"/>
  <c r="M187" i="1"/>
  <c r="N187" i="1" s="1"/>
  <c r="O187" i="1" s="1"/>
  <c r="M188" i="1"/>
  <c r="N188" i="1" s="1"/>
  <c r="O188" i="1" s="1"/>
  <c r="M189" i="1"/>
  <c r="N189" i="1" s="1"/>
  <c r="O189" i="1" s="1"/>
  <c r="M190" i="1"/>
  <c r="N190" i="1" s="1"/>
  <c r="O190" i="1" s="1"/>
  <c r="M191" i="1"/>
  <c r="N191" i="1" s="1"/>
  <c r="O191" i="1" s="1"/>
  <c r="M192" i="1"/>
  <c r="N192" i="1" s="1"/>
  <c r="O192" i="1" s="1"/>
  <c r="M193" i="1"/>
  <c r="N193" i="1" s="1"/>
  <c r="O193" i="1" s="1"/>
  <c r="M194" i="1"/>
  <c r="N194" i="1" s="1"/>
  <c r="O194" i="1" s="1"/>
  <c r="M195" i="1"/>
  <c r="N195" i="1" s="1"/>
  <c r="O195" i="1" s="1"/>
  <c r="M196" i="1"/>
  <c r="N196" i="1" s="1"/>
  <c r="O196" i="1" s="1"/>
  <c r="M197" i="1"/>
  <c r="N197" i="1" s="1"/>
  <c r="O197" i="1" s="1"/>
  <c r="M198" i="1"/>
  <c r="N198" i="1" s="1"/>
  <c r="O198" i="1" s="1"/>
  <c r="M199" i="1"/>
  <c r="N199" i="1" s="1"/>
  <c r="O199" i="1" s="1"/>
  <c r="M200" i="1"/>
  <c r="N200" i="1" s="1"/>
  <c r="O200" i="1" s="1"/>
  <c r="M201" i="1"/>
  <c r="N201" i="1" s="1"/>
  <c r="O201" i="1" s="1"/>
  <c r="M202" i="1"/>
  <c r="N202" i="1" s="1"/>
  <c r="O202" i="1" s="1"/>
  <c r="M203" i="1"/>
  <c r="N203" i="1" s="1"/>
  <c r="O203" i="1" s="1"/>
  <c r="M204" i="1"/>
  <c r="N204" i="1" s="1"/>
  <c r="O204" i="1" s="1"/>
  <c r="M205" i="1"/>
  <c r="N205" i="1" s="1"/>
  <c r="O205" i="1" s="1"/>
  <c r="M206" i="1"/>
  <c r="N206" i="1" s="1"/>
  <c r="O206" i="1" s="1"/>
  <c r="M207" i="1"/>
  <c r="N207" i="1" s="1"/>
  <c r="O207" i="1" s="1"/>
  <c r="M208" i="1"/>
  <c r="N208" i="1" s="1"/>
  <c r="O208" i="1" s="1"/>
  <c r="M209" i="1"/>
  <c r="N209" i="1" s="1"/>
  <c r="O209" i="1" s="1"/>
  <c r="M210" i="1"/>
  <c r="N210" i="1" s="1"/>
  <c r="O210" i="1" s="1"/>
  <c r="M211" i="1"/>
  <c r="N211" i="1" s="1"/>
  <c r="O211" i="1" s="1"/>
  <c r="M212" i="1"/>
  <c r="N212" i="1" s="1"/>
  <c r="O212" i="1" s="1"/>
  <c r="M213" i="1"/>
  <c r="N213" i="1" s="1"/>
  <c r="O213" i="1" s="1"/>
  <c r="M214" i="1"/>
  <c r="N214" i="1" s="1"/>
  <c r="O214" i="1" s="1"/>
  <c r="M215" i="1"/>
  <c r="N215" i="1" s="1"/>
  <c r="O215" i="1" s="1"/>
  <c r="M216" i="1"/>
  <c r="N216" i="1" s="1"/>
  <c r="O216" i="1" s="1"/>
  <c r="M217" i="1"/>
  <c r="N217" i="1" s="1"/>
  <c r="O217" i="1" s="1"/>
  <c r="M218" i="1"/>
  <c r="N218" i="1" s="1"/>
  <c r="O218" i="1" s="1"/>
  <c r="M219" i="1"/>
  <c r="N219" i="1" s="1"/>
  <c r="O219" i="1" s="1"/>
  <c r="M220" i="1"/>
  <c r="N220" i="1" s="1"/>
  <c r="O220" i="1" s="1"/>
  <c r="M221" i="1"/>
  <c r="N221" i="1" s="1"/>
  <c r="O221" i="1" s="1"/>
  <c r="M222" i="1"/>
  <c r="N222" i="1" s="1"/>
  <c r="O222" i="1" s="1"/>
  <c r="M223" i="1"/>
  <c r="N223" i="1" s="1"/>
  <c r="O223" i="1" s="1"/>
  <c r="M224" i="1"/>
  <c r="N224" i="1" s="1"/>
  <c r="O224" i="1" s="1"/>
  <c r="M225" i="1"/>
  <c r="N225" i="1" s="1"/>
  <c r="O225" i="1" s="1"/>
  <c r="M226" i="1"/>
  <c r="N226" i="1" s="1"/>
  <c r="O226" i="1" s="1"/>
  <c r="M227" i="1"/>
  <c r="N227" i="1" s="1"/>
  <c r="O227" i="1" s="1"/>
  <c r="M228" i="1"/>
  <c r="N228" i="1" s="1"/>
  <c r="O228" i="1" s="1"/>
  <c r="M229" i="1"/>
  <c r="N229" i="1" s="1"/>
  <c r="O229" i="1" s="1"/>
  <c r="M230" i="1"/>
  <c r="N230" i="1" s="1"/>
  <c r="O230" i="1" s="1"/>
  <c r="M231" i="1"/>
  <c r="N231" i="1" s="1"/>
  <c r="O231" i="1" s="1"/>
  <c r="M232" i="1"/>
  <c r="N232" i="1" s="1"/>
  <c r="O232" i="1" s="1"/>
  <c r="M233" i="1"/>
  <c r="N233" i="1" s="1"/>
  <c r="O233" i="1" s="1"/>
  <c r="M234" i="1"/>
  <c r="N234" i="1" s="1"/>
  <c r="O234" i="1" s="1"/>
  <c r="M235" i="1"/>
  <c r="N235" i="1" s="1"/>
  <c r="O235" i="1" s="1"/>
  <c r="M236" i="1"/>
  <c r="N236" i="1" s="1"/>
  <c r="O236" i="1" s="1"/>
  <c r="M237" i="1"/>
  <c r="N237" i="1" s="1"/>
  <c r="O237" i="1" s="1"/>
  <c r="M238" i="1"/>
  <c r="N238" i="1" s="1"/>
  <c r="O238" i="1" s="1"/>
  <c r="M239" i="1"/>
  <c r="N239" i="1" s="1"/>
  <c r="O239" i="1" s="1"/>
  <c r="M240" i="1"/>
  <c r="N240" i="1" s="1"/>
  <c r="O240" i="1" s="1"/>
  <c r="M241" i="1"/>
  <c r="N241" i="1" s="1"/>
  <c r="O241" i="1" s="1"/>
  <c r="M242" i="1"/>
  <c r="N242" i="1" s="1"/>
  <c r="O242" i="1" s="1"/>
  <c r="M243" i="1"/>
  <c r="N243" i="1" s="1"/>
  <c r="O243" i="1" s="1"/>
  <c r="M244" i="1"/>
  <c r="N244" i="1" s="1"/>
  <c r="O244" i="1" s="1"/>
  <c r="M245" i="1"/>
  <c r="N245" i="1" s="1"/>
  <c r="O245" i="1" s="1"/>
  <c r="M246" i="1"/>
  <c r="N246" i="1" s="1"/>
  <c r="O246" i="1" s="1"/>
  <c r="M247" i="1"/>
  <c r="N247" i="1" s="1"/>
  <c r="O247" i="1" s="1"/>
  <c r="M248" i="1"/>
  <c r="N248" i="1" s="1"/>
  <c r="O248" i="1" s="1"/>
  <c r="M249" i="1"/>
  <c r="N249" i="1" s="1"/>
  <c r="O249" i="1" s="1"/>
  <c r="M250" i="1"/>
  <c r="N250" i="1" s="1"/>
  <c r="O250" i="1" s="1"/>
  <c r="M251" i="1"/>
  <c r="N251" i="1" s="1"/>
  <c r="O251" i="1" s="1"/>
  <c r="M252" i="1"/>
  <c r="N252" i="1" s="1"/>
  <c r="O252" i="1" s="1"/>
  <c r="M253" i="1"/>
  <c r="N253" i="1" s="1"/>
  <c r="O253" i="1" s="1"/>
  <c r="M254" i="1"/>
  <c r="N254" i="1" s="1"/>
  <c r="O254" i="1" s="1"/>
  <c r="M255" i="1"/>
  <c r="N255" i="1" s="1"/>
  <c r="O255" i="1" s="1"/>
  <c r="M256" i="1"/>
  <c r="N256" i="1" s="1"/>
  <c r="O256" i="1" s="1"/>
  <c r="M257" i="1"/>
  <c r="N257" i="1" s="1"/>
  <c r="O257" i="1" s="1"/>
  <c r="M258" i="1"/>
  <c r="N258" i="1" s="1"/>
  <c r="O258" i="1" s="1"/>
  <c r="M259" i="1"/>
  <c r="N259" i="1" s="1"/>
  <c r="O259" i="1" s="1"/>
  <c r="M260" i="1"/>
  <c r="N260" i="1" s="1"/>
  <c r="O260" i="1" s="1"/>
  <c r="M261" i="1"/>
  <c r="N261" i="1" s="1"/>
  <c r="O261" i="1" s="1"/>
  <c r="M262" i="1"/>
  <c r="N262" i="1" s="1"/>
  <c r="O262" i="1" s="1"/>
  <c r="M263" i="1"/>
  <c r="N263" i="1" s="1"/>
  <c r="O263" i="1" s="1"/>
  <c r="M264" i="1"/>
  <c r="N264" i="1" s="1"/>
  <c r="O264" i="1" s="1"/>
  <c r="M265" i="1"/>
  <c r="N265" i="1" s="1"/>
  <c r="O265" i="1" s="1"/>
  <c r="M266" i="1"/>
  <c r="N266" i="1" s="1"/>
  <c r="O266" i="1" s="1"/>
  <c r="M267" i="1"/>
  <c r="N267" i="1" s="1"/>
  <c r="O267" i="1" s="1"/>
  <c r="M268" i="1"/>
  <c r="N268" i="1" s="1"/>
  <c r="O268" i="1" s="1"/>
  <c r="M269" i="1"/>
  <c r="N269" i="1" s="1"/>
  <c r="O269" i="1" s="1"/>
  <c r="M270" i="1"/>
  <c r="N270" i="1" s="1"/>
  <c r="O270" i="1" s="1"/>
  <c r="M271" i="1"/>
  <c r="N271" i="1" s="1"/>
  <c r="O271" i="1" s="1"/>
  <c r="M272" i="1"/>
  <c r="N272" i="1" s="1"/>
  <c r="O272" i="1" s="1"/>
  <c r="M273" i="1"/>
  <c r="N273" i="1" s="1"/>
  <c r="O273" i="1" s="1"/>
  <c r="M274" i="1"/>
  <c r="N274" i="1" s="1"/>
  <c r="O274" i="1" s="1"/>
  <c r="M275" i="1"/>
  <c r="N275" i="1" s="1"/>
  <c r="O275" i="1" s="1"/>
  <c r="M276" i="1"/>
  <c r="N276" i="1" s="1"/>
  <c r="O276" i="1" s="1"/>
  <c r="M277" i="1"/>
  <c r="N277" i="1" s="1"/>
  <c r="O277" i="1" s="1"/>
  <c r="M278" i="1"/>
  <c r="N278" i="1" s="1"/>
  <c r="O278" i="1" s="1"/>
  <c r="M279" i="1"/>
  <c r="N279" i="1" s="1"/>
  <c r="O279" i="1" s="1"/>
  <c r="M280" i="1"/>
  <c r="N280" i="1" s="1"/>
  <c r="O280" i="1" s="1"/>
  <c r="M281" i="1"/>
  <c r="N281" i="1" s="1"/>
  <c r="O281" i="1" s="1"/>
  <c r="M282" i="1"/>
  <c r="N282" i="1" s="1"/>
  <c r="O282" i="1" s="1"/>
  <c r="M283" i="1"/>
  <c r="N283" i="1" s="1"/>
  <c r="O283" i="1" s="1"/>
  <c r="M284" i="1"/>
  <c r="N284" i="1" s="1"/>
  <c r="O284" i="1" s="1"/>
  <c r="M285" i="1"/>
  <c r="N285" i="1" s="1"/>
  <c r="O285" i="1" s="1"/>
  <c r="M286" i="1"/>
  <c r="N286" i="1" s="1"/>
  <c r="O286" i="1" s="1"/>
  <c r="M287" i="1"/>
  <c r="N287" i="1" s="1"/>
  <c r="O287" i="1" s="1"/>
  <c r="M288" i="1"/>
  <c r="N288" i="1" s="1"/>
  <c r="O288" i="1" s="1"/>
  <c r="M289" i="1"/>
  <c r="N289" i="1" s="1"/>
  <c r="O289" i="1" s="1"/>
  <c r="M290" i="1"/>
  <c r="N290" i="1" s="1"/>
  <c r="O290" i="1" s="1"/>
  <c r="M291" i="1"/>
  <c r="N291" i="1" s="1"/>
  <c r="O291" i="1" s="1"/>
  <c r="M292" i="1"/>
  <c r="N292" i="1" s="1"/>
  <c r="O292" i="1" s="1"/>
  <c r="M293" i="1"/>
  <c r="N293" i="1" s="1"/>
  <c r="O293" i="1" s="1"/>
  <c r="M294" i="1"/>
  <c r="N294" i="1" s="1"/>
  <c r="O294" i="1" s="1"/>
  <c r="M295" i="1"/>
  <c r="N295" i="1" s="1"/>
  <c r="O295" i="1" s="1"/>
  <c r="M296" i="1"/>
  <c r="N296" i="1" s="1"/>
  <c r="O296" i="1" s="1"/>
  <c r="M297" i="1"/>
  <c r="N297" i="1" s="1"/>
  <c r="O297" i="1" s="1"/>
  <c r="M298" i="1"/>
  <c r="N298" i="1" s="1"/>
  <c r="O298" i="1" s="1"/>
  <c r="M299" i="1"/>
  <c r="N299" i="1" s="1"/>
  <c r="O299" i="1" s="1"/>
  <c r="M300" i="1"/>
  <c r="N300" i="1" s="1"/>
  <c r="O300" i="1" s="1"/>
  <c r="M301" i="1"/>
  <c r="N301" i="1" s="1"/>
  <c r="O301" i="1" s="1"/>
  <c r="M302" i="1"/>
  <c r="N302" i="1" s="1"/>
  <c r="O302" i="1" s="1"/>
  <c r="M303" i="1"/>
  <c r="N303" i="1" s="1"/>
  <c r="O303" i="1" s="1"/>
  <c r="M304" i="1"/>
  <c r="N304" i="1" s="1"/>
  <c r="O304" i="1" s="1"/>
  <c r="M305" i="1"/>
  <c r="N305" i="1" s="1"/>
  <c r="O305" i="1" s="1"/>
  <c r="M306" i="1"/>
  <c r="N306" i="1" s="1"/>
  <c r="O306" i="1" s="1"/>
  <c r="M307" i="1"/>
  <c r="N307" i="1" s="1"/>
  <c r="O307" i="1" s="1"/>
  <c r="M308" i="1"/>
  <c r="N308" i="1" s="1"/>
  <c r="O308" i="1" s="1"/>
  <c r="M309" i="1"/>
  <c r="N309" i="1" s="1"/>
  <c r="O309" i="1" s="1"/>
  <c r="M310" i="1"/>
  <c r="N310" i="1" s="1"/>
  <c r="O310" i="1" s="1"/>
  <c r="M311" i="1"/>
  <c r="N311" i="1" s="1"/>
  <c r="O311" i="1" s="1"/>
  <c r="M312" i="1"/>
  <c r="N312" i="1" s="1"/>
  <c r="O312" i="1" s="1"/>
  <c r="M313" i="1"/>
  <c r="N313" i="1" s="1"/>
  <c r="O313" i="1" s="1"/>
  <c r="M314" i="1"/>
  <c r="N314" i="1" s="1"/>
  <c r="O314" i="1" s="1"/>
  <c r="M315" i="1"/>
  <c r="N315" i="1" s="1"/>
  <c r="O315" i="1" s="1"/>
  <c r="M316" i="1"/>
  <c r="N316" i="1" s="1"/>
  <c r="O316" i="1" s="1"/>
  <c r="M317" i="1"/>
  <c r="N317" i="1" s="1"/>
  <c r="O317" i="1" s="1"/>
  <c r="M318" i="1"/>
  <c r="N318" i="1" s="1"/>
  <c r="O318" i="1" s="1"/>
  <c r="M319" i="1"/>
  <c r="N319" i="1" s="1"/>
  <c r="O319" i="1" s="1"/>
  <c r="M320" i="1"/>
  <c r="N320" i="1" s="1"/>
  <c r="O320" i="1" s="1"/>
  <c r="M321" i="1"/>
  <c r="N321" i="1" s="1"/>
  <c r="O321" i="1" s="1"/>
  <c r="M322" i="1"/>
  <c r="N322" i="1" s="1"/>
  <c r="O322" i="1" s="1"/>
  <c r="M323" i="1"/>
  <c r="N323" i="1" s="1"/>
  <c r="O323" i="1" s="1"/>
  <c r="M324" i="1"/>
  <c r="N324" i="1" s="1"/>
  <c r="O324" i="1" s="1"/>
  <c r="M325" i="1"/>
  <c r="N325" i="1" s="1"/>
  <c r="O325" i="1" s="1"/>
  <c r="M326" i="1"/>
  <c r="N326" i="1" s="1"/>
  <c r="O326" i="1" s="1"/>
  <c r="M327" i="1"/>
  <c r="N327" i="1" s="1"/>
  <c r="O327" i="1" s="1"/>
  <c r="M328" i="1"/>
  <c r="N328" i="1" s="1"/>
  <c r="O328" i="1" s="1"/>
  <c r="M329" i="1"/>
  <c r="N329" i="1" s="1"/>
  <c r="O329" i="1" s="1"/>
  <c r="M330" i="1"/>
  <c r="N330" i="1" s="1"/>
  <c r="O330" i="1" s="1"/>
  <c r="M331" i="1"/>
  <c r="N331" i="1" s="1"/>
  <c r="O331" i="1" s="1"/>
  <c r="M332" i="1"/>
  <c r="N332" i="1" s="1"/>
  <c r="O332" i="1" s="1"/>
  <c r="M333" i="1"/>
  <c r="N333" i="1" s="1"/>
  <c r="O333" i="1" s="1"/>
  <c r="M334" i="1"/>
  <c r="N334" i="1" s="1"/>
  <c r="O334" i="1" s="1"/>
  <c r="M335" i="1"/>
  <c r="N335" i="1" s="1"/>
  <c r="O335" i="1" s="1"/>
  <c r="M336" i="1"/>
  <c r="N336" i="1" s="1"/>
  <c r="O336" i="1" s="1"/>
  <c r="M337" i="1"/>
  <c r="N337" i="1" s="1"/>
  <c r="O337" i="1" s="1"/>
  <c r="M338" i="1"/>
  <c r="N338" i="1" s="1"/>
  <c r="O338" i="1" s="1"/>
  <c r="M339" i="1"/>
  <c r="N339" i="1" s="1"/>
  <c r="O339" i="1" s="1"/>
  <c r="M340" i="1"/>
  <c r="N340" i="1" s="1"/>
  <c r="O340" i="1" s="1"/>
  <c r="M341" i="1"/>
  <c r="N341" i="1" s="1"/>
  <c r="O341" i="1" s="1"/>
  <c r="M342" i="1"/>
  <c r="N342" i="1" s="1"/>
  <c r="O342" i="1" s="1"/>
  <c r="M343" i="1"/>
  <c r="N343" i="1" s="1"/>
  <c r="O343" i="1" s="1"/>
  <c r="M344" i="1"/>
  <c r="N344" i="1" s="1"/>
  <c r="O344" i="1" s="1"/>
  <c r="M345" i="1"/>
  <c r="N345" i="1" s="1"/>
  <c r="O345" i="1" s="1"/>
  <c r="M346" i="1"/>
  <c r="N346" i="1" s="1"/>
  <c r="O346" i="1" s="1"/>
  <c r="M347" i="1"/>
  <c r="N347" i="1" s="1"/>
  <c r="O347" i="1" s="1"/>
  <c r="M348" i="1"/>
  <c r="N348" i="1" s="1"/>
  <c r="O348" i="1" s="1"/>
  <c r="M349" i="1"/>
  <c r="N349" i="1" s="1"/>
  <c r="O349" i="1" s="1"/>
  <c r="M350" i="1"/>
  <c r="N350" i="1" s="1"/>
  <c r="O350" i="1" s="1"/>
  <c r="M351" i="1"/>
  <c r="N351" i="1" s="1"/>
  <c r="O351" i="1" s="1"/>
  <c r="M352" i="1"/>
  <c r="N352" i="1" s="1"/>
  <c r="O352" i="1" s="1"/>
  <c r="M353" i="1"/>
  <c r="N353" i="1" s="1"/>
  <c r="O353" i="1" s="1"/>
  <c r="M354" i="1"/>
  <c r="N354" i="1" s="1"/>
  <c r="O354" i="1" s="1"/>
  <c r="M355" i="1"/>
  <c r="N355" i="1" s="1"/>
  <c r="O355" i="1" s="1"/>
  <c r="M356" i="1"/>
  <c r="N356" i="1" s="1"/>
  <c r="O356" i="1" s="1"/>
  <c r="M357" i="1"/>
  <c r="N357" i="1" s="1"/>
  <c r="O357" i="1" s="1"/>
  <c r="M358" i="1"/>
  <c r="N358" i="1" s="1"/>
  <c r="O358" i="1" s="1"/>
  <c r="M359" i="1"/>
  <c r="N359" i="1" s="1"/>
  <c r="O359" i="1" s="1"/>
  <c r="M360" i="1"/>
  <c r="N360" i="1" s="1"/>
  <c r="O360" i="1" s="1"/>
  <c r="M361" i="1"/>
  <c r="N361" i="1" s="1"/>
  <c r="O361" i="1" s="1"/>
  <c r="M362" i="1"/>
  <c r="N362" i="1" s="1"/>
  <c r="O362" i="1" s="1"/>
  <c r="M363" i="1"/>
  <c r="N363" i="1" s="1"/>
  <c r="O363" i="1" s="1"/>
  <c r="M364" i="1"/>
  <c r="N364" i="1" s="1"/>
  <c r="O364" i="1" s="1"/>
  <c r="M365" i="1"/>
  <c r="N365" i="1" s="1"/>
  <c r="O365" i="1" s="1"/>
  <c r="M366" i="1"/>
  <c r="N366" i="1" s="1"/>
  <c r="O366" i="1" s="1"/>
  <c r="M367" i="1"/>
  <c r="N367" i="1" s="1"/>
  <c r="O367" i="1" s="1"/>
  <c r="M368" i="1"/>
  <c r="N368" i="1" s="1"/>
  <c r="O368" i="1" s="1"/>
  <c r="M369" i="1"/>
  <c r="N369" i="1" s="1"/>
  <c r="O369" i="1" s="1"/>
  <c r="M370" i="1"/>
  <c r="N370" i="1" s="1"/>
  <c r="O370" i="1" s="1"/>
  <c r="M371" i="1"/>
  <c r="N371" i="1" s="1"/>
  <c r="O371" i="1" s="1"/>
  <c r="M372" i="1"/>
  <c r="N372" i="1" s="1"/>
  <c r="O372" i="1" s="1"/>
  <c r="M373" i="1"/>
  <c r="N373" i="1" s="1"/>
  <c r="O373" i="1" s="1"/>
  <c r="M374" i="1"/>
  <c r="N374" i="1" s="1"/>
  <c r="O374" i="1" s="1"/>
  <c r="M375" i="1"/>
  <c r="N375" i="1" s="1"/>
  <c r="O375" i="1" s="1"/>
  <c r="M376" i="1"/>
  <c r="N376" i="1" s="1"/>
  <c r="O376" i="1" s="1"/>
  <c r="M377" i="1"/>
  <c r="N377" i="1" s="1"/>
  <c r="O377" i="1" s="1"/>
  <c r="M378" i="1"/>
  <c r="N378" i="1" s="1"/>
  <c r="O378" i="1" s="1"/>
  <c r="M379" i="1"/>
  <c r="N379" i="1" s="1"/>
  <c r="O379" i="1" s="1"/>
  <c r="M380" i="1"/>
  <c r="N380" i="1" s="1"/>
  <c r="O380" i="1" s="1"/>
  <c r="M381" i="1"/>
  <c r="N381" i="1" s="1"/>
  <c r="O381" i="1" s="1"/>
  <c r="M382" i="1"/>
  <c r="N382" i="1" s="1"/>
  <c r="O382" i="1" s="1"/>
  <c r="M383" i="1"/>
  <c r="N383" i="1" s="1"/>
  <c r="O383" i="1" s="1"/>
  <c r="M384" i="1"/>
  <c r="N384" i="1" s="1"/>
  <c r="O384" i="1" s="1"/>
  <c r="M385" i="1"/>
  <c r="N385" i="1" s="1"/>
  <c r="O385" i="1" s="1"/>
  <c r="M386" i="1"/>
  <c r="N386" i="1" s="1"/>
  <c r="O386" i="1" s="1"/>
  <c r="M387" i="1"/>
  <c r="N387" i="1" s="1"/>
  <c r="O387" i="1" s="1"/>
  <c r="M388" i="1"/>
  <c r="N388" i="1" s="1"/>
  <c r="O388" i="1" s="1"/>
  <c r="M389" i="1"/>
  <c r="N389" i="1" s="1"/>
  <c r="O389" i="1" s="1"/>
  <c r="M390" i="1"/>
  <c r="N390" i="1" s="1"/>
  <c r="O390" i="1" s="1"/>
  <c r="M391" i="1"/>
  <c r="N391" i="1" s="1"/>
  <c r="O391" i="1" s="1"/>
  <c r="M392" i="1"/>
  <c r="N392" i="1" s="1"/>
  <c r="O392" i="1" s="1"/>
  <c r="M393" i="1"/>
  <c r="N393" i="1" s="1"/>
  <c r="O393" i="1" s="1"/>
  <c r="M394" i="1"/>
  <c r="N394" i="1" s="1"/>
  <c r="O394" i="1" s="1"/>
  <c r="M395" i="1"/>
  <c r="N395" i="1" s="1"/>
  <c r="O395" i="1" s="1"/>
  <c r="M396" i="1"/>
  <c r="N396" i="1" s="1"/>
  <c r="O396" i="1" s="1"/>
  <c r="M397" i="1"/>
  <c r="N397" i="1" s="1"/>
  <c r="O397" i="1" s="1"/>
  <c r="M398" i="1"/>
  <c r="N398" i="1" s="1"/>
  <c r="O398" i="1" s="1"/>
  <c r="M399" i="1"/>
  <c r="N399" i="1" s="1"/>
  <c r="O399" i="1" s="1"/>
  <c r="M400" i="1"/>
  <c r="N400" i="1" s="1"/>
  <c r="O400" i="1" s="1"/>
  <c r="M401" i="1"/>
  <c r="N401" i="1" s="1"/>
  <c r="O401" i="1" s="1"/>
  <c r="M402" i="1"/>
  <c r="N402" i="1" s="1"/>
  <c r="O402" i="1" s="1"/>
  <c r="M403" i="1"/>
  <c r="N403" i="1" s="1"/>
  <c r="O403" i="1" s="1"/>
  <c r="M404" i="1"/>
  <c r="N404" i="1" s="1"/>
  <c r="O404" i="1" s="1"/>
  <c r="M405" i="1"/>
  <c r="N405" i="1" s="1"/>
  <c r="O405" i="1" s="1"/>
  <c r="M406" i="1"/>
  <c r="N406" i="1" s="1"/>
  <c r="O406" i="1" s="1"/>
  <c r="M407" i="1"/>
  <c r="N407" i="1" s="1"/>
  <c r="O407" i="1" s="1"/>
  <c r="M408" i="1"/>
  <c r="N408" i="1" s="1"/>
  <c r="O408" i="1" s="1"/>
  <c r="M409" i="1"/>
  <c r="N409" i="1" s="1"/>
  <c r="O409" i="1" s="1"/>
  <c r="M410" i="1"/>
  <c r="N410" i="1" s="1"/>
  <c r="O410" i="1" s="1"/>
  <c r="M411" i="1"/>
  <c r="N411" i="1" s="1"/>
  <c r="O411" i="1" s="1"/>
  <c r="M412" i="1"/>
  <c r="N412" i="1" s="1"/>
  <c r="O412" i="1" s="1"/>
  <c r="M413" i="1"/>
  <c r="N413" i="1" s="1"/>
  <c r="O413" i="1" s="1"/>
  <c r="M414" i="1"/>
  <c r="N414" i="1" s="1"/>
  <c r="O414" i="1" s="1"/>
  <c r="M415" i="1"/>
  <c r="N415" i="1" s="1"/>
  <c r="O415" i="1" s="1"/>
  <c r="M416" i="1"/>
  <c r="N416" i="1" s="1"/>
  <c r="O416" i="1" s="1"/>
  <c r="M417" i="1"/>
  <c r="N417" i="1" s="1"/>
  <c r="O417" i="1" s="1"/>
  <c r="M418" i="1"/>
  <c r="N418" i="1" s="1"/>
  <c r="O418" i="1" s="1"/>
  <c r="M419" i="1"/>
  <c r="N419" i="1" s="1"/>
  <c r="O419" i="1" s="1"/>
  <c r="M420" i="1"/>
  <c r="N420" i="1" s="1"/>
  <c r="O420" i="1" s="1"/>
  <c r="M421" i="1"/>
  <c r="N421" i="1" s="1"/>
  <c r="O421" i="1" s="1"/>
  <c r="M422" i="1"/>
  <c r="N422" i="1" s="1"/>
  <c r="O422" i="1" s="1"/>
  <c r="M423" i="1"/>
  <c r="N423" i="1" s="1"/>
  <c r="O423" i="1" s="1"/>
  <c r="M424" i="1"/>
  <c r="N424" i="1" s="1"/>
  <c r="O424" i="1" s="1"/>
  <c r="M425" i="1"/>
  <c r="N425" i="1" s="1"/>
  <c r="O425" i="1" s="1"/>
  <c r="M426" i="1"/>
  <c r="N426" i="1" s="1"/>
  <c r="O426" i="1" s="1"/>
  <c r="M427" i="1"/>
  <c r="N427" i="1" s="1"/>
  <c r="O427" i="1" s="1"/>
  <c r="M428" i="1"/>
  <c r="N428" i="1" s="1"/>
  <c r="O428" i="1" s="1"/>
  <c r="M429" i="1"/>
  <c r="N429" i="1" s="1"/>
  <c r="O429" i="1" s="1"/>
  <c r="M430" i="1"/>
  <c r="N430" i="1" s="1"/>
  <c r="O430" i="1" s="1"/>
  <c r="M431" i="1"/>
  <c r="N431" i="1" s="1"/>
  <c r="O431" i="1" s="1"/>
  <c r="M432" i="1"/>
  <c r="N432" i="1" s="1"/>
  <c r="O432" i="1" s="1"/>
  <c r="M433" i="1"/>
  <c r="N433" i="1" s="1"/>
  <c r="O433" i="1" s="1"/>
  <c r="M434" i="1"/>
  <c r="N434" i="1" s="1"/>
  <c r="O434" i="1" s="1"/>
  <c r="M435" i="1"/>
  <c r="N435" i="1" s="1"/>
  <c r="O435" i="1" s="1"/>
  <c r="M436" i="1"/>
  <c r="N436" i="1" s="1"/>
  <c r="O436" i="1" s="1"/>
  <c r="M437" i="1"/>
  <c r="N437" i="1" s="1"/>
  <c r="O437" i="1" s="1"/>
  <c r="M438" i="1"/>
  <c r="N438" i="1" s="1"/>
  <c r="O438" i="1" s="1"/>
  <c r="M439" i="1"/>
  <c r="N439" i="1" s="1"/>
  <c r="O439" i="1" s="1"/>
  <c r="M440" i="1"/>
  <c r="N440" i="1" s="1"/>
  <c r="O440" i="1" s="1"/>
  <c r="M441" i="1"/>
  <c r="N441" i="1" s="1"/>
  <c r="O441" i="1" s="1"/>
  <c r="M442" i="1"/>
  <c r="N442" i="1" s="1"/>
  <c r="O442" i="1" s="1"/>
  <c r="M443" i="1"/>
  <c r="N443" i="1" s="1"/>
  <c r="O443" i="1" s="1"/>
  <c r="M444" i="1"/>
  <c r="N444" i="1" s="1"/>
  <c r="O444" i="1" s="1"/>
  <c r="M445" i="1"/>
  <c r="N445" i="1" s="1"/>
  <c r="O445" i="1" s="1"/>
  <c r="M446" i="1"/>
  <c r="N446" i="1" s="1"/>
  <c r="O446" i="1" s="1"/>
  <c r="M447" i="1"/>
  <c r="N447" i="1" s="1"/>
  <c r="O447" i="1" s="1"/>
  <c r="M448" i="1"/>
  <c r="N448" i="1" s="1"/>
  <c r="O448" i="1" s="1"/>
  <c r="M449" i="1"/>
  <c r="N449" i="1" s="1"/>
  <c r="O449" i="1" s="1"/>
  <c r="M450" i="1"/>
  <c r="N450" i="1" s="1"/>
  <c r="O450" i="1" s="1"/>
  <c r="M451" i="1"/>
  <c r="N451" i="1" s="1"/>
  <c r="O451" i="1" s="1"/>
  <c r="M452" i="1"/>
  <c r="N452" i="1" s="1"/>
  <c r="O452" i="1" s="1"/>
  <c r="M453" i="1"/>
  <c r="N453" i="1" s="1"/>
  <c r="O453" i="1" s="1"/>
  <c r="M454" i="1"/>
  <c r="N454" i="1" s="1"/>
  <c r="O454" i="1" s="1"/>
  <c r="M455" i="1"/>
  <c r="N455" i="1" s="1"/>
  <c r="O455" i="1" s="1"/>
  <c r="M456" i="1"/>
  <c r="N456" i="1" s="1"/>
  <c r="O456" i="1" s="1"/>
  <c r="M457" i="1"/>
  <c r="N457" i="1" s="1"/>
  <c r="O457" i="1" s="1"/>
  <c r="M458" i="1"/>
  <c r="N458" i="1" s="1"/>
  <c r="O458" i="1" s="1"/>
  <c r="M459" i="1"/>
  <c r="N459" i="1" s="1"/>
  <c r="O459" i="1" s="1"/>
  <c r="M460" i="1"/>
  <c r="N460" i="1" s="1"/>
  <c r="O460" i="1" s="1"/>
  <c r="M461" i="1"/>
  <c r="N461" i="1" s="1"/>
  <c r="O461" i="1" s="1"/>
  <c r="M462" i="1"/>
  <c r="N462" i="1" s="1"/>
  <c r="O462" i="1" s="1"/>
  <c r="M463" i="1"/>
  <c r="N463" i="1" s="1"/>
  <c r="O463" i="1" s="1"/>
  <c r="M464" i="1"/>
  <c r="N464" i="1" s="1"/>
  <c r="O464" i="1" s="1"/>
  <c r="M465" i="1"/>
  <c r="N465" i="1" s="1"/>
  <c r="O465" i="1" s="1"/>
  <c r="M466" i="1"/>
  <c r="N466" i="1" s="1"/>
  <c r="O466" i="1" s="1"/>
  <c r="M467" i="1"/>
  <c r="N467" i="1" s="1"/>
  <c r="O467" i="1" s="1"/>
  <c r="M468" i="1"/>
  <c r="N468" i="1" s="1"/>
  <c r="O468" i="1" s="1"/>
  <c r="M469" i="1"/>
  <c r="N469" i="1" s="1"/>
  <c r="O469" i="1" s="1"/>
  <c r="M470" i="1"/>
  <c r="N470" i="1" s="1"/>
  <c r="O470" i="1" s="1"/>
  <c r="M471" i="1"/>
  <c r="N471" i="1" s="1"/>
  <c r="O471" i="1" s="1"/>
  <c r="M472" i="1"/>
  <c r="N472" i="1" s="1"/>
  <c r="O472" i="1" s="1"/>
  <c r="M473" i="1"/>
  <c r="N473" i="1" s="1"/>
  <c r="O473" i="1" s="1"/>
  <c r="M474" i="1"/>
  <c r="N474" i="1" s="1"/>
  <c r="O474" i="1" s="1"/>
  <c r="M475" i="1"/>
  <c r="N475" i="1" s="1"/>
  <c r="O475" i="1" s="1"/>
  <c r="M476" i="1"/>
  <c r="N476" i="1" s="1"/>
  <c r="O476" i="1" s="1"/>
  <c r="M477" i="1"/>
  <c r="N477" i="1" s="1"/>
  <c r="O477" i="1" s="1"/>
  <c r="M478" i="1"/>
  <c r="N478" i="1" s="1"/>
  <c r="O478" i="1" s="1"/>
  <c r="M479" i="1"/>
  <c r="N479" i="1" s="1"/>
  <c r="O479" i="1" s="1"/>
  <c r="M480" i="1"/>
  <c r="N480" i="1" s="1"/>
  <c r="O480" i="1" s="1"/>
  <c r="M481" i="1"/>
  <c r="N481" i="1" s="1"/>
  <c r="O481" i="1" s="1"/>
  <c r="M482" i="1"/>
  <c r="N482" i="1" s="1"/>
  <c r="O482" i="1" s="1"/>
  <c r="M483" i="1"/>
  <c r="N483" i="1" s="1"/>
  <c r="O483" i="1" s="1"/>
  <c r="M484" i="1"/>
  <c r="N484" i="1" s="1"/>
  <c r="O484" i="1" s="1"/>
  <c r="M485" i="1"/>
  <c r="N485" i="1" s="1"/>
  <c r="O485" i="1" s="1"/>
  <c r="M486" i="1"/>
  <c r="N486" i="1" s="1"/>
  <c r="O486" i="1" s="1"/>
  <c r="M487" i="1"/>
  <c r="N487" i="1" s="1"/>
  <c r="O487" i="1" s="1"/>
  <c r="M488" i="1"/>
  <c r="N488" i="1" s="1"/>
  <c r="O488" i="1" s="1"/>
  <c r="M489" i="1"/>
  <c r="N489" i="1" s="1"/>
  <c r="O489" i="1" s="1"/>
  <c r="M490" i="1"/>
  <c r="N490" i="1" s="1"/>
  <c r="O490" i="1" s="1"/>
  <c r="M491" i="1"/>
  <c r="N491" i="1" s="1"/>
  <c r="O491" i="1" s="1"/>
  <c r="M492" i="1"/>
  <c r="N492" i="1" s="1"/>
  <c r="O492" i="1" s="1"/>
  <c r="M493" i="1"/>
  <c r="N493" i="1" s="1"/>
  <c r="O493" i="1" s="1"/>
  <c r="M494" i="1"/>
  <c r="N494" i="1" s="1"/>
  <c r="O494" i="1" s="1"/>
  <c r="M495" i="1"/>
  <c r="N495" i="1" s="1"/>
  <c r="O495" i="1" s="1"/>
  <c r="M496" i="1"/>
  <c r="N496" i="1" s="1"/>
  <c r="O496" i="1" s="1"/>
  <c r="M497" i="1"/>
  <c r="N497" i="1" s="1"/>
  <c r="O497" i="1" s="1"/>
  <c r="M498" i="1"/>
  <c r="N498" i="1" s="1"/>
  <c r="O498" i="1" s="1"/>
  <c r="M499" i="1"/>
  <c r="N499" i="1" s="1"/>
  <c r="O499" i="1" s="1"/>
  <c r="M500" i="1"/>
  <c r="N500" i="1" s="1"/>
  <c r="O500" i="1" s="1"/>
  <c r="M501" i="1"/>
  <c r="N501" i="1" s="1"/>
  <c r="O501" i="1" s="1"/>
  <c r="M502" i="1"/>
  <c r="N502" i="1" s="1"/>
  <c r="O502" i="1" s="1"/>
  <c r="M503" i="1"/>
  <c r="N503" i="1" s="1"/>
  <c r="O503" i="1" s="1"/>
  <c r="M504" i="1"/>
  <c r="N504" i="1" s="1"/>
  <c r="O504" i="1" s="1"/>
  <c r="M505" i="1"/>
  <c r="N505" i="1" s="1"/>
  <c r="O505" i="1" s="1"/>
  <c r="M506" i="1"/>
  <c r="N506" i="1" s="1"/>
  <c r="O506" i="1" s="1"/>
  <c r="M507" i="1"/>
  <c r="N507" i="1" s="1"/>
  <c r="O507" i="1" s="1"/>
  <c r="M508" i="1"/>
  <c r="N508" i="1" s="1"/>
  <c r="O508" i="1" s="1"/>
  <c r="M509" i="1"/>
  <c r="N509" i="1" s="1"/>
  <c r="O509" i="1" s="1"/>
  <c r="M510" i="1"/>
  <c r="N510" i="1" s="1"/>
  <c r="O510" i="1" s="1"/>
  <c r="M511" i="1"/>
  <c r="N511" i="1" s="1"/>
  <c r="O511" i="1" s="1"/>
  <c r="M512" i="1"/>
  <c r="N512" i="1" s="1"/>
  <c r="O512" i="1" s="1"/>
  <c r="M513" i="1"/>
  <c r="N513" i="1" s="1"/>
  <c r="O513" i="1" s="1"/>
  <c r="M514" i="1"/>
  <c r="N514" i="1" s="1"/>
  <c r="O514" i="1" s="1"/>
  <c r="M515" i="1"/>
  <c r="N515" i="1" s="1"/>
  <c r="O515" i="1" s="1"/>
  <c r="M516" i="1"/>
  <c r="N516" i="1" s="1"/>
  <c r="O516" i="1" s="1"/>
  <c r="M517" i="1"/>
  <c r="N517" i="1" s="1"/>
  <c r="O517" i="1" s="1"/>
  <c r="M518" i="1"/>
  <c r="N518" i="1" s="1"/>
  <c r="O518" i="1" s="1"/>
  <c r="M519" i="1"/>
  <c r="N519" i="1" s="1"/>
  <c r="O519" i="1" s="1"/>
  <c r="M520" i="1"/>
  <c r="N520" i="1" s="1"/>
  <c r="O520" i="1" s="1"/>
  <c r="M521" i="1"/>
  <c r="N521" i="1" s="1"/>
  <c r="O521" i="1" s="1"/>
  <c r="M522" i="1"/>
  <c r="N522" i="1" s="1"/>
  <c r="O522" i="1" s="1"/>
  <c r="M523" i="1"/>
  <c r="N523" i="1" s="1"/>
  <c r="O523" i="1" s="1"/>
  <c r="M524" i="1"/>
  <c r="N524" i="1" s="1"/>
  <c r="O524" i="1" s="1"/>
  <c r="M525" i="1"/>
  <c r="N525" i="1" s="1"/>
  <c r="O525" i="1" s="1"/>
  <c r="M526" i="1"/>
  <c r="N526" i="1" s="1"/>
  <c r="O526" i="1" s="1"/>
  <c r="M527" i="1"/>
  <c r="N527" i="1" s="1"/>
  <c r="O527" i="1" s="1"/>
  <c r="M528" i="1"/>
  <c r="N528" i="1" s="1"/>
  <c r="O528" i="1" s="1"/>
  <c r="M529" i="1"/>
  <c r="N529" i="1" s="1"/>
  <c r="O529" i="1" s="1"/>
  <c r="M530" i="1"/>
  <c r="N530" i="1" s="1"/>
  <c r="O530" i="1" s="1"/>
  <c r="M531" i="1"/>
  <c r="N531" i="1" s="1"/>
  <c r="O531" i="1" s="1"/>
  <c r="M532" i="1"/>
  <c r="N532" i="1" s="1"/>
  <c r="O532" i="1" s="1"/>
  <c r="M533" i="1"/>
  <c r="N533" i="1" s="1"/>
  <c r="O533" i="1" s="1"/>
  <c r="M534" i="1"/>
  <c r="N534" i="1" s="1"/>
  <c r="O534" i="1" s="1"/>
  <c r="M535" i="1"/>
  <c r="N535" i="1" s="1"/>
  <c r="O535" i="1" s="1"/>
  <c r="M536" i="1"/>
  <c r="N536" i="1" s="1"/>
  <c r="O536" i="1" s="1"/>
  <c r="M537" i="1"/>
  <c r="N537" i="1" s="1"/>
  <c r="O537" i="1" s="1"/>
  <c r="M538" i="1"/>
  <c r="N538" i="1" s="1"/>
  <c r="O538" i="1" s="1"/>
  <c r="M539" i="1"/>
  <c r="N539" i="1" s="1"/>
  <c r="O539" i="1" s="1"/>
  <c r="M540" i="1"/>
  <c r="N540" i="1" s="1"/>
  <c r="O540" i="1" s="1"/>
  <c r="M541" i="1"/>
  <c r="N541" i="1" s="1"/>
  <c r="O541" i="1" s="1"/>
  <c r="M542" i="1"/>
  <c r="N542" i="1" s="1"/>
  <c r="O542" i="1" s="1"/>
  <c r="M543" i="1"/>
  <c r="N543" i="1" s="1"/>
  <c r="O543" i="1" s="1"/>
  <c r="M544" i="1"/>
  <c r="N544" i="1" s="1"/>
  <c r="O544" i="1" s="1"/>
  <c r="M545" i="1"/>
  <c r="N545" i="1" s="1"/>
  <c r="O545" i="1" s="1"/>
  <c r="M546" i="1"/>
  <c r="N546" i="1" s="1"/>
  <c r="O546" i="1" s="1"/>
  <c r="M547" i="1"/>
  <c r="N547" i="1" s="1"/>
  <c r="O547" i="1" s="1"/>
  <c r="M548" i="1"/>
  <c r="N548" i="1" s="1"/>
  <c r="O548" i="1" s="1"/>
  <c r="M549" i="1"/>
  <c r="N549" i="1" s="1"/>
  <c r="O549" i="1" s="1"/>
  <c r="M550" i="1"/>
  <c r="N550" i="1" s="1"/>
  <c r="O550" i="1" s="1"/>
  <c r="M551" i="1"/>
  <c r="N551" i="1" s="1"/>
  <c r="O551" i="1" s="1"/>
  <c r="M552" i="1"/>
  <c r="N552" i="1" s="1"/>
  <c r="O552" i="1" s="1"/>
  <c r="M553" i="1"/>
  <c r="N553" i="1" s="1"/>
  <c r="O553" i="1" s="1"/>
  <c r="M554" i="1"/>
  <c r="N554" i="1" s="1"/>
  <c r="O554" i="1" s="1"/>
  <c r="M555" i="1"/>
  <c r="N555" i="1" s="1"/>
  <c r="O555" i="1" s="1"/>
  <c r="M556" i="1"/>
  <c r="N556" i="1" s="1"/>
  <c r="O556" i="1" s="1"/>
  <c r="M557" i="1"/>
  <c r="N557" i="1" s="1"/>
  <c r="O557" i="1" s="1"/>
  <c r="M558" i="1"/>
  <c r="N558" i="1" s="1"/>
  <c r="O558" i="1" s="1"/>
  <c r="M559" i="1"/>
  <c r="N559" i="1" s="1"/>
  <c r="O559" i="1" s="1"/>
  <c r="M560" i="1"/>
  <c r="N560" i="1" s="1"/>
  <c r="O560" i="1" s="1"/>
  <c r="M561" i="1"/>
  <c r="N561" i="1" s="1"/>
  <c r="O561" i="1" s="1"/>
  <c r="M562" i="1"/>
  <c r="N562" i="1" s="1"/>
  <c r="O562" i="1" s="1"/>
  <c r="M563" i="1"/>
  <c r="N563" i="1" s="1"/>
  <c r="O563" i="1" s="1"/>
  <c r="M564" i="1"/>
  <c r="N564" i="1" s="1"/>
  <c r="O564" i="1" s="1"/>
  <c r="M565" i="1"/>
  <c r="N565" i="1" s="1"/>
  <c r="O565" i="1" s="1"/>
  <c r="M566" i="1"/>
  <c r="N566" i="1" s="1"/>
  <c r="O566" i="1" s="1"/>
  <c r="M567" i="1"/>
  <c r="N567" i="1" s="1"/>
  <c r="O567" i="1" s="1"/>
  <c r="M568" i="1"/>
  <c r="N568" i="1" s="1"/>
  <c r="O568" i="1" s="1"/>
  <c r="M569" i="1"/>
  <c r="N569" i="1" s="1"/>
  <c r="O569" i="1" s="1"/>
  <c r="M570" i="1"/>
  <c r="N570" i="1" s="1"/>
  <c r="O570" i="1" s="1"/>
  <c r="M571" i="1"/>
  <c r="N571" i="1" s="1"/>
  <c r="O571" i="1" s="1"/>
  <c r="M572" i="1"/>
  <c r="N572" i="1" s="1"/>
  <c r="O572" i="1" s="1"/>
  <c r="M573" i="1"/>
  <c r="N573" i="1" s="1"/>
  <c r="O573" i="1" s="1"/>
  <c r="M574" i="1"/>
  <c r="N574" i="1" s="1"/>
  <c r="O574" i="1" s="1"/>
  <c r="M575" i="1"/>
  <c r="N575" i="1" s="1"/>
  <c r="O575" i="1" s="1"/>
  <c r="M576" i="1"/>
  <c r="N576" i="1" s="1"/>
  <c r="O576" i="1" s="1"/>
  <c r="M577" i="1"/>
  <c r="N577" i="1" s="1"/>
  <c r="O577" i="1" s="1"/>
  <c r="M578" i="1"/>
  <c r="N578" i="1" s="1"/>
  <c r="O578" i="1" s="1"/>
  <c r="M579" i="1"/>
  <c r="N579" i="1" s="1"/>
  <c r="O579" i="1" s="1"/>
  <c r="M580" i="1"/>
  <c r="N580" i="1" s="1"/>
  <c r="O580" i="1" s="1"/>
  <c r="M581" i="1"/>
  <c r="N581" i="1" s="1"/>
  <c r="O581" i="1" s="1"/>
  <c r="M582" i="1"/>
  <c r="N582" i="1" s="1"/>
  <c r="O582" i="1" s="1"/>
  <c r="M583" i="1"/>
  <c r="N583" i="1" s="1"/>
  <c r="O583" i="1" s="1"/>
  <c r="M584" i="1"/>
  <c r="N584" i="1" s="1"/>
  <c r="O584" i="1" s="1"/>
  <c r="M585" i="1"/>
  <c r="N585" i="1" s="1"/>
  <c r="O585" i="1" s="1"/>
  <c r="M586" i="1"/>
  <c r="N586" i="1" s="1"/>
  <c r="O586" i="1" s="1"/>
  <c r="M587" i="1"/>
  <c r="N587" i="1" s="1"/>
  <c r="O587" i="1" s="1"/>
  <c r="M588" i="1"/>
  <c r="N588" i="1" s="1"/>
  <c r="O588" i="1" s="1"/>
  <c r="M589" i="1"/>
  <c r="N589" i="1" s="1"/>
  <c r="O589" i="1" s="1"/>
  <c r="M590" i="1"/>
  <c r="N590" i="1" s="1"/>
  <c r="O590" i="1" s="1"/>
  <c r="M591" i="1"/>
  <c r="N591" i="1" s="1"/>
  <c r="O591" i="1" s="1"/>
  <c r="M592" i="1"/>
  <c r="N592" i="1" s="1"/>
  <c r="O592" i="1" s="1"/>
  <c r="M593" i="1"/>
  <c r="N593" i="1" s="1"/>
  <c r="O593" i="1" s="1"/>
  <c r="M594" i="1"/>
  <c r="N594" i="1" s="1"/>
  <c r="O594" i="1" s="1"/>
  <c r="M595" i="1"/>
  <c r="N595" i="1" s="1"/>
  <c r="O595" i="1" s="1"/>
  <c r="M596" i="1"/>
  <c r="N596" i="1" s="1"/>
  <c r="O596" i="1" s="1"/>
  <c r="M597" i="1"/>
  <c r="N597" i="1" s="1"/>
  <c r="O597" i="1" s="1"/>
  <c r="M598" i="1"/>
  <c r="N598" i="1" s="1"/>
  <c r="O598" i="1" s="1"/>
  <c r="M599" i="1"/>
  <c r="N599" i="1" s="1"/>
  <c r="O599" i="1" s="1"/>
  <c r="M600" i="1"/>
  <c r="N600" i="1" s="1"/>
  <c r="O600" i="1" s="1"/>
  <c r="M601" i="1"/>
  <c r="N601" i="1" s="1"/>
  <c r="O601" i="1" s="1"/>
  <c r="M602" i="1"/>
  <c r="N602" i="1" s="1"/>
  <c r="O602" i="1" s="1"/>
  <c r="M603" i="1"/>
  <c r="N603" i="1" s="1"/>
  <c r="O603" i="1" s="1"/>
  <c r="M604" i="1"/>
  <c r="N604" i="1" s="1"/>
  <c r="O604" i="1" s="1"/>
  <c r="M605" i="1"/>
  <c r="N605" i="1" s="1"/>
  <c r="O605" i="1" s="1"/>
  <c r="M606" i="1"/>
  <c r="N606" i="1" s="1"/>
  <c r="O606" i="1" s="1"/>
  <c r="M607" i="1"/>
  <c r="N607" i="1" s="1"/>
  <c r="O607" i="1" s="1"/>
  <c r="M608" i="1"/>
  <c r="N608" i="1" s="1"/>
  <c r="O608" i="1" s="1"/>
  <c r="M609" i="1"/>
  <c r="N609" i="1" s="1"/>
  <c r="O609" i="1" s="1"/>
  <c r="M610" i="1"/>
  <c r="N610" i="1" s="1"/>
  <c r="O610" i="1" s="1"/>
  <c r="M611" i="1"/>
  <c r="N611" i="1" s="1"/>
  <c r="O611" i="1" s="1"/>
  <c r="M612" i="1"/>
  <c r="N612" i="1" s="1"/>
  <c r="O612" i="1" s="1"/>
  <c r="M613" i="1"/>
  <c r="N613" i="1" s="1"/>
  <c r="O613" i="1" s="1"/>
  <c r="M614" i="1"/>
  <c r="N614" i="1" s="1"/>
  <c r="O614" i="1" s="1"/>
  <c r="M615" i="1"/>
  <c r="N615" i="1" s="1"/>
  <c r="O615" i="1" s="1"/>
  <c r="M616" i="1"/>
  <c r="N616" i="1" s="1"/>
  <c r="O616" i="1" s="1"/>
  <c r="M617" i="1"/>
  <c r="N617" i="1" s="1"/>
  <c r="O617" i="1" s="1"/>
  <c r="M618" i="1"/>
  <c r="N618" i="1" s="1"/>
  <c r="O618" i="1" s="1"/>
  <c r="M619" i="1"/>
  <c r="N619" i="1" s="1"/>
  <c r="O619" i="1" s="1"/>
  <c r="M620" i="1"/>
  <c r="N620" i="1" s="1"/>
  <c r="O620" i="1" s="1"/>
  <c r="M621" i="1"/>
  <c r="N621" i="1" s="1"/>
  <c r="O621" i="1" s="1"/>
  <c r="M622" i="1"/>
  <c r="N622" i="1" s="1"/>
  <c r="O622" i="1" s="1"/>
  <c r="M623" i="1"/>
  <c r="N623" i="1" s="1"/>
  <c r="O623" i="1" s="1"/>
  <c r="M624" i="1"/>
  <c r="N624" i="1" s="1"/>
  <c r="O624" i="1" s="1"/>
  <c r="M625" i="1"/>
  <c r="N625" i="1" s="1"/>
  <c r="O625" i="1" s="1"/>
  <c r="M626" i="1"/>
  <c r="N626" i="1" s="1"/>
  <c r="O626" i="1" s="1"/>
  <c r="M627" i="1"/>
  <c r="N627" i="1" s="1"/>
  <c r="O627" i="1" s="1"/>
  <c r="M628" i="1"/>
  <c r="N628" i="1" s="1"/>
  <c r="O628" i="1" s="1"/>
  <c r="M629" i="1"/>
  <c r="N629" i="1" s="1"/>
  <c r="O629" i="1" s="1"/>
  <c r="M630" i="1"/>
  <c r="N630" i="1" s="1"/>
  <c r="O630" i="1" s="1"/>
  <c r="M631" i="1"/>
  <c r="N631" i="1" s="1"/>
  <c r="O631" i="1" s="1"/>
  <c r="M632" i="1"/>
  <c r="N632" i="1" s="1"/>
  <c r="O632" i="1" s="1"/>
  <c r="M633" i="1"/>
  <c r="N633" i="1" s="1"/>
  <c r="O633" i="1" s="1"/>
  <c r="M634" i="1"/>
  <c r="N634" i="1" s="1"/>
  <c r="O634" i="1" s="1"/>
  <c r="M635" i="1"/>
  <c r="N635" i="1" s="1"/>
  <c r="O635" i="1" s="1"/>
  <c r="M636" i="1"/>
  <c r="N636" i="1" s="1"/>
  <c r="O636" i="1" s="1"/>
  <c r="M637" i="1"/>
  <c r="N637" i="1" s="1"/>
  <c r="O637" i="1" s="1"/>
  <c r="M638" i="1"/>
  <c r="N638" i="1" s="1"/>
  <c r="O638" i="1" s="1"/>
  <c r="M639" i="1"/>
  <c r="N639" i="1" s="1"/>
  <c r="O639" i="1" s="1"/>
  <c r="M640" i="1"/>
  <c r="N640" i="1" s="1"/>
  <c r="O640" i="1" s="1"/>
  <c r="M641" i="1"/>
  <c r="N641" i="1" s="1"/>
  <c r="O641" i="1" s="1"/>
  <c r="M642" i="1"/>
  <c r="N642" i="1" s="1"/>
  <c r="O642" i="1" s="1"/>
  <c r="M643" i="1"/>
  <c r="N643" i="1" s="1"/>
  <c r="O643" i="1" s="1"/>
  <c r="M644" i="1"/>
  <c r="N644" i="1" s="1"/>
  <c r="O644" i="1" s="1"/>
  <c r="M645" i="1"/>
  <c r="N645" i="1" s="1"/>
  <c r="O645" i="1" s="1"/>
  <c r="M646" i="1"/>
  <c r="N646" i="1" s="1"/>
  <c r="O646" i="1" s="1"/>
  <c r="M647" i="1"/>
  <c r="N647" i="1" s="1"/>
  <c r="O647" i="1" s="1"/>
  <c r="M648" i="1"/>
  <c r="N648" i="1" s="1"/>
  <c r="O648" i="1" s="1"/>
  <c r="M649" i="1"/>
  <c r="N649" i="1" s="1"/>
  <c r="O649" i="1" s="1"/>
  <c r="M650" i="1"/>
  <c r="N650" i="1" s="1"/>
  <c r="O650" i="1" s="1"/>
  <c r="M651" i="1"/>
  <c r="N651" i="1" s="1"/>
  <c r="O651" i="1" s="1"/>
  <c r="M652" i="1"/>
  <c r="N652" i="1" s="1"/>
  <c r="O652" i="1" s="1"/>
  <c r="M653" i="1"/>
  <c r="N653" i="1" s="1"/>
  <c r="O653" i="1" s="1"/>
  <c r="M654" i="1"/>
  <c r="N654" i="1" s="1"/>
  <c r="O654" i="1" s="1"/>
  <c r="M655" i="1"/>
  <c r="N655" i="1" s="1"/>
  <c r="O655" i="1" s="1"/>
  <c r="M656" i="1"/>
  <c r="N656" i="1" s="1"/>
  <c r="O656" i="1" s="1"/>
  <c r="M657" i="1"/>
  <c r="N657" i="1" s="1"/>
  <c r="O657" i="1" s="1"/>
  <c r="M658" i="1"/>
  <c r="N658" i="1" s="1"/>
  <c r="O658" i="1" s="1"/>
  <c r="M659" i="1"/>
  <c r="N659" i="1" s="1"/>
  <c r="O659" i="1" s="1"/>
  <c r="M660" i="1"/>
  <c r="N660" i="1" s="1"/>
  <c r="O660" i="1" s="1"/>
  <c r="M661" i="1"/>
  <c r="N661" i="1" s="1"/>
  <c r="O661" i="1" s="1"/>
  <c r="M662" i="1"/>
  <c r="N662" i="1" s="1"/>
  <c r="O662" i="1" s="1"/>
  <c r="M663" i="1"/>
  <c r="N663" i="1" s="1"/>
  <c r="O663" i="1" s="1"/>
  <c r="M664" i="1"/>
  <c r="N664" i="1" s="1"/>
  <c r="O664" i="1" s="1"/>
  <c r="M665" i="1"/>
  <c r="N665" i="1" s="1"/>
  <c r="O665" i="1" s="1"/>
  <c r="M666" i="1"/>
  <c r="N666" i="1" s="1"/>
  <c r="O666" i="1" s="1"/>
  <c r="M667" i="1"/>
  <c r="N667" i="1" s="1"/>
  <c r="O667" i="1" s="1"/>
  <c r="M668" i="1"/>
  <c r="N668" i="1" s="1"/>
  <c r="O668" i="1" s="1"/>
  <c r="M669" i="1"/>
  <c r="N669" i="1" s="1"/>
  <c r="O669" i="1" s="1"/>
  <c r="M670" i="1"/>
  <c r="N670" i="1" s="1"/>
  <c r="O670" i="1" s="1"/>
  <c r="M671" i="1"/>
  <c r="N671" i="1" s="1"/>
  <c r="O671" i="1" s="1"/>
  <c r="M672" i="1"/>
  <c r="N672" i="1" s="1"/>
  <c r="O672" i="1" s="1"/>
  <c r="M673" i="1"/>
  <c r="N673" i="1" s="1"/>
  <c r="O673" i="1" s="1"/>
  <c r="M674" i="1"/>
  <c r="N674" i="1" s="1"/>
  <c r="O674" i="1" s="1"/>
  <c r="M675" i="1"/>
  <c r="N675" i="1" s="1"/>
  <c r="O675" i="1" s="1"/>
  <c r="M676" i="1"/>
  <c r="N676" i="1" s="1"/>
  <c r="O676" i="1" s="1"/>
  <c r="M677" i="1"/>
  <c r="N677" i="1" s="1"/>
  <c r="O677" i="1" s="1"/>
  <c r="M678" i="1"/>
  <c r="N678" i="1" s="1"/>
  <c r="O678" i="1" s="1"/>
  <c r="M679" i="1"/>
  <c r="N679" i="1" s="1"/>
  <c r="O679" i="1" s="1"/>
  <c r="M680" i="1"/>
  <c r="N680" i="1" s="1"/>
  <c r="O680" i="1" s="1"/>
  <c r="M681" i="1"/>
  <c r="N681" i="1" s="1"/>
  <c r="O681" i="1" s="1"/>
  <c r="M682" i="1"/>
  <c r="N682" i="1" s="1"/>
  <c r="O682" i="1" s="1"/>
  <c r="M683" i="1"/>
  <c r="N683" i="1" s="1"/>
  <c r="O683" i="1" s="1"/>
  <c r="M684" i="1"/>
  <c r="N684" i="1" s="1"/>
  <c r="O684" i="1" s="1"/>
  <c r="M685" i="1"/>
  <c r="N685" i="1" s="1"/>
  <c r="O685" i="1" s="1"/>
  <c r="M686" i="1"/>
  <c r="N686" i="1" s="1"/>
  <c r="O686" i="1" s="1"/>
  <c r="M687" i="1"/>
  <c r="N687" i="1" s="1"/>
  <c r="O687" i="1" s="1"/>
  <c r="M688" i="1"/>
  <c r="N688" i="1" s="1"/>
  <c r="O688" i="1" s="1"/>
  <c r="M689" i="1"/>
  <c r="N689" i="1" s="1"/>
  <c r="O689" i="1" s="1"/>
  <c r="M690" i="1"/>
  <c r="N690" i="1" s="1"/>
  <c r="O690" i="1" s="1"/>
  <c r="M691" i="1"/>
  <c r="N691" i="1" s="1"/>
  <c r="O691" i="1" s="1"/>
  <c r="M692" i="1"/>
  <c r="N692" i="1" s="1"/>
  <c r="O692" i="1" s="1"/>
  <c r="M693" i="1"/>
  <c r="N693" i="1" s="1"/>
  <c r="O693" i="1" s="1"/>
  <c r="M694" i="1"/>
  <c r="N694" i="1" s="1"/>
  <c r="O694" i="1" s="1"/>
  <c r="M695" i="1"/>
  <c r="N695" i="1" s="1"/>
  <c r="O695" i="1" s="1"/>
  <c r="M696" i="1"/>
  <c r="N696" i="1" s="1"/>
  <c r="O696" i="1" s="1"/>
  <c r="M697" i="1"/>
  <c r="N697" i="1" s="1"/>
  <c r="O697" i="1" s="1"/>
  <c r="M698" i="1"/>
  <c r="N698" i="1" s="1"/>
  <c r="O698" i="1" s="1"/>
  <c r="M699" i="1"/>
  <c r="N699" i="1" s="1"/>
  <c r="O699" i="1" s="1"/>
  <c r="M700" i="1"/>
  <c r="N700" i="1" s="1"/>
  <c r="O700" i="1" s="1"/>
  <c r="M701" i="1"/>
  <c r="N701" i="1" s="1"/>
  <c r="O701" i="1" s="1"/>
  <c r="M702" i="1"/>
  <c r="N702" i="1" s="1"/>
  <c r="O702" i="1" s="1"/>
  <c r="M703" i="1"/>
  <c r="N703" i="1" s="1"/>
  <c r="O703" i="1" s="1"/>
  <c r="M704" i="1"/>
  <c r="N704" i="1" s="1"/>
  <c r="O704" i="1" s="1"/>
  <c r="M705" i="1"/>
  <c r="N705" i="1" s="1"/>
  <c r="O705" i="1" s="1"/>
  <c r="M706" i="1"/>
  <c r="N706" i="1" s="1"/>
  <c r="O706" i="1" s="1"/>
  <c r="M707" i="1"/>
  <c r="N707" i="1" s="1"/>
  <c r="O707" i="1" s="1"/>
  <c r="M708" i="1"/>
  <c r="N708" i="1" s="1"/>
  <c r="O708" i="1" s="1"/>
  <c r="M709" i="1"/>
  <c r="N709" i="1" s="1"/>
  <c r="O709" i="1" s="1"/>
  <c r="M710" i="1"/>
  <c r="N710" i="1" s="1"/>
  <c r="O710" i="1" s="1"/>
  <c r="M711" i="1"/>
  <c r="N711" i="1" s="1"/>
  <c r="O711" i="1" s="1"/>
  <c r="M712" i="1"/>
  <c r="N712" i="1" s="1"/>
  <c r="O712" i="1" s="1"/>
  <c r="M713" i="1"/>
  <c r="N713" i="1" s="1"/>
  <c r="O713" i="1" s="1"/>
  <c r="M714" i="1"/>
  <c r="N714" i="1" s="1"/>
  <c r="O714" i="1" s="1"/>
  <c r="M715" i="1"/>
  <c r="N715" i="1" s="1"/>
  <c r="O715" i="1" s="1"/>
  <c r="M716" i="1"/>
  <c r="N716" i="1" s="1"/>
  <c r="O716" i="1" s="1"/>
  <c r="M717" i="1"/>
  <c r="N717" i="1" s="1"/>
  <c r="O717" i="1" s="1"/>
  <c r="M718" i="1"/>
  <c r="N718" i="1" s="1"/>
  <c r="O718" i="1" s="1"/>
  <c r="M719" i="1"/>
  <c r="N719" i="1" s="1"/>
  <c r="O719" i="1" s="1"/>
  <c r="M720" i="1"/>
  <c r="N720" i="1" s="1"/>
  <c r="O720" i="1" s="1"/>
  <c r="M721" i="1"/>
  <c r="N721" i="1" s="1"/>
  <c r="O721" i="1" s="1"/>
  <c r="M722" i="1"/>
  <c r="N722" i="1" s="1"/>
  <c r="O722" i="1" s="1"/>
  <c r="M723" i="1"/>
  <c r="N723" i="1" s="1"/>
  <c r="O723" i="1" s="1"/>
  <c r="M724" i="1"/>
  <c r="N724" i="1" s="1"/>
  <c r="O724" i="1" s="1"/>
  <c r="M725" i="1"/>
  <c r="N725" i="1" s="1"/>
  <c r="O725" i="1" s="1"/>
  <c r="M726" i="1"/>
  <c r="N726" i="1" s="1"/>
  <c r="O726" i="1" s="1"/>
  <c r="M727" i="1"/>
  <c r="N727" i="1" s="1"/>
  <c r="O727" i="1" s="1"/>
  <c r="M728" i="1"/>
  <c r="N728" i="1" s="1"/>
  <c r="O728" i="1" s="1"/>
  <c r="M729" i="1"/>
  <c r="N729" i="1" s="1"/>
  <c r="O729" i="1" s="1"/>
  <c r="M730" i="1"/>
  <c r="N730" i="1" s="1"/>
  <c r="O730" i="1" s="1"/>
  <c r="M731" i="1"/>
  <c r="N731" i="1" s="1"/>
  <c r="O731" i="1" s="1"/>
  <c r="M732" i="1"/>
  <c r="N732" i="1" s="1"/>
  <c r="O732" i="1" s="1"/>
  <c r="M733" i="1"/>
  <c r="N733" i="1" s="1"/>
  <c r="O733" i="1" s="1"/>
  <c r="M734" i="1"/>
  <c r="N734" i="1" s="1"/>
  <c r="O734" i="1" s="1"/>
  <c r="M735" i="1"/>
  <c r="N735" i="1" s="1"/>
  <c r="O735" i="1" s="1"/>
  <c r="M736" i="1"/>
  <c r="N736" i="1" s="1"/>
  <c r="O736" i="1" s="1"/>
  <c r="M737" i="1"/>
  <c r="N737" i="1" s="1"/>
  <c r="O737" i="1" s="1"/>
  <c r="M738" i="1"/>
  <c r="N738" i="1" s="1"/>
  <c r="O738" i="1" s="1"/>
  <c r="M739" i="1"/>
  <c r="N739" i="1" s="1"/>
  <c r="O739" i="1" s="1"/>
  <c r="M740" i="1"/>
  <c r="N740" i="1" s="1"/>
  <c r="O740" i="1" s="1"/>
  <c r="M741" i="1"/>
  <c r="N741" i="1" s="1"/>
  <c r="O741" i="1" s="1"/>
  <c r="M742" i="1"/>
  <c r="N742" i="1" s="1"/>
  <c r="O742" i="1" s="1"/>
  <c r="M743" i="1"/>
  <c r="N743" i="1" s="1"/>
  <c r="O743" i="1" s="1"/>
  <c r="M744" i="1"/>
  <c r="N744" i="1" s="1"/>
  <c r="O744" i="1" s="1"/>
  <c r="M745" i="1"/>
  <c r="N745" i="1" s="1"/>
  <c r="O745" i="1" s="1"/>
  <c r="M746" i="1"/>
  <c r="N746" i="1" s="1"/>
  <c r="O746" i="1" s="1"/>
  <c r="M747" i="1"/>
  <c r="N747" i="1" s="1"/>
  <c r="O747" i="1" s="1"/>
  <c r="M748" i="1"/>
  <c r="N748" i="1" s="1"/>
  <c r="O748" i="1" s="1"/>
  <c r="M749" i="1"/>
  <c r="N749" i="1" s="1"/>
  <c r="O749" i="1" s="1"/>
  <c r="M750" i="1"/>
  <c r="N750" i="1" s="1"/>
  <c r="O750" i="1" s="1"/>
  <c r="M751" i="1"/>
  <c r="N751" i="1" s="1"/>
  <c r="O751" i="1" s="1"/>
  <c r="M752" i="1"/>
  <c r="N752" i="1" s="1"/>
  <c r="O752" i="1" s="1"/>
  <c r="M753" i="1"/>
  <c r="N753" i="1" s="1"/>
  <c r="O753" i="1" s="1"/>
  <c r="M754" i="1"/>
  <c r="N754" i="1" s="1"/>
  <c r="O754" i="1" s="1"/>
  <c r="M755" i="1"/>
  <c r="N755" i="1" s="1"/>
  <c r="O755" i="1" s="1"/>
  <c r="M756" i="1"/>
  <c r="N756" i="1" s="1"/>
  <c r="O756" i="1" s="1"/>
  <c r="M757" i="1"/>
  <c r="N757" i="1" s="1"/>
  <c r="O757" i="1" s="1"/>
  <c r="M758" i="1"/>
  <c r="N758" i="1" s="1"/>
  <c r="O758" i="1" s="1"/>
  <c r="M759" i="1"/>
  <c r="N759" i="1" s="1"/>
  <c r="O759" i="1" s="1"/>
  <c r="M760" i="1"/>
  <c r="N760" i="1" s="1"/>
  <c r="O760" i="1" s="1"/>
  <c r="M761" i="1"/>
  <c r="N761" i="1" s="1"/>
  <c r="O761" i="1" s="1"/>
  <c r="M762" i="1"/>
  <c r="N762" i="1" s="1"/>
  <c r="O762" i="1" s="1"/>
  <c r="M763" i="1"/>
  <c r="N763" i="1" s="1"/>
  <c r="O763" i="1" s="1"/>
  <c r="M764" i="1"/>
  <c r="N764" i="1" s="1"/>
  <c r="O764" i="1" s="1"/>
  <c r="M765" i="1"/>
  <c r="N765" i="1" s="1"/>
  <c r="O765" i="1" s="1"/>
  <c r="M766" i="1"/>
  <c r="N766" i="1" s="1"/>
  <c r="O766" i="1" s="1"/>
  <c r="M767" i="1"/>
  <c r="N767" i="1" s="1"/>
  <c r="O767" i="1" s="1"/>
  <c r="M768" i="1"/>
  <c r="N768" i="1" s="1"/>
  <c r="O768" i="1" s="1"/>
  <c r="M769" i="1"/>
  <c r="N769" i="1" s="1"/>
  <c r="O769" i="1" s="1"/>
  <c r="M770" i="1"/>
  <c r="N770" i="1" s="1"/>
  <c r="O770" i="1" s="1"/>
  <c r="M771" i="1"/>
  <c r="N771" i="1" s="1"/>
  <c r="O771" i="1" s="1"/>
  <c r="M772" i="1"/>
  <c r="N772" i="1" s="1"/>
  <c r="O772" i="1" s="1"/>
  <c r="M773" i="1"/>
  <c r="N773" i="1" s="1"/>
  <c r="O773" i="1" s="1"/>
  <c r="M774" i="1"/>
  <c r="N774" i="1" s="1"/>
  <c r="O774" i="1" s="1"/>
  <c r="M775" i="1"/>
  <c r="N775" i="1" s="1"/>
  <c r="O775" i="1" s="1"/>
  <c r="M776" i="1"/>
  <c r="N776" i="1" s="1"/>
  <c r="O776" i="1" s="1"/>
  <c r="M777" i="1"/>
  <c r="N777" i="1" s="1"/>
  <c r="O777" i="1" s="1"/>
  <c r="M778" i="1"/>
  <c r="N778" i="1" s="1"/>
  <c r="O778" i="1" s="1"/>
  <c r="M779" i="1"/>
  <c r="N779" i="1" s="1"/>
  <c r="O779" i="1" s="1"/>
  <c r="M780" i="1"/>
  <c r="N780" i="1" s="1"/>
  <c r="O780" i="1" s="1"/>
  <c r="M781" i="1"/>
  <c r="N781" i="1" s="1"/>
  <c r="O781" i="1" s="1"/>
  <c r="M782" i="1"/>
  <c r="N782" i="1" s="1"/>
  <c r="O782" i="1" s="1"/>
  <c r="M783" i="1"/>
  <c r="N783" i="1" s="1"/>
  <c r="O783" i="1" s="1"/>
  <c r="M784" i="1"/>
  <c r="N784" i="1" s="1"/>
  <c r="O784" i="1" s="1"/>
  <c r="M785" i="1"/>
  <c r="N785" i="1" s="1"/>
  <c r="O785" i="1" s="1"/>
  <c r="M786" i="1"/>
  <c r="N786" i="1" s="1"/>
  <c r="O786" i="1" s="1"/>
  <c r="M787" i="1"/>
  <c r="N787" i="1" s="1"/>
  <c r="O787" i="1" s="1"/>
  <c r="M788" i="1"/>
  <c r="N788" i="1" s="1"/>
  <c r="O788" i="1" s="1"/>
  <c r="M789" i="1"/>
  <c r="N789" i="1" s="1"/>
  <c r="O789" i="1" s="1"/>
  <c r="M790" i="1"/>
  <c r="N790" i="1" s="1"/>
  <c r="O790" i="1" s="1"/>
  <c r="M791" i="1"/>
  <c r="N791" i="1" s="1"/>
  <c r="O791" i="1" s="1"/>
  <c r="M792" i="1"/>
  <c r="N792" i="1" s="1"/>
  <c r="O792" i="1" s="1"/>
  <c r="M793" i="1"/>
  <c r="N793" i="1" s="1"/>
  <c r="O793" i="1" s="1"/>
  <c r="M794" i="1"/>
  <c r="N794" i="1" s="1"/>
  <c r="O794" i="1" s="1"/>
  <c r="M795" i="1"/>
  <c r="N795" i="1" s="1"/>
  <c r="O795" i="1" s="1"/>
  <c r="M796" i="1"/>
  <c r="N796" i="1" s="1"/>
  <c r="O796" i="1" s="1"/>
  <c r="M797" i="1"/>
  <c r="N797" i="1" s="1"/>
  <c r="O797" i="1" s="1"/>
  <c r="M798" i="1"/>
  <c r="N798" i="1" s="1"/>
  <c r="O798" i="1" s="1"/>
  <c r="M799" i="1"/>
  <c r="N799" i="1" s="1"/>
  <c r="O799" i="1" s="1"/>
  <c r="M800" i="1"/>
  <c r="N800" i="1" s="1"/>
  <c r="O800" i="1" s="1"/>
  <c r="M801" i="1"/>
  <c r="N801" i="1" s="1"/>
  <c r="O801" i="1" s="1"/>
  <c r="M802" i="1"/>
  <c r="N802" i="1" s="1"/>
  <c r="O802" i="1" s="1"/>
  <c r="M803" i="1"/>
  <c r="N803" i="1" s="1"/>
  <c r="O803" i="1" s="1"/>
  <c r="M804" i="1"/>
  <c r="N804" i="1" s="1"/>
  <c r="O804" i="1" s="1"/>
  <c r="M805" i="1"/>
  <c r="N805" i="1" s="1"/>
  <c r="O805" i="1" s="1"/>
  <c r="M806" i="1"/>
  <c r="N806" i="1" s="1"/>
  <c r="O806" i="1" s="1"/>
  <c r="M807" i="1"/>
  <c r="N807" i="1" s="1"/>
  <c r="O807" i="1" s="1"/>
  <c r="M808" i="1"/>
  <c r="N808" i="1" s="1"/>
  <c r="O808" i="1" s="1"/>
  <c r="M809" i="1"/>
  <c r="N809" i="1" s="1"/>
  <c r="O809" i="1" s="1"/>
  <c r="M810" i="1"/>
  <c r="N810" i="1" s="1"/>
  <c r="O810" i="1" s="1"/>
  <c r="M811" i="1"/>
  <c r="N811" i="1" s="1"/>
  <c r="O811" i="1" s="1"/>
  <c r="M812" i="1"/>
  <c r="N812" i="1" s="1"/>
  <c r="O812" i="1" s="1"/>
  <c r="M813" i="1"/>
  <c r="N813" i="1" s="1"/>
  <c r="O813" i="1" s="1"/>
  <c r="M814" i="1"/>
  <c r="N814" i="1" s="1"/>
  <c r="O814" i="1" s="1"/>
  <c r="M815" i="1"/>
  <c r="N815" i="1" s="1"/>
  <c r="O815" i="1" s="1"/>
  <c r="M816" i="1"/>
  <c r="N816" i="1" s="1"/>
  <c r="O816" i="1" s="1"/>
  <c r="M817" i="1"/>
  <c r="N817" i="1" s="1"/>
  <c r="O817" i="1" s="1"/>
  <c r="M818" i="1"/>
  <c r="N818" i="1" s="1"/>
  <c r="O818" i="1" s="1"/>
  <c r="M819" i="1"/>
  <c r="N819" i="1" s="1"/>
  <c r="O819" i="1" s="1"/>
  <c r="M820" i="1"/>
  <c r="N820" i="1" s="1"/>
  <c r="O820" i="1" s="1"/>
  <c r="M821" i="1"/>
  <c r="N821" i="1" s="1"/>
  <c r="O821" i="1" s="1"/>
  <c r="M822" i="1"/>
  <c r="N822" i="1" s="1"/>
  <c r="O822" i="1" s="1"/>
  <c r="M823" i="1"/>
  <c r="N823" i="1" s="1"/>
  <c r="O823" i="1" s="1"/>
  <c r="M824" i="1"/>
  <c r="N824" i="1" s="1"/>
  <c r="O824" i="1" s="1"/>
  <c r="M825" i="1"/>
  <c r="N825" i="1" s="1"/>
  <c r="O825" i="1" s="1"/>
  <c r="M826" i="1"/>
  <c r="N826" i="1" s="1"/>
  <c r="O826" i="1" s="1"/>
  <c r="M827" i="1"/>
  <c r="N827" i="1" s="1"/>
  <c r="O827" i="1" s="1"/>
  <c r="M828" i="1"/>
  <c r="N828" i="1" s="1"/>
  <c r="O828" i="1" s="1"/>
  <c r="M829" i="1"/>
  <c r="N829" i="1" s="1"/>
  <c r="O829" i="1" s="1"/>
  <c r="M830" i="1"/>
  <c r="N830" i="1" s="1"/>
  <c r="O830" i="1" s="1"/>
  <c r="M831" i="1"/>
  <c r="N831" i="1" s="1"/>
  <c r="O831" i="1" s="1"/>
  <c r="M832" i="1"/>
  <c r="N832" i="1" s="1"/>
  <c r="O832" i="1" s="1"/>
  <c r="M833" i="1"/>
  <c r="N833" i="1" s="1"/>
  <c r="O833" i="1" s="1"/>
  <c r="M834" i="1"/>
  <c r="N834" i="1" s="1"/>
  <c r="O834" i="1" s="1"/>
  <c r="M835" i="1"/>
  <c r="N835" i="1" s="1"/>
  <c r="O835" i="1" s="1"/>
  <c r="M836" i="1"/>
  <c r="N836" i="1" s="1"/>
  <c r="O836" i="1" s="1"/>
  <c r="M837" i="1"/>
  <c r="N837" i="1" s="1"/>
  <c r="O837" i="1" s="1"/>
  <c r="M838" i="1"/>
  <c r="N838" i="1" s="1"/>
  <c r="O838" i="1" s="1"/>
  <c r="M839" i="1"/>
  <c r="N839" i="1" s="1"/>
  <c r="O839" i="1" s="1"/>
  <c r="M840" i="1"/>
  <c r="N840" i="1" s="1"/>
  <c r="O840" i="1" s="1"/>
  <c r="M841" i="1"/>
  <c r="N841" i="1" s="1"/>
  <c r="O841" i="1" s="1"/>
  <c r="M842" i="1"/>
  <c r="N842" i="1" s="1"/>
  <c r="O842" i="1" s="1"/>
  <c r="M843" i="1"/>
  <c r="N843" i="1" s="1"/>
  <c r="O843" i="1" s="1"/>
  <c r="M844" i="1"/>
  <c r="N844" i="1" s="1"/>
  <c r="O844" i="1" s="1"/>
  <c r="M845" i="1"/>
  <c r="N845" i="1" s="1"/>
  <c r="O845" i="1" s="1"/>
  <c r="M846" i="1"/>
  <c r="N846" i="1" s="1"/>
  <c r="O846" i="1" s="1"/>
  <c r="M847" i="1"/>
  <c r="N847" i="1" s="1"/>
  <c r="O847" i="1" s="1"/>
  <c r="M848" i="1"/>
  <c r="N848" i="1" s="1"/>
  <c r="O848" i="1" s="1"/>
  <c r="M849" i="1"/>
  <c r="N849" i="1" s="1"/>
  <c r="O849" i="1" s="1"/>
  <c r="M850" i="1"/>
  <c r="N850" i="1" s="1"/>
  <c r="O850" i="1" s="1"/>
  <c r="M851" i="1"/>
  <c r="N851" i="1" s="1"/>
  <c r="O851" i="1" s="1"/>
  <c r="M852" i="1"/>
  <c r="N852" i="1" s="1"/>
  <c r="O852" i="1" s="1"/>
  <c r="M853" i="1"/>
  <c r="N853" i="1" s="1"/>
  <c r="O853" i="1" s="1"/>
  <c r="M854" i="1"/>
  <c r="N854" i="1" s="1"/>
  <c r="O854" i="1" s="1"/>
  <c r="M855" i="1"/>
  <c r="N855" i="1" s="1"/>
  <c r="O855" i="1" s="1"/>
  <c r="M856" i="1"/>
  <c r="N856" i="1" s="1"/>
  <c r="O856" i="1" s="1"/>
  <c r="M857" i="1"/>
  <c r="N857" i="1" s="1"/>
  <c r="O857" i="1" s="1"/>
  <c r="M858" i="1"/>
  <c r="N858" i="1" s="1"/>
  <c r="O858" i="1" s="1"/>
  <c r="M859" i="1"/>
  <c r="N859" i="1" s="1"/>
  <c r="O859" i="1" s="1"/>
  <c r="M860" i="1"/>
  <c r="N860" i="1" s="1"/>
  <c r="O860" i="1" s="1"/>
  <c r="M861" i="1"/>
  <c r="N861" i="1" s="1"/>
  <c r="O861" i="1" s="1"/>
  <c r="M862" i="1"/>
  <c r="N862" i="1" s="1"/>
  <c r="O862" i="1" s="1"/>
  <c r="M863" i="1"/>
  <c r="N863" i="1" s="1"/>
  <c r="O863" i="1" s="1"/>
  <c r="M864" i="1"/>
  <c r="N864" i="1" s="1"/>
  <c r="O864" i="1" s="1"/>
  <c r="M865" i="1"/>
  <c r="N865" i="1" s="1"/>
  <c r="O865" i="1" s="1"/>
  <c r="M866" i="1"/>
  <c r="N866" i="1" s="1"/>
  <c r="O866" i="1" s="1"/>
  <c r="M867" i="1"/>
  <c r="N867" i="1" s="1"/>
  <c r="O867" i="1" s="1"/>
  <c r="M868" i="1"/>
  <c r="N868" i="1" s="1"/>
  <c r="O868" i="1" s="1"/>
  <c r="M869" i="1"/>
  <c r="N869" i="1" s="1"/>
  <c r="O869" i="1" s="1"/>
  <c r="M870" i="1"/>
  <c r="N870" i="1" s="1"/>
  <c r="O870" i="1" s="1"/>
  <c r="M871" i="1"/>
  <c r="N871" i="1" s="1"/>
  <c r="O871" i="1" s="1"/>
  <c r="M872" i="1"/>
  <c r="N872" i="1" s="1"/>
  <c r="O872" i="1" s="1"/>
  <c r="M873" i="1"/>
  <c r="N873" i="1" s="1"/>
  <c r="O873" i="1" s="1"/>
  <c r="M874" i="1"/>
  <c r="N874" i="1" s="1"/>
  <c r="O874" i="1" s="1"/>
  <c r="M875" i="1"/>
  <c r="N875" i="1" s="1"/>
  <c r="O875" i="1" s="1"/>
  <c r="M876" i="1"/>
  <c r="N876" i="1" s="1"/>
  <c r="O876" i="1" s="1"/>
  <c r="M877" i="1"/>
  <c r="N877" i="1" s="1"/>
  <c r="O877" i="1" s="1"/>
  <c r="M878" i="1"/>
  <c r="N878" i="1" s="1"/>
  <c r="O878" i="1" s="1"/>
  <c r="M879" i="1"/>
  <c r="N879" i="1" s="1"/>
  <c r="O879" i="1" s="1"/>
  <c r="M880" i="1"/>
  <c r="N880" i="1" s="1"/>
  <c r="O880" i="1" s="1"/>
  <c r="M881" i="1"/>
  <c r="N881" i="1" s="1"/>
  <c r="O881" i="1" s="1"/>
  <c r="M882" i="1"/>
  <c r="N882" i="1" s="1"/>
  <c r="O882" i="1" s="1"/>
  <c r="M883" i="1"/>
  <c r="N883" i="1" s="1"/>
  <c r="O883" i="1" s="1"/>
  <c r="M884" i="1"/>
  <c r="N884" i="1" s="1"/>
  <c r="O884" i="1" s="1"/>
  <c r="M885" i="1"/>
  <c r="N885" i="1" s="1"/>
  <c r="O885" i="1" s="1"/>
  <c r="M886" i="1"/>
  <c r="N886" i="1" s="1"/>
  <c r="O886" i="1" s="1"/>
  <c r="M887" i="1"/>
  <c r="N887" i="1" s="1"/>
  <c r="O887" i="1" s="1"/>
  <c r="M888" i="1"/>
  <c r="N888" i="1" s="1"/>
  <c r="O888" i="1" s="1"/>
  <c r="M889" i="1"/>
  <c r="N889" i="1" s="1"/>
  <c r="O889" i="1" s="1"/>
  <c r="M890" i="1"/>
  <c r="N890" i="1" s="1"/>
  <c r="O890" i="1" s="1"/>
  <c r="M891" i="1"/>
  <c r="N891" i="1" s="1"/>
  <c r="O891" i="1" s="1"/>
  <c r="M892" i="1"/>
  <c r="N892" i="1" s="1"/>
  <c r="O892" i="1" s="1"/>
  <c r="M893" i="1"/>
  <c r="N893" i="1" s="1"/>
  <c r="O893" i="1" s="1"/>
  <c r="M894" i="1"/>
  <c r="N894" i="1" s="1"/>
  <c r="O894" i="1" s="1"/>
  <c r="M895" i="1"/>
  <c r="N895" i="1" s="1"/>
  <c r="O895" i="1" s="1"/>
  <c r="M896" i="1"/>
  <c r="N896" i="1" s="1"/>
  <c r="O896" i="1" s="1"/>
  <c r="M897" i="1"/>
  <c r="N897" i="1" s="1"/>
  <c r="O897" i="1" s="1"/>
  <c r="M898" i="1"/>
  <c r="N898" i="1" s="1"/>
  <c r="O898" i="1" s="1"/>
  <c r="M899" i="1"/>
  <c r="N899" i="1" s="1"/>
  <c r="O899" i="1" s="1"/>
  <c r="M900" i="1"/>
  <c r="N900" i="1" s="1"/>
  <c r="O900" i="1" s="1"/>
  <c r="M901" i="1"/>
  <c r="N901" i="1" s="1"/>
  <c r="O901" i="1" s="1"/>
  <c r="M902" i="1"/>
  <c r="N902" i="1" s="1"/>
  <c r="O902" i="1" s="1"/>
  <c r="M903" i="1"/>
  <c r="N903" i="1" s="1"/>
  <c r="O903" i="1" s="1"/>
  <c r="M904" i="1"/>
  <c r="N904" i="1" s="1"/>
  <c r="O904" i="1" s="1"/>
  <c r="M905" i="1"/>
  <c r="N905" i="1" s="1"/>
  <c r="O905" i="1" s="1"/>
  <c r="M906" i="1"/>
  <c r="N906" i="1" s="1"/>
  <c r="O906" i="1" s="1"/>
  <c r="M907" i="1"/>
  <c r="N907" i="1" s="1"/>
  <c r="O907" i="1" s="1"/>
  <c r="M908" i="1"/>
  <c r="N908" i="1" s="1"/>
  <c r="O908" i="1" s="1"/>
  <c r="M909" i="1"/>
  <c r="N909" i="1" s="1"/>
  <c r="O909" i="1" s="1"/>
  <c r="M910" i="1"/>
  <c r="N910" i="1" s="1"/>
  <c r="O910" i="1" s="1"/>
  <c r="M911" i="1"/>
  <c r="N911" i="1" s="1"/>
  <c r="O911" i="1" s="1"/>
  <c r="M912" i="1"/>
  <c r="N912" i="1" s="1"/>
  <c r="O912" i="1" s="1"/>
  <c r="M913" i="1"/>
  <c r="N913" i="1" s="1"/>
  <c r="O913" i="1" s="1"/>
  <c r="M914" i="1"/>
  <c r="N914" i="1" s="1"/>
  <c r="O914" i="1" s="1"/>
  <c r="M915" i="1"/>
  <c r="N915" i="1" s="1"/>
  <c r="O915" i="1" s="1"/>
  <c r="M916" i="1"/>
  <c r="N916" i="1" s="1"/>
  <c r="O916" i="1" s="1"/>
  <c r="M917" i="1"/>
  <c r="N917" i="1" s="1"/>
  <c r="O917" i="1" s="1"/>
  <c r="M918" i="1"/>
  <c r="N918" i="1" s="1"/>
  <c r="O918" i="1" s="1"/>
  <c r="M919" i="1"/>
  <c r="N919" i="1" s="1"/>
  <c r="O919" i="1" s="1"/>
  <c r="M920" i="1"/>
  <c r="N920" i="1" s="1"/>
  <c r="O920" i="1" s="1"/>
  <c r="M921" i="1"/>
  <c r="N921" i="1" s="1"/>
  <c r="O921" i="1" s="1"/>
  <c r="M922" i="1"/>
  <c r="N922" i="1" s="1"/>
  <c r="O922" i="1" s="1"/>
  <c r="M923" i="1"/>
  <c r="N923" i="1" s="1"/>
  <c r="O923" i="1" s="1"/>
  <c r="M924" i="1"/>
  <c r="N924" i="1" s="1"/>
  <c r="O924" i="1" s="1"/>
  <c r="M925" i="1"/>
  <c r="N925" i="1" s="1"/>
  <c r="O925" i="1" s="1"/>
  <c r="M926" i="1"/>
  <c r="N926" i="1" s="1"/>
  <c r="O926" i="1" s="1"/>
  <c r="M927" i="1"/>
  <c r="N927" i="1" s="1"/>
  <c r="O927" i="1" s="1"/>
  <c r="M928" i="1"/>
  <c r="N928" i="1" s="1"/>
  <c r="O928" i="1" s="1"/>
  <c r="M929" i="1"/>
  <c r="N929" i="1" s="1"/>
  <c r="O929" i="1" s="1"/>
  <c r="M930" i="1"/>
  <c r="N930" i="1" s="1"/>
  <c r="O930" i="1" s="1"/>
  <c r="M931" i="1"/>
  <c r="N931" i="1" s="1"/>
  <c r="O931" i="1" s="1"/>
  <c r="M932" i="1"/>
  <c r="N932" i="1" s="1"/>
  <c r="O932" i="1" s="1"/>
  <c r="M933" i="1"/>
  <c r="N933" i="1" s="1"/>
  <c r="O933" i="1" s="1"/>
  <c r="M934" i="1"/>
  <c r="N934" i="1" s="1"/>
  <c r="O934" i="1" s="1"/>
  <c r="M935" i="1"/>
  <c r="N935" i="1" s="1"/>
  <c r="O935" i="1" s="1"/>
  <c r="M936" i="1"/>
  <c r="N936" i="1" s="1"/>
  <c r="O936" i="1" s="1"/>
  <c r="M937" i="1"/>
  <c r="N937" i="1" s="1"/>
  <c r="O937" i="1" s="1"/>
  <c r="M938" i="1"/>
  <c r="N938" i="1" s="1"/>
  <c r="O938" i="1" s="1"/>
  <c r="M939" i="1"/>
  <c r="N939" i="1" s="1"/>
  <c r="O939" i="1" s="1"/>
  <c r="M940" i="1"/>
  <c r="N940" i="1" s="1"/>
  <c r="O940" i="1" s="1"/>
  <c r="M941" i="1"/>
  <c r="N941" i="1" s="1"/>
  <c r="O941" i="1" s="1"/>
  <c r="M942" i="1"/>
  <c r="N942" i="1" s="1"/>
  <c r="O942" i="1" s="1"/>
  <c r="M943" i="1"/>
  <c r="N943" i="1" s="1"/>
  <c r="O943" i="1" s="1"/>
  <c r="M944" i="1"/>
  <c r="N944" i="1" s="1"/>
  <c r="O944" i="1" s="1"/>
  <c r="M945" i="1"/>
  <c r="N945" i="1" s="1"/>
  <c r="O945" i="1" s="1"/>
  <c r="M946" i="1"/>
  <c r="N946" i="1" s="1"/>
  <c r="O946" i="1" s="1"/>
  <c r="M947" i="1"/>
  <c r="N947" i="1" s="1"/>
  <c r="O947" i="1" s="1"/>
  <c r="M948" i="1"/>
  <c r="N948" i="1" s="1"/>
  <c r="O948" i="1" s="1"/>
  <c r="M949" i="1"/>
  <c r="N949" i="1" s="1"/>
  <c r="O949" i="1" s="1"/>
  <c r="M950" i="1"/>
  <c r="N950" i="1" s="1"/>
  <c r="O950" i="1" s="1"/>
  <c r="M951" i="1"/>
  <c r="N951" i="1" s="1"/>
  <c r="O951" i="1" s="1"/>
  <c r="M952" i="1"/>
  <c r="N952" i="1" s="1"/>
  <c r="O952" i="1" s="1"/>
  <c r="M953" i="1"/>
  <c r="N953" i="1" s="1"/>
  <c r="O953" i="1" s="1"/>
  <c r="M954" i="1"/>
  <c r="N954" i="1" s="1"/>
  <c r="O954" i="1" s="1"/>
  <c r="M955" i="1"/>
  <c r="N955" i="1" s="1"/>
  <c r="O955" i="1" s="1"/>
  <c r="M956" i="1"/>
  <c r="N956" i="1" s="1"/>
  <c r="O956" i="1" s="1"/>
  <c r="M957" i="1"/>
  <c r="N957" i="1" s="1"/>
  <c r="O957" i="1" s="1"/>
  <c r="M958" i="1"/>
  <c r="N958" i="1" s="1"/>
  <c r="O958" i="1" s="1"/>
  <c r="M959" i="1"/>
  <c r="N959" i="1" s="1"/>
  <c r="O959" i="1" s="1"/>
  <c r="M960" i="1"/>
  <c r="N960" i="1" s="1"/>
  <c r="O960" i="1" s="1"/>
  <c r="M961" i="1"/>
  <c r="N961" i="1" s="1"/>
  <c r="O961" i="1" s="1"/>
  <c r="M962" i="1"/>
  <c r="N962" i="1" s="1"/>
  <c r="O962" i="1" s="1"/>
  <c r="M963" i="1"/>
  <c r="N963" i="1" s="1"/>
  <c r="O963" i="1" s="1"/>
  <c r="M964" i="1"/>
  <c r="N964" i="1" s="1"/>
  <c r="O964" i="1" s="1"/>
  <c r="M965" i="1"/>
  <c r="N965" i="1" s="1"/>
  <c r="O965" i="1" s="1"/>
  <c r="M966" i="1"/>
  <c r="N966" i="1" s="1"/>
  <c r="O966" i="1" s="1"/>
  <c r="M967" i="1"/>
  <c r="N967" i="1" s="1"/>
  <c r="O967" i="1" s="1"/>
  <c r="M968" i="1"/>
  <c r="N968" i="1" s="1"/>
  <c r="O968" i="1" s="1"/>
  <c r="M969" i="1"/>
  <c r="N969" i="1" s="1"/>
  <c r="O969" i="1" s="1"/>
  <c r="M970" i="1"/>
  <c r="N970" i="1" s="1"/>
  <c r="O970" i="1" s="1"/>
  <c r="M971" i="1"/>
  <c r="N971" i="1" s="1"/>
  <c r="O971" i="1" s="1"/>
  <c r="M972" i="1"/>
  <c r="N972" i="1" s="1"/>
  <c r="O972" i="1" s="1"/>
  <c r="M973" i="1"/>
  <c r="N973" i="1" s="1"/>
  <c r="O973" i="1" s="1"/>
  <c r="M974" i="1"/>
  <c r="N974" i="1" s="1"/>
  <c r="O974" i="1" s="1"/>
  <c r="M975" i="1"/>
  <c r="N975" i="1" s="1"/>
  <c r="O975" i="1" s="1"/>
  <c r="M976" i="1"/>
  <c r="N976" i="1" s="1"/>
  <c r="O976" i="1" s="1"/>
  <c r="M977" i="1"/>
  <c r="N977" i="1" s="1"/>
  <c r="O977" i="1" s="1"/>
  <c r="M978" i="1"/>
  <c r="N978" i="1" s="1"/>
  <c r="O978" i="1" s="1"/>
  <c r="M979" i="1"/>
  <c r="N979" i="1" s="1"/>
  <c r="O979" i="1" s="1"/>
  <c r="M980" i="1"/>
  <c r="N980" i="1" s="1"/>
  <c r="O980" i="1" s="1"/>
  <c r="M981" i="1"/>
  <c r="N981" i="1" s="1"/>
  <c r="O981" i="1" s="1"/>
  <c r="M982" i="1"/>
  <c r="N982" i="1" s="1"/>
  <c r="O982" i="1" s="1"/>
  <c r="M983" i="1"/>
  <c r="N983" i="1" s="1"/>
  <c r="O983" i="1" s="1"/>
  <c r="M984" i="1"/>
  <c r="N984" i="1" s="1"/>
  <c r="O984" i="1" s="1"/>
  <c r="M985" i="1"/>
  <c r="N985" i="1" s="1"/>
  <c r="O985" i="1" s="1"/>
  <c r="M986" i="1"/>
  <c r="N986" i="1" s="1"/>
  <c r="O986" i="1" s="1"/>
  <c r="M987" i="1"/>
  <c r="N987" i="1" s="1"/>
  <c r="O987" i="1" s="1"/>
  <c r="M988" i="1"/>
  <c r="N988" i="1" s="1"/>
  <c r="O988" i="1" s="1"/>
  <c r="M989" i="1"/>
  <c r="N989" i="1" s="1"/>
  <c r="O989" i="1" s="1"/>
  <c r="M990" i="1"/>
  <c r="N990" i="1" s="1"/>
  <c r="O990" i="1" s="1"/>
  <c r="M991" i="1"/>
  <c r="N991" i="1" s="1"/>
  <c r="O991" i="1" s="1"/>
  <c r="M992" i="1"/>
  <c r="N992" i="1" s="1"/>
  <c r="O992" i="1" s="1"/>
  <c r="M993" i="1"/>
  <c r="N993" i="1" s="1"/>
  <c r="O993" i="1" s="1"/>
  <c r="M994" i="1"/>
  <c r="N994" i="1" s="1"/>
  <c r="O994" i="1" s="1"/>
  <c r="M995" i="1"/>
  <c r="N995" i="1" s="1"/>
  <c r="O995" i="1" s="1"/>
  <c r="M996" i="1"/>
  <c r="N996" i="1" s="1"/>
  <c r="O996" i="1" s="1"/>
  <c r="M997" i="1"/>
  <c r="N997" i="1" s="1"/>
  <c r="O997" i="1" s="1"/>
  <c r="M998" i="1"/>
  <c r="N998" i="1" s="1"/>
  <c r="O998" i="1" s="1"/>
  <c r="M999" i="1"/>
  <c r="N999" i="1" s="1"/>
  <c r="O999" i="1" s="1"/>
  <c r="M1000" i="1"/>
  <c r="N1000" i="1" s="1"/>
  <c r="O1000" i="1" s="1"/>
  <c r="M1001" i="1"/>
  <c r="N1001" i="1" s="1"/>
  <c r="O1001" i="1" s="1"/>
  <c r="M1002" i="1"/>
  <c r="N1002" i="1" s="1"/>
  <c r="O1002" i="1" s="1"/>
  <c r="M1003" i="1"/>
  <c r="N1003" i="1" s="1"/>
  <c r="O1003" i="1" s="1"/>
  <c r="M1004" i="1"/>
  <c r="N1004" i="1" s="1"/>
  <c r="O1004" i="1" s="1"/>
  <c r="M1005" i="1"/>
  <c r="N1005" i="1" s="1"/>
  <c r="O1005" i="1" s="1"/>
  <c r="M1006" i="1"/>
  <c r="N1006" i="1" s="1"/>
  <c r="O1006" i="1" s="1"/>
  <c r="M1007" i="1"/>
  <c r="N1007" i="1" s="1"/>
  <c r="O1007" i="1" s="1"/>
  <c r="M1008" i="1"/>
  <c r="N1008" i="1" s="1"/>
  <c r="O1008" i="1" s="1"/>
  <c r="M1009" i="1"/>
  <c r="N1009" i="1" s="1"/>
  <c r="O1009" i="1" s="1"/>
  <c r="M1010" i="1"/>
  <c r="N1010" i="1" s="1"/>
  <c r="O1010" i="1" s="1"/>
  <c r="M1011" i="1"/>
  <c r="N1011" i="1" s="1"/>
  <c r="O1011" i="1" s="1"/>
  <c r="M1012" i="1"/>
  <c r="N1012" i="1" s="1"/>
  <c r="O1012" i="1" s="1"/>
  <c r="M1013" i="1"/>
  <c r="N1013" i="1" s="1"/>
  <c r="O1013" i="1" s="1"/>
  <c r="M1014" i="1"/>
  <c r="N1014" i="1" s="1"/>
  <c r="O1014" i="1" s="1"/>
  <c r="M1015" i="1"/>
  <c r="N1015" i="1" s="1"/>
  <c r="O1015" i="1" s="1"/>
  <c r="M1016" i="1"/>
  <c r="N1016" i="1" s="1"/>
  <c r="O1016" i="1" s="1"/>
  <c r="M1017" i="1"/>
  <c r="N1017" i="1" s="1"/>
  <c r="O1017" i="1" s="1"/>
  <c r="M1018" i="1"/>
  <c r="N1018" i="1" s="1"/>
  <c r="O1018" i="1" s="1"/>
  <c r="M1019" i="1"/>
  <c r="N1019" i="1" s="1"/>
  <c r="O1019" i="1" s="1"/>
  <c r="M1020" i="1"/>
  <c r="N1020" i="1" s="1"/>
  <c r="O1020" i="1" s="1"/>
  <c r="M1021" i="1"/>
  <c r="N1021" i="1" s="1"/>
  <c r="O1021" i="1" s="1"/>
  <c r="M1022" i="1"/>
  <c r="N1022" i="1" s="1"/>
  <c r="O1022" i="1" s="1"/>
  <c r="M1023" i="1"/>
  <c r="N1023" i="1" s="1"/>
  <c r="O1023" i="1" s="1"/>
  <c r="M1024" i="1"/>
  <c r="N1024" i="1" s="1"/>
  <c r="O1024" i="1" s="1"/>
  <c r="M1025" i="1"/>
  <c r="N1025" i="1" s="1"/>
  <c r="O1025" i="1" s="1"/>
  <c r="M1026" i="1"/>
  <c r="N1026" i="1" s="1"/>
  <c r="O1026" i="1" s="1"/>
  <c r="M1027" i="1"/>
  <c r="N1027" i="1" s="1"/>
  <c r="O1027" i="1" s="1"/>
  <c r="M1028" i="1"/>
  <c r="N1028" i="1" s="1"/>
  <c r="O1028" i="1" s="1"/>
  <c r="M1029" i="1"/>
  <c r="N1029" i="1" s="1"/>
  <c r="O1029" i="1" s="1"/>
  <c r="M1030" i="1"/>
  <c r="N1030" i="1" s="1"/>
  <c r="O1030" i="1" s="1"/>
  <c r="M1031" i="1"/>
  <c r="N1031" i="1" s="1"/>
  <c r="O1031" i="1" s="1"/>
  <c r="M1032" i="1"/>
  <c r="N1032" i="1" s="1"/>
  <c r="O1032" i="1" s="1"/>
  <c r="M1033" i="1"/>
  <c r="N1033" i="1" s="1"/>
  <c r="O1033" i="1" s="1"/>
  <c r="M1034" i="1"/>
  <c r="N1034" i="1" s="1"/>
  <c r="O1034" i="1" s="1"/>
  <c r="M1035" i="1"/>
  <c r="N1035" i="1" s="1"/>
  <c r="O1035" i="1" s="1"/>
  <c r="M1036" i="1"/>
  <c r="N1036" i="1" s="1"/>
  <c r="O1036" i="1" s="1"/>
  <c r="M1037" i="1"/>
  <c r="N1037" i="1" s="1"/>
  <c r="O1037" i="1" s="1"/>
  <c r="M1038" i="1"/>
  <c r="N1038" i="1" s="1"/>
  <c r="O1038" i="1" s="1"/>
  <c r="M1039" i="1"/>
  <c r="N1039" i="1" s="1"/>
  <c r="O1039" i="1" s="1"/>
  <c r="M1040" i="1"/>
  <c r="N1040" i="1" s="1"/>
  <c r="O1040" i="1" s="1"/>
  <c r="M1041" i="1"/>
  <c r="N1041" i="1" s="1"/>
  <c r="O1041" i="1" s="1"/>
  <c r="M1042" i="1"/>
  <c r="N1042" i="1" s="1"/>
  <c r="O1042" i="1" s="1"/>
  <c r="M1043" i="1"/>
  <c r="N1043" i="1" s="1"/>
  <c r="O1043" i="1" s="1"/>
  <c r="M1044" i="1"/>
  <c r="N1044" i="1" s="1"/>
  <c r="O1044" i="1" s="1"/>
  <c r="M1045" i="1"/>
  <c r="N1045" i="1" s="1"/>
  <c r="O1045" i="1" s="1"/>
  <c r="M1046" i="1"/>
  <c r="N1046" i="1" s="1"/>
  <c r="O1046" i="1" s="1"/>
  <c r="M1047" i="1"/>
  <c r="N1047" i="1" s="1"/>
  <c r="O1047" i="1" s="1"/>
  <c r="M1048" i="1"/>
  <c r="N1048" i="1" s="1"/>
  <c r="O1048" i="1" s="1"/>
  <c r="M1049" i="1"/>
  <c r="N1049" i="1" s="1"/>
  <c r="O1049" i="1" s="1"/>
  <c r="M1050" i="1"/>
  <c r="N1050" i="1" s="1"/>
  <c r="O1050" i="1" s="1"/>
  <c r="M1051" i="1"/>
  <c r="N1051" i="1" s="1"/>
  <c r="O1051" i="1" s="1"/>
  <c r="M1052" i="1"/>
  <c r="N1052" i="1" s="1"/>
  <c r="O1052" i="1" s="1"/>
  <c r="M1053" i="1"/>
  <c r="N1053" i="1" s="1"/>
  <c r="O1053" i="1" s="1"/>
  <c r="M1054" i="1"/>
  <c r="N1054" i="1" s="1"/>
  <c r="O1054" i="1" s="1"/>
  <c r="M1055" i="1"/>
  <c r="N1055" i="1" s="1"/>
  <c r="O1055" i="1" s="1"/>
  <c r="M1056" i="1"/>
  <c r="N1056" i="1" s="1"/>
  <c r="O1056" i="1" s="1"/>
  <c r="M1057" i="1"/>
  <c r="N1057" i="1" s="1"/>
  <c r="O1057" i="1" s="1"/>
  <c r="M1058" i="1"/>
  <c r="N1058" i="1" s="1"/>
  <c r="O1058" i="1" s="1"/>
  <c r="M1059" i="1"/>
  <c r="N1059" i="1" s="1"/>
  <c r="O1059" i="1" s="1"/>
  <c r="M1060" i="1"/>
  <c r="N1060" i="1" s="1"/>
  <c r="O1060" i="1" s="1"/>
  <c r="M1061" i="1"/>
  <c r="N1061" i="1" s="1"/>
  <c r="O1061" i="1" s="1"/>
  <c r="M1062" i="1"/>
  <c r="N1062" i="1" s="1"/>
  <c r="O1062" i="1" s="1"/>
  <c r="M1063" i="1"/>
  <c r="N1063" i="1" s="1"/>
  <c r="O1063" i="1" s="1"/>
  <c r="M1064" i="1"/>
  <c r="N1064" i="1" s="1"/>
  <c r="O1064" i="1" s="1"/>
  <c r="M1065" i="1"/>
  <c r="N1065" i="1" s="1"/>
  <c r="O1065" i="1" s="1"/>
  <c r="M1066" i="1"/>
  <c r="N1066" i="1" s="1"/>
  <c r="O1066" i="1" s="1"/>
  <c r="M1067" i="1"/>
  <c r="N1067" i="1" s="1"/>
  <c r="O1067" i="1" s="1"/>
  <c r="M1068" i="1"/>
  <c r="N1068" i="1" s="1"/>
  <c r="O1068" i="1" s="1"/>
  <c r="M1069" i="1"/>
  <c r="N1069" i="1" s="1"/>
  <c r="O1069" i="1" s="1"/>
  <c r="M1070" i="1"/>
  <c r="N1070" i="1" s="1"/>
  <c r="O1070" i="1" s="1"/>
  <c r="M1071" i="1"/>
  <c r="N1071" i="1" s="1"/>
  <c r="O1071" i="1" s="1"/>
  <c r="M1072" i="1"/>
  <c r="N1072" i="1" s="1"/>
  <c r="O1072" i="1" s="1"/>
  <c r="M1073" i="1"/>
  <c r="N1073" i="1" s="1"/>
  <c r="O1073" i="1" s="1"/>
  <c r="M1074" i="1"/>
  <c r="N1074" i="1" s="1"/>
  <c r="O1074" i="1" s="1"/>
  <c r="M1075" i="1"/>
  <c r="N1075" i="1" s="1"/>
  <c r="O1075" i="1" s="1"/>
  <c r="M1076" i="1"/>
  <c r="N1076" i="1" s="1"/>
  <c r="O1076" i="1" s="1"/>
  <c r="M1077" i="1"/>
  <c r="N1077" i="1" s="1"/>
  <c r="O1077" i="1" s="1"/>
  <c r="M1078" i="1"/>
  <c r="N1078" i="1" s="1"/>
  <c r="O1078" i="1" s="1"/>
  <c r="M1079" i="1"/>
  <c r="N1079" i="1" s="1"/>
  <c r="O1079" i="1" s="1"/>
  <c r="M1080" i="1"/>
  <c r="N1080" i="1" s="1"/>
  <c r="O1080" i="1" s="1"/>
  <c r="M1081" i="1"/>
  <c r="N1081" i="1" s="1"/>
  <c r="O1081" i="1" s="1"/>
  <c r="M1082" i="1"/>
  <c r="N1082" i="1" s="1"/>
  <c r="O1082" i="1" s="1"/>
  <c r="M1083" i="1"/>
  <c r="N1083" i="1" s="1"/>
  <c r="O1083" i="1" s="1"/>
  <c r="M1084" i="1"/>
  <c r="N1084" i="1" s="1"/>
  <c r="O1084" i="1" s="1"/>
  <c r="M1085" i="1"/>
  <c r="N1085" i="1" s="1"/>
  <c r="O1085" i="1" s="1"/>
  <c r="M1086" i="1"/>
  <c r="N1086" i="1" s="1"/>
  <c r="O1086" i="1" s="1"/>
  <c r="M1087" i="1"/>
  <c r="N1087" i="1" s="1"/>
  <c r="O1087" i="1" s="1"/>
  <c r="M1088" i="1"/>
  <c r="N1088" i="1" s="1"/>
  <c r="O1088" i="1" s="1"/>
  <c r="M1089" i="1"/>
  <c r="N1089" i="1" s="1"/>
  <c r="O1089" i="1" s="1"/>
  <c r="M1090" i="1"/>
  <c r="N1090" i="1" s="1"/>
  <c r="O1090" i="1" s="1"/>
  <c r="M1091" i="1"/>
  <c r="N1091" i="1" s="1"/>
  <c r="O1091" i="1" s="1"/>
  <c r="M1092" i="1"/>
  <c r="N1092" i="1" s="1"/>
  <c r="O1092" i="1" s="1"/>
  <c r="M1093" i="1"/>
  <c r="N1093" i="1" s="1"/>
  <c r="O1093" i="1" s="1"/>
  <c r="M1094" i="1"/>
  <c r="N1094" i="1" s="1"/>
  <c r="O1094" i="1" s="1"/>
  <c r="M1095" i="1"/>
  <c r="N1095" i="1" s="1"/>
  <c r="O1095" i="1" s="1"/>
  <c r="M1096" i="1"/>
  <c r="N1096" i="1" s="1"/>
  <c r="O1096" i="1" s="1"/>
  <c r="M1097" i="1"/>
  <c r="N1097" i="1" s="1"/>
  <c r="O1097" i="1" s="1"/>
  <c r="M1098" i="1"/>
  <c r="N1098" i="1" s="1"/>
  <c r="O1098" i="1" s="1"/>
  <c r="M1099" i="1"/>
  <c r="N1099" i="1" s="1"/>
  <c r="O1099" i="1" s="1"/>
  <c r="M1100" i="1"/>
  <c r="N1100" i="1" s="1"/>
  <c r="O1100" i="1" s="1"/>
  <c r="M1101" i="1"/>
  <c r="N1101" i="1" s="1"/>
  <c r="O1101" i="1" s="1"/>
  <c r="M1102" i="1"/>
  <c r="N1102" i="1" s="1"/>
  <c r="O1102" i="1" s="1"/>
  <c r="M1103" i="1"/>
  <c r="N1103" i="1" s="1"/>
  <c r="O1103" i="1" s="1"/>
  <c r="M1104" i="1"/>
  <c r="N1104" i="1" s="1"/>
  <c r="O1104" i="1" s="1"/>
  <c r="M1105" i="1"/>
  <c r="N1105" i="1" s="1"/>
  <c r="O1105" i="1" s="1"/>
  <c r="M1106" i="1"/>
  <c r="N1106" i="1" s="1"/>
  <c r="O1106" i="1" s="1"/>
  <c r="M1107" i="1"/>
  <c r="N1107" i="1" s="1"/>
  <c r="O1107" i="1" s="1"/>
  <c r="M1108" i="1"/>
  <c r="N1108" i="1" s="1"/>
  <c r="O1108" i="1" s="1"/>
  <c r="M1109" i="1"/>
  <c r="N1109" i="1" s="1"/>
  <c r="O1109" i="1" s="1"/>
  <c r="M1110" i="1"/>
  <c r="N1110" i="1" s="1"/>
  <c r="O1110" i="1" s="1"/>
  <c r="M1111" i="1"/>
  <c r="N1111" i="1" s="1"/>
  <c r="O1111" i="1" s="1"/>
  <c r="M1112" i="1"/>
  <c r="N1112" i="1" s="1"/>
  <c r="O1112" i="1" s="1"/>
  <c r="M1113" i="1"/>
  <c r="N1113" i="1" s="1"/>
  <c r="O1113" i="1" s="1"/>
  <c r="M1114" i="1"/>
  <c r="N1114" i="1" s="1"/>
  <c r="O1114" i="1" s="1"/>
  <c r="M1115" i="1"/>
  <c r="N1115" i="1" s="1"/>
  <c r="O1115" i="1" s="1"/>
  <c r="M1116" i="1"/>
  <c r="N1116" i="1" s="1"/>
  <c r="O1116" i="1" s="1"/>
  <c r="M1117" i="1"/>
  <c r="N1117" i="1" s="1"/>
  <c r="O1117" i="1" s="1"/>
  <c r="M1118" i="1"/>
  <c r="N1118" i="1" s="1"/>
  <c r="O1118" i="1" s="1"/>
  <c r="M1119" i="1"/>
  <c r="N1119" i="1" s="1"/>
  <c r="O1119" i="1" s="1"/>
  <c r="M1120" i="1"/>
  <c r="N1120" i="1" s="1"/>
  <c r="O1120" i="1" s="1"/>
  <c r="M1121" i="1"/>
  <c r="N1121" i="1" s="1"/>
  <c r="O1121" i="1" s="1"/>
  <c r="M1122" i="1"/>
  <c r="N1122" i="1" s="1"/>
  <c r="O1122" i="1" s="1"/>
  <c r="M1123" i="1"/>
  <c r="N1123" i="1" s="1"/>
  <c r="O1123" i="1" s="1"/>
  <c r="M1124" i="1"/>
  <c r="N1124" i="1" s="1"/>
  <c r="O1124" i="1" s="1"/>
  <c r="M1125" i="1"/>
  <c r="N1125" i="1" s="1"/>
  <c r="O1125" i="1" s="1"/>
  <c r="M1126" i="1"/>
  <c r="N1126" i="1" s="1"/>
  <c r="O1126" i="1" s="1"/>
  <c r="M1127" i="1"/>
  <c r="N1127" i="1" s="1"/>
  <c r="O1127" i="1" s="1"/>
  <c r="M1128" i="1"/>
  <c r="N1128" i="1" s="1"/>
  <c r="O1128" i="1" s="1"/>
  <c r="M1129" i="1"/>
  <c r="N1129" i="1" s="1"/>
  <c r="O1129" i="1" s="1"/>
  <c r="M1130" i="1"/>
  <c r="N1130" i="1" s="1"/>
  <c r="O1130" i="1" s="1"/>
  <c r="M1131" i="1"/>
  <c r="N1131" i="1" s="1"/>
  <c r="O1131" i="1" s="1"/>
  <c r="M1132" i="1"/>
  <c r="N1132" i="1" s="1"/>
  <c r="O1132" i="1" s="1"/>
  <c r="M1133" i="1"/>
  <c r="N1133" i="1" s="1"/>
  <c r="O1133" i="1" s="1"/>
  <c r="M1134" i="1"/>
  <c r="N1134" i="1" s="1"/>
  <c r="O1134" i="1" s="1"/>
  <c r="M1135" i="1"/>
  <c r="N1135" i="1" s="1"/>
  <c r="O1135" i="1" s="1"/>
  <c r="M1136" i="1"/>
  <c r="N1136" i="1" s="1"/>
  <c r="O1136" i="1" s="1"/>
  <c r="M1137" i="1"/>
  <c r="N1137" i="1" s="1"/>
  <c r="O1137" i="1" s="1"/>
  <c r="M1138" i="1"/>
  <c r="N1138" i="1" s="1"/>
  <c r="O1138" i="1" s="1"/>
  <c r="M1139" i="1"/>
  <c r="N1139" i="1" s="1"/>
  <c r="O1139" i="1" s="1"/>
  <c r="M1140" i="1"/>
  <c r="N1140" i="1" s="1"/>
  <c r="O1140" i="1" s="1"/>
  <c r="M1141" i="1"/>
  <c r="N1141" i="1" s="1"/>
  <c r="O1141" i="1" s="1"/>
  <c r="M1142" i="1"/>
  <c r="N1142" i="1" s="1"/>
  <c r="O1142" i="1" s="1"/>
  <c r="M1143" i="1"/>
  <c r="N1143" i="1" s="1"/>
  <c r="O1143" i="1" s="1"/>
  <c r="M1144" i="1"/>
  <c r="N1144" i="1" s="1"/>
  <c r="O1144" i="1" s="1"/>
  <c r="M1145" i="1"/>
  <c r="N1145" i="1" s="1"/>
  <c r="O1145" i="1" s="1"/>
  <c r="M1146" i="1"/>
  <c r="N1146" i="1" s="1"/>
  <c r="O1146" i="1" s="1"/>
  <c r="M1147" i="1"/>
  <c r="N1147" i="1" s="1"/>
  <c r="O1147" i="1" s="1"/>
  <c r="M1148" i="1"/>
  <c r="N1148" i="1" s="1"/>
  <c r="O1148" i="1" s="1"/>
  <c r="M1149" i="1"/>
  <c r="N1149" i="1" s="1"/>
  <c r="O1149" i="1" s="1"/>
  <c r="M1150" i="1"/>
  <c r="N1150" i="1" s="1"/>
  <c r="O1150" i="1" s="1"/>
  <c r="M1151" i="1"/>
  <c r="N1151" i="1" s="1"/>
  <c r="O1151" i="1" s="1"/>
  <c r="M1152" i="1"/>
  <c r="N1152" i="1" s="1"/>
  <c r="O1152" i="1" s="1"/>
  <c r="M1153" i="1"/>
  <c r="N1153" i="1" s="1"/>
  <c r="O1153" i="1" s="1"/>
  <c r="M1154" i="1"/>
  <c r="N1154" i="1" s="1"/>
  <c r="O1154" i="1" s="1"/>
  <c r="M1155" i="1"/>
  <c r="N1155" i="1" s="1"/>
  <c r="O1155" i="1" s="1"/>
  <c r="M1156" i="1"/>
  <c r="N1156" i="1" s="1"/>
  <c r="O1156" i="1" s="1"/>
  <c r="M1157" i="1"/>
  <c r="N1157" i="1" s="1"/>
  <c r="O1157" i="1" s="1"/>
  <c r="M1158" i="1"/>
  <c r="N1158" i="1" s="1"/>
  <c r="O1158" i="1" s="1"/>
  <c r="M1159" i="1"/>
  <c r="N1159" i="1" s="1"/>
  <c r="O1159" i="1" s="1"/>
  <c r="M1160" i="1"/>
  <c r="N1160" i="1" s="1"/>
  <c r="O1160" i="1" s="1"/>
  <c r="M1161" i="1"/>
  <c r="N1161" i="1" s="1"/>
  <c r="O1161" i="1" s="1"/>
  <c r="M1162" i="1"/>
  <c r="N1162" i="1" s="1"/>
  <c r="O1162" i="1" s="1"/>
  <c r="M1163" i="1"/>
  <c r="N1163" i="1" s="1"/>
  <c r="O1163" i="1" s="1"/>
  <c r="M1164" i="1"/>
  <c r="N1164" i="1" s="1"/>
  <c r="O1164" i="1" s="1"/>
  <c r="M1165" i="1"/>
  <c r="N1165" i="1" s="1"/>
  <c r="O1165" i="1" s="1"/>
  <c r="M1166" i="1"/>
  <c r="N1166" i="1" s="1"/>
  <c r="O1166" i="1" s="1"/>
  <c r="M1167" i="1"/>
  <c r="N1167" i="1" s="1"/>
  <c r="O1167" i="1" s="1"/>
  <c r="M1168" i="1"/>
  <c r="N1168" i="1" s="1"/>
  <c r="O1168" i="1" s="1"/>
  <c r="M1169" i="1"/>
  <c r="N1169" i="1" s="1"/>
  <c r="O1169" i="1" s="1"/>
  <c r="M1170" i="1"/>
  <c r="N1170" i="1" s="1"/>
  <c r="O1170" i="1" s="1"/>
  <c r="M1171" i="1"/>
  <c r="N1171" i="1" s="1"/>
  <c r="O1171" i="1" s="1"/>
  <c r="M1172" i="1"/>
  <c r="N1172" i="1" s="1"/>
  <c r="O1172" i="1" s="1"/>
  <c r="M1173" i="1"/>
  <c r="N1173" i="1" s="1"/>
  <c r="O1173" i="1" s="1"/>
  <c r="M1174" i="1"/>
  <c r="N1174" i="1" s="1"/>
  <c r="O1174" i="1" s="1"/>
  <c r="M1175" i="1"/>
  <c r="N1175" i="1" s="1"/>
  <c r="O1175" i="1" s="1"/>
  <c r="M1176" i="1"/>
  <c r="N1176" i="1" s="1"/>
  <c r="O1176" i="1" s="1"/>
  <c r="M1177" i="1"/>
  <c r="N1177" i="1" s="1"/>
  <c r="O1177" i="1" s="1"/>
  <c r="M1178" i="1"/>
  <c r="N1178" i="1" s="1"/>
  <c r="O1178" i="1" s="1"/>
  <c r="M1179" i="1"/>
  <c r="N1179" i="1" s="1"/>
  <c r="O1179" i="1" s="1"/>
  <c r="M1180" i="1"/>
  <c r="N1180" i="1" s="1"/>
  <c r="O1180" i="1" s="1"/>
  <c r="M1181" i="1"/>
  <c r="N1181" i="1" s="1"/>
  <c r="O1181" i="1" s="1"/>
  <c r="M1182" i="1"/>
  <c r="N1182" i="1" s="1"/>
  <c r="O1182" i="1" s="1"/>
  <c r="M1183" i="1"/>
  <c r="N1183" i="1" s="1"/>
  <c r="O1183" i="1" s="1"/>
  <c r="M1184" i="1"/>
  <c r="N1184" i="1" s="1"/>
  <c r="O1184" i="1" s="1"/>
  <c r="M1185" i="1"/>
  <c r="N1185" i="1" s="1"/>
  <c r="O1185" i="1" s="1"/>
  <c r="M1186" i="1"/>
  <c r="N1186" i="1" s="1"/>
  <c r="O1186" i="1" s="1"/>
  <c r="M1187" i="1"/>
  <c r="N1187" i="1" s="1"/>
  <c r="O1187" i="1" s="1"/>
  <c r="M1188" i="1"/>
  <c r="N1188" i="1" s="1"/>
  <c r="O1188" i="1" s="1"/>
  <c r="M1189" i="1"/>
  <c r="N1189" i="1" s="1"/>
  <c r="O1189" i="1" s="1"/>
  <c r="M1190" i="1"/>
  <c r="N1190" i="1" s="1"/>
  <c r="O1190" i="1" s="1"/>
  <c r="M1191" i="1"/>
  <c r="N1191" i="1" s="1"/>
  <c r="O1191" i="1" s="1"/>
  <c r="M1192" i="1"/>
  <c r="N1192" i="1" s="1"/>
  <c r="O1192" i="1" s="1"/>
  <c r="M1193" i="1"/>
  <c r="N1193" i="1" s="1"/>
  <c r="O1193" i="1" s="1"/>
  <c r="M1194" i="1"/>
  <c r="N1194" i="1" s="1"/>
  <c r="O1194" i="1" s="1"/>
  <c r="M1195" i="1"/>
  <c r="N1195" i="1" s="1"/>
  <c r="O1195" i="1" s="1"/>
  <c r="M1196" i="1"/>
  <c r="N1196" i="1" s="1"/>
  <c r="O1196" i="1" s="1"/>
  <c r="M1197" i="1"/>
  <c r="N1197" i="1" s="1"/>
  <c r="O1197" i="1" s="1"/>
  <c r="M1198" i="1"/>
  <c r="N1198" i="1" s="1"/>
  <c r="O1198" i="1" s="1"/>
  <c r="M1199" i="1"/>
  <c r="N1199" i="1" s="1"/>
  <c r="O1199" i="1" s="1"/>
  <c r="M1200" i="1"/>
  <c r="N1200" i="1" s="1"/>
  <c r="O1200" i="1" s="1"/>
  <c r="M1201" i="1"/>
  <c r="N1201" i="1" s="1"/>
  <c r="O1201" i="1" s="1"/>
  <c r="M1202" i="1"/>
  <c r="N1202" i="1" s="1"/>
  <c r="O1202" i="1" s="1"/>
  <c r="M1203" i="1"/>
  <c r="N1203" i="1" s="1"/>
  <c r="O1203" i="1" s="1"/>
  <c r="M1204" i="1"/>
  <c r="N1204" i="1" s="1"/>
  <c r="O1204" i="1" s="1"/>
  <c r="M1205" i="1"/>
  <c r="N1205" i="1" s="1"/>
  <c r="O1205" i="1" s="1"/>
  <c r="M1206" i="1"/>
  <c r="N1206" i="1" s="1"/>
  <c r="O1206" i="1" s="1"/>
  <c r="M1207" i="1"/>
  <c r="N1207" i="1" s="1"/>
  <c r="O1207" i="1" s="1"/>
  <c r="M1208" i="1"/>
  <c r="N1208" i="1" s="1"/>
  <c r="O1208" i="1" s="1"/>
  <c r="M1209" i="1"/>
  <c r="N1209" i="1" s="1"/>
  <c r="O1209" i="1" s="1"/>
  <c r="M1210" i="1"/>
  <c r="N1210" i="1" s="1"/>
  <c r="O1210" i="1" s="1"/>
  <c r="M1211" i="1"/>
  <c r="N1211" i="1" s="1"/>
  <c r="O1211" i="1" s="1"/>
  <c r="M1212" i="1"/>
  <c r="N1212" i="1" s="1"/>
  <c r="O1212" i="1" s="1"/>
  <c r="M1213" i="1"/>
  <c r="N1213" i="1" s="1"/>
  <c r="O1213" i="1" s="1"/>
  <c r="M1214" i="1"/>
  <c r="N1214" i="1" s="1"/>
  <c r="O1214" i="1" s="1"/>
  <c r="M1215" i="1"/>
  <c r="N1215" i="1" s="1"/>
  <c r="O1215" i="1" s="1"/>
  <c r="M1216" i="1"/>
  <c r="N1216" i="1" s="1"/>
  <c r="O1216" i="1" s="1"/>
  <c r="M1217" i="1"/>
  <c r="N1217" i="1" s="1"/>
  <c r="O1217" i="1" s="1"/>
  <c r="M1218" i="1"/>
  <c r="N1218" i="1" s="1"/>
  <c r="O1218" i="1" s="1"/>
  <c r="M1219" i="1"/>
  <c r="N1219" i="1" s="1"/>
  <c r="O1219" i="1" s="1"/>
  <c r="M1220" i="1"/>
  <c r="N1220" i="1" s="1"/>
  <c r="O1220" i="1" s="1"/>
  <c r="M1221" i="1"/>
  <c r="N1221" i="1" s="1"/>
  <c r="O1221" i="1" s="1"/>
  <c r="M1222" i="1"/>
  <c r="N1222" i="1" s="1"/>
  <c r="O1222" i="1" s="1"/>
  <c r="M1223" i="1"/>
  <c r="N1223" i="1" s="1"/>
  <c r="O1223" i="1" s="1"/>
  <c r="M1224" i="1"/>
  <c r="N1224" i="1" s="1"/>
  <c r="O1224" i="1" s="1"/>
  <c r="M1225" i="1"/>
  <c r="N1225" i="1" s="1"/>
  <c r="O1225" i="1" s="1"/>
  <c r="M1226" i="1"/>
  <c r="N1226" i="1" s="1"/>
  <c r="O1226" i="1" s="1"/>
  <c r="M1227" i="1"/>
  <c r="N1227" i="1" s="1"/>
  <c r="O1227" i="1" s="1"/>
  <c r="M1228" i="1"/>
  <c r="N1228" i="1" s="1"/>
  <c r="O1228" i="1" s="1"/>
  <c r="M1229" i="1"/>
  <c r="N1229" i="1" s="1"/>
  <c r="O1229" i="1" s="1"/>
  <c r="M1230" i="1"/>
  <c r="N1230" i="1" s="1"/>
  <c r="O1230" i="1" s="1"/>
  <c r="M1231" i="1"/>
  <c r="N1231" i="1" s="1"/>
  <c r="O1231" i="1" s="1"/>
  <c r="M1232" i="1"/>
  <c r="N1232" i="1" s="1"/>
  <c r="O1232" i="1" s="1"/>
  <c r="M1233" i="1"/>
  <c r="N1233" i="1" s="1"/>
  <c r="O1233" i="1" s="1"/>
  <c r="M1234" i="1"/>
  <c r="N1234" i="1" s="1"/>
  <c r="O1234" i="1" s="1"/>
  <c r="M1235" i="1"/>
  <c r="N1235" i="1" s="1"/>
  <c r="O1235" i="1" s="1"/>
  <c r="M1236" i="1"/>
  <c r="N1236" i="1" s="1"/>
  <c r="O1236" i="1" s="1"/>
  <c r="M1237" i="1"/>
  <c r="N1237" i="1" s="1"/>
  <c r="O1237" i="1" s="1"/>
  <c r="M1238" i="1"/>
  <c r="N1238" i="1" s="1"/>
  <c r="O1238" i="1" s="1"/>
  <c r="M1239" i="1"/>
  <c r="N1239" i="1" s="1"/>
  <c r="O1239" i="1" s="1"/>
  <c r="M1240" i="1"/>
  <c r="N1240" i="1" s="1"/>
  <c r="O1240" i="1" s="1"/>
  <c r="M1241" i="1"/>
  <c r="N1241" i="1" s="1"/>
  <c r="O1241" i="1" s="1"/>
  <c r="M1242" i="1"/>
  <c r="N1242" i="1" s="1"/>
  <c r="O1242" i="1" s="1"/>
  <c r="M1243" i="1"/>
  <c r="N1243" i="1" s="1"/>
  <c r="O1243" i="1" s="1"/>
  <c r="M1244" i="1"/>
  <c r="N1244" i="1" s="1"/>
  <c r="O1244" i="1" s="1"/>
  <c r="M1245" i="1"/>
  <c r="N1245" i="1" s="1"/>
  <c r="O1245" i="1" s="1"/>
  <c r="M1246" i="1"/>
  <c r="N1246" i="1" s="1"/>
  <c r="O1246" i="1" s="1"/>
  <c r="M1247" i="1"/>
  <c r="N1247" i="1" s="1"/>
  <c r="O1247" i="1" s="1"/>
  <c r="M1248" i="1"/>
  <c r="N1248" i="1" s="1"/>
  <c r="O1248" i="1" s="1"/>
  <c r="M1249" i="1"/>
  <c r="N1249" i="1" s="1"/>
  <c r="O1249" i="1" s="1"/>
  <c r="M1250" i="1"/>
  <c r="N1250" i="1" s="1"/>
  <c r="O1250" i="1" s="1"/>
  <c r="M1251" i="1"/>
  <c r="N1251" i="1" s="1"/>
  <c r="O1251" i="1" s="1"/>
  <c r="M1252" i="1"/>
  <c r="N1252" i="1" s="1"/>
  <c r="O1252" i="1" s="1"/>
  <c r="M1253" i="1"/>
  <c r="N1253" i="1" s="1"/>
  <c r="O1253" i="1" s="1"/>
  <c r="M1254" i="1"/>
  <c r="N1254" i="1" s="1"/>
  <c r="O1254" i="1" s="1"/>
  <c r="M1255" i="1"/>
  <c r="N1255" i="1" s="1"/>
  <c r="O1255" i="1" s="1"/>
  <c r="M1256" i="1"/>
  <c r="N1256" i="1" s="1"/>
  <c r="O1256" i="1" s="1"/>
  <c r="M1257" i="1"/>
  <c r="N1257" i="1" s="1"/>
  <c r="O1257" i="1" s="1"/>
  <c r="M1258" i="1"/>
  <c r="N1258" i="1" s="1"/>
  <c r="O1258" i="1" s="1"/>
  <c r="M1259" i="1"/>
  <c r="N1259" i="1" s="1"/>
  <c r="O1259" i="1" s="1"/>
  <c r="M1260" i="1"/>
  <c r="N1260" i="1" s="1"/>
  <c r="O1260" i="1" s="1"/>
  <c r="M1261" i="1"/>
  <c r="N1261" i="1" s="1"/>
  <c r="O1261" i="1" s="1"/>
  <c r="M1262" i="1"/>
  <c r="N1262" i="1" s="1"/>
  <c r="O1262" i="1" s="1"/>
  <c r="M1263" i="1"/>
  <c r="N1263" i="1" s="1"/>
  <c r="O1263" i="1" s="1"/>
  <c r="M1264" i="1"/>
  <c r="N1264" i="1" s="1"/>
  <c r="O1264" i="1" s="1"/>
  <c r="M1265" i="1"/>
  <c r="N1265" i="1" s="1"/>
  <c r="O1265" i="1" s="1"/>
  <c r="M1266" i="1"/>
  <c r="N1266" i="1" s="1"/>
  <c r="O1266" i="1" s="1"/>
  <c r="M1267" i="1"/>
  <c r="N1267" i="1" s="1"/>
  <c r="O1267" i="1" s="1"/>
  <c r="M1268" i="1"/>
  <c r="N1268" i="1" s="1"/>
  <c r="O1268" i="1" s="1"/>
  <c r="M1269" i="1"/>
  <c r="N1269" i="1" s="1"/>
  <c r="O1269" i="1" s="1"/>
  <c r="M1270" i="1"/>
  <c r="N1270" i="1" s="1"/>
  <c r="O1270" i="1" s="1"/>
  <c r="M1271" i="1"/>
  <c r="N1271" i="1" s="1"/>
  <c r="O1271" i="1" s="1"/>
  <c r="M1272" i="1"/>
  <c r="N1272" i="1" s="1"/>
  <c r="O1272" i="1" s="1"/>
  <c r="M1273" i="1"/>
  <c r="N1273" i="1" s="1"/>
  <c r="O1273" i="1" s="1"/>
  <c r="M1274" i="1"/>
  <c r="N1274" i="1" s="1"/>
  <c r="O1274" i="1" s="1"/>
  <c r="M1275" i="1"/>
  <c r="N1275" i="1" s="1"/>
  <c r="O1275" i="1" s="1"/>
  <c r="M1276" i="1"/>
  <c r="N1276" i="1" s="1"/>
  <c r="O1276" i="1" s="1"/>
  <c r="M1277" i="1"/>
  <c r="N1277" i="1" s="1"/>
  <c r="O1277" i="1" s="1"/>
  <c r="M1278" i="1"/>
  <c r="N1278" i="1" s="1"/>
  <c r="O1278" i="1" s="1"/>
  <c r="M1279" i="1"/>
  <c r="N1279" i="1" s="1"/>
  <c r="O1279" i="1" s="1"/>
  <c r="M1280" i="1"/>
  <c r="N1280" i="1" s="1"/>
  <c r="O1280" i="1" s="1"/>
  <c r="M1281" i="1"/>
  <c r="N1281" i="1" s="1"/>
  <c r="O1281" i="1" s="1"/>
  <c r="M1282" i="1"/>
  <c r="N1282" i="1" s="1"/>
  <c r="O1282" i="1" s="1"/>
  <c r="M1283" i="1"/>
  <c r="N1283" i="1" s="1"/>
  <c r="O1283" i="1" s="1"/>
  <c r="M1284" i="1"/>
  <c r="N1284" i="1" s="1"/>
  <c r="O1284" i="1" s="1"/>
  <c r="M1285" i="1"/>
  <c r="N1285" i="1" s="1"/>
  <c r="O1285" i="1" s="1"/>
  <c r="M1286" i="1"/>
  <c r="N1286" i="1" s="1"/>
  <c r="O1286" i="1" s="1"/>
  <c r="M1287" i="1"/>
  <c r="N1287" i="1" s="1"/>
  <c r="O1287" i="1" s="1"/>
  <c r="M1288" i="1"/>
  <c r="N1288" i="1" s="1"/>
  <c r="O1288" i="1" s="1"/>
  <c r="M1289" i="1"/>
  <c r="N1289" i="1" s="1"/>
  <c r="O1289" i="1" s="1"/>
  <c r="M1290" i="1"/>
  <c r="N1290" i="1" s="1"/>
  <c r="O1290" i="1" s="1"/>
  <c r="M1291" i="1"/>
  <c r="N1291" i="1" s="1"/>
  <c r="O1291" i="1" s="1"/>
  <c r="M1292" i="1"/>
  <c r="N1292" i="1" s="1"/>
  <c r="O1292" i="1" s="1"/>
  <c r="M1293" i="1"/>
  <c r="N1293" i="1" s="1"/>
  <c r="O1293" i="1" s="1"/>
  <c r="M1294" i="1"/>
  <c r="N1294" i="1" s="1"/>
  <c r="O1294" i="1" s="1"/>
  <c r="M1295" i="1"/>
  <c r="N1295" i="1" s="1"/>
  <c r="O1295" i="1" s="1"/>
  <c r="M1296" i="1"/>
  <c r="N1296" i="1" s="1"/>
  <c r="O1296" i="1" s="1"/>
  <c r="M1297" i="1"/>
  <c r="N1297" i="1" s="1"/>
  <c r="O1297" i="1" s="1"/>
  <c r="M1298" i="1"/>
  <c r="N1298" i="1" s="1"/>
  <c r="O1298" i="1" s="1"/>
  <c r="M1299" i="1"/>
  <c r="N1299" i="1" s="1"/>
  <c r="O1299" i="1" s="1"/>
  <c r="M1300" i="1"/>
  <c r="N1300" i="1" s="1"/>
  <c r="O1300" i="1" s="1"/>
  <c r="M1301" i="1"/>
  <c r="N1301" i="1" s="1"/>
  <c r="O1301" i="1" s="1"/>
  <c r="M1302" i="1"/>
  <c r="N1302" i="1" s="1"/>
  <c r="O1302" i="1" s="1"/>
  <c r="M1303" i="1"/>
  <c r="N1303" i="1" s="1"/>
  <c r="O1303" i="1" s="1"/>
  <c r="M1304" i="1"/>
  <c r="N1304" i="1" s="1"/>
  <c r="O1304" i="1" s="1"/>
  <c r="M1305" i="1"/>
  <c r="N1305" i="1" s="1"/>
  <c r="O1305" i="1" s="1"/>
  <c r="M1306" i="1"/>
  <c r="N1306" i="1" s="1"/>
  <c r="O1306" i="1" s="1"/>
  <c r="M1307" i="1"/>
  <c r="N1307" i="1" s="1"/>
  <c r="O1307" i="1" s="1"/>
  <c r="M1308" i="1"/>
  <c r="N1308" i="1" s="1"/>
  <c r="O1308" i="1" s="1"/>
  <c r="M1309" i="1"/>
  <c r="N1309" i="1" s="1"/>
  <c r="O1309" i="1" s="1"/>
  <c r="M1310" i="1"/>
  <c r="N1310" i="1" s="1"/>
  <c r="O1310" i="1" s="1"/>
  <c r="M1311" i="1"/>
  <c r="N1311" i="1" s="1"/>
  <c r="O1311" i="1" s="1"/>
  <c r="M1312" i="1"/>
  <c r="N1312" i="1" s="1"/>
  <c r="O1312" i="1" s="1"/>
  <c r="M1313" i="1"/>
  <c r="N1313" i="1" s="1"/>
  <c r="O1313" i="1" s="1"/>
  <c r="M1314" i="1"/>
  <c r="N1314" i="1" s="1"/>
  <c r="O1314" i="1" s="1"/>
  <c r="M1315" i="1"/>
  <c r="N1315" i="1" s="1"/>
  <c r="O1315" i="1" s="1"/>
  <c r="M1316" i="1"/>
  <c r="N1316" i="1" s="1"/>
  <c r="O1316" i="1" s="1"/>
  <c r="M1317" i="1"/>
  <c r="N1317" i="1" s="1"/>
  <c r="O1317" i="1" s="1"/>
  <c r="M1318" i="1"/>
  <c r="N1318" i="1" s="1"/>
  <c r="O1318" i="1" s="1"/>
  <c r="M1319" i="1"/>
  <c r="N1319" i="1" s="1"/>
  <c r="O1319" i="1" s="1"/>
  <c r="M1320" i="1"/>
  <c r="N1320" i="1" s="1"/>
  <c r="O1320" i="1" s="1"/>
  <c r="M1321" i="1"/>
  <c r="N1321" i="1" s="1"/>
  <c r="O1321" i="1" s="1"/>
  <c r="M1322" i="1"/>
  <c r="N1322" i="1" s="1"/>
  <c r="O1322" i="1" s="1"/>
  <c r="M1323" i="1"/>
  <c r="N1323" i="1" s="1"/>
  <c r="O1323" i="1" s="1"/>
  <c r="M1324" i="1"/>
  <c r="N1324" i="1" s="1"/>
  <c r="O1324" i="1" s="1"/>
  <c r="M1325" i="1"/>
  <c r="N1325" i="1" s="1"/>
  <c r="O1325" i="1" s="1"/>
  <c r="M1326" i="1"/>
  <c r="N1326" i="1" s="1"/>
  <c r="O1326" i="1" s="1"/>
  <c r="M1327" i="1"/>
  <c r="N1327" i="1" s="1"/>
  <c r="O1327" i="1" s="1"/>
  <c r="M1328" i="1"/>
  <c r="N1328" i="1" s="1"/>
  <c r="O1328" i="1" s="1"/>
  <c r="M1329" i="1"/>
  <c r="N1329" i="1" s="1"/>
  <c r="O1329" i="1" s="1"/>
  <c r="M1330" i="1"/>
  <c r="N1330" i="1" s="1"/>
  <c r="O1330" i="1" s="1"/>
  <c r="M1331" i="1"/>
  <c r="N1331" i="1" s="1"/>
  <c r="O1331" i="1" s="1"/>
  <c r="M1332" i="1"/>
  <c r="N1332" i="1" s="1"/>
  <c r="O1332" i="1" s="1"/>
  <c r="M1333" i="1"/>
  <c r="N1333" i="1" s="1"/>
  <c r="O1333" i="1" s="1"/>
  <c r="M1334" i="1"/>
  <c r="N1334" i="1" s="1"/>
  <c r="O1334" i="1" s="1"/>
  <c r="M1335" i="1"/>
  <c r="N1335" i="1" s="1"/>
  <c r="O1335" i="1" s="1"/>
  <c r="M1336" i="1"/>
  <c r="N1336" i="1" s="1"/>
  <c r="O1336" i="1" s="1"/>
  <c r="M1337" i="1"/>
  <c r="N1337" i="1" s="1"/>
  <c r="O1337" i="1" s="1"/>
  <c r="M1338" i="1"/>
  <c r="N1338" i="1" s="1"/>
  <c r="O1338" i="1" s="1"/>
  <c r="M1339" i="1"/>
  <c r="N1339" i="1" s="1"/>
  <c r="O1339" i="1" s="1"/>
  <c r="M1340" i="1"/>
  <c r="N1340" i="1" s="1"/>
  <c r="O1340" i="1" s="1"/>
  <c r="M1341" i="1"/>
  <c r="N1341" i="1" s="1"/>
  <c r="O1341" i="1" s="1"/>
  <c r="M1342" i="1"/>
  <c r="N1342" i="1" s="1"/>
  <c r="O1342" i="1" s="1"/>
  <c r="M1343" i="1"/>
  <c r="N1343" i="1" s="1"/>
  <c r="O1343" i="1" s="1"/>
  <c r="M1344" i="1"/>
  <c r="N1344" i="1" s="1"/>
  <c r="O1344" i="1" s="1"/>
  <c r="M1345" i="1"/>
  <c r="N1345" i="1" s="1"/>
  <c r="O1345" i="1" s="1"/>
  <c r="M1346" i="1"/>
  <c r="N1346" i="1" s="1"/>
  <c r="O1346" i="1" s="1"/>
  <c r="M1347" i="1"/>
  <c r="N1347" i="1" s="1"/>
  <c r="O1347" i="1" s="1"/>
  <c r="M1348" i="1"/>
  <c r="N1348" i="1" s="1"/>
  <c r="O1348" i="1" s="1"/>
  <c r="M1349" i="1"/>
  <c r="N1349" i="1" s="1"/>
  <c r="O1349" i="1" s="1"/>
  <c r="M1350" i="1"/>
  <c r="N1350" i="1" s="1"/>
  <c r="O1350" i="1" s="1"/>
  <c r="M1351" i="1"/>
  <c r="N1351" i="1" s="1"/>
  <c r="O1351" i="1" s="1"/>
  <c r="M1352" i="1"/>
  <c r="N1352" i="1" s="1"/>
  <c r="O1352" i="1" s="1"/>
  <c r="M1353" i="1"/>
  <c r="N1353" i="1" s="1"/>
  <c r="O1353" i="1" s="1"/>
  <c r="M1354" i="1"/>
  <c r="N1354" i="1" s="1"/>
  <c r="O1354" i="1" s="1"/>
  <c r="M1355" i="1"/>
  <c r="N1355" i="1" s="1"/>
  <c r="O1355" i="1" s="1"/>
  <c r="M1356" i="1"/>
  <c r="N1356" i="1" s="1"/>
  <c r="O1356" i="1" s="1"/>
  <c r="M1357" i="1"/>
  <c r="N1357" i="1" s="1"/>
  <c r="O1357" i="1" s="1"/>
  <c r="M1358" i="1"/>
  <c r="N1358" i="1" s="1"/>
  <c r="O1358" i="1" s="1"/>
  <c r="M1359" i="1"/>
  <c r="N1359" i="1" s="1"/>
  <c r="O1359" i="1" s="1"/>
  <c r="M1360" i="1"/>
  <c r="N1360" i="1" s="1"/>
  <c r="O1360" i="1" s="1"/>
  <c r="M1361" i="1"/>
  <c r="N1361" i="1" s="1"/>
  <c r="O1361" i="1" s="1"/>
  <c r="M1362" i="1"/>
  <c r="N1362" i="1" s="1"/>
  <c r="O1362" i="1" s="1"/>
  <c r="M1363" i="1"/>
  <c r="N1363" i="1" s="1"/>
  <c r="O1363" i="1" s="1"/>
  <c r="M1364" i="1"/>
  <c r="N1364" i="1" s="1"/>
  <c r="O1364" i="1" s="1"/>
  <c r="M1365" i="1"/>
  <c r="N1365" i="1" s="1"/>
  <c r="O1365" i="1" s="1"/>
  <c r="M1366" i="1"/>
  <c r="N1366" i="1" s="1"/>
  <c r="O1366" i="1" s="1"/>
  <c r="M1367" i="1"/>
  <c r="N1367" i="1" s="1"/>
  <c r="O1367" i="1" s="1"/>
  <c r="M1368" i="1"/>
  <c r="N1368" i="1" s="1"/>
  <c r="O1368" i="1" s="1"/>
  <c r="M1369" i="1"/>
  <c r="N1369" i="1" s="1"/>
  <c r="O1369" i="1" s="1"/>
  <c r="M1370" i="1"/>
  <c r="N1370" i="1" s="1"/>
  <c r="O1370" i="1" s="1"/>
  <c r="M1371" i="1"/>
  <c r="N1371" i="1" s="1"/>
  <c r="O1371" i="1" s="1"/>
  <c r="M1372" i="1"/>
  <c r="N1372" i="1" s="1"/>
  <c r="O1372" i="1" s="1"/>
  <c r="M1373" i="1"/>
  <c r="N1373" i="1" s="1"/>
  <c r="O1373" i="1" s="1"/>
  <c r="M1374" i="1"/>
  <c r="N1374" i="1" s="1"/>
  <c r="O1374" i="1" s="1"/>
  <c r="M1375" i="1"/>
  <c r="N1375" i="1" s="1"/>
  <c r="O1375" i="1" s="1"/>
  <c r="M1376" i="1"/>
  <c r="N1376" i="1" s="1"/>
  <c r="O1376" i="1" s="1"/>
  <c r="M1377" i="1"/>
  <c r="N1377" i="1" s="1"/>
  <c r="O1377" i="1" s="1"/>
  <c r="M1378" i="1"/>
  <c r="N1378" i="1" s="1"/>
  <c r="O1378" i="1" s="1"/>
  <c r="M1379" i="1"/>
  <c r="N1379" i="1" s="1"/>
  <c r="O1379" i="1" s="1"/>
  <c r="M1380" i="1"/>
  <c r="N1380" i="1" s="1"/>
  <c r="O1380" i="1" s="1"/>
  <c r="M1381" i="1"/>
  <c r="N1381" i="1" s="1"/>
  <c r="O1381" i="1" s="1"/>
  <c r="M1382" i="1"/>
  <c r="N1382" i="1" s="1"/>
  <c r="O1382" i="1" s="1"/>
  <c r="M1383" i="1"/>
  <c r="N1383" i="1" s="1"/>
  <c r="O1383" i="1" s="1"/>
  <c r="M1384" i="1"/>
  <c r="N1384" i="1" s="1"/>
  <c r="O1384" i="1" s="1"/>
  <c r="M1385" i="1"/>
  <c r="N1385" i="1" s="1"/>
  <c r="O1385" i="1" s="1"/>
  <c r="M1386" i="1"/>
  <c r="N1386" i="1" s="1"/>
  <c r="O1386" i="1" s="1"/>
  <c r="M1387" i="1"/>
  <c r="N1387" i="1" s="1"/>
  <c r="O1387" i="1" s="1"/>
  <c r="M1388" i="1"/>
  <c r="N1388" i="1" s="1"/>
  <c r="O1388" i="1" s="1"/>
  <c r="M1389" i="1"/>
  <c r="N1389" i="1" s="1"/>
  <c r="O1389" i="1" s="1"/>
  <c r="M1390" i="1"/>
  <c r="N1390" i="1" s="1"/>
  <c r="O1390" i="1" s="1"/>
  <c r="M1391" i="1"/>
  <c r="N1391" i="1" s="1"/>
  <c r="O1391" i="1" s="1"/>
  <c r="M1392" i="1"/>
  <c r="N1392" i="1" s="1"/>
  <c r="O1392" i="1" s="1"/>
  <c r="M1393" i="1"/>
  <c r="N1393" i="1" s="1"/>
  <c r="O1393" i="1" s="1"/>
  <c r="M1394" i="1"/>
  <c r="N1394" i="1" s="1"/>
  <c r="O1394" i="1" s="1"/>
  <c r="M1395" i="1"/>
  <c r="N1395" i="1" s="1"/>
  <c r="O1395" i="1" s="1"/>
  <c r="M1396" i="1"/>
  <c r="N1396" i="1" s="1"/>
  <c r="O1396" i="1" s="1"/>
  <c r="M1397" i="1"/>
  <c r="N1397" i="1" s="1"/>
  <c r="O1397" i="1" s="1"/>
  <c r="M1398" i="1"/>
  <c r="N1398" i="1" s="1"/>
  <c r="O1398" i="1" s="1"/>
  <c r="M1399" i="1"/>
  <c r="N1399" i="1" s="1"/>
  <c r="O1399" i="1" s="1"/>
  <c r="M1400" i="1"/>
  <c r="N1400" i="1" s="1"/>
  <c r="O1400" i="1" s="1"/>
  <c r="M1401" i="1"/>
  <c r="N1401" i="1" s="1"/>
  <c r="O1401" i="1" s="1"/>
  <c r="M1402" i="1"/>
  <c r="N1402" i="1" s="1"/>
  <c r="O1402" i="1" s="1"/>
  <c r="M1403" i="1"/>
  <c r="N1403" i="1" s="1"/>
  <c r="O1403" i="1" s="1"/>
  <c r="M1404" i="1"/>
  <c r="N1404" i="1" s="1"/>
  <c r="O1404" i="1" s="1"/>
  <c r="M1405" i="1"/>
  <c r="N1405" i="1" s="1"/>
  <c r="O1405" i="1" s="1"/>
  <c r="M1406" i="1"/>
  <c r="N1406" i="1" s="1"/>
  <c r="O1406" i="1" s="1"/>
  <c r="M1407" i="1"/>
  <c r="N1407" i="1" s="1"/>
  <c r="O1407" i="1" s="1"/>
  <c r="M1408" i="1"/>
  <c r="N1408" i="1" s="1"/>
  <c r="O1408" i="1" s="1"/>
  <c r="M1409" i="1"/>
  <c r="N1409" i="1" s="1"/>
  <c r="O1409" i="1" s="1"/>
  <c r="M1410" i="1"/>
  <c r="N1410" i="1" s="1"/>
  <c r="O1410" i="1" s="1"/>
  <c r="M1411" i="1"/>
  <c r="N1411" i="1" s="1"/>
  <c r="O1411" i="1" s="1"/>
  <c r="M1412" i="1"/>
  <c r="N1412" i="1" s="1"/>
  <c r="O1412" i="1" s="1"/>
  <c r="M1413" i="1"/>
  <c r="N1413" i="1" s="1"/>
  <c r="O1413" i="1" s="1"/>
  <c r="M1414" i="1"/>
  <c r="N1414" i="1" s="1"/>
  <c r="O1414" i="1" s="1"/>
  <c r="M1415" i="1"/>
  <c r="N1415" i="1" s="1"/>
  <c r="O1415" i="1" s="1"/>
  <c r="M1416" i="1"/>
  <c r="N1416" i="1" s="1"/>
  <c r="O1416" i="1" s="1"/>
  <c r="M1417" i="1"/>
  <c r="N1417" i="1" s="1"/>
  <c r="O1417" i="1" s="1"/>
  <c r="M1418" i="1"/>
  <c r="N1418" i="1" s="1"/>
  <c r="O1418" i="1" s="1"/>
  <c r="M1419" i="1"/>
  <c r="N1419" i="1" s="1"/>
  <c r="O1419" i="1" s="1"/>
  <c r="M1420" i="1"/>
  <c r="N1420" i="1" s="1"/>
  <c r="O1420" i="1" s="1"/>
  <c r="M1421" i="1"/>
  <c r="N1421" i="1" s="1"/>
  <c r="O1421" i="1" s="1"/>
  <c r="M1422" i="1"/>
  <c r="N1422" i="1" s="1"/>
  <c r="O1422" i="1" s="1"/>
  <c r="M1423" i="1"/>
  <c r="N1423" i="1" s="1"/>
  <c r="O1423" i="1" s="1"/>
  <c r="M1424" i="1"/>
  <c r="N1424" i="1" s="1"/>
  <c r="O1424" i="1" s="1"/>
  <c r="M1425" i="1"/>
  <c r="N1425" i="1" s="1"/>
  <c r="O1425" i="1" s="1"/>
  <c r="M1426" i="1"/>
  <c r="N1426" i="1" s="1"/>
  <c r="O1426" i="1" s="1"/>
  <c r="M1427" i="1"/>
  <c r="N1427" i="1" s="1"/>
  <c r="O1427" i="1" s="1"/>
  <c r="M1428" i="1"/>
  <c r="N1428" i="1" s="1"/>
  <c r="O1428" i="1" s="1"/>
  <c r="M1429" i="1"/>
  <c r="N1429" i="1" s="1"/>
  <c r="O1429" i="1" s="1"/>
  <c r="M1430" i="1"/>
  <c r="N1430" i="1" s="1"/>
  <c r="O1430" i="1" s="1"/>
  <c r="M1431" i="1"/>
  <c r="N1431" i="1" s="1"/>
  <c r="O1431" i="1" s="1"/>
  <c r="M1432" i="1"/>
  <c r="N1432" i="1" s="1"/>
  <c r="O1432" i="1" s="1"/>
  <c r="M1433" i="1"/>
  <c r="N1433" i="1" s="1"/>
  <c r="O1433" i="1" s="1"/>
  <c r="M1434" i="1"/>
  <c r="N1434" i="1" s="1"/>
  <c r="O1434" i="1" s="1"/>
  <c r="M1435" i="1"/>
  <c r="N1435" i="1" s="1"/>
  <c r="O1435" i="1" s="1"/>
  <c r="M1436" i="1"/>
  <c r="N1436" i="1" s="1"/>
  <c r="O1436" i="1" s="1"/>
  <c r="M1437" i="1"/>
  <c r="N1437" i="1" s="1"/>
  <c r="O1437" i="1" s="1"/>
  <c r="M1438" i="1"/>
  <c r="N1438" i="1" s="1"/>
  <c r="O1438" i="1" s="1"/>
  <c r="M1439" i="1"/>
  <c r="N1439" i="1" s="1"/>
  <c r="O1439" i="1" s="1"/>
  <c r="M1440" i="1"/>
  <c r="N1440" i="1" s="1"/>
  <c r="O1440" i="1" s="1"/>
  <c r="M1441" i="1"/>
  <c r="N1441" i="1" s="1"/>
  <c r="O1441" i="1" s="1"/>
  <c r="M1442" i="1"/>
  <c r="N1442" i="1" s="1"/>
  <c r="O1442" i="1" s="1"/>
  <c r="M1443" i="1"/>
  <c r="N1443" i="1" s="1"/>
  <c r="O1443" i="1" s="1"/>
  <c r="M1444" i="1"/>
  <c r="N1444" i="1" s="1"/>
  <c r="O1444" i="1" s="1"/>
  <c r="M1445" i="1"/>
  <c r="N1445" i="1" s="1"/>
  <c r="O1445" i="1" s="1"/>
  <c r="M1446" i="1"/>
  <c r="N1446" i="1" s="1"/>
  <c r="O1446" i="1" s="1"/>
  <c r="M1447" i="1"/>
  <c r="N1447" i="1" s="1"/>
  <c r="O1447" i="1" s="1"/>
  <c r="M1448" i="1"/>
  <c r="N1448" i="1" s="1"/>
  <c r="O1448" i="1" s="1"/>
  <c r="M1449" i="1"/>
  <c r="N1449" i="1" s="1"/>
  <c r="O1449" i="1" s="1"/>
  <c r="M1450" i="1"/>
  <c r="N1450" i="1" s="1"/>
  <c r="O1450" i="1" s="1"/>
  <c r="M1451" i="1"/>
  <c r="N1451" i="1" s="1"/>
  <c r="O1451" i="1" s="1"/>
  <c r="M1452" i="1"/>
  <c r="N1452" i="1" s="1"/>
  <c r="O1452" i="1" s="1"/>
  <c r="M1453" i="1"/>
  <c r="N1453" i="1" s="1"/>
  <c r="O1453" i="1" s="1"/>
  <c r="M1454" i="1"/>
  <c r="N1454" i="1" s="1"/>
  <c r="O1454" i="1" s="1"/>
  <c r="M1455" i="1"/>
  <c r="N1455" i="1" s="1"/>
  <c r="O1455" i="1" s="1"/>
  <c r="M1456" i="1"/>
  <c r="N1456" i="1" s="1"/>
  <c r="O1456" i="1" s="1"/>
  <c r="M1457" i="1"/>
  <c r="N1457" i="1" s="1"/>
  <c r="O1457" i="1" s="1"/>
  <c r="M1458" i="1"/>
  <c r="N1458" i="1" s="1"/>
  <c r="O1458" i="1" s="1"/>
  <c r="M1459" i="1"/>
  <c r="N1459" i="1" s="1"/>
  <c r="O1459" i="1" s="1"/>
  <c r="M1460" i="1"/>
  <c r="N1460" i="1" s="1"/>
  <c r="O1460" i="1" s="1"/>
  <c r="M1461" i="1"/>
  <c r="N1461" i="1" s="1"/>
  <c r="O1461" i="1" s="1"/>
  <c r="M1462" i="1"/>
  <c r="N1462" i="1" s="1"/>
  <c r="O1462" i="1" s="1"/>
  <c r="M1463" i="1"/>
  <c r="N1463" i="1" s="1"/>
  <c r="O1463" i="1" s="1"/>
  <c r="M1464" i="1"/>
  <c r="N1464" i="1" s="1"/>
  <c r="O1464" i="1" s="1"/>
  <c r="M1465" i="1"/>
  <c r="N1465" i="1" s="1"/>
  <c r="O1465" i="1" s="1"/>
  <c r="M1466" i="1"/>
  <c r="N1466" i="1" s="1"/>
  <c r="O1466" i="1" s="1"/>
  <c r="M1467" i="1"/>
  <c r="N1467" i="1" s="1"/>
  <c r="O1467" i="1" s="1"/>
  <c r="M1468" i="1"/>
  <c r="N1468" i="1" s="1"/>
  <c r="O1468" i="1" s="1"/>
  <c r="M1469" i="1"/>
  <c r="N1469" i="1" s="1"/>
  <c r="O1469" i="1" s="1"/>
  <c r="M1470" i="1"/>
  <c r="N1470" i="1" s="1"/>
  <c r="O1470" i="1" s="1"/>
  <c r="M1471" i="1"/>
  <c r="N1471" i="1" s="1"/>
  <c r="O1471" i="1" s="1"/>
  <c r="M1472" i="1"/>
  <c r="N1472" i="1" s="1"/>
  <c r="O1472" i="1" s="1"/>
  <c r="M1473" i="1"/>
  <c r="N1473" i="1" s="1"/>
  <c r="O1473" i="1" s="1"/>
  <c r="M1474" i="1"/>
  <c r="N1474" i="1" s="1"/>
  <c r="O1474" i="1" s="1"/>
  <c r="M1475" i="1"/>
  <c r="N1475" i="1" s="1"/>
  <c r="O1475" i="1" s="1"/>
  <c r="M1476" i="1"/>
  <c r="N1476" i="1" s="1"/>
  <c r="O1476" i="1" s="1"/>
  <c r="M1477" i="1"/>
  <c r="N1477" i="1" s="1"/>
  <c r="O1477" i="1" s="1"/>
  <c r="M1478" i="1"/>
  <c r="N1478" i="1" s="1"/>
  <c r="O1478" i="1" s="1"/>
  <c r="M1479" i="1"/>
  <c r="N1479" i="1" s="1"/>
  <c r="O1479" i="1" s="1"/>
  <c r="M1480" i="1"/>
  <c r="N1480" i="1" s="1"/>
  <c r="O1480" i="1" s="1"/>
  <c r="M1481" i="1"/>
  <c r="N1481" i="1" s="1"/>
  <c r="O1481" i="1" s="1"/>
  <c r="M1482" i="1"/>
  <c r="N1482" i="1" s="1"/>
  <c r="O1482" i="1" s="1"/>
  <c r="M1483" i="1"/>
  <c r="N1483" i="1" s="1"/>
  <c r="O1483" i="1" s="1"/>
  <c r="M1484" i="1"/>
  <c r="N1484" i="1" s="1"/>
  <c r="O1484" i="1" s="1"/>
  <c r="M1485" i="1"/>
  <c r="N1485" i="1" s="1"/>
  <c r="O1485" i="1" s="1"/>
  <c r="M1486" i="1"/>
  <c r="N1486" i="1" s="1"/>
  <c r="O1486" i="1" s="1"/>
  <c r="M1487" i="1"/>
  <c r="N1487" i="1" s="1"/>
  <c r="O1487" i="1" s="1"/>
  <c r="M1488" i="1"/>
  <c r="N1488" i="1" s="1"/>
  <c r="O1488" i="1" s="1"/>
  <c r="M1489" i="1"/>
  <c r="N1489" i="1" s="1"/>
  <c r="O1489" i="1" s="1"/>
  <c r="M1490" i="1"/>
  <c r="N1490" i="1" s="1"/>
  <c r="O1490" i="1" s="1"/>
  <c r="M1491" i="1"/>
  <c r="N1491" i="1" s="1"/>
  <c r="O1491" i="1" s="1"/>
  <c r="M1492" i="1"/>
  <c r="N1492" i="1" s="1"/>
  <c r="O1492" i="1" s="1"/>
  <c r="M1493" i="1"/>
  <c r="N1493" i="1" s="1"/>
  <c r="O1493" i="1" s="1"/>
  <c r="M1494" i="1"/>
  <c r="N1494" i="1" s="1"/>
  <c r="O1494" i="1" s="1"/>
  <c r="M1495" i="1"/>
  <c r="N1495" i="1" s="1"/>
  <c r="O1495" i="1" s="1"/>
  <c r="M1496" i="1"/>
  <c r="N1496" i="1" s="1"/>
  <c r="O1496" i="1" s="1"/>
  <c r="M1497" i="1"/>
  <c r="N1497" i="1" s="1"/>
  <c r="O1497" i="1" s="1"/>
  <c r="M1498" i="1"/>
  <c r="N1498" i="1" s="1"/>
  <c r="O1498" i="1" s="1"/>
  <c r="M1499" i="1"/>
  <c r="N1499" i="1" s="1"/>
  <c r="O1499" i="1" s="1"/>
  <c r="M1500" i="1"/>
  <c r="N1500" i="1" s="1"/>
  <c r="O1500" i="1" s="1"/>
  <c r="M1501" i="1"/>
  <c r="N1501" i="1" s="1"/>
  <c r="O1501" i="1" s="1"/>
  <c r="M1502" i="1"/>
  <c r="N1502" i="1" s="1"/>
  <c r="O1502" i="1" s="1"/>
  <c r="M1503" i="1"/>
  <c r="N1503" i="1" s="1"/>
  <c r="O1503" i="1" s="1"/>
  <c r="M1504" i="1"/>
  <c r="N1504" i="1" s="1"/>
  <c r="O1504" i="1" s="1"/>
  <c r="M1505" i="1"/>
  <c r="N1505" i="1" s="1"/>
  <c r="O1505" i="1" s="1"/>
  <c r="M1506" i="1"/>
  <c r="N1506" i="1" s="1"/>
  <c r="O1506" i="1" s="1"/>
  <c r="M1507" i="1"/>
  <c r="N1507" i="1" s="1"/>
  <c r="O1507" i="1" s="1"/>
  <c r="M1508" i="1"/>
  <c r="N1508" i="1" s="1"/>
  <c r="O1508" i="1" s="1"/>
  <c r="M1509" i="1"/>
  <c r="N1509" i="1" s="1"/>
  <c r="O1509" i="1" s="1"/>
  <c r="M1510" i="1"/>
  <c r="N1510" i="1" s="1"/>
  <c r="O1510" i="1" s="1"/>
  <c r="M1511" i="1"/>
  <c r="N1511" i="1" s="1"/>
  <c r="O1511" i="1" s="1"/>
  <c r="M1512" i="1"/>
  <c r="N1512" i="1" s="1"/>
  <c r="O1512" i="1" s="1"/>
  <c r="M1513" i="1"/>
  <c r="N1513" i="1" s="1"/>
  <c r="O1513" i="1" s="1"/>
  <c r="M1514" i="1"/>
  <c r="N1514" i="1" s="1"/>
  <c r="O1514" i="1" s="1"/>
  <c r="M1515" i="1"/>
  <c r="N1515" i="1" s="1"/>
  <c r="O1515" i="1" s="1"/>
  <c r="M1516" i="1"/>
  <c r="N1516" i="1" s="1"/>
  <c r="O1516" i="1" s="1"/>
  <c r="M1517" i="1"/>
  <c r="N1517" i="1" s="1"/>
  <c r="O1517" i="1" s="1"/>
  <c r="M1518" i="1"/>
  <c r="N1518" i="1" s="1"/>
  <c r="O1518" i="1" s="1"/>
  <c r="M1519" i="1"/>
  <c r="N1519" i="1" s="1"/>
  <c r="O1519" i="1" s="1"/>
  <c r="M1520" i="1"/>
  <c r="N1520" i="1" s="1"/>
  <c r="O1520" i="1" s="1"/>
  <c r="M1521" i="1"/>
  <c r="N1521" i="1" s="1"/>
  <c r="O1521" i="1" s="1"/>
  <c r="M1522" i="1"/>
  <c r="N1522" i="1" s="1"/>
  <c r="O1522" i="1" s="1"/>
  <c r="M1523" i="1"/>
  <c r="N1523" i="1" s="1"/>
  <c r="O1523" i="1" s="1"/>
  <c r="M1524" i="1"/>
  <c r="N1524" i="1" s="1"/>
  <c r="O1524" i="1" s="1"/>
  <c r="M1525" i="1"/>
  <c r="N1525" i="1" s="1"/>
  <c r="O1525" i="1" s="1"/>
  <c r="M1526" i="1"/>
  <c r="N1526" i="1" s="1"/>
  <c r="O1526" i="1" s="1"/>
  <c r="M1527" i="1"/>
  <c r="N1527" i="1" s="1"/>
  <c r="O1527" i="1" s="1"/>
  <c r="M1528" i="1"/>
  <c r="N1528" i="1" s="1"/>
  <c r="O1528" i="1" s="1"/>
  <c r="M1529" i="1"/>
  <c r="N1529" i="1" s="1"/>
  <c r="O1529" i="1" s="1"/>
  <c r="M1530" i="1"/>
  <c r="N1530" i="1" s="1"/>
  <c r="O1530" i="1" s="1"/>
  <c r="M1531" i="1"/>
  <c r="N1531" i="1" s="1"/>
  <c r="O1531" i="1" s="1"/>
  <c r="M1532" i="1"/>
  <c r="N1532" i="1" s="1"/>
  <c r="O1532" i="1" s="1"/>
  <c r="M1533" i="1"/>
  <c r="N1533" i="1" s="1"/>
  <c r="O1533" i="1" s="1"/>
  <c r="M1534" i="1"/>
  <c r="N1534" i="1" s="1"/>
  <c r="O1534" i="1" s="1"/>
  <c r="M1535" i="1"/>
  <c r="N1535" i="1" s="1"/>
  <c r="O1535" i="1" s="1"/>
  <c r="M1536" i="1"/>
  <c r="N1536" i="1" s="1"/>
  <c r="O1536" i="1" s="1"/>
  <c r="M1537" i="1"/>
  <c r="N1537" i="1" s="1"/>
  <c r="O1537" i="1" s="1"/>
  <c r="M1538" i="1"/>
  <c r="N1538" i="1" s="1"/>
  <c r="O1538" i="1" s="1"/>
  <c r="M1539" i="1"/>
  <c r="N1539" i="1" s="1"/>
  <c r="O1539" i="1" s="1"/>
  <c r="M1540" i="1"/>
  <c r="N1540" i="1" s="1"/>
  <c r="O1540" i="1" s="1"/>
  <c r="M1541" i="1"/>
  <c r="N1541" i="1" s="1"/>
  <c r="O1541" i="1" s="1"/>
  <c r="M1542" i="1"/>
  <c r="N1542" i="1" s="1"/>
  <c r="O1542" i="1" s="1"/>
  <c r="M1543" i="1"/>
  <c r="N1543" i="1" s="1"/>
  <c r="O1543" i="1" s="1"/>
  <c r="M1544" i="1"/>
  <c r="N1544" i="1" s="1"/>
  <c r="O1544" i="1" s="1"/>
  <c r="M1545" i="1"/>
  <c r="N1545" i="1" s="1"/>
  <c r="O1545" i="1" s="1"/>
  <c r="M1546" i="1"/>
  <c r="N1546" i="1" s="1"/>
  <c r="O1546" i="1" s="1"/>
  <c r="M1547" i="1"/>
  <c r="N1547" i="1" s="1"/>
  <c r="O1547" i="1" s="1"/>
  <c r="M1548" i="1"/>
  <c r="N1548" i="1" s="1"/>
  <c r="O1548" i="1" s="1"/>
  <c r="M1549" i="1"/>
  <c r="N1549" i="1" s="1"/>
  <c r="O1549" i="1" s="1"/>
  <c r="M1550" i="1"/>
  <c r="N1550" i="1" s="1"/>
  <c r="O1550" i="1" s="1"/>
  <c r="M1551" i="1"/>
  <c r="N1551" i="1" s="1"/>
  <c r="O1551" i="1" s="1"/>
  <c r="M1552" i="1"/>
  <c r="N1552" i="1" s="1"/>
  <c r="O1552" i="1" s="1"/>
  <c r="M1553" i="1"/>
  <c r="N1553" i="1" s="1"/>
  <c r="O1553" i="1" s="1"/>
  <c r="M1554" i="1"/>
  <c r="N1554" i="1" s="1"/>
  <c r="O1554" i="1" s="1"/>
  <c r="M1555" i="1"/>
  <c r="N1555" i="1" s="1"/>
  <c r="O1555" i="1" s="1"/>
  <c r="M1556" i="1"/>
  <c r="N1556" i="1" s="1"/>
  <c r="O1556" i="1" s="1"/>
  <c r="M1557" i="1"/>
  <c r="N1557" i="1" s="1"/>
  <c r="O1557" i="1" s="1"/>
  <c r="M1558" i="1"/>
  <c r="N1558" i="1" s="1"/>
  <c r="O1558" i="1" s="1"/>
  <c r="M1559" i="1"/>
  <c r="N1559" i="1" s="1"/>
  <c r="O1559" i="1" s="1"/>
  <c r="M1560" i="1"/>
  <c r="N1560" i="1" s="1"/>
  <c r="O1560" i="1" s="1"/>
  <c r="M1561" i="1"/>
  <c r="N1561" i="1" s="1"/>
  <c r="O1561" i="1" s="1"/>
  <c r="M1562" i="1"/>
  <c r="N1562" i="1" s="1"/>
  <c r="O1562" i="1" s="1"/>
  <c r="M1563" i="1"/>
  <c r="N1563" i="1" s="1"/>
  <c r="O1563" i="1" s="1"/>
  <c r="M1564" i="1"/>
  <c r="N1564" i="1" s="1"/>
  <c r="O1564" i="1" s="1"/>
  <c r="M1565" i="1"/>
  <c r="N1565" i="1" s="1"/>
  <c r="O1565" i="1" s="1"/>
  <c r="M1566" i="1"/>
  <c r="N1566" i="1" s="1"/>
  <c r="O1566" i="1" s="1"/>
  <c r="M1567" i="1"/>
  <c r="N1567" i="1" s="1"/>
  <c r="O1567" i="1" s="1"/>
  <c r="M1568" i="1"/>
  <c r="N1568" i="1" s="1"/>
  <c r="O1568" i="1" s="1"/>
  <c r="M1569" i="1"/>
  <c r="N1569" i="1" s="1"/>
  <c r="O1569" i="1" s="1"/>
  <c r="M1570" i="1"/>
  <c r="N1570" i="1" s="1"/>
  <c r="O1570" i="1" s="1"/>
  <c r="M1571" i="1"/>
  <c r="N1571" i="1" s="1"/>
  <c r="O1571" i="1" s="1"/>
  <c r="M1572" i="1"/>
  <c r="N1572" i="1" s="1"/>
  <c r="O1572" i="1" s="1"/>
  <c r="M1573" i="1"/>
  <c r="N1573" i="1" s="1"/>
  <c r="O1573" i="1" s="1"/>
  <c r="M1574" i="1"/>
  <c r="N1574" i="1" s="1"/>
  <c r="O1574" i="1" s="1"/>
  <c r="M1575" i="1"/>
  <c r="N1575" i="1" s="1"/>
  <c r="O1575" i="1" s="1"/>
  <c r="M1576" i="1"/>
  <c r="N1576" i="1" s="1"/>
  <c r="O1576" i="1" s="1"/>
  <c r="M1577" i="1"/>
  <c r="N1577" i="1" s="1"/>
  <c r="O1577" i="1" s="1"/>
  <c r="M1578" i="1"/>
  <c r="N1578" i="1" s="1"/>
  <c r="O1578" i="1" s="1"/>
  <c r="M1579" i="1"/>
  <c r="N1579" i="1" s="1"/>
  <c r="O1579" i="1" s="1"/>
  <c r="M1580" i="1"/>
  <c r="N1580" i="1" s="1"/>
  <c r="O1580" i="1" s="1"/>
  <c r="M1581" i="1"/>
  <c r="N1581" i="1" s="1"/>
  <c r="O1581" i="1" s="1"/>
  <c r="M1582" i="1"/>
  <c r="N1582" i="1" s="1"/>
  <c r="O1582" i="1" s="1"/>
  <c r="M1583" i="1"/>
  <c r="N1583" i="1" s="1"/>
  <c r="O1583" i="1" s="1"/>
  <c r="M1584" i="1"/>
  <c r="N1584" i="1" s="1"/>
  <c r="O1584" i="1" s="1"/>
  <c r="M1585" i="1"/>
  <c r="N1585" i="1" s="1"/>
  <c r="O1585" i="1" s="1"/>
  <c r="M1586" i="1"/>
  <c r="N1586" i="1" s="1"/>
  <c r="O1586" i="1" s="1"/>
  <c r="M1587" i="1"/>
  <c r="N1587" i="1" s="1"/>
  <c r="O1587" i="1" s="1"/>
  <c r="M1588" i="1"/>
  <c r="N1588" i="1" s="1"/>
  <c r="O1588" i="1" s="1"/>
  <c r="M1589" i="1"/>
  <c r="N1589" i="1" s="1"/>
  <c r="O1589" i="1" s="1"/>
  <c r="M1590" i="1"/>
  <c r="N1590" i="1" s="1"/>
  <c r="O1590" i="1" s="1"/>
  <c r="M1591" i="1"/>
  <c r="N1591" i="1" s="1"/>
  <c r="O1591" i="1" s="1"/>
  <c r="M1592" i="1"/>
  <c r="N1592" i="1" s="1"/>
  <c r="O1592" i="1" s="1"/>
  <c r="M1593" i="1"/>
  <c r="N1593" i="1" s="1"/>
  <c r="O1593" i="1" s="1"/>
  <c r="M1594" i="1"/>
  <c r="N1594" i="1" s="1"/>
  <c r="O1594" i="1" s="1"/>
  <c r="M1595" i="1"/>
  <c r="N1595" i="1" s="1"/>
  <c r="O1595" i="1" s="1"/>
  <c r="M1596" i="1"/>
  <c r="N1596" i="1" s="1"/>
  <c r="O1596" i="1" s="1"/>
  <c r="M1597" i="1"/>
  <c r="N1597" i="1" s="1"/>
  <c r="O1597" i="1" s="1"/>
  <c r="M1598" i="1"/>
  <c r="N1598" i="1" s="1"/>
  <c r="O1598" i="1" s="1"/>
  <c r="M1599" i="1"/>
  <c r="N1599" i="1" s="1"/>
  <c r="O1599" i="1" s="1"/>
  <c r="M1600" i="1"/>
  <c r="N1600" i="1" s="1"/>
  <c r="O1600" i="1" s="1"/>
  <c r="M1601" i="1"/>
  <c r="N1601" i="1" s="1"/>
  <c r="O1601" i="1" s="1"/>
  <c r="M1602" i="1"/>
  <c r="N1602" i="1" s="1"/>
  <c r="O1602" i="1" s="1"/>
  <c r="M1603" i="1"/>
  <c r="N1603" i="1" s="1"/>
  <c r="O1603" i="1" s="1"/>
  <c r="M1604" i="1"/>
  <c r="N1604" i="1" s="1"/>
  <c r="O1604" i="1" s="1"/>
  <c r="M1605" i="1"/>
  <c r="N1605" i="1" s="1"/>
  <c r="O1605" i="1" s="1"/>
  <c r="M1606" i="1"/>
  <c r="N1606" i="1" s="1"/>
  <c r="O1606" i="1" s="1"/>
  <c r="M1607" i="1"/>
  <c r="N1607" i="1" s="1"/>
  <c r="O1607" i="1" s="1"/>
  <c r="M1608" i="1"/>
  <c r="N1608" i="1" s="1"/>
  <c r="O1608" i="1" s="1"/>
  <c r="M1609" i="1"/>
  <c r="N1609" i="1" s="1"/>
  <c r="O1609" i="1" s="1"/>
  <c r="M1610" i="1"/>
  <c r="N1610" i="1" s="1"/>
  <c r="O1610" i="1" s="1"/>
  <c r="M1611" i="1"/>
  <c r="N1611" i="1" s="1"/>
  <c r="O1611" i="1" s="1"/>
  <c r="M1612" i="1"/>
  <c r="N1612" i="1" s="1"/>
  <c r="O1612" i="1" s="1"/>
  <c r="M1613" i="1"/>
  <c r="N1613" i="1" s="1"/>
  <c r="O1613" i="1" s="1"/>
  <c r="M1614" i="1"/>
  <c r="N1614" i="1" s="1"/>
  <c r="O1614" i="1" s="1"/>
  <c r="M1615" i="1"/>
  <c r="N1615" i="1" s="1"/>
  <c r="O1615" i="1" s="1"/>
  <c r="M1616" i="1"/>
  <c r="N1616" i="1" s="1"/>
  <c r="O1616" i="1" s="1"/>
  <c r="M1617" i="1"/>
  <c r="N1617" i="1" s="1"/>
  <c r="O1617" i="1" s="1"/>
  <c r="M1618" i="1"/>
  <c r="N1618" i="1" s="1"/>
  <c r="O1618" i="1" s="1"/>
  <c r="M1619" i="1"/>
  <c r="N1619" i="1" s="1"/>
  <c r="O1619" i="1" s="1"/>
  <c r="M1620" i="1"/>
  <c r="N1620" i="1" s="1"/>
  <c r="O1620" i="1" s="1"/>
  <c r="M1621" i="1"/>
  <c r="N1621" i="1" s="1"/>
  <c r="O1621" i="1" s="1"/>
  <c r="M1622" i="1"/>
  <c r="N1622" i="1" s="1"/>
  <c r="O1622" i="1" s="1"/>
  <c r="M1623" i="1"/>
  <c r="N1623" i="1" s="1"/>
  <c r="O1623" i="1" s="1"/>
  <c r="M1624" i="1"/>
  <c r="N1624" i="1" s="1"/>
  <c r="O1624" i="1" s="1"/>
  <c r="M1625" i="1"/>
  <c r="N1625" i="1" s="1"/>
  <c r="O1625" i="1" s="1"/>
  <c r="M1626" i="1"/>
  <c r="N1626" i="1" s="1"/>
  <c r="O1626" i="1" s="1"/>
  <c r="M1627" i="1"/>
  <c r="N1627" i="1" s="1"/>
  <c r="O1627" i="1" s="1"/>
  <c r="M1628" i="1"/>
  <c r="N1628" i="1" s="1"/>
  <c r="O1628" i="1" s="1"/>
  <c r="M1629" i="1"/>
  <c r="N1629" i="1" s="1"/>
  <c r="O1629" i="1" s="1"/>
  <c r="M1630" i="1"/>
  <c r="N1630" i="1" s="1"/>
  <c r="O1630" i="1" s="1"/>
  <c r="M1631" i="1"/>
  <c r="N1631" i="1" s="1"/>
  <c r="O1631" i="1" s="1"/>
  <c r="M1632" i="1"/>
  <c r="N1632" i="1" s="1"/>
  <c r="O1632" i="1" s="1"/>
  <c r="M1633" i="1"/>
  <c r="N1633" i="1" s="1"/>
  <c r="O1633" i="1" s="1"/>
  <c r="M1634" i="1"/>
  <c r="N1634" i="1" s="1"/>
  <c r="O1634" i="1" s="1"/>
  <c r="M1635" i="1"/>
  <c r="N1635" i="1" s="1"/>
  <c r="O1635" i="1" s="1"/>
  <c r="M1636" i="1"/>
  <c r="N1636" i="1" s="1"/>
  <c r="O1636" i="1" s="1"/>
  <c r="M1637" i="1"/>
  <c r="N1637" i="1" s="1"/>
  <c r="O1637" i="1" s="1"/>
  <c r="M1638" i="1"/>
  <c r="N1638" i="1" s="1"/>
  <c r="O1638" i="1" s="1"/>
  <c r="M1639" i="1"/>
  <c r="N1639" i="1" s="1"/>
  <c r="O1639" i="1" s="1"/>
  <c r="M1640" i="1"/>
  <c r="N1640" i="1" s="1"/>
  <c r="O1640" i="1" s="1"/>
  <c r="M1641" i="1"/>
  <c r="N1641" i="1" s="1"/>
  <c r="O1641" i="1" s="1"/>
  <c r="M1642" i="1"/>
  <c r="N1642" i="1" s="1"/>
  <c r="O1642" i="1" s="1"/>
  <c r="M1643" i="1"/>
  <c r="N1643" i="1" s="1"/>
  <c r="O1643" i="1" s="1"/>
  <c r="M1644" i="1"/>
  <c r="N1644" i="1" s="1"/>
  <c r="O1644" i="1" s="1"/>
  <c r="M1645" i="1"/>
  <c r="N1645" i="1" s="1"/>
  <c r="O1645" i="1" s="1"/>
  <c r="M1646" i="1"/>
  <c r="N1646" i="1" s="1"/>
  <c r="O1646" i="1" s="1"/>
  <c r="M1647" i="1"/>
  <c r="N1647" i="1" s="1"/>
  <c r="O1647" i="1" s="1"/>
  <c r="M1648" i="1"/>
  <c r="N1648" i="1" s="1"/>
  <c r="O1648" i="1" s="1"/>
  <c r="M1649" i="1"/>
  <c r="N1649" i="1" s="1"/>
  <c r="O1649" i="1" s="1"/>
  <c r="M1650" i="1"/>
  <c r="N1650" i="1" s="1"/>
  <c r="O1650" i="1" s="1"/>
  <c r="M1651" i="1"/>
  <c r="N1651" i="1" s="1"/>
  <c r="O1651" i="1" s="1"/>
  <c r="M1652" i="1"/>
  <c r="N1652" i="1" s="1"/>
  <c r="O1652" i="1" s="1"/>
  <c r="M1653" i="1"/>
  <c r="N1653" i="1" s="1"/>
  <c r="O1653" i="1" s="1"/>
  <c r="M1654" i="1"/>
  <c r="N1654" i="1" s="1"/>
  <c r="O1654" i="1" s="1"/>
  <c r="M1655" i="1"/>
  <c r="N1655" i="1" s="1"/>
  <c r="O1655" i="1" s="1"/>
  <c r="M1656" i="1"/>
  <c r="N1656" i="1" s="1"/>
  <c r="O1656" i="1" s="1"/>
  <c r="M1657" i="1"/>
  <c r="N1657" i="1" s="1"/>
  <c r="O1657" i="1" s="1"/>
  <c r="M1658" i="1"/>
  <c r="N1658" i="1" s="1"/>
  <c r="O1658" i="1" s="1"/>
  <c r="M1659" i="1"/>
  <c r="N1659" i="1" s="1"/>
  <c r="O1659" i="1" s="1"/>
  <c r="M1660" i="1"/>
  <c r="N1660" i="1" s="1"/>
  <c r="O1660" i="1" s="1"/>
  <c r="M1661" i="1"/>
  <c r="N1661" i="1" s="1"/>
  <c r="O1661" i="1" s="1"/>
  <c r="M1662" i="1"/>
  <c r="N1662" i="1" s="1"/>
  <c r="O1662" i="1" s="1"/>
  <c r="M1663" i="1"/>
  <c r="N1663" i="1" s="1"/>
  <c r="O1663" i="1" s="1"/>
  <c r="M1664" i="1"/>
  <c r="N1664" i="1" s="1"/>
  <c r="O1664" i="1" s="1"/>
  <c r="M1665" i="1"/>
  <c r="N1665" i="1" s="1"/>
  <c r="O1665" i="1" s="1"/>
  <c r="M1666" i="1"/>
  <c r="N1666" i="1" s="1"/>
  <c r="O1666" i="1" s="1"/>
  <c r="M1667" i="1"/>
  <c r="N1667" i="1" s="1"/>
  <c r="O1667" i="1" s="1"/>
  <c r="M1668" i="1"/>
  <c r="N1668" i="1" s="1"/>
  <c r="O1668" i="1" s="1"/>
  <c r="M1669" i="1"/>
  <c r="N1669" i="1" s="1"/>
  <c r="O1669" i="1" s="1"/>
  <c r="M1670" i="1"/>
  <c r="N1670" i="1" s="1"/>
  <c r="O1670" i="1" s="1"/>
  <c r="M1671" i="1"/>
  <c r="N1671" i="1" s="1"/>
  <c r="O1671" i="1" s="1"/>
  <c r="M1672" i="1"/>
  <c r="N1672" i="1" s="1"/>
  <c r="O1672" i="1" s="1"/>
  <c r="M1673" i="1"/>
  <c r="N1673" i="1" s="1"/>
  <c r="O1673" i="1" s="1"/>
  <c r="M1674" i="1"/>
  <c r="N1674" i="1" s="1"/>
  <c r="O1674" i="1" s="1"/>
  <c r="M1675" i="1"/>
  <c r="N1675" i="1" s="1"/>
  <c r="O1675" i="1" s="1"/>
  <c r="M1676" i="1"/>
  <c r="N1676" i="1" s="1"/>
  <c r="O1676" i="1" s="1"/>
  <c r="M1677" i="1"/>
  <c r="N1677" i="1" s="1"/>
  <c r="O1677" i="1" s="1"/>
  <c r="M1678" i="1"/>
  <c r="N1678" i="1" s="1"/>
  <c r="O1678" i="1" s="1"/>
  <c r="M1679" i="1"/>
  <c r="N1679" i="1" s="1"/>
  <c r="O1679" i="1" s="1"/>
  <c r="M1680" i="1"/>
  <c r="N1680" i="1" s="1"/>
  <c r="O1680" i="1" s="1"/>
  <c r="M1681" i="1"/>
  <c r="N1681" i="1" s="1"/>
  <c r="O1681" i="1" s="1"/>
  <c r="M1682" i="1"/>
  <c r="N1682" i="1" s="1"/>
  <c r="O1682" i="1" s="1"/>
  <c r="M1683" i="1"/>
  <c r="N1683" i="1" s="1"/>
  <c r="O1683" i="1" s="1"/>
  <c r="M1684" i="1"/>
  <c r="N1684" i="1" s="1"/>
  <c r="O1684" i="1" s="1"/>
  <c r="M1685" i="1"/>
  <c r="N1685" i="1" s="1"/>
  <c r="O1685" i="1" s="1"/>
  <c r="M1686" i="1"/>
  <c r="N1686" i="1" s="1"/>
  <c r="O1686" i="1" s="1"/>
  <c r="M1687" i="1"/>
  <c r="N1687" i="1" s="1"/>
  <c r="O1687" i="1" s="1"/>
  <c r="M1688" i="1"/>
  <c r="N1688" i="1" s="1"/>
  <c r="O1688" i="1" s="1"/>
  <c r="M1689" i="1"/>
  <c r="N1689" i="1" s="1"/>
  <c r="O1689" i="1" s="1"/>
  <c r="M1690" i="1"/>
  <c r="N1690" i="1" s="1"/>
  <c r="O1690" i="1" s="1"/>
  <c r="M1691" i="1"/>
  <c r="N1691" i="1" s="1"/>
  <c r="O1691" i="1" s="1"/>
  <c r="M1692" i="1"/>
  <c r="N1692" i="1" s="1"/>
  <c r="O1692" i="1" s="1"/>
  <c r="M1693" i="1"/>
  <c r="N1693" i="1" s="1"/>
  <c r="O1693" i="1" s="1"/>
  <c r="M1694" i="1"/>
  <c r="N1694" i="1" s="1"/>
  <c r="O1694" i="1" s="1"/>
  <c r="M1695" i="1"/>
  <c r="N1695" i="1" s="1"/>
  <c r="O1695" i="1" s="1"/>
  <c r="M1696" i="1"/>
  <c r="N1696" i="1" s="1"/>
  <c r="O1696" i="1" s="1"/>
  <c r="M1697" i="1"/>
  <c r="N1697" i="1" s="1"/>
  <c r="O1697" i="1" s="1"/>
  <c r="M1698" i="1"/>
  <c r="N1698" i="1" s="1"/>
  <c r="O1698" i="1" s="1"/>
  <c r="M1699" i="1"/>
  <c r="N1699" i="1" s="1"/>
  <c r="O1699" i="1" s="1"/>
  <c r="M1700" i="1"/>
  <c r="N1700" i="1" s="1"/>
  <c r="O1700" i="1" s="1"/>
  <c r="M1701" i="1"/>
  <c r="N1701" i="1" s="1"/>
  <c r="O1701" i="1" s="1"/>
  <c r="M1702" i="1"/>
  <c r="N1702" i="1" s="1"/>
  <c r="O1702" i="1" s="1"/>
  <c r="M1703" i="1"/>
  <c r="N1703" i="1" s="1"/>
  <c r="O1703" i="1" s="1"/>
  <c r="M1704" i="1"/>
  <c r="N1704" i="1" s="1"/>
  <c r="O1704" i="1" s="1"/>
  <c r="M1705" i="1"/>
  <c r="N1705" i="1" s="1"/>
  <c r="O1705" i="1" s="1"/>
  <c r="M1706" i="1"/>
  <c r="N1706" i="1" s="1"/>
  <c r="O1706" i="1" s="1"/>
  <c r="M1707" i="1"/>
  <c r="N1707" i="1" s="1"/>
  <c r="O1707" i="1" s="1"/>
  <c r="M1708" i="1"/>
  <c r="N1708" i="1" s="1"/>
  <c r="O1708" i="1" s="1"/>
  <c r="M1709" i="1"/>
  <c r="N1709" i="1" s="1"/>
  <c r="O1709" i="1" s="1"/>
  <c r="M1710" i="1"/>
  <c r="N1710" i="1" s="1"/>
  <c r="O1710" i="1" s="1"/>
  <c r="M1711" i="1"/>
  <c r="N1711" i="1" s="1"/>
  <c r="O1711" i="1" s="1"/>
  <c r="M1712" i="1"/>
  <c r="N1712" i="1" s="1"/>
  <c r="O1712" i="1" s="1"/>
  <c r="M1713" i="1"/>
  <c r="N1713" i="1" s="1"/>
  <c r="O1713" i="1" s="1"/>
  <c r="M1714" i="1"/>
  <c r="N1714" i="1" s="1"/>
  <c r="O1714" i="1" s="1"/>
  <c r="M1715" i="1"/>
  <c r="N1715" i="1" s="1"/>
  <c r="O1715" i="1" s="1"/>
  <c r="M1716" i="1"/>
  <c r="N1716" i="1" s="1"/>
  <c r="O1716" i="1" s="1"/>
  <c r="M1717" i="1"/>
  <c r="N1717" i="1" s="1"/>
  <c r="O1717" i="1" s="1"/>
  <c r="M1718" i="1"/>
  <c r="N1718" i="1" s="1"/>
  <c r="O1718" i="1" s="1"/>
  <c r="M1719" i="1"/>
  <c r="N1719" i="1" s="1"/>
  <c r="O1719" i="1" s="1"/>
  <c r="M1720" i="1"/>
  <c r="N1720" i="1" s="1"/>
  <c r="O1720" i="1" s="1"/>
  <c r="M1721" i="1"/>
  <c r="N1721" i="1" s="1"/>
  <c r="O1721" i="1" s="1"/>
  <c r="M1722" i="1"/>
  <c r="N1722" i="1" s="1"/>
  <c r="O1722" i="1" s="1"/>
  <c r="M1723" i="1"/>
  <c r="N1723" i="1" s="1"/>
  <c r="O1723" i="1" s="1"/>
  <c r="M1724" i="1"/>
  <c r="N1724" i="1" s="1"/>
  <c r="O1724" i="1" s="1"/>
  <c r="M1725" i="1"/>
  <c r="N1725" i="1" s="1"/>
  <c r="O1725" i="1" s="1"/>
  <c r="M1726" i="1"/>
  <c r="N1726" i="1" s="1"/>
  <c r="O1726" i="1" s="1"/>
  <c r="M1727" i="1"/>
  <c r="N1727" i="1" s="1"/>
  <c r="O1727" i="1" s="1"/>
  <c r="M1728" i="1"/>
  <c r="N1728" i="1" s="1"/>
  <c r="O1728" i="1" s="1"/>
  <c r="M1729" i="1"/>
  <c r="N1729" i="1" s="1"/>
  <c r="O1729" i="1" s="1"/>
  <c r="M1730" i="1"/>
  <c r="N1730" i="1" s="1"/>
  <c r="O1730" i="1" s="1"/>
  <c r="M1731" i="1"/>
  <c r="N1731" i="1" s="1"/>
  <c r="O1731" i="1" s="1"/>
  <c r="M1732" i="1"/>
  <c r="N1732" i="1" s="1"/>
  <c r="O1732" i="1" s="1"/>
  <c r="M1733" i="1"/>
  <c r="N1733" i="1" s="1"/>
  <c r="O1733" i="1" s="1"/>
  <c r="M1734" i="1"/>
  <c r="N1734" i="1" s="1"/>
  <c r="O1734" i="1" s="1"/>
  <c r="M1735" i="1"/>
  <c r="N1735" i="1" s="1"/>
  <c r="O1735" i="1" s="1"/>
  <c r="M1736" i="1"/>
  <c r="N1736" i="1" s="1"/>
  <c r="O1736" i="1" s="1"/>
  <c r="M1737" i="1"/>
  <c r="N1737" i="1" s="1"/>
  <c r="O1737" i="1" s="1"/>
  <c r="M1738" i="1"/>
  <c r="N1738" i="1" s="1"/>
  <c r="O1738" i="1" s="1"/>
  <c r="M1739" i="1"/>
  <c r="N1739" i="1" s="1"/>
  <c r="O1739" i="1" s="1"/>
  <c r="M1740" i="1"/>
  <c r="N1740" i="1" s="1"/>
  <c r="O1740" i="1" s="1"/>
  <c r="M1741" i="1"/>
  <c r="N1741" i="1" s="1"/>
  <c r="O1741" i="1" s="1"/>
  <c r="M1742" i="1"/>
  <c r="N1742" i="1" s="1"/>
  <c r="O1742" i="1" s="1"/>
  <c r="M1743" i="1"/>
  <c r="N1743" i="1" s="1"/>
  <c r="O1743" i="1" s="1"/>
  <c r="M1744" i="1"/>
  <c r="N1744" i="1" s="1"/>
  <c r="O1744" i="1" s="1"/>
  <c r="M1745" i="1"/>
  <c r="N1745" i="1" s="1"/>
  <c r="O1745" i="1" s="1"/>
  <c r="M1746" i="1"/>
  <c r="N1746" i="1" s="1"/>
  <c r="O1746" i="1" s="1"/>
  <c r="M1747" i="1"/>
  <c r="N1747" i="1" s="1"/>
  <c r="O1747" i="1" s="1"/>
  <c r="M1748" i="1"/>
  <c r="N1748" i="1" s="1"/>
  <c r="O1748" i="1" s="1"/>
  <c r="M1749" i="1"/>
  <c r="N1749" i="1" s="1"/>
  <c r="O1749" i="1" s="1"/>
  <c r="M1750" i="1"/>
  <c r="N1750" i="1" s="1"/>
  <c r="O1750" i="1" s="1"/>
  <c r="M1751" i="1"/>
  <c r="N1751" i="1" s="1"/>
  <c r="O1751" i="1" s="1"/>
  <c r="M1752" i="1"/>
  <c r="N1752" i="1" s="1"/>
  <c r="O1752" i="1" s="1"/>
  <c r="M1753" i="1"/>
  <c r="N1753" i="1" s="1"/>
  <c r="O1753" i="1" s="1"/>
  <c r="M1754" i="1"/>
  <c r="N1754" i="1" s="1"/>
  <c r="O1754" i="1" s="1"/>
  <c r="M1755" i="1"/>
  <c r="N1755" i="1" s="1"/>
  <c r="O1755" i="1" s="1"/>
  <c r="M1756" i="1"/>
  <c r="N1756" i="1" s="1"/>
  <c r="O1756" i="1" s="1"/>
  <c r="M1757" i="1"/>
  <c r="N1757" i="1" s="1"/>
  <c r="O1757" i="1" s="1"/>
  <c r="M1758" i="1"/>
  <c r="N1758" i="1" s="1"/>
  <c r="O1758" i="1" s="1"/>
  <c r="M1759" i="1"/>
  <c r="N1759" i="1" s="1"/>
  <c r="O1759" i="1" s="1"/>
  <c r="M1760" i="1"/>
  <c r="N1760" i="1" s="1"/>
  <c r="O1760" i="1" s="1"/>
  <c r="M1761" i="1"/>
  <c r="N1761" i="1" s="1"/>
  <c r="O1761" i="1" s="1"/>
  <c r="M1762" i="1"/>
  <c r="N1762" i="1" s="1"/>
  <c r="O1762" i="1" s="1"/>
  <c r="M1763" i="1"/>
  <c r="N1763" i="1" s="1"/>
  <c r="O1763" i="1" s="1"/>
  <c r="M1764" i="1"/>
  <c r="N1764" i="1" s="1"/>
  <c r="O1764" i="1" s="1"/>
  <c r="M1765" i="1"/>
  <c r="N1765" i="1" s="1"/>
  <c r="O1765" i="1" s="1"/>
  <c r="M1766" i="1"/>
  <c r="N1766" i="1" s="1"/>
  <c r="O1766" i="1" s="1"/>
  <c r="M1767" i="1"/>
  <c r="N1767" i="1" s="1"/>
  <c r="O1767" i="1" s="1"/>
  <c r="M1768" i="1"/>
  <c r="N1768" i="1" s="1"/>
  <c r="O1768" i="1" s="1"/>
  <c r="M1769" i="1"/>
  <c r="N1769" i="1" s="1"/>
  <c r="O1769" i="1" s="1"/>
  <c r="M1770" i="1"/>
  <c r="N1770" i="1" s="1"/>
  <c r="O1770" i="1" s="1"/>
  <c r="M1771" i="1"/>
  <c r="N1771" i="1" s="1"/>
  <c r="O1771" i="1" s="1"/>
  <c r="M1772" i="1"/>
  <c r="N1772" i="1" s="1"/>
  <c r="O1772" i="1" s="1"/>
  <c r="M1773" i="1"/>
  <c r="N1773" i="1" s="1"/>
  <c r="O1773" i="1" s="1"/>
  <c r="M1774" i="1"/>
  <c r="N1774" i="1" s="1"/>
  <c r="O1774" i="1" s="1"/>
  <c r="M1775" i="1"/>
  <c r="N1775" i="1" s="1"/>
  <c r="O1775" i="1" s="1"/>
  <c r="M1776" i="1"/>
  <c r="N1776" i="1" s="1"/>
  <c r="O1776" i="1" s="1"/>
  <c r="M1777" i="1"/>
  <c r="N1777" i="1" s="1"/>
  <c r="O1777" i="1" s="1"/>
  <c r="M1778" i="1"/>
  <c r="N1778" i="1" s="1"/>
  <c r="O1778" i="1" s="1"/>
  <c r="M1779" i="1"/>
  <c r="N1779" i="1" s="1"/>
  <c r="O1779" i="1" s="1"/>
  <c r="M1780" i="1"/>
  <c r="N1780" i="1" s="1"/>
  <c r="O1780" i="1" s="1"/>
  <c r="M1781" i="1"/>
  <c r="N1781" i="1" s="1"/>
  <c r="O1781" i="1" s="1"/>
  <c r="M1782" i="1"/>
  <c r="N1782" i="1" s="1"/>
  <c r="O1782" i="1" s="1"/>
  <c r="M1783" i="1"/>
  <c r="N1783" i="1" s="1"/>
  <c r="O1783" i="1" s="1"/>
  <c r="M1784" i="1"/>
  <c r="N1784" i="1" s="1"/>
  <c r="O1784" i="1" s="1"/>
  <c r="M1785" i="1"/>
  <c r="N1785" i="1" s="1"/>
  <c r="O1785" i="1" s="1"/>
  <c r="M1786" i="1"/>
  <c r="N1786" i="1" s="1"/>
  <c r="O1786" i="1" s="1"/>
  <c r="M1787" i="1"/>
  <c r="N1787" i="1" s="1"/>
  <c r="O1787" i="1" s="1"/>
  <c r="M1788" i="1"/>
  <c r="N1788" i="1" s="1"/>
  <c r="O1788" i="1" s="1"/>
  <c r="M1789" i="1"/>
  <c r="N1789" i="1" s="1"/>
  <c r="O1789" i="1" s="1"/>
  <c r="M1790" i="1"/>
  <c r="N1790" i="1" s="1"/>
  <c r="O1790" i="1" s="1"/>
  <c r="M1791" i="1"/>
  <c r="N1791" i="1" s="1"/>
  <c r="O1791" i="1" s="1"/>
  <c r="M1792" i="1"/>
  <c r="N1792" i="1" s="1"/>
  <c r="O1792" i="1" s="1"/>
  <c r="M1793" i="1"/>
  <c r="N1793" i="1" s="1"/>
  <c r="O1793" i="1" s="1"/>
  <c r="M1794" i="1"/>
  <c r="N1794" i="1" s="1"/>
  <c r="O1794" i="1" s="1"/>
  <c r="M1795" i="1"/>
  <c r="N1795" i="1" s="1"/>
  <c r="O1795" i="1" s="1"/>
  <c r="M1796" i="1"/>
  <c r="N1796" i="1" s="1"/>
  <c r="O1796" i="1" s="1"/>
  <c r="M1797" i="1"/>
  <c r="N1797" i="1" s="1"/>
  <c r="O1797" i="1" s="1"/>
  <c r="M1798" i="1"/>
  <c r="N1798" i="1" s="1"/>
  <c r="O1798" i="1" s="1"/>
  <c r="M1799" i="1"/>
  <c r="N1799" i="1" s="1"/>
  <c r="O1799" i="1" s="1"/>
  <c r="M1800" i="1"/>
  <c r="N1800" i="1" s="1"/>
  <c r="O1800" i="1" s="1"/>
  <c r="M1801" i="1"/>
  <c r="N1801" i="1" s="1"/>
  <c r="O1801" i="1" s="1"/>
  <c r="M1802" i="1"/>
  <c r="N1802" i="1" s="1"/>
  <c r="O1802" i="1" s="1"/>
  <c r="M1803" i="1"/>
  <c r="N1803" i="1" s="1"/>
  <c r="O1803" i="1" s="1"/>
  <c r="M1804" i="1"/>
  <c r="N1804" i="1" s="1"/>
  <c r="O1804" i="1" s="1"/>
  <c r="M1805" i="1"/>
  <c r="N1805" i="1" s="1"/>
  <c r="O1805" i="1" s="1"/>
  <c r="M1806" i="1"/>
  <c r="N1806" i="1" s="1"/>
  <c r="O1806" i="1" s="1"/>
  <c r="M1807" i="1"/>
  <c r="N1807" i="1" s="1"/>
  <c r="O1807" i="1" s="1"/>
  <c r="M1808" i="1"/>
  <c r="N1808" i="1" s="1"/>
  <c r="O1808" i="1" s="1"/>
  <c r="M1809" i="1"/>
  <c r="N1809" i="1" s="1"/>
  <c r="O1809" i="1" s="1"/>
  <c r="M1810" i="1"/>
  <c r="N1810" i="1" s="1"/>
  <c r="O1810" i="1" s="1"/>
  <c r="M1811" i="1"/>
  <c r="N1811" i="1" s="1"/>
  <c r="O1811" i="1" s="1"/>
  <c r="M1812" i="1"/>
  <c r="N1812" i="1" s="1"/>
  <c r="O1812" i="1" s="1"/>
  <c r="M1813" i="1"/>
  <c r="N1813" i="1" s="1"/>
  <c r="O1813" i="1" s="1"/>
  <c r="M1814" i="1"/>
  <c r="N1814" i="1" s="1"/>
  <c r="O1814" i="1" s="1"/>
  <c r="M1815" i="1"/>
  <c r="N1815" i="1" s="1"/>
  <c r="O1815" i="1" s="1"/>
  <c r="M1816" i="1"/>
  <c r="N1816" i="1" s="1"/>
  <c r="O1816" i="1" s="1"/>
  <c r="M1817" i="1"/>
  <c r="N1817" i="1" s="1"/>
  <c r="O1817" i="1" s="1"/>
  <c r="M1818" i="1"/>
  <c r="N1818" i="1" s="1"/>
  <c r="O1818" i="1" s="1"/>
  <c r="M1819" i="1"/>
  <c r="N1819" i="1" s="1"/>
  <c r="O1819" i="1" s="1"/>
  <c r="M1820" i="1"/>
  <c r="N1820" i="1" s="1"/>
  <c r="O1820" i="1" s="1"/>
  <c r="M1821" i="1"/>
  <c r="N1821" i="1" s="1"/>
  <c r="O1821" i="1" s="1"/>
  <c r="M1822" i="1"/>
  <c r="N1822" i="1" s="1"/>
  <c r="O1822" i="1" s="1"/>
  <c r="M1823" i="1"/>
  <c r="N1823" i="1" s="1"/>
  <c r="O1823" i="1" s="1"/>
  <c r="M1824" i="1"/>
  <c r="N1824" i="1" s="1"/>
  <c r="O1824" i="1" s="1"/>
  <c r="M1825" i="1"/>
  <c r="N1825" i="1" s="1"/>
  <c r="O1825" i="1" s="1"/>
  <c r="M1826" i="1"/>
  <c r="N1826" i="1" s="1"/>
  <c r="O1826" i="1" s="1"/>
  <c r="M1827" i="1"/>
  <c r="N1827" i="1" s="1"/>
  <c r="O1827" i="1" s="1"/>
  <c r="M1828" i="1"/>
  <c r="N1828" i="1" s="1"/>
  <c r="O1828" i="1" s="1"/>
  <c r="M1829" i="1"/>
  <c r="N1829" i="1" s="1"/>
  <c r="O1829" i="1" s="1"/>
  <c r="M1830" i="1"/>
  <c r="N1830" i="1" s="1"/>
  <c r="O1830" i="1" s="1"/>
  <c r="M1831" i="1"/>
  <c r="N1831" i="1" s="1"/>
  <c r="O1831" i="1" s="1"/>
  <c r="M1832" i="1"/>
  <c r="N1832" i="1" s="1"/>
  <c r="O1832" i="1" s="1"/>
  <c r="M1833" i="1"/>
  <c r="N1833" i="1" s="1"/>
  <c r="O1833" i="1" s="1"/>
  <c r="M1834" i="1"/>
  <c r="N1834" i="1" s="1"/>
  <c r="O1834" i="1" s="1"/>
  <c r="M1835" i="1"/>
  <c r="N1835" i="1" s="1"/>
  <c r="O1835" i="1" s="1"/>
  <c r="M1836" i="1"/>
  <c r="N1836" i="1" s="1"/>
  <c r="O1836" i="1" s="1"/>
  <c r="M1837" i="1"/>
  <c r="N1837" i="1" s="1"/>
  <c r="O1837" i="1" s="1"/>
  <c r="M1838" i="1"/>
  <c r="N1838" i="1" s="1"/>
  <c r="O1838" i="1" s="1"/>
  <c r="M1839" i="1"/>
  <c r="N1839" i="1" s="1"/>
  <c r="O1839" i="1" s="1"/>
  <c r="M1840" i="1"/>
  <c r="N1840" i="1" s="1"/>
  <c r="O1840" i="1" s="1"/>
  <c r="M1841" i="1"/>
  <c r="N1841" i="1" s="1"/>
  <c r="O1841" i="1" s="1"/>
  <c r="M1842" i="1"/>
  <c r="N1842" i="1" s="1"/>
  <c r="O1842" i="1" s="1"/>
  <c r="M1843" i="1"/>
  <c r="N1843" i="1" s="1"/>
  <c r="O1843" i="1" s="1"/>
  <c r="M1844" i="1"/>
  <c r="N1844" i="1" s="1"/>
  <c r="O1844" i="1" s="1"/>
  <c r="M1845" i="1"/>
  <c r="N1845" i="1" s="1"/>
  <c r="O1845" i="1" s="1"/>
  <c r="M1846" i="1"/>
  <c r="N1846" i="1" s="1"/>
  <c r="O1846" i="1" s="1"/>
  <c r="M1847" i="1"/>
  <c r="N1847" i="1" s="1"/>
  <c r="O1847" i="1" s="1"/>
  <c r="M1848" i="1"/>
  <c r="N1848" i="1" s="1"/>
  <c r="O1848" i="1" s="1"/>
  <c r="M1849" i="1"/>
  <c r="N1849" i="1" s="1"/>
  <c r="O1849" i="1" s="1"/>
  <c r="M1850" i="1"/>
  <c r="N1850" i="1" s="1"/>
  <c r="O1850" i="1" s="1"/>
  <c r="M1851" i="1"/>
  <c r="N1851" i="1" s="1"/>
  <c r="O1851" i="1" s="1"/>
  <c r="M1852" i="1"/>
  <c r="N1852" i="1" s="1"/>
  <c r="O1852" i="1" s="1"/>
  <c r="M1853" i="1"/>
  <c r="N1853" i="1" s="1"/>
  <c r="O1853" i="1" s="1"/>
  <c r="M1854" i="1"/>
  <c r="N1854" i="1" s="1"/>
  <c r="O1854" i="1" s="1"/>
  <c r="M1855" i="1"/>
  <c r="N1855" i="1" s="1"/>
  <c r="O1855" i="1" s="1"/>
  <c r="M1856" i="1"/>
  <c r="N1856" i="1" s="1"/>
  <c r="O1856" i="1" s="1"/>
  <c r="M1857" i="1"/>
  <c r="N1857" i="1" s="1"/>
  <c r="O1857" i="1" s="1"/>
  <c r="M1858" i="1"/>
  <c r="N1858" i="1" s="1"/>
  <c r="O1858" i="1" s="1"/>
  <c r="M1859" i="1"/>
  <c r="N1859" i="1" s="1"/>
  <c r="O1859" i="1" s="1"/>
  <c r="M1860" i="1"/>
  <c r="N1860" i="1" s="1"/>
  <c r="O1860" i="1" s="1"/>
  <c r="M1861" i="1"/>
  <c r="N1861" i="1" s="1"/>
  <c r="O1861" i="1" s="1"/>
  <c r="M1862" i="1"/>
  <c r="N1862" i="1" s="1"/>
  <c r="O1862" i="1" s="1"/>
  <c r="M1863" i="1"/>
  <c r="N1863" i="1" s="1"/>
  <c r="O1863" i="1" s="1"/>
  <c r="M1864" i="1"/>
  <c r="N1864" i="1" s="1"/>
  <c r="O1864" i="1" s="1"/>
  <c r="M1865" i="1"/>
  <c r="N1865" i="1" s="1"/>
  <c r="O1865" i="1" s="1"/>
  <c r="M1866" i="1"/>
  <c r="N1866" i="1" s="1"/>
  <c r="O1866" i="1" s="1"/>
  <c r="M1867" i="1"/>
  <c r="N1867" i="1" s="1"/>
  <c r="O1867" i="1" s="1"/>
  <c r="M1868" i="1"/>
  <c r="N1868" i="1" s="1"/>
  <c r="O1868" i="1" s="1"/>
  <c r="M1869" i="1"/>
  <c r="N1869" i="1" s="1"/>
  <c r="O1869" i="1" s="1"/>
  <c r="M1870" i="1"/>
  <c r="N1870" i="1" s="1"/>
  <c r="O1870" i="1" s="1"/>
  <c r="M1871" i="1"/>
  <c r="N1871" i="1" s="1"/>
  <c r="O1871" i="1" s="1"/>
  <c r="M1872" i="1"/>
  <c r="N1872" i="1" s="1"/>
  <c r="O1872" i="1" s="1"/>
  <c r="M1873" i="1"/>
  <c r="N1873" i="1" s="1"/>
  <c r="O1873" i="1" s="1"/>
  <c r="M1874" i="1"/>
  <c r="N1874" i="1" s="1"/>
  <c r="O1874" i="1" s="1"/>
  <c r="M1875" i="1"/>
  <c r="N1875" i="1" s="1"/>
  <c r="O1875" i="1" s="1"/>
  <c r="M1876" i="1"/>
  <c r="N1876" i="1" s="1"/>
  <c r="O1876" i="1" s="1"/>
  <c r="M1877" i="1"/>
  <c r="N1877" i="1" s="1"/>
  <c r="O1877" i="1" s="1"/>
  <c r="M1878" i="1"/>
  <c r="N1878" i="1" s="1"/>
  <c r="O1878" i="1" s="1"/>
  <c r="M1879" i="1"/>
  <c r="N1879" i="1" s="1"/>
  <c r="O1879" i="1" s="1"/>
  <c r="M1880" i="1"/>
  <c r="N1880" i="1" s="1"/>
  <c r="O1880" i="1" s="1"/>
  <c r="M1881" i="1"/>
  <c r="N1881" i="1" s="1"/>
  <c r="O1881" i="1" s="1"/>
  <c r="M1882" i="1"/>
  <c r="N1882" i="1" s="1"/>
  <c r="O1882" i="1" s="1"/>
  <c r="M1883" i="1"/>
  <c r="N1883" i="1" s="1"/>
  <c r="O1883" i="1" s="1"/>
  <c r="M1884" i="1"/>
  <c r="N1884" i="1" s="1"/>
  <c r="O1884" i="1" s="1"/>
  <c r="M1885" i="1"/>
  <c r="N1885" i="1" s="1"/>
  <c r="O1885" i="1" s="1"/>
  <c r="M1886" i="1"/>
  <c r="N1886" i="1" s="1"/>
  <c r="O1886" i="1" s="1"/>
  <c r="M1887" i="1"/>
  <c r="N1887" i="1" s="1"/>
  <c r="O1887" i="1" s="1"/>
  <c r="M1888" i="1"/>
  <c r="N1888" i="1" s="1"/>
  <c r="O1888" i="1" s="1"/>
  <c r="M1889" i="1"/>
  <c r="N1889" i="1" s="1"/>
  <c r="O1889" i="1" s="1"/>
  <c r="M1890" i="1"/>
  <c r="N1890" i="1" s="1"/>
  <c r="O1890" i="1" s="1"/>
  <c r="M1891" i="1"/>
  <c r="N1891" i="1" s="1"/>
  <c r="O1891" i="1" s="1"/>
  <c r="M1892" i="1"/>
  <c r="N1892" i="1" s="1"/>
  <c r="O1892" i="1" s="1"/>
  <c r="M1893" i="1"/>
  <c r="N1893" i="1" s="1"/>
  <c r="O1893" i="1" s="1"/>
  <c r="M1894" i="1"/>
  <c r="N1894" i="1" s="1"/>
  <c r="O1894" i="1" s="1"/>
  <c r="M1895" i="1"/>
  <c r="N1895" i="1" s="1"/>
  <c r="O1895" i="1" s="1"/>
  <c r="M1896" i="1"/>
  <c r="N1896" i="1" s="1"/>
  <c r="O1896" i="1" s="1"/>
  <c r="M1897" i="1"/>
  <c r="N1897" i="1" s="1"/>
  <c r="O1897" i="1" s="1"/>
  <c r="M1898" i="1"/>
  <c r="N1898" i="1" s="1"/>
  <c r="O1898" i="1" s="1"/>
  <c r="M1899" i="1"/>
  <c r="N1899" i="1" s="1"/>
  <c r="O1899" i="1" s="1"/>
  <c r="M1900" i="1"/>
  <c r="N1900" i="1" s="1"/>
  <c r="O1900" i="1" s="1"/>
  <c r="M1901" i="1"/>
  <c r="N1901" i="1" s="1"/>
  <c r="O1901" i="1" s="1"/>
  <c r="M1902" i="1"/>
  <c r="N1902" i="1" s="1"/>
  <c r="O1902" i="1" s="1"/>
  <c r="M1903" i="1"/>
  <c r="N1903" i="1" s="1"/>
  <c r="O1903" i="1" s="1"/>
  <c r="M1904" i="1"/>
  <c r="N1904" i="1" s="1"/>
  <c r="O1904" i="1" s="1"/>
  <c r="M1905" i="1"/>
  <c r="N1905" i="1" s="1"/>
  <c r="O1905" i="1" s="1"/>
  <c r="M1906" i="1"/>
  <c r="N1906" i="1" s="1"/>
  <c r="O1906" i="1" s="1"/>
  <c r="M1907" i="1"/>
  <c r="N1907" i="1" s="1"/>
  <c r="O1907" i="1" s="1"/>
  <c r="M1908" i="1"/>
  <c r="N1908" i="1" s="1"/>
  <c r="O1908" i="1" s="1"/>
  <c r="M1909" i="1"/>
  <c r="N1909" i="1" s="1"/>
  <c r="O1909" i="1" s="1"/>
  <c r="M1910" i="1"/>
  <c r="N1910" i="1" s="1"/>
  <c r="O1910" i="1" s="1"/>
  <c r="M1911" i="1"/>
  <c r="N1911" i="1" s="1"/>
  <c r="O1911" i="1" s="1"/>
  <c r="M1912" i="1"/>
  <c r="N1912" i="1" s="1"/>
  <c r="O1912" i="1" s="1"/>
  <c r="M1913" i="1"/>
  <c r="N1913" i="1" s="1"/>
  <c r="O1913" i="1" s="1"/>
  <c r="M1914" i="1"/>
  <c r="N1914" i="1" s="1"/>
  <c r="O1914" i="1" s="1"/>
  <c r="M1915" i="1"/>
  <c r="N1915" i="1" s="1"/>
  <c r="O1915" i="1" s="1"/>
  <c r="M1916" i="1"/>
  <c r="N1916" i="1" s="1"/>
  <c r="O1916" i="1" s="1"/>
  <c r="M1917" i="1"/>
  <c r="N1917" i="1" s="1"/>
  <c r="O1917" i="1" s="1"/>
  <c r="M1918" i="1"/>
  <c r="N1918" i="1" s="1"/>
  <c r="O1918" i="1" s="1"/>
  <c r="M1919" i="1"/>
  <c r="N1919" i="1" s="1"/>
  <c r="O1919" i="1" s="1"/>
  <c r="M1920" i="1"/>
  <c r="N1920" i="1" s="1"/>
  <c r="O1920" i="1" s="1"/>
  <c r="M1921" i="1"/>
  <c r="N1921" i="1" s="1"/>
  <c r="O1921" i="1" s="1"/>
  <c r="M1922" i="1"/>
  <c r="N1922" i="1" s="1"/>
  <c r="O1922" i="1" s="1"/>
  <c r="M1923" i="1"/>
  <c r="N1923" i="1" s="1"/>
  <c r="O1923" i="1" s="1"/>
  <c r="M1924" i="1"/>
  <c r="N1924" i="1" s="1"/>
  <c r="O1924" i="1" s="1"/>
  <c r="M1925" i="1"/>
  <c r="N1925" i="1" s="1"/>
  <c r="O1925" i="1" s="1"/>
  <c r="M1926" i="1"/>
  <c r="N1926" i="1" s="1"/>
  <c r="O1926" i="1" s="1"/>
  <c r="M1927" i="1"/>
  <c r="N1927" i="1" s="1"/>
  <c r="O1927" i="1" s="1"/>
  <c r="M1928" i="1"/>
  <c r="N1928" i="1" s="1"/>
  <c r="O1928" i="1" s="1"/>
  <c r="M1929" i="1"/>
  <c r="N1929" i="1" s="1"/>
  <c r="O1929" i="1" s="1"/>
  <c r="M1930" i="1"/>
  <c r="N1930" i="1" s="1"/>
  <c r="O1930" i="1" s="1"/>
  <c r="M1931" i="1"/>
  <c r="N1931" i="1" s="1"/>
  <c r="O1931" i="1" s="1"/>
  <c r="M1932" i="1"/>
  <c r="N1932" i="1" s="1"/>
  <c r="O1932" i="1" s="1"/>
  <c r="M1933" i="1"/>
  <c r="N1933" i="1" s="1"/>
  <c r="O1933" i="1" s="1"/>
  <c r="M1934" i="1"/>
  <c r="N1934" i="1" s="1"/>
  <c r="O1934" i="1" s="1"/>
  <c r="M1935" i="1"/>
  <c r="N1935" i="1" s="1"/>
  <c r="O1935" i="1" s="1"/>
  <c r="M1936" i="1"/>
  <c r="N1936" i="1" s="1"/>
  <c r="O1936" i="1" s="1"/>
  <c r="M1937" i="1"/>
  <c r="N1937" i="1" s="1"/>
  <c r="O1937" i="1" s="1"/>
  <c r="M1938" i="1"/>
  <c r="N1938" i="1" s="1"/>
  <c r="O1938" i="1" s="1"/>
  <c r="M1939" i="1"/>
  <c r="N1939" i="1" s="1"/>
  <c r="O1939" i="1" s="1"/>
  <c r="M1940" i="1"/>
  <c r="N1940" i="1" s="1"/>
  <c r="O1940" i="1" s="1"/>
  <c r="M1941" i="1"/>
  <c r="N1941" i="1" s="1"/>
  <c r="O1941" i="1" s="1"/>
  <c r="M1942" i="1"/>
  <c r="N1942" i="1" s="1"/>
  <c r="O1942" i="1" s="1"/>
  <c r="M1943" i="1"/>
  <c r="N1943" i="1" s="1"/>
  <c r="O1943" i="1" s="1"/>
  <c r="M1944" i="1"/>
  <c r="N1944" i="1" s="1"/>
  <c r="O1944" i="1" s="1"/>
  <c r="M1945" i="1"/>
  <c r="N1945" i="1" s="1"/>
  <c r="O1945" i="1" s="1"/>
  <c r="M1946" i="1"/>
  <c r="N1946" i="1" s="1"/>
  <c r="O1946" i="1" s="1"/>
  <c r="M1947" i="1"/>
  <c r="N1947" i="1" s="1"/>
  <c r="O1947" i="1" s="1"/>
  <c r="M1948" i="1"/>
  <c r="N1948" i="1" s="1"/>
  <c r="O1948" i="1" s="1"/>
  <c r="M1949" i="1"/>
  <c r="N1949" i="1" s="1"/>
  <c r="O1949" i="1" s="1"/>
  <c r="M1950" i="1"/>
  <c r="N1950" i="1" s="1"/>
  <c r="O1950" i="1" s="1"/>
  <c r="M1951" i="1"/>
  <c r="N1951" i="1" s="1"/>
  <c r="O1951" i="1" s="1"/>
  <c r="M1952" i="1"/>
  <c r="N1952" i="1" s="1"/>
  <c r="O1952" i="1" s="1"/>
  <c r="M1953" i="1"/>
  <c r="N1953" i="1" s="1"/>
  <c r="O1953" i="1" s="1"/>
  <c r="M1954" i="1"/>
  <c r="N1954" i="1" s="1"/>
  <c r="O1954" i="1" s="1"/>
  <c r="M1955" i="1"/>
  <c r="N1955" i="1" s="1"/>
  <c r="O1955" i="1" s="1"/>
  <c r="M1956" i="1"/>
  <c r="N1956" i="1" s="1"/>
  <c r="O1956" i="1" s="1"/>
  <c r="M1957" i="1"/>
  <c r="N1957" i="1" s="1"/>
  <c r="O1957" i="1" s="1"/>
  <c r="M1958" i="1"/>
  <c r="N1958" i="1" s="1"/>
  <c r="O1958" i="1" s="1"/>
  <c r="M1959" i="1"/>
  <c r="N1959" i="1" s="1"/>
  <c r="O1959" i="1" s="1"/>
  <c r="M1960" i="1"/>
  <c r="N1960" i="1" s="1"/>
  <c r="O1960" i="1" s="1"/>
  <c r="M1961" i="1"/>
  <c r="N1961" i="1" s="1"/>
  <c r="O1961" i="1" s="1"/>
  <c r="M1962" i="1"/>
  <c r="N1962" i="1" s="1"/>
  <c r="O1962" i="1" s="1"/>
  <c r="M1963" i="1"/>
  <c r="N1963" i="1" s="1"/>
  <c r="O1963" i="1" s="1"/>
  <c r="M1964" i="1"/>
  <c r="N1964" i="1" s="1"/>
  <c r="O1964" i="1" s="1"/>
  <c r="M1965" i="1"/>
  <c r="N1965" i="1" s="1"/>
  <c r="O1965" i="1" s="1"/>
  <c r="M1966" i="1"/>
  <c r="N1966" i="1" s="1"/>
  <c r="O1966" i="1" s="1"/>
  <c r="M1967" i="1"/>
  <c r="N1967" i="1" s="1"/>
  <c r="O1967" i="1" s="1"/>
  <c r="M1968" i="1"/>
  <c r="N1968" i="1" s="1"/>
  <c r="O1968" i="1" s="1"/>
  <c r="M1969" i="1"/>
  <c r="N1969" i="1" s="1"/>
  <c r="O1969" i="1" s="1"/>
  <c r="M1970" i="1"/>
  <c r="N1970" i="1" s="1"/>
  <c r="O1970" i="1" s="1"/>
  <c r="M1971" i="1"/>
  <c r="N1971" i="1" s="1"/>
  <c r="O1971" i="1" s="1"/>
  <c r="M1972" i="1"/>
  <c r="N1972" i="1" s="1"/>
  <c r="O1972" i="1" s="1"/>
  <c r="M1973" i="1"/>
  <c r="N1973" i="1" s="1"/>
  <c r="O1973" i="1" s="1"/>
  <c r="M1974" i="1"/>
  <c r="N1974" i="1" s="1"/>
  <c r="O1974" i="1" s="1"/>
  <c r="M1975" i="1"/>
  <c r="N1975" i="1" s="1"/>
  <c r="O1975" i="1" s="1"/>
  <c r="M1976" i="1"/>
  <c r="N1976" i="1" s="1"/>
  <c r="O1976" i="1" s="1"/>
  <c r="M1977" i="1"/>
  <c r="N1977" i="1" s="1"/>
  <c r="O1977" i="1" s="1"/>
  <c r="M1978" i="1"/>
  <c r="N1978" i="1" s="1"/>
  <c r="O1978" i="1" s="1"/>
  <c r="M1979" i="1"/>
  <c r="N1979" i="1" s="1"/>
  <c r="O1979" i="1" s="1"/>
  <c r="M1980" i="1"/>
  <c r="N1980" i="1" s="1"/>
  <c r="O1980" i="1" s="1"/>
  <c r="M1981" i="1"/>
  <c r="N1981" i="1" s="1"/>
  <c r="O1981" i="1" s="1"/>
  <c r="M1982" i="1"/>
  <c r="N1982" i="1" s="1"/>
  <c r="O1982" i="1" s="1"/>
  <c r="M1983" i="1"/>
  <c r="N1983" i="1" s="1"/>
  <c r="O1983" i="1" s="1"/>
  <c r="M1984" i="1"/>
  <c r="N1984" i="1" s="1"/>
  <c r="O1984" i="1" s="1"/>
  <c r="M1985" i="1"/>
  <c r="N1985" i="1" s="1"/>
  <c r="O1985" i="1" s="1"/>
  <c r="M1986" i="1"/>
  <c r="N1986" i="1" s="1"/>
  <c r="O1986" i="1" s="1"/>
  <c r="M1987" i="1"/>
  <c r="N1987" i="1" s="1"/>
  <c r="O1987" i="1" s="1"/>
  <c r="M1988" i="1"/>
  <c r="N1988" i="1" s="1"/>
  <c r="O1988" i="1" s="1"/>
  <c r="M1989" i="1"/>
  <c r="N1989" i="1" s="1"/>
  <c r="O1989" i="1" s="1"/>
  <c r="M1990" i="1"/>
  <c r="N1990" i="1" s="1"/>
  <c r="O1990" i="1" s="1"/>
  <c r="M1991" i="1"/>
  <c r="N1991" i="1" s="1"/>
  <c r="O1991" i="1" s="1"/>
  <c r="M1992" i="1"/>
  <c r="N1992" i="1" s="1"/>
  <c r="O1992" i="1" s="1"/>
  <c r="M1993" i="1"/>
  <c r="N1993" i="1" s="1"/>
  <c r="O1993" i="1" s="1"/>
  <c r="M1994" i="1"/>
  <c r="N1994" i="1" s="1"/>
  <c r="O1994" i="1" s="1"/>
  <c r="M1995" i="1"/>
  <c r="N1995" i="1" s="1"/>
  <c r="O1995" i="1" s="1"/>
  <c r="M1996" i="1"/>
  <c r="N1996" i="1" s="1"/>
  <c r="O1996" i="1" s="1"/>
  <c r="M1997" i="1"/>
  <c r="N1997" i="1" s="1"/>
  <c r="O1997" i="1" s="1"/>
  <c r="M1998" i="1"/>
  <c r="N1998" i="1" s="1"/>
  <c r="O1998" i="1" s="1"/>
  <c r="M1999" i="1"/>
  <c r="N1999" i="1" s="1"/>
  <c r="O1999" i="1" s="1"/>
  <c r="M2000" i="1"/>
  <c r="N2000" i="1" s="1"/>
  <c r="O2000" i="1" s="1"/>
  <c r="M2001" i="1"/>
  <c r="N2001" i="1" s="1"/>
  <c r="O2001" i="1" s="1"/>
  <c r="M2002" i="1"/>
  <c r="N2002" i="1" s="1"/>
  <c r="O2002" i="1" s="1"/>
  <c r="M2003" i="1"/>
  <c r="N2003" i="1" s="1"/>
  <c r="O2003" i="1" s="1"/>
  <c r="M2004" i="1"/>
  <c r="N2004" i="1" s="1"/>
  <c r="O2004" i="1" s="1"/>
  <c r="M2005" i="1"/>
  <c r="N2005" i="1" s="1"/>
  <c r="O2005" i="1" s="1"/>
  <c r="M2006" i="1"/>
  <c r="N2006" i="1" s="1"/>
  <c r="O2006" i="1" s="1"/>
  <c r="M2007" i="1"/>
  <c r="N2007" i="1" s="1"/>
  <c r="O2007" i="1" s="1"/>
  <c r="M2008" i="1"/>
  <c r="N2008" i="1" s="1"/>
  <c r="O2008" i="1" s="1"/>
  <c r="M2009" i="1"/>
  <c r="N2009" i="1" s="1"/>
  <c r="O2009" i="1" s="1"/>
  <c r="M2010" i="1"/>
  <c r="N2010" i="1" s="1"/>
  <c r="O2010" i="1" s="1"/>
  <c r="M2011" i="1"/>
  <c r="N2011" i="1" s="1"/>
  <c r="O2011" i="1" s="1"/>
  <c r="M2012" i="1"/>
  <c r="N2012" i="1" s="1"/>
  <c r="O2012" i="1" s="1"/>
  <c r="M2013" i="1"/>
  <c r="N2013" i="1" s="1"/>
  <c r="O2013" i="1" s="1"/>
  <c r="M2014" i="1"/>
  <c r="N2014" i="1" s="1"/>
  <c r="O2014" i="1" s="1"/>
  <c r="M2015" i="1"/>
  <c r="N2015" i="1" s="1"/>
  <c r="O2015" i="1" s="1"/>
  <c r="M2016" i="1"/>
  <c r="N2016" i="1" s="1"/>
  <c r="O2016" i="1" s="1"/>
  <c r="M2017" i="1"/>
  <c r="N2017" i="1" s="1"/>
  <c r="O2017" i="1" s="1"/>
  <c r="M2018" i="1"/>
  <c r="N2018" i="1" s="1"/>
  <c r="O2018" i="1" s="1"/>
  <c r="M2019" i="1"/>
  <c r="N2019" i="1" s="1"/>
  <c r="O2019" i="1" s="1"/>
  <c r="M2020" i="1"/>
  <c r="N2020" i="1" s="1"/>
  <c r="O2020" i="1" s="1"/>
  <c r="M2021" i="1"/>
  <c r="N2021" i="1" s="1"/>
  <c r="O2021" i="1" s="1"/>
  <c r="M2022" i="1"/>
  <c r="N2022" i="1" s="1"/>
  <c r="O2022" i="1" s="1"/>
  <c r="M2023" i="1"/>
  <c r="N2023" i="1" s="1"/>
  <c r="O2023" i="1" s="1"/>
  <c r="M2024" i="1"/>
  <c r="N2024" i="1" s="1"/>
  <c r="O2024" i="1" s="1"/>
  <c r="M2025" i="1"/>
  <c r="N2025" i="1" s="1"/>
  <c r="O2025" i="1" s="1"/>
  <c r="M2026" i="1"/>
  <c r="N2026" i="1" s="1"/>
  <c r="O2026" i="1" s="1"/>
  <c r="M2027" i="1"/>
  <c r="N2027" i="1" s="1"/>
  <c r="O2027" i="1" s="1"/>
  <c r="M2028" i="1"/>
  <c r="N2028" i="1" s="1"/>
  <c r="O2028" i="1" s="1"/>
  <c r="M2029" i="1"/>
  <c r="N2029" i="1" s="1"/>
  <c r="O2029" i="1" s="1"/>
  <c r="M2030" i="1"/>
  <c r="N2030" i="1" s="1"/>
  <c r="O2030" i="1" s="1"/>
  <c r="M2031" i="1"/>
  <c r="N2031" i="1" s="1"/>
  <c r="O2031" i="1" s="1"/>
  <c r="M2032" i="1"/>
  <c r="N2032" i="1" s="1"/>
  <c r="O2032" i="1" s="1"/>
  <c r="M2033" i="1"/>
  <c r="N2033" i="1" s="1"/>
  <c r="O2033" i="1" s="1"/>
  <c r="M2034" i="1"/>
  <c r="N2034" i="1" s="1"/>
  <c r="O2034" i="1" s="1"/>
  <c r="M2035" i="1"/>
  <c r="N2035" i="1" s="1"/>
  <c r="O2035" i="1" s="1"/>
  <c r="M2036" i="1"/>
  <c r="N2036" i="1" s="1"/>
  <c r="O2036" i="1" s="1"/>
  <c r="M2037" i="1"/>
  <c r="N2037" i="1" s="1"/>
  <c r="O2037" i="1" s="1"/>
  <c r="M2038" i="1"/>
  <c r="N2038" i="1" s="1"/>
  <c r="O2038" i="1" s="1"/>
  <c r="M2039" i="1"/>
  <c r="N2039" i="1" s="1"/>
  <c r="O2039" i="1" s="1"/>
  <c r="M2040" i="1"/>
  <c r="N2040" i="1" s="1"/>
  <c r="O2040" i="1" s="1"/>
  <c r="M2041" i="1"/>
  <c r="N2041" i="1" s="1"/>
  <c r="O2041" i="1" s="1"/>
  <c r="M2042" i="1"/>
  <c r="N2042" i="1" s="1"/>
  <c r="O2042" i="1" s="1"/>
  <c r="M2043" i="1"/>
  <c r="N2043" i="1" s="1"/>
  <c r="O2043" i="1" s="1"/>
  <c r="M2044" i="1"/>
  <c r="N2044" i="1" s="1"/>
  <c r="O2044" i="1" s="1"/>
  <c r="M2045" i="1"/>
  <c r="N2045" i="1" s="1"/>
  <c r="O2045" i="1" s="1"/>
  <c r="M2046" i="1"/>
  <c r="N2046" i="1" s="1"/>
  <c r="O2046" i="1" s="1"/>
  <c r="M2047" i="1"/>
  <c r="N2047" i="1" s="1"/>
  <c r="O2047" i="1" s="1"/>
  <c r="M2048" i="1"/>
  <c r="N2048" i="1" s="1"/>
  <c r="O2048" i="1" s="1"/>
  <c r="M2049" i="1"/>
  <c r="N2049" i="1" s="1"/>
  <c r="O2049" i="1" s="1"/>
  <c r="M2050" i="1"/>
  <c r="N2050" i="1" s="1"/>
  <c r="O2050" i="1" s="1"/>
  <c r="M2051" i="1"/>
  <c r="N2051" i="1" s="1"/>
  <c r="O2051" i="1" s="1"/>
  <c r="M2052" i="1"/>
  <c r="N2052" i="1" s="1"/>
  <c r="O2052" i="1" s="1"/>
  <c r="M2053" i="1"/>
  <c r="N2053" i="1" s="1"/>
  <c r="O2053" i="1" s="1"/>
  <c r="M2054" i="1"/>
  <c r="N2054" i="1" s="1"/>
  <c r="O2054" i="1" s="1"/>
  <c r="M2055" i="1"/>
  <c r="N2055" i="1" s="1"/>
  <c r="O2055" i="1" s="1"/>
  <c r="M2056" i="1"/>
  <c r="N2056" i="1" s="1"/>
  <c r="O2056" i="1" s="1"/>
  <c r="M2057" i="1"/>
  <c r="N2057" i="1" s="1"/>
  <c r="O2057" i="1" s="1"/>
  <c r="M2058" i="1"/>
  <c r="N2058" i="1" s="1"/>
  <c r="O2058" i="1" s="1"/>
  <c r="M2059" i="1"/>
  <c r="N2059" i="1" s="1"/>
  <c r="O2059" i="1" s="1"/>
  <c r="M2060" i="1"/>
  <c r="N2060" i="1" s="1"/>
  <c r="O2060" i="1" s="1"/>
  <c r="M2061" i="1"/>
  <c r="N2061" i="1" s="1"/>
  <c r="O2061" i="1" s="1"/>
  <c r="M2062" i="1"/>
  <c r="N2062" i="1" s="1"/>
  <c r="O2062" i="1" s="1"/>
  <c r="M2063" i="1"/>
  <c r="N2063" i="1" s="1"/>
  <c r="O2063" i="1" s="1"/>
  <c r="M2064" i="1"/>
  <c r="N2064" i="1" s="1"/>
  <c r="O2064" i="1" s="1"/>
  <c r="M2065" i="1"/>
  <c r="N2065" i="1" s="1"/>
  <c r="O2065" i="1" s="1"/>
  <c r="M2066" i="1"/>
  <c r="N2066" i="1" s="1"/>
  <c r="O2066" i="1" s="1"/>
  <c r="M2067" i="1"/>
  <c r="N2067" i="1" s="1"/>
  <c r="O2067" i="1" s="1"/>
  <c r="M2068" i="1"/>
  <c r="N2068" i="1" s="1"/>
  <c r="O2068" i="1" s="1"/>
  <c r="M2069" i="1"/>
  <c r="N2069" i="1" s="1"/>
  <c r="O2069" i="1" s="1"/>
  <c r="M2070" i="1"/>
  <c r="N2070" i="1" s="1"/>
  <c r="O2070" i="1" s="1"/>
  <c r="M2071" i="1"/>
  <c r="N2071" i="1" s="1"/>
  <c r="O2071" i="1" s="1"/>
  <c r="M2072" i="1"/>
  <c r="N2072" i="1" s="1"/>
  <c r="O2072" i="1" s="1"/>
  <c r="M2073" i="1"/>
  <c r="N2073" i="1" s="1"/>
  <c r="O2073" i="1" s="1"/>
  <c r="M2074" i="1"/>
  <c r="N2074" i="1" s="1"/>
  <c r="O2074" i="1" s="1"/>
  <c r="M2075" i="1"/>
  <c r="N2075" i="1" s="1"/>
  <c r="O2075" i="1" s="1"/>
  <c r="M2076" i="1"/>
  <c r="N2076" i="1" s="1"/>
  <c r="O2076" i="1" s="1"/>
  <c r="M2077" i="1"/>
  <c r="N2077" i="1" s="1"/>
  <c r="O2077" i="1" s="1"/>
  <c r="M2078" i="1"/>
  <c r="N2078" i="1" s="1"/>
  <c r="O2078" i="1" s="1"/>
  <c r="M2079" i="1"/>
  <c r="N2079" i="1" s="1"/>
  <c r="O2079" i="1" s="1"/>
  <c r="M2080" i="1"/>
  <c r="N2080" i="1" s="1"/>
  <c r="O2080" i="1" s="1"/>
  <c r="M2081" i="1"/>
  <c r="N2081" i="1" s="1"/>
  <c r="O2081" i="1" s="1"/>
  <c r="M2082" i="1"/>
  <c r="N2082" i="1" s="1"/>
  <c r="O2082" i="1" s="1"/>
  <c r="M2083" i="1"/>
  <c r="N2083" i="1" s="1"/>
  <c r="O2083" i="1" s="1"/>
  <c r="M2084" i="1"/>
  <c r="N2084" i="1" s="1"/>
  <c r="O2084" i="1" s="1"/>
  <c r="M2085" i="1"/>
  <c r="N2085" i="1" s="1"/>
  <c r="O2085" i="1" s="1"/>
  <c r="M2086" i="1"/>
  <c r="N2086" i="1" s="1"/>
  <c r="O2086" i="1" s="1"/>
  <c r="M2087" i="1"/>
  <c r="N2087" i="1" s="1"/>
  <c r="O2087" i="1" s="1"/>
  <c r="M2088" i="1"/>
  <c r="N2088" i="1" s="1"/>
  <c r="O2088" i="1" s="1"/>
  <c r="M2089" i="1"/>
  <c r="N2089" i="1" s="1"/>
  <c r="O2089" i="1" s="1"/>
  <c r="M2090" i="1"/>
  <c r="N2090" i="1" s="1"/>
  <c r="O2090" i="1" s="1"/>
  <c r="M2091" i="1"/>
  <c r="N2091" i="1" s="1"/>
  <c r="O2091" i="1" s="1"/>
  <c r="M2092" i="1"/>
  <c r="N2092" i="1" s="1"/>
  <c r="O2092" i="1" s="1"/>
  <c r="M2093" i="1"/>
  <c r="N2093" i="1" s="1"/>
  <c r="O2093" i="1" s="1"/>
  <c r="M2094" i="1"/>
  <c r="N2094" i="1" s="1"/>
  <c r="O2094" i="1" s="1"/>
  <c r="M2095" i="1"/>
  <c r="N2095" i="1" s="1"/>
  <c r="O2095" i="1" s="1"/>
  <c r="M2096" i="1"/>
  <c r="N2096" i="1" s="1"/>
  <c r="O2096" i="1" s="1"/>
  <c r="M2097" i="1"/>
  <c r="N2097" i="1" s="1"/>
  <c r="O2097" i="1" s="1"/>
  <c r="M2098" i="1"/>
  <c r="N2098" i="1" s="1"/>
  <c r="O2098" i="1" s="1"/>
  <c r="M2099" i="1"/>
  <c r="N2099" i="1" s="1"/>
  <c r="O2099" i="1" s="1"/>
  <c r="M2100" i="1"/>
  <c r="N2100" i="1" s="1"/>
  <c r="O2100" i="1" s="1"/>
  <c r="M2101" i="1"/>
  <c r="N2101" i="1" s="1"/>
  <c r="O2101" i="1" s="1"/>
  <c r="M2102" i="1"/>
  <c r="N2102" i="1" s="1"/>
  <c r="O2102" i="1" s="1"/>
  <c r="M2103" i="1"/>
  <c r="N2103" i="1" s="1"/>
  <c r="O2103" i="1" s="1"/>
  <c r="M2104" i="1"/>
  <c r="N2104" i="1" s="1"/>
  <c r="O2104" i="1" s="1"/>
  <c r="M2105" i="1"/>
  <c r="N2105" i="1" s="1"/>
  <c r="O2105" i="1" s="1"/>
  <c r="M2106" i="1"/>
  <c r="N2106" i="1" s="1"/>
  <c r="O2106" i="1" s="1"/>
  <c r="M2107" i="1"/>
  <c r="N2107" i="1" s="1"/>
  <c r="O2107" i="1" s="1"/>
  <c r="M2108" i="1"/>
  <c r="N2108" i="1" s="1"/>
  <c r="O2108" i="1" s="1"/>
  <c r="M2109" i="1"/>
  <c r="N2109" i="1" s="1"/>
  <c r="O2109" i="1" s="1"/>
  <c r="M2110" i="1"/>
  <c r="N2110" i="1" s="1"/>
  <c r="O2110" i="1" s="1"/>
  <c r="M2111" i="1"/>
  <c r="N2111" i="1" s="1"/>
  <c r="O2111" i="1" s="1"/>
  <c r="M2112" i="1"/>
  <c r="N2112" i="1" s="1"/>
  <c r="O2112" i="1" s="1"/>
  <c r="M2113" i="1"/>
  <c r="N2113" i="1" s="1"/>
  <c r="O2113" i="1" s="1"/>
  <c r="M2114" i="1"/>
  <c r="N2114" i="1" s="1"/>
  <c r="O2114" i="1" s="1"/>
  <c r="M2115" i="1"/>
  <c r="N2115" i="1" s="1"/>
  <c r="O2115" i="1" s="1"/>
  <c r="M2116" i="1"/>
  <c r="N2116" i="1" s="1"/>
  <c r="O2116" i="1" s="1"/>
  <c r="M2117" i="1"/>
  <c r="N2117" i="1" s="1"/>
  <c r="O2117" i="1" s="1"/>
  <c r="M2118" i="1"/>
  <c r="N2118" i="1" s="1"/>
  <c r="O2118" i="1" s="1"/>
  <c r="M2119" i="1"/>
  <c r="N2119" i="1" s="1"/>
  <c r="O2119" i="1" s="1"/>
  <c r="M2120" i="1"/>
  <c r="N2120" i="1" s="1"/>
  <c r="O2120" i="1" s="1"/>
  <c r="M2121" i="1"/>
  <c r="N2121" i="1" s="1"/>
  <c r="O2121" i="1" s="1"/>
  <c r="M2122" i="1"/>
  <c r="N2122" i="1" s="1"/>
  <c r="O2122" i="1" s="1"/>
  <c r="M2123" i="1"/>
  <c r="N2123" i="1" s="1"/>
  <c r="O2123" i="1" s="1"/>
  <c r="M2124" i="1"/>
  <c r="N2124" i="1" s="1"/>
  <c r="O2124" i="1" s="1"/>
  <c r="M2125" i="1"/>
  <c r="N2125" i="1" s="1"/>
  <c r="O2125" i="1" s="1"/>
  <c r="M2126" i="1"/>
  <c r="N2126" i="1" s="1"/>
  <c r="O2126" i="1" s="1"/>
  <c r="M2127" i="1"/>
  <c r="N2127" i="1" s="1"/>
  <c r="O2127" i="1" s="1"/>
  <c r="M2128" i="1"/>
  <c r="N2128" i="1" s="1"/>
  <c r="O2128" i="1" s="1"/>
  <c r="M2129" i="1"/>
  <c r="N2129" i="1" s="1"/>
  <c r="O2129" i="1" s="1"/>
  <c r="M2130" i="1"/>
  <c r="N2130" i="1" s="1"/>
  <c r="O2130" i="1" s="1"/>
  <c r="M2131" i="1"/>
  <c r="N2131" i="1" s="1"/>
  <c r="O2131" i="1" s="1"/>
  <c r="M2132" i="1"/>
  <c r="N2132" i="1" s="1"/>
  <c r="O2132" i="1" s="1"/>
  <c r="M2133" i="1"/>
  <c r="N2133" i="1" s="1"/>
  <c r="O2133" i="1" s="1"/>
  <c r="M2134" i="1"/>
  <c r="N2134" i="1" s="1"/>
  <c r="O2134" i="1" s="1"/>
  <c r="M2135" i="1"/>
  <c r="N2135" i="1" s="1"/>
  <c r="O2135" i="1" s="1"/>
  <c r="M2136" i="1"/>
  <c r="N2136" i="1" s="1"/>
  <c r="O2136" i="1" s="1"/>
  <c r="M2137" i="1"/>
  <c r="N2137" i="1" s="1"/>
  <c r="O2137" i="1" s="1"/>
  <c r="M2138" i="1"/>
  <c r="N2138" i="1" s="1"/>
  <c r="O2138" i="1" s="1"/>
  <c r="M2139" i="1"/>
  <c r="N2139" i="1" s="1"/>
  <c r="O2139" i="1" s="1"/>
  <c r="M2140" i="1"/>
  <c r="N2140" i="1" s="1"/>
  <c r="O2140" i="1" s="1"/>
  <c r="M2141" i="1"/>
  <c r="N2141" i="1" s="1"/>
  <c r="O2141" i="1" s="1"/>
  <c r="M2142" i="1"/>
  <c r="N2142" i="1" s="1"/>
  <c r="O2142" i="1" s="1"/>
  <c r="M2143" i="1"/>
  <c r="N2143" i="1" s="1"/>
  <c r="O2143" i="1" s="1"/>
  <c r="M2144" i="1"/>
  <c r="N2144" i="1" s="1"/>
  <c r="O2144" i="1" s="1"/>
  <c r="M2145" i="1"/>
  <c r="N2145" i="1" s="1"/>
  <c r="O2145" i="1" s="1"/>
  <c r="M2146" i="1"/>
  <c r="N2146" i="1" s="1"/>
  <c r="O2146" i="1" s="1"/>
  <c r="M2147" i="1"/>
  <c r="N2147" i="1" s="1"/>
  <c r="O2147" i="1" s="1"/>
  <c r="M2148" i="1"/>
  <c r="N2148" i="1" s="1"/>
  <c r="O2148" i="1" s="1"/>
  <c r="M2149" i="1"/>
  <c r="N2149" i="1" s="1"/>
  <c r="O2149" i="1" s="1"/>
  <c r="M2150" i="1"/>
  <c r="N2150" i="1" s="1"/>
  <c r="O2150" i="1" s="1"/>
  <c r="M2151" i="1"/>
  <c r="N2151" i="1" s="1"/>
  <c r="O2151" i="1" s="1"/>
  <c r="M2152" i="1"/>
  <c r="N2152" i="1" s="1"/>
  <c r="O2152" i="1" s="1"/>
  <c r="M2153" i="1"/>
  <c r="N2153" i="1" s="1"/>
  <c r="O2153" i="1" s="1"/>
  <c r="M2154" i="1"/>
  <c r="N2154" i="1" s="1"/>
  <c r="O2154" i="1" s="1"/>
  <c r="M2155" i="1"/>
  <c r="N2155" i="1" s="1"/>
  <c r="O2155" i="1" s="1"/>
  <c r="M2156" i="1"/>
  <c r="N2156" i="1" s="1"/>
  <c r="O2156" i="1" s="1"/>
  <c r="M2157" i="1"/>
  <c r="N2157" i="1" s="1"/>
  <c r="O2157" i="1" s="1"/>
  <c r="M2158" i="1"/>
  <c r="N2158" i="1" s="1"/>
  <c r="O2158" i="1" s="1"/>
  <c r="M2159" i="1"/>
  <c r="N2159" i="1" s="1"/>
  <c r="O2159" i="1" s="1"/>
  <c r="M2160" i="1"/>
  <c r="N2160" i="1" s="1"/>
  <c r="O2160" i="1" s="1"/>
  <c r="M2161" i="1"/>
  <c r="N2161" i="1" s="1"/>
  <c r="O2161" i="1" s="1"/>
  <c r="M2162" i="1"/>
  <c r="N2162" i="1" s="1"/>
  <c r="O2162" i="1" s="1"/>
  <c r="M2163" i="1"/>
  <c r="N2163" i="1" s="1"/>
  <c r="O2163" i="1" s="1"/>
  <c r="M2164" i="1"/>
  <c r="N2164" i="1" s="1"/>
  <c r="O2164" i="1" s="1"/>
  <c r="M2165" i="1"/>
  <c r="N2165" i="1" s="1"/>
  <c r="O2165" i="1" s="1"/>
  <c r="M2166" i="1"/>
  <c r="N2166" i="1" s="1"/>
  <c r="O2166" i="1" s="1"/>
  <c r="M2167" i="1"/>
  <c r="N2167" i="1" s="1"/>
  <c r="O2167" i="1" s="1"/>
  <c r="M2168" i="1"/>
  <c r="N2168" i="1" s="1"/>
  <c r="O2168" i="1" s="1"/>
  <c r="M2169" i="1"/>
  <c r="N2169" i="1" s="1"/>
  <c r="O2169" i="1" s="1"/>
  <c r="M2170" i="1"/>
  <c r="N2170" i="1" s="1"/>
  <c r="O2170" i="1" s="1"/>
  <c r="M2171" i="1"/>
  <c r="N2171" i="1" s="1"/>
  <c r="O2171" i="1" s="1"/>
  <c r="M2172" i="1"/>
  <c r="N2172" i="1" s="1"/>
  <c r="O2172" i="1" s="1"/>
  <c r="M2173" i="1"/>
  <c r="N2173" i="1" s="1"/>
  <c r="O2173" i="1" s="1"/>
  <c r="M2174" i="1"/>
  <c r="N2174" i="1" s="1"/>
  <c r="O2174" i="1" s="1"/>
  <c r="M2175" i="1"/>
  <c r="N2175" i="1" s="1"/>
  <c r="O2175" i="1" s="1"/>
  <c r="M2176" i="1"/>
  <c r="N2176" i="1" s="1"/>
  <c r="O2176" i="1" s="1"/>
  <c r="M2177" i="1"/>
  <c r="N2177" i="1" s="1"/>
  <c r="O2177" i="1" s="1"/>
  <c r="M2178" i="1"/>
  <c r="N2178" i="1" s="1"/>
  <c r="O2178" i="1" s="1"/>
  <c r="M2179" i="1"/>
  <c r="N2179" i="1" s="1"/>
  <c r="O2179" i="1" s="1"/>
  <c r="M2180" i="1"/>
  <c r="N2180" i="1" s="1"/>
  <c r="O2180" i="1" s="1"/>
  <c r="M2181" i="1"/>
  <c r="N2181" i="1" s="1"/>
  <c r="O2181" i="1" s="1"/>
  <c r="M2182" i="1"/>
  <c r="N2182" i="1" s="1"/>
  <c r="O2182" i="1" s="1"/>
  <c r="M2183" i="1"/>
  <c r="N2183" i="1" s="1"/>
  <c r="O2183" i="1" s="1"/>
  <c r="M2184" i="1"/>
  <c r="N2184" i="1" s="1"/>
  <c r="O2184" i="1" s="1"/>
  <c r="M2185" i="1"/>
  <c r="N2185" i="1" s="1"/>
  <c r="O2185" i="1" s="1"/>
  <c r="M2186" i="1"/>
  <c r="N2186" i="1" s="1"/>
  <c r="O2186" i="1" s="1"/>
  <c r="M2187" i="1"/>
  <c r="N2187" i="1" s="1"/>
  <c r="O2187" i="1" s="1"/>
  <c r="M2188" i="1"/>
  <c r="N2188" i="1" s="1"/>
  <c r="O2188" i="1" s="1"/>
  <c r="M2189" i="1"/>
  <c r="N2189" i="1" s="1"/>
  <c r="O2189" i="1" s="1"/>
  <c r="M2190" i="1"/>
  <c r="N2190" i="1" s="1"/>
  <c r="O2190" i="1" s="1"/>
  <c r="M2191" i="1"/>
  <c r="N2191" i="1" s="1"/>
  <c r="O2191" i="1" s="1"/>
  <c r="M2192" i="1"/>
  <c r="N2192" i="1" s="1"/>
  <c r="O2192" i="1" s="1"/>
  <c r="M2193" i="1"/>
  <c r="N2193" i="1" s="1"/>
  <c r="O2193" i="1" s="1"/>
  <c r="M2194" i="1"/>
  <c r="N2194" i="1" s="1"/>
  <c r="O2194" i="1" s="1"/>
  <c r="M2195" i="1"/>
  <c r="N2195" i="1" s="1"/>
  <c r="O2195" i="1" s="1"/>
  <c r="M2196" i="1"/>
  <c r="N2196" i="1" s="1"/>
  <c r="O2196" i="1" s="1"/>
  <c r="M2197" i="1"/>
  <c r="N2197" i="1" s="1"/>
  <c r="O2197" i="1" s="1"/>
  <c r="M2198" i="1"/>
  <c r="N2198" i="1" s="1"/>
  <c r="O2198" i="1" s="1"/>
  <c r="M2199" i="1"/>
  <c r="N2199" i="1" s="1"/>
  <c r="O2199" i="1" s="1"/>
  <c r="M2200" i="1"/>
  <c r="N2200" i="1" s="1"/>
  <c r="O2200" i="1" s="1"/>
  <c r="M2201" i="1"/>
  <c r="N2201" i="1" s="1"/>
  <c r="O2201" i="1" s="1"/>
  <c r="M2202" i="1"/>
  <c r="N2202" i="1" s="1"/>
  <c r="O2202" i="1" s="1"/>
  <c r="M2203" i="1"/>
  <c r="N2203" i="1" s="1"/>
  <c r="O2203" i="1" s="1"/>
  <c r="M2204" i="1"/>
  <c r="N2204" i="1" s="1"/>
  <c r="O2204" i="1" s="1"/>
  <c r="M2205" i="1"/>
  <c r="N2205" i="1" s="1"/>
  <c r="O2205" i="1" s="1"/>
  <c r="M2206" i="1"/>
  <c r="N2206" i="1" s="1"/>
  <c r="O2206" i="1" s="1"/>
  <c r="M2207" i="1"/>
  <c r="N2207" i="1" s="1"/>
  <c r="O2207" i="1" s="1"/>
  <c r="M2208" i="1"/>
  <c r="N2208" i="1" s="1"/>
  <c r="O2208" i="1" s="1"/>
  <c r="M2209" i="1"/>
  <c r="N2209" i="1" s="1"/>
  <c r="O2209" i="1" s="1"/>
  <c r="M2210" i="1"/>
  <c r="N2210" i="1" s="1"/>
  <c r="O2210" i="1" s="1"/>
  <c r="M2211" i="1"/>
  <c r="N2211" i="1" s="1"/>
  <c r="O2211" i="1" s="1"/>
  <c r="M2212" i="1"/>
  <c r="N2212" i="1" s="1"/>
  <c r="O2212" i="1" s="1"/>
  <c r="M2213" i="1"/>
  <c r="N2213" i="1" s="1"/>
  <c r="O2213" i="1" s="1"/>
  <c r="M2214" i="1"/>
  <c r="N2214" i="1" s="1"/>
  <c r="O2214" i="1" s="1"/>
  <c r="M2215" i="1"/>
  <c r="N2215" i="1" s="1"/>
  <c r="O2215" i="1" s="1"/>
  <c r="M2216" i="1"/>
  <c r="N2216" i="1" s="1"/>
  <c r="O2216" i="1" s="1"/>
  <c r="M2217" i="1"/>
  <c r="N2217" i="1" s="1"/>
  <c r="O2217" i="1" s="1"/>
  <c r="M2218" i="1"/>
  <c r="N2218" i="1" s="1"/>
  <c r="O2218" i="1" s="1"/>
  <c r="M2219" i="1"/>
  <c r="N2219" i="1" s="1"/>
  <c r="O2219" i="1" s="1"/>
  <c r="M2220" i="1"/>
  <c r="N2220" i="1" s="1"/>
  <c r="O2220" i="1" s="1"/>
  <c r="M2221" i="1"/>
  <c r="N2221" i="1" s="1"/>
  <c r="O2221" i="1" s="1"/>
  <c r="M2222" i="1"/>
  <c r="N2222" i="1" s="1"/>
  <c r="O2222" i="1" s="1"/>
  <c r="M2223" i="1"/>
  <c r="N2223" i="1" s="1"/>
  <c r="O2223" i="1" s="1"/>
  <c r="M2224" i="1"/>
  <c r="N2224" i="1" s="1"/>
  <c r="O2224" i="1" s="1"/>
  <c r="M2225" i="1"/>
  <c r="N2225" i="1" s="1"/>
  <c r="O2225" i="1" s="1"/>
  <c r="M2226" i="1"/>
  <c r="N2226" i="1" s="1"/>
  <c r="O2226" i="1" s="1"/>
  <c r="M2227" i="1"/>
  <c r="N2227" i="1" s="1"/>
  <c r="O2227" i="1" s="1"/>
  <c r="M2228" i="1"/>
  <c r="N2228" i="1" s="1"/>
  <c r="O2228" i="1" s="1"/>
  <c r="M2229" i="1"/>
  <c r="N2229" i="1" s="1"/>
  <c r="O2229" i="1" s="1"/>
  <c r="M2230" i="1"/>
  <c r="N2230" i="1" s="1"/>
  <c r="O2230" i="1" s="1"/>
  <c r="M2231" i="1"/>
  <c r="N2231" i="1" s="1"/>
  <c r="O2231" i="1" s="1"/>
  <c r="M2232" i="1"/>
  <c r="N2232" i="1" s="1"/>
  <c r="O2232" i="1" s="1"/>
  <c r="M2233" i="1"/>
  <c r="N2233" i="1" s="1"/>
  <c r="O2233" i="1" s="1"/>
  <c r="M2234" i="1"/>
  <c r="N2234" i="1" s="1"/>
  <c r="O2234" i="1" s="1"/>
  <c r="M2235" i="1"/>
  <c r="N2235" i="1" s="1"/>
  <c r="O2235" i="1" s="1"/>
  <c r="M2236" i="1"/>
  <c r="N2236" i="1" s="1"/>
  <c r="O2236" i="1" s="1"/>
  <c r="M2237" i="1"/>
  <c r="N2237" i="1" s="1"/>
  <c r="O2237" i="1" s="1"/>
  <c r="M2238" i="1"/>
  <c r="N2238" i="1" s="1"/>
  <c r="O2238" i="1" s="1"/>
  <c r="M2239" i="1"/>
  <c r="N2239" i="1" s="1"/>
  <c r="O2239" i="1" s="1"/>
  <c r="M2240" i="1"/>
  <c r="N2240" i="1" s="1"/>
  <c r="O2240" i="1" s="1"/>
  <c r="M2241" i="1"/>
  <c r="N2241" i="1" s="1"/>
  <c r="O2241" i="1" s="1"/>
  <c r="M2242" i="1"/>
  <c r="N2242" i="1" s="1"/>
  <c r="O2242" i="1" s="1"/>
  <c r="M2243" i="1"/>
  <c r="N2243" i="1" s="1"/>
  <c r="O2243" i="1" s="1"/>
  <c r="M2244" i="1"/>
  <c r="N2244" i="1" s="1"/>
  <c r="O2244" i="1" s="1"/>
  <c r="M2245" i="1"/>
  <c r="N2245" i="1" s="1"/>
  <c r="O2245" i="1" s="1"/>
  <c r="M2246" i="1"/>
  <c r="N2246" i="1" s="1"/>
  <c r="O2246" i="1" s="1"/>
  <c r="M2247" i="1"/>
  <c r="N2247" i="1" s="1"/>
  <c r="O2247" i="1" s="1"/>
  <c r="M2248" i="1"/>
  <c r="N2248" i="1" s="1"/>
  <c r="O2248" i="1" s="1"/>
  <c r="M2249" i="1"/>
  <c r="N2249" i="1" s="1"/>
  <c r="O2249" i="1" s="1"/>
  <c r="M2250" i="1"/>
  <c r="N2250" i="1" s="1"/>
  <c r="O2250" i="1" s="1"/>
  <c r="M2251" i="1"/>
  <c r="N2251" i="1" s="1"/>
  <c r="O2251" i="1" s="1"/>
  <c r="M2252" i="1"/>
  <c r="N2252" i="1" s="1"/>
  <c r="O2252" i="1" s="1"/>
  <c r="M2253" i="1"/>
  <c r="N2253" i="1" s="1"/>
  <c r="O2253" i="1" s="1"/>
  <c r="M2254" i="1"/>
  <c r="N2254" i="1" s="1"/>
  <c r="O2254" i="1" s="1"/>
  <c r="M2255" i="1"/>
  <c r="N2255" i="1" s="1"/>
  <c r="O2255" i="1" s="1"/>
  <c r="M2256" i="1"/>
  <c r="N2256" i="1" s="1"/>
  <c r="O2256" i="1" s="1"/>
  <c r="M2257" i="1"/>
  <c r="N2257" i="1" s="1"/>
  <c r="O2257" i="1" s="1"/>
  <c r="M2258" i="1"/>
  <c r="N2258" i="1" s="1"/>
  <c r="O2258" i="1" s="1"/>
  <c r="M2259" i="1"/>
  <c r="N2259" i="1" s="1"/>
  <c r="O2259" i="1" s="1"/>
  <c r="M2260" i="1"/>
  <c r="N2260" i="1" s="1"/>
  <c r="O2260" i="1" s="1"/>
  <c r="M2261" i="1"/>
  <c r="N2261" i="1" s="1"/>
  <c r="O2261" i="1" s="1"/>
  <c r="M2262" i="1"/>
  <c r="N2262" i="1" s="1"/>
  <c r="O2262" i="1" s="1"/>
  <c r="M2263" i="1"/>
  <c r="N2263" i="1" s="1"/>
  <c r="O2263" i="1" s="1"/>
  <c r="M2264" i="1"/>
  <c r="N2264" i="1" s="1"/>
  <c r="O2264" i="1" s="1"/>
  <c r="M2265" i="1"/>
  <c r="N2265" i="1" s="1"/>
  <c r="O2265" i="1" s="1"/>
  <c r="M2266" i="1"/>
  <c r="N2266" i="1" s="1"/>
  <c r="O2266" i="1" s="1"/>
  <c r="M2267" i="1"/>
  <c r="N2267" i="1" s="1"/>
  <c r="O2267" i="1" s="1"/>
  <c r="M2268" i="1"/>
  <c r="N2268" i="1" s="1"/>
  <c r="O2268" i="1" s="1"/>
  <c r="M2269" i="1"/>
  <c r="N2269" i="1" s="1"/>
  <c r="O2269" i="1" s="1"/>
  <c r="M2270" i="1"/>
  <c r="N2270" i="1" s="1"/>
  <c r="O2270" i="1" s="1"/>
  <c r="M2271" i="1"/>
  <c r="N2271" i="1" s="1"/>
  <c r="O2271" i="1" s="1"/>
  <c r="M2272" i="1"/>
  <c r="N2272" i="1" s="1"/>
  <c r="O2272" i="1" s="1"/>
  <c r="M2273" i="1"/>
  <c r="N2273" i="1" s="1"/>
  <c r="O2273" i="1" s="1"/>
  <c r="M2274" i="1"/>
  <c r="N2274" i="1" s="1"/>
  <c r="O2274" i="1" s="1"/>
  <c r="M2275" i="1"/>
  <c r="N2275" i="1" s="1"/>
  <c r="O2275" i="1" s="1"/>
  <c r="M2276" i="1"/>
  <c r="N2276" i="1" s="1"/>
  <c r="O2276" i="1" s="1"/>
  <c r="M2277" i="1"/>
  <c r="N2277" i="1" s="1"/>
  <c r="O2277" i="1" s="1"/>
  <c r="M2278" i="1"/>
  <c r="N2278" i="1" s="1"/>
  <c r="O2278" i="1" s="1"/>
  <c r="M2279" i="1"/>
  <c r="N2279" i="1" s="1"/>
  <c r="O2279" i="1" s="1"/>
  <c r="M2280" i="1"/>
  <c r="N2280" i="1" s="1"/>
  <c r="O2280" i="1" s="1"/>
  <c r="M2281" i="1"/>
  <c r="N2281" i="1" s="1"/>
  <c r="O2281" i="1" s="1"/>
  <c r="M2282" i="1"/>
  <c r="N2282" i="1" s="1"/>
  <c r="O2282" i="1" s="1"/>
  <c r="M2283" i="1"/>
  <c r="N2283" i="1" s="1"/>
  <c r="O2283" i="1" s="1"/>
  <c r="M2284" i="1"/>
  <c r="N2284" i="1" s="1"/>
  <c r="O2284" i="1" s="1"/>
  <c r="M2285" i="1"/>
  <c r="N2285" i="1" s="1"/>
  <c r="O2285" i="1" s="1"/>
  <c r="M2286" i="1"/>
  <c r="N2286" i="1" s="1"/>
  <c r="O2286" i="1" s="1"/>
  <c r="M2287" i="1"/>
  <c r="N2287" i="1" s="1"/>
  <c r="O2287" i="1" s="1"/>
  <c r="M2288" i="1"/>
  <c r="N2288" i="1" s="1"/>
  <c r="O2288" i="1" s="1"/>
  <c r="M2289" i="1"/>
  <c r="N2289" i="1" s="1"/>
  <c r="O2289" i="1" s="1"/>
  <c r="M2290" i="1"/>
  <c r="N2290" i="1" s="1"/>
  <c r="O2290" i="1" s="1"/>
  <c r="M2291" i="1"/>
  <c r="N2291" i="1" s="1"/>
  <c r="O2291" i="1" s="1"/>
  <c r="M2292" i="1"/>
  <c r="N2292" i="1" s="1"/>
  <c r="O2292" i="1" s="1"/>
  <c r="M2293" i="1"/>
  <c r="N2293" i="1" s="1"/>
  <c r="O2293" i="1" s="1"/>
  <c r="M2294" i="1"/>
  <c r="N2294" i="1" s="1"/>
  <c r="O2294" i="1" s="1"/>
  <c r="M2295" i="1"/>
  <c r="N2295" i="1" s="1"/>
  <c r="O2295" i="1" s="1"/>
  <c r="M2296" i="1"/>
  <c r="N2296" i="1" s="1"/>
  <c r="O2296" i="1" s="1"/>
  <c r="M2297" i="1"/>
  <c r="N2297" i="1" s="1"/>
  <c r="O2297" i="1" s="1"/>
  <c r="M2298" i="1"/>
  <c r="N2298" i="1" s="1"/>
  <c r="O2298" i="1" s="1"/>
  <c r="M2299" i="1"/>
  <c r="N2299" i="1" s="1"/>
  <c r="O2299" i="1" s="1"/>
  <c r="M2300" i="1"/>
  <c r="N2300" i="1" s="1"/>
  <c r="O2300" i="1" s="1"/>
  <c r="M2301" i="1"/>
  <c r="N2301" i="1" s="1"/>
  <c r="O2301" i="1" s="1"/>
  <c r="M2302" i="1"/>
  <c r="N2302" i="1" s="1"/>
  <c r="O2302" i="1" s="1"/>
  <c r="M2303" i="1"/>
  <c r="N2303" i="1" s="1"/>
  <c r="O2303" i="1" s="1"/>
  <c r="M2304" i="1"/>
  <c r="N2304" i="1" s="1"/>
  <c r="O2304" i="1" s="1"/>
  <c r="M2305" i="1"/>
  <c r="N2305" i="1" s="1"/>
  <c r="O2305" i="1" s="1"/>
  <c r="M2306" i="1"/>
  <c r="N2306" i="1" s="1"/>
  <c r="O2306" i="1" s="1"/>
  <c r="M2307" i="1"/>
  <c r="N2307" i="1" s="1"/>
  <c r="O2307" i="1" s="1"/>
  <c r="M2308" i="1"/>
  <c r="N2308" i="1" s="1"/>
  <c r="O2308" i="1" s="1"/>
  <c r="M2309" i="1"/>
  <c r="N2309" i="1" s="1"/>
  <c r="O2309" i="1" s="1"/>
  <c r="M2310" i="1"/>
  <c r="N2310" i="1" s="1"/>
  <c r="O2310" i="1" s="1"/>
  <c r="M2311" i="1"/>
  <c r="N2311" i="1" s="1"/>
  <c r="O2311" i="1" s="1"/>
  <c r="M2312" i="1"/>
  <c r="N2312" i="1" s="1"/>
  <c r="O2312" i="1" s="1"/>
  <c r="M2313" i="1"/>
  <c r="N2313" i="1" s="1"/>
  <c r="O2313" i="1" s="1"/>
  <c r="M2314" i="1"/>
  <c r="N2314" i="1" s="1"/>
  <c r="O2314" i="1" s="1"/>
  <c r="M2315" i="1"/>
  <c r="N2315" i="1" s="1"/>
  <c r="O2315" i="1" s="1"/>
  <c r="M2316" i="1"/>
  <c r="N2316" i="1" s="1"/>
  <c r="O2316" i="1" s="1"/>
  <c r="M2317" i="1"/>
  <c r="N2317" i="1" s="1"/>
  <c r="O2317" i="1" s="1"/>
  <c r="M2318" i="1"/>
  <c r="N2318" i="1" s="1"/>
  <c r="O2318" i="1" s="1"/>
  <c r="M2319" i="1"/>
  <c r="N2319" i="1" s="1"/>
  <c r="O2319" i="1" s="1"/>
  <c r="M2320" i="1"/>
  <c r="N2320" i="1" s="1"/>
  <c r="O2320" i="1" s="1"/>
  <c r="M2321" i="1"/>
  <c r="N2321" i="1" s="1"/>
  <c r="O2321" i="1" s="1"/>
  <c r="M2322" i="1"/>
  <c r="N2322" i="1" s="1"/>
  <c r="O2322" i="1" s="1"/>
  <c r="M2323" i="1"/>
  <c r="N2323" i="1" s="1"/>
  <c r="O2323" i="1" s="1"/>
  <c r="M2324" i="1"/>
  <c r="N2324" i="1" s="1"/>
  <c r="O2324" i="1" s="1"/>
  <c r="M2325" i="1"/>
  <c r="N2325" i="1" s="1"/>
  <c r="O2325" i="1" s="1"/>
  <c r="M2326" i="1"/>
  <c r="N2326" i="1" s="1"/>
  <c r="O2326" i="1" s="1"/>
  <c r="M2327" i="1"/>
  <c r="N2327" i="1" s="1"/>
  <c r="O2327" i="1" s="1"/>
  <c r="M2328" i="1"/>
  <c r="N2328" i="1" s="1"/>
  <c r="O2328" i="1" s="1"/>
  <c r="M2329" i="1"/>
  <c r="N2329" i="1" s="1"/>
  <c r="O2329" i="1" s="1"/>
  <c r="M2330" i="1"/>
  <c r="N2330" i="1" s="1"/>
  <c r="O2330" i="1" s="1"/>
  <c r="M2331" i="1"/>
  <c r="N2331" i="1" s="1"/>
  <c r="O2331" i="1" s="1"/>
  <c r="M2332" i="1"/>
  <c r="N2332" i="1" s="1"/>
  <c r="O2332" i="1" s="1"/>
  <c r="M2333" i="1"/>
  <c r="N2333" i="1" s="1"/>
  <c r="O2333" i="1" s="1"/>
  <c r="M2334" i="1"/>
  <c r="N2334" i="1" s="1"/>
  <c r="O2334" i="1" s="1"/>
  <c r="M2335" i="1"/>
  <c r="N2335" i="1" s="1"/>
  <c r="O2335" i="1" s="1"/>
  <c r="M2336" i="1"/>
  <c r="N2336" i="1" s="1"/>
  <c r="O2336" i="1" s="1"/>
  <c r="M2337" i="1"/>
  <c r="N2337" i="1" s="1"/>
  <c r="O2337" i="1" s="1"/>
  <c r="M2338" i="1"/>
  <c r="N2338" i="1" s="1"/>
  <c r="O2338" i="1" s="1"/>
  <c r="M2339" i="1"/>
  <c r="N2339" i="1" s="1"/>
  <c r="O2339" i="1" s="1"/>
  <c r="M2340" i="1"/>
  <c r="N2340" i="1" s="1"/>
  <c r="O2340" i="1" s="1"/>
  <c r="M2341" i="1"/>
  <c r="N2341" i="1" s="1"/>
  <c r="O2341" i="1" s="1"/>
  <c r="M2342" i="1"/>
  <c r="N2342" i="1" s="1"/>
  <c r="O2342" i="1" s="1"/>
  <c r="M2343" i="1"/>
  <c r="N2343" i="1" s="1"/>
  <c r="O2343" i="1" s="1"/>
  <c r="M2344" i="1"/>
  <c r="N2344" i="1" s="1"/>
  <c r="O2344" i="1" s="1"/>
  <c r="M2345" i="1"/>
  <c r="N2345" i="1" s="1"/>
  <c r="O2345" i="1" s="1"/>
  <c r="M2346" i="1"/>
  <c r="N2346" i="1" s="1"/>
  <c r="O2346" i="1" s="1"/>
  <c r="M2347" i="1"/>
  <c r="N2347" i="1" s="1"/>
  <c r="O2347" i="1" s="1"/>
  <c r="M2348" i="1"/>
  <c r="N2348" i="1" s="1"/>
  <c r="O2348" i="1" s="1"/>
  <c r="M2349" i="1"/>
  <c r="N2349" i="1" s="1"/>
  <c r="O2349" i="1" s="1"/>
  <c r="M2350" i="1"/>
  <c r="N2350" i="1" s="1"/>
  <c r="O2350" i="1" s="1"/>
  <c r="M2351" i="1"/>
  <c r="N2351" i="1" s="1"/>
  <c r="O2351" i="1" s="1"/>
  <c r="M2352" i="1"/>
  <c r="N2352" i="1" s="1"/>
  <c r="O2352" i="1" s="1"/>
  <c r="M2353" i="1"/>
  <c r="N2353" i="1" s="1"/>
  <c r="O2353" i="1" s="1"/>
  <c r="M2354" i="1"/>
  <c r="N2354" i="1" s="1"/>
  <c r="O2354" i="1" s="1"/>
  <c r="M2355" i="1"/>
  <c r="N2355" i="1" s="1"/>
  <c r="O2355" i="1" s="1"/>
  <c r="M2356" i="1"/>
  <c r="N2356" i="1" s="1"/>
  <c r="O2356" i="1" s="1"/>
  <c r="M2357" i="1"/>
  <c r="N2357" i="1" s="1"/>
  <c r="O2357" i="1" s="1"/>
  <c r="M2358" i="1"/>
  <c r="N2358" i="1" s="1"/>
  <c r="O2358" i="1" s="1"/>
  <c r="M2359" i="1"/>
  <c r="N2359" i="1" s="1"/>
  <c r="O2359" i="1" s="1"/>
  <c r="M2360" i="1"/>
  <c r="N2360" i="1" s="1"/>
  <c r="O2360" i="1" s="1"/>
  <c r="M2361" i="1"/>
  <c r="N2361" i="1" s="1"/>
  <c r="O2361" i="1" s="1"/>
  <c r="M2362" i="1"/>
  <c r="N2362" i="1" s="1"/>
  <c r="O2362" i="1" s="1"/>
  <c r="M2363" i="1"/>
  <c r="N2363" i="1" s="1"/>
  <c r="O2363" i="1" s="1"/>
  <c r="M2364" i="1"/>
  <c r="N2364" i="1" s="1"/>
  <c r="O2364" i="1" s="1"/>
  <c r="M2365" i="1"/>
  <c r="N2365" i="1" s="1"/>
  <c r="O2365" i="1" s="1"/>
  <c r="M2366" i="1"/>
  <c r="N2366" i="1" s="1"/>
  <c r="O2366" i="1" s="1"/>
  <c r="M2367" i="1"/>
  <c r="N2367" i="1" s="1"/>
  <c r="O2367" i="1" s="1"/>
  <c r="M2368" i="1"/>
  <c r="N2368" i="1" s="1"/>
  <c r="O2368" i="1" s="1"/>
  <c r="M2369" i="1"/>
  <c r="N2369" i="1" s="1"/>
  <c r="O2369" i="1" s="1"/>
  <c r="M2370" i="1"/>
  <c r="N2370" i="1" s="1"/>
  <c r="O2370" i="1" s="1"/>
  <c r="M2371" i="1"/>
  <c r="N2371" i="1" s="1"/>
  <c r="O2371" i="1" s="1"/>
  <c r="M2372" i="1"/>
  <c r="N2372" i="1" s="1"/>
  <c r="O2372" i="1" s="1"/>
  <c r="M2373" i="1"/>
  <c r="N2373" i="1" s="1"/>
  <c r="O2373" i="1" s="1"/>
  <c r="M2374" i="1"/>
  <c r="N2374" i="1" s="1"/>
  <c r="O2374" i="1" s="1"/>
  <c r="M2375" i="1"/>
  <c r="N2375" i="1" s="1"/>
  <c r="O2375" i="1" s="1"/>
  <c r="M2376" i="1"/>
  <c r="N2376" i="1" s="1"/>
  <c r="O2376" i="1" s="1"/>
  <c r="M2377" i="1"/>
  <c r="N2377" i="1" s="1"/>
  <c r="O2377" i="1" s="1"/>
  <c r="M2378" i="1"/>
  <c r="N2378" i="1" s="1"/>
  <c r="O2378" i="1" s="1"/>
  <c r="M2379" i="1"/>
  <c r="N2379" i="1" s="1"/>
  <c r="O2379" i="1" s="1"/>
  <c r="M2380" i="1"/>
  <c r="N2380" i="1" s="1"/>
  <c r="O2380" i="1" s="1"/>
  <c r="M2381" i="1"/>
  <c r="N2381" i="1" s="1"/>
  <c r="O2381" i="1" s="1"/>
  <c r="M2382" i="1"/>
  <c r="N2382" i="1" s="1"/>
  <c r="O2382" i="1" s="1"/>
  <c r="M2383" i="1"/>
  <c r="N2383" i="1" s="1"/>
  <c r="O2383" i="1" s="1"/>
  <c r="M2384" i="1"/>
  <c r="N2384" i="1" s="1"/>
  <c r="O2384" i="1" s="1"/>
  <c r="M2385" i="1"/>
  <c r="N2385" i="1" s="1"/>
  <c r="O2385" i="1" s="1"/>
  <c r="M2386" i="1"/>
  <c r="N2386" i="1" s="1"/>
  <c r="O2386" i="1" s="1"/>
  <c r="M2387" i="1"/>
  <c r="N2387" i="1" s="1"/>
  <c r="O2387" i="1" s="1"/>
  <c r="M2388" i="1"/>
  <c r="N2388" i="1" s="1"/>
  <c r="O2388" i="1" s="1"/>
  <c r="M2389" i="1"/>
  <c r="N2389" i="1" s="1"/>
  <c r="O2389" i="1" s="1"/>
  <c r="M2390" i="1"/>
  <c r="N2390" i="1" s="1"/>
  <c r="O2390" i="1" s="1"/>
  <c r="M2391" i="1"/>
  <c r="N2391" i="1" s="1"/>
  <c r="O2391" i="1" s="1"/>
  <c r="M2392" i="1"/>
  <c r="N2392" i="1" s="1"/>
  <c r="O2392" i="1" s="1"/>
  <c r="M2393" i="1"/>
  <c r="N2393" i="1" s="1"/>
  <c r="O2393" i="1" s="1"/>
  <c r="M2394" i="1"/>
  <c r="N2394" i="1" s="1"/>
  <c r="O2394" i="1" s="1"/>
  <c r="M2395" i="1"/>
  <c r="N2395" i="1" s="1"/>
  <c r="O2395" i="1" s="1"/>
  <c r="M2396" i="1"/>
  <c r="N2396" i="1" s="1"/>
  <c r="O2396" i="1" s="1"/>
  <c r="M2397" i="1"/>
  <c r="N2397" i="1" s="1"/>
  <c r="O2397" i="1" s="1"/>
  <c r="M2398" i="1"/>
  <c r="N2398" i="1" s="1"/>
  <c r="O2398" i="1" s="1"/>
  <c r="M2399" i="1"/>
  <c r="N2399" i="1" s="1"/>
  <c r="O2399" i="1" s="1"/>
  <c r="M2400" i="1"/>
  <c r="N2400" i="1" s="1"/>
  <c r="O2400" i="1" s="1"/>
  <c r="M2401" i="1"/>
  <c r="N2401" i="1" s="1"/>
  <c r="O2401" i="1" s="1"/>
  <c r="M2402" i="1"/>
  <c r="N2402" i="1" s="1"/>
  <c r="O2402" i="1" s="1"/>
  <c r="M2403" i="1"/>
  <c r="N2403" i="1" s="1"/>
  <c r="O2403" i="1" s="1"/>
  <c r="M2404" i="1"/>
  <c r="N2404" i="1" s="1"/>
  <c r="O2404" i="1" s="1"/>
  <c r="M2405" i="1"/>
  <c r="N2405" i="1" s="1"/>
  <c r="O2405" i="1" s="1"/>
  <c r="M2406" i="1"/>
  <c r="N2406" i="1" s="1"/>
  <c r="O2406" i="1" s="1"/>
  <c r="M2407" i="1"/>
  <c r="N2407" i="1" s="1"/>
  <c r="O2407" i="1" s="1"/>
  <c r="M2408" i="1"/>
  <c r="N2408" i="1" s="1"/>
  <c r="O2408" i="1" s="1"/>
  <c r="M2409" i="1"/>
  <c r="N2409" i="1" s="1"/>
  <c r="O2409" i="1" s="1"/>
  <c r="M2410" i="1"/>
  <c r="N2410" i="1" s="1"/>
  <c r="O2410" i="1" s="1"/>
  <c r="M2411" i="1"/>
  <c r="N2411" i="1" s="1"/>
  <c r="O2411" i="1" s="1"/>
  <c r="M2412" i="1"/>
  <c r="N2412" i="1" s="1"/>
  <c r="O2412" i="1" s="1"/>
  <c r="M2413" i="1"/>
  <c r="N2413" i="1" s="1"/>
  <c r="O2413" i="1" s="1"/>
  <c r="M2414" i="1"/>
  <c r="N2414" i="1" s="1"/>
  <c r="O2414" i="1" s="1"/>
  <c r="M2415" i="1"/>
  <c r="N2415" i="1" s="1"/>
  <c r="O2415" i="1" s="1"/>
  <c r="M2416" i="1"/>
  <c r="N2416" i="1" s="1"/>
  <c r="O2416" i="1" s="1"/>
  <c r="M2417" i="1"/>
  <c r="N2417" i="1" s="1"/>
  <c r="O2417" i="1" s="1"/>
  <c r="M2418" i="1"/>
  <c r="N2418" i="1" s="1"/>
  <c r="O2418" i="1" s="1"/>
  <c r="M2419" i="1"/>
  <c r="N2419" i="1" s="1"/>
  <c r="O2419" i="1" s="1"/>
  <c r="M2420" i="1"/>
  <c r="N2420" i="1" s="1"/>
  <c r="O2420" i="1" s="1"/>
  <c r="M2421" i="1"/>
  <c r="N2421" i="1" s="1"/>
  <c r="O2421" i="1" s="1"/>
  <c r="M2422" i="1"/>
  <c r="N2422" i="1" s="1"/>
  <c r="O2422" i="1" s="1"/>
  <c r="M2423" i="1"/>
  <c r="N2423" i="1" s="1"/>
  <c r="O2423" i="1" s="1"/>
  <c r="M2424" i="1"/>
  <c r="N2424" i="1" s="1"/>
  <c r="O2424" i="1" s="1"/>
  <c r="M2425" i="1"/>
  <c r="N2425" i="1" s="1"/>
  <c r="O2425" i="1" s="1"/>
  <c r="M2426" i="1"/>
  <c r="N2426" i="1" s="1"/>
  <c r="O2426" i="1" s="1"/>
  <c r="M2427" i="1"/>
  <c r="N2427" i="1" s="1"/>
  <c r="O2427" i="1" s="1"/>
  <c r="M2428" i="1"/>
  <c r="N2428" i="1" s="1"/>
  <c r="O2428" i="1" s="1"/>
  <c r="M2429" i="1"/>
  <c r="N2429" i="1" s="1"/>
  <c r="O2429" i="1" s="1"/>
  <c r="M2430" i="1"/>
  <c r="N2430" i="1" s="1"/>
  <c r="O2430" i="1" s="1"/>
  <c r="M2431" i="1"/>
  <c r="N2431" i="1" s="1"/>
  <c r="O2431" i="1" s="1"/>
  <c r="M2432" i="1"/>
  <c r="N2432" i="1" s="1"/>
  <c r="O2432" i="1" s="1"/>
  <c r="M2433" i="1"/>
  <c r="N2433" i="1" s="1"/>
  <c r="O2433" i="1" s="1"/>
  <c r="M2434" i="1"/>
  <c r="N2434" i="1" s="1"/>
  <c r="O2434" i="1" s="1"/>
  <c r="M2435" i="1"/>
  <c r="N2435" i="1" s="1"/>
  <c r="O2435" i="1" s="1"/>
  <c r="M2436" i="1"/>
  <c r="N2436" i="1" s="1"/>
  <c r="O2436" i="1" s="1"/>
  <c r="M2437" i="1"/>
  <c r="N2437" i="1" s="1"/>
  <c r="O2437" i="1" s="1"/>
  <c r="M2438" i="1"/>
  <c r="N2438" i="1" s="1"/>
  <c r="O2438" i="1" s="1"/>
  <c r="M2439" i="1"/>
  <c r="N2439" i="1" s="1"/>
  <c r="O2439" i="1" s="1"/>
  <c r="M2440" i="1"/>
  <c r="N2440" i="1" s="1"/>
  <c r="O2440" i="1" s="1"/>
  <c r="M2441" i="1"/>
  <c r="N2441" i="1" s="1"/>
  <c r="O2441" i="1" s="1"/>
  <c r="M2442" i="1"/>
  <c r="N2442" i="1" s="1"/>
  <c r="O2442" i="1" s="1"/>
  <c r="M2443" i="1"/>
  <c r="N2443" i="1" s="1"/>
  <c r="O2443" i="1" s="1"/>
  <c r="M2444" i="1"/>
  <c r="N2444" i="1" s="1"/>
  <c r="O2444" i="1" s="1"/>
  <c r="M2445" i="1"/>
  <c r="N2445" i="1" s="1"/>
  <c r="O2445" i="1" s="1"/>
  <c r="M2446" i="1"/>
  <c r="N2446" i="1" s="1"/>
  <c r="O2446" i="1" s="1"/>
  <c r="M2447" i="1"/>
  <c r="N2447" i="1" s="1"/>
  <c r="O2447" i="1" s="1"/>
  <c r="M2448" i="1"/>
  <c r="N2448" i="1" s="1"/>
  <c r="O2448" i="1" s="1"/>
  <c r="M2449" i="1"/>
  <c r="N2449" i="1" s="1"/>
  <c r="O2449" i="1" s="1"/>
  <c r="M2450" i="1"/>
  <c r="N2450" i="1" s="1"/>
  <c r="O2450" i="1" s="1"/>
  <c r="M2451" i="1"/>
  <c r="N2451" i="1" s="1"/>
  <c r="O2451" i="1" s="1"/>
  <c r="M2452" i="1"/>
  <c r="N2452" i="1" s="1"/>
  <c r="O2452" i="1" s="1"/>
  <c r="M2453" i="1"/>
  <c r="N2453" i="1" s="1"/>
  <c r="O2453" i="1" s="1"/>
  <c r="M2454" i="1"/>
  <c r="N2454" i="1" s="1"/>
  <c r="O2454" i="1" s="1"/>
  <c r="M2455" i="1"/>
  <c r="N2455" i="1" s="1"/>
  <c r="O2455" i="1" s="1"/>
  <c r="M2456" i="1"/>
  <c r="N2456" i="1" s="1"/>
  <c r="O2456" i="1" s="1"/>
  <c r="M2457" i="1"/>
  <c r="N2457" i="1" s="1"/>
  <c r="O2457" i="1" s="1"/>
  <c r="M2458" i="1"/>
  <c r="N2458" i="1" s="1"/>
  <c r="O2458" i="1" s="1"/>
  <c r="M2459" i="1"/>
  <c r="N2459" i="1" s="1"/>
  <c r="O2459" i="1" s="1"/>
  <c r="M2460" i="1"/>
  <c r="N2460" i="1" s="1"/>
  <c r="O2460" i="1" s="1"/>
  <c r="M2461" i="1"/>
  <c r="N2461" i="1" s="1"/>
  <c r="O2461" i="1" s="1"/>
  <c r="M2462" i="1"/>
  <c r="N2462" i="1" s="1"/>
  <c r="O2462" i="1" s="1"/>
  <c r="M2463" i="1"/>
  <c r="N2463" i="1" s="1"/>
  <c r="O2463" i="1" s="1"/>
  <c r="M2464" i="1"/>
  <c r="N2464" i="1" s="1"/>
  <c r="O2464" i="1" s="1"/>
  <c r="M2465" i="1"/>
  <c r="N2465" i="1" s="1"/>
  <c r="O2465" i="1" s="1"/>
  <c r="M2466" i="1"/>
  <c r="N2466" i="1" s="1"/>
  <c r="O2466" i="1" s="1"/>
  <c r="M2467" i="1"/>
  <c r="N2467" i="1" s="1"/>
  <c r="O2467" i="1" s="1"/>
  <c r="M2468" i="1"/>
  <c r="N2468" i="1" s="1"/>
  <c r="O2468" i="1" s="1"/>
  <c r="M2469" i="1"/>
  <c r="N2469" i="1" s="1"/>
  <c r="O2469" i="1" s="1"/>
  <c r="M2470" i="1"/>
  <c r="N2470" i="1" s="1"/>
  <c r="O2470" i="1" s="1"/>
  <c r="M2471" i="1"/>
  <c r="N2471" i="1" s="1"/>
  <c r="O2471" i="1" s="1"/>
  <c r="M2472" i="1"/>
  <c r="N2472" i="1" s="1"/>
  <c r="O2472" i="1" s="1"/>
  <c r="M2473" i="1"/>
  <c r="N2473" i="1" s="1"/>
  <c r="O2473" i="1" s="1"/>
  <c r="M2474" i="1"/>
  <c r="N2474" i="1" s="1"/>
  <c r="O2474" i="1" s="1"/>
  <c r="M2475" i="1"/>
  <c r="N2475" i="1" s="1"/>
  <c r="O2475" i="1" s="1"/>
  <c r="M2476" i="1"/>
  <c r="N2476" i="1" s="1"/>
  <c r="O2476" i="1" s="1"/>
  <c r="M2477" i="1"/>
  <c r="N2477" i="1" s="1"/>
  <c r="O2477" i="1" s="1"/>
  <c r="M2478" i="1"/>
  <c r="N2478" i="1" s="1"/>
  <c r="O2478" i="1" s="1"/>
  <c r="M2479" i="1"/>
  <c r="N2479" i="1" s="1"/>
  <c r="O2479" i="1" s="1"/>
  <c r="M2480" i="1"/>
  <c r="N2480" i="1" s="1"/>
  <c r="O2480" i="1" s="1"/>
  <c r="M2481" i="1"/>
  <c r="N2481" i="1" s="1"/>
  <c r="O2481" i="1" s="1"/>
  <c r="M2482" i="1"/>
  <c r="N2482" i="1" s="1"/>
  <c r="O2482" i="1" s="1"/>
  <c r="M2483" i="1"/>
  <c r="N2483" i="1" s="1"/>
  <c r="O2483" i="1" s="1"/>
  <c r="M2484" i="1"/>
  <c r="N2484" i="1" s="1"/>
  <c r="O2484" i="1" s="1"/>
  <c r="M2485" i="1"/>
  <c r="N2485" i="1" s="1"/>
  <c r="O2485" i="1" s="1"/>
  <c r="M2486" i="1"/>
  <c r="N2486" i="1" s="1"/>
  <c r="O2486" i="1" s="1"/>
  <c r="M2487" i="1"/>
  <c r="N2487" i="1" s="1"/>
  <c r="O2487" i="1" s="1"/>
  <c r="M2488" i="1"/>
  <c r="N2488" i="1" s="1"/>
  <c r="O2488" i="1" s="1"/>
  <c r="M2489" i="1"/>
  <c r="N2489" i="1" s="1"/>
  <c r="O2489" i="1" s="1"/>
  <c r="M2490" i="1"/>
  <c r="N2490" i="1" s="1"/>
  <c r="O2490" i="1" s="1"/>
  <c r="M2491" i="1"/>
  <c r="N2491" i="1" s="1"/>
  <c r="O2491" i="1" s="1"/>
  <c r="M2492" i="1"/>
  <c r="N2492" i="1" s="1"/>
  <c r="O2492" i="1" s="1"/>
  <c r="M2493" i="1"/>
  <c r="N2493" i="1" s="1"/>
  <c r="O2493" i="1" s="1"/>
  <c r="M2494" i="1"/>
  <c r="N2494" i="1" s="1"/>
  <c r="O2494" i="1" s="1"/>
  <c r="M2495" i="1"/>
  <c r="N2495" i="1" s="1"/>
  <c r="O2495" i="1" s="1"/>
  <c r="M2496" i="1"/>
  <c r="N2496" i="1" s="1"/>
  <c r="O2496" i="1" s="1"/>
  <c r="M2497" i="1"/>
  <c r="N2497" i="1" s="1"/>
  <c r="O2497" i="1" s="1"/>
  <c r="M2498" i="1"/>
  <c r="N2498" i="1" s="1"/>
  <c r="O2498" i="1" s="1"/>
  <c r="M2499" i="1"/>
  <c r="N2499" i="1" s="1"/>
  <c r="O2499" i="1" s="1"/>
  <c r="M2500" i="1"/>
  <c r="N2500" i="1" s="1"/>
  <c r="O2500" i="1" s="1"/>
  <c r="M2501" i="1"/>
  <c r="N2501" i="1" s="1"/>
  <c r="O2501" i="1" s="1"/>
  <c r="M2502" i="1"/>
  <c r="N2502" i="1" s="1"/>
  <c r="O2502" i="1" s="1"/>
  <c r="M2503" i="1"/>
  <c r="N2503" i="1" s="1"/>
  <c r="O2503" i="1" s="1"/>
  <c r="M2504" i="1"/>
  <c r="N2504" i="1" s="1"/>
  <c r="O2504" i="1" s="1"/>
  <c r="M2505" i="1"/>
  <c r="N2505" i="1" s="1"/>
  <c r="O2505" i="1" s="1"/>
  <c r="M2506" i="1"/>
  <c r="N2506" i="1" s="1"/>
  <c r="O2506" i="1" s="1"/>
  <c r="M2507" i="1"/>
  <c r="N2507" i="1" s="1"/>
  <c r="O2507" i="1" s="1"/>
  <c r="M2508" i="1"/>
  <c r="N2508" i="1" s="1"/>
  <c r="O2508" i="1" s="1"/>
  <c r="M2509" i="1"/>
  <c r="N2509" i="1" s="1"/>
  <c r="O2509" i="1" s="1"/>
  <c r="M2510" i="1"/>
  <c r="N2510" i="1" s="1"/>
  <c r="O2510" i="1" s="1"/>
  <c r="M2511" i="1"/>
  <c r="N2511" i="1" s="1"/>
  <c r="O2511" i="1" s="1"/>
  <c r="M2512" i="1"/>
  <c r="N2512" i="1" s="1"/>
  <c r="O2512" i="1" s="1"/>
  <c r="M2513" i="1"/>
  <c r="N2513" i="1" s="1"/>
  <c r="O2513" i="1" s="1"/>
  <c r="M2514" i="1"/>
  <c r="N2514" i="1" s="1"/>
  <c r="O2514" i="1" s="1"/>
  <c r="M2515" i="1"/>
  <c r="N2515" i="1" s="1"/>
  <c r="O2515" i="1" s="1"/>
  <c r="M2516" i="1"/>
  <c r="N2516" i="1" s="1"/>
  <c r="O2516" i="1" s="1"/>
  <c r="M2517" i="1"/>
  <c r="N2517" i="1" s="1"/>
  <c r="O2517" i="1" s="1"/>
  <c r="M2518" i="1"/>
  <c r="N2518" i="1" s="1"/>
  <c r="O2518" i="1" s="1"/>
  <c r="M2519" i="1"/>
  <c r="N2519" i="1" s="1"/>
  <c r="O2519" i="1" s="1"/>
  <c r="M2520" i="1"/>
  <c r="N2520" i="1" s="1"/>
  <c r="O2520" i="1" s="1"/>
  <c r="M2521" i="1"/>
  <c r="N2521" i="1" s="1"/>
  <c r="O2521" i="1" s="1"/>
  <c r="M2522" i="1"/>
  <c r="N2522" i="1" s="1"/>
  <c r="O2522" i="1" s="1"/>
  <c r="M2523" i="1"/>
  <c r="N2523" i="1" s="1"/>
  <c r="O2523" i="1" s="1"/>
  <c r="M2524" i="1"/>
  <c r="N2524" i="1" s="1"/>
  <c r="O2524" i="1" s="1"/>
  <c r="M2525" i="1"/>
  <c r="N2525" i="1" s="1"/>
  <c r="O2525" i="1" s="1"/>
  <c r="M2526" i="1"/>
  <c r="N2526" i="1" s="1"/>
  <c r="O2526" i="1" s="1"/>
  <c r="M2527" i="1"/>
  <c r="N2527" i="1" s="1"/>
  <c r="O2527" i="1" s="1"/>
  <c r="M2528" i="1"/>
  <c r="N2528" i="1" s="1"/>
  <c r="O2528" i="1" s="1"/>
  <c r="M2529" i="1"/>
  <c r="N2529" i="1" s="1"/>
  <c r="O2529" i="1" s="1"/>
  <c r="M2530" i="1"/>
  <c r="N2530" i="1" s="1"/>
  <c r="O2530" i="1" s="1"/>
  <c r="M2531" i="1"/>
  <c r="N2531" i="1" s="1"/>
  <c r="O2531" i="1" s="1"/>
  <c r="M2532" i="1"/>
  <c r="N2532" i="1" s="1"/>
  <c r="O2532" i="1" s="1"/>
  <c r="M2533" i="1"/>
  <c r="N2533" i="1" s="1"/>
  <c r="O2533" i="1" s="1"/>
  <c r="M2534" i="1"/>
  <c r="N2534" i="1" s="1"/>
  <c r="O2534" i="1" s="1"/>
  <c r="M2535" i="1"/>
  <c r="N2535" i="1" s="1"/>
  <c r="O2535" i="1" s="1"/>
  <c r="M2536" i="1"/>
  <c r="N2536" i="1" s="1"/>
  <c r="O2536" i="1" s="1"/>
  <c r="M2537" i="1"/>
  <c r="N2537" i="1" s="1"/>
  <c r="O2537" i="1" s="1"/>
  <c r="M2538" i="1"/>
  <c r="N2538" i="1" s="1"/>
  <c r="O2538" i="1" s="1"/>
  <c r="M2539" i="1"/>
  <c r="N2539" i="1" s="1"/>
  <c r="O2539" i="1" s="1"/>
  <c r="M2540" i="1"/>
  <c r="N2540" i="1" s="1"/>
  <c r="O2540" i="1" s="1"/>
  <c r="M2541" i="1"/>
  <c r="N2541" i="1" s="1"/>
  <c r="O2541" i="1" s="1"/>
  <c r="M2542" i="1"/>
  <c r="N2542" i="1" s="1"/>
  <c r="O2542" i="1" s="1"/>
  <c r="M2543" i="1"/>
  <c r="N2543" i="1" s="1"/>
  <c r="O2543" i="1" s="1"/>
  <c r="M2544" i="1"/>
  <c r="N2544" i="1" s="1"/>
  <c r="O2544" i="1" s="1"/>
  <c r="M2545" i="1"/>
  <c r="N2545" i="1" s="1"/>
  <c r="O2545" i="1" s="1"/>
  <c r="M2546" i="1"/>
  <c r="N2546" i="1" s="1"/>
  <c r="O2546" i="1" s="1"/>
  <c r="M2547" i="1"/>
  <c r="N2547" i="1" s="1"/>
  <c r="O2547" i="1" s="1"/>
  <c r="M2548" i="1"/>
  <c r="N2548" i="1" s="1"/>
  <c r="O2548" i="1" s="1"/>
  <c r="M2549" i="1"/>
  <c r="N2549" i="1" s="1"/>
  <c r="O2549" i="1" s="1"/>
  <c r="M2550" i="1"/>
  <c r="N2550" i="1" s="1"/>
  <c r="O2550" i="1" s="1"/>
  <c r="M2551" i="1"/>
  <c r="N2551" i="1" s="1"/>
  <c r="O2551" i="1" s="1"/>
  <c r="M2552" i="1"/>
  <c r="N2552" i="1" s="1"/>
  <c r="O2552" i="1" s="1"/>
  <c r="M2553" i="1"/>
  <c r="N2553" i="1" s="1"/>
  <c r="O2553" i="1" s="1"/>
  <c r="M2554" i="1"/>
  <c r="N2554" i="1" s="1"/>
  <c r="O2554" i="1" s="1"/>
  <c r="M2555" i="1"/>
  <c r="N2555" i="1" s="1"/>
  <c r="O2555" i="1" s="1"/>
  <c r="M2556" i="1"/>
  <c r="N2556" i="1" s="1"/>
  <c r="O2556" i="1" s="1"/>
  <c r="M2557" i="1"/>
  <c r="N2557" i="1" s="1"/>
  <c r="O2557" i="1" s="1"/>
  <c r="M2558" i="1"/>
  <c r="N2558" i="1" s="1"/>
  <c r="O2558" i="1" s="1"/>
  <c r="M2559" i="1"/>
  <c r="N2559" i="1" s="1"/>
  <c r="O2559" i="1" s="1"/>
  <c r="M2560" i="1"/>
  <c r="N2560" i="1" s="1"/>
  <c r="O2560" i="1" s="1"/>
  <c r="M2561" i="1"/>
  <c r="N2561" i="1" s="1"/>
  <c r="O2561" i="1" s="1"/>
  <c r="M2562" i="1"/>
  <c r="N2562" i="1" s="1"/>
  <c r="O2562" i="1" s="1"/>
  <c r="M2563" i="1"/>
  <c r="N2563" i="1" s="1"/>
  <c r="O2563" i="1" s="1"/>
  <c r="M2564" i="1"/>
  <c r="N2564" i="1" s="1"/>
  <c r="O2564" i="1" s="1"/>
  <c r="M2565" i="1"/>
  <c r="N2565" i="1" s="1"/>
  <c r="O2565" i="1" s="1"/>
  <c r="M2566" i="1"/>
  <c r="N2566" i="1" s="1"/>
  <c r="O2566" i="1" s="1"/>
  <c r="M2567" i="1"/>
  <c r="N2567" i="1" s="1"/>
  <c r="O2567" i="1" s="1"/>
  <c r="M2568" i="1"/>
  <c r="N2568" i="1" s="1"/>
  <c r="O2568" i="1" s="1"/>
  <c r="M2569" i="1"/>
  <c r="N2569" i="1" s="1"/>
  <c r="O2569" i="1" s="1"/>
  <c r="M2570" i="1"/>
  <c r="N2570" i="1" s="1"/>
  <c r="O2570" i="1" s="1"/>
  <c r="M2571" i="1"/>
  <c r="N2571" i="1" s="1"/>
  <c r="O2571" i="1" s="1"/>
  <c r="M2572" i="1"/>
  <c r="N2572" i="1" s="1"/>
  <c r="O2572" i="1" s="1"/>
  <c r="M2573" i="1"/>
  <c r="N2573" i="1" s="1"/>
  <c r="O2573" i="1" s="1"/>
  <c r="M2574" i="1"/>
  <c r="N2574" i="1" s="1"/>
  <c r="O2574" i="1" s="1"/>
  <c r="M2575" i="1"/>
  <c r="N2575" i="1" s="1"/>
  <c r="O2575" i="1" s="1"/>
  <c r="M2576" i="1"/>
  <c r="N2576" i="1" s="1"/>
  <c r="O2576" i="1" s="1"/>
  <c r="M2577" i="1"/>
  <c r="N2577" i="1" s="1"/>
  <c r="O2577" i="1" s="1"/>
  <c r="M2578" i="1"/>
  <c r="N2578" i="1" s="1"/>
  <c r="O2578" i="1" s="1"/>
  <c r="M2579" i="1"/>
  <c r="N2579" i="1" s="1"/>
  <c r="O2579" i="1" s="1"/>
  <c r="M2580" i="1"/>
  <c r="N2580" i="1" s="1"/>
  <c r="O2580" i="1" s="1"/>
  <c r="M2581" i="1"/>
  <c r="N2581" i="1" s="1"/>
  <c r="O2581" i="1" s="1"/>
  <c r="M2582" i="1"/>
  <c r="N2582" i="1" s="1"/>
  <c r="O2582" i="1" s="1"/>
  <c r="M2583" i="1"/>
  <c r="N2583" i="1" s="1"/>
  <c r="O2583" i="1" s="1"/>
  <c r="M2584" i="1"/>
  <c r="N2584" i="1" s="1"/>
  <c r="O2584" i="1" s="1"/>
  <c r="M2585" i="1"/>
  <c r="N2585" i="1" s="1"/>
  <c r="O2585" i="1" s="1"/>
  <c r="M2586" i="1"/>
  <c r="N2586" i="1" s="1"/>
  <c r="O2586" i="1" s="1"/>
  <c r="M2587" i="1"/>
  <c r="N2587" i="1" s="1"/>
  <c r="O2587" i="1" s="1"/>
  <c r="M2588" i="1"/>
  <c r="N2588" i="1" s="1"/>
  <c r="O2588" i="1" s="1"/>
  <c r="M2589" i="1"/>
  <c r="N2589" i="1" s="1"/>
  <c r="O2589" i="1" s="1"/>
  <c r="M2590" i="1"/>
  <c r="N2590" i="1" s="1"/>
  <c r="O2590" i="1" s="1"/>
  <c r="M2591" i="1"/>
  <c r="N2591" i="1" s="1"/>
  <c r="O2591" i="1" s="1"/>
  <c r="M2592" i="1"/>
  <c r="N2592" i="1" s="1"/>
  <c r="O2592" i="1" s="1"/>
  <c r="M2593" i="1"/>
  <c r="N2593" i="1" s="1"/>
  <c r="O2593" i="1" s="1"/>
  <c r="M2594" i="1"/>
  <c r="N2594" i="1" s="1"/>
  <c r="O2594" i="1" s="1"/>
  <c r="M2595" i="1"/>
  <c r="N2595" i="1" s="1"/>
  <c r="O2595" i="1" s="1"/>
  <c r="M2596" i="1"/>
  <c r="N2596" i="1" s="1"/>
  <c r="O2596" i="1" s="1"/>
  <c r="M2597" i="1"/>
  <c r="N2597" i="1" s="1"/>
  <c r="O2597" i="1" s="1"/>
  <c r="M2598" i="1"/>
  <c r="N2598" i="1" s="1"/>
  <c r="O2598" i="1" s="1"/>
  <c r="M2599" i="1"/>
  <c r="N2599" i="1" s="1"/>
  <c r="O2599" i="1" s="1"/>
  <c r="M2600" i="1"/>
  <c r="N2600" i="1" s="1"/>
  <c r="O2600" i="1" s="1"/>
  <c r="M2601" i="1"/>
  <c r="N2601" i="1" s="1"/>
  <c r="O2601" i="1" s="1"/>
  <c r="M2602" i="1"/>
  <c r="N2602" i="1" s="1"/>
  <c r="O2602" i="1" s="1"/>
  <c r="M2603" i="1"/>
  <c r="N2603" i="1" s="1"/>
  <c r="O2603" i="1" s="1"/>
  <c r="M2604" i="1"/>
  <c r="N2604" i="1" s="1"/>
  <c r="O2604" i="1" s="1"/>
  <c r="M2605" i="1"/>
  <c r="N2605" i="1" s="1"/>
  <c r="O2605" i="1" s="1"/>
  <c r="M2606" i="1"/>
  <c r="N2606" i="1" s="1"/>
  <c r="O2606" i="1" s="1"/>
  <c r="M2607" i="1"/>
  <c r="N2607" i="1" s="1"/>
  <c r="O2607" i="1" s="1"/>
  <c r="M2608" i="1"/>
  <c r="N2608" i="1" s="1"/>
  <c r="O2608" i="1" s="1"/>
  <c r="M2609" i="1"/>
  <c r="N2609" i="1" s="1"/>
  <c r="O2609" i="1" s="1"/>
  <c r="M2610" i="1"/>
  <c r="N2610" i="1" s="1"/>
  <c r="O2610" i="1" s="1"/>
  <c r="M2611" i="1"/>
  <c r="N2611" i="1" s="1"/>
  <c r="O2611" i="1" s="1"/>
  <c r="M2612" i="1"/>
  <c r="N2612" i="1" s="1"/>
  <c r="O2612" i="1" s="1"/>
  <c r="M2613" i="1"/>
  <c r="N2613" i="1" s="1"/>
  <c r="O2613" i="1" s="1"/>
  <c r="M2614" i="1"/>
  <c r="N2614" i="1" s="1"/>
  <c r="O2614" i="1" s="1"/>
  <c r="M2615" i="1"/>
  <c r="N2615" i="1" s="1"/>
  <c r="O2615" i="1" s="1"/>
  <c r="M2616" i="1"/>
  <c r="N2616" i="1" s="1"/>
  <c r="O2616" i="1" s="1"/>
  <c r="M2617" i="1"/>
  <c r="N2617" i="1" s="1"/>
  <c r="O2617" i="1" s="1"/>
  <c r="M2618" i="1"/>
  <c r="N2618" i="1" s="1"/>
  <c r="O2618" i="1" s="1"/>
  <c r="M2619" i="1"/>
  <c r="N2619" i="1" s="1"/>
  <c r="O2619" i="1" s="1"/>
  <c r="M2620" i="1"/>
  <c r="N2620" i="1" s="1"/>
  <c r="O2620" i="1" s="1"/>
  <c r="M2621" i="1"/>
  <c r="N2621" i="1" s="1"/>
  <c r="O2621" i="1" s="1"/>
  <c r="M2622" i="1"/>
  <c r="N2622" i="1" s="1"/>
  <c r="O2622" i="1" s="1"/>
  <c r="M2623" i="1"/>
  <c r="N2623" i="1" s="1"/>
  <c r="O2623" i="1" s="1"/>
  <c r="M2624" i="1"/>
  <c r="N2624" i="1" s="1"/>
  <c r="O2624" i="1" s="1"/>
  <c r="M2625" i="1"/>
  <c r="N2625" i="1" s="1"/>
  <c r="O2625" i="1" s="1"/>
  <c r="M2626" i="1"/>
  <c r="N2626" i="1" s="1"/>
  <c r="O2626" i="1" s="1"/>
  <c r="M2627" i="1"/>
  <c r="N2627" i="1" s="1"/>
  <c r="O2627" i="1" s="1"/>
  <c r="M2628" i="1"/>
  <c r="N2628" i="1" s="1"/>
  <c r="O2628" i="1" s="1"/>
  <c r="M2629" i="1"/>
  <c r="N2629" i="1" s="1"/>
  <c r="O2629" i="1" s="1"/>
  <c r="M2630" i="1"/>
  <c r="N2630" i="1" s="1"/>
  <c r="O2630" i="1" s="1"/>
  <c r="M2631" i="1"/>
  <c r="N2631" i="1" s="1"/>
  <c r="O2631" i="1" s="1"/>
  <c r="M2632" i="1"/>
  <c r="N2632" i="1" s="1"/>
  <c r="O2632" i="1" s="1"/>
  <c r="M2633" i="1"/>
  <c r="N2633" i="1" s="1"/>
  <c r="O2633" i="1" s="1"/>
  <c r="M2634" i="1"/>
  <c r="N2634" i="1" s="1"/>
  <c r="O2634" i="1" s="1"/>
  <c r="M2635" i="1"/>
  <c r="N2635" i="1" s="1"/>
  <c r="O2635" i="1" s="1"/>
  <c r="M2636" i="1"/>
  <c r="N2636" i="1" s="1"/>
  <c r="O2636" i="1" s="1"/>
  <c r="M2637" i="1"/>
  <c r="N2637" i="1" s="1"/>
  <c r="O2637" i="1" s="1"/>
  <c r="M2638" i="1"/>
  <c r="N2638" i="1" s="1"/>
  <c r="O2638" i="1" s="1"/>
  <c r="M2639" i="1"/>
  <c r="N2639" i="1" s="1"/>
  <c r="O2639" i="1" s="1"/>
  <c r="M2640" i="1"/>
  <c r="N2640" i="1" s="1"/>
  <c r="O2640" i="1" s="1"/>
  <c r="M2641" i="1"/>
  <c r="N2641" i="1" s="1"/>
  <c r="O2641" i="1" s="1"/>
  <c r="M2642" i="1"/>
  <c r="N2642" i="1" s="1"/>
  <c r="O2642" i="1" s="1"/>
  <c r="M2643" i="1"/>
  <c r="N2643" i="1" s="1"/>
  <c r="O2643" i="1" s="1"/>
  <c r="M2644" i="1"/>
  <c r="N2644" i="1" s="1"/>
  <c r="O2644" i="1" s="1"/>
  <c r="M2645" i="1"/>
  <c r="N2645" i="1" s="1"/>
  <c r="O2645" i="1" s="1"/>
  <c r="M2646" i="1"/>
  <c r="N2646" i="1" s="1"/>
  <c r="O2646" i="1" s="1"/>
  <c r="M2647" i="1"/>
  <c r="N2647" i="1" s="1"/>
  <c r="O2647" i="1" s="1"/>
  <c r="M2648" i="1"/>
  <c r="N2648" i="1" s="1"/>
  <c r="O2648" i="1" s="1"/>
  <c r="M2649" i="1"/>
  <c r="N2649" i="1" s="1"/>
  <c r="O2649" i="1" s="1"/>
  <c r="M2650" i="1"/>
  <c r="N2650" i="1" s="1"/>
  <c r="O2650" i="1" s="1"/>
  <c r="M2651" i="1"/>
  <c r="N2651" i="1" s="1"/>
  <c r="O2651" i="1" s="1"/>
  <c r="M2652" i="1"/>
  <c r="N2652" i="1" s="1"/>
  <c r="O2652" i="1" s="1"/>
  <c r="M2653" i="1"/>
  <c r="N2653" i="1" s="1"/>
  <c r="O2653" i="1" s="1"/>
  <c r="M2654" i="1"/>
  <c r="N2654" i="1" s="1"/>
  <c r="O2654" i="1" s="1"/>
  <c r="M2655" i="1"/>
  <c r="N2655" i="1" s="1"/>
  <c r="O2655" i="1" s="1"/>
  <c r="M2656" i="1"/>
  <c r="N2656" i="1" s="1"/>
  <c r="O2656" i="1" s="1"/>
  <c r="M2657" i="1"/>
  <c r="N2657" i="1" s="1"/>
  <c r="O2657" i="1" s="1"/>
  <c r="M2658" i="1"/>
  <c r="N2658" i="1" s="1"/>
  <c r="O2658" i="1" s="1"/>
  <c r="M2659" i="1"/>
  <c r="N2659" i="1" s="1"/>
  <c r="O2659" i="1" s="1"/>
  <c r="M2660" i="1"/>
  <c r="N2660" i="1" s="1"/>
  <c r="O2660" i="1" s="1"/>
  <c r="M2661" i="1"/>
  <c r="N2661" i="1" s="1"/>
  <c r="O2661" i="1" s="1"/>
  <c r="M2662" i="1"/>
  <c r="N2662" i="1" s="1"/>
  <c r="O2662" i="1" s="1"/>
  <c r="M2663" i="1"/>
  <c r="N2663" i="1" s="1"/>
  <c r="O2663" i="1" s="1"/>
  <c r="M2664" i="1"/>
  <c r="N2664" i="1" s="1"/>
  <c r="O2664" i="1" s="1"/>
  <c r="M2665" i="1"/>
  <c r="N2665" i="1" s="1"/>
  <c r="O2665" i="1" s="1"/>
  <c r="M2666" i="1"/>
  <c r="N2666" i="1" s="1"/>
  <c r="O2666" i="1" s="1"/>
  <c r="M2667" i="1"/>
  <c r="N2667" i="1" s="1"/>
  <c r="O2667" i="1" s="1"/>
  <c r="M2668" i="1"/>
  <c r="N2668" i="1" s="1"/>
  <c r="O2668" i="1" s="1"/>
  <c r="M2669" i="1"/>
  <c r="N2669" i="1" s="1"/>
  <c r="O2669" i="1" s="1"/>
  <c r="M2670" i="1"/>
  <c r="N2670" i="1" s="1"/>
  <c r="O2670" i="1" s="1"/>
  <c r="M2671" i="1"/>
  <c r="N2671" i="1" s="1"/>
  <c r="O2671" i="1" s="1"/>
  <c r="M2672" i="1"/>
  <c r="N2672" i="1" s="1"/>
  <c r="O2672" i="1" s="1"/>
  <c r="M2673" i="1"/>
  <c r="N2673" i="1" s="1"/>
  <c r="O2673" i="1" s="1"/>
  <c r="M2674" i="1"/>
  <c r="N2674" i="1" s="1"/>
  <c r="O2674" i="1" s="1"/>
  <c r="M2675" i="1"/>
  <c r="N2675" i="1" s="1"/>
  <c r="O2675" i="1" s="1"/>
  <c r="M2676" i="1"/>
  <c r="N2676" i="1" s="1"/>
  <c r="O2676" i="1" s="1"/>
  <c r="M2677" i="1"/>
  <c r="N2677" i="1" s="1"/>
  <c r="O2677" i="1" s="1"/>
  <c r="M2678" i="1"/>
  <c r="N2678" i="1" s="1"/>
  <c r="O2678" i="1" s="1"/>
  <c r="M2679" i="1"/>
  <c r="N2679" i="1" s="1"/>
  <c r="O2679" i="1" s="1"/>
  <c r="M2680" i="1"/>
  <c r="N2680" i="1" s="1"/>
  <c r="O2680" i="1" s="1"/>
  <c r="M2681" i="1"/>
  <c r="N2681" i="1" s="1"/>
  <c r="O2681" i="1" s="1"/>
  <c r="M2682" i="1"/>
  <c r="N2682" i="1" s="1"/>
  <c r="O2682" i="1" s="1"/>
  <c r="M2683" i="1"/>
  <c r="N2683" i="1" s="1"/>
  <c r="O2683" i="1" s="1"/>
  <c r="M2684" i="1"/>
  <c r="N2684" i="1" s="1"/>
  <c r="O2684" i="1" s="1"/>
  <c r="M2685" i="1"/>
  <c r="N2685" i="1" s="1"/>
  <c r="O2685" i="1" s="1"/>
  <c r="M2686" i="1"/>
  <c r="N2686" i="1" s="1"/>
  <c r="O2686" i="1" s="1"/>
  <c r="M2687" i="1"/>
  <c r="N2687" i="1" s="1"/>
  <c r="O2687" i="1" s="1"/>
  <c r="M2688" i="1"/>
  <c r="N2688" i="1" s="1"/>
  <c r="O2688" i="1" s="1"/>
  <c r="M2689" i="1"/>
  <c r="N2689" i="1" s="1"/>
  <c r="O2689" i="1" s="1"/>
  <c r="M2690" i="1"/>
  <c r="N2690" i="1" s="1"/>
  <c r="O2690" i="1" s="1"/>
  <c r="M2691" i="1"/>
  <c r="N2691" i="1" s="1"/>
  <c r="O2691" i="1" s="1"/>
  <c r="M2692" i="1"/>
  <c r="N2692" i="1" s="1"/>
  <c r="O2692" i="1" s="1"/>
  <c r="M2693" i="1"/>
  <c r="N2693" i="1" s="1"/>
  <c r="O2693" i="1" s="1"/>
  <c r="M2694" i="1"/>
  <c r="N2694" i="1" s="1"/>
  <c r="O2694" i="1" s="1"/>
  <c r="M2695" i="1"/>
  <c r="N2695" i="1" s="1"/>
  <c r="O2695" i="1" s="1"/>
  <c r="M2696" i="1"/>
  <c r="N2696" i="1" s="1"/>
  <c r="O2696" i="1" s="1"/>
  <c r="M2697" i="1"/>
  <c r="N2697" i="1" s="1"/>
  <c r="O2697" i="1" s="1"/>
  <c r="M2698" i="1"/>
  <c r="N2698" i="1" s="1"/>
  <c r="O2698" i="1" s="1"/>
  <c r="M2699" i="1"/>
  <c r="N2699" i="1" s="1"/>
  <c r="O2699" i="1" s="1"/>
  <c r="M2700" i="1"/>
  <c r="N2700" i="1" s="1"/>
  <c r="O2700" i="1" s="1"/>
  <c r="M2701" i="1"/>
  <c r="N2701" i="1" s="1"/>
  <c r="O2701" i="1" s="1"/>
  <c r="M2702" i="1"/>
  <c r="N2702" i="1" s="1"/>
  <c r="O2702" i="1" s="1"/>
  <c r="M2703" i="1"/>
  <c r="N2703" i="1" s="1"/>
  <c r="O2703" i="1" s="1"/>
  <c r="M2704" i="1"/>
  <c r="N2704" i="1" s="1"/>
  <c r="O2704" i="1" s="1"/>
  <c r="M2705" i="1"/>
  <c r="N2705" i="1" s="1"/>
  <c r="O2705" i="1" s="1"/>
  <c r="M2706" i="1"/>
  <c r="N2706" i="1" s="1"/>
  <c r="O2706" i="1" s="1"/>
  <c r="M2707" i="1"/>
  <c r="N2707" i="1" s="1"/>
  <c r="O2707" i="1" s="1"/>
  <c r="M2708" i="1"/>
  <c r="N2708" i="1" s="1"/>
  <c r="O2708" i="1" s="1"/>
  <c r="M2709" i="1"/>
  <c r="N2709" i="1" s="1"/>
  <c r="O2709" i="1" s="1"/>
  <c r="M2710" i="1"/>
  <c r="N2710" i="1" s="1"/>
  <c r="O2710" i="1" s="1"/>
  <c r="M2711" i="1"/>
  <c r="N2711" i="1" s="1"/>
  <c r="O2711" i="1" s="1"/>
  <c r="M2712" i="1"/>
  <c r="N2712" i="1" s="1"/>
  <c r="O2712" i="1" s="1"/>
  <c r="M2713" i="1"/>
  <c r="N2713" i="1" s="1"/>
  <c r="O2713" i="1" s="1"/>
  <c r="M2714" i="1"/>
  <c r="N2714" i="1" s="1"/>
  <c r="O2714" i="1" s="1"/>
  <c r="M2715" i="1"/>
  <c r="N2715" i="1" s="1"/>
  <c r="O2715" i="1" s="1"/>
  <c r="M2716" i="1"/>
  <c r="N2716" i="1" s="1"/>
  <c r="O2716" i="1" s="1"/>
  <c r="M2717" i="1"/>
  <c r="N2717" i="1" s="1"/>
  <c r="O2717" i="1" s="1"/>
  <c r="M2718" i="1"/>
  <c r="N2718" i="1" s="1"/>
  <c r="O2718" i="1" s="1"/>
  <c r="M2719" i="1"/>
  <c r="N2719" i="1" s="1"/>
  <c r="O2719" i="1" s="1"/>
  <c r="M2720" i="1"/>
  <c r="N2720" i="1" s="1"/>
  <c r="O2720" i="1" s="1"/>
  <c r="M2721" i="1"/>
  <c r="N2721" i="1" s="1"/>
  <c r="O2721" i="1" s="1"/>
  <c r="M2722" i="1"/>
  <c r="N2722" i="1" s="1"/>
  <c r="O2722" i="1" s="1"/>
  <c r="M2723" i="1"/>
  <c r="N2723" i="1" s="1"/>
  <c r="O2723" i="1" s="1"/>
  <c r="M2724" i="1"/>
  <c r="N2724" i="1" s="1"/>
  <c r="O2724" i="1" s="1"/>
  <c r="M2725" i="1"/>
  <c r="N2725" i="1" s="1"/>
  <c r="O2725" i="1" s="1"/>
  <c r="M2726" i="1"/>
  <c r="N2726" i="1" s="1"/>
  <c r="O2726" i="1" s="1"/>
  <c r="M2727" i="1"/>
  <c r="N2727" i="1" s="1"/>
  <c r="O2727" i="1" s="1"/>
  <c r="M2728" i="1"/>
  <c r="N2728" i="1" s="1"/>
  <c r="O2728" i="1" s="1"/>
  <c r="M2729" i="1"/>
  <c r="N2729" i="1" s="1"/>
  <c r="O2729" i="1" s="1"/>
  <c r="M2730" i="1"/>
  <c r="N2730" i="1" s="1"/>
  <c r="O2730" i="1" s="1"/>
  <c r="M2731" i="1"/>
  <c r="N2731" i="1" s="1"/>
  <c r="O2731" i="1" s="1"/>
  <c r="M2732" i="1"/>
  <c r="N2732" i="1" s="1"/>
  <c r="O2732" i="1" s="1"/>
  <c r="M2733" i="1"/>
  <c r="N2733" i="1" s="1"/>
  <c r="O2733" i="1" s="1"/>
  <c r="M2734" i="1"/>
  <c r="N2734" i="1" s="1"/>
  <c r="O2734" i="1" s="1"/>
  <c r="M2735" i="1"/>
  <c r="N2735" i="1" s="1"/>
  <c r="O2735" i="1" s="1"/>
  <c r="M2736" i="1"/>
  <c r="N2736" i="1" s="1"/>
  <c r="O2736" i="1" s="1"/>
  <c r="M2737" i="1"/>
  <c r="N2737" i="1" s="1"/>
  <c r="O2737" i="1" s="1"/>
  <c r="M2738" i="1"/>
  <c r="N2738" i="1" s="1"/>
  <c r="O2738" i="1" s="1"/>
  <c r="M2739" i="1"/>
  <c r="N2739" i="1" s="1"/>
  <c r="O2739" i="1" s="1"/>
  <c r="M2740" i="1"/>
  <c r="N2740" i="1" s="1"/>
  <c r="O2740" i="1" s="1"/>
  <c r="M2741" i="1"/>
  <c r="N2741" i="1" s="1"/>
  <c r="O2741" i="1" s="1"/>
  <c r="M2742" i="1"/>
  <c r="N2742" i="1" s="1"/>
  <c r="O2742" i="1" s="1"/>
  <c r="M2743" i="1"/>
  <c r="N2743" i="1" s="1"/>
  <c r="O2743" i="1" s="1"/>
  <c r="M2744" i="1"/>
  <c r="N2744" i="1" s="1"/>
  <c r="O2744" i="1" s="1"/>
  <c r="M2745" i="1"/>
  <c r="N2745" i="1" s="1"/>
  <c r="O2745" i="1" s="1"/>
  <c r="M2746" i="1"/>
  <c r="N2746" i="1" s="1"/>
  <c r="O2746" i="1" s="1"/>
  <c r="M2747" i="1"/>
  <c r="N2747" i="1" s="1"/>
  <c r="O2747" i="1" s="1"/>
  <c r="M2748" i="1"/>
  <c r="N2748" i="1" s="1"/>
  <c r="O2748" i="1" s="1"/>
  <c r="M2749" i="1"/>
  <c r="N2749" i="1" s="1"/>
  <c r="O2749" i="1" s="1"/>
  <c r="M2750" i="1"/>
  <c r="N2750" i="1" s="1"/>
  <c r="O2750" i="1" s="1"/>
  <c r="M2751" i="1"/>
  <c r="N2751" i="1" s="1"/>
  <c r="O2751" i="1" s="1"/>
  <c r="M2752" i="1"/>
  <c r="N2752" i="1" s="1"/>
  <c r="O2752" i="1" s="1"/>
  <c r="M2753" i="1"/>
  <c r="N2753" i="1" s="1"/>
  <c r="O2753" i="1" s="1"/>
  <c r="M2754" i="1"/>
  <c r="N2754" i="1" s="1"/>
  <c r="O2754" i="1" s="1"/>
  <c r="M2755" i="1"/>
  <c r="N2755" i="1" s="1"/>
  <c r="O2755" i="1" s="1"/>
  <c r="M2756" i="1"/>
  <c r="N2756" i="1" s="1"/>
  <c r="O2756" i="1" s="1"/>
  <c r="M2757" i="1"/>
  <c r="N2757" i="1" s="1"/>
  <c r="O2757" i="1" s="1"/>
  <c r="M2758" i="1"/>
  <c r="N2758" i="1" s="1"/>
  <c r="O2758" i="1" s="1"/>
  <c r="M2759" i="1"/>
  <c r="N2759" i="1" s="1"/>
  <c r="O2759" i="1" s="1"/>
  <c r="M2760" i="1"/>
  <c r="N2760" i="1" s="1"/>
  <c r="O2760" i="1" s="1"/>
  <c r="M2761" i="1"/>
  <c r="N2761" i="1" s="1"/>
  <c r="O2761" i="1" s="1"/>
  <c r="M2762" i="1"/>
  <c r="N2762" i="1" s="1"/>
  <c r="O2762" i="1" s="1"/>
  <c r="M2763" i="1"/>
  <c r="N2763" i="1" s="1"/>
  <c r="O2763" i="1" s="1"/>
  <c r="M2764" i="1"/>
  <c r="N2764" i="1" s="1"/>
  <c r="O2764" i="1" s="1"/>
  <c r="M2765" i="1"/>
  <c r="N2765" i="1" s="1"/>
  <c r="O2765" i="1" s="1"/>
  <c r="M2766" i="1"/>
  <c r="N2766" i="1" s="1"/>
  <c r="O2766" i="1" s="1"/>
  <c r="M2767" i="1"/>
  <c r="N2767" i="1" s="1"/>
  <c r="O2767" i="1" s="1"/>
  <c r="M2768" i="1"/>
  <c r="N2768" i="1" s="1"/>
  <c r="O2768" i="1" s="1"/>
  <c r="M2769" i="1"/>
  <c r="N2769" i="1" s="1"/>
  <c r="O2769" i="1" s="1"/>
  <c r="M2770" i="1"/>
  <c r="N2770" i="1" s="1"/>
  <c r="O2770" i="1" s="1"/>
  <c r="M2771" i="1"/>
  <c r="N2771" i="1" s="1"/>
  <c r="O2771" i="1" s="1"/>
  <c r="M2772" i="1"/>
  <c r="N2772" i="1" s="1"/>
  <c r="O2772" i="1" s="1"/>
  <c r="M2773" i="1"/>
  <c r="N2773" i="1" s="1"/>
  <c r="O2773" i="1" s="1"/>
  <c r="M2774" i="1"/>
  <c r="N2774" i="1" s="1"/>
  <c r="O2774" i="1" s="1"/>
  <c r="M2775" i="1"/>
  <c r="N2775" i="1" s="1"/>
  <c r="O2775" i="1" s="1"/>
  <c r="M2776" i="1"/>
  <c r="N2776" i="1" s="1"/>
  <c r="O2776" i="1" s="1"/>
  <c r="M2777" i="1"/>
  <c r="N2777" i="1" s="1"/>
  <c r="O2777" i="1" s="1"/>
  <c r="M2778" i="1"/>
  <c r="N2778" i="1" s="1"/>
  <c r="O2778" i="1" s="1"/>
  <c r="M2779" i="1"/>
  <c r="N2779" i="1" s="1"/>
  <c r="O2779" i="1" s="1"/>
  <c r="M2780" i="1"/>
  <c r="N2780" i="1" s="1"/>
  <c r="O2780" i="1" s="1"/>
  <c r="M2781" i="1"/>
  <c r="N2781" i="1" s="1"/>
  <c r="O2781" i="1" s="1"/>
  <c r="M2782" i="1"/>
  <c r="N2782" i="1" s="1"/>
  <c r="O2782" i="1" s="1"/>
  <c r="M2783" i="1"/>
  <c r="N2783" i="1" s="1"/>
  <c r="O2783" i="1" s="1"/>
  <c r="M2784" i="1"/>
  <c r="N2784" i="1" s="1"/>
  <c r="O2784" i="1" s="1"/>
  <c r="M2785" i="1"/>
  <c r="N2785" i="1" s="1"/>
  <c r="O2785" i="1" s="1"/>
  <c r="M2786" i="1"/>
  <c r="N2786" i="1" s="1"/>
  <c r="O2786" i="1" s="1"/>
  <c r="M2787" i="1"/>
  <c r="N2787" i="1" s="1"/>
  <c r="O2787" i="1" s="1"/>
  <c r="M2788" i="1"/>
  <c r="N2788" i="1" s="1"/>
  <c r="O2788" i="1" s="1"/>
  <c r="M2789" i="1"/>
  <c r="N2789" i="1" s="1"/>
  <c r="O2789" i="1" s="1"/>
  <c r="M2790" i="1"/>
  <c r="N2790" i="1" s="1"/>
  <c r="O2790" i="1" s="1"/>
  <c r="M2791" i="1"/>
  <c r="N2791" i="1" s="1"/>
  <c r="O2791" i="1" s="1"/>
  <c r="M2792" i="1"/>
  <c r="N2792" i="1" s="1"/>
  <c r="O2792" i="1" s="1"/>
  <c r="M2793" i="1"/>
  <c r="N2793" i="1" s="1"/>
  <c r="O2793" i="1" s="1"/>
  <c r="M2794" i="1"/>
  <c r="N2794" i="1" s="1"/>
  <c r="O2794" i="1" s="1"/>
  <c r="M2795" i="1"/>
  <c r="N2795" i="1" s="1"/>
  <c r="O2795" i="1" s="1"/>
  <c r="M2796" i="1"/>
  <c r="N2796" i="1" s="1"/>
  <c r="O2796" i="1" s="1"/>
  <c r="M2797" i="1"/>
  <c r="N2797" i="1" s="1"/>
  <c r="O2797" i="1" s="1"/>
  <c r="M2798" i="1"/>
  <c r="N2798" i="1" s="1"/>
  <c r="O2798" i="1" s="1"/>
  <c r="M2799" i="1"/>
  <c r="N2799" i="1" s="1"/>
  <c r="O2799" i="1" s="1"/>
  <c r="M2800" i="1"/>
  <c r="N2800" i="1" s="1"/>
  <c r="O2800" i="1" s="1"/>
  <c r="M2801" i="1"/>
  <c r="N2801" i="1" s="1"/>
  <c r="O2801" i="1" s="1"/>
  <c r="M2802" i="1"/>
  <c r="N2802" i="1" s="1"/>
  <c r="O2802" i="1" s="1"/>
  <c r="M2803" i="1"/>
  <c r="N2803" i="1" s="1"/>
  <c r="O2803" i="1" s="1"/>
  <c r="M2804" i="1"/>
  <c r="N2804" i="1" s="1"/>
  <c r="O2804" i="1" s="1"/>
  <c r="M2805" i="1"/>
  <c r="N2805" i="1" s="1"/>
  <c r="O2805" i="1" s="1"/>
  <c r="M2806" i="1"/>
  <c r="N2806" i="1" s="1"/>
  <c r="O2806" i="1" s="1"/>
  <c r="M2807" i="1"/>
  <c r="N2807" i="1" s="1"/>
  <c r="O2807" i="1" s="1"/>
  <c r="M2808" i="1"/>
  <c r="N2808" i="1" s="1"/>
  <c r="O2808" i="1" s="1"/>
  <c r="M2809" i="1"/>
  <c r="N2809" i="1" s="1"/>
  <c r="O2809" i="1" s="1"/>
  <c r="M2810" i="1"/>
  <c r="N2810" i="1" s="1"/>
  <c r="O2810" i="1" s="1"/>
  <c r="M2811" i="1"/>
  <c r="N2811" i="1" s="1"/>
  <c r="O2811" i="1" s="1"/>
  <c r="M2812" i="1"/>
  <c r="N2812" i="1" s="1"/>
  <c r="O2812" i="1" s="1"/>
  <c r="M2813" i="1"/>
  <c r="N2813" i="1" s="1"/>
  <c r="O2813" i="1" s="1"/>
  <c r="M2814" i="1"/>
  <c r="N2814" i="1" s="1"/>
  <c r="O2814" i="1" s="1"/>
  <c r="M2815" i="1"/>
  <c r="N2815" i="1" s="1"/>
  <c r="O2815" i="1" s="1"/>
  <c r="M2816" i="1"/>
  <c r="N2816" i="1" s="1"/>
  <c r="O2816" i="1" s="1"/>
  <c r="M2817" i="1"/>
  <c r="N2817" i="1" s="1"/>
  <c r="O2817" i="1" s="1"/>
  <c r="M2818" i="1"/>
  <c r="N2818" i="1" s="1"/>
  <c r="O2818" i="1" s="1"/>
  <c r="M2819" i="1"/>
  <c r="N2819" i="1" s="1"/>
  <c r="O2819" i="1" s="1"/>
  <c r="M2820" i="1"/>
  <c r="N2820" i="1" s="1"/>
  <c r="O2820" i="1" s="1"/>
  <c r="M2821" i="1"/>
  <c r="N2821" i="1" s="1"/>
  <c r="O2821" i="1" s="1"/>
  <c r="M2822" i="1"/>
  <c r="N2822" i="1" s="1"/>
  <c r="O2822" i="1" s="1"/>
  <c r="M2823" i="1"/>
  <c r="N2823" i="1" s="1"/>
  <c r="O2823" i="1" s="1"/>
  <c r="M2824" i="1"/>
  <c r="N2824" i="1" s="1"/>
  <c r="O2824" i="1" s="1"/>
  <c r="M2825" i="1"/>
  <c r="N2825" i="1" s="1"/>
  <c r="O2825" i="1" s="1"/>
  <c r="M2826" i="1"/>
  <c r="N2826" i="1" s="1"/>
  <c r="O2826" i="1" s="1"/>
  <c r="M2827" i="1"/>
  <c r="N2827" i="1" s="1"/>
  <c r="O2827" i="1" s="1"/>
  <c r="M2828" i="1"/>
  <c r="N2828" i="1" s="1"/>
  <c r="O2828" i="1" s="1"/>
  <c r="M2829" i="1"/>
  <c r="N2829" i="1" s="1"/>
  <c r="O2829" i="1" s="1"/>
  <c r="M2830" i="1"/>
  <c r="N2830" i="1" s="1"/>
  <c r="O2830" i="1" s="1"/>
  <c r="M2831" i="1"/>
  <c r="N2831" i="1" s="1"/>
  <c r="O2831" i="1" s="1"/>
  <c r="M2832" i="1"/>
  <c r="N2832" i="1" s="1"/>
  <c r="O2832" i="1" s="1"/>
  <c r="M2833" i="1"/>
  <c r="N2833" i="1" s="1"/>
  <c r="O2833" i="1" s="1"/>
  <c r="M2834" i="1"/>
  <c r="N2834" i="1" s="1"/>
  <c r="O2834" i="1" s="1"/>
  <c r="M2835" i="1"/>
  <c r="N2835" i="1" s="1"/>
  <c r="O2835" i="1" s="1"/>
  <c r="M2836" i="1"/>
  <c r="N2836" i="1" s="1"/>
  <c r="O2836" i="1" s="1"/>
  <c r="M2837" i="1"/>
  <c r="N2837" i="1" s="1"/>
  <c r="O2837" i="1" s="1"/>
  <c r="M2838" i="1"/>
  <c r="N2838" i="1" s="1"/>
  <c r="O2838" i="1" s="1"/>
  <c r="M2839" i="1"/>
  <c r="N2839" i="1" s="1"/>
  <c r="O2839" i="1" s="1"/>
  <c r="M2840" i="1"/>
  <c r="N2840" i="1" s="1"/>
  <c r="O2840" i="1" s="1"/>
  <c r="M2841" i="1"/>
  <c r="N2841" i="1" s="1"/>
  <c r="O2841" i="1" s="1"/>
  <c r="M2842" i="1"/>
  <c r="N2842" i="1" s="1"/>
  <c r="O2842" i="1" s="1"/>
  <c r="M2843" i="1"/>
  <c r="N2843" i="1" s="1"/>
  <c r="O2843" i="1" s="1"/>
  <c r="M2844" i="1"/>
  <c r="N2844" i="1" s="1"/>
  <c r="O2844" i="1" s="1"/>
  <c r="M2845" i="1"/>
  <c r="N2845" i="1" s="1"/>
  <c r="O2845" i="1" s="1"/>
  <c r="M2846" i="1"/>
  <c r="N2846" i="1" s="1"/>
  <c r="O2846" i="1" s="1"/>
  <c r="M2847" i="1"/>
  <c r="N2847" i="1" s="1"/>
  <c r="O2847" i="1" s="1"/>
  <c r="M2848" i="1"/>
  <c r="N2848" i="1" s="1"/>
  <c r="O2848" i="1" s="1"/>
  <c r="M2849" i="1"/>
  <c r="N2849" i="1" s="1"/>
  <c r="O2849" i="1" s="1"/>
  <c r="M2850" i="1"/>
  <c r="N2850" i="1" s="1"/>
  <c r="O2850" i="1" s="1"/>
  <c r="M2851" i="1"/>
  <c r="N2851" i="1" s="1"/>
  <c r="O2851" i="1" s="1"/>
  <c r="M2852" i="1"/>
  <c r="N2852" i="1" s="1"/>
  <c r="O2852" i="1" s="1"/>
  <c r="M2853" i="1"/>
  <c r="N2853" i="1" s="1"/>
  <c r="O2853" i="1" s="1"/>
  <c r="M2854" i="1"/>
  <c r="N2854" i="1" s="1"/>
  <c r="O2854" i="1" s="1"/>
  <c r="M2855" i="1"/>
  <c r="N2855" i="1" s="1"/>
  <c r="O2855" i="1" s="1"/>
  <c r="M2856" i="1"/>
  <c r="N2856" i="1" s="1"/>
  <c r="O2856" i="1" s="1"/>
  <c r="M2857" i="1"/>
  <c r="N2857" i="1" s="1"/>
  <c r="O2857" i="1" s="1"/>
  <c r="M2858" i="1"/>
  <c r="N2858" i="1" s="1"/>
  <c r="O2858" i="1" s="1"/>
  <c r="M2859" i="1"/>
  <c r="N2859" i="1" s="1"/>
  <c r="O2859" i="1" s="1"/>
  <c r="M2860" i="1"/>
  <c r="N2860" i="1" s="1"/>
  <c r="O2860" i="1" s="1"/>
  <c r="M2861" i="1"/>
  <c r="N2861" i="1" s="1"/>
  <c r="O2861" i="1" s="1"/>
  <c r="M2862" i="1"/>
  <c r="N2862" i="1" s="1"/>
  <c r="O2862" i="1" s="1"/>
  <c r="M2863" i="1"/>
  <c r="N2863" i="1" s="1"/>
  <c r="O2863" i="1" s="1"/>
  <c r="M2864" i="1"/>
  <c r="N2864" i="1" s="1"/>
  <c r="O2864" i="1" s="1"/>
  <c r="M2865" i="1"/>
  <c r="N2865" i="1" s="1"/>
  <c r="O2865" i="1" s="1"/>
  <c r="M2866" i="1"/>
  <c r="N2866" i="1" s="1"/>
  <c r="O2866" i="1" s="1"/>
  <c r="M2867" i="1"/>
  <c r="N2867" i="1" s="1"/>
  <c r="O2867" i="1" s="1"/>
  <c r="M2868" i="1"/>
  <c r="N2868" i="1" s="1"/>
  <c r="O2868" i="1" s="1"/>
  <c r="M2869" i="1"/>
  <c r="N2869" i="1" s="1"/>
  <c r="O2869" i="1" s="1"/>
  <c r="M2870" i="1"/>
  <c r="N2870" i="1" s="1"/>
  <c r="O2870" i="1" s="1"/>
  <c r="M2871" i="1"/>
  <c r="N2871" i="1" s="1"/>
  <c r="O2871" i="1" s="1"/>
  <c r="M2872" i="1"/>
  <c r="N2872" i="1" s="1"/>
  <c r="O2872" i="1" s="1"/>
  <c r="M2873" i="1"/>
  <c r="N2873" i="1" s="1"/>
  <c r="O2873" i="1" s="1"/>
  <c r="M2874" i="1"/>
  <c r="N2874" i="1" s="1"/>
  <c r="O2874" i="1" s="1"/>
  <c r="M2875" i="1"/>
  <c r="N2875" i="1" s="1"/>
  <c r="O2875" i="1" s="1"/>
  <c r="M2876" i="1"/>
  <c r="N2876" i="1" s="1"/>
  <c r="O2876" i="1" s="1"/>
  <c r="M2877" i="1"/>
  <c r="N2877" i="1" s="1"/>
  <c r="O2877" i="1" s="1"/>
  <c r="M2878" i="1"/>
  <c r="N2878" i="1" s="1"/>
  <c r="O2878" i="1" s="1"/>
  <c r="M2879" i="1"/>
  <c r="N2879" i="1" s="1"/>
  <c r="O2879" i="1" s="1"/>
  <c r="M2880" i="1"/>
  <c r="N2880" i="1" s="1"/>
  <c r="O2880" i="1" s="1"/>
  <c r="M2881" i="1"/>
  <c r="N2881" i="1" s="1"/>
  <c r="O2881" i="1" s="1"/>
  <c r="M2882" i="1"/>
  <c r="N2882" i="1" s="1"/>
  <c r="O2882" i="1" s="1"/>
  <c r="M2883" i="1"/>
  <c r="N2883" i="1" s="1"/>
  <c r="O2883" i="1" s="1"/>
  <c r="M2884" i="1"/>
  <c r="N2884" i="1" s="1"/>
  <c r="O2884" i="1" s="1"/>
  <c r="M2885" i="1"/>
  <c r="N2885" i="1" s="1"/>
  <c r="O2885" i="1" s="1"/>
  <c r="M2886" i="1"/>
  <c r="N2886" i="1" s="1"/>
  <c r="O2886" i="1" s="1"/>
  <c r="M2887" i="1"/>
  <c r="N2887" i="1" s="1"/>
  <c r="O2887" i="1" s="1"/>
  <c r="M2888" i="1"/>
  <c r="N2888" i="1" s="1"/>
  <c r="O2888" i="1" s="1"/>
  <c r="M2889" i="1"/>
  <c r="N2889" i="1" s="1"/>
  <c r="O2889" i="1" s="1"/>
  <c r="M2890" i="1"/>
  <c r="N2890" i="1" s="1"/>
  <c r="O2890" i="1" s="1"/>
  <c r="M2891" i="1"/>
  <c r="N2891" i="1" s="1"/>
  <c r="O2891" i="1" s="1"/>
  <c r="M2892" i="1"/>
  <c r="N2892" i="1" s="1"/>
  <c r="O2892" i="1" s="1"/>
  <c r="M2893" i="1"/>
  <c r="N2893" i="1" s="1"/>
  <c r="O2893" i="1" s="1"/>
  <c r="M2894" i="1"/>
  <c r="N2894" i="1" s="1"/>
  <c r="O2894" i="1" s="1"/>
  <c r="M2895" i="1"/>
  <c r="N2895" i="1" s="1"/>
  <c r="O2895" i="1" s="1"/>
  <c r="M2896" i="1"/>
  <c r="N2896" i="1" s="1"/>
  <c r="O2896" i="1" s="1"/>
  <c r="M2897" i="1"/>
  <c r="N2897" i="1" s="1"/>
  <c r="O2897" i="1" s="1"/>
  <c r="M2898" i="1"/>
  <c r="N2898" i="1" s="1"/>
  <c r="O2898" i="1" s="1"/>
  <c r="M2899" i="1"/>
  <c r="N2899" i="1" s="1"/>
  <c r="O2899" i="1" s="1"/>
  <c r="M2900" i="1"/>
  <c r="N2900" i="1" s="1"/>
  <c r="O2900" i="1" s="1"/>
  <c r="M2901" i="1"/>
  <c r="N2901" i="1" s="1"/>
  <c r="O2901" i="1" s="1"/>
  <c r="M2902" i="1"/>
  <c r="N2902" i="1" s="1"/>
  <c r="O2902" i="1" s="1"/>
  <c r="M2903" i="1"/>
  <c r="N2903" i="1" s="1"/>
  <c r="O2903" i="1" s="1"/>
  <c r="M2904" i="1"/>
  <c r="N2904" i="1" s="1"/>
  <c r="O2904" i="1" s="1"/>
  <c r="M2905" i="1"/>
  <c r="N2905" i="1" s="1"/>
  <c r="O2905" i="1" s="1"/>
  <c r="M2906" i="1"/>
  <c r="N2906" i="1" s="1"/>
  <c r="O2906" i="1" s="1"/>
  <c r="M2907" i="1"/>
  <c r="N2907" i="1" s="1"/>
  <c r="O2907" i="1" s="1"/>
  <c r="M2908" i="1"/>
  <c r="N2908" i="1" s="1"/>
  <c r="O2908" i="1" s="1"/>
  <c r="M2909" i="1"/>
  <c r="N2909" i="1" s="1"/>
  <c r="O2909" i="1" s="1"/>
  <c r="M2910" i="1"/>
  <c r="N2910" i="1" s="1"/>
  <c r="O2910" i="1" s="1"/>
  <c r="M2911" i="1"/>
  <c r="N2911" i="1" s="1"/>
  <c r="O2911" i="1" s="1"/>
  <c r="M2912" i="1"/>
  <c r="N2912" i="1" s="1"/>
  <c r="O2912" i="1" s="1"/>
  <c r="M2913" i="1"/>
  <c r="N2913" i="1" s="1"/>
  <c r="O2913" i="1" s="1"/>
  <c r="M2914" i="1"/>
  <c r="N2914" i="1" s="1"/>
  <c r="O2914" i="1" s="1"/>
  <c r="M2915" i="1"/>
  <c r="N2915" i="1" s="1"/>
  <c r="O2915" i="1" s="1"/>
  <c r="M2916" i="1"/>
  <c r="N2916" i="1" s="1"/>
  <c r="O2916" i="1" s="1"/>
  <c r="M2917" i="1"/>
  <c r="N2917" i="1" s="1"/>
  <c r="O2917" i="1" s="1"/>
  <c r="M2918" i="1"/>
  <c r="N2918" i="1" s="1"/>
  <c r="O2918" i="1" s="1"/>
  <c r="M2919" i="1"/>
  <c r="N2919" i="1" s="1"/>
  <c r="O2919" i="1" s="1"/>
  <c r="M2920" i="1"/>
  <c r="N2920" i="1" s="1"/>
  <c r="O2920" i="1" s="1"/>
  <c r="M2921" i="1"/>
  <c r="N2921" i="1" s="1"/>
  <c r="O2921" i="1" s="1"/>
  <c r="M2922" i="1"/>
  <c r="N2922" i="1" s="1"/>
  <c r="O2922" i="1" s="1"/>
  <c r="M2923" i="1"/>
  <c r="N2923" i="1" s="1"/>
  <c r="O2923" i="1" s="1"/>
  <c r="M2924" i="1"/>
  <c r="N2924" i="1" s="1"/>
  <c r="O2924" i="1" s="1"/>
  <c r="M2925" i="1"/>
  <c r="N2925" i="1" s="1"/>
  <c r="O2925" i="1" s="1"/>
  <c r="M2926" i="1"/>
  <c r="N2926" i="1" s="1"/>
  <c r="O2926" i="1" s="1"/>
  <c r="M2927" i="1"/>
  <c r="N2927" i="1" s="1"/>
  <c r="O2927" i="1" s="1"/>
  <c r="M2928" i="1"/>
  <c r="N2928" i="1" s="1"/>
  <c r="O2928" i="1" s="1"/>
  <c r="M2929" i="1"/>
  <c r="N2929" i="1" s="1"/>
  <c r="O2929" i="1" s="1"/>
  <c r="M2930" i="1"/>
  <c r="N2930" i="1" s="1"/>
  <c r="O2930" i="1" s="1"/>
  <c r="M2931" i="1"/>
  <c r="N2931" i="1" s="1"/>
  <c r="O2931" i="1" s="1"/>
  <c r="M2932" i="1"/>
  <c r="N2932" i="1" s="1"/>
  <c r="O2932" i="1" s="1"/>
  <c r="M2933" i="1"/>
  <c r="N2933" i="1" s="1"/>
  <c r="O2933" i="1" s="1"/>
  <c r="M2934" i="1"/>
  <c r="N2934" i="1" s="1"/>
  <c r="O2934" i="1" s="1"/>
  <c r="M2935" i="1"/>
  <c r="N2935" i="1" s="1"/>
  <c r="O2935" i="1" s="1"/>
  <c r="M2936" i="1"/>
  <c r="N2936" i="1" s="1"/>
  <c r="O2936" i="1" s="1"/>
  <c r="M2937" i="1"/>
  <c r="N2937" i="1" s="1"/>
  <c r="O2937" i="1" s="1"/>
  <c r="M2938" i="1"/>
  <c r="N2938" i="1" s="1"/>
  <c r="O2938" i="1" s="1"/>
  <c r="M2939" i="1"/>
  <c r="N2939" i="1" s="1"/>
  <c r="O2939" i="1" s="1"/>
  <c r="M2940" i="1"/>
  <c r="N2940" i="1" s="1"/>
  <c r="O2940" i="1" s="1"/>
  <c r="M2941" i="1"/>
  <c r="N2941" i="1" s="1"/>
  <c r="O2941" i="1" s="1"/>
  <c r="M2942" i="1"/>
  <c r="N2942" i="1" s="1"/>
  <c r="O2942" i="1" s="1"/>
  <c r="M2943" i="1"/>
  <c r="N2943" i="1" s="1"/>
  <c r="O2943" i="1" s="1"/>
  <c r="M2944" i="1"/>
  <c r="N2944" i="1" s="1"/>
  <c r="O2944" i="1" s="1"/>
  <c r="M2945" i="1"/>
  <c r="N2945" i="1" s="1"/>
  <c r="O2945" i="1" s="1"/>
  <c r="M2946" i="1"/>
  <c r="N2946" i="1" s="1"/>
  <c r="O2946" i="1" s="1"/>
  <c r="M2947" i="1"/>
  <c r="N2947" i="1" s="1"/>
  <c r="O2947" i="1" s="1"/>
  <c r="M2948" i="1"/>
  <c r="N2948" i="1" s="1"/>
  <c r="O2948" i="1" s="1"/>
  <c r="M2949" i="1"/>
  <c r="N2949" i="1" s="1"/>
  <c r="O2949" i="1" s="1"/>
  <c r="M2950" i="1"/>
  <c r="N2950" i="1" s="1"/>
  <c r="O2950" i="1" s="1"/>
  <c r="M2951" i="1"/>
  <c r="N2951" i="1" s="1"/>
  <c r="O2951" i="1" s="1"/>
  <c r="M2952" i="1"/>
  <c r="N2952" i="1" s="1"/>
  <c r="O2952" i="1" s="1"/>
  <c r="M2953" i="1"/>
  <c r="N2953" i="1" s="1"/>
  <c r="O2953" i="1" s="1"/>
  <c r="M2954" i="1"/>
  <c r="N2954" i="1" s="1"/>
  <c r="O2954" i="1" s="1"/>
  <c r="M2955" i="1"/>
  <c r="N2955" i="1" s="1"/>
  <c r="O2955" i="1" s="1"/>
  <c r="M2956" i="1"/>
  <c r="N2956" i="1" s="1"/>
  <c r="O2956" i="1" s="1"/>
  <c r="M2957" i="1"/>
  <c r="N2957" i="1" s="1"/>
  <c r="O2957" i="1" s="1"/>
  <c r="M2958" i="1"/>
  <c r="N2958" i="1" s="1"/>
  <c r="O2958" i="1" s="1"/>
  <c r="M2959" i="1"/>
  <c r="N2959" i="1" s="1"/>
  <c r="O2959" i="1" s="1"/>
  <c r="M2960" i="1"/>
  <c r="N2960" i="1" s="1"/>
  <c r="O2960" i="1" s="1"/>
  <c r="M2961" i="1"/>
  <c r="N2961" i="1" s="1"/>
  <c r="O2961" i="1" s="1"/>
  <c r="M2962" i="1"/>
  <c r="N2962" i="1" s="1"/>
  <c r="O2962" i="1" s="1"/>
  <c r="M2963" i="1"/>
  <c r="N2963" i="1" s="1"/>
  <c r="O2963" i="1" s="1"/>
  <c r="M2964" i="1"/>
  <c r="N2964" i="1" s="1"/>
  <c r="O2964" i="1" s="1"/>
  <c r="M2965" i="1"/>
  <c r="N2965" i="1" s="1"/>
  <c r="O2965" i="1" s="1"/>
  <c r="M2966" i="1"/>
  <c r="N2966" i="1" s="1"/>
  <c r="O2966" i="1" s="1"/>
  <c r="M2967" i="1"/>
  <c r="N2967" i="1" s="1"/>
  <c r="O2967" i="1" s="1"/>
  <c r="M2968" i="1"/>
  <c r="N2968" i="1" s="1"/>
  <c r="O2968" i="1" s="1"/>
  <c r="M2969" i="1"/>
  <c r="N2969" i="1" s="1"/>
  <c r="O2969" i="1" s="1"/>
  <c r="M2970" i="1"/>
  <c r="N2970" i="1" s="1"/>
  <c r="O2970" i="1" s="1"/>
  <c r="M2971" i="1"/>
  <c r="N2971" i="1" s="1"/>
  <c r="O2971" i="1" s="1"/>
  <c r="M2972" i="1"/>
  <c r="N2972" i="1" s="1"/>
  <c r="O2972" i="1" s="1"/>
  <c r="M2973" i="1"/>
  <c r="N2973" i="1" s="1"/>
  <c r="O2973" i="1" s="1"/>
  <c r="M2974" i="1"/>
  <c r="N2974" i="1" s="1"/>
  <c r="O2974" i="1" s="1"/>
  <c r="M2975" i="1"/>
  <c r="N2975" i="1" s="1"/>
  <c r="O2975" i="1" s="1"/>
  <c r="M2976" i="1"/>
  <c r="N2976" i="1" s="1"/>
  <c r="O2976" i="1" s="1"/>
  <c r="M2977" i="1"/>
  <c r="N2977" i="1" s="1"/>
  <c r="O2977" i="1" s="1"/>
  <c r="M2978" i="1"/>
  <c r="N2978" i="1" s="1"/>
  <c r="O2978" i="1" s="1"/>
  <c r="M2979" i="1"/>
  <c r="N2979" i="1" s="1"/>
  <c r="O2979" i="1" s="1"/>
  <c r="M2980" i="1"/>
  <c r="N2980" i="1" s="1"/>
  <c r="O2980" i="1" s="1"/>
  <c r="M2981" i="1"/>
  <c r="N2981" i="1" s="1"/>
  <c r="O2981" i="1" s="1"/>
  <c r="M2982" i="1"/>
  <c r="N2982" i="1" s="1"/>
  <c r="O2982" i="1" s="1"/>
  <c r="M2983" i="1"/>
  <c r="N2983" i="1" s="1"/>
  <c r="O2983" i="1" s="1"/>
  <c r="M2984" i="1"/>
  <c r="N2984" i="1" s="1"/>
  <c r="O2984" i="1" s="1"/>
  <c r="M2985" i="1"/>
  <c r="N2985" i="1" s="1"/>
  <c r="O2985" i="1" s="1"/>
  <c r="M2986" i="1"/>
  <c r="N2986" i="1" s="1"/>
  <c r="O2986" i="1" s="1"/>
  <c r="M2987" i="1"/>
  <c r="N2987" i="1" s="1"/>
  <c r="O2987" i="1" s="1"/>
  <c r="M2988" i="1"/>
  <c r="N2988" i="1" s="1"/>
  <c r="O2988" i="1" s="1"/>
  <c r="M2989" i="1"/>
  <c r="N2989" i="1" s="1"/>
  <c r="O2989" i="1" s="1"/>
  <c r="M2990" i="1"/>
  <c r="N2990" i="1" s="1"/>
  <c r="O2990" i="1" s="1"/>
  <c r="M2991" i="1"/>
  <c r="N2991" i="1" s="1"/>
  <c r="O2991" i="1" s="1"/>
  <c r="M2992" i="1"/>
  <c r="N2992" i="1" s="1"/>
  <c r="O2992" i="1" s="1"/>
  <c r="M2993" i="1"/>
  <c r="N2993" i="1" s="1"/>
  <c r="O2993" i="1" s="1"/>
  <c r="M2994" i="1"/>
  <c r="N2994" i="1" s="1"/>
  <c r="O2994" i="1" s="1"/>
  <c r="M2995" i="1"/>
  <c r="N2995" i="1" s="1"/>
  <c r="O2995" i="1" s="1"/>
  <c r="M2996" i="1"/>
  <c r="N2996" i="1" s="1"/>
  <c r="O2996" i="1" s="1"/>
  <c r="M2997" i="1"/>
  <c r="N2997" i="1" s="1"/>
  <c r="O2997" i="1" s="1"/>
  <c r="M2998" i="1"/>
  <c r="N2998" i="1" s="1"/>
  <c r="O2998" i="1" s="1"/>
  <c r="M2999" i="1"/>
  <c r="N2999" i="1" s="1"/>
  <c r="O2999" i="1" s="1"/>
  <c r="M3000" i="1"/>
  <c r="N3000" i="1" s="1"/>
  <c r="O3000" i="1" s="1"/>
  <c r="M3001" i="1"/>
  <c r="N3001" i="1" s="1"/>
  <c r="O3001" i="1" s="1"/>
  <c r="M3002" i="1"/>
  <c r="N3002" i="1" s="1"/>
  <c r="O3002" i="1" s="1"/>
  <c r="M3003" i="1"/>
  <c r="N3003" i="1" s="1"/>
  <c r="O3003" i="1" s="1"/>
  <c r="M3004" i="1"/>
  <c r="N3004" i="1" s="1"/>
  <c r="O3004" i="1" s="1"/>
  <c r="M3005" i="1"/>
  <c r="N3005" i="1" s="1"/>
  <c r="O3005" i="1" s="1"/>
  <c r="M3006" i="1"/>
  <c r="N3006" i="1" s="1"/>
  <c r="O3006" i="1" s="1"/>
  <c r="M3007" i="1"/>
  <c r="N3007" i="1" s="1"/>
  <c r="O3007" i="1" s="1"/>
  <c r="M3008" i="1"/>
  <c r="N3008" i="1" s="1"/>
  <c r="O3008" i="1" s="1"/>
  <c r="M3009" i="1"/>
  <c r="N3009" i="1" s="1"/>
  <c r="O3009" i="1" s="1"/>
  <c r="M3010" i="1"/>
  <c r="N3010" i="1" s="1"/>
  <c r="O3010" i="1" s="1"/>
  <c r="M3011" i="1"/>
  <c r="N3011" i="1" s="1"/>
  <c r="O3011" i="1" s="1"/>
  <c r="M3012" i="1"/>
  <c r="N3012" i="1" s="1"/>
  <c r="O3012" i="1" s="1"/>
  <c r="M3013" i="1"/>
  <c r="N3013" i="1" s="1"/>
  <c r="O3013" i="1" s="1"/>
  <c r="M3014" i="1"/>
  <c r="N3014" i="1" s="1"/>
  <c r="O3014" i="1" s="1"/>
  <c r="M3015" i="1"/>
  <c r="N3015" i="1" s="1"/>
  <c r="O3015" i="1" s="1"/>
  <c r="M3016" i="1"/>
  <c r="N3016" i="1" s="1"/>
  <c r="O3016" i="1" s="1"/>
  <c r="M3017" i="1"/>
  <c r="N3017" i="1" s="1"/>
  <c r="O3017" i="1" s="1"/>
  <c r="M3018" i="1"/>
  <c r="N3018" i="1" s="1"/>
  <c r="O3018" i="1" s="1"/>
  <c r="M3019" i="1"/>
  <c r="N3019" i="1" s="1"/>
  <c r="O3019" i="1" s="1"/>
  <c r="M3020" i="1"/>
  <c r="N3020" i="1" s="1"/>
  <c r="O3020" i="1" s="1"/>
  <c r="M3021" i="1"/>
  <c r="N3021" i="1" s="1"/>
  <c r="O3021" i="1" s="1"/>
  <c r="M3022" i="1"/>
  <c r="N3022" i="1" s="1"/>
  <c r="O3022" i="1" s="1"/>
  <c r="M3023" i="1"/>
  <c r="N3023" i="1" s="1"/>
  <c r="O3023" i="1" s="1"/>
  <c r="M3024" i="1"/>
  <c r="N3024" i="1" s="1"/>
  <c r="O3024" i="1" s="1"/>
  <c r="M3025" i="1"/>
  <c r="N3025" i="1" s="1"/>
  <c r="O3025" i="1" s="1"/>
  <c r="M3026" i="1"/>
  <c r="N3026" i="1" s="1"/>
  <c r="O3026" i="1" s="1"/>
  <c r="M3027" i="1"/>
  <c r="N3027" i="1" s="1"/>
  <c r="O3027" i="1" s="1"/>
  <c r="M3028" i="1"/>
  <c r="N3028" i="1" s="1"/>
  <c r="O3028" i="1" s="1"/>
  <c r="M3029" i="1"/>
  <c r="N3029" i="1" s="1"/>
  <c r="O3029" i="1" s="1"/>
  <c r="M3030" i="1"/>
  <c r="N3030" i="1" s="1"/>
  <c r="O3030" i="1" s="1"/>
  <c r="M3031" i="1"/>
  <c r="N3031" i="1" s="1"/>
  <c r="O3031" i="1" s="1"/>
  <c r="M3032" i="1"/>
  <c r="N3032" i="1" s="1"/>
  <c r="O3032" i="1" s="1"/>
  <c r="M3033" i="1"/>
  <c r="N3033" i="1" s="1"/>
  <c r="O3033" i="1" s="1"/>
  <c r="M3034" i="1"/>
  <c r="N3034" i="1" s="1"/>
  <c r="O3034" i="1" s="1"/>
  <c r="M3035" i="1"/>
  <c r="N3035" i="1" s="1"/>
  <c r="O3035" i="1" s="1"/>
  <c r="M3036" i="1"/>
  <c r="N3036" i="1" s="1"/>
  <c r="O3036" i="1" s="1"/>
  <c r="M3037" i="1"/>
  <c r="N3037" i="1" s="1"/>
  <c r="O3037" i="1" s="1"/>
  <c r="M3038" i="1"/>
  <c r="N3038" i="1" s="1"/>
  <c r="O3038" i="1" s="1"/>
  <c r="M3039" i="1"/>
  <c r="N3039" i="1" s="1"/>
  <c r="O3039" i="1" s="1"/>
  <c r="M3040" i="1"/>
  <c r="N3040" i="1" s="1"/>
  <c r="O3040" i="1" s="1"/>
  <c r="M3041" i="1"/>
  <c r="N3041" i="1" s="1"/>
  <c r="O3041" i="1" s="1"/>
  <c r="M3042" i="1"/>
  <c r="N3042" i="1" s="1"/>
  <c r="O3042" i="1" s="1"/>
  <c r="M3043" i="1"/>
  <c r="N3043" i="1" s="1"/>
  <c r="O3043" i="1" s="1"/>
  <c r="M3044" i="1"/>
  <c r="N3044" i="1" s="1"/>
  <c r="O3044" i="1" s="1"/>
  <c r="M3045" i="1"/>
  <c r="N3045" i="1" s="1"/>
  <c r="O3045" i="1" s="1"/>
  <c r="M3046" i="1"/>
  <c r="N3046" i="1" s="1"/>
  <c r="O3046" i="1" s="1"/>
  <c r="M3047" i="1"/>
  <c r="N3047" i="1" s="1"/>
  <c r="O3047" i="1" s="1"/>
  <c r="M3048" i="1"/>
  <c r="N3048" i="1" s="1"/>
  <c r="O3048" i="1" s="1"/>
  <c r="M3049" i="1"/>
  <c r="N3049" i="1" s="1"/>
  <c r="O3049" i="1" s="1"/>
  <c r="M3050" i="1"/>
  <c r="N3050" i="1" s="1"/>
  <c r="O3050" i="1" s="1"/>
  <c r="M3051" i="1"/>
  <c r="N3051" i="1" s="1"/>
  <c r="O3051" i="1" s="1"/>
  <c r="M3052" i="1"/>
  <c r="N3052" i="1" s="1"/>
  <c r="O3052" i="1" s="1"/>
  <c r="M3053" i="1"/>
  <c r="N3053" i="1" s="1"/>
  <c r="O3053" i="1" s="1"/>
  <c r="M3054" i="1"/>
  <c r="N3054" i="1" s="1"/>
  <c r="O3054" i="1" s="1"/>
  <c r="M3055" i="1"/>
  <c r="N3055" i="1" s="1"/>
  <c r="O3055" i="1" s="1"/>
  <c r="M3056" i="1"/>
  <c r="N3056" i="1" s="1"/>
  <c r="O3056" i="1" s="1"/>
  <c r="M3057" i="1"/>
  <c r="N3057" i="1" s="1"/>
  <c r="O3057" i="1" s="1"/>
  <c r="M3058" i="1"/>
  <c r="N3058" i="1" s="1"/>
  <c r="O3058" i="1" s="1"/>
  <c r="M3059" i="1"/>
  <c r="N3059" i="1" s="1"/>
  <c r="O3059" i="1" s="1"/>
  <c r="M3060" i="1"/>
  <c r="N3060" i="1" s="1"/>
  <c r="O3060" i="1" s="1"/>
  <c r="M3061" i="1"/>
  <c r="N3061" i="1" s="1"/>
  <c r="O3061" i="1" s="1"/>
  <c r="M3062" i="1"/>
  <c r="N3062" i="1" s="1"/>
  <c r="O3062" i="1" s="1"/>
  <c r="M3063" i="1"/>
  <c r="N3063" i="1" s="1"/>
  <c r="O3063" i="1" s="1"/>
  <c r="M3064" i="1"/>
  <c r="N3064" i="1" s="1"/>
  <c r="O3064" i="1" s="1"/>
  <c r="M3065" i="1"/>
  <c r="N3065" i="1" s="1"/>
  <c r="O3065" i="1" s="1"/>
  <c r="M3066" i="1"/>
  <c r="N3066" i="1" s="1"/>
  <c r="O3066" i="1" s="1"/>
  <c r="M3067" i="1"/>
  <c r="N3067" i="1" s="1"/>
  <c r="O3067" i="1" s="1"/>
  <c r="M3068" i="1"/>
  <c r="N3068" i="1" s="1"/>
  <c r="O3068" i="1" s="1"/>
  <c r="M3069" i="1"/>
  <c r="N3069" i="1" s="1"/>
  <c r="O3069" i="1" s="1"/>
  <c r="M3070" i="1"/>
  <c r="N3070" i="1" s="1"/>
  <c r="O3070" i="1" s="1"/>
  <c r="M3071" i="1"/>
  <c r="N3071" i="1" s="1"/>
  <c r="O3071" i="1" s="1"/>
  <c r="M3072" i="1"/>
  <c r="N3072" i="1" s="1"/>
  <c r="O3072" i="1" s="1"/>
  <c r="M3073" i="1"/>
  <c r="N3073" i="1" s="1"/>
  <c r="O3073" i="1" s="1"/>
  <c r="M3074" i="1"/>
  <c r="N3074" i="1" s="1"/>
  <c r="O3074" i="1" s="1"/>
  <c r="M3075" i="1"/>
  <c r="N3075" i="1" s="1"/>
  <c r="O3075" i="1" s="1"/>
  <c r="M3076" i="1"/>
  <c r="N3076" i="1" s="1"/>
  <c r="O3076" i="1" s="1"/>
  <c r="M3077" i="1"/>
  <c r="N3077" i="1" s="1"/>
  <c r="O3077" i="1" s="1"/>
  <c r="M3078" i="1"/>
  <c r="N3078" i="1" s="1"/>
  <c r="O3078" i="1" s="1"/>
  <c r="M3079" i="1"/>
  <c r="N3079" i="1" s="1"/>
  <c r="O3079" i="1" s="1"/>
  <c r="M3080" i="1"/>
  <c r="N3080" i="1" s="1"/>
  <c r="O3080" i="1" s="1"/>
  <c r="M3081" i="1"/>
  <c r="N3081" i="1" s="1"/>
  <c r="O3081" i="1" s="1"/>
  <c r="M3082" i="1"/>
  <c r="N3082" i="1" s="1"/>
  <c r="O3082" i="1" s="1"/>
  <c r="M3083" i="1"/>
  <c r="N3083" i="1" s="1"/>
  <c r="O3083" i="1" s="1"/>
  <c r="M3084" i="1"/>
  <c r="N3084" i="1" s="1"/>
  <c r="O3084" i="1" s="1"/>
  <c r="M3085" i="1"/>
  <c r="N3085" i="1" s="1"/>
  <c r="O3085" i="1" s="1"/>
  <c r="M3086" i="1"/>
  <c r="N3086" i="1" s="1"/>
  <c r="O3086" i="1" s="1"/>
  <c r="M3087" i="1"/>
  <c r="N3087" i="1" s="1"/>
  <c r="O3087" i="1" s="1"/>
  <c r="M3088" i="1"/>
  <c r="N3088" i="1" s="1"/>
  <c r="O3088" i="1" s="1"/>
  <c r="M3089" i="1"/>
  <c r="N3089" i="1" s="1"/>
  <c r="O3089" i="1" s="1"/>
  <c r="M3090" i="1"/>
  <c r="N3090" i="1" s="1"/>
  <c r="O3090" i="1" s="1"/>
  <c r="M3091" i="1"/>
  <c r="N3091" i="1" s="1"/>
  <c r="O3091" i="1" s="1"/>
  <c r="M3092" i="1"/>
  <c r="N3092" i="1" s="1"/>
  <c r="O3092" i="1" s="1"/>
  <c r="M3093" i="1"/>
  <c r="N3093" i="1" s="1"/>
  <c r="O3093" i="1" s="1"/>
  <c r="M3094" i="1"/>
  <c r="N3094" i="1" s="1"/>
  <c r="O3094" i="1" s="1"/>
  <c r="M3095" i="1"/>
  <c r="N3095" i="1" s="1"/>
  <c r="O3095" i="1" s="1"/>
  <c r="M3096" i="1"/>
  <c r="N3096" i="1" s="1"/>
  <c r="O3096" i="1" s="1"/>
  <c r="M3097" i="1"/>
  <c r="N3097" i="1" s="1"/>
  <c r="O3097" i="1" s="1"/>
  <c r="M3098" i="1"/>
  <c r="N3098" i="1" s="1"/>
  <c r="O3098" i="1" s="1"/>
  <c r="M3099" i="1"/>
  <c r="N3099" i="1" s="1"/>
  <c r="O3099" i="1" s="1"/>
  <c r="M3100" i="1"/>
  <c r="N3100" i="1" s="1"/>
  <c r="O3100" i="1" s="1"/>
  <c r="M3101" i="1"/>
  <c r="N3101" i="1" s="1"/>
  <c r="O3101" i="1" s="1"/>
  <c r="M3102" i="1"/>
  <c r="N3102" i="1" s="1"/>
  <c r="O3102" i="1" s="1"/>
  <c r="M3103" i="1"/>
  <c r="N3103" i="1" s="1"/>
  <c r="O3103" i="1" s="1"/>
  <c r="M3104" i="1"/>
  <c r="N3104" i="1" s="1"/>
  <c r="O3104" i="1" s="1"/>
  <c r="M3105" i="1"/>
  <c r="N3105" i="1" s="1"/>
  <c r="O3105" i="1" s="1"/>
  <c r="M3106" i="1"/>
  <c r="N3106" i="1" s="1"/>
  <c r="O3106" i="1" s="1"/>
  <c r="M3107" i="1"/>
  <c r="N3107" i="1" s="1"/>
  <c r="O3107" i="1" s="1"/>
  <c r="M3108" i="1"/>
  <c r="N3108" i="1" s="1"/>
  <c r="O3108" i="1" s="1"/>
  <c r="M3109" i="1"/>
  <c r="N3109" i="1" s="1"/>
  <c r="O3109" i="1" s="1"/>
  <c r="M3110" i="1"/>
  <c r="N3110" i="1" s="1"/>
  <c r="O3110" i="1" s="1"/>
  <c r="M3111" i="1"/>
  <c r="N3111" i="1" s="1"/>
  <c r="O3111" i="1" s="1"/>
  <c r="M3112" i="1"/>
  <c r="N3112" i="1" s="1"/>
  <c r="O3112" i="1" s="1"/>
  <c r="M3113" i="1"/>
  <c r="N3113" i="1" s="1"/>
  <c r="O3113" i="1" s="1"/>
  <c r="M3114" i="1"/>
  <c r="N3114" i="1" s="1"/>
  <c r="O3114" i="1" s="1"/>
  <c r="M3115" i="1"/>
  <c r="N3115" i="1" s="1"/>
  <c r="O3115" i="1" s="1"/>
  <c r="M3116" i="1"/>
  <c r="N3116" i="1" s="1"/>
  <c r="O3116" i="1" s="1"/>
  <c r="M3117" i="1"/>
  <c r="N3117" i="1" s="1"/>
  <c r="O3117" i="1" s="1"/>
  <c r="M3118" i="1"/>
  <c r="N3118" i="1" s="1"/>
  <c r="O3118" i="1" s="1"/>
  <c r="M3119" i="1"/>
  <c r="N3119" i="1" s="1"/>
  <c r="O3119" i="1" s="1"/>
  <c r="M3120" i="1"/>
  <c r="N3120" i="1" s="1"/>
  <c r="O3120" i="1" s="1"/>
  <c r="M3121" i="1"/>
  <c r="N3121" i="1" s="1"/>
  <c r="O3121" i="1" s="1"/>
  <c r="M3122" i="1"/>
  <c r="N3122" i="1" s="1"/>
  <c r="O3122" i="1" s="1"/>
  <c r="M3123" i="1"/>
  <c r="N3123" i="1" s="1"/>
  <c r="O3123" i="1" s="1"/>
  <c r="M3124" i="1"/>
  <c r="N3124" i="1" s="1"/>
  <c r="O3124" i="1" s="1"/>
  <c r="M3125" i="1"/>
  <c r="N3125" i="1" s="1"/>
  <c r="O3125" i="1" s="1"/>
  <c r="M3126" i="1"/>
  <c r="N3126" i="1" s="1"/>
  <c r="O3126" i="1" s="1"/>
  <c r="M3127" i="1"/>
  <c r="N3127" i="1" s="1"/>
  <c r="O3127" i="1" s="1"/>
  <c r="M3128" i="1"/>
  <c r="N3128" i="1" s="1"/>
  <c r="O3128" i="1" s="1"/>
  <c r="M3129" i="1"/>
  <c r="N3129" i="1" s="1"/>
  <c r="O3129" i="1" s="1"/>
  <c r="M3130" i="1"/>
  <c r="N3130" i="1" s="1"/>
  <c r="O3130" i="1" s="1"/>
  <c r="M3131" i="1"/>
  <c r="N3131" i="1" s="1"/>
  <c r="O3131" i="1" s="1"/>
  <c r="M3132" i="1"/>
  <c r="N3132" i="1" s="1"/>
  <c r="O3132" i="1" s="1"/>
  <c r="M3133" i="1"/>
  <c r="N3133" i="1" s="1"/>
  <c r="O3133" i="1" s="1"/>
  <c r="M3134" i="1"/>
  <c r="N3134" i="1" s="1"/>
  <c r="O3134" i="1" s="1"/>
  <c r="M3135" i="1"/>
  <c r="N3135" i="1" s="1"/>
  <c r="O3135" i="1" s="1"/>
  <c r="M3136" i="1"/>
  <c r="N3136" i="1" s="1"/>
  <c r="O3136" i="1" s="1"/>
  <c r="M3137" i="1"/>
  <c r="N3137" i="1" s="1"/>
  <c r="O3137" i="1" s="1"/>
  <c r="M3138" i="1"/>
  <c r="N3138" i="1" s="1"/>
  <c r="O3138" i="1" s="1"/>
  <c r="M3139" i="1"/>
  <c r="N3139" i="1" s="1"/>
  <c r="O3139" i="1" s="1"/>
  <c r="M3140" i="1"/>
  <c r="N3140" i="1" s="1"/>
  <c r="O3140" i="1" s="1"/>
  <c r="M3141" i="1"/>
  <c r="N3141" i="1" s="1"/>
  <c r="O3141" i="1" s="1"/>
  <c r="M3142" i="1"/>
  <c r="N3142" i="1" s="1"/>
  <c r="O3142" i="1" s="1"/>
  <c r="M3143" i="1"/>
  <c r="N3143" i="1" s="1"/>
  <c r="O3143" i="1" s="1"/>
  <c r="M3144" i="1"/>
  <c r="N3144" i="1" s="1"/>
  <c r="O3144" i="1" s="1"/>
  <c r="M3145" i="1"/>
  <c r="N3145" i="1" s="1"/>
  <c r="O3145" i="1" s="1"/>
  <c r="M3146" i="1"/>
  <c r="N3146" i="1" s="1"/>
  <c r="O3146" i="1" s="1"/>
  <c r="M3147" i="1"/>
  <c r="N3147" i="1" s="1"/>
  <c r="O3147" i="1" s="1"/>
  <c r="M3148" i="1"/>
  <c r="N3148" i="1" s="1"/>
  <c r="O3148" i="1" s="1"/>
  <c r="M3149" i="1"/>
  <c r="N3149" i="1" s="1"/>
  <c r="O3149" i="1" s="1"/>
  <c r="M3150" i="1"/>
  <c r="N3150" i="1" s="1"/>
  <c r="O3150" i="1" s="1"/>
  <c r="M3151" i="1"/>
  <c r="N3151" i="1" s="1"/>
  <c r="O3151" i="1" s="1"/>
  <c r="M3152" i="1"/>
  <c r="N3152" i="1" s="1"/>
  <c r="O3152" i="1" s="1"/>
  <c r="M3153" i="1"/>
  <c r="N3153" i="1" s="1"/>
  <c r="O3153" i="1" s="1"/>
  <c r="M3154" i="1"/>
  <c r="N3154" i="1" s="1"/>
  <c r="O3154" i="1" s="1"/>
  <c r="M3155" i="1"/>
  <c r="N3155" i="1" s="1"/>
  <c r="O3155" i="1" s="1"/>
  <c r="M3156" i="1"/>
  <c r="N3156" i="1" s="1"/>
  <c r="O3156" i="1" s="1"/>
  <c r="M3157" i="1"/>
  <c r="N3157" i="1" s="1"/>
  <c r="O3157" i="1" s="1"/>
  <c r="M3158" i="1"/>
  <c r="N3158" i="1" s="1"/>
  <c r="O3158" i="1" s="1"/>
  <c r="M3159" i="1"/>
  <c r="N3159" i="1" s="1"/>
  <c r="O3159" i="1" s="1"/>
  <c r="M3160" i="1"/>
  <c r="N3160" i="1" s="1"/>
  <c r="O3160" i="1" s="1"/>
  <c r="M3161" i="1"/>
  <c r="N3161" i="1" s="1"/>
  <c r="O3161" i="1" s="1"/>
  <c r="M3162" i="1"/>
  <c r="N3162" i="1" s="1"/>
  <c r="O3162" i="1" s="1"/>
  <c r="M3163" i="1"/>
  <c r="N3163" i="1" s="1"/>
  <c r="O3163" i="1" s="1"/>
  <c r="M3164" i="1"/>
  <c r="N3164" i="1" s="1"/>
  <c r="O3164" i="1" s="1"/>
  <c r="M3165" i="1"/>
  <c r="N3165" i="1" s="1"/>
  <c r="O3165" i="1" s="1"/>
  <c r="M3166" i="1"/>
  <c r="N3166" i="1" s="1"/>
  <c r="O3166" i="1" s="1"/>
  <c r="M3167" i="1"/>
  <c r="N3167" i="1" s="1"/>
  <c r="O3167" i="1" s="1"/>
  <c r="M3168" i="1"/>
  <c r="N3168" i="1" s="1"/>
  <c r="O3168" i="1" s="1"/>
  <c r="M3169" i="1"/>
  <c r="N3169" i="1" s="1"/>
  <c r="O3169" i="1" s="1"/>
  <c r="M3170" i="1"/>
  <c r="N3170" i="1" s="1"/>
  <c r="O3170" i="1" s="1"/>
  <c r="M3171" i="1"/>
  <c r="N3171" i="1" s="1"/>
  <c r="O3171" i="1" s="1"/>
  <c r="M3172" i="1"/>
  <c r="N3172" i="1" s="1"/>
  <c r="O3172" i="1" s="1"/>
  <c r="M3173" i="1"/>
  <c r="N3173" i="1" s="1"/>
  <c r="O3173" i="1" s="1"/>
  <c r="M3174" i="1"/>
  <c r="N3174" i="1" s="1"/>
  <c r="O3174" i="1" s="1"/>
  <c r="M3175" i="1"/>
  <c r="N3175" i="1" s="1"/>
  <c r="O3175" i="1" s="1"/>
  <c r="M3176" i="1"/>
  <c r="N3176" i="1" s="1"/>
  <c r="O3176" i="1" s="1"/>
  <c r="M3177" i="1"/>
  <c r="N3177" i="1" s="1"/>
  <c r="O3177" i="1" s="1"/>
  <c r="M3178" i="1"/>
  <c r="N3178" i="1" s="1"/>
  <c r="O3178" i="1" s="1"/>
  <c r="M3179" i="1"/>
  <c r="N3179" i="1" s="1"/>
  <c r="O3179" i="1" s="1"/>
  <c r="M3180" i="1"/>
  <c r="N3180" i="1" s="1"/>
  <c r="O3180" i="1" s="1"/>
  <c r="M3181" i="1"/>
  <c r="N3181" i="1" s="1"/>
  <c r="O3181" i="1" s="1"/>
  <c r="M3182" i="1"/>
  <c r="N3182" i="1" s="1"/>
  <c r="O3182" i="1" s="1"/>
  <c r="M3183" i="1"/>
  <c r="N3183" i="1" s="1"/>
  <c r="O3183" i="1" s="1"/>
  <c r="M3184" i="1"/>
  <c r="N3184" i="1" s="1"/>
  <c r="O3184" i="1" s="1"/>
  <c r="M3185" i="1"/>
  <c r="N3185" i="1" s="1"/>
  <c r="O3185" i="1" s="1"/>
  <c r="M3186" i="1"/>
  <c r="N3186" i="1" s="1"/>
  <c r="O3186" i="1" s="1"/>
  <c r="M3187" i="1"/>
  <c r="N3187" i="1" s="1"/>
  <c r="O3187" i="1" s="1"/>
  <c r="M3188" i="1"/>
  <c r="N3188" i="1" s="1"/>
  <c r="O3188" i="1" s="1"/>
  <c r="M3189" i="1"/>
  <c r="N3189" i="1" s="1"/>
  <c r="O3189" i="1" s="1"/>
  <c r="M3190" i="1"/>
  <c r="N3190" i="1" s="1"/>
  <c r="O3190" i="1" s="1"/>
  <c r="M3191" i="1"/>
  <c r="N3191" i="1" s="1"/>
  <c r="O3191" i="1" s="1"/>
  <c r="M3192" i="1"/>
  <c r="N3192" i="1" s="1"/>
  <c r="O3192" i="1" s="1"/>
  <c r="M3193" i="1"/>
  <c r="N3193" i="1" s="1"/>
  <c r="O3193" i="1" s="1"/>
  <c r="M3194" i="1"/>
  <c r="N3194" i="1" s="1"/>
  <c r="O3194" i="1" s="1"/>
  <c r="M3195" i="1"/>
  <c r="N3195" i="1" s="1"/>
  <c r="O3195" i="1" s="1"/>
  <c r="M3196" i="1"/>
  <c r="N3196" i="1" s="1"/>
  <c r="O3196" i="1" s="1"/>
  <c r="M3197" i="1"/>
  <c r="N3197" i="1" s="1"/>
  <c r="O3197" i="1" s="1"/>
  <c r="M3198" i="1"/>
  <c r="N3198" i="1" s="1"/>
  <c r="O3198" i="1" s="1"/>
  <c r="M3199" i="1"/>
  <c r="N3199" i="1" s="1"/>
  <c r="O3199" i="1" s="1"/>
  <c r="M3200" i="1"/>
  <c r="N3200" i="1" s="1"/>
  <c r="O3200" i="1" s="1"/>
  <c r="M3201" i="1"/>
  <c r="N3201" i="1" s="1"/>
  <c r="O3201" i="1" s="1"/>
  <c r="M3202" i="1"/>
  <c r="N3202" i="1" s="1"/>
  <c r="O3202" i="1" s="1"/>
  <c r="M3203" i="1"/>
  <c r="N3203" i="1" s="1"/>
  <c r="O3203" i="1" s="1"/>
  <c r="M3204" i="1"/>
  <c r="N3204" i="1" s="1"/>
  <c r="O3204" i="1" s="1"/>
  <c r="M3205" i="1"/>
  <c r="N3205" i="1" s="1"/>
  <c r="O3205" i="1" s="1"/>
  <c r="M3206" i="1"/>
  <c r="N3206" i="1" s="1"/>
  <c r="O3206" i="1" s="1"/>
  <c r="M3207" i="1"/>
  <c r="N3207" i="1" s="1"/>
  <c r="O3207" i="1" s="1"/>
  <c r="M3208" i="1"/>
  <c r="N3208" i="1" s="1"/>
  <c r="O3208" i="1" s="1"/>
  <c r="M3209" i="1"/>
  <c r="N3209" i="1" s="1"/>
  <c r="O3209" i="1" s="1"/>
  <c r="M3210" i="1"/>
  <c r="N3210" i="1" s="1"/>
  <c r="O3210" i="1" s="1"/>
  <c r="M3211" i="1"/>
  <c r="N3211" i="1" s="1"/>
  <c r="O3211" i="1" s="1"/>
  <c r="M3212" i="1"/>
  <c r="N3212" i="1" s="1"/>
  <c r="O3212" i="1" s="1"/>
  <c r="M3213" i="1"/>
  <c r="N3213" i="1" s="1"/>
  <c r="O3213" i="1" s="1"/>
  <c r="M3214" i="1"/>
  <c r="N3214" i="1" s="1"/>
  <c r="O3214" i="1" s="1"/>
  <c r="M3215" i="1"/>
  <c r="N3215" i="1" s="1"/>
  <c r="O3215" i="1" s="1"/>
  <c r="M3216" i="1"/>
  <c r="N3216" i="1" s="1"/>
  <c r="O3216" i="1" s="1"/>
  <c r="M3217" i="1"/>
  <c r="N3217" i="1" s="1"/>
  <c r="O3217" i="1" s="1"/>
  <c r="M3218" i="1"/>
  <c r="N3218" i="1" s="1"/>
  <c r="O3218" i="1" s="1"/>
  <c r="M3219" i="1"/>
  <c r="N3219" i="1" s="1"/>
  <c r="O3219" i="1" s="1"/>
  <c r="M3220" i="1"/>
  <c r="N3220" i="1" s="1"/>
  <c r="O3220" i="1" s="1"/>
  <c r="M3221" i="1"/>
  <c r="N3221" i="1" s="1"/>
  <c r="O3221" i="1" s="1"/>
  <c r="M3222" i="1"/>
  <c r="N3222" i="1" s="1"/>
  <c r="O3222" i="1" s="1"/>
  <c r="M3223" i="1"/>
  <c r="N3223" i="1" s="1"/>
  <c r="O3223" i="1" s="1"/>
  <c r="M3224" i="1"/>
  <c r="N3224" i="1" s="1"/>
  <c r="O3224" i="1" s="1"/>
  <c r="M3225" i="1"/>
  <c r="N3225" i="1" s="1"/>
  <c r="O3225" i="1" s="1"/>
  <c r="M3226" i="1"/>
  <c r="N3226" i="1" s="1"/>
  <c r="O3226" i="1" s="1"/>
  <c r="M3227" i="1"/>
  <c r="N3227" i="1" s="1"/>
  <c r="O3227" i="1" s="1"/>
  <c r="M3228" i="1"/>
  <c r="N3228" i="1" s="1"/>
  <c r="O3228" i="1" s="1"/>
  <c r="M3229" i="1"/>
  <c r="N3229" i="1" s="1"/>
  <c r="O3229" i="1" s="1"/>
  <c r="M3230" i="1"/>
  <c r="N3230" i="1" s="1"/>
  <c r="O3230" i="1" s="1"/>
  <c r="M3231" i="1"/>
  <c r="N3231" i="1" s="1"/>
  <c r="O3231" i="1" s="1"/>
  <c r="M3232" i="1"/>
  <c r="N3232" i="1" s="1"/>
  <c r="O3232" i="1" s="1"/>
  <c r="M3233" i="1"/>
  <c r="N3233" i="1" s="1"/>
  <c r="O3233" i="1" s="1"/>
  <c r="M3234" i="1"/>
  <c r="N3234" i="1" s="1"/>
  <c r="O3234" i="1" s="1"/>
  <c r="M3235" i="1"/>
  <c r="N3235" i="1" s="1"/>
  <c r="O3235" i="1" s="1"/>
  <c r="M3236" i="1"/>
  <c r="N3236" i="1" s="1"/>
  <c r="O3236" i="1" s="1"/>
  <c r="M3237" i="1"/>
  <c r="N3237" i="1" s="1"/>
  <c r="O3237" i="1" s="1"/>
  <c r="M3238" i="1"/>
  <c r="N3238" i="1" s="1"/>
  <c r="O3238" i="1" s="1"/>
  <c r="M3239" i="1"/>
  <c r="N3239" i="1" s="1"/>
  <c r="O3239" i="1" s="1"/>
  <c r="M3240" i="1"/>
  <c r="N3240" i="1" s="1"/>
  <c r="O3240" i="1" s="1"/>
  <c r="M3241" i="1"/>
  <c r="N3241" i="1" s="1"/>
  <c r="O3241" i="1" s="1"/>
  <c r="M3242" i="1"/>
  <c r="N3242" i="1" s="1"/>
  <c r="O3242" i="1" s="1"/>
  <c r="M3243" i="1"/>
  <c r="N3243" i="1" s="1"/>
  <c r="O3243" i="1" s="1"/>
  <c r="M3244" i="1"/>
  <c r="N3244" i="1" s="1"/>
  <c r="O3244" i="1" s="1"/>
  <c r="M3245" i="1"/>
  <c r="N3245" i="1" s="1"/>
  <c r="O3245" i="1" s="1"/>
  <c r="M3246" i="1"/>
  <c r="N3246" i="1" s="1"/>
  <c r="O3246" i="1" s="1"/>
  <c r="M3247" i="1"/>
  <c r="N3247" i="1" s="1"/>
  <c r="O3247" i="1" s="1"/>
  <c r="M3248" i="1"/>
  <c r="N3248" i="1" s="1"/>
  <c r="O3248" i="1" s="1"/>
  <c r="M3249" i="1"/>
  <c r="N3249" i="1" s="1"/>
  <c r="O3249" i="1" s="1"/>
  <c r="M3250" i="1"/>
  <c r="N3250" i="1" s="1"/>
  <c r="O3250" i="1" s="1"/>
  <c r="M3251" i="1"/>
  <c r="N3251" i="1" s="1"/>
  <c r="O3251" i="1" s="1"/>
  <c r="M3252" i="1"/>
  <c r="N3252" i="1" s="1"/>
  <c r="O3252" i="1" s="1"/>
  <c r="M3253" i="1"/>
  <c r="N3253" i="1" s="1"/>
  <c r="O3253" i="1" s="1"/>
  <c r="M3254" i="1"/>
  <c r="N3254" i="1" s="1"/>
  <c r="O3254" i="1" s="1"/>
  <c r="M3255" i="1"/>
  <c r="N3255" i="1" s="1"/>
  <c r="O3255" i="1" s="1"/>
  <c r="M3256" i="1"/>
  <c r="N3256" i="1" s="1"/>
  <c r="O3256" i="1" s="1"/>
  <c r="M3257" i="1"/>
  <c r="N3257" i="1" s="1"/>
  <c r="O3257" i="1" s="1"/>
  <c r="M3258" i="1"/>
  <c r="N3258" i="1" s="1"/>
  <c r="O3258" i="1" s="1"/>
  <c r="M3259" i="1"/>
  <c r="N3259" i="1" s="1"/>
  <c r="O3259" i="1" s="1"/>
  <c r="M3260" i="1"/>
  <c r="N3260" i="1" s="1"/>
  <c r="O3260" i="1" s="1"/>
  <c r="M3261" i="1"/>
  <c r="N3261" i="1" s="1"/>
  <c r="O3261" i="1" s="1"/>
  <c r="M3262" i="1"/>
  <c r="N3262" i="1" s="1"/>
  <c r="O3262" i="1" s="1"/>
  <c r="M3263" i="1"/>
  <c r="N3263" i="1" s="1"/>
  <c r="O3263" i="1" s="1"/>
  <c r="M3264" i="1"/>
  <c r="N3264" i="1" s="1"/>
  <c r="O3264" i="1" s="1"/>
  <c r="M3265" i="1"/>
  <c r="N3265" i="1" s="1"/>
  <c r="O3265" i="1" s="1"/>
  <c r="M3266" i="1"/>
  <c r="N3266" i="1" s="1"/>
  <c r="O3266" i="1" s="1"/>
  <c r="M3267" i="1"/>
  <c r="N3267" i="1" s="1"/>
  <c r="O3267" i="1" s="1"/>
  <c r="M3268" i="1"/>
  <c r="N3268" i="1" s="1"/>
  <c r="O3268" i="1" s="1"/>
  <c r="M3269" i="1"/>
  <c r="N3269" i="1" s="1"/>
  <c r="O3269" i="1" s="1"/>
  <c r="M3270" i="1"/>
  <c r="N3270" i="1" s="1"/>
  <c r="O3270" i="1" s="1"/>
  <c r="M3271" i="1"/>
  <c r="N3271" i="1" s="1"/>
  <c r="O3271" i="1" s="1"/>
  <c r="M3272" i="1"/>
  <c r="N3272" i="1" s="1"/>
  <c r="O3272" i="1" s="1"/>
  <c r="M3273" i="1"/>
  <c r="N3273" i="1" s="1"/>
  <c r="O3273" i="1" s="1"/>
  <c r="M3274" i="1"/>
  <c r="N3274" i="1" s="1"/>
  <c r="O3274" i="1" s="1"/>
  <c r="M3275" i="1"/>
  <c r="N3275" i="1" s="1"/>
  <c r="O3275" i="1" s="1"/>
  <c r="M3276" i="1"/>
  <c r="N3276" i="1" s="1"/>
  <c r="O3276" i="1" s="1"/>
  <c r="M3277" i="1"/>
  <c r="N3277" i="1" s="1"/>
  <c r="O3277" i="1" s="1"/>
  <c r="M3278" i="1"/>
  <c r="N3278" i="1" s="1"/>
  <c r="O3278" i="1" s="1"/>
  <c r="M3279" i="1"/>
  <c r="N3279" i="1" s="1"/>
  <c r="O3279" i="1" s="1"/>
  <c r="M3280" i="1"/>
  <c r="N3280" i="1" s="1"/>
  <c r="O3280" i="1" s="1"/>
  <c r="M3281" i="1"/>
  <c r="N3281" i="1" s="1"/>
  <c r="O3281" i="1" s="1"/>
  <c r="M3282" i="1"/>
  <c r="N3282" i="1" s="1"/>
  <c r="O3282" i="1" s="1"/>
  <c r="M3283" i="1"/>
  <c r="N3283" i="1" s="1"/>
  <c r="O3283" i="1" s="1"/>
  <c r="M3284" i="1"/>
  <c r="N3284" i="1" s="1"/>
  <c r="O3284" i="1" s="1"/>
  <c r="M3285" i="1"/>
  <c r="N3285" i="1" s="1"/>
  <c r="O3285" i="1" s="1"/>
  <c r="M3286" i="1"/>
  <c r="N3286" i="1" s="1"/>
  <c r="O3286" i="1" s="1"/>
  <c r="M3287" i="1"/>
  <c r="N3287" i="1" s="1"/>
  <c r="O3287" i="1" s="1"/>
  <c r="M3288" i="1"/>
  <c r="N3288" i="1" s="1"/>
  <c r="O3288" i="1" s="1"/>
  <c r="M3289" i="1"/>
  <c r="N3289" i="1" s="1"/>
  <c r="O3289" i="1" s="1"/>
  <c r="M3290" i="1"/>
  <c r="N3290" i="1" s="1"/>
  <c r="O3290" i="1" s="1"/>
  <c r="M3291" i="1"/>
  <c r="N3291" i="1" s="1"/>
  <c r="O3291" i="1" s="1"/>
  <c r="M3292" i="1"/>
  <c r="N3292" i="1" s="1"/>
  <c r="O3292" i="1" s="1"/>
  <c r="M3293" i="1"/>
  <c r="N3293" i="1" s="1"/>
  <c r="O3293" i="1" s="1"/>
  <c r="M3294" i="1"/>
  <c r="N3294" i="1" s="1"/>
  <c r="O3294" i="1" s="1"/>
  <c r="M3295" i="1"/>
  <c r="N3295" i="1" s="1"/>
  <c r="O3295" i="1" s="1"/>
  <c r="M3296" i="1"/>
  <c r="N3296" i="1" s="1"/>
  <c r="O3296" i="1" s="1"/>
  <c r="M3297" i="1"/>
  <c r="N3297" i="1" s="1"/>
  <c r="O3297" i="1" s="1"/>
  <c r="M3298" i="1"/>
  <c r="N3298" i="1" s="1"/>
  <c r="O3298" i="1" s="1"/>
  <c r="M3299" i="1"/>
  <c r="N3299" i="1" s="1"/>
  <c r="O3299" i="1" s="1"/>
  <c r="M3300" i="1"/>
  <c r="N3300" i="1" s="1"/>
  <c r="O3300" i="1" s="1"/>
  <c r="M3301" i="1"/>
  <c r="N3301" i="1" s="1"/>
  <c r="O3301" i="1" s="1"/>
  <c r="M3302" i="1"/>
  <c r="N3302" i="1" s="1"/>
  <c r="O3302" i="1" s="1"/>
  <c r="M3303" i="1"/>
  <c r="N3303" i="1" s="1"/>
  <c r="O3303" i="1" s="1"/>
  <c r="M3304" i="1"/>
  <c r="N3304" i="1" s="1"/>
  <c r="O3304" i="1" s="1"/>
  <c r="M3305" i="1"/>
  <c r="N3305" i="1" s="1"/>
  <c r="O3305" i="1" s="1"/>
  <c r="M3306" i="1"/>
  <c r="N3306" i="1" s="1"/>
  <c r="O3306" i="1" s="1"/>
  <c r="M3307" i="1"/>
  <c r="N3307" i="1" s="1"/>
  <c r="O3307" i="1" s="1"/>
  <c r="M3308" i="1"/>
  <c r="N3308" i="1" s="1"/>
  <c r="O3308" i="1" s="1"/>
  <c r="M3309" i="1"/>
  <c r="N3309" i="1" s="1"/>
  <c r="O3309" i="1" s="1"/>
  <c r="M3310" i="1"/>
  <c r="N3310" i="1" s="1"/>
  <c r="O3310" i="1" s="1"/>
  <c r="M3311" i="1"/>
  <c r="N3311" i="1" s="1"/>
  <c r="O3311" i="1" s="1"/>
  <c r="M3312" i="1"/>
  <c r="N3312" i="1" s="1"/>
  <c r="O3312" i="1" s="1"/>
  <c r="M3313" i="1"/>
  <c r="N3313" i="1" s="1"/>
  <c r="O3313" i="1" s="1"/>
  <c r="M3314" i="1"/>
  <c r="N3314" i="1" s="1"/>
  <c r="O3314" i="1" s="1"/>
  <c r="M3315" i="1"/>
  <c r="N3315" i="1" s="1"/>
  <c r="O3315" i="1" s="1"/>
  <c r="M3316" i="1"/>
  <c r="N3316" i="1" s="1"/>
  <c r="O3316" i="1" s="1"/>
  <c r="M3317" i="1"/>
  <c r="N3317" i="1" s="1"/>
  <c r="O3317" i="1" s="1"/>
  <c r="M3318" i="1"/>
  <c r="N3318" i="1" s="1"/>
  <c r="O3318" i="1" s="1"/>
  <c r="M3319" i="1"/>
  <c r="N3319" i="1" s="1"/>
  <c r="O3319" i="1" s="1"/>
  <c r="M3320" i="1"/>
  <c r="N3320" i="1" s="1"/>
  <c r="O3320" i="1" s="1"/>
  <c r="M3321" i="1"/>
  <c r="N3321" i="1" s="1"/>
  <c r="O3321" i="1" s="1"/>
  <c r="M3322" i="1"/>
  <c r="N3322" i="1" s="1"/>
  <c r="O3322" i="1" s="1"/>
  <c r="M3323" i="1"/>
  <c r="N3323" i="1" s="1"/>
  <c r="O3323" i="1" s="1"/>
  <c r="M3324" i="1"/>
  <c r="N3324" i="1" s="1"/>
  <c r="O3324" i="1" s="1"/>
  <c r="M3325" i="1"/>
  <c r="N3325" i="1" s="1"/>
  <c r="O3325" i="1" s="1"/>
  <c r="M3326" i="1"/>
  <c r="N3326" i="1" s="1"/>
  <c r="O3326" i="1" s="1"/>
  <c r="M3327" i="1"/>
  <c r="N3327" i="1" s="1"/>
  <c r="O3327" i="1" s="1"/>
  <c r="M3328" i="1"/>
  <c r="N3328" i="1" s="1"/>
  <c r="O3328" i="1" s="1"/>
  <c r="M3329" i="1"/>
  <c r="N3329" i="1" s="1"/>
  <c r="O3329" i="1" s="1"/>
  <c r="M3330" i="1"/>
  <c r="N3330" i="1" s="1"/>
  <c r="O3330" i="1" s="1"/>
  <c r="M3331" i="1"/>
  <c r="N3331" i="1" s="1"/>
  <c r="O3331" i="1" s="1"/>
  <c r="M3332" i="1"/>
  <c r="N3332" i="1" s="1"/>
  <c r="O3332" i="1" s="1"/>
  <c r="M3333" i="1"/>
  <c r="N3333" i="1" s="1"/>
  <c r="O3333" i="1" s="1"/>
  <c r="M3334" i="1"/>
  <c r="N3334" i="1" s="1"/>
  <c r="O3334" i="1" s="1"/>
  <c r="M3335" i="1"/>
  <c r="N3335" i="1" s="1"/>
  <c r="O3335" i="1" s="1"/>
  <c r="M3336" i="1"/>
  <c r="N3336" i="1" s="1"/>
  <c r="O3336" i="1" s="1"/>
  <c r="M3337" i="1"/>
  <c r="N3337" i="1" s="1"/>
  <c r="O3337" i="1" s="1"/>
  <c r="M3338" i="1"/>
  <c r="N3338" i="1" s="1"/>
  <c r="O3338" i="1" s="1"/>
  <c r="M3339" i="1"/>
  <c r="N3339" i="1" s="1"/>
  <c r="O3339" i="1" s="1"/>
  <c r="M3340" i="1"/>
  <c r="N3340" i="1" s="1"/>
  <c r="O3340" i="1" s="1"/>
  <c r="M3341" i="1"/>
  <c r="N3341" i="1" s="1"/>
  <c r="O3341" i="1" s="1"/>
  <c r="M3342" i="1"/>
  <c r="N3342" i="1" s="1"/>
  <c r="O3342" i="1" s="1"/>
  <c r="M3343" i="1"/>
  <c r="N3343" i="1" s="1"/>
  <c r="O3343" i="1" s="1"/>
  <c r="M3344" i="1"/>
  <c r="N3344" i="1" s="1"/>
  <c r="O3344" i="1" s="1"/>
  <c r="M3345" i="1"/>
  <c r="N3345" i="1" s="1"/>
  <c r="O3345" i="1" s="1"/>
  <c r="M3346" i="1"/>
  <c r="N3346" i="1" s="1"/>
  <c r="O3346" i="1" s="1"/>
  <c r="M3347" i="1"/>
  <c r="N3347" i="1" s="1"/>
  <c r="O3347" i="1" s="1"/>
  <c r="M3348" i="1"/>
  <c r="N3348" i="1" s="1"/>
  <c r="O3348" i="1" s="1"/>
  <c r="M3349" i="1"/>
  <c r="N3349" i="1" s="1"/>
  <c r="O3349" i="1" s="1"/>
  <c r="M3350" i="1"/>
  <c r="N3350" i="1" s="1"/>
  <c r="O3350" i="1" s="1"/>
  <c r="M3351" i="1"/>
  <c r="N3351" i="1" s="1"/>
  <c r="O3351" i="1" s="1"/>
  <c r="M3352" i="1"/>
  <c r="N3352" i="1" s="1"/>
  <c r="O3352" i="1" s="1"/>
  <c r="M3353" i="1"/>
  <c r="N3353" i="1" s="1"/>
  <c r="O3353" i="1" s="1"/>
  <c r="M3354" i="1"/>
  <c r="N3354" i="1" s="1"/>
  <c r="O3354" i="1" s="1"/>
  <c r="M3355" i="1"/>
  <c r="N3355" i="1" s="1"/>
  <c r="O3355" i="1" s="1"/>
  <c r="M3356" i="1"/>
  <c r="N3356" i="1" s="1"/>
  <c r="O3356" i="1" s="1"/>
  <c r="M3357" i="1"/>
  <c r="N3357" i="1" s="1"/>
  <c r="O3357" i="1" s="1"/>
  <c r="M3358" i="1"/>
  <c r="N3358" i="1" s="1"/>
  <c r="O3358" i="1" s="1"/>
  <c r="M3359" i="1"/>
  <c r="N3359" i="1" s="1"/>
  <c r="O3359" i="1" s="1"/>
  <c r="M3360" i="1"/>
  <c r="N3360" i="1" s="1"/>
  <c r="O3360" i="1" s="1"/>
  <c r="M3361" i="1"/>
  <c r="N3361" i="1" s="1"/>
  <c r="O3361" i="1" s="1"/>
  <c r="M3362" i="1"/>
  <c r="N3362" i="1" s="1"/>
  <c r="O3362" i="1" s="1"/>
  <c r="M3363" i="1"/>
  <c r="N3363" i="1" s="1"/>
  <c r="O3363" i="1" s="1"/>
  <c r="M3364" i="1"/>
  <c r="N3364" i="1" s="1"/>
  <c r="O3364" i="1" s="1"/>
  <c r="M3365" i="1"/>
  <c r="N3365" i="1" s="1"/>
  <c r="O3365" i="1" s="1"/>
  <c r="M3366" i="1"/>
  <c r="N3366" i="1" s="1"/>
  <c r="O3366" i="1" s="1"/>
  <c r="M3367" i="1"/>
  <c r="N3367" i="1" s="1"/>
  <c r="O3367" i="1" s="1"/>
  <c r="M3368" i="1"/>
  <c r="N3368" i="1" s="1"/>
  <c r="O3368" i="1" s="1"/>
  <c r="M3369" i="1"/>
  <c r="N3369" i="1" s="1"/>
  <c r="O3369" i="1" s="1"/>
  <c r="M3370" i="1"/>
  <c r="N3370" i="1" s="1"/>
  <c r="O3370" i="1" s="1"/>
  <c r="M3371" i="1"/>
  <c r="N3371" i="1" s="1"/>
  <c r="O3371" i="1" s="1"/>
  <c r="M3372" i="1"/>
  <c r="N3372" i="1" s="1"/>
  <c r="O3372" i="1" s="1"/>
  <c r="M3373" i="1"/>
  <c r="N3373" i="1" s="1"/>
  <c r="O3373" i="1" s="1"/>
  <c r="M3374" i="1"/>
  <c r="N3374" i="1" s="1"/>
  <c r="O3374" i="1" s="1"/>
  <c r="M3375" i="1"/>
  <c r="N3375" i="1" s="1"/>
  <c r="O3375" i="1" s="1"/>
  <c r="M3376" i="1"/>
  <c r="N3376" i="1" s="1"/>
  <c r="O3376" i="1" s="1"/>
  <c r="M3377" i="1"/>
  <c r="N3377" i="1" s="1"/>
  <c r="O3377" i="1" s="1"/>
  <c r="M3378" i="1"/>
  <c r="N3378" i="1" s="1"/>
  <c r="O3378" i="1" s="1"/>
  <c r="M3379" i="1"/>
  <c r="N3379" i="1" s="1"/>
  <c r="O3379" i="1" s="1"/>
  <c r="M3380" i="1"/>
  <c r="N3380" i="1" s="1"/>
  <c r="O3380" i="1" s="1"/>
  <c r="M3381" i="1"/>
  <c r="N3381" i="1" s="1"/>
  <c r="O3381" i="1" s="1"/>
  <c r="M3382" i="1"/>
  <c r="N3382" i="1" s="1"/>
  <c r="O3382" i="1" s="1"/>
  <c r="M3383" i="1"/>
  <c r="N3383" i="1" s="1"/>
  <c r="O3383" i="1" s="1"/>
  <c r="M3384" i="1"/>
  <c r="N3384" i="1" s="1"/>
  <c r="O3384" i="1" s="1"/>
  <c r="M3385" i="1"/>
  <c r="N3385" i="1" s="1"/>
  <c r="O3385" i="1" s="1"/>
  <c r="M3386" i="1"/>
  <c r="N3386" i="1" s="1"/>
  <c r="O3386" i="1" s="1"/>
  <c r="M3387" i="1"/>
  <c r="N3387" i="1" s="1"/>
  <c r="O3387" i="1" s="1"/>
  <c r="M3388" i="1"/>
  <c r="N3388" i="1" s="1"/>
  <c r="O3388" i="1" s="1"/>
  <c r="M3389" i="1"/>
  <c r="N3389" i="1" s="1"/>
  <c r="O3389" i="1" s="1"/>
  <c r="M3390" i="1"/>
  <c r="N3390" i="1" s="1"/>
  <c r="O3390" i="1" s="1"/>
  <c r="M3391" i="1"/>
  <c r="N3391" i="1" s="1"/>
  <c r="O3391" i="1" s="1"/>
  <c r="M3392" i="1"/>
  <c r="N3392" i="1" s="1"/>
  <c r="O3392" i="1" s="1"/>
  <c r="M3393" i="1"/>
  <c r="N3393" i="1" s="1"/>
  <c r="O3393" i="1" s="1"/>
  <c r="M3394" i="1"/>
  <c r="N3394" i="1" s="1"/>
  <c r="O3394" i="1" s="1"/>
  <c r="M3395" i="1"/>
  <c r="N3395" i="1" s="1"/>
  <c r="O3395" i="1" s="1"/>
  <c r="M3396" i="1"/>
  <c r="N3396" i="1" s="1"/>
  <c r="O3396" i="1" s="1"/>
  <c r="M3397" i="1"/>
  <c r="N3397" i="1" s="1"/>
  <c r="O3397" i="1" s="1"/>
  <c r="M3398" i="1"/>
  <c r="N3398" i="1" s="1"/>
  <c r="O3398" i="1" s="1"/>
  <c r="M3399" i="1"/>
  <c r="N3399" i="1" s="1"/>
  <c r="O3399" i="1" s="1"/>
  <c r="M3400" i="1"/>
  <c r="N3400" i="1" s="1"/>
  <c r="O3400" i="1" s="1"/>
  <c r="M3401" i="1"/>
  <c r="N3401" i="1" s="1"/>
  <c r="O3401" i="1" s="1"/>
  <c r="M3402" i="1"/>
  <c r="N3402" i="1" s="1"/>
  <c r="O3402" i="1" s="1"/>
  <c r="M3403" i="1"/>
  <c r="N3403" i="1" s="1"/>
  <c r="O3403" i="1" s="1"/>
  <c r="M3404" i="1"/>
  <c r="N3404" i="1" s="1"/>
  <c r="O3404" i="1" s="1"/>
  <c r="M3405" i="1"/>
  <c r="N3405" i="1" s="1"/>
  <c r="O3405" i="1" s="1"/>
  <c r="M3406" i="1"/>
  <c r="N3406" i="1" s="1"/>
  <c r="O3406" i="1" s="1"/>
  <c r="M3407" i="1"/>
  <c r="N3407" i="1" s="1"/>
  <c r="O3407" i="1" s="1"/>
  <c r="M3408" i="1"/>
  <c r="N3408" i="1" s="1"/>
  <c r="O3408" i="1" s="1"/>
  <c r="M3409" i="1"/>
  <c r="N3409" i="1" s="1"/>
  <c r="O3409" i="1" s="1"/>
  <c r="M3410" i="1"/>
  <c r="N3410" i="1" s="1"/>
  <c r="O3410" i="1" s="1"/>
  <c r="M3411" i="1"/>
  <c r="N3411" i="1" s="1"/>
  <c r="O3411" i="1" s="1"/>
  <c r="M3412" i="1"/>
  <c r="N3412" i="1" s="1"/>
  <c r="O3412" i="1" s="1"/>
  <c r="M3413" i="1"/>
  <c r="N3413" i="1" s="1"/>
  <c r="O3413" i="1" s="1"/>
  <c r="M3414" i="1"/>
  <c r="N3414" i="1" s="1"/>
  <c r="O3414" i="1" s="1"/>
  <c r="M3415" i="1"/>
  <c r="N3415" i="1" s="1"/>
  <c r="O3415" i="1" s="1"/>
  <c r="M3416" i="1"/>
  <c r="N3416" i="1" s="1"/>
  <c r="O3416" i="1" s="1"/>
  <c r="M3417" i="1"/>
  <c r="N3417" i="1" s="1"/>
  <c r="O3417" i="1" s="1"/>
  <c r="M3418" i="1"/>
  <c r="N3418" i="1" s="1"/>
  <c r="O3418" i="1" s="1"/>
  <c r="M3419" i="1"/>
  <c r="N3419" i="1" s="1"/>
  <c r="O3419" i="1" s="1"/>
  <c r="M3420" i="1"/>
  <c r="N3420" i="1" s="1"/>
  <c r="O3420" i="1" s="1"/>
  <c r="M3421" i="1"/>
  <c r="N3421" i="1" s="1"/>
  <c r="O3421" i="1" s="1"/>
  <c r="M3422" i="1"/>
  <c r="N3422" i="1" s="1"/>
  <c r="O3422" i="1" s="1"/>
  <c r="M3423" i="1"/>
  <c r="N3423" i="1" s="1"/>
  <c r="O3423" i="1" s="1"/>
  <c r="M3424" i="1"/>
  <c r="N3424" i="1" s="1"/>
  <c r="O3424" i="1" s="1"/>
  <c r="M3425" i="1"/>
  <c r="N3425" i="1" s="1"/>
  <c r="O3425" i="1" s="1"/>
  <c r="M3426" i="1"/>
  <c r="N3426" i="1" s="1"/>
  <c r="O3426" i="1" s="1"/>
  <c r="M3427" i="1"/>
  <c r="N3427" i="1" s="1"/>
  <c r="O3427" i="1" s="1"/>
  <c r="M3428" i="1"/>
  <c r="N3428" i="1" s="1"/>
  <c r="O3428" i="1" s="1"/>
  <c r="M3429" i="1"/>
  <c r="N3429" i="1" s="1"/>
  <c r="O3429" i="1" s="1"/>
  <c r="M3430" i="1"/>
  <c r="N3430" i="1" s="1"/>
  <c r="O3430" i="1" s="1"/>
  <c r="M3431" i="1"/>
  <c r="N3431" i="1" s="1"/>
  <c r="O3431" i="1" s="1"/>
  <c r="M3432" i="1"/>
  <c r="N3432" i="1" s="1"/>
  <c r="O3432" i="1" s="1"/>
  <c r="M3433" i="1"/>
  <c r="N3433" i="1" s="1"/>
  <c r="O3433" i="1" s="1"/>
  <c r="M3434" i="1"/>
  <c r="N3434" i="1" s="1"/>
  <c r="O3434" i="1" s="1"/>
  <c r="M3435" i="1"/>
  <c r="N3435" i="1" s="1"/>
  <c r="O3435" i="1" s="1"/>
  <c r="M3436" i="1"/>
  <c r="N3436" i="1" s="1"/>
  <c r="O3436" i="1" s="1"/>
  <c r="M3437" i="1"/>
  <c r="N3437" i="1" s="1"/>
  <c r="O3437" i="1" s="1"/>
  <c r="M3438" i="1"/>
  <c r="N3438" i="1" s="1"/>
  <c r="O3438" i="1" s="1"/>
  <c r="M3439" i="1"/>
  <c r="N3439" i="1" s="1"/>
  <c r="O3439" i="1" s="1"/>
  <c r="M3440" i="1"/>
  <c r="N3440" i="1" s="1"/>
  <c r="O3440" i="1" s="1"/>
  <c r="M3441" i="1"/>
  <c r="N3441" i="1" s="1"/>
  <c r="O3441" i="1" s="1"/>
  <c r="M3442" i="1"/>
  <c r="N3442" i="1" s="1"/>
  <c r="O3442" i="1" s="1"/>
  <c r="M3443" i="1"/>
  <c r="N3443" i="1" s="1"/>
  <c r="O3443" i="1" s="1"/>
  <c r="M3444" i="1"/>
  <c r="N3444" i="1" s="1"/>
  <c r="O3444" i="1" s="1"/>
  <c r="M3445" i="1"/>
  <c r="N3445" i="1" s="1"/>
  <c r="O3445" i="1" s="1"/>
  <c r="M3446" i="1"/>
  <c r="N3446" i="1" s="1"/>
  <c r="O3446" i="1" s="1"/>
  <c r="M3447" i="1"/>
  <c r="N3447" i="1" s="1"/>
  <c r="O3447" i="1" s="1"/>
  <c r="M3448" i="1"/>
  <c r="N3448" i="1" s="1"/>
  <c r="O3448" i="1" s="1"/>
  <c r="M3449" i="1"/>
  <c r="N3449" i="1" s="1"/>
  <c r="O3449" i="1" s="1"/>
  <c r="M3450" i="1"/>
  <c r="N3450" i="1" s="1"/>
  <c r="O3450" i="1" s="1"/>
  <c r="M3451" i="1"/>
  <c r="N3451" i="1" s="1"/>
  <c r="O3451" i="1" s="1"/>
  <c r="M3452" i="1"/>
  <c r="N3452" i="1" s="1"/>
  <c r="O3452" i="1" s="1"/>
  <c r="M3453" i="1"/>
  <c r="N3453" i="1" s="1"/>
  <c r="O3453" i="1" s="1"/>
  <c r="M3454" i="1"/>
  <c r="N3454" i="1" s="1"/>
  <c r="O3454" i="1" s="1"/>
  <c r="M3455" i="1"/>
  <c r="N3455" i="1" s="1"/>
  <c r="O3455" i="1" s="1"/>
  <c r="M3456" i="1"/>
  <c r="N3456" i="1" s="1"/>
  <c r="O3456" i="1" s="1"/>
  <c r="M3457" i="1"/>
  <c r="N3457" i="1" s="1"/>
  <c r="O3457" i="1" s="1"/>
  <c r="M3458" i="1"/>
  <c r="N3458" i="1" s="1"/>
  <c r="O3458" i="1" s="1"/>
  <c r="M3459" i="1"/>
  <c r="N3459" i="1" s="1"/>
  <c r="O3459" i="1" s="1"/>
  <c r="M3460" i="1"/>
  <c r="N3460" i="1" s="1"/>
  <c r="O3460" i="1" s="1"/>
  <c r="M3461" i="1"/>
  <c r="N3461" i="1" s="1"/>
  <c r="O3461" i="1" s="1"/>
  <c r="M3462" i="1"/>
  <c r="N3462" i="1" s="1"/>
  <c r="O3462" i="1" s="1"/>
  <c r="M3463" i="1"/>
  <c r="N3463" i="1" s="1"/>
  <c r="O3463" i="1" s="1"/>
  <c r="M3464" i="1"/>
  <c r="N3464" i="1" s="1"/>
  <c r="O3464" i="1" s="1"/>
  <c r="M3465" i="1"/>
  <c r="N3465" i="1" s="1"/>
  <c r="O3465" i="1" s="1"/>
  <c r="M3466" i="1"/>
  <c r="N3466" i="1" s="1"/>
  <c r="O3466" i="1" s="1"/>
  <c r="M3467" i="1"/>
  <c r="N3467" i="1" s="1"/>
  <c r="O3467" i="1" s="1"/>
  <c r="M3468" i="1"/>
  <c r="N3468" i="1" s="1"/>
  <c r="O3468" i="1" s="1"/>
  <c r="M3469" i="1"/>
  <c r="N3469" i="1" s="1"/>
  <c r="O3469" i="1" s="1"/>
  <c r="M3470" i="1"/>
  <c r="N3470" i="1" s="1"/>
  <c r="O3470" i="1" s="1"/>
  <c r="M3471" i="1"/>
  <c r="N3471" i="1" s="1"/>
  <c r="O3471" i="1" s="1"/>
  <c r="M3472" i="1"/>
  <c r="N3472" i="1" s="1"/>
  <c r="O3472" i="1" s="1"/>
  <c r="M3473" i="1"/>
  <c r="N3473" i="1" s="1"/>
  <c r="O3473" i="1" s="1"/>
  <c r="M3474" i="1"/>
  <c r="N3474" i="1" s="1"/>
  <c r="O3474" i="1" s="1"/>
  <c r="M3475" i="1"/>
  <c r="N3475" i="1" s="1"/>
  <c r="O3475" i="1" s="1"/>
  <c r="M3476" i="1"/>
  <c r="N3476" i="1" s="1"/>
  <c r="O3476" i="1" s="1"/>
  <c r="M3477" i="1"/>
  <c r="N3477" i="1" s="1"/>
  <c r="O3477" i="1" s="1"/>
  <c r="M3478" i="1"/>
  <c r="N3478" i="1" s="1"/>
  <c r="O3478" i="1" s="1"/>
  <c r="M3479" i="1"/>
  <c r="N3479" i="1" s="1"/>
  <c r="O3479" i="1" s="1"/>
  <c r="M3480" i="1"/>
  <c r="N3480" i="1" s="1"/>
  <c r="O3480" i="1" s="1"/>
  <c r="M3481" i="1"/>
  <c r="N3481" i="1" s="1"/>
  <c r="O3481" i="1" s="1"/>
  <c r="M3482" i="1"/>
  <c r="N3482" i="1" s="1"/>
  <c r="O3482" i="1" s="1"/>
  <c r="M3483" i="1"/>
  <c r="N3483" i="1" s="1"/>
  <c r="O3483" i="1" s="1"/>
  <c r="M3484" i="1"/>
  <c r="N3484" i="1" s="1"/>
  <c r="O3484" i="1" s="1"/>
  <c r="M3485" i="1"/>
  <c r="N3485" i="1" s="1"/>
  <c r="O3485" i="1" s="1"/>
  <c r="M3486" i="1"/>
  <c r="N3486" i="1" s="1"/>
  <c r="O3486" i="1" s="1"/>
  <c r="M3487" i="1"/>
  <c r="N3487" i="1" s="1"/>
  <c r="O3487" i="1" s="1"/>
  <c r="M3488" i="1"/>
  <c r="N3488" i="1" s="1"/>
  <c r="O3488" i="1" s="1"/>
  <c r="M3489" i="1"/>
  <c r="N3489" i="1" s="1"/>
  <c r="O3489" i="1" s="1"/>
  <c r="M3490" i="1"/>
  <c r="N3490" i="1" s="1"/>
  <c r="O3490" i="1" s="1"/>
  <c r="M3491" i="1"/>
  <c r="N3491" i="1" s="1"/>
  <c r="O3491" i="1" s="1"/>
  <c r="M3492" i="1"/>
  <c r="N3492" i="1" s="1"/>
  <c r="O3492" i="1" s="1"/>
  <c r="M3493" i="1"/>
  <c r="N3493" i="1" s="1"/>
  <c r="O3493" i="1" s="1"/>
  <c r="M3494" i="1"/>
  <c r="N3494" i="1" s="1"/>
  <c r="O3494" i="1" s="1"/>
  <c r="M3495" i="1"/>
  <c r="N3495" i="1" s="1"/>
  <c r="O3495" i="1" s="1"/>
  <c r="M3496" i="1"/>
  <c r="N3496" i="1" s="1"/>
  <c r="O3496" i="1" s="1"/>
  <c r="M3497" i="1"/>
  <c r="N3497" i="1" s="1"/>
  <c r="O3497" i="1" s="1"/>
  <c r="M3498" i="1"/>
  <c r="N3498" i="1" s="1"/>
  <c r="O3498" i="1" s="1"/>
  <c r="M3499" i="1"/>
  <c r="N3499" i="1" s="1"/>
  <c r="O3499" i="1" s="1"/>
  <c r="M3500" i="1"/>
  <c r="N3500" i="1" s="1"/>
  <c r="O3500" i="1" s="1"/>
  <c r="M3501" i="1"/>
  <c r="N3501" i="1" s="1"/>
  <c r="O3501" i="1" s="1"/>
  <c r="M3502" i="1"/>
  <c r="N3502" i="1" s="1"/>
  <c r="O3502" i="1" s="1"/>
  <c r="M3503" i="1"/>
  <c r="N3503" i="1" s="1"/>
  <c r="O3503" i="1" s="1"/>
  <c r="M3504" i="1"/>
  <c r="N3504" i="1" s="1"/>
  <c r="O3504" i="1" s="1"/>
  <c r="M3505" i="1"/>
  <c r="N3505" i="1" s="1"/>
  <c r="O3505" i="1" s="1"/>
  <c r="M3506" i="1"/>
  <c r="N3506" i="1" s="1"/>
  <c r="O3506" i="1" s="1"/>
  <c r="M3507" i="1"/>
  <c r="N3507" i="1" s="1"/>
  <c r="O3507" i="1" s="1"/>
  <c r="M3508" i="1"/>
  <c r="N3508" i="1" s="1"/>
  <c r="O3508" i="1" s="1"/>
  <c r="M3509" i="1"/>
  <c r="N3509" i="1" s="1"/>
  <c r="O3509" i="1" s="1"/>
  <c r="M3510" i="1"/>
  <c r="N3510" i="1" s="1"/>
  <c r="O3510" i="1" s="1"/>
  <c r="M3511" i="1"/>
  <c r="N3511" i="1" s="1"/>
  <c r="O3511" i="1" s="1"/>
  <c r="M3512" i="1"/>
  <c r="N3512" i="1" s="1"/>
  <c r="O3512" i="1" s="1"/>
  <c r="M3513" i="1"/>
  <c r="N3513" i="1" s="1"/>
  <c r="O3513" i="1" s="1"/>
  <c r="M3514" i="1"/>
  <c r="N3514" i="1" s="1"/>
  <c r="O3514" i="1" s="1"/>
  <c r="M3515" i="1"/>
  <c r="N3515" i="1" s="1"/>
  <c r="O3515" i="1" s="1"/>
  <c r="M3516" i="1"/>
  <c r="N3516" i="1" s="1"/>
  <c r="O3516" i="1" s="1"/>
  <c r="M3517" i="1"/>
  <c r="N3517" i="1" s="1"/>
  <c r="O3517" i="1" s="1"/>
  <c r="M3518" i="1"/>
  <c r="N3518" i="1" s="1"/>
  <c r="O3518" i="1" s="1"/>
  <c r="M3519" i="1"/>
  <c r="N3519" i="1" s="1"/>
  <c r="O3519" i="1" s="1"/>
  <c r="M3520" i="1"/>
  <c r="N3520" i="1" s="1"/>
  <c r="O3520" i="1" s="1"/>
  <c r="M3521" i="1"/>
  <c r="N3521" i="1" s="1"/>
  <c r="O3521" i="1" s="1"/>
  <c r="M3522" i="1"/>
  <c r="N3522" i="1" s="1"/>
  <c r="O3522" i="1" s="1"/>
  <c r="M3523" i="1"/>
  <c r="N3523" i="1" s="1"/>
  <c r="O3523" i="1" s="1"/>
  <c r="M3524" i="1"/>
  <c r="N3524" i="1" s="1"/>
  <c r="O3524" i="1" s="1"/>
  <c r="M3525" i="1"/>
  <c r="N3525" i="1" s="1"/>
  <c r="O3525" i="1" s="1"/>
  <c r="M3526" i="1"/>
  <c r="N3526" i="1" s="1"/>
  <c r="O3526" i="1" s="1"/>
  <c r="M3527" i="1"/>
  <c r="N3527" i="1" s="1"/>
  <c r="O3527" i="1" s="1"/>
  <c r="M3528" i="1"/>
  <c r="N3528" i="1" s="1"/>
  <c r="O3528" i="1" s="1"/>
  <c r="M3529" i="1"/>
  <c r="N3529" i="1" s="1"/>
  <c r="O3529" i="1" s="1"/>
  <c r="M3530" i="1"/>
  <c r="N3530" i="1" s="1"/>
  <c r="O3530" i="1" s="1"/>
  <c r="M3531" i="1"/>
  <c r="N3531" i="1" s="1"/>
  <c r="O3531" i="1" s="1"/>
  <c r="M3532" i="1"/>
  <c r="N3532" i="1" s="1"/>
  <c r="O3532" i="1" s="1"/>
  <c r="M3533" i="1"/>
  <c r="N3533" i="1" s="1"/>
  <c r="O3533" i="1" s="1"/>
  <c r="M3534" i="1"/>
  <c r="N3534" i="1" s="1"/>
  <c r="O3534" i="1" s="1"/>
  <c r="M3535" i="1"/>
  <c r="N3535" i="1" s="1"/>
  <c r="O3535" i="1" s="1"/>
  <c r="M3536" i="1"/>
  <c r="N3536" i="1" s="1"/>
  <c r="O3536" i="1" s="1"/>
  <c r="M3537" i="1"/>
  <c r="N3537" i="1" s="1"/>
  <c r="O3537" i="1" s="1"/>
  <c r="M3538" i="1"/>
  <c r="N3538" i="1" s="1"/>
  <c r="O3538" i="1" s="1"/>
  <c r="M3539" i="1"/>
  <c r="N3539" i="1" s="1"/>
  <c r="O3539" i="1" s="1"/>
  <c r="M3540" i="1"/>
  <c r="N3540" i="1" s="1"/>
  <c r="O3540" i="1" s="1"/>
  <c r="M3541" i="1"/>
  <c r="N3541" i="1" s="1"/>
  <c r="O3541" i="1" s="1"/>
  <c r="M3542" i="1"/>
  <c r="N3542" i="1" s="1"/>
  <c r="O3542" i="1" s="1"/>
  <c r="M3543" i="1"/>
  <c r="N3543" i="1" s="1"/>
  <c r="O3543" i="1" s="1"/>
  <c r="M3544" i="1"/>
  <c r="N3544" i="1" s="1"/>
  <c r="O3544" i="1" s="1"/>
  <c r="M3545" i="1"/>
  <c r="N3545" i="1" s="1"/>
  <c r="O3545" i="1" s="1"/>
  <c r="M3546" i="1"/>
  <c r="N3546" i="1" s="1"/>
  <c r="O3546" i="1" s="1"/>
  <c r="M3547" i="1"/>
  <c r="N3547" i="1" s="1"/>
  <c r="O3547" i="1" s="1"/>
  <c r="M3548" i="1"/>
  <c r="N3548" i="1" s="1"/>
  <c r="O3548" i="1" s="1"/>
  <c r="M3549" i="1"/>
  <c r="N3549" i="1" s="1"/>
  <c r="O3549" i="1" s="1"/>
  <c r="M3550" i="1"/>
  <c r="N3550" i="1" s="1"/>
  <c r="O3550" i="1" s="1"/>
  <c r="M3551" i="1"/>
  <c r="N3551" i="1" s="1"/>
  <c r="O3551" i="1" s="1"/>
  <c r="M3552" i="1"/>
  <c r="N3552" i="1" s="1"/>
  <c r="O3552" i="1" s="1"/>
  <c r="M3553" i="1"/>
  <c r="N3553" i="1" s="1"/>
  <c r="O3553" i="1" s="1"/>
  <c r="M3554" i="1"/>
  <c r="N3554" i="1" s="1"/>
  <c r="O3554" i="1" s="1"/>
  <c r="M3555" i="1"/>
  <c r="N3555" i="1" s="1"/>
  <c r="O3555" i="1" s="1"/>
  <c r="M3556" i="1"/>
  <c r="N3556" i="1" s="1"/>
  <c r="O3556" i="1" s="1"/>
  <c r="M3557" i="1"/>
  <c r="N3557" i="1" s="1"/>
  <c r="O3557" i="1" s="1"/>
  <c r="M3558" i="1"/>
  <c r="N3558" i="1" s="1"/>
  <c r="O3558" i="1" s="1"/>
  <c r="M3559" i="1"/>
  <c r="N3559" i="1" s="1"/>
  <c r="O3559" i="1" s="1"/>
  <c r="M3560" i="1"/>
  <c r="N3560" i="1" s="1"/>
  <c r="O3560" i="1" s="1"/>
  <c r="M3561" i="1"/>
  <c r="N3561" i="1" s="1"/>
  <c r="O3561" i="1" s="1"/>
  <c r="M3562" i="1"/>
  <c r="N3562" i="1" s="1"/>
  <c r="O3562" i="1" s="1"/>
  <c r="M3563" i="1"/>
  <c r="N3563" i="1" s="1"/>
  <c r="O3563" i="1" s="1"/>
  <c r="M3564" i="1"/>
  <c r="N3564" i="1" s="1"/>
  <c r="O3564" i="1" s="1"/>
  <c r="M3565" i="1"/>
  <c r="N3565" i="1" s="1"/>
  <c r="O3565" i="1" s="1"/>
  <c r="M3566" i="1"/>
  <c r="N3566" i="1" s="1"/>
  <c r="O3566" i="1" s="1"/>
  <c r="M3567" i="1"/>
  <c r="N3567" i="1" s="1"/>
  <c r="O3567" i="1" s="1"/>
  <c r="M3568" i="1"/>
  <c r="N3568" i="1" s="1"/>
  <c r="O3568" i="1" s="1"/>
  <c r="M3569" i="1"/>
  <c r="N3569" i="1" s="1"/>
  <c r="O3569" i="1" s="1"/>
  <c r="M3570" i="1"/>
  <c r="N3570" i="1" s="1"/>
  <c r="O3570" i="1" s="1"/>
  <c r="M3571" i="1"/>
  <c r="N3571" i="1" s="1"/>
  <c r="O3571" i="1" s="1"/>
  <c r="M3572" i="1"/>
  <c r="N3572" i="1" s="1"/>
  <c r="O3572" i="1" s="1"/>
  <c r="M3573" i="1"/>
  <c r="N3573" i="1" s="1"/>
  <c r="O3573" i="1" s="1"/>
  <c r="M3574" i="1"/>
  <c r="N3574" i="1" s="1"/>
  <c r="O3574" i="1" s="1"/>
  <c r="M3575" i="1"/>
  <c r="N3575" i="1" s="1"/>
  <c r="O3575" i="1" s="1"/>
  <c r="M3576" i="1"/>
  <c r="N3576" i="1" s="1"/>
  <c r="O3576" i="1" s="1"/>
  <c r="M3577" i="1"/>
  <c r="N3577" i="1" s="1"/>
  <c r="O3577" i="1" s="1"/>
  <c r="M3578" i="1"/>
  <c r="N3578" i="1" s="1"/>
  <c r="O3578" i="1" s="1"/>
  <c r="M3579" i="1"/>
  <c r="N3579" i="1" s="1"/>
  <c r="O3579" i="1" s="1"/>
  <c r="M3580" i="1"/>
  <c r="N3580" i="1" s="1"/>
  <c r="O3580" i="1" s="1"/>
  <c r="M3581" i="1"/>
  <c r="N3581" i="1" s="1"/>
  <c r="O3581" i="1" s="1"/>
  <c r="M3582" i="1"/>
  <c r="N3582" i="1" s="1"/>
  <c r="O3582" i="1" s="1"/>
  <c r="M3583" i="1"/>
  <c r="N3583" i="1" s="1"/>
  <c r="O3583" i="1" s="1"/>
  <c r="M3584" i="1"/>
  <c r="N3584" i="1" s="1"/>
  <c r="O3584" i="1" s="1"/>
  <c r="M3585" i="1"/>
  <c r="N3585" i="1" s="1"/>
  <c r="O3585" i="1" s="1"/>
  <c r="M3586" i="1"/>
  <c r="N3586" i="1" s="1"/>
  <c r="O3586" i="1" s="1"/>
  <c r="M3587" i="1"/>
  <c r="N3587" i="1" s="1"/>
  <c r="O3587" i="1" s="1"/>
  <c r="M3588" i="1"/>
  <c r="N3588" i="1" s="1"/>
  <c r="O3588" i="1" s="1"/>
  <c r="M3589" i="1"/>
  <c r="N3589" i="1" s="1"/>
  <c r="O3589" i="1" s="1"/>
  <c r="M3590" i="1"/>
  <c r="N3590" i="1" s="1"/>
  <c r="O3590" i="1" s="1"/>
  <c r="M3591" i="1"/>
  <c r="N3591" i="1" s="1"/>
  <c r="O3591" i="1" s="1"/>
  <c r="M3592" i="1"/>
  <c r="N3592" i="1" s="1"/>
  <c r="O3592" i="1" s="1"/>
  <c r="M3593" i="1"/>
  <c r="N3593" i="1" s="1"/>
  <c r="O3593" i="1" s="1"/>
  <c r="M3594" i="1"/>
  <c r="N3594" i="1" s="1"/>
  <c r="O3594" i="1" s="1"/>
  <c r="M3595" i="1"/>
  <c r="N3595" i="1" s="1"/>
  <c r="O3595" i="1" s="1"/>
  <c r="M3596" i="1"/>
  <c r="N3596" i="1" s="1"/>
  <c r="O3596" i="1" s="1"/>
  <c r="M3597" i="1"/>
  <c r="N3597" i="1" s="1"/>
  <c r="O3597" i="1" s="1"/>
  <c r="M3598" i="1"/>
  <c r="N3598" i="1" s="1"/>
  <c r="O3598" i="1" s="1"/>
  <c r="M3599" i="1"/>
  <c r="N3599" i="1" s="1"/>
  <c r="O3599" i="1" s="1"/>
  <c r="M3600" i="1"/>
  <c r="N3600" i="1" s="1"/>
  <c r="O3600" i="1" s="1"/>
  <c r="M3601" i="1"/>
  <c r="N3601" i="1" s="1"/>
  <c r="O3601" i="1" s="1"/>
  <c r="M3602" i="1"/>
  <c r="N3602" i="1" s="1"/>
  <c r="O3602" i="1" s="1"/>
  <c r="M3603" i="1"/>
  <c r="N3603" i="1" s="1"/>
  <c r="O3603" i="1" s="1"/>
  <c r="M3604" i="1"/>
  <c r="N3604" i="1" s="1"/>
  <c r="O3604" i="1" s="1"/>
  <c r="M3605" i="1"/>
  <c r="N3605" i="1" s="1"/>
  <c r="O3605" i="1" s="1"/>
  <c r="M3606" i="1"/>
  <c r="N3606" i="1" s="1"/>
  <c r="O3606" i="1" s="1"/>
  <c r="M3607" i="1"/>
  <c r="N3607" i="1" s="1"/>
  <c r="O3607" i="1" s="1"/>
  <c r="M3608" i="1"/>
  <c r="N3608" i="1" s="1"/>
  <c r="O3608" i="1" s="1"/>
  <c r="M3609" i="1"/>
  <c r="N3609" i="1" s="1"/>
  <c r="O3609" i="1" s="1"/>
  <c r="M3610" i="1"/>
  <c r="N3610" i="1" s="1"/>
  <c r="O3610" i="1" s="1"/>
  <c r="M3611" i="1"/>
  <c r="N3611" i="1" s="1"/>
  <c r="O3611" i="1" s="1"/>
  <c r="M3612" i="1"/>
  <c r="N3612" i="1" s="1"/>
  <c r="O3612" i="1" s="1"/>
  <c r="M3613" i="1"/>
  <c r="N3613" i="1" s="1"/>
  <c r="O3613" i="1" s="1"/>
  <c r="M3614" i="1"/>
  <c r="N3614" i="1" s="1"/>
  <c r="O3614" i="1" s="1"/>
  <c r="M3615" i="1"/>
  <c r="N3615" i="1" s="1"/>
  <c r="O3615" i="1" s="1"/>
  <c r="M3616" i="1"/>
  <c r="N3616" i="1" s="1"/>
  <c r="O3616" i="1" s="1"/>
  <c r="M3617" i="1"/>
  <c r="N3617" i="1" s="1"/>
  <c r="O3617" i="1" s="1"/>
  <c r="M3618" i="1"/>
  <c r="N3618" i="1" s="1"/>
  <c r="O3618" i="1" s="1"/>
  <c r="M3619" i="1"/>
  <c r="N3619" i="1" s="1"/>
  <c r="O3619" i="1" s="1"/>
  <c r="M3620" i="1"/>
  <c r="N3620" i="1" s="1"/>
  <c r="O3620" i="1" s="1"/>
  <c r="M3621" i="1"/>
  <c r="N3621" i="1" s="1"/>
  <c r="O3621" i="1" s="1"/>
  <c r="M3622" i="1"/>
  <c r="N3622" i="1" s="1"/>
  <c r="O3622" i="1" s="1"/>
  <c r="M3623" i="1"/>
  <c r="N3623" i="1" s="1"/>
  <c r="O3623" i="1" s="1"/>
  <c r="M3624" i="1"/>
  <c r="N3624" i="1" s="1"/>
  <c r="O3624" i="1" s="1"/>
  <c r="M3625" i="1"/>
  <c r="N3625" i="1" s="1"/>
  <c r="O3625" i="1" s="1"/>
  <c r="M3626" i="1"/>
  <c r="N3626" i="1" s="1"/>
  <c r="O3626" i="1" s="1"/>
  <c r="M3627" i="1"/>
  <c r="N3627" i="1" s="1"/>
  <c r="O3627" i="1" s="1"/>
  <c r="M3628" i="1"/>
  <c r="N3628" i="1" s="1"/>
  <c r="O3628" i="1" s="1"/>
  <c r="M3629" i="1"/>
  <c r="N3629" i="1" s="1"/>
  <c r="O3629" i="1" s="1"/>
  <c r="M3630" i="1"/>
  <c r="N3630" i="1" s="1"/>
  <c r="O3630" i="1" s="1"/>
  <c r="M3631" i="1"/>
  <c r="N3631" i="1" s="1"/>
  <c r="O3631" i="1" s="1"/>
  <c r="M3632" i="1"/>
  <c r="N3632" i="1" s="1"/>
  <c r="O3632" i="1" s="1"/>
  <c r="M3633" i="1"/>
  <c r="N3633" i="1" s="1"/>
  <c r="O3633" i="1" s="1"/>
  <c r="M3634" i="1"/>
  <c r="N3634" i="1" s="1"/>
  <c r="O3634" i="1" s="1"/>
  <c r="M3635" i="1"/>
  <c r="N3635" i="1" s="1"/>
  <c r="O3635" i="1" s="1"/>
  <c r="M3636" i="1"/>
  <c r="N3636" i="1" s="1"/>
  <c r="O3636" i="1" s="1"/>
  <c r="M3637" i="1"/>
  <c r="N3637" i="1" s="1"/>
  <c r="O3637" i="1" s="1"/>
  <c r="M3638" i="1"/>
  <c r="N3638" i="1" s="1"/>
  <c r="O3638" i="1" s="1"/>
  <c r="M3639" i="1"/>
  <c r="N3639" i="1" s="1"/>
  <c r="O3639" i="1" s="1"/>
  <c r="M3640" i="1"/>
  <c r="N3640" i="1" s="1"/>
  <c r="O3640" i="1" s="1"/>
  <c r="M3641" i="1"/>
  <c r="N3641" i="1" s="1"/>
  <c r="O3641" i="1" s="1"/>
  <c r="M3642" i="1"/>
  <c r="N3642" i="1" s="1"/>
  <c r="O3642" i="1" s="1"/>
  <c r="M3643" i="1"/>
  <c r="N3643" i="1" s="1"/>
  <c r="O3643" i="1" s="1"/>
  <c r="M3644" i="1"/>
  <c r="N3644" i="1" s="1"/>
  <c r="O3644" i="1" s="1"/>
  <c r="M3645" i="1"/>
  <c r="N3645" i="1" s="1"/>
  <c r="O3645" i="1" s="1"/>
  <c r="M3646" i="1"/>
  <c r="N3646" i="1" s="1"/>
  <c r="O3646" i="1" s="1"/>
  <c r="M3647" i="1"/>
  <c r="N3647" i="1" s="1"/>
  <c r="O3647" i="1" s="1"/>
  <c r="M3648" i="1"/>
  <c r="N3648" i="1" s="1"/>
  <c r="O3648" i="1" s="1"/>
  <c r="M3649" i="1"/>
  <c r="N3649" i="1" s="1"/>
  <c r="O3649" i="1" s="1"/>
  <c r="M3650" i="1"/>
  <c r="N3650" i="1" s="1"/>
  <c r="O3650" i="1" s="1"/>
  <c r="M3651" i="1"/>
  <c r="N3651" i="1" s="1"/>
  <c r="O3651" i="1" s="1"/>
  <c r="M3652" i="1"/>
  <c r="N3652" i="1" s="1"/>
  <c r="O3652" i="1" s="1"/>
  <c r="M3653" i="1"/>
  <c r="N3653" i="1" s="1"/>
  <c r="O3653" i="1" s="1"/>
  <c r="M3654" i="1"/>
  <c r="N3654" i="1" s="1"/>
  <c r="O3654" i="1" s="1"/>
  <c r="M3655" i="1"/>
  <c r="N3655" i="1" s="1"/>
  <c r="O3655" i="1" s="1"/>
  <c r="M3656" i="1"/>
  <c r="N3656" i="1" s="1"/>
  <c r="O3656" i="1" s="1"/>
  <c r="M3657" i="1"/>
  <c r="N3657" i="1" s="1"/>
  <c r="O3657" i="1" s="1"/>
  <c r="M3658" i="1"/>
  <c r="N3658" i="1" s="1"/>
  <c r="O3658" i="1" s="1"/>
  <c r="M3659" i="1"/>
  <c r="N3659" i="1" s="1"/>
  <c r="O3659" i="1" s="1"/>
  <c r="M3660" i="1"/>
  <c r="N3660" i="1" s="1"/>
  <c r="O3660" i="1" s="1"/>
  <c r="M3661" i="1"/>
  <c r="N3661" i="1" s="1"/>
  <c r="O3661" i="1" s="1"/>
  <c r="M3662" i="1"/>
  <c r="N3662" i="1" s="1"/>
  <c r="O3662" i="1" s="1"/>
  <c r="M3663" i="1"/>
  <c r="N3663" i="1" s="1"/>
  <c r="O3663" i="1" s="1"/>
  <c r="M3664" i="1"/>
  <c r="N3664" i="1" s="1"/>
  <c r="O3664" i="1" s="1"/>
  <c r="M3665" i="1"/>
  <c r="N3665" i="1" s="1"/>
  <c r="O3665" i="1" s="1"/>
  <c r="M3666" i="1"/>
  <c r="N3666" i="1" s="1"/>
  <c r="O3666" i="1" s="1"/>
  <c r="M3667" i="1"/>
  <c r="N3667" i="1" s="1"/>
  <c r="O3667" i="1" s="1"/>
  <c r="M3668" i="1"/>
  <c r="N3668" i="1" s="1"/>
  <c r="O3668" i="1" s="1"/>
  <c r="M3669" i="1"/>
  <c r="N3669" i="1" s="1"/>
  <c r="O3669" i="1" s="1"/>
  <c r="M3670" i="1"/>
  <c r="N3670" i="1" s="1"/>
  <c r="O3670" i="1" s="1"/>
  <c r="M3671" i="1"/>
  <c r="N3671" i="1" s="1"/>
  <c r="O3671" i="1" s="1"/>
  <c r="M3672" i="1"/>
  <c r="N3672" i="1" s="1"/>
  <c r="O3672" i="1" s="1"/>
  <c r="M3673" i="1"/>
  <c r="N3673" i="1" s="1"/>
  <c r="O3673" i="1" s="1"/>
  <c r="M3674" i="1"/>
  <c r="N3674" i="1" s="1"/>
  <c r="O3674" i="1" s="1"/>
  <c r="M3675" i="1"/>
  <c r="N3675" i="1" s="1"/>
  <c r="O3675" i="1" s="1"/>
  <c r="M3676" i="1"/>
  <c r="N3676" i="1" s="1"/>
  <c r="O3676" i="1" s="1"/>
  <c r="M3677" i="1"/>
  <c r="N3677" i="1" s="1"/>
  <c r="O3677" i="1" s="1"/>
  <c r="M3678" i="1"/>
  <c r="N3678" i="1" s="1"/>
  <c r="O3678" i="1" s="1"/>
  <c r="M3679" i="1"/>
  <c r="N3679" i="1" s="1"/>
  <c r="O3679" i="1" s="1"/>
  <c r="M3680" i="1"/>
  <c r="N3680" i="1" s="1"/>
  <c r="O3680" i="1" s="1"/>
  <c r="M3681" i="1"/>
  <c r="N3681" i="1" s="1"/>
  <c r="O3681" i="1" s="1"/>
  <c r="M3682" i="1"/>
  <c r="N3682" i="1" s="1"/>
  <c r="O3682" i="1" s="1"/>
  <c r="M3683" i="1"/>
  <c r="N3683" i="1" s="1"/>
  <c r="O3683" i="1" s="1"/>
  <c r="M3684" i="1"/>
  <c r="N3684" i="1" s="1"/>
  <c r="O3684" i="1" s="1"/>
  <c r="M3685" i="1"/>
  <c r="N3685" i="1" s="1"/>
  <c r="O3685" i="1" s="1"/>
  <c r="M3686" i="1"/>
  <c r="N3686" i="1" s="1"/>
  <c r="O3686" i="1" s="1"/>
  <c r="M3687" i="1"/>
  <c r="N3687" i="1" s="1"/>
  <c r="O3687" i="1" s="1"/>
  <c r="M3688" i="1"/>
  <c r="N3688" i="1" s="1"/>
  <c r="O3688" i="1" s="1"/>
  <c r="M3689" i="1"/>
  <c r="N3689" i="1" s="1"/>
  <c r="O3689" i="1" s="1"/>
  <c r="M3690" i="1"/>
  <c r="N3690" i="1" s="1"/>
  <c r="O3690" i="1" s="1"/>
  <c r="M3691" i="1"/>
  <c r="N3691" i="1" s="1"/>
  <c r="O3691" i="1" s="1"/>
  <c r="M3692" i="1"/>
  <c r="N3692" i="1" s="1"/>
  <c r="O3692" i="1" s="1"/>
  <c r="M3693" i="1"/>
  <c r="N3693" i="1" s="1"/>
  <c r="O3693" i="1" s="1"/>
  <c r="M3694" i="1"/>
  <c r="N3694" i="1" s="1"/>
  <c r="O3694" i="1" s="1"/>
  <c r="M3695" i="1"/>
  <c r="N3695" i="1" s="1"/>
  <c r="O3695" i="1" s="1"/>
  <c r="M3696" i="1"/>
  <c r="N3696" i="1" s="1"/>
  <c r="O3696" i="1" s="1"/>
  <c r="M3697" i="1"/>
  <c r="N3697" i="1" s="1"/>
  <c r="O3697" i="1" s="1"/>
  <c r="M3698" i="1"/>
  <c r="N3698" i="1" s="1"/>
  <c r="O3698" i="1" s="1"/>
  <c r="M3699" i="1"/>
  <c r="N3699" i="1" s="1"/>
  <c r="O3699" i="1" s="1"/>
  <c r="M3700" i="1"/>
  <c r="N3700" i="1" s="1"/>
  <c r="O3700" i="1" s="1"/>
  <c r="M3701" i="1"/>
  <c r="N3701" i="1" s="1"/>
  <c r="O3701" i="1" s="1"/>
  <c r="M3702" i="1"/>
  <c r="N3702" i="1" s="1"/>
  <c r="O3702" i="1" s="1"/>
  <c r="M3703" i="1"/>
  <c r="N3703" i="1" s="1"/>
  <c r="O3703" i="1" s="1"/>
  <c r="M3704" i="1"/>
  <c r="N3704" i="1" s="1"/>
  <c r="O3704" i="1" s="1"/>
  <c r="M3705" i="1"/>
  <c r="N3705" i="1" s="1"/>
  <c r="O3705" i="1" s="1"/>
  <c r="M3706" i="1"/>
  <c r="N3706" i="1" s="1"/>
  <c r="O3706" i="1" s="1"/>
  <c r="M3707" i="1"/>
  <c r="N3707" i="1" s="1"/>
  <c r="O3707" i="1" s="1"/>
  <c r="M3708" i="1"/>
  <c r="N3708" i="1" s="1"/>
  <c r="O3708" i="1" s="1"/>
  <c r="M3709" i="1"/>
  <c r="N3709" i="1" s="1"/>
  <c r="O3709" i="1" s="1"/>
  <c r="M3710" i="1"/>
  <c r="N3710" i="1" s="1"/>
  <c r="O3710" i="1" s="1"/>
  <c r="M3711" i="1"/>
  <c r="N3711" i="1" s="1"/>
  <c r="O3711" i="1" s="1"/>
  <c r="M3712" i="1"/>
  <c r="N3712" i="1" s="1"/>
  <c r="O3712" i="1" s="1"/>
  <c r="M3713" i="1"/>
  <c r="N3713" i="1" s="1"/>
  <c r="O3713" i="1" s="1"/>
  <c r="M3714" i="1"/>
  <c r="N3714" i="1" s="1"/>
  <c r="O3714" i="1" s="1"/>
  <c r="M3715" i="1"/>
  <c r="N3715" i="1" s="1"/>
  <c r="O3715" i="1" s="1"/>
  <c r="M3716" i="1"/>
  <c r="N3716" i="1" s="1"/>
  <c r="O3716" i="1" s="1"/>
  <c r="M3717" i="1"/>
  <c r="N3717" i="1" s="1"/>
  <c r="O3717" i="1" s="1"/>
  <c r="M3718" i="1"/>
  <c r="N3718" i="1" s="1"/>
  <c r="O3718" i="1" s="1"/>
  <c r="M3719" i="1"/>
  <c r="N3719" i="1" s="1"/>
  <c r="O3719" i="1" s="1"/>
  <c r="M3720" i="1"/>
  <c r="N3720" i="1" s="1"/>
  <c r="O3720" i="1" s="1"/>
  <c r="M3721" i="1"/>
  <c r="N3721" i="1" s="1"/>
  <c r="O3721" i="1" s="1"/>
  <c r="M3722" i="1"/>
  <c r="N3722" i="1" s="1"/>
  <c r="O3722" i="1" s="1"/>
  <c r="M3723" i="1"/>
  <c r="N3723" i="1" s="1"/>
  <c r="O3723" i="1" s="1"/>
  <c r="M3724" i="1"/>
  <c r="N3724" i="1" s="1"/>
  <c r="O3724" i="1" s="1"/>
  <c r="M3725" i="1"/>
  <c r="N3725" i="1" s="1"/>
  <c r="O3725" i="1" s="1"/>
  <c r="M3726" i="1"/>
  <c r="N3726" i="1" s="1"/>
  <c r="O3726" i="1" s="1"/>
  <c r="M3727" i="1"/>
  <c r="N3727" i="1" s="1"/>
  <c r="O3727" i="1" s="1"/>
  <c r="M3728" i="1"/>
  <c r="N3728" i="1" s="1"/>
  <c r="O3728" i="1" s="1"/>
  <c r="M3729" i="1"/>
  <c r="N3729" i="1" s="1"/>
  <c r="O3729" i="1" s="1"/>
  <c r="M3730" i="1"/>
  <c r="N3730" i="1" s="1"/>
  <c r="O3730" i="1" s="1"/>
  <c r="M3731" i="1"/>
  <c r="N3731" i="1" s="1"/>
  <c r="O3731" i="1" s="1"/>
  <c r="M3732" i="1"/>
  <c r="N3732" i="1" s="1"/>
  <c r="O3732" i="1" s="1"/>
  <c r="M3733" i="1"/>
  <c r="N3733" i="1" s="1"/>
  <c r="O3733" i="1" s="1"/>
  <c r="M3734" i="1"/>
  <c r="N3734" i="1" s="1"/>
  <c r="O3734" i="1" s="1"/>
  <c r="M3735" i="1"/>
  <c r="N3735" i="1" s="1"/>
  <c r="O3735" i="1" s="1"/>
  <c r="M3736" i="1"/>
  <c r="N3736" i="1" s="1"/>
  <c r="O3736" i="1" s="1"/>
  <c r="M3737" i="1"/>
  <c r="N3737" i="1" s="1"/>
  <c r="O3737" i="1" s="1"/>
  <c r="M3738" i="1"/>
  <c r="N3738" i="1" s="1"/>
  <c r="O3738" i="1" s="1"/>
  <c r="M3739" i="1"/>
  <c r="N3739" i="1" s="1"/>
  <c r="O3739" i="1" s="1"/>
  <c r="M3740" i="1"/>
  <c r="N3740" i="1" s="1"/>
  <c r="O3740" i="1" s="1"/>
  <c r="M3741" i="1"/>
  <c r="N3741" i="1" s="1"/>
  <c r="O3741" i="1" s="1"/>
  <c r="M3742" i="1"/>
  <c r="N3742" i="1" s="1"/>
  <c r="O3742" i="1" s="1"/>
  <c r="M3743" i="1"/>
  <c r="N3743" i="1" s="1"/>
  <c r="O3743" i="1" s="1"/>
  <c r="M3744" i="1"/>
  <c r="N3744" i="1" s="1"/>
  <c r="O3744" i="1" s="1"/>
  <c r="M3745" i="1"/>
  <c r="N3745" i="1" s="1"/>
  <c r="O3745" i="1" s="1"/>
  <c r="M3746" i="1"/>
  <c r="N3746" i="1" s="1"/>
  <c r="O3746" i="1" s="1"/>
  <c r="M3747" i="1"/>
  <c r="N3747" i="1" s="1"/>
  <c r="O3747" i="1" s="1"/>
  <c r="M3748" i="1"/>
  <c r="N3748" i="1" s="1"/>
  <c r="O3748" i="1" s="1"/>
  <c r="M3749" i="1"/>
  <c r="N3749" i="1" s="1"/>
  <c r="O3749" i="1" s="1"/>
  <c r="M3750" i="1"/>
  <c r="N3750" i="1" s="1"/>
  <c r="O3750" i="1" s="1"/>
  <c r="M3751" i="1"/>
  <c r="N3751" i="1" s="1"/>
  <c r="O3751" i="1" s="1"/>
  <c r="M3752" i="1"/>
  <c r="N3752" i="1" s="1"/>
  <c r="O3752" i="1" s="1"/>
  <c r="M3753" i="1"/>
  <c r="N3753" i="1" s="1"/>
  <c r="O3753" i="1" s="1"/>
  <c r="M3754" i="1"/>
  <c r="N3754" i="1" s="1"/>
  <c r="O3754" i="1" s="1"/>
  <c r="M3755" i="1"/>
  <c r="N3755" i="1" s="1"/>
  <c r="O3755" i="1" s="1"/>
  <c r="M3756" i="1"/>
  <c r="N3756" i="1" s="1"/>
  <c r="O3756" i="1" s="1"/>
  <c r="M3757" i="1"/>
  <c r="N3757" i="1" s="1"/>
  <c r="O3757" i="1" s="1"/>
  <c r="M3758" i="1"/>
  <c r="N3758" i="1" s="1"/>
  <c r="O3758" i="1" s="1"/>
  <c r="M3759" i="1"/>
  <c r="N3759" i="1" s="1"/>
  <c r="O3759" i="1" s="1"/>
  <c r="M3760" i="1"/>
  <c r="N3760" i="1" s="1"/>
  <c r="O3760" i="1" s="1"/>
  <c r="M3761" i="1"/>
  <c r="N3761" i="1" s="1"/>
  <c r="O3761" i="1" s="1"/>
  <c r="M3762" i="1"/>
  <c r="N3762" i="1" s="1"/>
  <c r="O3762" i="1" s="1"/>
  <c r="M3763" i="1"/>
  <c r="N3763" i="1" s="1"/>
  <c r="O3763" i="1" s="1"/>
  <c r="M3764" i="1"/>
  <c r="N3764" i="1" s="1"/>
  <c r="O3764" i="1" s="1"/>
  <c r="M3765" i="1"/>
  <c r="N3765" i="1" s="1"/>
  <c r="O3765" i="1" s="1"/>
  <c r="M3766" i="1"/>
  <c r="N3766" i="1" s="1"/>
  <c r="O3766" i="1" s="1"/>
  <c r="M3767" i="1"/>
  <c r="N3767" i="1" s="1"/>
  <c r="O3767" i="1" s="1"/>
  <c r="M3768" i="1"/>
  <c r="N3768" i="1" s="1"/>
  <c r="O3768" i="1" s="1"/>
  <c r="M3769" i="1"/>
  <c r="N3769" i="1" s="1"/>
  <c r="O3769" i="1" s="1"/>
  <c r="M3770" i="1"/>
  <c r="N3770" i="1" s="1"/>
  <c r="O3770" i="1" s="1"/>
  <c r="M3771" i="1"/>
  <c r="N3771" i="1" s="1"/>
  <c r="O3771" i="1" s="1"/>
  <c r="M3772" i="1"/>
  <c r="N3772" i="1" s="1"/>
  <c r="O3772" i="1" s="1"/>
  <c r="M3773" i="1"/>
  <c r="N3773" i="1" s="1"/>
  <c r="O3773" i="1" s="1"/>
  <c r="M3774" i="1"/>
  <c r="N3774" i="1" s="1"/>
  <c r="O3774" i="1" s="1"/>
  <c r="M3775" i="1"/>
  <c r="N3775" i="1" s="1"/>
  <c r="O3775" i="1" s="1"/>
  <c r="M3776" i="1"/>
  <c r="N3776" i="1" s="1"/>
  <c r="O3776" i="1" s="1"/>
  <c r="M3777" i="1"/>
  <c r="N3777" i="1" s="1"/>
  <c r="O3777" i="1" s="1"/>
  <c r="M3778" i="1"/>
  <c r="N3778" i="1" s="1"/>
  <c r="O3778" i="1" s="1"/>
  <c r="M3779" i="1"/>
  <c r="N3779" i="1" s="1"/>
  <c r="O3779" i="1" s="1"/>
  <c r="M3780" i="1"/>
  <c r="N3780" i="1" s="1"/>
  <c r="O3780" i="1" s="1"/>
  <c r="M3781" i="1"/>
  <c r="N3781" i="1" s="1"/>
  <c r="O3781" i="1" s="1"/>
  <c r="M3782" i="1"/>
  <c r="N3782" i="1" s="1"/>
  <c r="O3782" i="1" s="1"/>
  <c r="M3783" i="1"/>
  <c r="N3783" i="1" s="1"/>
  <c r="O3783" i="1" s="1"/>
  <c r="M3784" i="1"/>
  <c r="N3784" i="1" s="1"/>
  <c r="O3784" i="1" s="1"/>
  <c r="M3785" i="1"/>
  <c r="N3785" i="1" s="1"/>
  <c r="O3785" i="1" s="1"/>
  <c r="M3786" i="1"/>
  <c r="N3786" i="1" s="1"/>
  <c r="O3786" i="1" s="1"/>
  <c r="M3787" i="1"/>
  <c r="N3787" i="1" s="1"/>
  <c r="O3787" i="1" s="1"/>
  <c r="M3788" i="1"/>
  <c r="N3788" i="1" s="1"/>
  <c r="O3788" i="1" s="1"/>
  <c r="M3789" i="1"/>
  <c r="N3789" i="1" s="1"/>
  <c r="O3789" i="1" s="1"/>
  <c r="M3790" i="1"/>
  <c r="N3790" i="1" s="1"/>
  <c r="O3790" i="1" s="1"/>
  <c r="M3791" i="1"/>
  <c r="N3791" i="1" s="1"/>
  <c r="O3791" i="1" s="1"/>
  <c r="M3792" i="1"/>
  <c r="N3792" i="1" s="1"/>
  <c r="O3792" i="1" s="1"/>
  <c r="M3793" i="1"/>
  <c r="N3793" i="1" s="1"/>
  <c r="O3793" i="1" s="1"/>
  <c r="M3794" i="1"/>
  <c r="N3794" i="1" s="1"/>
  <c r="O3794" i="1" s="1"/>
  <c r="M3795" i="1"/>
  <c r="N3795" i="1" s="1"/>
  <c r="O3795" i="1" s="1"/>
  <c r="M3796" i="1"/>
  <c r="N3796" i="1" s="1"/>
  <c r="O3796" i="1" s="1"/>
  <c r="M3797" i="1"/>
  <c r="N3797" i="1" s="1"/>
  <c r="O3797" i="1" s="1"/>
  <c r="M3798" i="1"/>
  <c r="N3798" i="1" s="1"/>
  <c r="O3798" i="1" s="1"/>
  <c r="M3799" i="1"/>
  <c r="N3799" i="1" s="1"/>
  <c r="O3799" i="1" s="1"/>
  <c r="M3800" i="1"/>
  <c r="N3800" i="1" s="1"/>
  <c r="O3800" i="1" s="1"/>
  <c r="M3801" i="1"/>
  <c r="N3801" i="1" s="1"/>
  <c r="O3801" i="1" s="1"/>
  <c r="M3802" i="1"/>
  <c r="N3802" i="1" s="1"/>
  <c r="O3802" i="1" s="1"/>
  <c r="M3803" i="1"/>
  <c r="N3803" i="1" s="1"/>
  <c r="O3803" i="1" s="1"/>
  <c r="M3804" i="1"/>
  <c r="N3804" i="1" s="1"/>
  <c r="O3804" i="1" s="1"/>
  <c r="M3805" i="1"/>
  <c r="N3805" i="1" s="1"/>
  <c r="O3805" i="1" s="1"/>
  <c r="M3806" i="1"/>
  <c r="N3806" i="1" s="1"/>
  <c r="O3806" i="1" s="1"/>
  <c r="M3807" i="1"/>
  <c r="N3807" i="1" s="1"/>
  <c r="O3807" i="1" s="1"/>
  <c r="M3808" i="1"/>
  <c r="N3808" i="1" s="1"/>
  <c r="O3808" i="1" s="1"/>
  <c r="M3809" i="1"/>
  <c r="N3809" i="1" s="1"/>
  <c r="O3809" i="1" s="1"/>
  <c r="M3810" i="1"/>
  <c r="N3810" i="1" s="1"/>
  <c r="O3810" i="1" s="1"/>
  <c r="M3811" i="1"/>
  <c r="N3811" i="1" s="1"/>
  <c r="O3811" i="1" s="1"/>
  <c r="M3812" i="1"/>
  <c r="N3812" i="1" s="1"/>
  <c r="O3812" i="1" s="1"/>
  <c r="M3813" i="1"/>
  <c r="N3813" i="1" s="1"/>
  <c r="O3813" i="1" s="1"/>
  <c r="M3814" i="1"/>
  <c r="N3814" i="1" s="1"/>
  <c r="O3814" i="1" s="1"/>
  <c r="M3815" i="1"/>
  <c r="N3815" i="1" s="1"/>
  <c r="O3815" i="1" s="1"/>
  <c r="M3816" i="1"/>
  <c r="N3816" i="1" s="1"/>
  <c r="O3816" i="1" s="1"/>
  <c r="M3817" i="1"/>
  <c r="N3817" i="1" s="1"/>
  <c r="O3817" i="1" s="1"/>
  <c r="M3818" i="1"/>
  <c r="N3818" i="1" s="1"/>
  <c r="O3818" i="1" s="1"/>
  <c r="M3819" i="1"/>
  <c r="N3819" i="1" s="1"/>
  <c r="O3819" i="1" s="1"/>
  <c r="M3820" i="1"/>
  <c r="N3820" i="1" s="1"/>
  <c r="O3820" i="1" s="1"/>
  <c r="M3821" i="1"/>
  <c r="N3821" i="1" s="1"/>
  <c r="O3821" i="1" s="1"/>
  <c r="M3822" i="1"/>
  <c r="N3822" i="1" s="1"/>
  <c r="O3822" i="1" s="1"/>
  <c r="M3823" i="1"/>
  <c r="N3823" i="1" s="1"/>
  <c r="O3823" i="1" s="1"/>
  <c r="M3824" i="1"/>
  <c r="N3824" i="1" s="1"/>
  <c r="O3824" i="1" s="1"/>
  <c r="M3825" i="1"/>
  <c r="N3825" i="1" s="1"/>
  <c r="O3825" i="1" s="1"/>
  <c r="M3826" i="1"/>
  <c r="N3826" i="1" s="1"/>
  <c r="O3826" i="1" s="1"/>
  <c r="M3827" i="1"/>
  <c r="N3827" i="1" s="1"/>
  <c r="O3827" i="1" s="1"/>
  <c r="M3828" i="1"/>
  <c r="N3828" i="1" s="1"/>
  <c r="O3828" i="1" s="1"/>
  <c r="M3829" i="1"/>
  <c r="N3829" i="1" s="1"/>
  <c r="O3829" i="1" s="1"/>
  <c r="M3830" i="1"/>
  <c r="N3830" i="1" s="1"/>
  <c r="O3830" i="1" s="1"/>
  <c r="M3831" i="1"/>
  <c r="N3831" i="1" s="1"/>
  <c r="O3831" i="1" s="1"/>
  <c r="M3832" i="1"/>
  <c r="N3832" i="1" s="1"/>
  <c r="O3832" i="1" s="1"/>
  <c r="M3833" i="1"/>
  <c r="N3833" i="1" s="1"/>
  <c r="O3833" i="1" s="1"/>
  <c r="M3834" i="1"/>
  <c r="N3834" i="1" s="1"/>
  <c r="O3834" i="1" s="1"/>
  <c r="M3835" i="1"/>
  <c r="N3835" i="1" s="1"/>
  <c r="O3835" i="1" s="1"/>
  <c r="M3836" i="1"/>
  <c r="N3836" i="1" s="1"/>
  <c r="O3836" i="1" s="1"/>
  <c r="M3837" i="1"/>
  <c r="N3837" i="1" s="1"/>
  <c r="O3837" i="1" s="1"/>
  <c r="M3838" i="1"/>
  <c r="N3838" i="1" s="1"/>
  <c r="O3838" i="1" s="1"/>
  <c r="M3839" i="1"/>
  <c r="N3839" i="1" s="1"/>
  <c r="O3839" i="1" s="1"/>
  <c r="M3840" i="1"/>
  <c r="N3840" i="1" s="1"/>
  <c r="O3840" i="1" s="1"/>
  <c r="M3841" i="1"/>
  <c r="N3841" i="1" s="1"/>
  <c r="O3841" i="1" s="1"/>
  <c r="M3842" i="1"/>
  <c r="N3842" i="1" s="1"/>
  <c r="O3842" i="1" s="1"/>
  <c r="M3843" i="1"/>
  <c r="N3843" i="1" s="1"/>
  <c r="O3843" i="1" s="1"/>
  <c r="M3844" i="1"/>
  <c r="N3844" i="1" s="1"/>
  <c r="O3844" i="1" s="1"/>
  <c r="M3845" i="1"/>
  <c r="N3845" i="1" s="1"/>
  <c r="O3845" i="1" s="1"/>
  <c r="M3846" i="1"/>
  <c r="N3846" i="1" s="1"/>
  <c r="O3846" i="1" s="1"/>
  <c r="M3847" i="1"/>
  <c r="N3847" i="1" s="1"/>
  <c r="O3847" i="1" s="1"/>
  <c r="M3848" i="1"/>
  <c r="N3848" i="1" s="1"/>
  <c r="O3848" i="1" s="1"/>
  <c r="M3849" i="1"/>
  <c r="N3849" i="1" s="1"/>
  <c r="O3849" i="1" s="1"/>
  <c r="M3850" i="1"/>
  <c r="N3850" i="1" s="1"/>
  <c r="O3850" i="1" s="1"/>
  <c r="M3851" i="1"/>
  <c r="N3851" i="1" s="1"/>
  <c r="O3851" i="1" s="1"/>
  <c r="M3852" i="1"/>
  <c r="N3852" i="1" s="1"/>
  <c r="O3852" i="1" s="1"/>
  <c r="M3853" i="1"/>
  <c r="N3853" i="1" s="1"/>
  <c r="O3853" i="1" s="1"/>
  <c r="M3854" i="1"/>
  <c r="N3854" i="1" s="1"/>
  <c r="O3854" i="1" s="1"/>
  <c r="M3855" i="1"/>
  <c r="N3855" i="1" s="1"/>
  <c r="O3855" i="1" s="1"/>
  <c r="M3856" i="1"/>
  <c r="N3856" i="1" s="1"/>
  <c r="O3856" i="1" s="1"/>
  <c r="M3857" i="1"/>
  <c r="N3857" i="1" s="1"/>
  <c r="O3857" i="1" s="1"/>
  <c r="M3858" i="1"/>
  <c r="N3858" i="1" s="1"/>
  <c r="O3858" i="1" s="1"/>
  <c r="M3859" i="1"/>
  <c r="N3859" i="1" s="1"/>
  <c r="O3859" i="1" s="1"/>
  <c r="M3860" i="1"/>
  <c r="N3860" i="1" s="1"/>
  <c r="O3860" i="1" s="1"/>
  <c r="M3861" i="1"/>
  <c r="N3861" i="1" s="1"/>
  <c r="O3861" i="1" s="1"/>
  <c r="M3862" i="1"/>
  <c r="N3862" i="1" s="1"/>
  <c r="O3862" i="1" s="1"/>
  <c r="M3863" i="1"/>
  <c r="N3863" i="1" s="1"/>
  <c r="O3863" i="1" s="1"/>
  <c r="M3864" i="1"/>
  <c r="N3864" i="1" s="1"/>
  <c r="O3864" i="1" s="1"/>
  <c r="M3865" i="1"/>
  <c r="N3865" i="1" s="1"/>
  <c r="O3865" i="1" s="1"/>
  <c r="M3866" i="1"/>
  <c r="N3866" i="1" s="1"/>
  <c r="O3866" i="1" s="1"/>
  <c r="M3867" i="1"/>
  <c r="N3867" i="1" s="1"/>
  <c r="O3867" i="1" s="1"/>
  <c r="M3868" i="1"/>
  <c r="N3868" i="1" s="1"/>
  <c r="O3868" i="1" s="1"/>
  <c r="M3869" i="1"/>
  <c r="N3869" i="1" s="1"/>
  <c r="O3869" i="1" s="1"/>
  <c r="M3870" i="1"/>
  <c r="N3870" i="1" s="1"/>
  <c r="O3870" i="1" s="1"/>
  <c r="M3871" i="1"/>
  <c r="N3871" i="1" s="1"/>
  <c r="O3871" i="1" s="1"/>
  <c r="M3872" i="1"/>
  <c r="N3872" i="1" s="1"/>
  <c r="O3872" i="1" s="1"/>
  <c r="M3873" i="1"/>
  <c r="N3873" i="1" s="1"/>
  <c r="O3873" i="1" s="1"/>
  <c r="M3874" i="1"/>
  <c r="N3874" i="1" s="1"/>
  <c r="O3874" i="1" s="1"/>
  <c r="M3875" i="1"/>
  <c r="N3875" i="1" s="1"/>
  <c r="O3875" i="1" s="1"/>
  <c r="M3876" i="1"/>
  <c r="N3876" i="1" s="1"/>
  <c r="O3876" i="1" s="1"/>
  <c r="M3877" i="1"/>
  <c r="N3877" i="1" s="1"/>
  <c r="O3877" i="1" s="1"/>
  <c r="M3878" i="1"/>
  <c r="N3878" i="1" s="1"/>
  <c r="O3878" i="1" s="1"/>
  <c r="M3879" i="1"/>
  <c r="N3879" i="1" s="1"/>
  <c r="O3879" i="1" s="1"/>
  <c r="M3880" i="1"/>
  <c r="N3880" i="1" s="1"/>
  <c r="O3880" i="1" s="1"/>
  <c r="M3881" i="1"/>
  <c r="N3881" i="1" s="1"/>
  <c r="O3881" i="1" s="1"/>
  <c r="M3882" i="1"/>
  <c r="N3882" i="1" s="1"/>
  <c r="O3882" i="1" s="1"/>
  <c r="M3883" i="1"/>
  <c r="N3883" i="1" s="1"/>
  <c r="O3883" i="1" s="1"/>
  <c r="M3884" i="1"/>
  <c r="N3884" i="1" s="1"/>
  <c r="O3884" i="1" s="1"/>
  <c r="M3885" i="1"/>
  <c r="N3885" i="1" s="1"/>
  <c r="O3885" i="1" s="1"/>
  <c r="M3886" i="1"/>
  <c r="N3886" i="1" s="1"/>
  <c r="O3886" i="1" s="1"/>
  <c r="M3887" i="1"/>
  <c r="N3887" i="1" s="1"/>
  <c r="O3887" i="1" s="1"/>
  <c r="M3888" i="1"/>
  <c r="N3888" i="1" s="1"/>
  <c r="O3888" i="1" s="1"/>
  <c r="M3889" i="1"/>
  <c r="N3889" i="1" s="1"/>
  <c r="O3889" i="1" s="1"/>
  <c r="M3890" i="1"/>
  <c r="N3890" i="1" s="1"/>
  <c r="O3890" i="1" s="1"/>
  <c r="M3891" i="1"/>
  <c r="N3891" i="1" s="1"/>
  <c r="O3891" i="1" s="1"/>
  <c r="M3892" i="1"/>
  <c r="N3892" i="1" s="1"/>
  <c r="O3892" i="1" s="1"/>
  <c r="M3893" i="1"/>
  <c r="N3893" i="1" s="1"/>
  <c r="O3893" i="1" s="1"/>
  <c r="M3894" i="1"/>
  <c r="N3894" i="1" s="1"/>
  <c r="O3894" i="1" s="1"/>
  <c r="M3895" i="1"/>
  <c r="N3895" i="1" s="1"/>
  <c r="O3895" i="1" s="1"/>
  <c r="M3896" i="1"/>
  <c r="N3896" i="1" s="1"/>
  <c r="O3896" i="1" s="1"/>
  <c r="M3897" i="1"/>
  <c r="N3897" i="1" s="1"/>
  <c r="O3897" i="1" s="1"/>
  <c r="M3898" i="1"/>
  <c r="N3898" i="1" s="1"/>
  <c r="O3898" i="1" s="1"/>
  <c r="M3899" i="1"/>
  <c r="N3899" i="1" s="1"/>
  <c r="O3899" i="1" s="1"/>
  <c r="M3900" i="1"/>
  <c r="N3900" i="1" s="1"/>
  <c r="O3900" i="1" s="1"/>
  <c r="M3901" i="1"/>
  <c r="N3901" i="1" s="1"/>
  <c r="O3901" i="1" s="1"/>
  <c r="M3902" i="1"/>
  <c r="N3902" i="1" s="1"/>
  <c r="O3902" i="1" s="1"/>
  <c r="M3903" i="1"/>
  <c r="N3903" i="1" s="1"/>
  <c r="O3903" i="1" s="1"/>
  <c r="M3904" i="1"/>
  <c r="N3904" i="1" s="1"/>
  <c r="O3904" i="1" s="1"/>
  <c r="M3905" i="1"/>
  <c r="N3905" i="1" s="1"/>
  <c r="O3905" i="1" s="1"/>
  <c r="M3906" i="1"/>
  <c r="N3906" i="1" s="1"/>
  <c r="O3906" i="1" s="1"/>
  <c r="M3907" i="1"/>
  <c r="N3907" i="1" s="1"/>
  <c r="O3907" i="1" s="1"/>
  <c r="M3908" i="1"/>
  <c r="N3908" i="1" s="1"/>
  <c r="O3908" i="1" s="1"/>
  <c r="M3909" i="1"/>
  <c r="N3909" i="1" s="1"/>
  <c r="O3909" i="1" s="1"/>
  <c r="M3910" i="1"/>
  <c r="N3910" i="1" s="1"/>
  <c r="O3910" i="1" s="1"/>
  <c r="M3911" i="1"/>
  <c r="N3911" i="1" s="1"/>
  <c r="O3911" i="1" s="1"/>
  <c r="M3912" i="1"/>
  <c r="N3912" i="1" s="1"/>
  <c r="O3912" i="1" s="1"/>
  <c r="M3913" i="1"/>
  <c r="N3913" i="1" s="1"/>
  <c r="O3913" i="1" s="1"/>
  <c r="M3914" i="1"/>
  <c r="N3914" i="1" s="1"/>
  <c r="O3914" i="1" s="1"/>
  <c r="M3915" i="1"/>
  <c r="N3915" i="1" s="1"/>
  <c r="O3915" i="1" s="1"/>
  <c r="M3916" i="1"/>
  <c r="N3916" i="1" s="1"/>
  <c r="O3916" i="1" s="1"/>
  <c r="M3917" i="1"/>
  <c r="N3917" i="1" s="1"/>
  <c r="O3917" i="1" s="1"/>
  <c r="M3918" i="1"/>
  <c r="N3918" i="1" s="1"/>
  <c r="O3918" i="1" s="1"/>
  <c r="M3919" i="1"/>
  <c r="N3919" i="1" s="1"/>
  <c r="O3919" i="1" s="1"/>
  <c r="M3920" i="1"/>
  <c r="N3920" i="1" s="1"/>
  <c r="O3920" i="1" s="1"/>
  <c r="M3921" i="1"/>
  <c r="N3921" i="1" s="1"/>
  <c r="O3921" i="1" s="1"/>
  <c r="M3922" i="1"/>
  <c r="N3922" i="1" s="1"/>
  <c r="O3922" i="1" s="1"/>
  <c r="M3923" i="1"/>
  <c r="N3923" i="1" s="1"/>
  <c r="O3923" i="1" s="1"/>
  <c r="M3924" i="1"/>
  <c r="N3924" i="1" s="1"/>
  <c r="O3924" i="1" s="1"/>
  <c r="M3925" i="1"/>
  <c r="N3925" i="1" s="1"/>
  <c r="O3925" i="1" s="1"/>
  <c r="M3926" i="1"/>
  <c r="N3926" i="1" s="1"/>
  <c r="O3926" i="1" s="1"/>
  <c r="M3927" i="1"/>
  <c r="N3927" i="1" s="1"/>
  <c r="O3927" i="1" s="1"/>
  <c r="M3928" i="1"/>
  <c r="N3928" i="1" s="1"/>
  <c r="O3928" i="1" s="1"/>
  <c r="M3929" i="1"/>
  <c r="N3929" i="1" s="1"/>
  <c r="O3929" i="1" s="1"/>
  <c r="M3930" i="1"/>
  <c r="N3930" i="1" s="1"/>
  <c r="O3930" i="1" s="1"/>
  <c r="M3931" i="1"/>
  <c r="N3931" i="1" s="1"/>
  <c r="O3931" i="1" s="1"/>
  <c r="M3932" i="1"/>
  <c r="N3932" i="1" s="1"/>
  <c r="O3932" i="1" s="1"/>
  <c r="M3933" i="1"/>
  <c r="N3933" i="1" s="1"/>
  <c r="O3933" i="1" s="1"/>
  <c r="M3934" i="1"/>
  <c r="N3934" i="1" s="1"/>
  <c r="O3934" i="1" s="1"/>
  <c r="M3935" i="1"/>
  <c r="N3935" i="1" s="1"/>
  <c r="O3935" i="1" s="1"/>
  <c r="M3936" i="1"/>
  <c r="N3936" i="1" s="1"/>
  <c r="O3936" i="1" s="1"/>
  <c r="M3937" i="1"/>
  <c r="N3937" i="1" s="1"/>
  <c r="O3937" i="1" s="1"/>
  <c r="M3938" i="1"/>
  <c r="N3938" i="1" s="1"/>
  <c r="O3938" i="1" s="1"/>
  <c r="M3939" i="1"/>
  <c r="N3939" i="1" s="1"/>
  <c r="O3939" i="1" s="1"/>
  <c r="M3940" i="1"/>
  <c r="N3940" i="1" s="1"/>
  <c r="O3940" i="1" s="1"/>
  <c r="M3941" i="1"/>
  <c r="N3941" i="1" s="1"/>
  <c r="O3941" i="1" s="1"/>
  <c r="M3942" i="1"/>
  <c r="N3942" i="1" s="1"/>
  <c r="O3942" i="1" s="1"/>
  <c r="M3943" i="1"/>
  <c r="N3943" i="1" s="1"/>
  <c r="O3943" i="1" s="1"/>
  <c r="M3944" i="1"/>
  <c r="N3944" i="1" s="1"/>
  <c r="O3944" i="1" s="1"/>
  <c r="M3945" i="1"/>
  <c r="N3945" i="1" s="1"/>
  <c r="O3945" i="1" s="1"/>
  <c r="M3946" i="1"/>
  <c r="N3946" i="1" s="1"/>
  <c r="O3946" i="1" s="1"/>
  <c r="M3947" i="1"/>
  <c r="N3947" i="1" s="1"/>
  <c r="O3947" i="1" s="1"/>
  <c r="M3948" i="1"/>
  <c r="N3948" i="1" s="1"/>
  <c r="O3948" i="1" s="1"/>
  <c r="M3949" i="1"/>
  <c r="N3949" i="1" s="1"/>
  <c r="O3949" i="1" s="1"/>
  <c r="M3950" i="1"/>
  <c r="N3950" i="1" s="1"/>
  <c r="O3950" i="1" s="1"/>
  <c r="M3951" i="1"/>
  <c r="N3951" i="1" s="1"/>
  <c r="O3951" i="1" s="1"/>
  <c r="M3952" i="1"/>
  <c r="N3952" i="1" s="1"/>
  <c r="O3952" i="1" s="1"/>
  <c r="M3953" i="1"/>
  <c r="N3953" i="1" s="1"/>
  <c r="O3953" i="1" s="1"/>
  <c r="M3954" i="1"/>
  <c r="N3954" i="1" s="1"/>
  <c r="O3954" i="1" s="1"/>
  <c r="M3955" i="1"/>
  <c r="N3955" i="1" s="1"/>
  <c r="O3955" i="1" s="1"/>
  <c r="M3956" i="1"/>
  <c r="N3956" i="1" s="1"/>
  <c r="O3956" i="1" s="1"/>
  <c r="M3957" i="1"/>
  <c r="N3957" i="1" s="1"/>
  <c r="O3957" i="1" s="1"/>
  <c r="M3958" i="1"/>
  <c r="N3958" i="1" s="1"/>
  <c r="O3958" i="1" s="1"/>
  <c r="M3959" i="1"/>
  <c r="N3959" i="1" s="1"/>
  <c r="O3959" i="1" s="1"/>
  <c r="M3960" i="1"/>
  <c r="N3960" i="1" s="1"/>
  <c r="O3960" i="1" s="1"/>
  <c r="M3961" i="1"/>
  <c r="N3961" i="1" s="1"/>
  <c r="O3961" i="1" s="1"/>
  <c r="M3962" i="1"/>
  <c r="N3962" i="1" s="1"/>
  <c r="O3962" i="1" s="1"/>
  <c r="M3963" i="1"/>
  <c r="N3963" i="1" s="1"/>
  <c r="O3963" i="1" s="1"/>
  <c r="M3964" i="1"/>
  <c r="N3964" i="1" s="1"/>
  <c r="O3964" i="1" s="1"/>
  <c r="M3965" i="1"/>
  <c r="N3965" i="1" s="1"/>
  <c r="O3965" i="1" s="1"/>
  <c r="M3966" i="1"/>
  <c r="N3966" i="1" s="1"/>
  <c r="O3966" i="1" s="1"/>
  <c r="M3967" i="1"/>
  <c r="N3967" i="1" s="1"/>
  <c r="O3967" i="1" s="1"/>
  <c r="M3968" i="1"/>
  <c r="N3968" i="1" s="1"/>
  <c r="O3968" i="1" s="1"/>
  <c r="M3969" i="1"/>
  <c r="N3969" i="1" s="1"/>
  <c r="O3969" i="1" s="1"/>
  <c r="M3970" i="1"/>
  <c r="N3970" i="1" s="1"/>
  <c r="O3970" i="1" s="1"/>
  <c r="M3971" i="1"/>
  <c r="N3971" i="1" s="1"/>
  <c r="O3971" i="1" s="1"/>
  <c r="M3972" i="1"/>
  <c r="N3972" i="1" s="1"/>
  <c r="O3972" i="1" s="1"/>
  <c r="M3973" i="1"/>
  <c r="N3973" i="1" s="1"/>
  <c r="O3973" i="1" s="1"/>
  <c r="M3974" i="1"/>
  <c r="N3974" i="1" s="1"/>
  <c r="O3974" i="1" s="1"/>
  <c r="M3975" i="1"/>
  <c r="N3975" i="1" s="1"/>
  <c r="O3975" i="1" s="1"/>
  <c r="M3976" i="1"/>
  <c r="N3976" i="1" s="1"/>
  <c r="O3976" i="1" s="1"/>
  <c r="M3977" i="1"/>
  <c r="N3977" i="1" s="1"/>
  <c r="O3977" i="1" s="1"/>
  <c r="M3978" i="1"/>
  <c r="N3978" i="1" s="1"/>
  <c r="O3978" i="1" s="1"/>
  <c r="M3979" i="1"/>
  <c r="N3979" i="1" s="1"/>
  <c r="O3979" i="1" s="1"/>
  <c r="M3980" i="1"/>
  <c r="N3980" i="1" s="1"/>
  <c r="O3980" i="1" s="1"/>
  <c r="M3981" i="1"/>
  <c r="N3981" i="1" s="1"/>
  <c r="O3981" i="1" s="1"/>
  <c r="M3982" i="1"/>
  <c r="N3982" i="1" s="1"/>
  <c r="O3982" i="1" s="1"/>
  <c r="M3983" i="1"/>
  <c r="N3983" i="1" s="1"/>
  <c r="O3983" i="1" s="1"/>
  <c r="M3984" i="1"/>
  <c r="N3984" i="1" s="1"/>
  <c r="O3984" i="1" s="1"/>
  <c r="M3985" i="1"/>
  <c r="N3985" i="1" s="1"/>
  <c r="O3985" i="1" s="1"/>
  <c r="M3986" i="1"/>
  <c r="N3986" i="1" s="1"/>
  <c r="O3986" i="1" s="1"/>
  <c r="M3987" i="1"/>
  <c r="N3987" i="1" s="1"/>
  <c r="O3987" i="1" s="1"/>
  <c r="M3988" i="1"/>
  <c r="N3988" i="1" s="1"/>
  <c r="O3988" i="1" s="1"/>
  <c r="M3989" i="1"/>
  <c r="N3989" i="1" s="1"/>
  <c r="O3989" i="1" s="1"/>
  <c r="M3990" i="1"/>
  <c r="N3990" i="1" s="1"/>
  <c r="O3990" i="1" s="1"/>
  <c r="M3991" i="1"/>
  <c r="N3991" i="1" s="1"/>
  <c r="O3991" i="1" s="1"/>
  <c r="M3992" i="1"/>
  <c r="N3992" i="1" s="1"/>
  <c r="O3992" i="1" s="1"/>
  <c r="M3993" i="1"/>
  <c r="N3993" i="1" s="1"/>
  <c r="O3993" i="1" s="1"/>
  <c r="M3994" i="1"/>
  <c r="N3994" i="1" s="1"/>
  <c r="O3994" i="1" s="1"/>
  <c r="M3995" i="1"/>
  <c r="N3995" i="1" s="1"/>
  <c r="O3995" i="1" s="1"/>
  <c r="M3996" i="1"/>
  <c r="N3996" i="1" s="1"/>
  <c r="O3996" i="1" s="1"/>
  <c r="M3997" i="1"/>
  <c r="N3997" i="1" s="1"/>
  <c r="O3997" i="1" s="1"/>
  <c r="M3998" i="1"/>
  <c r="N3998" i="1" s="1"/>
  <c r="O3998" i="1" s="1"/>
  <c r="M3999" i="1"/>
  <c r="N3999" i="1" s="1"/>
  <c r="O3999" i="1" s="1"/>
  <c r="M4000" i="1"/>
  <c r="N4000" i="1" s="1"/>
  <c r="O4000" i="1" s="1"/>
  <c r="M4001" i="1"/>
  <c r="N4001" i="1" s="1"/>
  <c r="O4001" i="1" s="1"/>
  <c r="M4002" i="1"/>
  <c r="N4002" i="1" s="1"/>
  <c r="O4002" i="1" s="1"/>
  <c r="M4003" i="1"/>
  <c r="N4003" i="1" s="1"/>
  <c r="O4003" i="1" s="1"/>
  <c r="M4004" i="1"/>
  <c r="N4004" i="1" s="1"/>
  <c r="O4004" i="1" s="1"/>
  <c r="M4005" i="1"/>
  <c r="N4005" i="1" s="1"/>
  <c r="O4005" i="1" s="1"/>
  <c r="M4006" i="1"/>
  <c r="N4006" i="1" s="1"/>
  <c r="O4006" i="1" s="1"/>
  <c r="M4007" i="1"/>
  <c r="N4007" i="1" s="1"/>
  <c r="O4007" i="1" s="1"/>
  <c r="M4008" i="1"/>
  <c r="N4008" i="1" s="1"/>
  <c r="O4008" i="1" s="1"/>
  <c r="M4009" i="1"/>
  <c r="N4009" i="1" s="1"/>
  <c r="O4009" i="1" s="1"/>
  <c r="M4010" i="1"/>
  <c r="N4010" i="1" s="1"/>
  <c r="O4010" i="1" s="1"/>
  <c r="M4011" i="1"/>
  <c r="N4011" i="1" s="1"/>
  <c r="O4011" i="1" s="1"/>
  <c r="M4012" i="1"/>
  <c r="N4012" i="1" s="1"/>
  <c r="O4012" i="1" s="1"/>
  <c r="M4013" i="1"/>
  <c r="N4013" i="1" s="1"/>
  <c r="O4013" i="1" s="1"/>
  <c r="M4014" i="1"/>
  <c r="N4014" i="1" s="1"/>
  <c r="O4014" i="1" s="1"/>
  <c r="M4015" i="1"/>
  <c r="N4015" i="1" s="1"/>
  <c r="O4015" i="1" s="1"/>
  <c r="M4016" i="1"/>
  <c r="N4016" i="1" s="1"/>
  <c r="O4016" i="1" s="1"/>
  <c r="M4017" i="1"/>
  <c r="N4017" i="1" s="1"/>
  <c r="O4017" i="1" s="1"/>
  <c r="M4018" i="1"/>
  <c r="N4018" i="1" s="1"/>
  <c r="O4018" i="1" s="1"/>
  <c r="M4019" i="1"/>
  <c r="N4019" i="1" s="1"/>
  <c r="O4019" i="1" s="1"/>
  <c r="M4020" i="1"/>
  <c r="N4020" i="1" s="1"/>
  <c r="O4020" i="1" s="1"/>
  <c r="M4021" i="1"/>
  <c r="N4021" i="1" s="1"/>
  <c r="O4021" i="1" s="1"/>
  <c r="M4022" i="1"/>
  <c r="N4022" i="1" s="1"/>
  <c r="O4022" i="1" s="1"/>
  <c r="M4023" i="1"/>
  <c r="N4023" i="1" s="1"/>
  <c r="O4023" i="1" s="1"/>
  <c r="M4024" i="1"/>
  <c r="N4024" i="1" s="1"/>
  <c r="O4024" i="1" s="1"/>
  <c r="M4025" i="1"/>
  <c r="N4025" i="1" s="1"/>
  <c r="O4025" i="1" s="1"/>
  <c r="M4026" i="1"/>
  <c r="N4026" i="1" s="1"/>
  <c r="O4026" i="1" s="1"/>
  <c r="M4027" i="1"/>
  <c r="N4027" i="1" s="1"/>
  <c r="O4027" i="1" s="1"/>
  <c r="M4028" i="1"/>
  <c r="N4028" i="1" s="1"/>
  <c r="O4028" i="1" s="1"/>
  <c r="M4029" i="1"/>
  <c r="N4029" i="1" s="1"/>
  <c r="O4029" i="1" s="1"/>
  <c r="M4030" i="1"/>
  <c r="N4030" i="1" s="1"/>
  <c r="O4030" i="1" s="1"/>
  <c r="M4031" i="1"/>
  <c r="N4031" i="1" s="1"/>
  <c r="O4031" i="1" s="1"/>
  <c r="M4032" i="1"/>
  <c r="N4032" i="1" s="1"/>
  <c r="O4032" i="1" s="1"/>
  <c r="M4033" i="1"/>
  <c r="N4033" i="1" s="1"/>
  <c r="O4033" i="1" s="1"/>
  <c r="M4034" i="1"/>
  <c r="N4034" i="1" s="1"/>
  <c r="O4034" i="1" s="1"/>
  <c r="M4035" i="1"/>
  <c r="N4035" i="1" s="1"/>
  <c r="O4035" i="1" s="1"/>
  <c r="M4036" i="1"/>
  <c r="N4036" i="1" s="1"/>
  <c r="O4036" i="1" s="1"/>
  <c r="M4037" i="1"/>
  <c r="N4037" i="1" s="1"/>
  <c r="O4037" i="1" s="1"/>
  <c r="M4038" i="1"/>
  <c r="N4038" i="1" s="1"/>
  <c r="O4038" i="1" s="1"/>
  <c r="M4039" i="1"/>
  <c r="N4039" i="1" s="1"/>
  <c r="O4039" i="1" s="1"/>
  <c r="M4040" i="1"/>
  <c r="N4040" i="1" s="1"/>
  <c r="O4040" i="1" s="1"/>
  <c r="M4041" i="1"/>
  <c r="N4041" i="1" s="1"/>
  <c r="O4041" i="1" s="1"/>
  <c r="M4042" i="1"/>
  <c r="N4042" i="1" s="1"/>
  <c r="O4042" i="1" s="1"/>
  <c r="M4043" i="1"/>
  <c r="N4043" i="1" s="1"/>
  <c r="O4043" i="1" s="1"/>
  <c r="M4044" i="1"/>
  <c r="N4044" i="1" s="1"/>
  <c r="O4044" i="1" s="1"/>
  <c r="M4045" i="1"/>
  <c r="N4045" i="1" s="1"/>
  <c r="O4045" i="1" s="1"/>
  <c r="M4046" i="1"/>
  <c r="N4046" i="1" s="1"/>
  <c r="O4046" i="1" s="1"/>
  <c r="M4047" i="1"/>
  <c r="N4047" i="1" s="1"/>
  <c r="O4047" i="1" s="1"/>
  <c r="M4048" i="1"/>
  <c r="N4048" i="1" s="1"/>
  <c r="O4048" i="1" s="1"/>
  <c r="M4049" i="1"/>
  <c r="N4049" i="1" s="1"/>
  <c r="O4049" i="1" s="1"/>
  <c r="M4050" i="1"/>
  <c r="N4050" i="1" s="1"/>
  <c r="O4050" i="1" s="1"/>
  <c r="M4051" i="1"/>
  <c r="N4051" i="1" s="1"/>
  <c r="O4051" i="1" s="1"/>
  <c r="M4052" i="1"/>
  <c r="N4052" i="1" s="1"/>
  <c r="O4052" i="1" s="1"/>
  <c r="M4053" i="1"/>
  <c r="N4053" i="1" s="1"/>
  <c r="O4053" i="1" s="1"/>
  <c r="M4054" i="1"/>
  <c r="N4054" i="1" s="1"/>
  <c r="O4054" i="1" s="1"/>
  <c r="M4055" i="1"/>
  <c r="N4055" i="1" s="1"/>
  <c r="O4055" i="1" s="1"/>
  <c r="M4056" i="1"/>
  <c r="N4056" i="1" s="1"/>
  <c r="O4056" i="1" s="1"/>
  <c r="M4057" i="1"/>
  <c r="N4057" i="1" s="1"/>
  <c r="O4057" i="1" s="1"/>
  <c r="M4058" i="1"/>
  <c r="N4058" i="1" s="1"/>
  <c r="O4058" i="1" s="1"/>
  <c r="M4059" i="1"/>
  <c r="N4059" i="1" s="1"/>
  <c r="O4059" i="1" s="1"/>
  <c r="M4060" i="1"/>
  <c r="N4060" i="1" s="1"/>
  <c r="O4060" i="1" s="1"/>
  <c r="M4061" i="1"/>
  <c r="N4061" i="1" s="1"/>
  <c r="O4061" i="1" s="1"/>
  <c r="M4062" i="1"/>
  <c r="N4062" i="1" s="1"/>
  <c r="O4062" i="1" s="1"/>
  <c r="M4063" i="1"/>
  <c r="N4063" i="1" s="1"/>
  <c r="O4063" i="1" s="1"/>
  <c r="M4064" i="1"/>
  <c r="N4064" i="1" s="1"/>
  <c r="O4064" i="1" s="1"/>
  <c r="M4065" i="1"/>
  <c r="N4065" i="1" s="1"/>
  <c r="O4065" i="1" s="1"/>
  <c r="M4066" i="1"/>
  <c r="N4066" i="1" s="1"/>
  <c r="O4066" i="1" s="1"/>
  <c r="M4067" i="1"/>
  <c r="N4067" i="1" s="1"/>
  <c r="O4067" i="1" s="1"/>
  <c r="M4068" i="1"/>
  <c r="N4068" i="1" s="1"/>
  <c r="O4068" i="1" s="1"/>
  <c r="M4069" i="1"/>
  <c r="N4069" i="1" s="1"/>
  <c r="O4069" i="1" s="1"/>
  <c r="M4070" i="1"/>
  <c r="N4070" i="1" s="1"/>
  <c r="O4070" i="1" s="1"/>
  <c r="M4071" i="1"/>
  <c r="N4071" i="1" s="1"/>
  <c r="O4071" i="1" s="1"/>
  <c r="M4072" i="1"/>
  <c r="N4072" i="1" s="1"/>
  <c r="O4072" i="1" s="1"/>
  <c r="M4073" i="1"/>
  <c r="N4073" i="1" s="1"/>
  <c r="O4073" i="1" s="1"/>
  <c r="M4074" i="1"/>
  <c r="N4074" i="1" s="1"/>
  <c r="O4074" i="1" s="1"/>
  <c r="M4075" i="1"/>
  <c r="N4075" i="1" s="1"/>
  <c r="O4075" i="1" s="1"/>
  <c r="M4076" i="1"/>
  <c r="N4076" i="1" s="1"/>
  <c r="O4076" i="1" s="1"/>
  <c r="M4077" i="1"/>
  <c r="N4077" i="1" s="1"/>
  <c r="O4077" i="1" s="1"/>
  <c r="M4078" i="1"/>
  <c r="N4078" i="1" s="1"/>
  <c r="O4078" i="1" s="1"/>
  <c r="M4079" i="1"/>
  <c r="N4079" i="1" s="1"/>
  <c r="O4079" i="1" s="1"/>
  <c r="M4080" i="1"/>
  <c r="N4080" i="1" s="1"/>
  <c r="O4080" i="1" s="1"/>
  <c r="M4081" i="1"/>
  <c r="N4081" i="1" s="1"/>
  <c r="O4081" i="1" s="1"/>
  <c r="M4082" i="1"/>
  <c r="N4082" i="1" s="1"/>
  <c r="O4082" i="1" s="1"/>
  <c r="M4083" i="1"/>
  <c r="N4083" i="1" s="1"/>
  <c r="O4083" i="1" s="1"/>
  <c r="M4084" i="1"/>
  <c r="N4084" i="1" s="1"/>
  <c r="O4084" i="1" s="1"/>
  <c r="M4085" i="1"/>
  <c r="N4085" i="1" s="1"/>
  <c r="O4085" i="1" s="1"/>
  <c r="M4086" i="1"/>
  <c r="N4086" i="1" s="1"/>
  <c r="O4086" i="1" s="1"/>
  <c r="M4087" i="1"/>
  <c r="N4087" i="1" s="1"/>
  <c r="O4087" i="1" s="1"/>
  <c r="M4088" i="1"/>
  <c r="N4088" i="1" s="1"/>
  <c r="O4088" i="1" s="1"/>
  <c r="M4089" i="1"/>
  <c r="N4089" i="1" s="1"/>
  <c r="O4089" i="1" s="1"/>
  <c r="M4090" i="1"/>
  <c r="N4090" i="1" s="1"/>
  <c r="O4090" i="1" s="1"/>
  <c r="M4091" i="1"/>
  <c r="N4091" i="1" s="1"/>
  <c r="O4091" i="1" s="1"/>
  <c r="M4092" i="1"/>
  <c r="N4092" i="1" s="1"/>
  <c r="O4092" i="1" s="1"/>
  <c r="M4093" i="1"/>
  <c r="N4093" i="1" s="1"/>
  <c r="O4093" i="1" s="1"/>
  <c r="M4094" i="1"/>
  <c r="N4094" i="1" s="1"/>
  <c r="O4094" i="1" s="1"/>
  <c r="M4095" i="1"/>
  <c r="N4095" i="1" s="1"/>
  <c r="O4095" i="1" s="1"/>
  <c r="M4096" i="1"/>
  <c r="N4096" i="1" s="1"/>
  <c r="O4096" i="1" s="1"/>
  <c r="M4097" i="1"/>
  <c r="N4097" i="1" s="1"/>
  <c r="O4097" i="1" s="1"/>
  <c r="M4098" i="1"/>
  <c r="N4098" i="1" s="1"/>
  <c r="O4098" i="1" s="1"/>
  <c r="M4099" i="1"/>
  <c r="N4099" i="1" s="1"/>
  <c r="O4099" i="1" s="1"/>
  <c r="M4100" i="1"/>
  <c r="N4100" i="1" s="1"/>
  <c r="O4100" i="1" s="1"/>
  <c r="M4101" i="1"/>
  <c r="N4101" i="1" s="1"/>
  <c r="O4101" i="1" s="1"/>
  <c r="M4102" i="1"/>
  <c r="N4102" i="1" s="1"/>
  <c r="O4102" i="1" s="1"/>
  <c r="M4103" i="1"/>
  <c r="N4103" i="1" s="1"/>
  <c r="O4103" i="1" s="1"/>
  <c r="M4104" i="1"/>
  <c r="N4104" i="1" s="1"/>
  <c r="O4104" i="1" s="1"/>
  <c r="M4105" i="1"/>
  <c r="N4105" i="1" s="1"/>
  <c r="O4105" i="1" s="1"/>
  <c r="M4106" i="1"/>
  <c r="N4106" i="1" s="1"/>
  <c r="O4106" i="1" s="1"/>
  <c r="M4107" i="1"/>
  <c r="N4107" i="1" s="1"/>
  <c r="O4107" i="1" s="1"/>
  <c r="M4108" i="1"/>
  <c r="N4108" i="1" s="1"/>
  <c r="O4108" i="1" s="1"/>
  <c r="M4109" i="1"/>
  <c r="N4109" i="1" s="1"/>
  <c r="O4109" i="1" s="1"/>
  <c r="M4110" i="1"/>
  <c r="N4110" i="1" s="1"/>
  <c r="O4110" i="1" s="1"/>
  <c r="M4111" i="1"/>
  <c r="N4111" i="1" s="1"/>
  <c r="O4111" i="1" s="1"/>
  <c r="M4112" i="1"/>
  <c r="N4112" i="1" s="1"/>
  <c r="O4112" i="1" s="1"/>
  <c r="M4113" i="1"/>
  <c r="N4113" i="1" s="1"/>
  <c r="O4113" i="1" s="1"/>
  <c r="M4114" i="1"/>
  <c r="N4114" i="1" s="1"/>
  <c r="O4114" i="1" s="1"/>
  <c r="M4115" i="1"/>
  <c r="N4115" i="1" s="1"/>
  <c r="O4115" i="1" s="1"/>
  <c r="M4116" i="1"/>
  <c r="N4116" i="1" s="1"/>
  <c r="O4116" i="1" s="1"/>
  <c r="M4117" i="1"/>
  <c r="N4117" i="1" s="1"/>
  <c r="O4117" i="1" s="1"/>
  <c r="M4118" i="1"/>
  <c r="N4118" i="1" s="1"/>
  <c r="O4118" i="1" s="1"/>
  <c r="M4119" i="1"/>
  <c r="N4119" i="1" s="1"/>
  <c r="O4119" i="1" s="1"/>
  <c r="M4120" i="1"/>
  <c r="N4120" i="1" s="1"/>
  <c r="O4120" i="1" s="1"/>
  <c r="M4121" i="1"/>
  <c r="N4121" i="1" s="1"/>
  <c r="O4121" i="1" s="1"/>
  <c r="M4122" i="1"/>
  <c r="N4122" i="1" s="1"/>
  <c r="O4122" i="1" s="1"/>
  <c r="M4123" i="1"/>
  <c r="N4123" i="1" s="1"/>
  <c r="O4123" i="1" s="1"/>
  <c r="M4124" i="1"/>
  <c r="N4124" i="1" s="1"/>
  <c r="O4124" i="1" s="1"/>
  <c r="M4125" i="1"/>
  <c r="N4125" i="1" s="1"/>
  <c r="O4125" i="1" s="1"/>
  <c r="M4126" i="1"/>
  <c r="N4126" i="1" s="1"/>
  <c r="O4126" i="1" s="1"/>
  <c r="M4127" i="1"/>
  <c r="N4127" i="1" s="1"/>
  <c r="O4127" i="1" s="1"/>
  <c r="M4128" i="1"/>
  <c r="N4128" i="1" s="1"/>
  <c r="O4128" i="1" s="1"/>
  <c r="M4129" i="1"/>
  <c r="N4129" i="1" s="1"/>
  <c r="O4129" i="1" s="1"/>
  <c r="M4130" i="1"/>
  <c r="N4130" i="1" s="1"/>
  <c r="O4130" i="1" s="1"/>
  <c r="M4131" i="1"/>
  <c r="N4131" i="1" s="1"/>
  <c r="O4131" i="1" s="1"/>
  <c r="M4132" i="1"/>
  <c r="N4132" i="1" s="1"/>
  <c r="O4132" i="1" s="1"/>
  <c r="M4133" i="1"/>
  <c r="N4133" i="1" s="1"/>
  <c r="O4133" i="1" s="1"/>
  <c r="M4134" i="1"/>
  <c r="N4134" i="1" s="1"/>
  <c r="O4134" i="1" s="1"/>
  <c r="M4135" i="1"/>
  <c r="N4135" i="1" s="1"/>
  <c r="O4135" i="1" s="1"/>
  <c r="M4136" i="1"/>
  <c r="N4136" i="1" s="1"/>
  <c r="O4136" i="1" s="1"/>
  <c r="M4137" i="1"/>
  <c r="N4137" i="1" s="1"/>
  <c r="O4137" i="1" s="1"/>
  <c r="M4138" i="1"/>
  <c r="N4138" i="1" s="1"/>
  <c r="O4138" i="1" s="1"/>
  <c r="M4139" i="1"/>
  <c r="N4139" i="1" s="1"/>
  <c r="O4139" i="1" s="1"/>
  <c r="M4140" i="1"/>
  <c r="N4140" i="1" s="1"/>
  <c r="O4140" i="1" s="1"/>
  <c r="M4141" i="1"/>
  <c r="N4141" i="1" s="1"/>
  <c r="O4141" i="1" s="1"/>
  <c r="M4142" i="1"/>
  <c r="N4142" i="1" s="1"/>
  <c r="O4142" i="1" s="1"/>
  <c r="M4143" i="1"/>
  <c r="N4143" i="1" s="1"/>
  <c r="O4143" i="1" s="1"/>
  <c r="M4144" i="1"/>
  <c r="N4144" i="1" s="1"/>
  <c r="O4144" i="1" s="1"/>
  <c r="M4145" i="1"/>
  <c r="N4145" i="1" s="1"/>
  <c r="O4145" i="1" s="1"/>
  <c r="M4146" i="1"/>
  <c r="N4146" i="1" s="1"/>
  <c r="O4146" i="1" s="1"/>
  <c r="M4147" i="1"/>
  <c r="N4147" i="1" s="1"/>
  <c r="O4147" i="1" s="1"/>
  <c r="M4148" i="1"/>
  <c r="N4148" i="1" s="1"/>
  <c r="O4148" i="1" s="1"/>
  <c r="M4149" i="1"/>
  <c r="N4149" i="1" s="1"/>
  <c r="O4149" i="1" s="1"/>
  <c r="M4150" i="1"/>
  <c r="N4150" i="1" s="1"/>
  <c r="O4150" i="1" s="1"/>
  <c r="M4151" i="1"/>
  <c r="N4151" i="1" s="1"/>
  <c r="O4151" i="1" s="1"/>
  <c r="M4152" i="1"/>
  <c r="N4152" i="1" s="1"/>
  <c r="O4152" i="1" s="1"/>
  <c r="M4153" i="1"/>
  <c r="N4153" i="1" s="1"/>
  <c r="O4153" i="1" s="1"/>
  <c r="M4154" i="1"/>
  <c r="N4154" i="1" s="1"/>
  <c r="O4154" i="1" s="1"/>
  <c r="M4155" i="1"/>
  <c r="N4155" i="1" s="1"/>
  <c r="O4155" i="1" s="1"/>
  <c r="M4156" i="1"/>
  <c r="N4156" i="1" s="1"/>
  <c r="O4156" i="1" s="1"/>
  <c r="M4157" i="1"/>
  <c r="N4157" i="1" s="1"/>
  <c r="O4157" i="1" s="1"/>
  <c r="M4158" i="1"/>
  <c r="N4158" i="1" s="1"/>
  <c r="O4158" i="1" s="1"/>
  <c r="M4159" i="1"/>
  <c r="N4159" i="1" s="1"/>
  <c r="O4159" i="1" s="1"/>
  <c r="M4160" i="1"/>
  <c r="N4160" i="1" s="1"/>
  <c r="O4160" i="1" s="1"/>
  <c r="M4161" i="1"/>
  <c r="N4161" i="1" s="1"/>
  <c r="O4161" i="1" s="1"/>
  <c r="M4162" i="1"/>
  <c r="N4162" i="1" s="1"/>
  <c r="O4162" i="1" s="1"/>
  <c r="M4163" i="1"/>
  <c r="N4163" i="1" s="1"/>
  <c r="O4163" i="1" s="1"/>
  <c r="M4164" i="1"/>
  <c r="N4164" i="1" s="1"/>
  <c r="O4164" i="1" s="1"/>
  <c r="M4165" i="1"/>
  <c r="N4165" i="1" s="1"/>
  <c r="O4165" i="1" s="1"/>
  <c r="M4166" i="1"/>
  <c r="N4166" i="1" s="1"/>
  <c r="O4166" i="1" s="1"/>
  <c r="M4167" i="1"/>
  <c r="N4167" i="1" s="1"/>
  <c r="O4167" i="1" s="1"/>
  <c r="M4168" i="1"/>
  <c r="N4168" i="1" s="1"/>
  <c r="O4168" i="1" s="1"/>
  <c r="M4169" i="1"/>
  <c r="N4169" i="1" s="1"/>
  <c r="O4169" i="1" s="1"/>
  <c r="M4170" i="1"/>
  <c r="N4170" i="1" s="1"/>
  <c r="O4170" i="1" s="1"/>
  <c r="M4171" i="1"/>
  <c r="N4171" i="1" s="1"/>
  <c r="O4171" i="1" s="1"/>
  <c r="M4172" i="1"/>
  <c r="N4172" i="1" s="1"/>
  <c r="O4172" i="1" s="1"/>
  <c r="M4173" i="1"/>
  <c r="N4173" i="1" s="1"/>
  <c r="O4173" i="1" s="1"/>
  <c r="M4174" i="1"/>
  <c r="N4174" i="1" s="1"/>
  <c r="O4174" i="1" s="1"/>
  <c r="M4175" i="1"/>
  <c r="N4175" i="1" s="1"/>
  <c r="O4175" i="1" s="1"/>
  <c r="M4176" i="1"/>
  <c r="N4176" i="1" s="1"/>
  <c r="O4176" i="1" s="1"/>
  <c r="M4177" i="1"/>
  <c r="N4177" i="1" s="1"/>
  <c r="O4177" i="1" s="1"/>
  <c r="M4178" i="1"/>
  <c r="N4178" i="1" s="1"/>
  <c r="O4178" i="1" s="1"/>
  <c r="M4179" i="1"/>
  <c r="N4179" i="1" s="1"/>
  <c r="O4179" i="1" s="1"/>
  <c r="M4180" i="1"/>
  <c r="N4180" i="1" s="1"/>
  <c r="O4180" i="1" s="1"/>
  <c r="M4181" i="1"/>
  <c r="N4181" i="1" s="1"/>
  <c r="O4181" i="1" s="1"/>
  <c r="M4182" i="1"/>
  <c r="N4182" i="1" s="1"/>
  <c r="O4182" i="1" s="1"/>
  <c r="M4183" i="1"/>
  <c r="N4183" i="1" s="1"/>
  <c r="O4183" i="1" s="1"/>
  <c r="M4184" i="1"/>
  <c r="N4184" i="1" s="1"/>
  <c r="O4184" i="1" s="1"/>
  <c r="M4185" i="1"/>
  <c r="N4185" i="1" s="1"/>
  <c r="O4185" i="1" s="1"/>
  <c r="M4186" i="1"/>
  <c r="N4186" i="1" s="1"/>
  <c r="O4186" i="1" s="1"/>
  <c r="M4187" i="1"/>
  <c r="N4187" i="1" s="1"/>
  <c r="O4187" i="1" s="1"/>
  <c r="M4188" i="1"/>
  <c r="N4188" i="1" s="1"/>
  <c r="O4188" i="1" s="1"/>
  <c r="M4189" i="1"/>
  <c r="N4189" i="1" s="1"/>
  <c r="O4189" i="1" s="1"/>
  <c r="M4190" i="1"/>
  <c r="N4190" i="1" s="1"/>
  <c r="O4190" i="1" s="1"/>
  <c r="M4191" i="1"/>
  <c r="N4191" i="1" s="1"/>
  <c r="O4191" i="1" s="1"/>
  <c r="M4192" i="1"/>
  <c r="N4192" i="1" s="1"/>
  <c r="O4192" i="1" s="1"/>
  <c r="M4193" i="1"/>
  <c r="N4193" i="1" s="1"/>
  <c r="O4193" i="1" s="1"/>
  <c r="M4194" i="1"/>
  <c r="N4194" i="1" s="1"/>
  <c r="O4194" i="1" s="1"/>
  <c r="M4195" i="1"/>
  <c r="N4195" i="1" s="1"/>
  <c r="O4195" i="1" s="1"/>
  <c r="M4196" i="1"/>
  <c r="N4196" i="1" s="1"/>
  <c r="O4196" i="1" s="1"/>
  <c r="M4197" i="1"/>
  <c r="N4197" i="1" s="1"/>
  <c r="O4197" i="1" s="1"/>
  <c r="M4198" i="1"/>
  <c r="N4198" i="1" s="1"/>
  <c r="O4198" i="1" s="1"/>
  <c r="M4199" i="1"/>
  <c r="N4199" i="1" s="1"/>
  <c r="O4199" i="1" s="1"/>
  <c r="M4200" i="1"/>
  <c r="N4200" i="1" s="1"/>
  <c r="O4200" i="1" s="1"/>
  <c r="M4201" i="1"/>
  <c r="N4201" i="1" s="1"/>
  <c r="O4201" i="1" s="1"/>
  <c r="M4202" i="1"/>
  <c r="N4202" i="1" s="1"/>
  <c r="O4202" i="1" s="1"/>
  <c r="M4203" i="1"/>
  <c r="N4203" i="1" s="1"/>
  <c r="O4203" i="1" s="1"/>
  <c r="M4204" i="1"/>
  <c r="N4204" i="1" s="1"/>
  <c r="O4204" i="1" s="1"/>
  <c r="M4205" i="1"/>
  <c r="N4205" i="1" s="1"/>
  <c r="O4205" i="1" s="1"/>
  <c r="M4206" i="1"/>
  <c r="N4206" i="1" s="1"/>
  <c r="O4206" i="1" s="1"/>
  <c r="M4207" i="1"/>
  <c r="N4207" i="1" s="1"/>
  <c r="O4207" i="1" s="1"/>
  <c r="M4208" i="1"/>
  <c r="N4208" i="1" s="1"/>
  <c r="O4208" i="1" s="1"/>
  <c r="M4209" i="1"/>
  <c r="N4209" i="1" s="1"/>
  <c r="O4209" i="1" s="1"/>
  <c r="M4210" i="1"/>
  <c r="N4210" i="1" s="1"/>
  <c r="O4210" i="1" s="1"/>
  <c r="M4211" i="1"/>
  <c r="N4211" i="1" s="1"/>
  <c r="O4211" i="1" s="1"/>
  <c r="M4212" i="1"/>
  <c r="N4212" i="1" s="1"/>
  <c r="O4212" i="1" s="1"/>
  <c r="M4213" i="1"/>
  <c r="N4213" i="1" s="1"/>
  <c r="O4213" i="1" s="1"/>
  <c r="M4214" i="1"/>
  <c r="N4214" i="1" s="1"/>
  <c r="O4214" i="1" s="1"/>
  <c r="M4215" i="1"/>
  <c r="N4215" i="1" s="1"/>
  <c r="O4215" i="1" s="1"/>
  <c r="M4216" i="1"/>
  <c r="N4216" i="1" s="1"/>
  <c r="O4216" i="1" s="1"/>
  <c r="M4217" i="1"/>
  <c r="N4217" i="1" s="1"/>
  <c r="O4217" i="1" s="1"/>
  <c r="M4218" i="1"/>
  <c r="N4218" i="1" s="1"/>
  <c r="O4218" i="1" s="1"/>
  <c r="M4219" i="1"/>
  <c r="N4219" i="1" s="1"/>
  <c r="O4219" i="1" s="1"/>
  <c r="M4220" i="1"/>
  <c r="N4220" i="1" s="1"/>
  <c r="O4220" i="1" s="1"/>
  <c r="M4221" i="1"/>
  <c r="N4221" i="1" s="1"/>
  <c r="O4221" i="1" s="1"/>
  <c r="M4222" i="1"/>
  <c r="N4222" i="1" s="1"/>
  <c r="O4222" i="1" s="1"/>
  <c r="M4223" i="1"/>
  <c r="N4223" i="1" s="1"/>
  <c r="O4223" i="1" s="1"/>
  <c r="M4224" i="1"/>
  <c r="N4224" i="1" s="1"/>
  <c r="O4224" i="1" s="1"/>
  <c r="M4225" i="1"/>
  <c r="N4225" i="1" s="1"/>
  <c r="O4225" i="1" s="1"/>
  <c r="M4226" i="1"/>
  <c r="N4226" i="1" s="1"/>
  <c r="O4226" i="1" s="1"/>
  <c r="M4227" i="1"/>
  <c r="N4227" i="1" s="1"/>
  <c r="O4227" i="1" s="1"/>
  <c r="M4228" i="1"/>
  <c r="N4228" i="1" s="1"/>
  <c r="O4228" i="1" s="1"/>
  <c r="M4229" i="1"/>
  <c r="N4229" i="1" s="1"/>
  <c r="O4229" i="1" s="1"/>
  <c r="M4230" i="1"/>
  <c r="N4230" i="1" s="1"/>
  <c r="O4230" i="1" s="1"/>
  <c r="M4231" i="1"/>
  <c r="N4231" i="1" s="1"/>
  <c r="O4231" i="1" s="1"/>
  <c r="M4232" i="1"/>
  <c r="N4232" i="1" s="1"/>
  <c r="O4232" i="1" s="1"/>
  <c r="M4233" i="1"/>
  <c r="N4233" i="1" s="1"/>
  <c r="O4233" i="1" s="1"/>
  <c r="M4234" i="1"/>
  <c r="N4234" i="1" s="1"/>
  <c r="O4234" i="1" s="1"/>
  <c r="M4235" i="1"/>
  <c r="N4235" i="1" s="1"/>
  <c r="O4235" i="1" s="1"/>
  <c r="M4236" i="1"/>
  <c r="N4236" i="1" s="1"/>
  <c r="O4236" i="1" s="1"/>
  <c r="M4237" i="1"/>
  <c r="N4237" i="1" s="1"/>
  <c r="O4237" i="1" s="1"/>
  <c r="M4238" i="1"/>
  <c r="N4238" i="1" s="1"/>
  <c r="O4238" i="1" s="1"/>
  <c r="M4239" i="1"/>
  <c r="N4239" i="1" s="1"/>
  <c r="O4239" i="1" s="1"/>
  <c r="M4240" i="1"/>
  <c r="N4240" i="1" s="1"/>
  <c r="O4240" i="1" s="1"/>
  <c r="M4241" i="1"/>
  <c r="N4241" i="1" s="1"/>
  <c r="O4241" i="1" s="1"/>
  <c r="M4242" i="1"/>
  <c r="N4242" i="1" s="1"/>
  <c r="O4242" i="1" s="1"/>
  <c r="M4243" i="1"/>
  <c r="N4243" i="1" s="1"/>
  <c r="O4243" i="1" s="1"/>
  <c r="M4244" i="1"/>
  <c r="N4244" i="1" s="1"/>
  <c r="O4244" i="1" s="1"/>
  <c r="M4245" i="1"/>
  <c r="N4245" i="1" s="1"/>
  <c r="O4245" i="1" s="1"/>
  <c r="M4246" i="1"/>
  <c r="N4246" i="1" s="1"/>
  <c r="O4246" i="1" s="1"/>
  <c r="M4247" i="1"/>
  <c r="N4247" i="1" s="1"/>
  <c r="O4247" i="1" s="1"/>
  <c r="M4248" i="1"/>
  <c r="N4248" i="1" s="1"/>
  <c r="O4248" i="1" s="1"/>
  <c r="M4249" i="1"/>
  <c r="N4249" i="1" s="1"/>
  <c r="O4249" i="1" s="1"/>
  <c r="M4250" i="1"/>
  <c r="N4250" i="1" s="1"/>
  <c r="O4250" i="1" s="1"/>
  <c r="M4251" i="1"/>
  <c r="N4251" i="1" s="1"/>
  <c r="O4251" i="1" s="1"/>
  <c r="M4252" i="1"/>
  <c r="N4252" i="1" s="1"/>
  <c r="O4252" i="1" s="1"/>
  <c r="M4253" i="1"/>
  <c r="N4253" i="1" s="1"/>
  <c r="O4253" i="1" s="1"/>
  <c r="M4254" i="1"/>
  <c r="N4254" i="1" s="1"/>
  <c r="O4254" i="1" s="1"/>
  <c r="M4255" i="1"/>
  <c r="N4255" i="1" s="1"/>
  <c r="O4255" i="1" s="1"/>
  <c r="M4256" i="1"/>
  <c r="N4256" i="1" s="1"/>
  <c r="O4256" i="1" s="1"/>
  <c r="M4257" i="1"/>
  <c r="N4257" i="1" s="1"/>
  <c r="O4257" i="1" s="1"/>
  <c r="M4258" i="1"/>
  <c r="N4258" i="1" s="1"/>
  <c r="O4258" i="1" s="1"/>
  <c r="M4259" i="1"/>
  <c r="N4259" i="1" s="1"/>
  <c r="O4259" i="1" s="1"/>
  <c r="M4260" i="1"/>
  <c r="N4260" i="1" s="1"/>
  <c r="O4260" i="1" s="1"/>
  <c r="M4261" i="1"/>
  <c r="N4261" i="1" s="1"/>
  <c r="O4261" i="1" s="1"/>
  <c r="M4262" i="1"/>
  <c r="N4262" i="1" s="1"/>
  <c r="O4262" i="1" s="1"/>
  <c r="M4263" i="1"/>
  <c r="N4263" i="1" s="1"/>
  <c r="O4263" i="1" s="1"/>
  <c r="M4264" i="1"/>
  <c r="N4264" i="1" s="1"/>
  <c r="O4264" i="1" s="1"/>
  <c r="M4265" i="1"/>
  <c r="N4265" i="1" s="1"/>
  <c r="O4265" i="1" s="1"/>
  <c r="M4266" i="1"/>
  <c r="N4266" i="1" s="1"/>
  <c r="O4266" i="1" s="1"/>
  <c r="M4267" i="1"/>
  <c r="N4267" i="1" s="1"/>
  <c r="O4267" i="1" s="1"/>
  <c r="M4268" i="1"/>
  <c r="N4268" i="1" s="1"/>
  <c r="O4268" i="1" s="1"/>
  <c r="M4269" i="1"/>
  <c r="N4269" i="1" s="1"/>
  <c r="O4269" i="1" s="1"/>
  <c r="M4270" i="1"/>
  <c r="N4270" i="1" s="1"/>
  <c r="O4270" i="1" s="1"/>
  <c r="M4271" i="1"/>
  <c r="N4271" i="1" s="1"/>
  <c r="O4271" i="1" s="1"/>
  <c r="M4272" i="1"/>
  <c r="N4272" i="1" s="1"/>
  <c r="O4272" i="1" s="1"/>
  <c r="M4273" i="1"/>
  <c r="N4273" i="1" s="1"/>
  <c r="O4273" i="1" s="1"/>
  <c r="M4274" i="1"/>
  <c r="N4274" i="1" s="1"/>
  <c r="O4274" i="1" s="1"/>
  <c r="M4275" i="1"/>
  <c r="N4275" i="1" s="1"/>
  <c r="O4275" i="1" s="1"/>
  <c r="M4276" i="1"/>
  <c r="N4276" i="1" s="1"/>
  <c r="O4276" i="1" s="1"/>
  <c r="M4277" i="1"/>
  <c r="N4277" i="1" s="1"/>
  <c r="O4277" i="1" s="1"/>
  <c r="M4278" i="1"/>
  <c r="N4278" i="1" s="1"/>
  <c r="O4278" i="1" s="1"/>
  <c r="M4279" i="1"/>
  <c r="N4279" i="1" s="1"/>
  <c r="O4279" i="1" s="1"/>
  <c r="M4280" i="1"/>
  <c r="N4280" i="1" s="1"/>
  <c r="O4280" i="1" s="1"/>
  <c r="M4281" i="1"/>
  <c r="N4281" i="1" s="1"/>
  <c r="O4281" i="1" s="1"/>
  <c r="M4282" i="1"/>
  <c r="N4282" i="1" s="1"/>
  <c r="O4282" i="1" s="1"/>
  <c r="M4283" i="1"/>
  <c r="N4283" i="1" s="1"/>
  <c r="O4283" i="1" s="1"/>
  <c r="M4284" i="1"/>
  <c r="N4284" i="1" s="1"/>
  <c r="O4284" i="1" s="1"/>
  <c r="M4285" i="1"/>
  <c r="N4285" i="1" s="1"/>
  <c r="O4285" i="1" s="1"/>
  <c r="M4286" i="1"/>
  <c r="N4286" i="1" s="1"/>
  <c r="O4286" i="1" s="1"/>
  <c r="M4287" i="1"/>
  <c r="N4287" i="1" s="1"/>
  <c r="O4287" i="1" s="1"/>
  <c r="M4288" i="1"/>
  <c r="N4288" i="1" s="1"/>
  <c r="O4288" i="1" s="1"/>
  <c r="M4289" i="1"/>
  <c r="N4289" i="1" s="1"/>
  <c r="O4289" i="1" s="1"/>
  <c r="M4290" i="1"/>
  <c r="N4290" i="1" s="1"/>
  <c r="O4290" i="1" s="1"/>
  <c r="M4291" i="1"/>
  <c r="N4291" i="1" s="1"/>
  <c r="O4291" i="1" s="1"/>
  <c r="M4292" i="1"/>
  <c r="N4292" i="1" s="1"/>
  <c r="O4292" i="1" s="1"/>
  <c r="M4293" i="1"/>
  <c r="N4293" i="1" s="1"/>
  <c r="O4293" i="1" s="1"/>
  <c r="M4294" i="1"/>
  <c r="N4294" i="1" s="1"/>
  <c r="O4294" i="1" s="1"/>
  <c r="M4295" i="1"/>
  <c r="N4295" i="1" s="1"/>
  <c r="O4295" i="1" s="1"/>
  <c r="M4296" i="1"/>
  <c r="N4296" i="1" s="1"/>
  <c r="O4296" i="1" s="1"/>
  <c r="M4297" i="1"/>
  <c r="N4297" i="1" s="1"/>
  <c r="O4297" i="1" s="1"/>
  <c r="M4298" i="1"/>
  <c r="N4298" i="1" s="1"/>
  <c r="O4298" i="1" s="1"/>
  <c r="M4299" i="1"/>
  <c r="N4299" i="1" s="1"/>
  <c r="O4299" i="1" s="1"/>
  <c r="M4300" i="1"/>
  <c r="N4300" i="1" s="1"/>
  <c r="O4300" i="1" s="1"/>
  <c r="M4301" i="1"/>
  <c r="N4301" i="1" s="1"/>
  <c r="O4301" i="1" s="1"/>
  <c r="M4302" i="1"/>
  <c r="N4302" i="1" s="1"/>
  <c r="O4302" i="1" s="1"/>
  <c r="M4303" i="1"/>
  <c r="N4303" i="1" s="1"/>
  <c r="O4303" i="1" s="1"/>
  <c r="M4304" i="1"/>
  <c r="N4304" i="1" s="1"/>
  <c r="O4304" i="1" s="1"/>
  <c r="M4305" i="1"/>
  <c r="N4305" i="1" s="1"/>
  <c r="O4305" i="1" s="1"/>
  <c r="M4306" i="1"/>
  <c r="N4306" i="1" s="1"/>
  <c r="O4306" i="1" s="1"/>
  <c r="M4307" i="1"/>
  <c r="N4307" i="1" s="1"/>
  <c r="O4307" i="1" s="1"/>
  <c r="M4308" i="1"/>
  <c r="N4308" i="1" s="1"/>
  <c r="O4308" i="1" s="1"/>
  <c r="M4309" i="1"/>
  <c r="N4309" i="1" s="1"/>
  <c r="O4309" i="1" s="1"/>
  <c r="M4310" i="1"/>
  <c r="N4310" i="1" s="1"/>
  <c r="O4310" i="1" s="1"/>
  <c r="M4311" i="1"/>
  <c r="N4311" i="1" s="1"/>
  <c r="O4311" i="1" s="1"/>
  <c r="M4312" i="1"/>
  <c r="N4312" i="1" s="1"/>
  <c r="O4312" i="1" s="1"/>
  <c r="M4313" i="1"/>
  <c r="N4313" i="1" s="1"/>
  <c r="O4313" i="1" s="1"/>
  <c r="M4314" i="1"/>
  <c r="N4314" i="1" s="1"/>
  <c r="O4314" i="1" s="1"/>
  <c r="M4315" i="1"/>
  <c r="N4315" i="1" s="1"/>
  <c r="O4315" i="1" s="1"/>
  <c r="M4316" i="1"/>
  <c r="N4316" i="1" s="1"/>
  <c r="O4316" i="1" s="1"/>
  <c r="M4317" i="1"/>
  <c r="N4317" i="1" s="1"/>
  <c r="O4317" i="1" s="1"/>
  <c r="M4318" i="1"/>
  <c r="N4318" i="1" s="1"/>
  <c r="O4318" i="1" s="1"/>
  <c r="M4319" i="1"/>
  <c r="N4319" i="1" s="1"/>
  <c r="O4319" i="1" s="1"/>
  <c r="M4320" i="1"/>
  <c r="N4320" i="1" s="1"/>
  <c r="O4320" i="1" s="1"/>
  <c r="M4321" i="1"/>
  <c r="N4321" i="1" s="1"/>
  <c r="O4321" i="1" s="1"/>
  <c r="M4322" i="1"/>
  <c r="N4322" i="1" s="1"/>
  <c r="O4322" i="1" s="1"/>
  <c r="M4323" i="1"/>
  <c r="N4323" i="1" s="1"/>
  <c r="O4323" i="1" s="1"/>
  <c r="M4324" i="1"/>
  <c r="N4324" i="1" s="1"/>
  <c r="O4324" i="1" s="1"/>
  <c r="M4325" i="1"/>
  <c r="N4325" i="1" s="1"/>
  <c r="O4325" i="1" s="1"/>
  <c r="M4326" i="1"/>
  <c r="N4326" i="1" s="1"/>
  <c r="O4326" i="1" s="1"/>
  <c r="M4327" i="1"/>
  <c r="N4327" i="1" s="1"/>
  <c r="O4327" i="1" s="1"/>
  <c r="M4328" i="1"/>
  <c r="N4328" i="1" s="1"/>
  <c r="O4328" i="1" s="1"/>
  <c r="M4329" i="1"/>
  <c r="N4329" i="1" s="1"/>
  <c r="O4329" i="1" s="1"/>
  <c r="M4330" i="1"/>
  <c r="N4330" i="1" s="1"/>
  <c r="O4330" i="1" s="1"/>
  <c r="M4331" i="1"/>
  <c r="N4331" i="1" s="1"/>
  <c r="O4331" i="1" s="1"/>
  <c r="M4332" i="1"/>
  <c r="N4332" i="1" s="1"/>
  <c r="O4332" i="1" s="1"/>
  <c r="M4333" i="1"/>
  <c r="N4333" i="1" s="1"/>
  <c r="O4333" i="1" s="1"/>
  <c r="M4334" i="1"/>
  <c r="N4334" i="1" s="1"/>
  <c r="O4334" i="1" s="1"/>
  <c r="M4335" i="1"/>
  <c r="N4335" i="1" s="1"/>
  <c r="O4335" i="1" s="1"/>
  <c r="M4336" i="1"/>
  <c r="N4336" i="1" s="1"/>
  <c r="O4336" i="1" s="1"/>
  <c r="M4337" i="1"/>
  <c r="N4337" i="1" s="1"/>
  <c r="O4337" i="1" s="1"/>
  <c r="M4338" i="1"/>
  <c r="N4338" i="1" s="1"/>
  <c r="O4338" i="1" s="1"/>
  <c r="M4339" i="1"/>
  <c r="N4339" i="1" s="1"/>
  <c r="O4339" i="1" s="1"/>
  <c r="M4340" i="1"/>
  <c r="N4340" i="1" s="1"/>
  <c r="O4340" i="1" s="1"/>
  <c r="M4341" i="1"/>
  <c r="N4341" i="1" s="1"/>
  <c r="O4341" i="1" s="1"/>
  <c r="M4342" i="1"/>
  <c r="N4342" i="1" s="1"/>
  <c r="O4342" i="1" s="1"/>
  <c r="M4343" i="1"/>
  <c r="N4343" i="1" s="1"/>
  <c r="O4343" i="1" s="1"/>
  <c r="M4344" i="1"/>
  <c r="N4344" i="1" s="1"/>
  <c r="O4344" i="1" s="1"/>
  <c r="M4345" i="1"/>
  <c r="N4345" i="1" s="1"/>
  <c r="O4345" i="1" s="1"/>
  <c r="M4346" i="1"/>
  <c r="N4346" i="1" s="1"/>
  <c r="O4346" i="1" s="1"/>
  <c r="M4347" i="1"/>
  <c r="N4347" i="1" s="1"/>
  <c r="O4347" i="1" s="1"/>
  <c r="M4348" i="1"/>
  <c r="N4348" i="1" s="1"/>
  <c r="O4348" i="1" s="1"/>
  <c r="M4349" i="1"/>
  <c r="N4349" i="1" s="1"/>
  <c r="O4349" i="1" s="1"/>
  <c r="M4350" i="1"/>
  <c r="N4350" i="1" s="1"/>
  <c r="O4350" i="1" s="1"/>
  <c r="M4351" i="1"/>
  <c r="N4351" i="1" s="1"/>
  <c r="O4351" i="1" s="1"/>
  <c r="M4352" i="1"/>
  <c r="N4352" i="1" s="1"/>
  <c r="O4352" i="1" s="1"/>
  <c r="M4353" i="1"/>
  <c r="N4353" i="1" s="1"/>
  <c r="O4353" i="1" s="1"/>
  <c r="M4354" i="1"/>
  <c r="N4354" i="1" s="1"/>
  <c r="O4354" i="1" s="1"/>
  <c r="M4355" i="1"/>
  <c r="N4355" i="1" s="1"/>
  <c r="O4355" i="1" s="1"/>
  <c r="M4356" i="1"/>
  <c r="N4356" i="1" s="1"/>
  <c r="O4356" i="1" s="1"/>
  <c r="M4357" i="1"/>
  <c r="N4357" i="1" s="1"/>
  <c r="O4357" i="1" s="1"/>
  <c r="M4358" i="1"/>
  <c r="N4358" i="1" s="1"/>
  <c r="O4358" i="1" s="1"/>
  <c r="M4359" i="1"/>
  <c r="N4359" i="1" s="1"/>
  <c r="O4359" i="1" s="1"/>
  <c r="M4360" i="1"/>
  <c r="N4360" i="1" s="1"/>
  <c r="O4360" i="1" s="1"/>
  <c r="M4361" i="1"/>
  <c r="N4361" i="1" s="1"/>
  <c r="O4361" i="1" s="1"/>
  <c r="M4362" i="1"/>
  <c r="N4362" i="1" s="1"/>
  <c r="O4362" i="1" s="1"/>
  <c r="M4363" i="1"/>
  <c r="N4363" i="1" s="1"/>
  <c r="O4363" i="1" s="1"/>
  <c r="M4364" i="1"/>
  <c r="N4364" i="1" s="1"/>
  <c r="O4364" i="1" s="1"/>
  <c r="M4365" i="1"/>
  <c r="N4365" i="1" s="1"/>
  <c r="O4365" i="1" s="1"/>
  <c r="M4366" i="1"/>
  <c r="N4366" i="1" s="1"/>
  <c r="O4366" i="1" s="1"/>
  <c r="M4367" i="1"/>
  <c r="N4367" i="1" s="1"/>
  <c r="O4367" i="1" s="1"/>
  <c r="M4368" i="1"/>
  <c r="N4368" i="1" s="1"/>
  <c r="O4368" i="1" s="1"/>
  <c r="M4369" i="1"/>
  <c r="N4369" i="1" s="1"/>
  <c r="O4369" i="1" s="1"/>
  <c r="M4370" i="1"/>
  <c r="N4370" i="1" s="1"/>
  <c r="O4370" i="1" s="1"/>
  <c r="M4371" i="1"/>
  <c r="N4371" i="1" s="1"/>
  <c r="O4371" i="1" s="1"/>
  <c r="M4372" i="1"/>
  <c r="N4372" i="1" s="1"/>
  <c r="O4372" i="1" s="1"/>
  <c r="M4373" i="1"/>
  <c r="N4373" i="1" s="1"/>
  <c r="O4373" i="1" s="1"/>
  <c r="M4374" i="1"/>
  <c r="N4374" i="1" s="1"/>
  <c r="O4374" i="1" s="1"/>
  <c r="M4375" i="1"/>
  <c r="N4375" i="1" s="1"/>
  <c r="O4375" i="1" s="1"/>
  <c r="M4376" i="1"/>
  <c r="N4376" i="1" s="1"/>
  <c r="O4376" i="1" s="1"/>
  <c r="M4377" i="1"/>
  <c r="N4377" i="1" s="1"/>
  <c r="O4377" i="1" s="1"/>
  <c r="M4378" i="1"/>
  <c r="N4378" i="1" s="1"/>
  <c r="O4378" i="1" s="1"/>
  <c r="M4379" i="1"/>
  <c r="N4379" i="1" s="1"/>
  <c r="O4379" i="1" s="1"/>
  <c r="M4380" i="1"/>
  <c r="N4380" i="1" s="1"/>
  <c r="O4380" i="1" s="1"/>
  <c r="M4381" i="1"/>
  <c r="N4381" i="1" s="1"/>
  <c r="O4381" i="1" s="1"/>
  <c r="M4382" i="1"/>
  <c r="N4382" i="1" s="1"/>
  <c r="O4382" i="1" s="1"/>
  <c r="M4383" i="1"/>
  <c r="N4383" i="1" s="1"/>
  <c r="O4383" i="1" s="1"/>
  <c r="M4384" i="1"/>
  <c r="N4384" i="1" s="1"/>
  <c r="O4384" i="1" s="1"/>
  <c r="M4385" i="1"/>
  <c r="N4385" i="1" s="1"/>
  <c r="O4385" i="1" s="1"/>
  <c r="M4386" i="1"/>
  <c r="N4386" i="1" s="1"/>
  <c r="O4386" i="1" s="1"/>
  <c r="M4387" i="1"/>
  <c r="N4387" i="1" s="1"/>
  <c r="O4387" i="1" s="1"/>
  <c r="M4388" i="1"/>
  <c r="N4388" i="1" s="1"/>
  <c r="O4388" i="1" s="1"/>
  <c r="M4389" i="1"/>
  <c r="N4389" i="1" s="1"/>
  <c r="O4389" i="1" s="1"/>
  <c r="M4390" i="1"/>
  <c r="N4390" i="1" s="1"/>
  <c r="O4390" i="1" s="1"/>
  <c r="M4391" i="1"/>
  <c r="N4391" i="1" s="1"/>
  <c r="O4391" i="1" s="1"/>
  <c r="M4392" i="1"/>
  <c r="N4392" i="1" s="1"/>
  <c r="O4392" i="1" s="1"/>
  <c r="M4393" i="1"/>
  <c r="N4393" i="1" s="1"/>
  <c r="O4393" i="1" s="1"/>
  <c r="M4394" i="1"/>
  <c r="N4394" i="1" s="1"/>
  <c r="O4394" i="1" s="1"/>
  <c r="M4395" i="1"/>
  <c r="N4395" i="1" s="1"/>
  <c r="O4395" i="1" s="1"/>
  <c r="M4396" i="1"/>
  <c r="N4396" i="1" s="1"/>
  <c r="O4396" i="1" s="1"/>
  <c r="M4397" i="1"/>
  <c r="N4397" i="1" s="1"/>
  <c r="O4397" i="1" s="1"/>
  <c r="M4398" i="1"/>
  <c r="N4398" i="1" s="1"/>
  <c r="O4398" i="1" s="1"/>
  <c r="M4399" i="1"/>
  <c r="N4399" i="1" s="1"/>
  <c r="O4399" i="1" s="1"/>
  <c r="M4400" i="1"/>
  <c r="N4400" i="1" s="1"/>
  <c r="O4400" i="1" s="1"/>
  <c r="M4401" i="1"/>
  <c r="N4401" i="1" s="1"/>
  <c r="O4401" i="1" s="1"/>
  <c r="M4402" i="1"/>
  <c r="N4402" i="1" s="1"/>
  <c r="O4402" i="1" s="1"/>
  <c r="M4403" i="1"/>
  <c r="N4403" i="1" s="1"/>
  <c r="O4403" i="1" s="1"/>
  <c r="M4404" i="1"/>
  <c r="N4404" i="1" s="1"/>
  <c r="O4404" i="1" s="1"/>
  <c r="M4405" i="1"/>
  <c r="N4405" i="1" s="1"/>
  <c r="O4405" i="1" s="1"/>
  <c r="M4406" i="1"/>
  <c r="N4406" i="1" s="1"/>
  <c r="O4406" i="1" s="1"/>
  <c r="M4407" i="1"/>
  <c r="N4407" i="1" s="1"/>
  <c r="O4407" i="1" s="1"/>
  <c r="M4408" i="1"/>
  <c r="N4408" i="1" s="1"/>
  <c r="O4408" i="1" s="1"/>
  <c r="M4409" i="1"/>
  <c r="N4409" i="1" s="1"/>
  <c r="O4409" i="1" s="1"/>
  <c r="M4410" i="1"/>
  <c r="N4410" i="1" s="1"/>
  <c r="O4410" i="1" s="1"/>
  <c r="M4411" i="1"/>
  <c r="N4411" i="1" s="1"/>
  <c r="O4411" i="1" s="1"/>
  <c r="M4412" i="1"/>
  <c r="N4412" i="1" s="1"/>
  <c r="O4412" i="1" s="1"/>
  <c r="M4413" i="1"/>
  <c r="N4413" i="1" s="1"/>
  <c r="O4413" i="1" s="1"/>
  <c r="M4414" i="1"/>
  <c r="N4414" i="1" s="1"/>
  <c r="O4414" i="1" s="1"/>
  <c r="M4415" i="1"/>
  <c r="N4415" i="1" s="1"/>
  <c r="O4415" i="1" s="1"/>
  <c r="M4416" i="1"/>
  <c r="N4416" i="1" s="1"/>
  <c r="O4416" i="1" s="1"/>
  <c r="M4417" i="1"/>
  <c r="N4417" i="1" s="1"/>
  <c r="O4417" i="1" s="1"/>
  <c r="M4418" i="1"/>
  <c r="N4418" i="1" s="1"/>
  <c r="O4418" i="1" s="1"/>
  <c r="M4419" i="1"/>
  <c r="N4419" i="1" s="1"/>
  <c r="O4419" i="1" s="1"/>
  <c r="M4420" i="1"/>
  <c r="N4420" i="1" s="1"/>
  <c r="O4420" i="1" s="1"/>
  <c r="M4421" i="1"/>
  <c r="N4421" i="1" s="1"/>
  <c r="O4421" i="1" s="1"/>
  <c r="M4422" i="1"/>
  <c r="N4422" i="1" s="1"/>
  <c r="O4422" i="1" s="1"/>
  <c r="M4423" i="1"/>
  <c r="N4423" i="1" s="1"/>
  <c r="O4423" i="1" s="1"/>
  <c r="M4424" i="1"/>
  <c r="N4424" i="1" s="1"/>
  <c r="O4424" i="1" s="1"/>
  <c r="M4425" i="1"/>
  <c r="N4425" i="1" s="1"/>
  <c r="O4425" i="1" s="1"/>
  <c r="M4426" i="1"/>
  <c r="N4426" i="1" s="1"/>
  <c r="O4426" i="1" s="1"/>
  <c r="M4427" i="1"/>
  <c r="N4427" i="1" s="1"/>
  <c r="O4427" i="1" s="1"/>
  <c r="M4428" i="1"/>
  <c r="N4428" i="1" s="1"/>
  <c r="O4428" i="1" s="1"/>
  <c r="M4429" i="1"/>
  <c r="N4429" i="1" s="1"/>
  <c r="O4429" i="1" s="1"/>
  <c r="M4430" i="1"/>
  <c r="N4430" i="1" s="1"/>
  <c r="O4430" i="1" s="1"/>
  <c r="M4431" i="1"/>
  <c r="N4431" i="1" s="1"/>
  <c r="O4431" i="1" s="1"/>
  <c r="M4432" i="1"/>
  <c r="N4432" i="1" s="1"/>
  <c r="O4432" i="1" s="1"/>
  <c r="M4433" i="1"/>
  <c r="N4433" i="1" s="1"/>
  <c r="O4433" i="1" s="1"/>
  <c r="M4434" i="1"/>
  <c r="N4434" i="1" s="1"/>
  <c r="O4434" i="1" s="1"/>
  <c r="M4435" i="1"/>
  <c r="N4435" i="1" s="1"/>
  <c r="O4435" i="1" s="1"/>
  <c r="M4436" i="1"/>
  <c r="N4436" i="1" s="1"/>
  <c r="O4436" i="1" s="1"/>
  <c r="M4437" i="1"/>
  <c r="N4437" i="1" s="1"/>
  <c r="O4437" i="1" s="1"/>
  <c r="M4438" i="1"/>
  <c r="N4438" i="1" s="1"/>
  <c r="O4438" i="1" s="1"/>
  <c r="M4439" i="1"/>
  <c r="N4439" i="1" s="1"/>
  <c r="O4439" i="1" s="1"/>
  <c r="M4440" i="1"/>
  <c r="N4440" i="1" s="1"/>
  <c r="O4440" i="1" s="1"/>
  <c r="M4441" i="1"/>
  <c r="N4441" i="1" s="1"/>
  <c r="O4441" i="1" s="1"/>
  <c r="M4442" i="1"/>
  <c r="N4442" i="1" s="1"/>
  <c r="O4442" i="1" s="1"/>
  <c r="M4443" i="1"/>
  <c r="N4443" i="1" s="1"/>
  <c r="O4443" i="1" s="1"/>
  <c r="M4444" i="1"/>
  <c r="N4444" i="1" s="1"/>
  <c r="O4444" i="1" s="1"/>
  <c r="M4445" i="1"/>
  <c r="N4445" i="1" s="1"/>
  <c r="O4445" i="1" s="1"/>
  <c r="M4446" i="1"/>
  <c r="N4446" i="1" s="1"/>
  <c r="O4446" i="1" s="1"/>
  <c r="M4447" i="1"/>
  <c r="N4447" i="1" s="1"/>
  <c r="O4447" i="1" s="1"/>
  <c r="M4448" i="1"/>
  <c r="N4448" i="1" s="1"/>
  <c r="O4448" i="1" s="1"/>
  <c r="M4449" i="1"/>
  <c r="N4449" i="1" s="1"/>
  <c r="O4449" i="1" s="1"/>
  <c r="M4450" i="1"/>
  <c r="N4450" i="1" s="1"/>
  <c r="O4450" i="1" s="1"/>
  <c r="M4451" i="1"/>
  <c r="N4451" i="1" s="1"/>
  <c r="O4451" i="1" s="1"/>
  <c r="M4452" i="1"/>
  <c r="N4452" i="1" s="1"/>
  <c r="O4452" i="1" s="1"/>
  <c r="M4453" i="1"/>
  <c r="N4453" i="1" s="1"/>
  <c r="O4453" i="1" s="1"/>
  <c r="M4454" i="1"/>
  <c r="N4454" i="1" s="1"/>
  <c r="O4454" i="1" s="1"/>
  <c r="M4455" i="1"/>
  <c r="N4455" i="1" s="1"/>
  <c r="O4455" i="1" s="1"/>
  <c r="M4456" i="1"/>
  <c r="N4456" i="1" s="1"/>
  <c r="O4456" i="1" s="1"/>
  <c r="M4457" i="1"/>
  <c r="N4457" i="1" s="1"/>
  <c r="O4457" i="1" s="1"/>
  <c r="M4458" i="1"/>
  <c r="N4458" i="1" s="1"/>
  <c r="O4458" i="1" s="1"/>
  <c r="M4459" i="1"/>
  <c r="N4459" i="1" s="1"/>
  <c r="O4459" i="1" s="1"/>
  <c r="M4460" i="1"/>
  <c r="N4460" i="1" s="1"/>
  <c r="O4460" i="1" s="1"/>
  <c r="M4461" i="1"/>
  <c r="N4461" i="1" s="1"/>
  <c r="O4461" i="1" s="1"/>
  <c r="M4462" i="1"/>
  <c r="N4462" i="1" s="1"/>
  <c r="O4462" i="1" s="1"/>
  <c r="M4463" i="1"/>
  <c r="N4463" i="1" s="1"/>
  <c r="O4463" i="1" s="1"/>
  <c r="M4464" i="1"/>
  <c r="N4464" i="1" s="1"/>
  <c r="O4464" i="1" s="1"/>
  <c r="M4465" i="1"/>
  <c r="N4465" i="1" s="1"/>
  <c r="O4465" i="1" s="1"/>
  <c r="M4466" i="1"/>
  <c r="N4466" i="1" s="1"/>
  <c r="O4466" i="1" s="1"/>
  <c r="M4467" i="1"/>
  <c r="N4467" i="1" s="1"/>
  <c r="O4467" i="1" s="1"/>
  <c r="M4468" i="1"/>
  <c r="N4468" i="1" s="1"/>
  <c r="O4468" i="1" s="1"/>
  <c r="M4469" i="1"/>
  <c r="N4469" i="1" s="1"/>
  <c r="O4469" i="1" s="1"/>
  <c r="M4470" i="1"/>
  <c r="N4470" i="1" s="1"/>
  <c r="O4470" i="1" s="1"/>
  <c r="M4471" i="1"/>
  <c r="N4471" i="1" s="1"/>
  <c r="O4471" i="1" s="1"/>
  <c r="M4472" i="1"/>
  <c r="N4472" i="1" s="1"/>
  <c r="O4472" i="1" s="1"/>
  <c r="M4473" i="1"/>
  <c r="N4473" i="1" s="1"/>
  <c r="O4473" i="1" s="1"/>
  <c r="M4474" i="1"/>
  <c r="N4474" i="1" s="1"/>
  <c r="O4474" i="1" s="1"/>
  <c r="M4475" i="1"/>
  <c r="N4475" i="1" s="1"/>
  <c r="O4475" i="1" s="1"/>
  <c r="M4476" i="1"/>
  <c r="N4476" i="1" s="1"/>
  <c r="O4476" i="1" s="1"/>
  <c r="M4477" i="1"/>
  <c r="N4477" i="1" s="1"/>
  <c r="O4477" i="1" s="1"/>
  <c r="M4478" i="1"/>
  <c r="N4478" i="1" s="1"/>
  <c r="O4478" i="1" s="1"/>
  <c r="M4479" i="1"/>
  <c r="N4479" i="1" s="1"/>
  <c r="O4479" i="1" s="1"/>
  <c r="M4480" i="1"/>
  <c r="N4480" i="1" s="1"/>
  <c r="O4480" i="1" s="1"/>
  <c r="M4481" i="1"/>
  <c r="N4481" i="1" s="1"/>
  <c r="O4481" i="1" s="1"/>
  <c r="M4482" i="1"/>
  <c r="N4482" i="1" s="1"/>
  <c r="O4482" i="1" s="1"/>
  <c r="M4483" i="1"/>
  <c r="N4483" i="1" s="1"/>
  <c r="O4483" i="1" s="1"/>
  <c r="M4484" i="1"/>
  <c r="N4484" i="1" s="1"/>
  <c r="O4484" i="1" s="1"/>
  <c r="M4485" i="1"/>
  <c r="N4485" i="1" s="1"/>
  <c r="O4485" i="1" s="1"/>
  <c r="M4486" i="1"/>
  <c r="N4486" i="1" s="1"/>
  <c r="O4486" i="1" s="1"/>
  <c r="M4487" i="1"/>
  <c r="N4487" i="1" s="1"/>
  <c r="O4487" i="1" s="1"/>
  <c r="M4488" i="1"/>
  <c r="N4488" i="1" s="1"/>
  <c r="O4488" i="1" s="1"/>
  <c r="M4489" i="1"/>
  <c r="N4489" i="1" s="1"/>
  <c r="O4489" i="1" s="1"/>
  <c r="M4490" i="1"/>
  <c r="N4490" i="1" s="1"/>
  <c r="O4490" i="1" s="1"/>
  <c r="M4491" i="1"/>
  <c r="N4491" i="1" s="1"/>
  <c r="O4491" i="1" s="1"/>
  <c r="M4492" i="1"/>
  <c r="N4492" i="1" s="1"/>
  <c r="O4492" i="1" s="1"/>
  <c r="M4493" i="1"/>
  <c r="N4493" i="1" s="1"/>
  <c r="O4493" i="1" s="1"/>
  <c r="M4494" i="1"/>
  <c r="N4494" i="1" s="1"/>
  <c r="O4494" i="1" s="1"/>
  <c r="M4495" i="1"/>
  <c r="N4495" i="1" s="1"/>
  <c r="O4495" i="1" s="1"/>
  <c r="M4496" i="1"/>
  <c r="N4496" i="1" s="1"/>
  <c r="O4496" i="1" s="1"/>
  <c r="M4497" i="1"/>
  <c r="N4497" i="1" s="1"/>
  <c r="O4497" i="1" s="1"/>
  <c r="M4498" i="1"/>
  <c r="N4498" i="1" s="1"/>
  <c r="O4498" i="1" s="1"/>
  <c r="M4499" i="1"/>
  <c r="N4499" i="1" s="1"/>
  <c r="O4499" i="1" s="1"/>
  <c r="M4500" i="1"/>
  <c r="N4500" i="1" s="1"/>
  <c r="O4500" i="1" s="1"/>
  <c r="M4501" i="1"/>
  <c r="N4501" i="1" s="1"/>
  <c r="O4501" i="1" s="1"/>
  <c r="M4502" i="1"/>
  <c r="N4502" i="1" s="1"/>
  <c r="O4502" i="1" s="1"/>
  <c r="M4503" i="1"/>
  <c r="N4503" i="1" s="1"/>
  <c r="O4503" i="1" s="1"/>
  <c r="M4504" i="1"/>
  <c r="N4504" i="1" s="1"/>
  <c r="O4504" i="1" s="1"/>
  <c r="M4505" i="1"/>
  <c r="N4505" i="1" s="1"/>
  <c r="O4505" i="1" s="1"/>
  <c r="M4506" i="1"/>
  <c r="N4506" i="1" s="1"/>
  <c r="O4506" i="1" s="1"/>
  <c r="M4507" i="1"/>
  <c r="N4507" i="1" s="1"/>
  <c r="O4507" i="1" s="1"/>
  <c r="M4508" i="1"/>
  <c r="N4508" i="1" s="1"/>
  <c r="O4508" i="1" s="1"/>
  <c r="M4509" i="1"/>
  <c r="N4509" i="1" s="1"/>
  <c r="O4509" i="1" s="1"/>
  <c r="M4510" i="1"/>
  <c r="N4510" i="1" s="1"/>
  <c r="O4510" i="1" s="1"/>
  <c r="M4511" i="1"/>
  <c r="N4511" i="1" s="1"/>
  <c r="O4511" i="1" s="1"/>
  <c r="M4512" i="1"/>
  <c r="N4512" i="1" s="1"/>
  <c r="O4512" i="1" s="1"/>
  <c r="M4513" i="1"/>
  <c r="N4513" i="1" s="1"/>
  <c r="O4513" i="1" s="1"/>
  <c r="M4514" i="1"/>
  <c r="N4514" i="1" s="1"/>
  <c r="O4514" i="1" s="1"/>
  <c r="M4515" i="1"/>
  <c r="N4515" i="1" s="1"/>
  <c r="O4515" i="1" s="1"/>
  <c r="M4516" i="1"/>
  <c r="N4516" i="1" s="1"/>
  <c r="O4516" i="1" s="1"/>
  <c r="M4517" i="1"/>
  <c r="N4517" i="1" s="1"/>
  <c r="O4517" i="1" s="1"/>
  <c r="M4518" i="1"/>
  <c r="N4518" i="1" s="1"/>
  <c r="O4518" i="1" s="1"/>
  <c r="M4519" i="1"/>
  <c r="N4519" i="1" s="1"/>
  <c r="O4519" i="1" s="1"/>
  <c r="M4520" i="1"/>
  <c r="N4520" i="1" s="1"/>
  <c r="O4520" i="1" s="1"/>
  <c r="M4521" i="1"/>
  <c r="N4521" i="1" s="1"/>
  <c r="O4521" i="1" s="1"/>
  <c r="M4522" i="1"/>
  <c r="N4522" i="1" s="1"/>
  <c r="O4522" i="1" s="1"/>
  <c r="M4523" i="1"/>
  <c r="N4523" i="1" s="1"/>
  <c r="O4523" i="1" s="1"/>
  <c r="M4524" i="1"/>
  <c r="N4524" i="1" s="1"/>
  <c r="O4524" i="1" s="1"/>
  <c r="M4525" i="1"/>
  <c r="N4525" i="1" s="1"/>
  <c r="O4525" i="1" s="1"/>
  <c r="M4526" i="1"/>
  <c r="N4526" i="1" s="1"/>
  <c r="O4526" i="1" s="1"/>
  <c r="M4527" i="1"/>
  <c r="N4527" i="1" s="1"/>
  <c r="O4527" i="1" s="1"/>
  <c r="M4528" i="1"/>
  <c r="N4528" i="1" s="1"/>
  <c r="O4528" i="1" s="1"/>
  <c r="M4529" i="1"/>
  <c r="N4529" i="1" s="1"/>
  <c r="O4529" i="1" s="1"/>
  <c r="M4530" i="1"/>
  <c r="N4530" i="1" s="1"/>
  <c r="O4530" i="1" s="1"/>
  <c r="M4531" i="1"/>
  <c r="N4531" i="1" s="1"/>
  <c r="O4531" i="1" s="1"/>
  <c r="M4532" i="1"/>
  <c r="N4532" i="1" s="1"/>
  <c r="O4532" i="1" s="1"/>
  <c r="M4533" i="1"/>
  <c r="N4533" i="1" s="1"/>
  <c r="O4533" i="1" s="1"/>
  <c r="M4534" i="1"/>
  <c r="N4534" i="1" s="1"/>
  <c r="O4534" i="1" s="1"/>
  <c r="M4535" i="1"/>
  <c r="N4535" i="1" s="1"/>
  <c r="O4535" i="1" s="1"/>
  <c r="M4536" i="1"/>
  <c r="N4536" i="1" s="1"/>
  <c r="O4536" i="1" s="1"/>
  <c r="M4537" i="1"/>
  <c r="N4537" i="1" s="1"/>
  <c r="O4537" i="1" s="1"/>
  <c r="M4538" i="1"/>
  <c r="N4538" i="1" s="1"/>
  <c r="O4538" i="1" s="1"/>
  <c r="M4539" i="1"/>
  <c r="N4539" i="1" s="1"/>
  <c r="O4539" i="1" s="1"/>
  <c r="M4540" i="1"/>
  <c r="N4540" i="1" s="1"/>
  <c r="O4540" i="1" s="1"/>
  <c r="M4541" i="1"/>
  <c r="N4541" i="1" s="1"/>
  <c r="O4541" i="1" s="1"/>
  <c r="M4542" i="1"/>
  <c r="N4542" i="1" s="1"/>
  <c r="O4542" i="1" s="1"/>
  <c r="M4543" i="1"/>
  <c r="N4543" i="1" s="1"/>
  <c r="O4543" i="1" s="1"/>
  <c r="M4544" i="1"/>
  <c r="N4544" i="1" s="1"/>
  <c r="O4544" i="1" s="1"/>
  <c r="M4545" i="1"/>
  <c r="N4545" i="1" s="1"/>
  <c r="O4545" i="1" s="1"/>
  <c r="M4546" i="1"/>
  <c r="N4546" i="1" s="1"/>
  <c r="O4546" i="1" s="1"/>
  <c r="M4547" i="1"/>
  <c r="N4547" i="1" s="1"/>
  <c r="O4547" i="1" s="1"/>
  <c r="M4548" i="1"/>
  <c r="N4548" i="1" s="1"/>
  <c r="O4548" i="1" s="1"/>
  <c r="M4549" i="1"/>
  <c r="N4549" i="1" s="1"/>
  <c r="O4549" i="1" s="1"/>
  <c r="M4550" i="1"/>
  <c r="N4550" i="1" s="1"/>
  <c r="O4550" i="1" s="1"/>
  <c r="M4551" i="1"/>
  <c r="N4551" i="1" s="1"/>
  <c r="O4551" i="1" s="1"/>
  <c r="M4552" i="1"/>
  <c r="N4552" i="1" s="1"/>
  <c r="O4552" i="1" s="1"/>
  <c r="M4553" i="1"/>
  <c r="N4553" i="1" s="1"/>
  <c r="O4553" i="1" s="1"/>
  <c r="M4554" i="1"/>
  <c r="N4554" i="1" s="1"/>
  <c r="O4554" i="1" s="1"/>
  <c r="M4555" i="1"/>
  <c r="N4555" i="1" s="1"/>
  <c r="O4555" i="1" s="1"/>
  <c r="M4556" i="1"/>
  <c r="N4556" i="1" s="1"/>
  <c r="O4556" i="1" s="1"/>
  <c r="M4557" i="1"/>
  <c r="N4557" i="1" s="1"/>
  <c r="O4557" i="1" s="1"/>
  <c r="M4558" i="1"/>
  <c r="N4558" i="1" s="1"/>
  <c r="O4558" i="1" s="1"/>
  <c r="M4559" i="1"/>
  <c r="N4559" i="1" s="1"/>
  <c r="O4559" i="1" s="1"/>
  <c r="M4560" i="1"/>
  <c r="N4560" i="1" s="1"/>
  <c r="O4560" i="1" s="1"/>
  <c r="M4561" i="1"/>
  <c r="N4561" i="1" s="1"/>
  <c r="O4561" i="1" s="1"/>
  <c r="M4562" i="1"/>
  <c r="N4562" i="1" s="1"/>
  <c r="O4562" i="1" s="1"/>
  <c r="M4563" i="1"/>
  <c r="N4563" i="1" s="1"/>
  <c r="O4563" i="1" s="1"/>
  <c r="M4564" i="1"/>
  <c r="N4564" i="1" s="1"/>
  <c r="O4564" i="1" s="1"/>
  <c r="M4565" i="1"/>
  <c r="N4565" i="1" s="1"/>
  <c r="O4565" i="1" s="1"/>
  <c r="M4566" i="1"/>
  <c r="N4566" i="1" s="1"/>
  <c r="O4566" i="1" s="1"/>
  <c r="M4567" i="1"/>
  <c r="N4567" i="1" s="1"/>
  <c r="O4567" i="1" s="1"/>
  <c r="M4568" i="1"/>
  <c r="N4568" i="1" s="1"/>
  <c r="O4568" i="1" s="1"/>
  <c r="M4569" i="1"/>
  <c r="N4569" i="1" s="1"/>
  <c r="O4569" i="1" s="1"/>
  <c r="M4570" i="1"/>
  <c r="N4570" i="1" s="1"/>
  <c r="O4570" i="1" s="1"/>
  <c r="M4571" i="1"/>
  <c r="N4571" i="1" s="1"/>
  <c r="O4571" i="1" s="1"/>
  <c r="M4572" i="1"/>
  <c r="N4572" i="1" s="1"/>
  <c r="O4572" i="1" s="1"/>
  <c r="M4573" i="1"/>
  <c r="N4573" i="1" s="1"/>
  <c r="O4573" i="1" s="1"/>
  <c r="M4574" i="1"/>
  <c r="N4574" i="1" s="1"/>
  <c r="O4574" i="1" s="1"/>
  <c r="M4575" i="1"/>
  <c r="N4575" i="1" s="1"/>
  <c r="O4575" i="1" s="1"/>
  <c r="M4576" i="1"/>
  <c r="N4576" i="1" s="1"/>
  <c r="O4576" i="1" s="1"/>
  <c r="M4577" i="1"/>
  <c r="N4577" i="1" s="1"/>
  <c r="O4577" i="1" s="1"/>
  <c r="M4578" i="1"/>
  <c r="N4578" i="1" s="1"/>
  <c r="O4578" i="1" s="1"/>
  <c r="M4579" i="1"/>
  <c r="N4579" i="1" s="1"/>
  <c r="O4579" i="1" s="1"/>
  <c r="M4580" i="1"/>
  <c r="N4580" i="1" s="1"/>
  <c r="O4580" i="1" s="1"/>
  <c r="M4581" i="1"/>
  <c r="N4581" i="1" s="1"/>
  <c r="O4581" i="1" s="1"/>
  <c r="M4582" i="1"/>
  <c r="N4582" i="1" s="1"/>
  <c r="O4582" i="1" s="1"/>
  <c r="M4583" i="1"/>
  <c r="N4583" i="1" s="1"/>
  <c r="O4583" i="1" s="1"/>
  <c r="M4584" i="1"/>
  <c r="N4584" i="1" s="1"/>
  <c r="O4584" i="1" s="1"/>
  <c r="M4585" i="1"/>
  <c r="N4585" i="1" s="1"/>
  <c r="O4585" i="1" s="1"/>
  <c r="M4586" i="1"/>
  <c r="N4586" i="1" s="1"/>
  <c r="O4586" i="1" s="1"/>
  <c r="M4587" i="1"/>
  <c r="N4587" i="1" s="1"/>
  <c r="O4587" i="1" s="1"/>
  <c r="M4588" i="1"/>
  <c r="N4588" i="1" s="1"/>
  <c r="O4588" i="1" s="1"/>
  <c r="M4589" i="1"/>
  <c r="N4589" i="1" s="1"/>
  <c r="O4589" i="1" s="1"/>
  <c r="M4590" i="1"/>
  <c r="N4590" i="1" s="1"/>
  <c r="O4590" i="1" s="1"/>
  <c r="M4591" i="1"/>
  <c r="N4591" i="1" s="1"/>
  <c r="O4591" i="1" s="1"/>
  <c r="M4592" i="1"/>
  <c r="N4592" i="1" s="1"/>
  <c r="O4592" i="1" s="1"/>
  <c r="M4593" i="1"/>
  <c r="N4593" i="1" s="1"/>
  <c r="O4593" i="1" s="1"/>
  <c r="M4594" i="1"/>
  <c r="N4594" i="1" s="1"/>
  <c r="O4594" i="1" s="1"/>
  <c r="M4595" i="1"/>
  <c r="N4595" i="1" s="1"/>
  <c r="O4595" i="1" s="1"/>
  <c r="M4596" i="1"/>
  <c r="N4596" i="1" s="1"/>
  <c r="O4596" i="1" s="1"/>
  <c r="M4597" i="1"/>
  <c r="N4597" i="1" s="1"/>
  <c r="O4597" i="1" s="1"/>
  <c r="M4598" i="1"/>
  <c r="N4598" i="1" s="1"/>
  <c r="O4598" i="1" s="1"/>
  <c r="M4599" i="1"/>
  <c r="N4599" i="1" s="1"/>
  <c r="O4599" i="1" s="1"/>
  <c r="M4600" i="1"/>
  <c r="N4600" i="1" s="1"/>
  <c r="O4600" i="1" s="1"/>
  <c r="M4601" i="1"/>
  <c r="N4601" i="1" s="1"/>
  <c r="O4601" i="1" s="1"/>
  <c r="M4602" i="1"/>
  <c r="N4602" i="1" s="1"/>
  <c r="O4602" i="1" s="1"/>
  <c r="M4603" i="1"/>
  <c r="N4603" i="1" s="1"/>
  <c r="O4603" i="1" s="1"/>
  <c r="M4604" i="1"/>
  <c r="N4604" i="1" s="1"/>
  <c r="O4604" i="1" s="1"/>
  <c r="M4605" i="1"/>
  <c r="N4605" i="1" s="1"/>
  <c r="O4605" i="1" s="1"/>
  <c r="M4606" i="1"/>
  <c r="N4606" i="1" s="1"/>
  <c r="O4606" i="1" s="1"/>
  <c r="M4607" i="1"/>
  <c r="N4607" i="1" s="1"/>
  <c r="O4607" i="1" s="1"/>
  <c r="M4608" i="1"/>
  <c r="N4608" i="1" s="1"/>
  <c r="O4608" i="1" s="1"/>
  <c r="M4609" i="1"/>
  <c r="N4609" i="1" s="1"/>
  <c r="O4609" i="1" s="1"/>
  <c r="M4610" i="1"/>
  <c r="N4610" i="1" s="1"/>
  <c r="O4610" i="1" s="1"/>
  <c r="M4611" i="1"/>
  <c r="N4611" i="1" s="1"/>
  <c r="O4611" i="1" s="1"/>
  <c r="M4612" i="1"/>
  <c r="N4612" i="1" s="1"/>
  <c r="O4612" i="1" s="1"/>
  <c r="M4613" i="1"/>
  <c r="N4613" i="1" s="1"/>
  <c r="O4613" i="1" s="1"/>
  <c r="M4614" i="1"/>
  <c r="N4614" i="1" s="1"/>
  <c r="O4614" i="1" s="1"/>
  <c r="M4615" i="1"/>
  <c r="N4615" i="1" s="1"/>
  <c r="O4615" i="1" s="1"/>
  <c r="M4616" i="1"/>
  <c r="N4616" i="1" s="1"/>
  <c r="O4616" i="1" s="1"/>
  <c r="M4617" i="1"/>
  <c r="N4617" i="1" s="1"/>
  <c r="O4617" i="1" s="1"/>
  <c r="M4618" i="1"/>
  <c r="N4618" i="1" s="1"/>
  <c r="O4618" i="1" s="1"/>
  <c r="M4619" i="1"/>
  <c r="N4619" i="1" s="1"/>
  <c r="O4619" i="1" s="1"/>
  <c r="M4620" i="1"/>
  <c r="N4620" i="1" s="1"/>
  <c r="O4620" i="1" s="1"/>
  <c r="M4621" i="1"/>
  <c r="N4621" i="1" s="1"/>
  <c r="O4621" i="1" s="1"/>
  <c r="M4622" i="1"/>
  <c r="N4622" i="1" s="1"/>
  <c r="O4622" i="1" s="1"/>
  <c r="M4623" i="1"/>
  <c r="N4623" i="1" s="1"/>
  <c r="O4623" i="1" s="1"/>
  <c r="M4624" i="1"/>
  <c r="N4624" i="1" s="1"/>
  <c r="O4624" i="1" s="1"/>
  <c r="M4625" i="1"/>
  <c r="N4625" i="1" s="1"/>
  <c r="O4625" i="1" s="1"/>
  <c r="M4626" i="1"/>
  <c r="N4626" i="1" s="1"/>
  <c r="O4626" i="1" s="1"/>
  <c r="M4627" i="1"/>
  <c r="N4627" i="1" s="1"/>
  <c r="O4627" i="1" s="1"/>
  <c r="M4628" i="1"/>
  <c r="N4628" i="1" s="1"/>
  <c r="O4628" i="1" s="1"/>
  <c r="M4629" i="1"/>
  <c r="N4629" i="1" s="1"/>
  <c r="O4629" i="1" s="1"/>
  <c r="M4630" i="1"/>
  <c r="N4630" i="1" s="1"/>
  <c r="O4630" i="1" s="1"/>
  <c r="M4631" i="1"/>
  <c r="N4631" i="1" s="1"/>
  <c r="O4631" i="1" s="1"/>
  <c r="M4632" i="1"/>
  <c r="N4632" i="1" s="1"/>
  <c r="O4632" i="1" s="1"/>
  <c r="M4633" i="1"/>
  <c r="N4633" i="1" s="1"/>
  <c r="O4633" i="1" s="1"/>
  <c r="M4634" i="1"/>
  <c r="N4634" i="1" s="1"/>
  <c r="O4634" i="1" s="1"/>
  <c r="M4635" i="1"/>
  <c r="N4635" i="1" s="1"/>
  <c r="O4635" i="1" s="1"/>
  <c r="M4636" i="1"/>
  <c r="N4636" i="1" s="1"/>
  <c r="O4636" i="1" s="1"/>
  <c r="M4637" i="1"/>
  <c r="N4637" i="1" s="1"/>
  <c r="O4637" i="1" s="1"/>
  <c r="M4638" i="1"/>
  <c r="N4638" i="1" s="1"/>
  <c r="O4638" i="1" s="1"/>
  <c r="M4639" i="1"/>
  <c r="N4639" i="1" s="1"/>
  <c r="O4639" i="1" s="1"/>
  <c r="M4640" i="1"/>
  <c r="N4640" i="1" s="1"/>
  <c r="O4640" i="1" s="1"/>
  <c r="M4641" i="1"/>
  <c r="N4641" i="1" s="1"/>
  <c r="O4641" i="1" s="1"/>
  <c r="M4642" i="1"/>
  <c r="N4642" i="1" s="1"/>
  <c r="O4642" i="1" s="1"/>
  <c r="M4643" i="1"/>
  <c r="N4643" i="1" s="1"/>
  <c r="O4643" i="1" s="1"/>
  <c r="M4644" i="1"/>
  <c r="N4644" i="1" s="1"/>
  <c r="O4644" i="1" s="1"/>
  <c r="M4645" i="1"/>
  <c r="N4645" i="1" s="1"/>
  <c r="O4645" i="1" s="1"/>
  <c r="M4646" i="1"/>
  <c r="N4646" i="1" s="1"/>
  <c r="O4646" i="1" s="1"/>
  <c r="M4647" i="1"/>
  <c r="N4647" i="1" s="1"/>
  <c r="O4647" i="1" s="1"/>
  <c r="M4648" i="1"/>
  <c r="N4648" i="1" s="1"/>
  <c r="O4648" i="1" s="1"/>
  <c r="M4649" i="1"/>
  <c r="N4649" i="1" s="1"/>
  <c r="O4649" i="1" s="1"/>
  <c r="M4650" i="1"/>
  <c r="N4650" i="1" s="1"/>
  <c r="O4650" i="1" s="1"/>
  <c r="M4651" i="1"/>
  <c r="N4651" i="1" s="1"/>
  <c r="O4651" i="1" s="1"/>
  <c r="M4652" i="1"/>
  <c r="N4652" i="1" s="1"/>
  <c r="O4652" i="1" s="1"/>
  <c r="M4653" i="1"/>
  <c r="N4653" i="1" s="1"/>
  <c r="O4653" i="1" s="1"/>
  <c r="M4654" i="1"/>
  <c r="N4654" i="1" s="1"/>
  <c r="O4654" i="1" s="1"/>
  <c r="M4655" i="1"/>
  <c r="N4655" i="1" s="1"/>
  <c r="O4655" i="1" s="1"/>
  <c r="M4656" i="1"/>
  <c r="N4656" i="1" s="1"/>
  <c r="O4656" i="1" s="1"/>
  <c r="M4657" i="1"/>
  <c r="N4657" i="1" s="1"/>
  <c r="O4657" i="1" s="1"/>
  <c r="M4658" i="1"/>
  <c r="N4658" i="1" s="1"/>
  <c r="O4658" i="1" s="1"/>
  <c r="M4659" i="1"/>
  <c r="N4659" i="1" s="1"/>
  <c r="O4659" i="1" s="1"/>
  <c r="M4660" i="1"/>
  <c r="N4660" i="1" s="1"/>
  <c r="O4660" i="1" s="1"/>
  <c r="M4661" i="1"/>
  <c r="N4661" i="1" s="1"/>
  <c r="O4661" i="1" s="1"/>
  <c r="M4662" i="1"/>
  <c r="N4662" i="1" s="1"/>
  <c r="O4662" i="1" s="1"/>
  <c r="M4663" i="1"/>
  <c r="N4663" i="1" s="1"/>
  <c r="O4663" i="1" s="1"/>
  <c r="M4664" i="1"/>
  <c r="N4664" i="1" s="1"/>
  <c r="O4664" i="1" s="1"/>
  <c r="M4665" i="1"/>
  <c r="N4665" i="1" s="1"/>
  <c r="O4665" i="1" s="1"/>
  <c r="M4666" i="1"/>
  <c r="N4666" i="1" s="1"/>
  <c r="O4666" i="1" s="1"/>
  <c r="M4667" i="1"/>
  <c r="N4667" i="1" s="1"/>
  <c r="O4667" i="1" s="1"/>
  <c r="M4668" i="1"/>
  <c r="N4668" i="1" s="1"/>
  <c r="O4668" i="1" s="1"/>
  <c r="M4669" i="1"/>
  <c r="N4669" i="1" s="1"/>
  <c r="O4669" i="1" s="1"/>
  <c r="M4670" i="1"/>
  <c r="N4670" i="1" s="1"/>
  <c r="O4670" i="1" s="1"/>
  <c r="M4671" i="1"/>
  <c r="N4671" i="1" s="1"/>
  <c r="O4671" i="1" s="1"/>
  <c r="M4672" i="1"/>
  <c r="N4672" i="1" s="1"/>
  <c r="O4672" i="1" s="1"/>
  <c r="M4673" i="1"/>
  <c r="N4673" i="1" s="1"/>
  <c r="O4673" i="1" s="1"/>
  <c r="M4674" i="1"/>
  <c r="N4674" i="1" s="1"/>
  <c r="O4674" i="1" s="1"/>
  <c r="M4675" i="1"/>
  <c r="N4675" i="1" s="1"/>
  <c r="O4675" i="1" s="1"/>
  <c r="M4676" i="1"/>
  <c r="N4676" i="1" s="1"/>
  <c r="O4676" i="1" s="1"/>
  <c r="M4677" i="1"/>
  <c r="N4677" i="1" s="1"/>
  <c r="O4677" i="1" s="1"/>
  <c r="M4678" i="1"/>
  <c r="N4678" i="1" s="1"/>
  <c r="O4678" i="1" s="1"/>
  <c r="M4679" i="1"/>
  <c r="N4679" i="1" s="1"/>
  <c r="O4679" i="1" s="1"/>
  <c r="M4680" i="1"/>
  <c r="N4680" i="1" s="1"/>
  <c r="O4680" i="1" s="1"/>
  <c r="M4681" i="1"/>
  <c r="N4681" i="1" s="1"/>
  <c r="O4681" i="1" s="1"/>
  <c r="M4682" i="1"/>
  <c r="N4682" i="1" s="1"/>
  <c r="O4682" i="1" s="1"/>
  <c r="M4683" i="1"/>
  <c r="N4683" i="1" s="1"/>
  <c r="O4683" i="1" s="1"/>
  <c r="M4684" i="1"/>
  <c r="N4684" i="1" s="1"/>
  <c r="O4684" i="1" s="1"/>
  <c r="M4685" i="1"/>
  <c r="N4685" i="1" s="1"/>
  <c r="O4685" i="1" s="1"/>
  <c r="M4686" i="1"/>
  <c r="N4686" i="1" s="1"/>
  <c r="O4686" i="1" s="1"/>
  <c r="M4687" i="1"/>
  <c r="N4687" i="1" s="1"/>
  <c r="O4687" i="1" s="1"/>
  <c r="M4688" i="1"/>
  <c r="N4688" i="1" s="1"/>
  <c r="O4688" i="1" s="1"/>
  <c r="M4689" i="1"/>
  <c r="N4689" i="1" s="1"/>
  <c r="O4689" i="1" s="1"/>
  <c r="M4690" i="1"/>
  <c r="N4690" i="1" s="1"/>
  <c r="O4690" i="1" s="1"/>
  <c r="M4691" i="1"/>
  <c r="N4691" i="1" s="1"/>
  <c r="O4691" i="1" s="1"/>
  <c r="M4692" i="1"/>
  <c r="N4692" i="1" s="1"/>
  <c r="O4692" i="1" s="1"/>
  <c r="M4693" i="1"/>
  <c r="N4693" i="1" s="1"/>
  <c r="O4693" i="1" s="1"/>
  <c r="M4694" i="1"/>
  <c r="N4694" i="1" s="1"/>
  <c r="O4694" i="1" s="1"/>
  <c r="M4695" i="1"/>
  <c r="N4695" i="1" s="1"/>
  <c r="O4695" i="1" s="1"/>
  <c r="M4696" i="1"/>
  <c r="N4696" i="1" s="1"/>
  <c r="O4696" i="1" s="1"/>
  <c r="M4697" i="1"/>
  <c r="N4697" i="1" s="1"/>
  <c r="O4697" i="1" s="1"/>
  <c r="M4698" i="1"/>
  <c r="N4698" i="1" s="1"/>
  <c r="O4698" i="1" s="1"/>
  <c r="M4699" i="1"/>
  <c r="N4699" i="1" s="1"/>
  <c r="O4699" i="1" s="1"/>
  <c r="M4700" i="1"/>
  <c r="N4700" i="1" s="1"/>
  <c r="O4700" i="1" s="1"/>
  <c r="M4701" i="1"/>
  <c r="N4701" i="1" s="1"/>
  <c r="O4701" i="1" s="1"/>
  <c r="M4702" i="1"/>
  <c r="N4702" i="1" s="1"/>
  <c r="O4702" i="1" s="1"/>
  <c r="M4703" i="1"/>
  <c r="N4703" i="1" s="1"/>
  <c r="O4703" i="1" s="1"/>
  <c r="M4704" i="1"/>
  <c r="N4704" i="1" s="1"/>
  <c r="O4704" i="1" s="1"/>
  <c r="M4705" i="1"/>
  <c r="N4705" i="1" s="1"/>
  <c r="O4705" i="1" s="1"/>
  <c r="M4706" i="1"/>
  <c r="N4706" i="1" s="1"/>
  <c r="O4706" i="1" s="1"/>
  <c r="M4707" i="1"/>
  <c r="N4707" i="1" s="1"/>
  <c r="O4707" i="1" s="1"/>
  <c r="M4708" i="1"/>
  <c r="N4708" i="1" s="1"/>
  <c r="O4708" i="1" s="1"/>
  <c r="M4709" i="1"/>
  <c r="N4709" i="1" s="1"/>
  <c r="O4709" i="1" s="1"/>
  <c r="M4710" i="1"/>
  <c r="N4710" i="1" s="1"/>
  <c r="O4710" i="1" s="1"/>
  <c r="M4711" i="1"/>
  <c r="N4711" i="1" s="1"/>
  <c r="O4711" i="1" s="1"/>
  <c r="M4712" i="1"/>
  <c r="N4712" i="1" s="1"/>
  <c r="O4712" i="1" s="1"/>
  <c r="M4713" i="1"/>
  <c r="N4713" i="1" s="1"/>
  <c r="O4713" i="1" s="1"/>
  <c r="M4714" i="1"/>
  <c r="N4714" i="1" s="1"/>
  <c r="O4714" i="1" s="1"/>
  <c r="M4715" i="1"/>
  <c r="N4715" i="1" s="1"/>
  <c r="O4715" i="1" s="1"/>
  <c r="M4716" i="1"/>
  <c r="N4716" i="1" s="1"/>
  <c r="O4716" i="1" s="1"/>
  <c r="M4717" i="1"/>
  <c r="N4717" i="1" s="1"/>
  <c r="O4717" i="1" s="1"/>
  <c r="M4718" i="1"/>
  <c r="N4718" i="1" s="1"/>
  <c r="O4718" i="1" s="1"/>
  <c r="M4719" i="1"/>
  <c r="N4719" i="1" s="1"/>
  <c r="O4719" i="1" s="1"/>
  <c r="M4720" i="1"/>
  <c r="N4720" i="1" s="1"/>
  <c r="O4720" i="1" s="1"/>
  <c r="M4721" i="1"/>
  <c r="N4721" i="1" s="1"/>
  <c r="O4721" i="1" s="1"/>
  <c r="M4722" i="1"/>
  <c r="N4722" i="1" s="1"/>
  <c r="O4722" i="1" s="1"/>
  <c r="M4723" i="1"/>
  <c r="N4723" i="1" s="1"/>
  <c r="O4723" i="1" s="1"/>
  <c r="M4724" i="1"/>
  <c r="N4724" i="1" s="1"/>
  <c r="O4724" i="1" s="1"/>
  <c r="M4725" i="1"/>
  <c r="N4725" i="1" s="1"/>
  <c r="O4725" i="1" s="1"/>
  <c r="M4726" i="1"/>
  <c r="N4726" i="1" s="1"/>
  <c r="O4726" i="1" s="1"/>
  <c r="M4727" i="1"/>
  <c r="N4727" i="1" s="1"/>
  <c r="O4727" i="1" s="1"/>
  <c r="M4728" i="1"/>
  <c r="N4728" i="1" s="1"/>
  <c r="O4728" i="1" s="1"/>
  <c r="M4729" i="1"/>
  <c r="N4729" i="1" s="1"/>
  <c r="O4729" i="1" s="1"/>
  <c r="M4730" i="1"/>
  <c r="N4730" i="1" s="1"/>
  <c r="O4730" i="1" s="1"/>
  <c r="M4731" i="1"/>
  <c r="N4731" i="1" s="1"/>
  <c r="O4731" i="1" s="1"/>
  <c r="M4732" i="1"/>
  <c r="N4732" i="1" s="1"/>
  <c r="O4732" i="1" s="1"/>
  <c r="M4733" i="1"/>
  <c r="N4733" i="1" s="1"/>
  <c r="O4733" i="1" s="1"/>
  <c r="M4734" i="1"/>
  <c r="N4734" i="1" s="1"/>
  <c r="O4734" i="1" s="1"/>
  <c r="M4735" i="1"/>
  <c r="N4735" i="1" s="1"/>
  <c r="O4735" i="1" s="1"/>
  <c r="M4736" i="1"/>
  <c r="N4736" i="1" s="1"/>
  <c r="O4736" i="1" s="1"/>
  <c r="M4737" i="1"/>
  <c r="N4737" i="1" s="1"/>
  <c r="O4737" i="1" s="1"/>
  <c r="M4738" i="1"/>
  <c r="N4738" i="1" s="1"/>
  <c r="O4738" i="1" s="1"/>
  <c r="M4739" i="1"/>
  <c r="N4739" i="1" s="1"/>
  <c r="O4739" i="1" s="1"/>
  <c r="M4740" i="1"/>
  <c r="N4740" i="1" s="1"/>
  <c r="O4740" i="1" s="1"/>
  <c r="M4741" i="1"/>
  <c r="N4741" i="1" s="1"/>
  <c r="O4741" i="1" s="1"/>
  <c r="M4742" i="1"/>
  <c r="N4742" i="1" s="1"/>
  <c r="O4742" i="1" s="1"/>
  <c r="M4743" i="1"/>
  <c r="N4743" i="1" s="1"/>
  <c r="O4743" i="1" s="1"/>
  <c r="M4744" i="1"/>
  <c r="N4744" i="1" s="1"/>
  <c r="O4744" i="1" s="1"/>
  <c r="M4745" i="1"/>
  <c r="N4745" i="1" s="1"/>
  <c r="O4745" i="1" s="1"/>
  <c r="M4746" i="1"/>
  <c r="N4746" i="1" s="1"/>
  <c r="O4746" i="1" s="1"/>
  <c r="M4747" i="1"/>
  <c r="N4747" i="1" s="1"/>
  <c r="O4747" i="1" s="1"/>
  <c r="M4748" i="1"/>
  <c r="N4748" i="1" s="1"/>
  <c r="O4748" i="1" s="1"/>
  <c r="M4749" i="1"/>
  <c r="N4749" i="1" s="1"/>
  <c r="O4749" i="1" s="1"/>
  <c r="M4750" i="1"/>
  <c r="N4750" i="1" s="1"/>
  <c r="O4750" i="1" s="1"/>
  <c r="M4751" i="1"/>
  <c r="N4751" i="1" s="1"/>
  <c r="O4751" i="1" s="1"/>
  <c r="M4752" i="1"/>
  <c r="N4752" i="1" s="1"/>
  <c r="O4752" i="1" s="1"/>
  <c r="M4753" i="1"/>
  <c r="N4753" i="1" s="1"/>
  <c r="O4753" i="1" s="1"/>
  <c r="M4754" i="1"/>
  <c r="N4754" i="1" s="1"/>
  <c r="O4754" i="1" s="1"/>
  <c r="M4755" i="1"/>
  <c r="N4755" i="1" s="1"/>
  <c r="O4755" i="1" s="1"/>
  <c r="M4756" i="1"/>
  <c r="N4756" i="1" s="1"/>
  <c r="O4756" i="1" s="1"/>
  <c r="M4757" i="1"/>
  <c r="N4757" i="1" s="1"/>
  <c r="O4757" i="1" s="1"/>
  <c r="M4758" i="1"/>
  <c r="N4758" i="1" s="1"/>
  <c r="O4758" i="1" s="1"/>
  <c r="M4759" i="1"/>
  <c r="N4759" i="1" s="1"/>
  <c r="O4759" i="1" s="1"/>
  <c r="M4760" i="1"/>
  <c r="N4760" i="1" s="1"/>
  <c r="O4760" i="1" s="1"/>
  <c r="M4761" i="1"/>
  <c r="N4761" i="1" s="1"/>
  <c r="O4761" i="1" s="1"/>
  <c r="M4762" i="1"/>
  <c r="N4762" i="1" s="1"/>
  <c r="O4762" i="1" s="1"/>
  <c r="M4763" i="1"/>
  <c r="N4763" i="1" s="1"/>
  <c r="O4763" i="1" s="1"/>
  <c r="M4764" i="1"/>
  <c r="N4764" i="1" s="1"/>
  <c r="O4764" i="1" s="1"/>
  <c r="M4765" i="1"/>
  <c r="N4765" i="1" s="1"/>
  <c r="O4765" i="1" s="1"/>
  <c r="M4766" i="1"/>
  <c r="N4766" i="1" s="1"/>
  <c r="O4766" i="1" s="1"/>
  <c r="M4767" i="1"/>
  <c r="N4767" i="1" s="1"/>
  <c r="O4767" i="1" s="1"/>
  <c r="M4768" i="1"/>
  <c r="N4768" i="1" s="1"/>
  <c r="O4768" i="1" s="1"/>
  <c r="M4769" i="1"/>
  <c r="N4769" i="1" s="1"/>
  <c r="O4769" i="1" s="1"/>
  <c r="M4770" i="1"/>
  <c r="N4770" i="1" s="1"/>
  <c r="O4770" i="1" s="1"/>
  <c r="M4771" i="1"/>
  <c r="N4771" i="1" s="1"/>
  <c r="O4771" i="1" s="1"/>
  <c r="M4772" i="1"/>
  <c r="N4772" i="1" s="1"/>
  <c r="O4772" i="1" s="1"/>
  <c r="M4773" i="1"/>
  <c r="N4773" i="1" s="1"/>
  <c r="O4773" i="1" s="1"/>
  <c r="M4774" i="1"/>
  <c r="N4774" i="1" s="1"/>
  <c r="O4774" i="1" s="1"/>
  <c r="M4775" i="1"/>
  <c r="N4775" i="1" s="1"/>
  <c r="O4775" i="1" s="1"/>
  <c r="M4776" i="1"/>
  <c r="N4776" i="1" s="1"/>
  <c r="O4776" i="1" s="1"/>
  <c r="M4777" i="1"/>
  <c r="N4777" i="1" s="1"/>
  <c r="O4777" i="1" s="1"/>
  <c r="M4778" i="1"/>
  <c r="N4778" i="1" s="1"/>
  <c r="O4778" i="1" s="1"/>
  <c r="M4779" i="1"/>
  <c r="N4779" i="1" s="1"/>
  <c r="O4779" i="1" s="1"/>
  <c r="M4780" i="1"/>
  <c r="N4780" i="1" s="1"/>
  <c r="O4780" i="1" s="1"/>
  <c r="M4781" i="1"/>
  <c r="N4781" i="1" s="1"/>
  <c r="O4781" i="1" s="1"/>
  <c r="M4782" i="1"/>
  <c r="N4782" i="1" s="1"/>
  <c r="O4782" i="1" s="1"/>
  <c r="M4783" i="1"/>
  <c r="N4783" i="1" s="1"/>
  <c r="O4783" i="1" s="1"/>
  <c r="M4784" i="1"/>
  <c r="N4784" i="1" s="1"/>
  <c r="O4784" i="1" s="1"/>
  <c r="M4785" i="1"/>
  <c r="N4785" i="1" s="1"/>
  <c r="O4785" i="1" s="1"/>
  <c r="M4786" i="1"/>
  <c r="N4786" i="1" s="1"/>
  <c r="O4786" i="1" s="1"/>
  <c r="M4787" i="1"/>
  <c r="N4787" i="1" s="1"/>
  <c r="O4787" i="1" s="1"/>
  <c r="M4788" i="1"/>
  <c r="N4788" i="1" s="1"/>
  <c r="O4788" i="1" s="1"/>
  <c r="M4789" i="1"/>
  <c r="N4789" i="1" s="1"/>
  <c r="O4789" i="1" s="1"/>
  <c r="M4790" i="1"/>
  <c r="N4790" i="1" s="1"/>
  <c r="O4790" i="1" s="1"/>
  <c r="M4791" i="1"/>
  <c r="N4791" i="1" s="1"/>
  <c r="O4791" i="1" s="1"/>
  <c r="M4792" i="1"/>
  <c r="N4792" i="1" s="1"/>
  <c r="O4792" i="1" s="1"/>
  <c r="M4793" i="1"/>
  <c r="N4793" i="1" s="1"/>
  <c r="O4793" i="1" s="1"/>
  <c r="M4794" i="1"/>
  <c r="N4794" i="1" s="1"/>
  <c r="O4794" i="1" s="1"/>
  <c r="M4795" i="1"/>
  <c r="N4795" i="1" s="1"/>
  <c r="O4795" i="1" s="1"/>
  <c r="M4796" i="1"/>
  <c r="N4796" i="1" s="1"/>
  <c r="O4796" i="1" s="1"/>
  <c r="M4797" i="1"/>
  <c r="N4797" i="1" s="1"/>
  <c r="O4797" i="1" s="1"/>
  <c r="M4798" i="1"/>
  <c r="N4798" i="1" s="1"/>
  <c r="O4798" i="1" s="1"/>
  <c r="M4799" i="1"/>
  <c r="N4799" i="1" s="1"/>
  <c r="O4799" i="1" s="1"/>
  <c r="M4800" i="1"/>
  <c r="N4800" i="1" s="1"/>
  <c r="O4800" i="1" s="1"/>
  <c r="M4801" i="1"/>
  <c r="N4801" i="1" s="1"/>
  <c r="O4801" i="1" s="1"/>
  <c r="M4802" i="1"/>
  <c r="N4802" i="1" s="1"/>
  <c r="O4802" i="1" s="1"/>
  <c r="M4803" i="1"/>
  <c r="N4803" i="1" s="1"/>
  <c r="O4803" i="1" s="1"/>
  <c r="M4804" i="1"/>
  <c r="N4804" i="1" s="1"/>
  <c r="O4804" i="1" s="1"/>
  <c r="M4805" i="1"/>
  <c r="N4805" i="1" s="1"/>
  <c r="O4805" i="1" s="1"/>
  <c r="M4806" i="1"/>
  <c r="N4806" i="1" s="1"/>
  <c r="O4806" i="1" s="1"/>
  <c r="M4807" i="1"/>
  <c r="N4807" i="1" s="1"/>
  <c r="O4807" i="1" s="1"/>
  <c r="M4808" i="1"/>
  <c r="N4808" i="1" s="1"/>
  <c r="O4808" i="1" s="1"/>
  <c r="M4809" i="1"/>
  <c r="N4809" i="1" s="1"/>
  <c r="O4809" i="1" s="1"/>
  <c r="M4810" i="1"/>
  <c r="N4810" i="1" s="1"/>
  <c r="O4810" i="1" s="1"/>
  <c r="M4811" i="1"/>
  <c r="N4811" i="1" s="1"/>
  <c r="O4811" i="1" s="1"/>
  <c r="M4812" i="1"/>
  <c r="N4812" i="1" s="1"/>
  <c r="O4812" i="1" s="1"/>
  <c r="M4813" i="1"/>
  <c r="N4813" i="1" s="1"/>
  <c r="O4813" i="1" s="1"/>
  <c r="M4814" i="1"/>
  <c r="N4814" i="1" s="1"/>
  <c r="O4814" i="1" s="1"/>
  <c r="M4815" i="1"/>
  <c r="N4815" i="1" s="1"/>
  <c r="O4815" i="1" s="1"/>
  <c r="M4816" i="1"/>
  <c r="N4816" i="1" s="1"/>
  <c r="O4816" i="1" s="1"/>
  <c r="M4817" i="1"/>
  <c r="N4817" i="1" s="1"/>
  <c r="O4817" i="1" s="1"/>
  <c r="M4818" i="1"/>
  <c r="N4818" i="1" s="1"/>
  <c r="O4818" i="1" s="1"/>
  <c r="M4819" i="1"/>
  <c r="N4819" i="1" s="1"/>
  <c r="O4819" i="1" s="1"/>
  <c r="M4820" i="1"/>
  <c r="N4820" i="1" s="1"/>
  <c r="O4820" i="1" s="1"/>
  <c r="M4821" i="1"/>
  <c r="N4821" i="1" s="1"/>
  <c r="O4821" i="1" s="1"/>
  <c r="M4822" i="1"/>
  <c r="N4822" i="1" s="1"/>
  <c r="O4822" i="1" s="1"/>
  <c r="M4823" i="1"/>
  <c r="N4823" i="1" s="1"/>
  <c r="O4823" i="1" s="1"/>
  <c r="M4824" i="1"/>
  <c r="N4824" i="1" s="1"/>
  <c r="O4824" i="1" s="1"/>
  <c r="M4825" i="1"/>
  <c r="N4825" i="1" s="1"/>
  <c r="O4825" i="1" s="1"/>
  <c r="M4826" i="1"/>
  <c r="N4826" i="1" s="1"/>
  <c r="O4826" i="1" s="1"/>
  <c r="M4827" i="1"/>
  <c r="N4827" i="1" s="1"/>
  <c r="O4827" i="1" s="1"/>
  <c r="M4828" i="1"/>
  <c r="N4828" i="1" s="1"/>
  <c r="O4828" i="1" s="1"/>
  <c r="M4829" i="1"/>
  <c r="N4829" i="1" s="1"/>
  <c r="O4829" i="1" s="1"/>
  <c r="M4830" i="1"/>
  <c r="N4830" i="1" s="1"/>
  <c r="O4830" i="1" s="1"/>
  <c r="M4831" i="1"/>
  <c r="N4831" i="1" s="1"/>
  <c r="O4831" i="1" s="1"/>
  <c r="M4832" i="1"/>
  <c r="N4832" i="1" s="1"/>
  <c r="O4832" i="1" s="1"/>
  <c r="M4833" i="1"/>
  <c r="N4833" i="1" s="1"/>
  <c r="O4833" i="1" s="1"/>
  <c r="M4834" i="1"/>
  <c r="N4834" i="1" s="1"/>
  <c r="O4834" i="1" s="1"/>
  <c r="M4835" i="1"/>
  <c r="N4835" i="1" s="1"/>
  <c r="O4835" i="1" s="1"/>
  <c r="M4836" i="1"/>
  <c r="N4836" i="1" s="1"/>
  <c r="O4836" i="1" s="1"/>
  <c r="M4837" i="1"/>
  <c r="N4837" i="1" s="1"/>
  <c r="O4837" i="1" s="1"/>
  <c r="M4838" i="1"/>
  <c r="N4838" i="1" s="1"/>
  <c r="O4838" i="1" s="1"/>
  <c r="M4839" i="1"/>
  <c r="N4839" i="1" s="1"/>
  <c r="O4839" i="1" s="1"/>
  <c r="M4840" i="1"/>
  <c r="N4840" i="1" s="1"/>
  <c r="O4840" i="1" s="1"/>
  <c r="M4841" i="1"/>
  <c r="N4841" i="1" s="1"/>
  <c r="O4841" i="1" s="1"/>
  <c r="M4842" i="1"/>
  <c r="N4842" i="1" s="1"/>
  <c r="O4842" i="1" s="1"/>
  <c r="M4843" i="1"/>
  <c r="N4843" i="1" s="1"/>
  <c r="O4843" i="1" s="1"/>
  <c r="M4844" i="1"/>
  <c r="N4844" i="1" s="1"/>
  <c r="O4844" i="1" s="1"/>
  <c r="M4845" i="1"/>
  <c r="N4845" i="1" s="1"/>
  <c r="O4845" i="1" s="1"/>
  <c r="M4846" i="1"/>
  <c r="N4846" i="1" s="1"/>
  <c r="O4846" i="1" s="1"/>
  <c r="M4847" i="1"/>
  <c r="N4847" i="1" s="1"/>
  <c r="O4847" i="1" s="1"/>
  <c r="M4848" i="1"/>
  <c r="N4848" i="1" s="1"/>
  <c r="O4848" i="1" s="1"/>
  <c r="M4849" i="1"/>
  <c r="N4849" i="1" s="1"/>
  <c r="O4849" i="1" s="1"/>
  <c r="M4850" i="1"/>
  <c r="N4850" i="1" s="1"/>
  <c r="O4850" i="1" s="1"/>
  <c r="M4851" i="1"/>
  <c r="N4851" i="1" s="1"/>
  <c r="O4851" i="1" s="1"/>
  <c r="M4852" i="1"/>
  <c r="N4852" i="1" s="1"/>
  <c r="O4852" i="1" s="1"/>
  <c r="M4853" i="1"/>
  <c r="N4853" i="1" s="1"/>
  <c r="O4853" i="1" s="1"/>
  <c r="M4854" i="1"/>
  <c r="N4854" i="1" s="1"/>
  <c r="O4854" i="1" s="1"/>
  <c r="M4855" i="1"/>
  <c r="N4855" i="1" s="1"/>
  <c r="O4855" i="1" s="1"/>
  <c r="M4856" i="1"/>
  <c r="N4856" i="1" s="1"/>
  <c r="O4856" i="1" s="1"/>
  <c r="M4857" i="1"/>
  <c r="N4857" i="1" s="1"/>
  <c r="O4857" i="1" s="1"/>
  <c r="M4858" i="1"/>
  <c r="N4858" i="1" s="1"/>
  <c r="O4858" i="1" s="1"/>
  <c r="M4859" i="1"/>
  <c r="N4859" i="1" s="1"/>
  <c r="O4859" i="1" s="1"/>
  <c r="M4860" i="1"/>
  <c r="N4860" i="1" s="1"/>
  <c r="O4860" i="1" s="1"/>
  <c r="M4861" i="1"/>
  <c r="N4861" i="1" s="1"/>
  <c r="O4861" i="1" s="1"/>
  <c r="M4862" i="1"/>
  <c r="N4862" i="1" s="1"/>
  <c r="O4862" i="1" s="1"/>
  <c r="M4863" i="1"/>
  <c r="N4863" i="1" s="1"/>
  <c r="O4863" i="1" s="1"/>
  <c r="M4864" i="1"/>
  <c r="N4864" i="1" s="1"/>
  <c r="O4864" i="1" s="1"/>
  <c r="M4865" i="1"/>
  <c r="N4865" i="1" s="1"/>
  <c r="O4865" i="1" s="1"/>
  <c r="M4866" i="1"/>
  <c r="N4866" i="1" s="1"/>
  <c r="O4866" i="1" s="1"/>
  <c r="M4867" i="1"/>
  <c r="N4867" i="1" s="1"/>
  <c r="O4867" i="1" s="1"/>
  <c r="M4868" i="1"/>
  <c r="N4868" i="1" s="1"/>
  <c r="O4868" i="1" s="1"/>
  <c r="M4869" i="1"/>
  <c r="N4869" i="1" s="1"/>
  <c r="O4869" i="1" s="1"/>
  <c r="M4870" i="1"/>
  <c r="N4870" i="1" s="1"/>
  <c r="O4870" i="1" s="1"/>
  <c r="M4871" i="1"/>
  <c r="N4871" i="1" s="1"/>
  <c r="O4871" i="1" s="1"/>
  <c r="M4872" i="1"/>
  <c r="N4872" i="1" s="1"/>
  <c r="O4872" i="1" s="1"/>
  <c r="M4873" i="1"/>
  <c r="N4873" i="1" s="1"/>
  <c r="O4873" i="1" s="1"/>
  <c r="M4874" i="1"/>
  <c r="N4874" i="1" s="1"/>
  <c r="O4874" i="1" s="1"/>
  <c r="M4875" i="1"/>
  <c r="N4875" i="1" s="1"/>
  <c r="O4875" i="1" s="1"/>
  <c r="M4876" i="1"/>
  <c r="N4876" i="1" s="1"/>
  <c r="O4876" i="1" s="1"/>
  <c r="M4877" i="1"/>
  <c r="N4877" i="1" s="1"/>
  <c r="O4877" i="1" s="1"/>
  <c r="M4878" i="1"/>
  <c r="N4878" i="1" s="1"/>
  <c r="O4878" i="1" s="1"/>
  <c r="M4879" i="1"/>
  <c r="N4879" i="1" s="1"/>
  <c r="O4879" i="1" s="1"/>
  <c r="M4880" i="1"/>
  <c r="N4880" i="1" s="1"/>
  <c r="O4880" i="1" s="1"/>
  <c r="M4881" i="1"/>
  <c r="N4881" i="1" s="1"/>
  <c r="O4881" i="1" s="1"/>
  <c r="M4882" i="1"/>
  <c r="N4882" i="1" s="1"/>
  <c r="O4882" i="1" s="1"/>
  <c r="M4883" i="1"/>
  <c r="N4883" i="1" s="1"/>
  <c r="O4883" i="1" s="1"/>
  <c r="M4884" i="1"/>
  <c r="N4884" i="1" s="1"/>
  <c r="O4884" i="1" s="1"/>
  <c r="M4885" i="1"/>
  <c r="N4885" i="1" s="1"/>
  <c r="O4885" i="1" s="1"/>
  <c r="M4886" i="1"/>
  <c r="N4886" i="1" s="1"/>
  <c r="O4886" i="1" s="1"/>
  <c r="M4887" i="1"/>
  <c r="N4887" i="1" s="1"/>
  <c r="O4887" i="1" s="1"/>
  <c r="M4888" i="1"/>
  <c r="N4888" i="1" s="1"/>
  <c r="O4888" i="1" s="1"/>
  <c r="M4889" i="1"/>
  <c r="N4889" i="1" s="1"/>
  <c r="O4889" i="1" s="1"/>
  <c r="M4890" i="1"/>
  <c r="N4890" i="1" s="1"/>
  <c r="O4890" i="1" s="1"/>
  <c r="M4891" i="1"/>
  <c r="N4891" i="1" s="1"/>
  <c r="O4891" i="1" s="1"/>
  <c r="M4892" i="1"/>
  <c r="N4892" i="1" s="1"/>
  <c r="O4892" i="1" s="1"/>
  <c r="M4893" i="1"/>
  <c r="N4893" i="1" s="1"/>
  <c r="O4893" i="1" s="1"/>
  <c r="M4894" i="1"/>
  <c r="N4894" i="1" s="1"/>
  <c r="O4894" i="1" s="1"/>
  <c r="M4895" i="1"/>
  <c r="N4895" i="1" s="1"/>
  <c r="O4895" i="1" s="1"/>
  <c r="M4896" i="1"/>
  <c r="N4896" i="1" s="1"/>
  <c r="O4896" i="1" s="1"/>
  <c r="M4897" i="1"/>
  <c r="N4897" i="1" s="1"/>
  <c r="O4897" i="1" s="1"/>
  <c r="M4898" i="1"/>
  <c r="N4898" i="1" s="1"/>
  <c r="O4898" i="1" s="1"/>
  <c r="M4899" i="1"/>
  <c r="N4899" i="1" s="1"/>
  <c r="O4899" i="1" s="1"/>
  <c r="M4900" i="1"/>
  <c r="N4900" i="1" s="1"/>
  <c r="O4900" i="1" s="1"/>
  <c r="M4901" i="1"/>
  <c r="N4901" i="1" s="1"/>
  <c r="O4901" i="1" s="1"/>
  <c r="M4902" i="1"/>
  <c r="N4902" i="1" s="1"/>
  <c r="O4902" i="1" s="1"/>
  <c r="M4903" i="1"/>
  <c r="N4903" i="1" s="1"/>
  <c r="O4903" i="1" s="1"/>
  <c r="M4904" i="1"/>
  <c r="N4904" i="1" s="1"/>
  <c r="O4904" i="1" s="1"/>
  <c r="M4905" i="1"/>
  <c r="N4905" i="1" s="1"/>
  <c r="O4905" i="1" s="1"/>
  <c r="M4906" i="1"/>
  <c r="N4906" i="1" s="1"/>
  <c r="O4906" i="1" s="1"/>
  <c r="M4907" i="1"/>
  <c r="N4907" i="1" s="1"/>
  <c r="O4907" i="1" s="1"/>
  <c r="M4908" i="1"/>
  <c r="N4908" i="1" s="1"/>
  <c r="O4908" i="1" s="1"/>
  <c r="M4909" i="1"/>
  <c r="N4909" i="1" s="1"/>
  <c r="O4909" i="1" s="1"/>
  <c r="M4910" i="1"/>
  <c r="N4910" i="1" s="1"/>
  <c r="O4910" i="1" s="1"/>
  <c r="M4911" i="1"/>
  <c r="N4911" i="1" s="1"/>
  <c r="O4911" i="1" s="1"/>
  <c r="M4912" i="1"/>
  <c r="N4912" i="1" s="1"/>
  <c r="O4912" i="1" s="1"/>
  <c r="M4913" i="1"/>
  <c r="N4913" i="1" s="1"/>
  <c r="O4913" i="1" s="1"/>
  <c r="M4914" i="1"/>
  <c r="N4914" i="1" s="1"/>
  <c r="O4914" i="1" s="1"/>
  <c r="M4915" i="1"/>
  <c r="N4915" i="1" s="1"/>
  <c r="O4915" i="1" s="1"/>
  <c r="M4916" i="1"/>
  <c r="N4916" i="1" s="1"/>
  <c r="O4916" i="1" s="1"/>
  <c r="M4917" i="1"/>
  <c r="N4917" i="1" s="1"/>
  <c r="O4917" i="1" s="1"/>
  <c r="M4918" i="1"/>
  <c r="N4918" i="1" s="1"/>
  <c r="O4918" i="1" s="1"/>
  <c r="M4919" i="1"/>
  <c r="N4919" i="1" s="1"/>
  <c r="O4919" i="1" s="1"/>
  <c r="M4920" i="1"/>
  <c r="N4920" i="1" s="1"/>
  <c r="O4920" i="1" s="1"/>
  <c r="M4921" i="1"/>
  <c r="N4921" i="1" s="1"/>
  <c r="O4921" i="1" s="1"/>
  <c r="M4922" i="1"/>
  <c r="N4922" i="1" s="1"/>
  <c r="O4922" i="1" s="1"/>
  <c r="M4923" i="1"/>
  <c r="N4923" i="1" s="1"/>
  <c r="O4923" i="1" s="1"/>
  <c r="M4924" i="1"/>
  <c r="N4924" i="1" s="1"/>
  <c r="O4924" i="1" s="1"/>
  <c r="M4925" i="1"/>
  <c r="N4925" i="1" s="1"/>
  <c r="O4925" i="1" s="1"/>
  <c r="M4926" i="1"/>
  <c r="N4926" i="1" s="1"/>
  <c r="O4926" i="1" s="1"/>
  <c r="M4927" i="1"/>
  <c r="N4927" i="1" s="1"/>
  <c r="O4927" i="1" s="1"/>
  <c r="M4928" i="1"/>
  <c r="N4928" i="1" s="1"/>
  <c r="O4928" i="1" s="1"/>
  <c r="M4929" i="1"/>
  <c r="N4929" i="1" s="1"/>
  <c r="O4929" i="1" s="1"/>
  <c r="M4930" i="1"/>
  <c r="N4930" i="1" s="1"/>
  <c r="O4930" i="1" s="1"/>
  <c r="M4931" i="1"/>
  <c r="N4931" i="1" s="1"/>
  <c r="O4931" i="1" s="1"/>
  <c r="M4932" i="1"/>
  <c r="N4932" i="1" s="1"/>
  <c r="O4932" i="1" s="1"/>
  <c r="M4933" i="1"/>
  <c r="N4933" i="1" s="1"/>
  <c r="O4933" i="1" s="1"/>
  <c r="M4934" i="1"/>
  <c r="N4934" i="1" s="1"/>
  <c r="O4934" i="1" s="1"/>
  <c r="M4935" i="1"/>
  <c r="N4935" i="1" s="1"/>
  <c r="O4935" i="1" s="1"/>
  <c r="M4936" i="1"/>
  <c r="N4936" i="1" s="1"/>
  <c r="O4936" i="1" s="1"/>
  <c r="M4937" i="1"/>
  <c r="N4937" i="1" s="1"/>
  <c r="O4937" i="1" s="1"/>
  <c r="M4938" i="1"/>
  <c r="N4938" i="1" s="1"/>
  <c r="O4938" i="1" s="1"/>
  <c r="M4939" i="1"/>
  <c r="N4939" i="1" s="1"/>
  <c r="O4939" i="1" s="1"/>
  <c r="M4940" i="1"/>
  <c r="N4940" i="1" s="1"/>
  <c r="O4940" i="1" s="1"/>
  <c r="M4941" i="1"/>
  <c r="N4941" i="1" s="1"/>
  <c r="O4941" i="1" s="1"/>
  <c r="M4942" i="1"/>
  <c r="N4942" i="1" s="1"/>
  <c r="O4942" i="1" s="1"/>
  <c r="M4943" i="1"/>
  <c r="N4943" i="1" s="1"/>
  <c r="O4943" i="1" s="1"/>
  <c r="M4944" i="1"/>
  <c r="N4944" i="1" s="1"/>
  <c r="O4944" i="1" s="1"/>
  <c r="M4945" i="1"/>
  <c r="N4945" i="1" s="1"/>
  <c r="O4945" i="1" s="1"/>
  <c r="M4946" i="1"/>
  <c r="N4946" i="1" s="1"/>
  <c r="O4946" i="1" s="1"/>
  <c r="M4947" i="1"/>
  <c r="N4947" i="1" s="1"/>
  <c r="O4947" i="1" s="1"/>
  <c r="M4948" i="1"/>
  <c r="N4948" i="1" s="1"/>
  <c r="O4948" i="1" s="1"/>
  <c r="M4949" i="1"/>
  <c r="N4949" i="1" s="1"/>
  <c r="O4949" i="1" s="1"/>
  <c r="M4950" i="1"/>
  <c r="N4950" i="1" s="1"/>
  <c r="O4950" i="1" s="1"/>
  <c r="M4951" i="1"/>
  <c r="N4951" i="1" s="1"/>
  <c r="O4951" i="1" s="1"/>
  <c r="M4952" i="1"/>
  <c r="N4952" i="1" s="1"/>
  <c r="O4952" i="1" s="1"/>
  <c r="M4953" i="1"/>
  <c r="N4953" i="1" s="1"/>
  <c r="O4953" i="1" s="1"/>
  <c r="M4954" i="1"/>
  <c r="N4954" i="1" s="1"/>
  <c r="O4954" i="1" s="1"/>
  <c r="M4955" i="1"/>
  <c r="N4955" i="1" s="1"/>
  <c r="O4955" i="1" s="1"/>
  <c r="M4956" i="1"/>
  <c r="N4956" i="1" s="1"/>
  <c r="O4956" i="1" s="1"/>
  <c r="M4957" i="1"/>
  <c r="N4957" i="1" s="1"/>
  <c r="O4957" i="1" s="1"/>
  <c r="M4958" i="1"/>
  <c r="N4958" i="1" s="1"/>
  <c r="O4958" i="1" s="1"/>
  <c r="M4959" i="1"/>
  <c r="N4959" i="1" s="1"/>
  <c r="O4959" i="1" s="1"/>
  <c r="M4960" i="1"/>
  <c r="N4960" i="1" s="1"/>
  <c r="O4960" i="1" s="1"/>
  <c r="M4961" i="1"/>
  <c r="N4961" i="1" s="1"/>
  <c r="O4961" i="1" s="1"/>
  <c r="M4962" i="1"/>
  <c r="N4962" i="1" s="1"/>
  <c r="O4962" i="1" s="1"/>
  <c r="M4963" i="1"/>
  <c r="N4963" i="1" s="1"/>
  <c r="O4963" i="1" s="1"/>
  <c r="M4964" i="1"/>
  <c r="N4964" i="1" s="1"/>
  <c r="O4964" i="1" s="1"/>
  <c r="M4965" i="1"/>
  <c r="N4965" i="1" s="1"/>
  <c r="O4965" i="1" s="1"/>
  <c r="M4966" i="1"/>
  <c r="N4966" i="1" s="1"/>
  <c r="O4966" i="1" s="1"/>
  <c r="M4967" i="1"/>
  <c r="N4967" i="1" s="1"/>
  <c r="O4967" i="1" s="1"/>
  <c r="M4968" i="1"/>
  <c r="N4968" i="1" s="1"/>
  <c r="O4968" i="1" s="1"/>
  <c r="M4969" i="1"/>
  <c r="N4969" i="1" s="1"/>
  <c r="O4969" i="1" s="1"/>
  <c r="M4970" i="1"/>
  <c r="N4970" i="1" s="1"/>
  <c r="O4970" i="1" s="1"/>
  <c r="M4971" i="1"/>
  <c r="N4971" i="1" s="1"/>
  <c r="O4971" i="1" s="1"/>
  <c r="M4972" i="1"/>
  <c r="N4972" i="1" s="1"/>
  <c r="O4972" i="1" s="1"/>
  <c r="M4973" i="1"/>
  <c r="N4973" i="1" s="1"/>
  <c r="O4973" i="1" s="1"/>
  <c r="M4974" i="1"/>
  <c r="N4974" i="1" s="1"/>
  <c r="O4974" i="1" s="1"/>
  <c r="M4975" i="1"/>
  <c r="N4975" i="1" s="1"/>
  <c r="O4975" i="1" s="1"/>
  <c r="M4976" i="1"/>
  <c r="N4976" i="1" s="1"/>
  <c r="O4976" i="1" s="1"/>
  <c r="M4977" i="1"/>
  <c r="N4977" i="1" s="1"/>
  <c r="O4977" i="1" s="1"/>
  <c r="M4978" i="1"/>
  <c r="N4978" i="1" s="1"/>
  <c r="O4978" i="1" s="1"/>
  <c r="M4979" i="1"/>
  <c r="N4979" i="1" s="1"/>
  <c r="O4979" i="1" s="1"/>
  <c r="M4980" i="1"/>
  <c r="N4980" i="1" s="1"/>
  <c r="O4980" i="1" s="1"/>
  <c r="M4981" i="1"/>
  <c r="N4981" i="1" s="1"/>
  <c r="O4981" i="1" s="1"/>
  <c r="M4982" i="1"/>
  <c r="N4982" i="1" s="1"/>
  <c r="O4982" i="1" s="1"/>
  <c r="M4983" i="1"/>
  <c r="N4983" i="1" s="1"/>
  <c r="O4983" i="1" s="1"/>
  <c r="M4984" i="1"/>
  <c r="N4984" i="1" s="1"/>
  <c r="O4984" i="1" s="1"/>
  <c r="M4985" i="1"/>
  <c r="N4985" i="1" s="1"/>
  <c r="O4985" i="1" s="1"/>
  <c r="M4986" i="1"/>
  <c r="N4986" i="1" s="1"/>
  <c r="O4986" i="1" s="1"/>
  <c r="M4987" i="1"/>
  <c r="N4987" i="1" s="1"/>
  <c r="O4987" i="1" s="1"/>
  <c r="M4988" i="1"/>
  <c r="N4988" i="1" s="1"/>
  <c r="O4988" i="1" s="1"/>
  <c r="M4989" i="1"/>
  <c r="N4989" i="1" s="1"/>
  <c r="O4989" i="1" s="1"/>
  <c r="M4990" i="1"/>
  <c r="N4990" i="1" s="1"/>
  <c r="O4990" i="1" s="1"/>
  <c r="M4991" i="1"/>
  <c r="N4991" i="1" s="1"/>
  <c r="O4991" i="1" s="1"/>
  <c r="M4992" i="1"/>
  <c r="N4992" i="1" s="1"/>
  <c r="O4992" i="1" s="1"/>
  <c r="M4993" i="1"/>
  <c r="N4993" i="1" s="1"/>
  <c r="O4993" i="1" s="1"/>
  <c r="M4994" i="1"/>
  <c r="N4994" i="1" s="1"/>
  <c r="O4994" i="1" s="1"/>
  <c r="M4995" i="1"/>
  <c r="N4995" i="1" s="1"/>
  <c r="O4995" i="1" s="1"/>
  <c r="M4996" i="1"/>
  <c r="N4996" i="1" s="1"/>
  <c r="O4996" i="1" s="1"/>
  <c r="M4997" i="1"/>
  <c r="N4997" i="1" s="1"/>
  <c r="O4997" i="1" s="1"/>
  <c r="M4998" i="1"/>
  <c r="N4998" i="1" s="1"/>
  <c r="O4998" i="1" s="1"/>
  <c r="M4999" i="1"/>
  <c r="N4999" i="1" s="1"/>
  <c r="O4999" i="1" s="1"/>
  <c r="M5000" i="1"/>
  <c r="N5000" i="1" s="1"/>
  <c r="O5000" i="1" s="1"/>
  <c r="M5001" i="1"/>
  <c r="N5001" i="1" s="1"/>
  <c r="O5001" i="1" s="1"/>
  <c r="M5002" i="1"/>
  <c r="N5002" i="1" s="1"/>
  <c r="O5002" i="1" s="1"/>
  <c r="M5003" i="1"/>
  <c r="N5003" i="1" s="1"/>
  <c r="O5003" i="1" s="1"/>
  <c r="M5004" i="1"/>
  <c r="N5004" i="1" s="1"/>
  <c r="O5004" i="1" s="1"/>
  <c r="M5005" i="1"/>
  <c r="N5005" i="1" s="1"/>
  <c r="O5005" i="1" s="1"/>
  <c r="M5006" i="1"/>
  <c r="N5006" i="1" s="1"/>
  <c r="O5006" i="1" s="1"/>
  <c r="M5007" i="1"/>
  <c r="N5007" i="1" s="1"/>
  <c r="O5007" i="1" s="1"/>
  <c r="M5008" i="1"/>
  <c r="N5008" i="1" s="1"/>
  <c r="O5008" i="1" s="1"/>
  <c r="M5009" i="1"/>
  <c r="N5009" i="1" s="1"/>
  <c r="O5009" i="1" s="1"/>
  <c r="M5010" i="1"/>
  <c r="N5010" i="1" s="1"/>
  <c r="O5010" i="1" s="1"/>
  <c r="M5011" i="1"/>
  <c r="N5011" i="1" s="1"/>
  <c r="O5011" i="1" s="1"/>
  <c r="M5012" i="1"/>
  <c r="N5012" i="1" s="1"/>
  <c r="O5012" i="1" s="1"/>
  <c r="M5013" i="1"/>
  <c r="N5013" i="1" s="1"/>
  <c r="O5013" i="1" s="1"/>
  <c r="M5014" i="1"/>
  <c r="N5014" i="1" s="1"/>
  <c r="O5014" i="1" s="1"/>
  <c r="M5015" i="1"/>
  <c r="N5015" i="1" s="1"/>
  <c r="O5015" i="1" s="1"/>
  <c r="M5016" i="1"/>
  <c r="N5016" i="1" s="1"/>
  <c r="O5016" i="1" s="1"/>
  <c r="M5017" i="1"/>
  <c r="N5017" i="1" s="1"/>
  <c r="O5017" i="1" s="1"/>
  <c r="M5018" i="1"/>
  <c r="N5018" i="1" s="1"/>
  <c r="O5018" i="1" s="1"/>
  <c r="M5019" i="1"/>
  <c r="N5019" i="1" s="1"/>
  <c r="O5019" i="1" s="1"/>
  <c r="M5020" i="1"/>
  <c r="N5020" i="1" s="1"/>
  <c r="O5020" i="1" s="1"/>
  <c r="M5021" i="1"/>
  <c r="N5021" i="1" s="1"/>
  <c r="O5021" i="1" s="1"/>
  <c r="M5022" i="1"/>
  <c r="N5022" i="1" s="1"/>
  <c r="O5022" i="1" s="1"/>
  <c r="M5023" i="1"/>
  <c r="N5023" i="1" s="1"/>
  <c r="O5023" i="1" s="1"/>
  <c r="M5024" i="1"/>
  <c r="N5024" i="1" s="1"/>
  <c r="O5024" i="1" s="1"/>
  <c r="M5025" i="1"/>
  <c r="N5025" i="1" s="1"/>
  <c r="O5025" i="1" s="1"/>
  <c r="M5026" i="1"/>
  <c r="N5026" i="1" s="1"/>
  <c r="O5026" i="1" s="1"/>
  <c r="M5027" i="1"/>
  <c r="N5027" i="1" s="1"/>
  <c r="O5027" i="1" s="1"/>
  <c r="M5028" i="1"/>
  <c r="N5028" i="1" s="1"/>
  <c r="O5028" i="1" s="1"/>
  <c r="M5029" i="1"/>
  <c r="N5029" i="1" s="1"/>
  <c r="O5029" i="1" s="1"/>
  <c r="M5030" i="1"/>
  <c r="N5030" i="1" s="1"/>
  <c r="O5030" i="1" s="1"/>
  <c r="M5031" i="1"/>
  <c r="N5031" i="1" s="1"/>
  <c r="O5031" i="1" s="1"/>
  <c r="M5032" i="1"/>
  <c r="N5032" i="1" s="1"/>
  <c r="O5032" i="1" s="1"/>
  <c r="M5033" i="1"/>
  <c r="N5033" i="1" s="1"/>
  <c r="O5033" i="1" s="1"/>
  <c r="M5034" i="1"/>
  <c r="N5034" i="1" s="1"/>
  <c r="O5034" i="1" s="1"/>
  <c r="M5035" i="1"/>
  <c r="N5035" i="1" s="1"/>
  <c r="O5035" i="1" s="1"/>
  <c r="M5036" i="1"/>
  <c r="N5036" i="1" s="1"/>
  <c r="O5036" i="1" s="1"/>
  <c r="M5037" i="1"/>
  <c r="N5037" i="1" s="1"/>
  <c r="O5037" i="1" s="1"/>
  <c r="M5038" i="1"/>
  <c r="N5038" i="1" s="1"/>
  <c r="O5038" i="1" s="1"/>
  <c r="M5039" i="1"/>
  <c r="N5039" i="1" s="1"/>
  <c r="O5039" i="1" s="1"/>
  <c r="M5040" i="1"/>
  <c r="N5040" i="1" s="1"/>
  <c r="O5040" i="1" s="1"/>
  <c r="M5041" i="1"/>
  <c r="N5041" i="1" s="1"/>
  <c r="O5041" i="1" s="1"/>
  <c r="M5042" i="1"/>
  <c r="N5042" i="1" s="1"/>
  <c r="O5042" i="1" s="1"/>
  <c r="M5043" i="1"/>
  <c r="N5043" i="1" s="1"/>
  <c r="O5043" i="1" s="1"/>
  <c r="M5044" i="1"/>
  <c r="N5044" i="1" s="1"/>
  <c r="O5044" i="1" s="1"/>
  <c r="M5045" i="1"/>
  <c r="N5045" i="1" s="1"/>
  <c r="O5045" i="1" s="1"/>
  <c r="M5046" i="1"/>
  <c r="N5046" i="1" s="1"/>
  <c r="O5046" i="1" s="1"/>
  <c r="M5047" i="1"/>
  <c r="N5047" i="1" s="1"/>
  <c r="O5047" i="1" s="1"/>
  <c r="M5048" i="1"/>
  <c r="N5048" i="1" s="1"/>
  <c r="O5048" i="1" s="1"/>
  <c r="M5049" i="1"/>
  <c r="N5049" i="1" s="1"/>
  <c r="O5049" i="1" s="1"/>
  <c r="M5050" i="1"/>
  <c r="N5050" i="1" s="1"/>
  <c r="O5050" i="1" s="1"/>
  <c r="M5051" i="1"/>
  <c r="N5051" i="1" s="1"/>
  <c r="O5051" i="1" s="1"/>
  <c r="M5052" i="1"/>
  <c r="N5052" i="1" s="1"/>
  <c r="O5052" i="1" s="1"/>
  <c r="M5053" i="1"/>
  <c r="N5053" i="1" s="1"/>
  <c r="O5053" i="1" s="1"/>
  <c r="M5054" i="1"/>
  <c r="N5054" i="1" s="1"/>
  <c r="O5054" i="1" s="1"/>
  <c r="M5055" i="1"/>
  <c r="N5055" i="1" s="1"/>
  <c r="O5055" i="1" s="1"/>
  <c r="M5056" i="1"/>
  <c r="N5056" i="1" s="1"/>
  <c r="O5056" i="1" s="1"/>
  <c r="M5057" i="1"/>
  <c r="N5057" i="1" s="1"/>
  <c r="O5057" i="1" s="1"/>
  <c r="M5058" i="1"/>
  <c r="N5058" i="1" s="1"/>
  <c r="O5058" i="1" s="1"/>
  <c r="M5059" i="1"/>
  <c r="N5059" i="1" s="1"/>
  <c r="O5059" i="1" s="1"/>
  <c r="M5060" i="1"/>
  <c r="N5060" i="1" s="1"/>
  <c r="O5060" i="1" s="1"/>
  <c r="M5061" i="1"/>
  <c r="N5061" i="1" s="1"/>
  <c r="O5061" i="1" s="1"/>
  <c r="M5062" i="1"/>
  <c r="N5062" i="1" s="1"/>
  <c r="O5062" i="1" s="1"/>
  <c r="M5063" i="1"/>
  <c r="N5063" i="1" s="1"/>
  <c r="O5063" i="1" s="1"/>
  <c r="M5064" i="1"/>
  <c r="N5064" i="1" s="1"/>
  <c r="O5064" i="1" s="1"/>
  <c r="M5065" i="1"/>
  <c r="N5065" i="1" s="1"/>
  <c r="O5065" i="1" s="1"/>
  <c r="M5066" i="1"/>
  <c r="N5066" i="1" s="1"/>
  <c r="O5066" i="1" s="1"/>
  <c r="M5067" i="1"/>
  <c r="N5067" i="1" s="1"/>
  <c r="O5067" i="1" s="1"/>
  <c r="M5068" i="1"/>
  <c r="N5068" i="1" s="1"/>
  <c r="O5068" i="1" s="1"/>
  <c r="M5069" i="1"/>
  <c r="N5069" i="1" s="1"/>
  <c r="O5069" i="1" s="1"/>
  <c r="M5070" i="1"/>
  <c r="N5070" i="1" s="1"/>
  <c r="O5070" i="1" s="1"/>
  <c r="M5071" i="1"/>
  <c r="N5071" i="1" s="1"/>
  <c r="O5071" i="1" s="1"/>
  <c r="M5072" i="1"/>
  <c r="N5072" i="1" s="1"/>
  <c r="O5072" i="1" s="1"/>
  <c r="M5073" i="1"/>
  <c r="N5073" i="1" s="1"/>
  <c r="O5073" i="1" s="1"/>
  <c r="M5074" i="1"/>
  <c r="N5074" i="1" s="1"/>
  <c r="O5074" i="1" s="1"/>
  <c r="M5075" i="1"/>
  <c r="N5075" i="1" s="1"/>
  <c r="O5075" i="1" s="1"/>
  <c r="M5076" i="1"/>
  <c r="N5076" i="1" s="1"/>
  <c r="O5076" i="1" s="1"/>
  <c r="M5077" i="1"/>
  <c r="N5077" i="1" s="1"/>
  <c r="O5077" i="1" s="1"/>
  <c r="M5078" i="1"/>
  <c r="N5078" i="1" s="1"/>
  <c r="O5078" i="1" s="1"/>
  <c r="M5079" i="1"/>
  <c r="N5079" i="1" s="1"/>
  <c r="O5079" i="1" s="1"/>
  <c r="M5080" i="1"/>
  <c r="N5080" i="1" s="1"/>
  <c r="O5080" i="1" s="1"/>
  <c r="M5081" i="1"/>
  <c r="N5081" i="1" s="1"/>
  <c r="O5081" i="1" s="1"/>
  <c r="M5082" i="1"/>
  <c r="N5082" i="1" s="1"/>
  <c r="O5082" i="1" s="1"/>
  <c r="M5083" i="1"/>
  <c r="N5083" i="1" s="1"/>
  <c r="O5083" i="1" s="1"/>
  <c r="M5084" i="1"/>
  <c r="N5084" i="1" s="1"/>
  <c r="O5084" i="1" s="1"/>
  <c r="M5085" i="1"/>
  <c r="N5085" i="1" s="1"/>
  <c r="O5085" i="1" s="1"/>
  <c r="M5086" i="1"/>
  <c r="N5086" i="1" s="1"/>
  <c r="O5086" i="1" s="1"/>
  <c r="M5087" i="1"/>
  <c r="N5087" i="1" s="1"/>
  <c r="O5087" i="1" s="1"/>
  <c r="M5088" i="1"/>
  <c r="N5088" i="1" s="1"/>
  <c r="O5088" i="1" s="1"/>
  <c r="M5089" i="1"/>
  <c r="N5089" i="1" s="1"/>
  <c r="O5089" i="1" s="1"/>
  <c r="M5090" i="1"/>
  <c r="N5090" i="1" s="1"/>
  <c r="O5090" i="1" s="1"/>
  <c r="M5091" i="1"/>
  <c r="N5091" i="1" s="1"/>
  <c r="O5091" i="1" s="1"/>
  <c r="M5092" i="1"/>
  <c r="N5092" i="1" s="1"/>
  <c r="O5092" i="1" s="1"/>
  <c r="M5093" i="1"/>
  <c r="N5093" i="1" s="1"/>
  <c r="O5093" i="1" s="1"/>
  <c r="M5094" i="1"/>
  <c r="N5094" i="1" s="1"/>
  <c r="O5094" i="1" s="1"/>
  <c r="M5095" i="1"/>
  <c r="N5095" i="1" s="1"/>
  <c r="O5095" i="1" s="1"/>
  <c r="M5096" i="1"/>
  <c r="N5096" i="1" s="1"/>
  <c r="O5096" i="1" s="1"/>
  <c r="M5097" i="1"/>
  <c r="N5097" i="1" s="1"/>
  <c r="O5097" i="1" s="1"/>
  <c r="M5098" i="1"/>
  <c r="N5098" i="1" s="1"/>
  <c r="O5098" i="1" s="1"/>
  <c r="M5099" i="1"/>
  <c r="N5099" i="1" s="1"/>
  <c r="O5099" i="1" s="1"/>
  <c r="M5100" i="1"/>
  <c r="N5100" i="1" s="1"/>
  <c r="O5100" i="1" s="1"/>
  <c r="M5101" i="1"/>
  <c r="N5101" i="1" s="1"/>
  <c r="O5101" i="1" s="1"/>
  <c r="M5102" i="1"/>
  <c r="N5102" i="1" s="1"/>
  <c r="O5102" i="1" s="1"/>
  <c r="M5103" i="1"/>
  <c r="N5103" i="1" s="1"/>
  <c r="O5103" i="1" s="1"/>
  <c r="M5104" i="1"/>
  <c r="N5104" i="1" s="1"/>
  <c r="O5104" i="1" s="1"/>
  <c r="M5105" i="1"/>
  <c r="N5105" i="1" s="1"/>
  <c r="O5105" i="1" s="1"/>
  <c r="M5106" i="1"/>
  <c r="N5106" i="1" s="1"/>
  <c r="O5106" i="1" s="1"/>
  <c r="M5107" i="1"/>
  <c r="N5107" i="1" s="1"/>
  <c r="O5107" i="1" s="1"/>
  <c r="M5108" i="1"/>
  <c r="N5108" i="1" s="1"/>
  <c r="O5108" i="1" s="1"/>
  <c r="M5109" i="1"/>
  <c r="N5109" i="1" s="1"/>
  <c r="O5109" i="1" s="1"/>
  <c r="M5110" i="1"/>
  <c r="N5110" i="1" s="1"/>
  <c r="O5110" i="1" s="1"/>
  <c r="M5111" i="1"/>
  <c r="N5111" i="1" s="1"/>
  <c r="O5111" i="1" s="1"/>
  <c r="M5112" i="1"/>
  <c r="N5112" i="1" s="1"/>
  <c r="O5112" i="1" s="1"/>
  <c r="M5113" i="1"/>
  <c r="N5113" i="1" s="1"/>
  <c r="O5113" i="1" s="1"/>
  <c r="M5114" i="1"/>
  <c r="N5114" i="1" s="1"/>
  <c r="O5114" i="1" s="1"/>
  <c r="M5115" i="1"/>
  <c r="N5115" i="1" s="1"/>
  <c r="O5115" i="1" s="1"/>
  <c r="M5116" i="1"/>
  <c r="N5116" i="1" s="1"/>
  <c r="O5116" i="1" s="1"/>
  <c r="M5117" i="1"/>
  <c r="N5117" i="1" s="1"/>
  <c r="O5117" i="1" s="1"/>
  <c r="M5118" i="1"/>
  <c r="N5118" i="1" s="1"/>
  <c r="O5118" i="1" s="1"/>
  <c r="M5119" i="1"/>
  <c r="N5119" i="1" s="1"/>
  <c r="O5119" i="1" s="1"/>
  <c r="M5120" i="1"/>
  <c r="N5120" i="1" s="1"/>
  <c r="O5120" i="1" s="1"/>
  <c r="M5121" i="1"/>
  <c r="N5121" i="1" s="1"/>
  <c r="O5121" i="1" s="1"/>
  <c r="M5122" i="1"/>
  <c r="N5122" i="1" s="1"/>
  <c r="O5122" i="1" s="1"/>
  <c r="M5123" i="1"/>
  <c r="N5123" i="1" s="1"/>
  <c r="O5123" i="1" s="1"/>
  <c r="M5124" i="1"/>
  <c r="N5124" i="1" s="1"/>
  <c r="O5124" i="1" s="1"/>
  <c r="M5125" i="1"/>
  <c r="N5125" i="1" s="1"/>
  <c r="O5125" i="1" s="1"/>
  <c r="M5126" i="1"/>
  <c r="N5126" i="1" s="1"/>
  <c r="O5126" i="1" s="1"/>
  <c r="M5127" i="1"/>
  <c r="N5127" i="1" s="1"/>
  <c r="O5127" i="1" s="1"/>
  <c r="M5128" i="1"/>
  <c r="N5128" i="1" s="1"/>
  <c r="O5128" i="1" s="1"/>
  <c r="M5129" i="1"/>
  <c r="N5129" i="1" s="1"/>
  <c r="O5129" i="1" s="1"/>
  <c r="M5130" i="1"/>
  <c r="N5130" i="1" s="1"/>
  <c r="O5130" i="1" s="1"/>
  <c r="M5131" i="1"/>
  <c r="N5131" i="1" s="1"/>
  <c r="O5131" i="1" s="1"/>
  <c r="M5132" i="1"/>
  <c r="N5132" i="1" s="1"/>
  <c r="O5132" i="1" s="1"/>
  <c r="M5133" i="1"/>
  <c r="N5133" i="1" s="1"/>
  <c r="O5133" i="1" s="1"/>
  <c r="M5134" i="1"/>
  <c r="N5134" i="1" s="1"/>
  <c r="O5134" i="1" s="1"/>
  <c r="M5135" i="1"/>
  <c r="N5135" i="1" s="1"/>
  <c r="O5135" i="1" s="1"/>
  <c r="M5136" i="1"/>
  <c r="N5136" i="1" s="1"/>
  <c r="O5136" i="1" s="1"/>
  <c r="M5137" i="1"/>
  <c r="N5137" i="1" s="1"/>
  <c r="O5137" i="1" s="1"/>
  <c r="M5138" i="1"/>
  <c r="N5138" i="1" s="1"/>
  <c r="O5138" i="1" s="1"/>
  <c r="M5139" i="1"/>
  <c r="N5139" i="1" s="1"/>
  <c r="O5139" i="1" s="1"/>
  <c r="M5140" i="1"/>
  <c r="N5140" i="1" s="1"/>
  <c r="O5140" i="1" s="1"/>
  <c r="M5141" i="1"/>
  <c r="N5141" i="1" s="1"/>
  <c r="O5141" i="1" s="1"/>
  <c r="M5142" i="1"/>
  <c r="N5142" i="1" s="1"/>
  <c r="O5142" i="1" s="1"/>
  <c r="M5143" i="1"/>
  <c r="N5143" i="1" s="1"/>
  <c r="O5143" i="1" s="1"/>
  <c r="M5144" i="1"/>
  <c r="N5144" i="1" s="1"/>
  <c r="O5144" i="1" s="1"/>
  <c r="M5145" i="1"/>
  <c r="N5145" i="1" s="1"/>
  <c r="O5145" i="1" s="1"/>
  <c r="M5146" i="1"/>
  <c r="N5146" i="1" s="1"/>
  <c r="O5146" i="1" s="1"/>
  <c r="M5147" i="1"/>
  <c r="N5147" i="1" s="1"/>
  <c r="O5147" i="1" s="1"/>
  <c r="M5148" i="1"/>
  <c r="N5148" i="1" s="1"/>
  <c r="O5148" i="1" s="1"/>
  <c r="M5149" i="1"/>
  <c r="N5149" i="1" s="1"/>
  <c r="O5149" i="1" s="1"/>
  <c r="M5150" i="1"/>
  <c r="N5150" i="1" s="1"/>
  <c r="O5150" i="1" s="1"/>
  <c r="M5151" i="1"/>
  <c r="N5151" i="1" s="1"/>
  <c r="O5151" i="1" s="1"/>
  <c r="M5152" i="1"/>
  <c r="N5152" i="1" s="1"/>
  <c r="O5152" i="1" s="1"/>
  <c r="M5153" i="1"/>
  <c r="N5153" i="1" s="1"/>
  <c r="O5153" i="1" s="1"/>
  <c r="M5154" i="1"/>
  <c r="N5154" i="1" s="1"/>
  <c r="O5154" i="1" s="1"/>
  <c r="M5155" i="1"/>
  <c r="N5155" i="1" s="1"/>
  <c r="O5155" i="1" s="1"/>
  <c r="M5156" i="1"/>
  <c r="N5156" i="1" s="1"/>
  <c r="O5156" i="1" s="1"/>
  <c r="M5157" i="1"/>
  <c r="N5157" i="1" s="1"/>
  <c r="O5157" i="1" s="1"/>
  <c r="M5158" i="1"/>
  <c r="N5158" i="1" s="1"/>
  <c r="O5158" i="1" s="1"/>
  <c r="M5159" i="1"/>
  <c r="N5159" i="1" s="1"/>
  <c r="O5159" i="1" s="1"/>
  <c r="M5160" i="1"/>
  <c r="N5160" i="1" s="1"/>
  <c r="O5160" i="1" s="1"/>
  <c r="M5161" i="1"/>
  <c r="N5161" i="1" s="1"/>
  <c r="O5161" i="1" s="1"/>
  <c r="M5162" i="1"/>
  <c r="N5162" i="1" s="1"/>
  <c r="O5162" i="1" s="1"/>
  <c r="M5163" i="1"/>
  <c r="N5163" i="1" s="1"/>
  <c r="O5163" i="1" s="1"/>
  <c r="M5164" i="1"/>
  <c r="N5164" i="1" s="1"/>
  <c r="O5164" i="1" s="1"/>
  <c r="M5165" i="1"/>
  <c r="N5165" i="1" s="1"/>
  <c r="O5165" i="1" s="1"/>
  <c r="M5166" i="1"/>
  <c r="N5166" i="1" s="1"/>
  <c r="O5166" i="1" s="1"/>
  <c r="M5167" i="1"/>
  <c r="N5167" i="1" s="1"/>
  <c r="O5167" i="1" s="1"/>
  <c r="M5168" i="1"/>
  <c r="N5168" i="1" s="1"/>
  <c r="O5168" i="1" s="1"/>
  <c r="M5169" i="1"/>
  <c r="N5169" i="1" s="1"/>
  <c r="O5169" i="1" s="1"/>
  <c r="M5170" i="1"/>
  <c r="N5170" i="1" s="1"/>
  <c r="O5170" i="1" s="1"/>
  <c r="M5171" i="1"/>
  <c r="N5171" i="1" s="1"/>
  <c r="O5171" i="1" s="1"/>
  <c r="M5172" i="1"/>
  <c r="N5172" i="1" s="1"/>
  <c r="O5172" i="1" s="1"/>
  <c r="M5173" i="1"/>
  <c r="N5173" i="1" s="1"/>
  <c r="O5173" i="1" s="1"/>
  <c r="M5174" i="1"/>
  <c r="N5174" i="1" s="1"/>
  <c r="O5174" i="1" s="1"/>
  <c r="M5175" i="1"/>
  <c r="N5175" i="1" s="1"/>
  <c r="O5175" i="1" s="1"/>
  <c r="M5176" i="1"/>
  <c r="N5176" i="1" s="1"/>
  <c r="O5176" i="1" s="1"/>
  <c r="M5177" i="1"/>
  <c r="N5177" i="1" s="1"/>
  <c r="O5177" i="1" s="1"/>
  <c r="M5178" i="1"/>
  <c r="N5178" i="1" s="1"/>
  <c r="O5178" i="1" s="1"/>
  <c r="M5179" i="1"/>
  <c r="N5179" i="1" s="1"/>
  <c r="O5179" i="1" s="1"/>
  <c r="M5180" i="1"/>
  <c r="N5180" i="1" s="1"/>
  <c r="O5180" i="1" s="1"/>
  <c r="M5181" i="1"/>
  <c r="N5181" i="1" s="1"/>
  <c r="O5181" i="1" s="1"/>
  <c r="M5182" i="1"/>
  <c r="N5182" i="1" s="1"/>
  <c r="O5182" i="1" s="1"/>
  <c r="M5183" i="1"/>
  <c r="N5183" i="1" s="1"/>
  <c r="O5183" i="1" s="1"/>
  <c r="M5184" i="1"/>
  <c r="N5184" i="1" s="1"/>
  <c r="O5184" i="1" s="1"/>
  <c r="M5185" i="1"/>
  <c r="N5185" i="1" s="1"/>
  <c r="O5185" i="1" s="1"/>
  <c r="M5186" i="1"/>
  <c r="N5186" i="1" s="1"/>
  <c r="O5186" i="1" s="1"/>
  <c r="M5187" i="1"/>
  <c r="N5187" i="1" s="1"/>
  <c r="O5187" i="1" s="1"/>
  <c r="M5188" i="1"/>
  <c r="N5188" i="1" s="1"/>
  <c r="O5188" i="1" s="1"/>
  <c r="M5189" i="1"/>
  <c r="N5189" i="1" s="1"/>
  <c r="O5189" i="1" s="1"/>
  <c r="M5190" i="1"/>
  <c r="N5190" i="1" s="1"/>
  <c r="O5190" i="1" s="1"/>
  <c r="M5191" i="1"/>
  <c r="N5191" i="1" s="1"/>
  <c r="O5191" i="1" s="1"/>
  <c r="M5192" i="1"/>
  <c r="N5192" i="1" s="1"/>
  <c r="O5192" i="1" s="1"/>
  <c r="M5193" i="1"/>
  <c r="N5193" i="1" s="1"/>
  <c r="O5193" i="1" s="1"/>
  <c r="M5194" i="1"/>
  <c r="N5194" i="1" s="1"/>
  <c r="O5194" i="1" s="1"/>
  <c r="M5195" i="1"/>
  <c r="N5195" i="1" s="1"/>
  <c r="O5195" i="1" s="1"/>
  <c r="M5196" i="1"/>
  <c r="N5196" i="1" s="1"/>
  <c r="O5196" i="1" s="1"/>
  <c r="M5197" i="1"/>
  <c r="N5197" i="1" s="1"/>
  <c r="O5197" i="1" s="1"/>
  <c r="M5198" i="1"/>
  <c r="N5198" i="1" s="1"/>
  <c r="O5198" i="1" s="1"/>
  <c r="M5199" i="1"/>
  <c r="N5199" i="1" s="1"/>
  <c r="O5199" i="1" s="1"/>
  <c r="M5200" i="1"/>
  <c r="N5200" i="1" s="1"/>
  <c r="O5200" i="1" s="1"/>
  <c r="M5201" i="1"/>
  <c r="N5201" i="1" s="1"/>
  <c r="O5201" i="1" s="1"/>
  <c r="M5202" i="1"/>
  <c r="N5202" i="1" s="1"/>
  <c r="O5202" i="1" s="1"/>
  <c r="M5203" i="1"/>
  <c r="N5203" i="1" s="1"/>
  <c r="O5203" i="1" s="1"/>
  <c r="M5204" i="1"/>
  <c r="N5204" i="1" s="1"/>
  <c r="O5204" i="1" s="1"/>
  <c r="M5205" i="1"/>
  <c r="N5205" i="1" s="1"/>
  <c r="O5205" i="1" s="1"/>
  <c r="M5206" i="1"/>
  <c r="N5206" i="1" s="1"/>
  <c r="O5206" i="1" s="1"/>
  <c r="M5207" i="1"/>
  <c r="N5207" i="1" s="1"/>
  <c r="O5207" i="1" s="1"/>
  <c r="M5208" i="1"/>
  <c r="N5208" i="1" s="1"/>
  <c r="O5208" i="1" s="1"/>
  <c r="M5209" i="1"/>
  <c r="N5209" i="1" s="1"/>
  <c r="O5209" i="1" s="1"/>
  <c r="M5210" i="1"/>
  <c r="N5210" i="1" s="1"/>
  <c r="O5210" i="1" s="1"/>
  <c r="M5211" i="1"/>
  <c r="N5211" i="1" s="1"/>
  <c r="O5211" i="1" s="1"/>
  <c r="M5212" i="1"/>
  <c r="N5212" i="1" s="1"/>
  <c r="O5212" i="1" s="1"/>
  <c r="M5213" i="1"/>
  <c r="N5213" i="1" s="1"/>
  <c r="O5213" i="1" s="1"/>
  <c r="M5214" i="1"/>
  <c r="N5214" i="1" s="1"/>
  <c r="O5214" i="1" s="1"/>
  <c r="M5215" i="1"/>
  <c r="N5215" i="1" s="1"/>
  <c r="O5215" i="1" s="1"/>
  <c r="M5216" i="1"/>
  <c r="N5216" i="1" s="1"/>
  <c r="O5216" i="1" s="1"/>
  <c r="M5217" i="1"/>
  <c r="N5217" i="1" s="1"/>
  <c r="O5217" i="1" s="1"/>
  <c r="M5218" i="1"/>
  <c r="N5218" i="1" s="1"/>
  <c r="O5218" i="1" s="1"/>
  <c r="M5219" i="1"/>
  <c r="N5219" i="1" s="1"/>
  <c r="O5219" i="1" s="1"/>
  <c r="M5220" i="1"/>
  <c r="N5220" i="1" s="1"/>
  <c r="O5220" i="1" s="1"/>
  <c r="M5221" i="1"/>
  <c r="N5221" i="1" s="1"/>
  <c r="O5221" i="1" s="1"/>
  <c r="M5222" i="1"/>
  <c r="N5222" i="1" s="1"/>
  <c r="O5222" i="1" s="1"/>
  <c r="M5223" i="1"/>
  <c r="N5223" i="1" s="1"/>
  <c r="O5223" i="1" s="1"/>
  <c r="M5224" i="1"/>
  <c r="N5224" i="1" s="1"/>
  <c r="O5224" i="1" s="1"/>
  <c r="M5225" i="1"/>
  <c r="N5225" i="1" s="1"/>
  <c r="O5225" i="1" s="1"/>
  <c r="M5226" i="1"/>
  <c r="N5226" i="1" s="1"/>
  <c r="O5226" i="1" s="1"/>
  <c r="M5227" i="1"/>
  <c r="N5227" i="1" s="1"/>
  <c r="O5227" i="1" s="1"/>
  <c r="M5228" i="1"/>
  <c r="N5228" i="1" s="1"/>
  <c r="O5228" i="1" s="1"/>
  <c r="M5229" i="1"/>
  <c r="N5229" i="1" s="1"/>
  <c r="O5229" i="1" s="1"/>
  <c r="M5230" i="1"/>
  <c r="N5230" i="1" s="1"/>
  <c r="O5230" i="1" s="1"/>
  <c r="M5231" i="1"/>
  <c r="N5231" i="1" s="1"/>
  <c r="O5231" i="1" s="1"/>
  <c r="M5232" i="1"/>
  <c r="N5232" i="1" s="1"/>
  <c r="O5232" i="1" s="1"/>
  <c r="M5233" i="1"/>
  <c r="N5233" i="1" s="1"/>
  <c r="O5233" i="1" s="1"/>
  <c r="M5234" i="1"/>
  <c r="N5234" i="1" s="1"/>
  <c r="O5234" i="1" s="1"/>
  <c r="M5235" i="1"/>
  <c r="N5235" i="1" s="1"/>
  <c r="O5235" i="1" s="1"/>
  <c r="M5236" i="1"/>
  <c r="N5236" i="1" s="1"/>
  <c r="O5236" i="1" s="1"/>
  <c r="M5237" i="1"/>
  <c r="N5237" i="1" s="1"/>
  <c r="O5237" i="1" s="1"/>
  <c r="M5238" i="1"/>
  <c r="N5238" i="1" s="1"/>
  <c r="O5238" i="1" s="1"/>
  <c r="M5239" i="1"/>
  <c r="N5239" i="1" s="1"/>
  <c r="O5239" i="1" s="1"/>
  <c r="M5240" i="1"/>
  <c r="N5240" i="1" s="1"/>
  <c r="O5240" i="1" s="1"/>
  <c r="M5241" i="1"/>
  <c r="N5241" i="1" s="1"/>
  <c r="O5241" i="1" s="1"/>
  <c r="M5242" i="1"/>
  <c r="N5242" i="1" s="1"/>
  <c r="O5242" i="1" s="1"/>
  <c r="M5243" i="1"/>
  <c r="N5243" i="1" s="1"/>
  <c r="O5243" i="1" s="1"/>
  <c r="M5244" i="1"/>
  <c r="N5244" i="1" s="1"/>
  <c r="O5244" i="1" s="1"/>
  <c r="M5245" i="1"/>
  <c r="N5245" i="1" s="1"/>
  <c r="O5245" i="1" s="1"/>
  <c r="M5246" i="1"/>
  <c r="N5246" i="1" s="1"/>
  <c r="O5246" i="1" s="1"/>
  <c r="M5247" i="1"/>
  <c r="N5247" i="1" s="1"/>
  <c r="O5247" i="1" s="1"/>
  <c r="M5248" i="1"/>
  <c r="N5248" i="1" s="1"/>
  <c r="O5248" i="1" s="1"/>
  <c r="M5249" i="1"/>
  <c r="N5249" i="1" s="1"/>
  <c r="O5249" i="1" s="1"/>
  <c r="M5250" i="1"/>
  <c r="N5250" i="1" s="1"/>
  <c r="O5250" i="1" s="1"/>
  <c r="M5251" i="1"/>
  <c r="N5251" i="1" s="1"/>
  <c r="O5251" i="1" s="1"/>
  <c r="M5252" i="1"/>
  <c r="N5252" i="1" s="1"/>
  <c r="O5252" i="1" s="1"/>
  <c r="M5253" i="1"/>
  <c r="N5253" i="1" s="1"/>
  <c r="O5253" i="1" s="1"/>
  <c r="M5254" i="1"/>
  <c r="N5254" i="1" s="1"/>
  <c r="O5254" i="1" s="1"/>
  <c r="M5255" i="1"/>
  <c r="N5255" i="1" s="1"/>
  <c r="O5255" i="1" s="1"/>
  <c r="M5256" i="1"/>
  <c r="N5256" i="1" s="1"/>
  <c r="O5256" i="1" s="1"/>
  <c r="M5257" i="1"/>
  <c r="N5257" i="1" s="1"/>
  <c r="O5257" i="1" s="1"/>
  <c r="M5258" i="1"/>
  <c r="N5258" i="1" s="1"/>
  <c r="O5258" i="1" s="1"/>
  <c r="M5259" i="1"/>
  <c r="N5259" i="1" s="1"/>
  <c r="O5259" i="1" s="1"/>
  <c r="M5260" i="1"/>
  <c r="N5260" i="1" s="1"/>
  <c r="O5260" i="1" s="1"/>
  <c r="M5261" i="1"/>
  <c r="N5261" i="1" s="1"/>
  <c r="O5261" i="1" s="1"/>
  <c r="M5262" i="1"/>
  <c r="N5262" i="1" s="1"/>
  <c r="O5262" i="1" s="1"/>
  <c r="M5263" i="1"/>
  <c r="N5263" i="1" s="1"/>
  <c r="O5263" i="1" s="1"/>
  <c r="M5264" i="1"/>
  <c r="N5264" i="1" s="1"/>
  <c r="O5264" i="1" s="1"/>
  <c r="M5265" i="1"/>
  <c r="N5265" i="1" s="1"/>
  <c r="O5265" i="1" s="1"/>
  <c r="M5266" i="1"/>
  <c r="N5266" i="1" s="1"/>
  <c r="O5266" i="1" s="1"/>
  <c r="M5267" i="1"/>
  <c r="N5267" i="1" s="1"/>
  <c r="O5267" i="1" s="1"/>
  <c r="M5268" i="1"/>
  <c r="N5268" i="1" s="1"/>
  <c r="O5268" i="1" s="1"/>
  <c r="M5269" i="1"/>
  <c r="N5269" i="1" s="1"/>
  <c r="O5269" i="1" s="1"/>
  <c r="M5270" i="1"/>
  <c r="N5270" i="1" s="1"/>
  <c r="O5270" i="1" s="1"/>
  <c r="M5271" i="1"/>
  <c r="N5271" i="1" s="1"/>
  <c r="O5271" i="1" s="1"/>
  <c r="M5272" i="1"/>
  <c r="N5272" i="1" s="1"/>
  <c r="O5272" i="1" s="1"/>
  <c r="M5273" i="1"/>
  <c r="N5273" i="1" s="1"/>
  <c r="O5273" i="1" s="1"/>
  <c r="M5274" i="1"/>
  <c r="N5274" i="1" s="1"/>
  <c r="O5274" i="1" s="1"/>
  <c r="M5275" i="1"/>
  <c r="N5275" i="1" s="1"/>
  <c r="O5275" i="1" s="1"/>
  <c r="M5276" i="1"/>
  <c r="N5276" i="1" s="1"/>
  <c r="O5276" i="1" s="1"/>
  <c r="M5277" i="1"/>
  <c r="N5277" i="1" s="1"/>
  <c r="O5277" i="1" s="1"/>
  <c r="M5278" i="1"/>
  <c r="N5278" i="1" s="1"/>
  <c r="O5278" i="1" s="1"/>
  <c r="M5279" i="1"/>
  <c r="N5279" i="1" s="1"/>
  <c r="O5279" i="1" s="1"/>
  <c r="M5280" i="1"/>
  <c r="N5280" i="1" s="1"/>
  <c r="O5280" i="1" s="1"/>
  <c r="M5281" i="1"/>
  <c r="N5281" i="1" s="1"/>
  <c r="O5281" i="1" s="1"/>
  <c r="M5282" i="1"/>
  <c r="N5282" i="1" s="1"/>
  <c r="O5282" i="1" s="1"/>
  <c r="M5283" i="1"/>
  <c r="N5283" i="1" s="1"/>
  <c r="O5283" i="1" s="1"/>
  <c r="M5284" i="1"/>
  <c r="N5284" i="1" s="1"/>
  <c r="O5284" i="1" s="1"/>
  <c r="M5285" i="1"/>
  <c r="N5285" i="1" s="1"/>
  <c r="O5285" i="1" s="1"/>
  <c r="M5286" i="1"/>
  <c r="N5286" i="1" s="1"/>
  <c r="O5286" i="1" s="1"/>
  <c r="M5287" i="1"/>
  <c r="N5287" i="1" s="1"/>
  <c r="O5287" i="1" s="1"/>
  <c r="M5288" i="1"/>
  <c r="N5288" i="1" s="1"/>
  <c r="O5288" i="1" s="1"/>
  <c r="M5289" i="1"/>
  <c r="N5289" i="1" s="1"/>
  <c r="O5289" i="1" s="1"/>
  <c r="M5290" i="1"/>
  <c r="N5290" i="1" s="1"/>
  <c r="O5290" i="1" s="1"/>
  <c r="M5291" i="1"/>
  <c r="N5291" i="1" s="1"/>
  <c r="O5291" i="1" s="1"/>
  <c r="M5292" i="1"/>
  <c r="N5292" i="1" s="1"/>
  <c r="O5292" i="1" s="1"/>
  <c r="M5293" i="1"/>
  <c r="N5293" i="1" s="1"/>
  <c r="O5293" i="1" s="1"/>
  <c r="M5294" i="1"/>
  <c r="N5294" i="1" s="1"/>
  <c r="O5294" i="1" s="1"/>
  <c r="M5295" i="1"/>
  <c r="N5295" i="1" s="1"/>
  <c r="O5295" i="1" s="1"/>
  <c r="M5296" i="1"/>
  <c r="N5296" i="1" s="1"/>
  <c r="O5296" i="1" s="1"/>
  <c r="M5297" i="1"/>
  <c r="N5297" i="1" s="1"/>
  <c r="O5297" i="1" s="1"/>
  <c r="M5298" i="1"/>
  <c r="N5298" i="1" s="1"/>
  <c r="O5298" i="1" s="1"/>
  <c r="M5299" i="1"/>
  <c r="N5299" i="1" s="1"/>
  <c r="O5299" i="1" s="1"/>
  <c r="M5300" i="1"/>
  <c r="N5300" i="1" s="1"/>
  <c r="O5300" i="1" s="1"/>
  <c r="M5301" i="1"/>
  <c r="N5301" i="1" s="1"/>
  <c r="O5301" i="1" s="1"/>
  <c r="M5302" i="1"/>
  <c r="N5302" i="1" s="1"/>
  <c r="O5302" i="1" s="1"/>
  <c r="M5303" i="1"/>
  <c r="N5303" i="1" s="1"/>
  <c r="O5303" i="1" s="1"/>
  <c r="M5304" i="1"/>
  <c r="N5304" i="1" s="1"/>
  <c r="O5304" i="1" s="1"/>
  <c r="M5305" i="1"/>
  <c r="N5305" i="1" s="1"/>
  <c r="O5305" i="1" s="1"/>
  <c r="M5306" i="1"/>
  <c r="N5306" i="1" s="1"/>
  <c r="O5306" i="1" s="1"/>
  <c r="M5307" i="1"/>
  <c r="N5307" i="1" s="1"/>
  <c r="O5307" i="1" s="1"/>
  <c r="M5308" i="1"/>
  <c r="N5308" i="1" s="1"/>
  <c r="O5308" i="1" s="1"/>
  <c r="M5309" i="1"/>
  <c r="N5309" i="1" s="1"/>
  <c r="O5309" i="1" s="1"/>
  <c r="M5310" i="1"/>
  <c r="N5310" i="1" s="1"/>
  <c r="O5310" i="1" s="1"/>
  <c r="M5311" i="1"/>
  <c r="N5311" i="1" s="1"/>
  <c r="O5311" i="1" s="1"/>
  <c r="M5312" i="1"/>
  <c r="N5312" i="1" s="1"/>
  <c r="O5312" i="1" s="1"/>
  <c r="M5313" i="1"/>
  <c r="N5313" i="1" s="1"/>
  <c r="O5313" i="1" s="1"/>
  <c r="M5314" i="1"/>
  <c r="N5314" i="1" s="1"/>
  <c r="O5314" i="1" s="1"/>
  <c r="M5315" i="1"/>
  <c r="N5315" i="1" s="1"/>
  <c r="O5315" i="1" s="1"/>
  <c r="M5316" i="1"/>
  <c r="N5316" i="1" s="1"/>
  <c r="O5316" i="1" s="1"/>
  <c r="M5317" i="1"/>
  <c r="N5317" i="1" s="1"/>
  <c r="O5317" i="1" s="1"/>
  <c r="M5318" i="1"/>
  <c r="N5318" i="1" s="1"/>
  <c r="O5318" i="1" s="1"/>
  <c r="M5319" i="1"/>
  <c r="N5319" i="1" s="1"/>
  <c r="O5319" i="1" s="1"/>
  <c r="M5320" i="1"/>
  <c r="N5320" i="1" s="1"/>
  <c r="O5320" i="1" s="1"/>
  <c r="M5321" i="1"/>
  <c r="N5321" i="1" s="1"/>
  <c r="O5321" i="1" s="1"/>
  <c r="M5322" i="1"/>
  <c r="N5322" i="1" s="1"/>
  <c r="O5322" i="1" s="1"/>
  <c r="M5323" i="1"/>
  <c r="N5323" i="1" s="1"/>
  <c r="O5323" i="1" s="1"/>
  <c r="M5324" i="1"/>
  <c r="N5324" i="1" s="1"/>
  <c r="O5324" i="1" s="1"/>
  <c r="M5325" i="1"/>
  <c r="N5325" i="1" s="1"/>
  <c r="O5325" i="1" s="1"/>
  <c r="M5326" i="1"/>
  <c r="N5326" i="1" s="1"/>
  <c r="O5326" i="1" s="1"/>
  <c r="M5327" i="1"/>
  <c r="N5327" i="1" s="1"/>
  <c r="O5327" i="1" s="1"/>
  <c r="M5328" i="1"/>
  <c r="N5328" i="1" s="1"/>
  <c r="O5328" i="1" s="1"/>
  <c r="M5329" i="1"/>
  <c r="N5329" i="1" s="1"/>
  <c r="O5329" i="1" s="1"/>
  <c r="M5330" i="1"/>
  <c r="N5330" i="1" s="1"/>
  <c r="O5330" i="1" s="1"/>
  <c r="M5331" i="1"/>
  <c r="N5331" i="1" s="1"/>
  <c r="O5331" i="1" s="1"/>
  <c r="M5332" i="1"/>
  <c r="N5332" i="1" s="1"/>
  <c r="O5332" i="1" s="1"/>
  <c r="M5333" i="1"/>
  <c r="N5333" i="1" s="1"/>
  <c r="O5333" i="1" s="1"/>
  <c r="M5334" i="1"/>
  <c r="N5334" i="1" s="1"/>
  <c r="O5334" i="1" s="1"/>
  <c r="M5335" i="1"/>
  <c r="N5335" i="1" s="1"/>
  <c r="O5335" i="1" s="1"/>
  <c r="M5336" i="1"/>
  <c r="N5336" i="1" s="1"/>
  <c r="O5336" i="1" s="1"/>
  <c r="M5337" i="1"/>
  <c r="N5337" i="1" s="1"/>
  <c r="O5337" i="1" s="1"/>
  <c r="M5338" i="1"/>
  <c r="N5338" i="1" s="1"/>
  <c r="O5338" i="1" s="1"/>
  <c r="M5339" i="1"/>
  <c r="N5339" i="1" s="1"/>
  <c r="O5339" i="1" s="1"/>
  <c r="M5340" i="1"/>
  <c r="N5340" i="1" s="1"/>
  <c r="O5340" i="1" s="1"/>
  <c r="M5341" i="1"/>
  <c r="N5341" i="1" s="1"/>
  <c r="O5341" i="1" s="1"/>
  <c r="M5342" i="1"/>
  <c r="N5342" i="1" s="1"/>
  <c r="O5342" i="1" s="1"/>
  <c r="M5343" i="1"/>
  <c r="N5343" i="1" s="1"/>
  <c r="O5343" i="1" s="1"/>
  <c r="M5344" i="1"/>
  <c r="N5344" i="1" s="1"/>
  <c r="O5344" i="1" s="1"/>
  <c r="M5345" i="1"/>
  <c r="N5345" i="1" s="1"/>
  <c r="O5345" i="1" s="1"/>
  <c r="M5346" i="1"/>
  <c r="N5346" i="1" s="1"/>
  <c r="O5346" i="1" s="1"/>
  <c r="M5347" i="1"/>
  <c r="N5347" i="1" s="1"/>
  <c r="O5347" i="1" s="1"/>
  <c r="M5348" i="1"/>
  <c r="N5348" i="1" s="1"/>
  <c r="O5348" i="1" s="1"/>
  <c r="M5349" i="1"/>
  <c r="N5349" i="1" s="1"/>
  <c r="O5349" i="1" s="1"/>
  <c r="M5350" i="1"/>
  <c r="N5350" i="1" s="1"/>
  <c r="O5350" i="1" s="1"/>
  <c r="M5351" i="1"/>
  <c r="N5351" i="1" s="1"/>
  <c r="O5351" i="1" s="1"/>
  <c r="M5352" i="1"/>
  <c r="N5352" i="1" s="1"/>
  <c r="O5352" i="1" s="1"/>
  <c r="M5353" i="1"/>
  <c r="N5353" i="1" s="1"/>
  <c r="O5353" i="1" s="1"/>
  <c r="M5354" i="1"/>
  <c r="N5354" i="1" s="1"/>
  <c r="O5354" i="1" s="1"/>
  <c r="M5355" i="1"/>
  <c r="N5355" i="1" s="1"/>
  <c r="O5355" i="1" s="1"/>
  <c r="M5356" i="1"/>
  <c r="N5356" i="1" s="1"/>
  <c r="O5356" i="1" s="1"/>
  <c r="M5357" i="1"/>
  <c r="N5357" i="1" s="1"/>
  <c r="O5357" i="1" s="1"/>
  <c r="M5358" i="1"/>
  <c r="N5358" i="1" s="1"/>
  <c r="O5358" i="1" s="1"/>
  <c r="M5359" i="1"/>
  <c r="N5359" i="1" s="1"/>
  <c r="O5359" i="1" s="1"/>
  <c r="M5360" i="1"/>
  <c r="N5360" i="1" s="1"/>
  <c r="O5360" i="1" s="1"/>
  <c r="M5361" i="1"/>
  <c r="N5361" i="1" s="1"/>
  <c r="O5361" i="1" s="1"/>
  <c r="M5362" i="1"/>
  <c r="N5362" i="1" s="1"/>
  <c r="O5362" i="1" s="1"/>
  <c r="M5363" i="1"/>
  <c r="N5363" i="1" s="1"/>
  <c r="O5363" i="1" s="1"/>
  <c r="M5364" i="1"/>
  <c r="N5364" i="1" s="1"/>
  <c r="O5364" i="1" s="1"/>
  <c r="M5365" i="1"/>
  <c r="N5365" i="1" s="1"/>
  <c r="O5365" i="1" s="1"/>
  <c r="M5366" i="1"/>
  <c r="N5366" i="1" s="1"/>
  <c r="O5366" i="1" s="1"/>
  <c r="M5367" i="1"/>
  <c r="N5367" i="1" s="1"/>
  <c r="O5367" i="1" s="1"/>
  <c r="M5368" i="1"/>
  <c r="N5368" i="1" s="1"/>
  <c r="O5368" i="1" s="1"/>
  <c r="M5369" i="1"/>
  <c r="N5369" i="1" s="1"/>
  <c r="O5369" i="1" s="1"/>
  <c r="M5370" i="1"/>
  <c r="N5370" i="1" s="1"/>
  <c r="O5370" i="1" s="1"/>
  <c r="M5371" i="1"/>
  <c r="N5371" i="1" s="1"/>
  <c r="O5371" i="1" s="1"/>
  <c r="M5372" i="1"/>
  <c r="N5372" i="1" s="1"/>
  <c r="O5372" i="1" s="1"/>
  <c r="M5373" i="1"/>
  <c r="N5373" i="1" s="1"/>
  <c r="O5373" i="1" s="1"/>
  <c r="M5374" i="1"/>
  <c r="N5374" i="1" s="1"/>
  <c r="O5374" i="1" s="1"/>
  <c r="M5375" i="1"/>
  <c r="N5375" i="1" s="1"/>
  <c r="O5375" i="1" s="1"/>
  <c r="M5376" i="1"/>
  <c r="N5376" i="1" s="1"/>
  <c r="O5376" i="1" s="1"/>
  <c r="M5377" i="1"/>
  <c r="N5377" i="1" s="1"/>
  <c r="O5377" i="1" s="1"/>
  <c r="M5378" i="1"/>
  <c r="N5378" i="1" s="1"/>
  <c r="O5378" i="1" s="1"/>
  <c r="M5379" i="1"/>
  <c r="N5379" i="1" s="1"/>
  <c r="O5379" i="1" s="1"/>
  <c r="M5380" i="1"/>
  <c r="N5380" i="1" s="1"/>
  <c r="O5380" i="1" s="1"/>
  <c r="M5381" i="1"/>
  <c r="N5381" i="1" s="1"/>
  <c r="O5381" i="1" s="1"/>
  <c r="M5382" i="1"/>
  <c r="N5382" i="1" s="1"/>
  <c r="O5382" i="1" s="1"/>
  <c r="M5383" i="1"/>
  <c r="N5383" i="1" s="1"/>
  <c r="O5383" i="1" s="1"/>
  <c r="M5384" i="1"/>
  <c r="N5384" i="1" s="1"/>
  <c r="O5384" i="1" s="1"/>
  <c r="M5385" i="1"/>
  <c r="N5385" i="1" s="1"/>
  <c r="O5385" i="1" s="1"/>
  <c r="M5386" i="1"/>
  <c r="N5386" i="1" s="1"/>
  <c r="O5386" i="1" s="1"/>
  <c r="M5387" i="1"/>
  <c r="N5387" i="1" s="1"/>
  <c r="O5387" i="1" s="1"/>
  <c r="M5388" i="1"/>
  <c r="N5388" i="1" s="1"/>
  <c r="O5388" i="1" s="1"/>
  <c r="M5389" i="1"/>
  <c r="N5389" i="1" s="1"/>
  <c r="O5389" i="1" s="1"/>
  <c r="M5390" i="1"/>
  <c r="N5390" i="1" s="1"/>
  <c r="O5390" i="1" s="1"/>
  <c r="M5391" i="1"/>
  <c r="N5391" i="1" s="1"/>
  <c r="O5391" i="1" s="1"/>
  <c r="M5392" i="1"/>
  <c r="N5392" i="1" s="1"/>
  <c r="O5392" i="1" s="1"/>
  <c r="M5393" i="1"/>
  <c r="N5393" i="1" s="1"/>
  <c r="O5393" i="1" s="1"/>
  <c r="M5394" i="1"/>
  <c r="N5394" i="1" s="1"/>
  <c r="O5394" i="1" s="1"/>
  <c r="M5395" i="1"/>
  <c r="N5395" i="1" s="1"/>
  <c r="O5395" i="1" s="1"/>
  <c r="M5396" i="1"/>
  <c r="N5396" i="1" s="1"/>
  <c r="O5396" i="1" s="1"/>
  <c r="M5397" i="1"/>
  <c r="N5397" i="1" s="1"/>
  <c r="O5397" i="1" s="1"/>
  <c r="M5398" i="1"/>
  <c r="N5398" i="1" s="1"/>
  <c r="O5398" i="1" s="1"/>
  <c r="M5399" i="1"/>
  <c r="N5399" i="1" s="1"/>
  <c r="O5399" i="1" s="1"/>
  <c r="M5400" i="1"/>
  <c r="N5400" i="1" s="1"/>
  <c r="O5400" i="1" s="1"/>
  <c r="M5401" i="1"/>
  <c r="N5401" i="1" s="1"/>
  <c r="O5401" i="1" s="1"/>
  <c r="M5402" i="1"/>
  <c r="N5402" i="1" s="1"/>
  <c r="O5402" i="1" s="1"/>
  <c r="M5403" i="1"/>
  <c r="N5403" i="1" s="1"/>
  <c r="O5403" i="1" s="1"/>
  <c r="M5404" i="1"/>
  <c r="N5404" i="1" s="1"/>
  <c r="O5404" i="1" s="1"/>
  <c r="M5405" i="1"/>
  <c r="N5405" i="1" s="1"/>
  <c r="O5405" i="1" s="1"/>
  <c r="M5406" i="1"/>
  <c r="N5406" i="1" s="1"/>
  <c r="O5406" i="1" s="1"/>
  <c r="M5407" i="1"/>
  <c r="N5407" i="1" s="1"/>
  <c r="O5407" i="1" s="1"/>
  <c r="M5408" i="1"/>
  <c r="N5408" i="1" s="1"/>
  <c r="O5408" i="1" s="1"/>
  <c r="M5409" i="1"/>
  <c r="N5409" i="1" s="1"/>
  <c r="O5409" i="1" s="1"/>
  <c r="M5410" i="1"/>
  <c r="N5410" i="1" s="1"/>
  <c r="O5410" i="1" s="1"/>
  <c r="M5411" i="1"/>
  <c r="N5411" i="1" s="1"/>
  <c r="O5411" i="1" s="1"/>
  <c r="M5412" i="1"/>
  <c r="N5412" i="1" s="1"/>
  <c r="O5412" i="1" s="1"/>
  <c r="M5413" i="1"/>
  <c r="N5413" i="1" s="1"/>
  <c r="O5413" i="1" s="1"/>
  <c r="M5414" i="1"/>
  <c r="N5414" i="1" s="1"/>
  <c r="O5414" i="1" s="1"/>
  <c r="M5415" i="1"/>
  <c r="N5415" i="1" s="1"/>
  <c r="O5415" i="1" s="1"/>
  <c r="M5416" i="1"/>
  <c r="N5416" i="1" s="1"/>
  <c r="O5416" i="1" s="1"/>
  <c r="M5417" i="1"/>
  <c r="N5417" i="1" s="1"/>
  <c r="O5417" i="1" s="1"/>
  <c r="M5418" i="1"/>
  <c r="N5418" i="1" s="1"/>
  <c r="O5418" i="1" s="1"/>
  <c r="M5419" i="1"/>
  <c r="N5419" i="1" s="1"/>
  <c r="O5419" i="1" s="1"/>
  <c r="M5420" i="1"/>
  <c r="N5420" i="1" s="1"/>
  <c r="O5420" i="1" s="1"/>
  <c r="M5421" i="1"/>
  <c r="N5421" i="1" s="1"/>
  <c r="O5421" i="1" s="1"/>
  <c r="M5422" i="1"/>
  <c r="N5422" i="1" s="1"/>
  <c r="O5422" i="1" s="1"/>
  <c r="M5423" i="1"/>
  <c r="N5423" i="1" s="1"/>
  <c r="O5423" i="1" s="1"/>
  <c r="M5424" i="1"/>
  <c r="N5424" i="1" s="1"/>
  <c r="O5424" i="1" s="1"/>
  <c r="M5425" i="1"/>
  <c r="N5425" i="1" s="1"/>
  <c r="O5425" i="1" s="1"/>
  <c r="M5426" i="1"/>
  <c r="N5426" i="1" s="1"/>
  <c r="O5426" i="1" s="1"/>
  <c r="M5427" i="1"/>
  <c r="N5427" i="1" s="1"/>
  <c r="O5427" i="1" s="1"/>
  <c r="M5428" i="1"/>
  <c r="N5428" i="1" s="1"/>
  <c r="O5428" i="1" s="1"/>
  <c r="M5429" i="1"/>
  <c r="N5429" i="1" s="1"/>
  <c r="O5429" i="1" s="1"/>
  <c r="M5430" i="1"/>
  <c r="N5430" i="1" s="1"/>
  <c r="O5430" i="1" s="1"/>
  <c r="M5431" i="1"/>
  <c r="N5431" i="1" s="1"/>
  <c r="O5431" i="1" s="1"/>
  <c r="M5432" i="1"/>
  <c r="N5432" i="1" s="1"/>
  <c r="O5432" i="1" s="1"/>
  <c r="M5433" i="1"/>
  <c r="N5433" i="1" s="1"/>
  <c r="O5433" i="1" s="1"/>
  <c r="M5434" i="1"/>
  <c r="N5434" i="1" s="1"/>
  <c r="O5434" i="1" s="1"/>
  <c r="M5435" i="1"/>
  <c r="N5435" i="1" s="1"/>
  <c r="O5435" i="1" s="1"/>
  <c r="M5436" i="1"/>
  <c r="N5436" i="1" s="1"/>
  <c r="O5436" i="1" s="1"/>
  <c r="M5437" i="1"/>
  <c r="N5437" i="1" s="1"/>
  <c r="O5437" i="1" s="1"/>
  <c r="M5438" i="1"/>
  <c r="N5438" i="1" s="1"/>
  <c r="O5438" i="1" s="1"/>
  <c r="M5439" i="1"/>
  <c r="N5439" i="1" s="1"/>
  <c r="O5439" i="1" s="1"/>
  <c r="M5440" i="1"/>
  <c r="N5440" i="1" s="1"/>
  <c r="O5440" i="1" s="1"/>
  <c r="M5441" i="1"/>
  <c r="N5441" i="1" s="1"/>
  <c r="O5441" i="1" s="1"/>
  <c r="M5442" i="1"/>
  <c r="N5442" i="1" s="1"/>
  <c r="O5442" i="1" s="1"/>
  <c r="M5443" i="1"/>
  <c r="N5443" i="1" s="1"/>
  <c r="O5443" i="1" s="1"/>
  <c r="M5444" i="1"/>
  <c r="N5444" i="1" s="1"/>
  <c r="O5444" i="1" s="1"/>
  <c r="M5445" i="1"/>
  <c r="N5445" i="1" s="1"/>
  <c r="O5445" i="1" s="1"/>
  <c r="M5446" i="1"/>
  <c r="N5446" i="1" s="1"/>
  <c r="O5446" i="1" s="1"/>
  <c r="M5447" i="1"/>
  <c r="N5447" i="1" s="1"/>
  <c r="O5447" i="1" s="1"/>
  <c r="M5448" i="1"/>
  <c r="N5448" i="1" s="1"/>
  <c r="O5448" i="1" s="1"/>
  <c r="M5449" i="1"/>
  <c r="N5449" i="1" s="1"/>
  <c r="O5449" i="1" s="1"/>
  <c r="M5450" i="1"/>
  <c r="N5450" i="1" s="1"/>
  <c r="O5450" i="1" s="1"/>
  <c r="M5451" i="1"/>
  <c r="N5451" i="1" s="1"/>
  <c r="O5451" i="1" s="1"/>
  <c r="M5452" i="1"/>
  <c r="N5452" i="1" s="1"/>
  <c r="O5452" i="1" s="1"/>
  <c r="M5453" i="1"/>
  <c r="N5453" i="1" s="1"/>
  <c r="O5453" i="1" s="1"/>
  <c r="M5454" i="1"/>
  <c r="N5454" i="1" s="1"/>
  <c r="O5454" i="1" s="1"/>
  <c r="M5455" i="1"/>
  <c r="N5455" i="1" s="1"/>
  <c r="O5455" i="1" s="1"/>
  <c r="M5456" i="1"/>
  <c r="N5456" i="1" s="1"/>
  <c r="O5456" i="1" s="1"/>
  <c r="M5457" i="1"/>
  <c r="N5457" i="1" s="1"/>
  <c r="O5457" i="1" s="1"/>
  <c r="M5458" i="1"/>
  <c r="N5458" i="1" s="1"/>
  <c r="O5458" i="1" s="1"/>
  <c r="M5459" i="1"/>
  <c r="N5459" i="1" s="1"/>
  <c r="O5459" i="1" s="1"/>
  <c r="M5460" i="1"/>
  <c r="N5460" i="1" s="1"/>
  <c r="O5460" i="1" s="1"/>
  <c r="M5461" i="1"/>
  <c r="N5461" i="1" s="1"/>
  <c r="O5461" i="1" s="1"/>
  <c r="M5462" i="1"/>
  <c r="N5462" i="1" s="1"/>
  <c r="O5462" i="1" s="1"/>
  <c r="M5463" i="1"/>
  <c r="N5463" i="1" s="1"/>
  <c r="O5463" i="1" s="1"/>
  <c r="M5464" i="1"/>
  <c r="N5464" i="1" s="1"/>
  <c r="O5464" i="1" s="1"/>
  <c r="M5465" i="1"/>
  <c r="N5465" i="1" s="1"/>
  <c r="O5465" i="1" s="1"/>
  <c r="M5466" i="1"/>
  <c r="N5466" i="1" s="1"/>
  <c r="O5466" i="1" s="1"/>
  <c r="M5467" i="1"/>
  <c r="N5467" i="1" s="1"/>
  <c r="O5467" i="1" s="1"/>
  <c r="M5468" i="1"/>
  <c r="N5468" i="1" s="1"/>
  <c r="O5468" i="1" s="1"/>
  <c r="M5469" i="1"/>
  <c r="N5469" i="1" s="1"/>
  <c r="O5469" i="1" s="1"/>
  <c r="M5470" i="1"/>
  <c r="N5470" i="1" s="1"/>
  <c r="O5470" i="1" s="1"/>
  <c r="M5471" i="1"/>
  <c r="N5471" i="1" s="1"/>
  <c r="O5471" i="1" s="1"/>
  <c r="M5472" i="1"/>
  <c r="N5472" i="1" s="1"/>
  <c r="O5472" i="1" s="1"/>
  <c r="M5473" i="1"/>
  <c r="N5473" i="1" s="1"/>
  <c r="O5473" i="1" s="1"/>
  <c r="M5474" i="1"/>
  <c r="N5474" i="1" s="1"/>
  <c r="O5474" i="1" s="1"/>
  <c r="M5475" i="1"/>
  <c r="N5475" i="1" s="1"/>
  <c r="O5475" i="1" s="1"/>
  <c r="M5476" i="1"/>
  <c r="N5476" i="1" s="1"/>
  <c r="O5476" i="1" s="1"/>
  <c r="M5477" i="1"/>
  <c r="N5477" i="1" s="1"/>
  <c r="O5477" i="1" s="1"/>
  <c r="M5478" i="1"/>
  <c r="N5478" i="1" s="1"/>
  <c r="O5478" i="1" s="1"/>
  <c r="M5479" i="1"/>
  <c r="N5479" i="1" s="1"/>
  <c r="O5479" i="1" s="1"/>
  <c r="M5480" i="1"/>
  <c r="N5480" i="1" s="1"/>
  <c r="O5480" i="1" s="1"/>
  <c r="M5481" i="1"/>
  <c r="N5481" i="1" s="1"/>
  <c r="O5481" i="1" s="1"/>
  <c r="M5482" i="1"/>
  <c r="N5482" i="1" s="1"/>
  <c r="O5482" i="1" s="1"/>
  <c r="M5483" i="1"/>
  <c r="N5483" i="1" s="1"/>
  <c r="O5483" i="1" s="1"/>
  <c r="M5484" i="1"/>
  <c r="N5484" i="1" s="1"/>
  <c r="O5484" i="1" s="1"/>
  <c r="M5485" i="1"/>
  <c r="N5485" i="1" s="1"/>
  <c r="O5485" i="1" s="1"/>
  <c r="M5486" i="1"/>
  <c r="N5486" i="1" s="1"/>
  <c r="O5486" i="1" s="1"/>
  <c r="M5487" i="1"/>
  <c r="N5487" i="1" s="1"/>
  <c r="O5487" i="1" s="1"/>
  <c r="M5488" i="1"/>
  <c r="N5488" i="1" s="1"/>
  <c r="O5488" i="1" s="1"/>
  <c r="M5489" i="1"/>
  <c r="N5489" i="1" s="1"/>
  <c r="O5489" i="1" s="1"/>
  <c r="M5490" i="1"/>
  <c r="N5490" i="1" s="1"/>
  <c r="O5490" i="1" s="1"/>
  <c r="M5491" i="1"/>
  <c r="N5491" i="1" s="1"/>
  <c r="O5491" i="1" s="1"/>
  <c r="M5492" i="1"/>
  <c r="N5492" i="1" s="1"/>
  <c r="O5492" i="1" s="1"/>
  <c r="M5493" i="1"/>
  <c r="N5493" i="1" s="1"/>
  <c r="O5493" i="1" s="1"/>
  <c r="M5494" i="1"/>
  <c r="N5494" i="1" s="1"/>
  <c r="O5494" i="1" s="1"/>
  <c r="M5495" i="1"/>
  <c r="N5495" i="1" s="1"/>
  <c r="O5495" i="1" s="1"/>
  <c r="M5496" i="1"/>
  <c r="N5496" i="1" s="1"/>
  <c r="O5496" i="1" s="1"/>
  <c r="M5497" i="1"/>
  <c r="N5497" i="1" s="1"/>
  <c r="O5497" i="1" s="1"/>
  <c r="M5498" i="1"/>
  <c r="N5498" i="1" s="1"/>
  <c r="O5498" i="1" s="1"/>
  <c r="M5499" i="1"/>
  <c r="N5499" i="1" s="1"/>
  <c r="O5499" i="1" s="1"/>
  <c r="M5500" i="1"/>
  <c r="N5500" i="1" s="1"/>
  <c r="O5500" i="1" s="1"/>
  <c r="M5501" i="1"/>
  <c r="N5501" i="1" s="1"/>
  <c r="O5501" i="1" s="1"/>
  <c r="M5502" i="1"/>
  <c r="N5502" i="1" s="1"/>
  <c r="O5502" i="1" s="1"/>
  <c r="M5503" i="1"/>
  <c r="N5503" i="1" s="1"/>
  <c r="O5503" i="1" s="1"/>
  <c r="M5504" i="1"/>
  <c r="N5504" i="1" s="1"/>
  <c r="O5504" i="1" s="1"/>
  <c r="M5505" i="1"/>
  <c r="N5505" i="1" s="1"/>
  <c r="O5505" i="1" s="1"/>
  <c r="M5506" i="1"/>
  <c r="N5506" i="1" s="1"/>
  <c r="O5506" i="1" s="1"/>
  <c r="M5507" i="1"/>
  <c r="N5507" i="1" s="1"/>
  <c r="O5507" i="1" s="1"/>
  <c r="M5508" i="1"/>
  <c r="N5508" i="1" s="1"/>
  <c r="O5508" i="1" s="1"/>
  <c r="M5509" i="1"/>
  <c r="N5509" i="1" s="1"/>
  <c r="O5509" i="1" s="1"/>
  <c r="M5510" i="1"/>
  <c r="N5510" i="1" s="1"/>
  <c r="O5510" i="1" s="1"/>
  <c r="M5511" i="1"/>
  <c r="N5511" i="1" s="1"/>
  <c r="O5511" i="1" s="1"/>
  <c r="M5512" i="1"/>
  <c r="N5512" i="1" s="1"/>
  <c r="O5512" i="1" s="1"/>
  <c r="M5513" i="1"/>
  <c r="N5513" i="1" s="1"/>
  <c r="O5513" i="1" s="1"/>
  <c r="M5514" i="1"/>
  <c r="N5514" i="1" s="1"/>
  <c r="O5514" i="1" s="1"/>
  <c r="M5515" i="1"/>
  <c r="N5515" i="1" s="1"/>
  <c r="O5515" i="1" s="1"/>
  <c r="M5516" i="1"/>
  <c r="N5516" i="1" s="1"/>
  <c r="O5516" i="1" s="1"/>
  <c r="M5517" i="1"/>
  <c r="N5517" i="1" s="1"/>
  <c r="O5517" i="1" s="1"/>
  <c r="M5518" i="1"/>
  <c r="N5518" i="1" s="1"/>
  <c r="O5518" i="1" s="1"/>
  <c r="M5519" i="1"/>
  <c r="N5519" i="1" s="1"/>
  <c r="O5519" i="1" s="1"/>
  <c r="M5520" i="1"/>
  <c r="N5520" i="1" s="1"/>
  <c r="O5520" i="1" s="1"/>
  <c r="M5521" i="1"/>
  <c r="N5521" i="1" s="1"/>
  <c r="O5521" i="1" s="1"/>
  <c r="M5522" i="1"/>
  <c r="N5522" i="1" s="1"/>
  <c r="O5522" i="1" s="1"/>
  <c r="M5523" i="1"/>
  <c r="N5523" i="1" s="1"/>
  <c r="O5523" i="1" s="1"/>
  <c r="M5524" i="1"/>
  <c r="N5524" i="1" s="1"/>
  <c r="O5524" i="1" s="1"/>
  <c r="M5525" i="1"/>
  <c r="N5525" i="1" s="1"/>
  <c r="O5525" i="1" s="1"/>
  <c r="M5526" i="1"/>
  <c r="N5526" i="1" s="1"/>
  <c r="O5526" i="1" s="1"/>
  <c r="M5527" i="1"/>
  <c r="N5527" i="1" s="1"/>
  <c r="O5527" i="1" s="1"/>
  <c r="M5528" i="1"/>
  <c r="N5528" i="1" s="1"/>
  <c r="O5528" i="1" s="1"/>
  <c r="M5529" i="1"/>
  <c r="N5529" i="1" s="1"/>
  <c r="O5529" i="1" s="1"/>
  <c r="M5530" i="1"/>
  <c r="N5530" i="1" s="1"/>
  <c r="O5530" i="1" s="1"/>
  <c r="M5531" i="1"/>
  <c r="N5531" i="1" s="1"/>
  <c r="O5531" i="1" s="1"/>
  <c r="M5532" i="1"/>
  <c r="N5532" i="1" s="1"/>
  <c r="O5532" i="1" s="1"/>
  <c r="M5533" i="1"/>
  <c r="N5533" i="1" s="1"/>
  <c r="O5533" i="1" s="1"/>
  <c r="M5534" i="1"/>
  <c r="N5534" i="1" s="1"/>
  <c r="O5534" i="1" s="1"/>
  <c r="M5535" i="1"/>
  <c r="N5535" i="1" s="1"/>
  <c r="O5535" i="1" s="1"/>
  <c r="M5536" i="1"/>
  <c r="N5536" i="1" s="1"/>
  <c r="O5536" i="1" s="1"/>
  <c r="M5537" i="1"/>
  <c r="N5537" i="1" s="1"/>
  <c r="O5537" i="1" s="1"/>
  <c r="M5538" i="1"/>
  <c r="N5538" i="1" s="1"/>
  <c r="O5538" i="1" s="1"/>
  <c r="M5539" i="1"/>
  <c r="N5539" i="1" s="1"/>
  <c r="O5539" i="1" s="1"/>
  <c r="M5540" i="1"/>
  <c r="N5540" i="1" s="1"/>
  <c r="O5540" i="1" s="1"/>
  <c r="M5541" i="1"/>
  <c r="N5541" i="1" s="1"/>
  <c r="O5541" i="1" s="1"/>
  <c r="M5542" i="1"/>
  <c r="N5542" i="1" s="1"/>
  <c r="O5542" i="1" s="1"/>
  <c r="M5543" i="1"/>
  <c r="N5543" i="1" s="1"/>
  <c r="O5543" i="1" s="1"/>
  <c r="M5544" i="1"/>
  <c r="N5544" i="1" s="1"/>
  <c r="O5544" i="1" s="1"/>
  <c r="M5545" i="1"/>
  <c r="N5545" i="1" s="1"/>
  <c r="O5545" i="1" s="1"/>
  <c r="M5546" i="1"/>
  <c r="N5546" i="1" s="1"/>
  <c r="O5546" i="1" s="1"/>
  <c r="M5547" i="1"/>
  <c r="N5547" i="1" s="1"/>
  <c r="O5547" i="1" s="1"/>
  <c r="M5548" i="1"/>
  <c r="N5548" i="1" s="1"/>
  <c r="O5548" i="1" s="1"/>
  <c r="M5549" i="1"/>
  <c r="N5549" i="1" s="1"/>
  <c r="O5549" i="1" s="1"/>
  <c r="M5550" i="1"/>
  <c r="N5550" i="1" s="1"/>
  <c r="O5550" i="1" s="1"/>
  <c r="M5551" i="1"/>
  <c r="N5551" i="1" s="1"/>
  <c r="O5551" i="1" s="1"/>
  <c r="M5552" i="1"/>
  <c r="N5552" i="1" s="1"/>
  <c r="O5552" i="1" s="1"/>
  <c r="M5553" i="1"/>
  <c r="N5553" i="1" s="1"/>
  <c r="O5553" i="1" s="1"/>
  <c r="M5554" i="1"/>
  <c r="N5554" i="1" s="1"/>
  <c r="O5554" i="1" s="1"/>
  <c r="M5555" i="1"/>
  <c r="N5555" i="1" s="1"/>
  <c r="O5555" i="1" s="1"/>
  <c r="M5556" i="1"/>
  <c r="N5556" i="1" s="1"/>
  <c r="O5556" i="1" s="1"/>
  <c r="M5557" i="1"/>
  <c r="N5557" i="1" s="1"/>
  <c r="O5557" i="1" s="1"/>
  <c r="M5558" i="1"/>
  <c r="N5558" i="1" s="1"/>
  <c r="O5558" i="1" s="1"/>
  <c r="M5559" i="1"/>
  <c r="N5559" i="1" s="1"/>
  <c r="O5559" i="1" s="1"/>
  <c r="M5560" i="1"/>
  <c r="N5560" i="1" s="1"/>
  <c r="O5560" i="1" s="1"/>
  <c r="M5561" i="1"/>
  <c r="N5561" i="1" s="1"/>
  <c r="O5561" i="1" s="1"/>
  <c r="M5562" i="1"/>
  <c r="N5562" i="1" s="1"/>
  <c r="O5562" i="1" s="1"/>
  <c r="M5563" i="1"/>
  <c r="N5563" i="1" s="1"/>
  <c r="O5563" i="1" s="1"/>
  <c r="M5564" i="1"/>
  <c r="N5564" i="1" s="1"/>
  <c r="O5564" i="1" s="1"/>
  <c r="M5565" i="1"/>
  <c r="N5565" i="1" s="1"/>
  <c r="O5565" i="1" s="1"/>
  <c r="M5566" i="1"/>
  <c r="N5566" i="1" s="1"/>
  <c r="O5566" i="1" s="1"/>
  <c r="M5567" i="1"/>
  <c r="N5567" i="1" s="1"/>
  <c r="O5567" i="1" s="1"/>
  <c r="M5568" i="1"/>
  <c r="N5568" i="1" s="1"/>
  <c r="O5568" i="1" s="1"/>
  <c r="M5569" i="1"/>
  <c r="N5569" i="1" s="1"/>
  <c r="O5569" i="1" s="1"/>
  <c r="M5570" i="1"/>
  <c r="N5570" i="1" s="1"/>
  <c r="O5570" i="1" s="1"/>
  <c r="M5571" i="1"/>
  <c r="N5571" i="1" s="1"/>
  <c r="O5571" i="1" s="1"/>
  <c r="M5572" i="1"/>
  <c r="N5572" i="1" s="1"/>
  <c r="O5572" i="1" s="1"/>
  <c r="M5573" i="1"/>
  <c r="N5573" i="1" s="1"/>
  <c r="O5573" i="1" s="1"/>
  <c r="M5574" i="1"/>
  <c r="N5574" i="1" s="1"/>
  <c r="O5574" i="1" s="1"/>
  <c r="M5575" i="1"/>
  <c r="N5575" i="1" s="1"/>
  <c r="O5575" i="1" s="1"/>
  <c r="M5576" i="1"/>
  <c r="N5576" i="1" s="1"/>
  <c r="O5576" i="1" s="1"/>
  <c r="M5577" i="1"/>
  <c r="N5577" i="1" s="1"/>
  <c r="O5577" i="1" s="1"/>
  <c r="M5578" i="1"/>
  <c r="N5578" i="1" s="1"/>
  <c r="O5578" i="1" s="1"/>
  <c r="M5579" i="1"/>
  <c r="N5579" i="1" s="1"/>
  <c r="O5579" i="1" s="1"/>
  <c r="M5580" i="1"/>
  <c r="N5580" i="1" s="1"/>
  <c r="O5580" i="1" s="1"/>
  <c r="M5581" i="1"/>
  <c r="N5581" i="1" s="1"/>
  <c r="O5581" i="1" s="1"/>
  <c r="M5582" i="1"/>
  <c r="N5582" i="1" s="1"/>
  <c r="O5582" i="1" s="1"/>
  <c r="M5583" i="1"/>
  <c r="N5583" i="1" s="1"/>
  <c r="O5583" i="1" s="1"/>
  <c r="M5584" i="1"/>
  <c r="N5584" i="1" s="1"/>
  <c r="O5584" i="1" s="1"/>
  <c r="M5585" i="1"/>
  <c r="N5585" i="1" s="1"/>
  <c r="O5585" i="1" s="1"/>
  <c r="M5586" i="1"/>
  <c r="N5586" i="1" s="1"/>
  <c r="O5586" i="1" s="1"/>
  <c r="M5587" i="1"/>
  <c r="N5587" i="1" s="1"/>
  <c r="O5587" i="1" s="1"/>
  <c r="M5588" i="1"/>
  <c r="N5588" i="1" s="1"/>
  <c r="O5588" i="1" s="1"/>
  <c r="M5589" i="1"/>
  <c r="N5589" i="1" s="1"/>
  <c r="O5589" i="1" s="1"/>
  <c r="M5590" i="1"/>
  <c r="N5590" i="1" s="1"/>
  <c r="O5590" i="1" s="1"/>
  <c r="M5591" i="1"/>
  <c r="N5591" i="1" s="1"/>
  <c r="O5591" i="1" s="1"/>
  <c r="M5592" i="1"/>
  <c r="N5592" i="1" s="1"/>
  <c r="O5592" i="1" s="1"/>
  <c r="M5593" i="1"/>
  <c r="N5593" i="1" s="1"/>
  <c r="O5593" i="1" s="1"/>
  <c r="M5594" i="1"/>
  <c r="N5594" i="1" s="1"/>
  <c r="O5594" i="1" s="1"/>
  <c r="M5595" i="1"/>
  <c r="N5595" i="1" s="1"/>
  <c r="O5595" i="1" s="1"/>
  <c r="M5596" i="1"/>
  <c r="N5596" i="1" s="1"/>
  <c r="O5596" i="1" s="1"/>
  <c r="M5597" i="1"/>
  <c r="N5597" i="1" s="1"/>
  <c r="O5597" i="1" s="1"/>
  <c r="M5598" i="1"/>
  <c r="N5598" i="1" s="1"/>
  <c r="O5598" i="1" s="1"/>
  <c r="M5599" i="1"/>
  <c r="N5599" i="1" s="1"/>
  <c r="O5599" i="1" s="1"/>
  <c r="M5600" i="1"/>
  <c r="N5600" i="1" s="1"/>
  <c r="O5600" i="1" s="1"/>
  <c r="M5601" i="1"/>
  <c r="N5601" i="1" s="1"/>
  <c r="O5601" i="1" s="1"/>
  <c r="M5602" i="1"/>
  <c r="N5602" i="1" s="1"/>
  <c r="O5602" i="1" s="1"/>
  <c r="M5603" i="1"/>
  <c r="N5603" i="1" s="1"/>
  <c r="O5603" i="1" s="1"/>
  <c r="M5604" i="1"/>
  <c r="N5604" i="1" s="1"/>
  <c r="O5604" i="1" s="1"/>
  <c r="M5605" i="1"/>
  <c r="N5605" i="1" s="1"/>
  <c r="O5605" i="1" s="1"/>
  <c r="M5606" i="1"/>
  <c r="N5606" i="1" s="1"/>
  <c r="O5606" i="1" s="1"/>
  <c r="M5607" i="1"/>
  <c r="N5607" i="1" s="1"/>
  <c r="O5607" i="1" s="1"/>
  <c r="M5608" i="1"/>
  <c r="N5608" i="1" s="1"/>
  <c r="O5608" i="1" s="1"/>
  <c r="M5609" i="1"/>
  <c r="N5609" i="1" s="1"/>
  <c r="O5609" i="1" s="1"/>
  <c r="M5610" i="1"/>
  <c r="N5610" i="1" s="1"/>
  <c r="O5610" i="1" s="1"/>
  <c r="M5611" i="1"/>
  <c r="N5611" i="1" s="1"/>
  <c r="O5611" i="1" s="1"/>
  <c r="M5612" i="1"/>
  <c r="N5612" i="1" s="1"/>
  <c r="O5612" i="1" s="1"/>
  <c r="M5613" i="1"/>
  <c r="N5613" i="1" s="1"/>
  <c r="O5613" i="1" s="1"/>
  <c r="M5614" i="1"/>
  <c r="N5614" i="1" s="1"/>
  <c r="O5614" i="1" s="1"/>
  <c r="M5615" i="1"/>
  <c r="N5615" i="1" s="1"/>
  <c r="O5615" i="1" s="1"/>
  <c r="M5616" i="1"/>
  <c r="N5616" i="1" s="1"/>
  <c r="O5616" i="1" s="1"/>
  <c r="M5617" i="1"/>
  <c r="N5617" i="1" s="1"/>
  <c r="O5617" i="1" s="1"/>
  <c r="M5618" i="1"/>
  <c r="N5618" i="1" s="1"/>
  <c r="O5618" i="1" s="1"/>
  <c r="M5619" i="1"/>
  <c r="N5619" i="1" s="1"/>
  <c r="O5619" i="1" s="1"/>
  <c r="M5620" i="1"/>
  <c r="N5620" i="1" s="1"/>
  <c r="O5620" i="1" s="1"/>
  <c r="M5621" i="1"/>
  <c r="N5621" i="1" s="1"/>
  <c r="O5621" i="1" s="1"/>
  <c r="M5622" i="1"/>
  <c r="N5622" i="1" s="1"/>
  <c r="O5622" i="1" s="1"/>
  <c r="M5623" i="1"/>
  <c r="N5623" i="1" s="1"/>
  <c r="O5623" i="1" s="1"/>
  <c r="M5624" i="1"/>
  <c r="N5624" i="1" s="1"/>
  <c r="O5624" i="1" s="1"/>
  <c r="M5625" i="1"/>
  <c r="N5625" i="1" s="1"/>
  <c r="O5625" i="1" s="1"/>
  <c r="M5626" i="1"/>
  <c r="N5626" i="1" s="1"/>
  <c r="O5626" i="1" s="1"/>
  <c r="M5627" i="1"/>
  <c r="N5627" i="1" s="1"/>
  <c r="O5627" i="1" s="1"/>
  <c r="M5628" i="1"/>
  <c r="N5628" i="1" s="1"/>
  <c r="O5628" i="1" s="1"/>
  <c r="M5629" i="1"/>
  <c r="N5629" i="1" s="1"/>
  <c r="O5629" i="1" s="1"/>
  <c r="M5630" i="1"/>
  <c r="N5630" i="1" s="1"/>
  <c r="O5630" i="1" s="1"/>
  <c r="M5631" i="1"/>
  <c r="N5631" i="1" s="1"/>
  <c r="O5631" i="1" s="1"/>
  <c r="M5632" i="1"/>
  <c r="N5632" i="1" s="1"/>
  <c r="O5632" i="1" s="1"/>
  <c r="M5633" i="1"/>
  <c r="N5633" i="1" s="1"/>
  <c r="O5633" i="1" s="1"/>
  <c r="M5634" i="1"/>
  <c r="N5634" i="1" s="1"/>
  <c r="O5634" i="1" s="1"/>
  <c r="M5635" i="1"/>
  <c r="N5635" i="1" s="1"/>
  <c r="O5635" i="1" s="1"/>
  <c r="M5636" i="1"/>
  <c r="N5636" i="1" s="1"/>
  <c r="O5636" i="1" s="1"/>
  <c r="M5637" i="1"/>
  <c r="N5637" i="1" s="1"/>
  <c r="O5637" i="1" s="1"/>
  <c r="M5638" i="1"/>
  <c r="N5638" i="1" s="1"/>
  <c r="O5638" i="1" s="1"/>
  <c r="M5639" i="1"/>
  <c r="N5639" i="1" s="1"/>
  <c r="O5639" i="1" s="1"/>
  <c r="M5640" i="1"/>
  <c r="N5640" i="1" s="1"/>
  <c r="O5640" i="1" s="1"/>
  <c r="M5641" i="1"/>
  <c r="N5641" i="1" s="1"/>
  <c r="O5641" i="1" s="1"/>
  <c r="M5642" i="1"/>
  <c r="N5642" i="1" s="1"/>
  <c r="O5642" i="1" s="1"/>
  <c r="M5643" i="1"/>
  <c r="N5643" i="1" s="1"/>
  <c r="O5643" i="1" s="1"/>
  <c r="M5644" i="1"/>
  <c r="N5644" i="1" s="1"/>
  <c r="O5644" i="1" s="1"/>
  <c r="M5645" i="1"/>
  <c r="N5645" i="1" s="1"/>
  <c r="O5645" i="1" s="1"/>
  <c r="M5646" i="1"/>
  <c r="N5646" i="1" s="1"/>
  <c r="O5646" i="1" s="1"/>
  <c r="M5647" i="1"/>
  <c r="N5647" i="1" s="1"/>
  <c r="O5647" i="1" s="1"/>
  <c r="M5648" i="1"/>
  <c r="N5648" i="1" s="1"/>
  <c r="O5648" i="1" s="1"/>
  <c r="M5649" i="1"/>
  <c r="N5649" i="1" s="1"/>
  <c r="O5649" i="1" s="1"/>
  <c r="M5650" i="1"/>
  <c r="N5650" i="1" s="1"/>
  <c r="O5650" i="1" s="1"/>
  <c r="M5651" i="1"/>
  <c r="N5651" i="1" s="1"/>
  <c r="O5651" i="1" s="1"/>
  <c r="M5652" i="1"/>
  <c r="N5652" i="1" s="1"/>
  <c r="O5652" i="1" s="1"/>
  <c r="M5653" i="1"/>
  <c r="N5653" i="1" s="1"/>
  <c r="O5653" i="1" s="1"/>
  <c r="M5654" i="1"/>
  <c r="N5654" i="1" s="1"/>
  <c r="O5654" i="1" s="1"/>
  <c r="M5655" i="1"/>
  <c r="N5655" i="1" s="1"/>
  <c r="O5655" i="1" s="1"/>
  <c r="M5656" i="1"/>
  <c r="N5656" i="1" s="1"/>
  <c r="O5656" i="1" s="1"/>
  <c r="M5657" i="1"/>
  <c r="N5657" i="1" s="1"/>
  <c r="O5657" i="1" s="1"/>
  <c r="M5658" i="1"/>
  <c r="N5658" i="1" s="1"/>
  <c r="O5658" i="1" s="1"/>
  <c r="M5659" i="1"/>
  <c r="N5659" i="1" s="1"/>
  <c r="O5659" i="1" s="1"/>
  <c r="M5660" i="1"/>
  <c r="N5660" i="1" s="1"/>
  <c r="O5660" i="1" s="1"/>
  <c r="M5661" i="1"/>
  <c r="N5661" i="1" s="1"/>
  <c r="O5661" i="1" s="1"/>
  <c r="M5662" i="1"/>
  <c r="N5662" i="1" s="1"/>
  <c r="O5662" i="1" s="1"/>
  <c r="M5663" i="1"/>
  <c r="N5663" i="1" s="1"/>
  <c r="O5663" i="1" s="1"/>
  <c r="M5664" i="1"/>
  <c r="N5664" i="1" s="1"/>
  <c r="O5664" i="1" s="1"/>
  <c r="M5665" i="1"/>
  <c r="N5665" i="1" s="1"/>
  <c r="O5665" i="1" s="1"/>
  <c r="M5666" i="1"/>
  <c r="N5666" i="1" s="1"/>
  <c r="O5666" i="1" s="1"/>
  <c r="M5667" i="1"/>
  <c r="N5667" i="1" s="1"/>
  <c r="O5667" i="1" s="1"/>
  <c r="M5668" i="1"/>
  <c r="N5668" i="1" s="1"/>
  <c r="O5668" i="1" s="1"/>
  <c r="M5669" i="1"/>
  <c r="N5669" i="1" s="1"/>
  <c r="O5669" i="1" s="1"/>
  <c r="M5670" i="1"/>
  <c r="N5670" i="1" s="1"/>
  <c r="O5670" i="1" s="1"/>
  <c r="M5671" i="1"/>
  <c r="N5671" i="1" s="1"/>
  <c r="O5671" i="1" s="1"/>
  <c r="M5672" i="1"/>
  <c r="N5672" i="1" s="1"/>
  <c r="O5672" i="1" s="1"/>
  <c r="M5673" i="1"/>
  <c r="N5673" i="1" s="1"/>
  <c r="O5673" i="1" s="1"/>
  <c r="M5674" i="1"/>
  <c r="N5674" i="1" s="1"/>
  <c r="O5674" i="1" s="1"/>
  <c r="M5675" i="1"/>
  <c r="N5675" i="1" s="1"/>
  <c r="O5675" i="1" s="1"/>
  <c r="M5676" i="1"/>
  <c r="N5676" i="1" s="1"/>
  <c r="O5676" i="1" s="1"/>
  <c r="M5677" i="1"/>
  <c r="N5677" i="1" s="1"/>
  <c r="O5677" i="1" s="1"/>
  <c r="M5678" i="1"/>
  <c r="N5678" i="1" s="1"/>
  <c r="O5678" i="1" s="1"/>
  <c r="M5679" i="1"/>
  <c r="N5679" i="1" s="1"/>
  <c r="O5679" i="1" s="1"/>
  <c r="M5680" i="1"/>
  <c r="N5680" i="1" s="1"/>
  <c r="O5680" i="1" s="1"/>
  <c r="M5681" i="1"/>
  <c r="N5681" i="1" s="1"/>
  <c r="O5681" i="1" s="1"/>
  <c r="M5682" i="1"/>
  <c r="N5682" i="1" s="1"/>
  <c r="O5682" i="1" s="1"/>
  <c r="M5683" i="1"/>
  <c r="N5683" i="1" s="1"/>
  <c r="O5683" i="1" s="1"/>
  <c r="M5684" i="1"/>
  <c r="N5684" i="1" s="1"/>
  <c r="O5684" i="1" s="1"/>
  <c r="M5685" i="1"/>
  <c r="N5685" i="1" s="1"/>
  <c r="O5685" i="1" s="1"/>
  <c r="M5686" i="1"/>
  <c r="N5686" i="1" s="1"/>
  <c r="O5686" i="1" s="1"/>
  <c r="M5687" i="1"/>
  <c r="N5687" i="1" s="1"/>
  <c r="O5687" i="1" s="1"/>
  <c r="M5688" i="1"/>
  <c r="N5688" i="1" s="1"/>
  <c r="O5688" i="1" s="1"/>
  <c r="M5689" i="1"/>
  <c r="N5689" i="1" s="1"/>
  <c r="O5689" i="1" s="1"/>
  <c r="M5690" i="1"/>
  <c r="N5690" i="1" s="1"/>
  <c r="O5690" i="1" s="1"/>
  <c r="M5691" i="1"/>
  <c r="N5691" i="1" s="1"/>
  <c r="O5691" i="1" s="1"/>
  <c r="M5692" i="1"/>
  <c r="N5692" i="1" s="1"/>
  <c r="O5692" i="1" s="1"/>
  <c r="M5693" i="1"/>
  <c r="N5693" i="1" s="1"/>
  <c r="O5693" i="1" s="1"/>
  <c r="M5694" i="1"/>
  <c r="N5694" i="1" s="1"/>
  <c r="O5694" i="1" s="1"/>
  <c r="M5695" i="1"/>
  <c r="N5695" i="1" s="1"/>
  <c r="O5695" i="1" s="1"/>
  <c r="M5696" i="1"/>
  <c r="N5696" i="1" s="1"/>
  <c r="O5696" i="1" s="1"/>
  <c r="M5697" i="1"/>
  <c r="N5697" i="1" s="1"/>
  <c r="O5697" i="1" s="1"/>
  <c r="M5698" i="1"/>
  <c r="N5698" i="1" s="1"/>
  <c r="O5698" i="1" s="1"/>
  <c r="M5699" i="1"/>
  <c r="N5699" i="1" s="1"/>
  <c r="O5699" i="1" s="1"/>
  <c r="M5700" i="1"/>
  <c r="N5700" i="1" s="1"/>
  <c r="O5700" i="1" s="1"/>
  <c r="M5701" i="1"/>
  <c r="N5701" i="1" s="1"/>
  <c r="O5701" i="1" s="1"/>
  <c r="M5702" i="1"/>
  <c r="N5702" i="1" s="1"/>
  <c r="O5702" i="1" s="1"/>
  <c r="M5703" i="1"/>
  <c r="N5703" i="1" s="1"/>
  <c r="O5703" i="1" s="1"/>
  <c r="M5704" i="1"/>
  <c r="N5704" i="1" s="1"/>
  <c r="O5704" i="1" s="1"/>
  <c r="M5705" i="1"/>
  <c r="N5705" i="1" s="1"/>
  <c r="O5705" i="1" s="1"/>
  <c r="M5706" i="1"/>
  <c r="N5706" i="1" s="1"/>
  <c r="O5706" i="1" s="1"/>
  <c r="M5707" i="1"/>
  <c r="N5707" i="1" s="1"/>
  <c r="O5707" i="1" s="1"/>
  <c r="M5708" i="1"/>
  <c r="N5708" i="1" s="1"/>
  <c r="O5708" i="1" s="1"/>
  <c r="M5709" i="1"/>
  <c r="N5709" i="1" s="1"/>
  <c r="O5709" i="1" s="1"/>
  <c r="M5710" i="1"/>
  <c r="N5710" i="1" s="1"/>
  <c r="O5710" i="1" s="1"/>
  <c r="M5711" i="1"/>
  <c r="N5711" i="1" s="1"/>
  <c r="O5711" i="1" s="1"/>
  <c r="M5712" i="1"/>
  <c r="N5712" i="1" s="1"/>
  <c r="O5712" i="1" s="1"/>
  <c r="M5713" i="1"/>
  <c r="N5713" i="1" s="1"/>
  <c r="O5713" i="1" s="1"/>
  <c r="M5714" i="1"/>
  <c r="N5714" i="1" s="1"/>
  <c r="O5714" i="1" s="1"/>
  <c r="M5715" i="1"/>
  <c r="N5715" i="1" s="1"/>
  <c r="O5715" i="1" s="1"/>
  <c r="M5716" i="1"/>
  <c r="N5716" i="1" s="1"/>
  <c r="O5716" i="1" s="1"/>
  <c r="M5717" i="1"/>
  <c r="N5717" i="1" s="1"/>
  <c r="O5717" i="1" s="1"/>
  <c r="M5718" i="1"/>
  <c r="N5718" i="1" s="1"/>
  <c r="O5718" i="1" s="1"/>
  <c r="M5719" i="1"/>
  <c r="N5719" i="1" s="1"/>
  <c r="O5719" i="1" s="1"/>
  <c r="M5720" i="1"/>
  <c r="N5720" i="1" s="1"/>
  <c r="O5720" i="1" s="1"/>
  <c r="M5721" i="1"/>
  <c r="N5721" i="1" s="1"/>
  <c r="O5721" i="1" s="1"/>
  <c r="M5722" i="1"/>
  <c r="N5722" i="1" s="1"/>
  <c r="O5722" i="1" s="1"/>
  <c r="M5723" i="1"/>
  <c r="N5723" i="1" s="1"/>
  <c r="O5723" i="1" s="1"/>
  <c r="M5724" i="1"/>
  <c r="N5724" i="1" s="1"/>
  <c r="O5724" i="1" s="1"/>
  <c r="M5725" i="1"/>
  <c r="N5725" i="1" s="1"/>
  <c r="O5725" i="1" s="1"/>
  <c r="M5726" i="1"/>
  <c r="N5726" i="1" s="1"/>
  <c r="O5726" i="1" s="1"/>
  <c r="M5727" i="1"/>
  <c r="N5727" i="1" s="1"/>
  <c r="O5727" i="1" s="1"/>
  <c r="M5728" i="1"/>
  <c r="N5728" i="1" s="1"/>
  <c r="O5728" i="1" s="1"/>
  <c r="M5729" i="1"/>
  <c r="N5729" i="1" s="1"/>
  <c r="O5729" i="1" s="1"/>
  <c r="M5730" i="1"/>
  <c r="N5730" i="1" s="1"/>
  <c r="O5730" i="1" s="1"/>
  <c r="M5731" i="1"/>
  <c r="N5731" i="1" s="1"/>
  <c r="O5731" i="1" s="1"/>
  <c r="M5732" i="1"/>
  <c r="N5732" i="1" s="1"/>
  <c r="O5732" i="1" s="1"/>
  <c r="M5733" i="1"/>
  <c r="N5733" i="1" s="1"/>
  <c r="O5733" i="1" s="1"/>
  <c r="M5734" i="1"/>
  <c r="N5734" i="1" s="1"/>
  <c r="O5734" i="1" s="1"/>
  <c r="M5735" i="1"/>
  <c r="N5735" i="1" s="1"/>
  <c r="O5735" i="1" s="1"/>
  <c r="M5736" i="1"/>
  <c r="N5736" i="1" s="1"/>
  <c r="O5736" i="1" s="1"/>
  <c r="M5737" i="1"/>
  <c r="N5737" i="1" s="1"/>
  <c r="O5737" i="1" s="1"/>
  <c r="M5738" i="1"/>
  <c r="N5738" i="1" s="1"/>
  <c r="O5738" i="1" s="1"/>
  <c r="M5739" i="1"/>
  <c r="N5739" i="1" s="1"/>
  <c r="O5739" i="1" s="1"/>
  <c r="M5740" i="1"/>
  <c r="N5740" i="1" s="1"/>
  <c r="O5740" i="1" s="1"/>
  <c r="M5741" i="1"/>
  <c r="N5741" i="1" s="1"/>
  <c r="O5741" i="1" s="1"/>
  <c r="M5742" i="1"/>
  <c r="N5742" i="1" s="1"/>
  <c r="O5742" i="1" s="1"/>
  <c r="M5743" i="1"/>
  <c r="N5743" i="1" s="1"/>
  <c r="O5743" i="1" s="1"/>
  <c r="M5744" i="1"/>
  <c r="N5744" i="1" s="1"/>
  <c r="O5744" i="1" s="1"/>
  <c r="M5745" i="1"/>
  <c r="N5745" i="1" s="1"/>
  <c r="O5745" i="1" s="1"/>
  <c r="M5746" i="1"/>
  <c r="N5746" i="1" s="1"/>
  <c r="O5746" i="1" s="1"/>
  <c r="M5747" i="1"/>
  <c r="N5747" i="1" s="1"/>
  <c r="O5747" i="1" s="1"/>
  <c r="M5748" i="1"/>
  <c r="N5748" i="1" s="1"/>
  <c r="O5748" i="1" s="1"/>
  <c r="M5749" i="1"/>
  <c r="N5749" i="1" s="1"/>
  <c r="O5749" i="1" s="1"/>
  <c r="M5750" i="1"/>
  <c r="N5750" i="1" s="1"/>
  <c r="O5750" i="1" s="1"/>
  <c r="M5751" i="1"/>
  <c r="N5751" i="1" s="1"/>
  <c r="O5751" i="1" s="1"/>
  <c r="M5752" i="1"/>
  <c r="N5752" i="1" s="1"/>
  <c r="O5752" i="1" s="1"/>
  <c r="M5753" i="1"/>
  <c r="N5753" i="1" s="1"/>
  <c r="O5753" i="1" s="1"/>
  <c r="M5754" i="1"/>
  <c r="N5754" i="1" s="1"/>
  <c r="O5754" i="1" s="1"/>
  <c r="M5755" i="1"/>
  <c r="N5755" i="1" s="1"/>
  <c r="O5755" i="1" s="1"/>
  <c r="M5756" i="1"/>
  <c r="N5756" i="1" s="1"/>
  <c r="O5756" i="1" s="1"/>
  <c r="M5757" i="1"/>
  <c r="N5757" i="1" s="1"/>
  <c r="O5757" i="1" s="1"/>
  <c r="M5758" i="1"/>
  <c r="N5758" i="1" s="1"/>
  <c r="O5758" i="1" s="1"/>
  <c r="M5759" i="1"/>
  <c r="N5759" i="1" s="1"/>
  <c r="O5759" i="1" s="1"/>
  <c r="M5760" i="1"/>
  <c r="N5760" i="1" s="1"/>
  <c r="O5760" i="1" s="1"/>
  <c r="M5761" i="1"/>
  <c r="N5761" i="1" s="1"/>
  <c r="O5761" i="1" s="1"/>
  <c r="M5762" i="1"/>
  <c r="N5762" i="1" s="1"/>
  <c r="O5762" i="1" s="1"/>
  <c r="M5763" i="1"/>
  <c r="N5763" i="1" s="1"/>
  <c r="O5763" i="1" s="1"/>
  <c r="M5764" i="1"/>
  <c r="N5764" i="1" s="1"/>
  <c r="O5764" i="1" s="1"/>
  <c r="M5765" i="1"/>
  <c r="N5765" i="1" s="1"/>
  <c r="O5765" i="1" s="1"/>
  <c r="M5766" i="1"/>
  <c r="N5766" i="1" s="1"/>
  <c r="O5766" i="1" s="1"/>
  <c r="M5767" i="1"/>
  <c r="N5767" i="1" s="1"/>
  <c r="O5767" i="1" s="1"/>
  <c r="M5768" i="1"/>
  <c r="N5768" i="1" s="1"/>
  <c r="O5768" i="1" s="1"/>
  <c r="M5769" i="1"/>
  <c r="N5769" i="1" s="1"/>
  <c r="O5769" i="1" s="1"/>
  <c r="M5770" i="1"/>
  <c r="N5770" i="1" s="1"/>
  <c r="O5770" i="1" s="1"/>
  <c r="M5771" i="1"/>
  <c r="N5771" i="1" s="1"/>
  <c r="O5771" i="1" s="1"/>
  <c r="M5772" i="1"/>
  <c r="N5772" i="1" s="1"/>
  <c r="O5772" i="1" s="1"/>
  <c r="M5773" i="1"/>
  <c r="N5773" i="1" s="1"/>
  <c r="O5773" i="1" s="1"/>
  <c r="M5774" i="1"/>
  <c r="N5774" i="1" s="1"/>
  <c r="O5774" i="1" s="1"/>
  <c r="M5775" i="1"/>
  <c r="N5775" i="1" s="1"/>
  <c r="O5775" i="1" s="1"/>
  <c r="M5776" i="1"/>
  <c r="N5776" i="1" s="1"/>
  <c r="O5776" i="1" s="1"/>
  <c r="M5777" i="1"/>
  <c r="N5777" i="1" s="1"/>
  <c r="O5777" i="1" s="1"/>
  <c r="M5778" i="1"/>
  <c r="N5778" i="1" s="1"/>
  <c r="O5778" i="1" s="1"/>
  <c r="M5779" i="1"/>
  <c r="N5779" i="1" s="1"/>
  <c r="O5779" i="1" s="1"/>
  <c r="M5780" i="1"/>
  <c r="N5780" i="1" s="1"/>
  <c r="O5780" i="1" s="1"/>
  <c r="M5781" i="1"/>
  <c r="N5781" i="1" s="1"/>
  <c r="O5781" i="1" s="1"/>
  <c r="M5782" i="1"/>
  <c r="N5782" i="1" s="1"/>
  <c r="O5782" i="1" s="1"/>
  <c r="M5783" i="1"/>
  <c r="N5783" i="1" s="1"/>
  <c r="O5783" i="1" s="1"/>
  <c r="M5784" i="1"/>
  <c r="N5784" i="1" s="1"/>
  <c r="O5784" i="1" s="1"/>
  <c r="M5785" i="1"/>
  <c r="N5785" i="1" s="1"/>
  <c r="O5785" i="1" s="1"/>
  <c r="M5786" i="1"/>
  <c r="N5786" i="1" s="1"/>
  <c r="O5786" i="1" s="1"/>
  <c r="M5787" i="1"/>
  <c r="N5787" i="1" s="1"/>
  <c r="O5787" i="1" s="1"/>
  <c r="M5788" i="1"/>
  <c r="N5788" i="1" s="1"/>
  <c r="O5788" i="1" s="1"/>
  <c r="M5789" i="1"/>
  <c r="N5789" i="1" s="1"/>
  <c r="O5789" i="1" s="1"/>
  <c r="M5790" i="1"/>
  <c r="N5790" i="1" s="1"/>
  <c r="O5790" i="1" s="1"/>
  <c r="M5791" i="1"/>
  <c r="N5791" i="1" s="1"/>
  <c r="O5791" i="1" s="1"/>
  <c r="M5792" i="1"/>
  <c r="N5792" i="1" s="1"/>
  <c r="O5792" i="1" s="1"/>
  <c r="M5793" i="1"/>
  <c r="N5793" i="1" s="1"/>
  <c r="O5793" i="1" s="1"/>
  <c r="M5794" i="1"/>
  <c r="N5794" i="1" s="1"/>
  <c r="O5794" i="1" s="1"/>
  <c r="M5795" i="1"/>
  <c r="N5795" i="1" s="1"/>
  <c r="O5795" i="1" s="1"/>
  <c r="M5796" i="1"/>
  <c r="N5796" i="1" s="1"/>
  <c r="O5796" i="1" s="1"/>
  <c r="M5797" i="1"/>
  <c r="N5797" i="1" s="1"/>
  <c r="O5797" i="1" s="1"/>
  <c r="M5798" i="1"/>
  <c r="N5798" i="1" s="1"/>
  <c r="O5798" i="1" s="1"/>
  <c r="M5799" i="1"/>
  <c r="N5799" i="1" s="1"/>
  <c r="O5799" i="1" s="1"/>
  <c r="M5800" i="1"/>
  <c r="N5800" i="1" s="1"/>
  <c r="O5800" i="1" s="1"/>
  <c r="M5801" i="1"/>
  <c r="N5801" i="1" s="1"/>
  <c r="O5801" i="1" s="1"/>
  <c r="M5802" i="1"/>
  <c r="N5802" i="1" s="1"/>
  <c r="O5802" i="1" s="1"/>
  <c r="M5803" i="1"/>
  <c r="N5803" i="1" s="1"/>
  <c r="O5803" i="1" s="1"/>
  <c r="M5804" i="1"/>
  <c r="N5804" i="1" s="1"/>
  <c r="O5804" i="1" s="1"/>
  <c r="M5805" i="1"/>
  <c r="N5805" i="1" s="1"/>
  <c r="O5805" i="1" s="1"/>
  <c r="M5806" i="1"/>
  <c r="N5806" i="1" s="1"/>
  <c r="O5806" i="1" s="1"/>
  <c r="M5807" i="1"/>
  <c r="N5807" i="1" s="1"/>
  <c r="O5807" i="1" s="1"/>
  <c r="M5808" i="1"/>
  <c r="N5808" i="1" s="1"/>
  <c r="O5808" i="1" s="1"/>
  <c r="M5809" i="1"/>
  <c r="N5809" i="1" s="1"/>
  <c r="O5809" i="1" s="1"/>
  <c r="M5810" i="1"/>
  <c r="N5810" i="1" s="1"/>
  <c r="O5810" i="1" s="1"/>
  <c r="M5811" i="1"/>
  <c r="N5811" i="1" s="1"/>
  <c r="O5811" i="1" s="1"/>
  <c r="M5812" i="1"/>
  <c r="N5812" i="1" s="1"/>
  <c r="O5812" i="1" s="1"/>
  <c r="M5813" i="1"/>
  <c r="N5813" i="1" s="1"/>
  <c r="O5813" i="1" s="1"/>
  <c r="M5814" i="1"/>
  <c r="N5814" i="1" s="1"/>
  <c r="O5814" i="1" s="1"/>
  <c r="M5815" i="1"/>
  <c r="N5815" i="1" s="1"/>
  <c r="O5815" i="1" s="1"/>
  <c r="M5816" i="1"/>
  <c r="N5816" i="1" s="1"/>
  <c r="O5816" i="1" s="1"/>
  <c r="M5817" i="1"/>
  <c r="N5817" i="1" s="1"/>
  <c r="O5817" i="1" s="1"/>
  <c r="M5818" i="1"/>
  <c r="N5818" i="1" s="1"/>
  <c r="O5818" i="1" s="1"/>
  <c r="M5819" i="1"/>
  <c r="N5819" i="1" s="1"/>
  <c r="O5819" i="1" s="1"/>
  <c r="M5820" i="1"/>
  <c r="N5820" i="1" s="1"/>
  <c r="O5820" i="1" s="1"/>
  <c r="M5821" i="1"/>
  <c r="N5821" i="1" s="1"/>
  <c r="O5821" i="1" s="1"/>
  <c r="M5822" i="1"/>
  <c r="N5822" i="1" s="1"/>
  <c r="O5822" i="1" s="1"/>
  <c r="M5823" i="1"/>
  <c r="N5823" i="1" s="1"/>
  <c r="O5823" i="1" s="1"/>
  <c r="M5824" i="1"/>
  <c r="N5824" i="1" s="1"/>
  <c r="O5824" i="1" s="1"/>
  <c r="M5825" i="1"/>
  <c r="N5825" i="1" s="1"/>
  <c r="O5825" i="1" s="1"/>
  <c r="M5826" i="1"/>
  <c r="N5826" i="1" s="1"/>
  <c r="O5826" i="1" s="1"/>
  <c r="M5827" i="1"/>
  <c r="N5827" i="1" s="1"/>
  <c r="O5827" i="1" s="1"/>
  <c r="M5828" i="1"/>
  <c r="N5828" i="1" s="1"/>
  <c r="O5828" i="1" s="1"/>
  <c r="M5829" i="1"/>
  <c r="N5829" i="1" s="1"/>
  <c r="O5829" i="1" s="1"/>
  <c r="M5830" i="1"/>
  <c r="N5830" i="1" s="1"/>
  <c r="O5830" i="1" s="1"/>
  <c r="M5831" i="1"/>
  <c r="N5831" i="1" s="1"/>
  <c r="O5831" i="1" s="1"/>
  <c r="M5832" i="1"/>
  <c r="N5832" i="1" s="1"/>
  <c r="O5832" i="1" s="1"/>
  <c r="M5833" i="1"/>
  <c r="N5833" i="1" s="1"/>
  <c r="O5833" i="1" s="1"/>
  <c r="M5834" i="1"/>
  <c r="N5834" i="1" s="1"/>
  <c r="O5834" i="1" s="1"/>
  <c r="M5835" i="1"/>
  <c r="N5835" i="1" s="1"/>
  <c r="O5835" i="1" s="1"/>
  <c r="M5836" i="1"/>
  <c r="N5836" i="1" s="1"/>
  <c r="O5836" i="1" s="1"/>
  <c r="M5837" i="1"/>
  <c r="N5837" i="1" s="1"/>
  <c r="O5837" i="1" s="1"/>
  <c r="M5838" i="1"/>
  <c r="N5838" i="1" s="1"/>
  <c r="O5838" i="1" s="1"/>
  <c r="M5839" i="1"/>
  <c r="N5839" i="1" s="1"/>
  <c r="O5839" i="1" s="1"/>
  <c r="M5840" i="1"/>
  <c r="N5840" i="1" s="1"/>
  <c r="O5840" i="1" s="1"/>
  <c r="M5841" i="1"/>
  <c r="N5841" i="1" s="1"/>
  <c r="O5841" i="1" s="1"/>
  <c r="M5842" i="1"/>
  <c r="N5842" i="1" s="1"/>
  <c r="O5842" i="1" s="1"/>
  <c r="M5843" i="1"/>
  <c r="N5843" i="1" s="1"/>
  <c r="O5843" i="1" s="1"/>
  <c r="M5844" i="1"/>
  <c r="N5844" i="1" s="1"/>
  <c r="O5844" i="1" s="1"/>
  <c r="M5845" i="1"/>
  <c r="N5845" i="1" s="1"/>
  <c r="O5845" i="1" s="1"/>
  <c r="M5846" i="1"/>
  <c r="N5846" i="1" s="1"/>
  <c r="O5846" i="1" s="1"/>
  <c r="M5847" i="1"/>
  <c r="N5847" i="1" s="1"/>
  <c r="O5847" i="1" s="1"/>
  <c r="M5848" i="1"/>
  <c r="N5848" i="1" s="1"/>
  <c r="O5848" i="1" s="1"/>
  <c r="M5849" i="1"/>
  <c r="N5849" i="1" s="1"/>
  <c r="O5849" i="1" s="1"/>
  <c r="M5850" i="1"/>
  <c r="N5850" i="1" s="1"/>
  <c r="O5850" i="1" s="1"/>
  <c r="M5851" i="1"/>
  <c r="N5851" i="1" s="1"/>
  <c r="O5851" i="1" s="1"/>
  <c r="M5852" i="1"/>
  <c r="N5852" i="1" s="1"/>
  <c r="O5852" i="1" s="1"/>
  <c r="M5853" i="1"/>
  <c r="N5853" i="1" s="1"/>
  <c r="O5853" i="1" s="1"/>
  <c r="M5854" i="1"/>
  <c r="N5854" i="1" s="1"/>
  <c r="O5854" i="1" s="1"/>
  <c r="M5855" i="1"/>
  <c r="N5855" i="1" s="1"/>
  <c r="O5855" i="1" s="1"/>
  <c r="M5856" i="1"/>
  <c r="N5856" i="1" s="1"/>
  <c r="O5856" i="1" s="1"/>
  <c r="M5857" i="1"/>
  <c r="N5857" i="1" s="1"/>
  <c r="O5857" i="1" s="1"/>
  <c r="M5858" i="1"/>
  <c r="N5858" i="1" s="1"/>
  <c r="O5858" i="1" s="1"/>
  <c r="M5859" i="1"/>
  <c r="N5859" i="1" s="1"/>
  <c r="O5859" i="1" s="1"/>
  <c r="M5860" i="1"/>
  <c r="N5860" i="1" s="1"/>
  <c r="O5860" i="1" s="1"/>
  <c r="M5861" i="1"/>
  <c r="N5861" i="1" s="1"/>
  <c r="O5861" i="1" s="1"/>
  <c r="M5862" i="1"/>
  <c r="N5862" i="1" s="1"/>
  <c r="O5862" i="1" s="1"/>
  <c r="M5863" i="1"/>
  <c r="N5863" i="1" s="1"/>
  <c r="O5863" i="1" s="1"/>
  <c r="M5864" i="1"/>
  <c r="N5864" i="1" s="1"/>
  <c r="O5864" i="1" s="1"/>
  <c r="M5865" i="1"/>
  <c r="N5865" i="1" s="1"/>
  <c r="O5865" i="1" s="1"/>
  <c r="M5866" i="1"/>
  <c r="N5866" i="1" s="1"/>
  <c r="O5866" i="1" s="1"/>
  <c r="M5867" i="1"/>
  <c r="N5867" i="1" s="1"/>
  <c r="O5867" i="1" s="1"/>
  <c r="M5868" i="1"/>
  <c r="N5868" i="1" s="1"/>
  <c r="O5868" i="1" s="1"/>
  <c r="M5869" i="1"/>
  <c r="N5869" i="1" s="1"/>
  <c r="O5869" i="1" s="1"/>
  <c r="M5870" i="1"/>
  <c r="N5870" i="1" s="1"/>
  <c r="O5870" i="1" s="1"/>
  <c r="M5871" i="1"/>
  <c r="N5871" i="1" s="1"/>
  <c r="O5871" i="1" s="1"/>
  <c r="M5872" i="1"/>
  <c r="N5872" i="1" s="1"/>
  <c r="O5872" i="1" s="1"/>
  <c r="M5873" i="1"/>
  <c r="N5873" i="1" s="1"/>
  <c r="O5873" i="1" s="1"/>
  <c r="M5874" i="1"/>
  <c r="N5874" i="1" s="1"/>
  <c r="O5874" i="1" s="1"/>
  <c r="M5875" i="1"/>
  <c r="N5875" i="1" s="1"/>
  <c r="O5875" i="1" s="1"/>
  <c r="M5876" i="1"/>
  <c r="N5876" i="1" s="1"/>
  <c r="O5876" i="1" s="1"/>
  <c r="M5877" i="1"/>
  <c r="N5877" i="1" s="1"/>
  <c r="O5877" i="1" s="1"/>
  <c r="M5878" i="1"/>
  <c r="N5878" i="1" s="1"/>
  <c r="O5878" i="1" s="1"/>
  <c r="M5879" i="1"/>
  <c r="N5879" i="1" s="1"/>
  <c r="O5879" i="1" s="1"/>
  <c r="M5880" i="1"/>
  <c r="N5880" i="1" s="1"/>
  <c r="O5880" i="1" s="1"/>
  <c r="M5881" i="1"/>
  <c r="N5881" i="1" s="1"/>
  <c r="O5881" i="1" s="1"/>
  <c r="M5882" i="1"/>
  <c r="N5882" i="1" s="1"/>
  <c r="O5882" i="1" s="1"/>
  <c r="M5883" i="1"/>
  <c r="N5883" i="1" s="1"/>
  <c r="O5883" i="1" s="1"/>
  <c r="M5884" i="1"/>
  <c r="N5884" i="1" s="1"/>
  <c r="O5884" i="1" s="1"/>
  <c r="M5885" i="1"/>
  <c r="N5885" i="1" s="1"/>
  <c r="O5885" i="1" s="1"/>
  <c r="M5886" i="1"/>
  <c r="N5886" i="1" s="1"/>
  <c r="O5886" i="1" s="1"/>
  <c r="M5887" i="1"/>
  <c r="N5887" i="1" s="1"/>
  <c r="O5887" i="1" s="1"/>
  <c r="M5888" i="1"/>
  <c r="N5888" i="1" s="1"/>
  <c r="O5888" i="1" s="1"/>
  <c r="M5889" i="1"/>
  <c r="N5889" i="1" s="1"/>
  <c r="O5889" i="1" s="1"/>
  <c r="M5890" i="1"/>
  <c r="N5890" i="1" s="1"/>
  <c r="O5890" i="1" s="1"/>
  <c r="M5891" i="1"/>
  <c r="N5891" i="1" s="1"/>
  <c r="O5891" i="1" s="1"/>
  <c r="M5892" i="1"/>
  <c r="N5892" i="1" s="1"/>
  <c r="O5892" i="1" s="1"/>
  <c r="M5893" i="1"/>
  <c r="N5893" i="1" s="1"/>
  <c r="O5893" i="1" s="1"/>
  <c r="M5894" i="1"/>
  <c r="N5894" i="1" s="1"/>
  <c r="O5894" i="1" s="1"/>
  <c r="M5895" i="1"/>
  <c r="N5895" i="1" s="1"/>
  <c r="O5895" i="1" s="1"/>
  <c r="M5896" i="1"/>
  <c r="N5896" i="1" s="1"/>
  <c r="O5896" i="1" s="1"/>
  <c r="M5897" i="1"/>
  <c r="N5897" i="1" s="1"/>
  <c r="O5897" i="1" s="1"/>
  <c r="M5898" i="1"/>
  <c r="N5898" i="1" s="1"/>
  <c r="O5898" i="1" s="1"/>
  <c r="M5899" i="1"/>
  <c r="N5899" i="1" s="1"/>
  <c r="O5899" i="1" s="1"/>
  <c r="M5900" i="1"/>
  <c r="N5900" i="1" s="1"/>
  <c r="O5900" i="1" s="1"/>
  <c r="M5901" i="1"/>
  <c r="N5901" i="1" s="1"/>
  <c r="O5901" i="1" s="1"/>
  <c r="M5902" i="1"/>
  <c r="N5902" i="1" s="1"/>
  <c r="O5902" i="1" s="1"/>
  <c r="M5903" i="1"/>
  <c r="N5903" i="1" s="1"/>
  <c r="O5903" i="1" s="1"/>
  <c r="M5904" i="1"/>
  <c r="N5904" i="1" s="1"/>
  <c r="O5904" i="1" s="1"/>
  <c r="M5905" i="1"/>
  <c r="N5905" i="1" s="1"/>
  <c r="O5905" i="1" s="1"/>
  <c r="M5906" i="1"/>
  <c r="N5906" i="1" s="1"/>
  <c r="O5906" i="1" s="1"/>
  <c r="M5907" i="1"/>
  <c r="N5907" i="1" s="1"/>
  <c r="O5907" i="1" s="1"/>
  <c r="M5908" i="1"/>
  <c r="N5908" i="1" s="1"/>
  <c r="O5908" i="1" s="1"/>
  <c r="M5909" i="1"/>
  <c r="N5909" i="1" s="1"/>
  <c r="O5909" i="1" s="1"/>
  <c r="M5910" i="1"/>
  <c r="N5910" i="1" s="1"/>
  <c r="O5910" i="1" s="1"/>
  <c r="M5911" i="1"/>
  <c r="N5911" i="1" s="1"/>
  <c r="O5911" i="1" s="1"/>
  <c r="M5912" i="1"/>
  <c r="N5912" i="1" s="1"/>
  <c r="O5912" i="1" s="1"/>
  <c r="M5913" i="1"/>
  <c r="N5913" i="1" s="1"/>
  <c r="O5913" i="1" s="1"/>
  <c r="M5914" i="1"/>
  <c r="N5914" i="1" s="1"/>
  <c r="O5914" i="1" s="1"/>
  <c r="M5915" i="1"/>
  <c r="N5915" i="1" s="1"/>
  <c r="O5915" i="1" s="1"/>
  <c r="M5916" i="1"/>
  <c r="N5916" i="1" s="1"/>
  <c r="O5916" i="1" s="1"/>
  <c r="M5917" i="1"/>
  <c r="N5917" i="1" s="1"/>
  <c r="O5917" i="1" s="1"/>
  <c r="M5918" i="1"/>
  <c r="N5918" i="1" s="1"/>
  <c r="O5918" i="1" s="1"/>
  <c r="M5919" i="1"/>
  <c r="N5919" i="1" s="1"/>
  <c r="O5919" i="1" s="1"/>
  <c r="M5920" i="1"/>
  <c r="N5920" i="1" s="1"/>
  <c r="O5920" i="1" s="1"/>
  <c r="M5921" i="1"/>
  <c r="N5921" i="1" s="1"/>
  <c r="O5921" i="1" s="1"/>
  <c r="M5922" i="1"/>
  <c r="N5922" i="1" s="1"/>
  <c r="O5922" i="1" s="1"/>
  <c r="M5923" i="1"/>
  <c r="N5923" i="1" s="1"/>
  <c r="O5923" i="1" s="1"/>
  <c r="M5924" i="1"/>
  <c r="N5924" i="1" s="1"/>
  <c r="O5924" i="1" s="1"/>
  <c r="M5925" i="1"/>
  <c r="N5925" i="1" s="1"/>
  <c r="O5925" i="1" s="1"/>
  <c r="M5926" i="1"/>
  <c r="N5926" i="1" s="1"/>
  <c r="O5926" i="1" s="1"/>
  <c r="M5927" i="1"/>
  <c r="N5927" i="1" s="1"/>
  <c r="O5927" i="1" s="1"/>
  <c r="M5928" i="1"/>
  <c r="N5928" i="1" s="1"/>
  <c r="O5928" i="1" s="1"/>
  <c r="M5929" i="1"/>
  <c r="N5929" i="1" s="1"/>
  <c r="O5929" i="1" s="1"/>
  <c r="M5930" i="1"/>
  <c r="N5930" i="1" s="1"/>
  <c r="O5930" i="1" s="1"/>
  <c r="M5931" i="1"/>
  <c r="N5931" i="1" s="1"/>
  <c r="O5931" i="1" s="1"/>
  <c r="M5932" i="1"/>
  <c r="N5932" i="1" s="1"/>
  <c r="O5932" i="1" s="1"/>
  <c r="M5933" i="1"/>
  <c r="N5933" i="1" s="1"/>
  <c r="O5933" i="1" s="1"/>
  <c r="M5934" i="1"/>
  <c r="N5934" i="1" s="1"/>
  <c r="O5934" i="1" s="1"/>
  <c r="M5935" i="1"/>
  <c r="N5935" i="1" s="1"/>
  <c r="O5935" i="1" s="1"/>
  <c r="M5936" i="1"/>
  <c r="N5936" i="1" s="1"/>
  <c r="O5936" i="1" s="1"/>
  <c r="M5937" i="1"/>
  <c r="N5937" i="1" s="1"/>
  <c r="O5937" i="1" s="1"/>
  <c r="M5938" i="1"/>
  <c r="N5938" i="1" s="1"/>
  <c r="O5938" i="1" s="1"/>
  <c r="M5939" i="1"/>
  <c r="N5939" i="1" s="1"/>
  <c r="O5939" i="1" s="1"/>
  <c r="M5940" i="1"/>
  <c r="N5940" i="1" s="1"/>
  <c r="O5940" i="1" s="1"/>
  <c r="M5941" i="1"/>
  <c r="N5941" i="1" s="1"/>
  <c r="O5941" i="1" s="1"/>
  <c r="M5942" i="1"/>
  <c r="N5942" i="1" s="1"/>
  <c r="O5942" i="1" s="1"/>
  <c r="M5943" i="1"/>
  <c r="N5943" i="1" s="1"/>
  <c r="O5943" i="1" s="1"/>
  <c r="M5944" i="1"/>
  <c r="N5944" i="1" s="1"/>
  <c r="O5944" i="1" s="1"/>
  <c r="M5945" i="1"/>
  <c r="N5945" i="1" s="1"/>
  <c r="O5945" i="1" s="1"/>
  <c r="M5946" i="1"/>
  <c r="N5946" i="1" s="1"/>
  <c r="O5946" i="1" s="1"/>
  <c r="M5947" i="1"/>
  <c r="N5947" i="1" s="1"/>
  <c r="O5947" i="1" s="1"/>
  <c r="M5948" i="1"/>
  <c r="N5948" i="1" s="1"/>
  <c r="O5948" i="1" s="1"/>
  <c r="M5949" i="1"/>
  <c r="N5949" i="1" s="1"/>
  <c r="O5949" i="1" s="1"/>
  <c r="M5950" i="1"/>
  <c r="N5950" i="1" s="1"/>
  <c r="O5950" i="1" s="1"/>
  <c r="M5951" i="1"/>
  <c r="N5951" i="1" s="1"/>
  <c r="O5951" i="1" s="1"/>
  <c r="M5952" i="1"/>
  <c r="N5952" i="1" s="1"/>
  <c r="O5952" i="1" s="1"/>
  <c r="M5953" i="1"/>
  <c r="N5953" i="1" s="1"/>
  <c r="O5953" i="1" s="1"/>
  <c r="M5954" i="1"/>
  <c r="N5954" i="1" s="1"/>
  <c r="O5954" i="1" s="1"/>
  <c r="M5955" i="1"/>
  <c r="N5955" i="1" s="1"/>
  <c r="O5955" i="1" s="1"/>
  <c r="M5956" i="1"/>
  <c r="N5956" i="1" s="1"/>
  <c r="O5956" i="1" s="1"/>
  <c r="M5957" i="1"/>
  <c r="N5957" i="1" s="1"/>
  <c r="O5957" i="1" s="1"/>
  <c r="M5958" i="1"/>
  <c r="N5958" i="1" s="1"/>
  <c r="O5958" i="1" s="1"/>
  <c r="M5959" i="1"/>
  <c r="N5959" i="1" s="1"/>
  <c r="O5959" i="1" s="1"/>
  <c r="M5960" i="1"/>
  <c r="N5960" i="1" s="1"/>
  <c r="O5960" i="1" s="1"/>
  <c r="M5961" i="1"/>
  <c r="N5961" i="1" s="1"/>
  <c r="O5961" i="1" s="1"/>
  <c r="M5962" i="1"/>
  <c r="N5962" i="1" s="1"/>
  <c r="O5962" i="1" s="1"/>
  <c r="M5963" i="1"/>
  <c r="N5963" i="1" s="1"/>
  <c r="O5963" i="1" s="1"/>
  <c r="M5964" i="1"/>
  <c r="N5964" i="1" s="1"/>
  <c r="O5964" i="1" s="1"/>
  <c r="M5965" i="1"/>
  <c r="N5965" i="1" s="1"/>
  <c r="O5965" i="1" s="1"/>
  <c r="M5966" i="1"/>
  <c r="N5966" i="1" s="1"/>
  <c r="O5966" i="1" s="1"/>
  <c r="M5967" i="1"/>
  <c r="N5967" i="1" s="1"/>
  <c r="O5967" i="1" s="1"/>
  <c r="M5968" i="1"/>
  <c r="N5968" i="1" s="1"/>
  <c r="O5968" i="1" s="1"/>
  <c r="M5969" i="1"/>
  <c r="N5969" i="1" s="1"/>
  <c r="O5969" i="1" s="1"/>
  <c r="M5970" i="1"/>
  <c r="N5970" i="1" s="1"/>
  <c r="O5970" i="1" s="1"/>
  <c r="M5971" i="1"/>
  <c r="N5971" i="1" s="1"/>
  <c r="O5971" i="1" s="1"/>
  <c r="M5972" i="1"/>
  <c r="N5972" i="1" s="1"/>
  <c r="O5972" i="1" s="1"/>
  <c r="M5973" i="1"/>
  <c r="N5973" i="1" s="1"/>
  <c r="O5973" i="1" s="1"/>
  <c r="M5974" i="1"/>
  <c r="N5974" i="1" s="1"/>
  <c r="O5974" i="1" s="1"/>
  <c r="M5975" i="1"/>
  <c r="N5975" i="1" s="1"/>
  <c r="O5975" i="1" s="1"/>
  <c r="M5976" i="1"/>
  <c r="N5976" i="1" s="1"/>
  <c r="O5976" i="1" s="1"/>
  <c r="M5977" i="1"/>
  <c r="N5977" i="1" s="1"/>
  <c r="O5977" i="1" s="1"/>
  <c r="M5978" i="1"/>
  <c r="N5978" i="1" s="1"/>
  <c r="O5978" i="1" s="1"/>
  <c r="M5979" i="1"/>
  <c r="N5979" i="1" s="1"/>
  <c r="O5979" i="1" s="1"/>
  <c r="M5980" i="1"/>
  <c r="N5980" i="1" s="1"/>
  <c r="O5980" i="1" s="1"/>
  <c r="M5981" i="1"/>
  <c r="N5981" i="1" s="1"/>
  <c r="O5981" i="1" s="1"/>
  <c r="M5982" i="1"/>
  <c r="N5982" i="1" s="1"/>
  <c r="O5982" i="1" s="1"/>
  <c r="M5983" i="1"/>
  <c r="N5983" i="1" s="1"/>
  <c r="O5983" i="1" s="1"/>
  <c r="M5984" i="1"/>
  <c r="N5984" i="1" s="1"/>
  <c r="O5984" i="1" s="1"/>
  <c r="M5985" i="1"/>
  <c r="N5985" i="1" s="1"/>
  <c r="O5985" i="1" s="1"/>
  <c r="M5986" i="1"/>
  <c r="N5986" i="1" s="1"/>
  <c r="O5986" i="1" s="1"/>
  <c r="M5987" i="1"/>
  <c r="N5987" i="1" s="1"/>
  <c r="O5987" i="1" s="1"/>
  <c r="M5988" i="1"/>
  <c r="N5988" i="1" s="1"/>
  <c r="O5988" i="1" s="1"/>
  <c r="M5989" i="1"/>
  <c r="N5989" i="1" s="1"/>
  <c r="O5989" i="1" s="1"/>
  <c r="M5990" i="1"/>
  <c r="N5990" i="1" s="1"/>
  <c r="O5990" i="1" s="1"/>
  <c r="M5991" i="1"/>
  <c r="N5991" i="1" s="1"/>
  <c r="O5991" i="1" s="1"/>
  <c r="M5992" i="1"/>
  <c r="N5992" i="1" s="1"/>
  <c r="O5992" i="1" s="1"/>
  <c r="M5993" i="1"/>
  <c r="N5993" i="1" s="1"/>
  <c r="O5993" i="1" s="1"/>
  <c r="M5994" i="1"/>
  <c r="N5994" i="1" s="1"/>
  <c r="O5994" i="1" s="1"/>
  <c r="M5995" i="1"/>
  <c r="N5995" i="1" s="1"/>
  <c r="O5995" i="1" s="1"/>
  <c r="M5996" i="1"/>
  <c r="N5996" i="1" s="1"/>
  <c r="O5996" i="1" s="1"/>
  <c r="M5997" i="1"/>
  <c r="N5997" i="1" s="1"/>
  <c r="O5997" i="1" s="1"/>
  <c r="M5998" i="1"/>
  <c r="N5998" i="1" s="1"/>
  <c r="O5998" i="1" s="1"/>
  <c r="M5999" i="1"/>
  <c r="N5999" i="1" s="1"/>
  <c r="O5999" i="1" s="1"/>
  <c r="M6000" i="1"/>
  <c r="N6000" i="1" s="1"/>
  <c r="O6000" i="1" s="1"/>
  <c r="M6001" i="1"/>
  <c r="N6001" i="1" s="1"/>
  <c r="O6001" i="1" s="1"/>
  <c r="M6002" i="1"/>
  <c r="N6002" i="1" s="1"/>
  <c r="O6002" i="1" s="1"/>
  <c r="M6003" i="1"/>
  <c r="N6003" i="1" s="1"/>
  <c r="O6003" i="1" s="1"/>
  <c r="M6004" i="1"/>
  <c r="N6004" i="1" s="1"/>
  <c r="O6004" i="1" s="1"/>
  <c r="M6005" i="1"/>
  <c r="N6005" i="1" s="1"/>
  <c r="O6005" i="1" s="1"/>
  <c r="M6006" i="1"/>
  <c r="N6006" i="1" s="1"/>
  <c r="O6006" i="1" s="1"/>
  <c r="M6007" i="1"/>
  <c r="N6007" i="1" s="1"/>
  <c r="O6007" i="1" s="1"/>
  <c r="M6008" i="1"/>
  <c r="N6008" i="1" s="1"/>
  <c r="O6008" i="1" s="1"/>
  <c r="M6009" i="1"/>
  <c r="N6009" i="1" s="1"/>
  <c r="O6009" i="1" s="1"/>
  <c r="M6010" i="1"/>
  <c r="N6010" i="1" s="1"/>
  <c r="O6010" i="1" s="1"/>
  <c r="M6011" i="1"/>
  <c r="N6011" i="1" s="1"/>
  <c r="O6011" i="1" s="1"/>
  <c r="M6012" i="1"/>
  <c r="N6012" i="1" s="1"/>
  <c r="O6012" i="1" s="1"/>
  <c r="M6013" i="1"/>
  <c r="N6013" i="1" s="1"/>
  <c r="O6013" i="1" s="1"/>
  <c r="M6014" i="1"/>
  <c r="N6014" i="1" s="1"/>
  <c r="O6014" i="1" s="1"/>
  <c r="M6015" i="1"/>
  <c r="N6015" i="1" s="1"/>
  <c r="O6015" i="1" s="1"/>
  <c r="M6016" i="1"/>
  <c r="N6016" i="1" s="1"/>
  <c r="O6016" i="1" s="1"/>
  <c r="M6017" i="1"/>
  <c r="N6017" i="1" s="1"/>
  <c r="O6017" i="1" s="1"/>
  <c r="M6018" i="1"/>
  <c r="N6018" i="1" s="1"/>
  <c r="O6018" i="1" s="1"/>
  <c r="M6019" i="1"/>
  <c r="N6019" i="1" s="1"/>
  <c r="O6019" i="1" s="1"/>
  <c r="M6020" i="1"/>
  <c r="N6020" i="1" s="1"/>
  <c r="O6020" i="1" s="1"/>
  <c r="M6021" i="1"/>
  <c r="N6021" i="1" s="1"/>
  <c r="O6021" i="1" s="1"/>
  <c r="M6022" i="1"/>
  <c r="N6022" i="1" s="1"/>
  <c r="O6022" i="1" s="1"/>
  <c r="M6023" i="1"/>
  <c r="N6023" i="1" s="1"/>
  <c r="O6023" i="1" s="1"/>
  <c r="M6024" i="1"/>
  <c r="N6024" i="1" s="1"/>
  <c r="O6024" i="1" s="1"/>
  <c r="M6025" i="1"/>
  <c r="N6025" i="1" s="1"/>
  <c r="O6025" i="1" s="1"/>
  <c r="M6026" i="1"/>
  <c r="N6026" i="1" s="1"/>
  <c r="O6026" i="1" s="1"/>
  <c r="M6027" i="1"/>
  <c r="N6027" i="1" s="1"/>
  <c r="O6027" i="1" s="1"/>
  <c r="M6028" i="1"/>
  <c r="N6028" i="1" s="1"/>
  <c r="O6028" i="1" s="1"/>
  <c r="M6029" i="1"/>
  <c r="N6029" i="1" s="1"/>
  <c r="O6029" i="1" s="1"/>
  <c r="M6030" i="1"/>
  <c r="N6030" i="1" s="1"/>
  <c r="O6030" i="1" s="1"/>
  <c r="M6031" i="1"/>
  <c r="N6031" i="1" s="1"/>
  <c r="O6031" i="1" s="1"/>
  <c r="M6032" i="1"/>
  <c r="N6032" i="1" s="1"/>
  <c r="O6032" i="1" s="1"/>
  <c r="M6033" i="1"/>
  <c r="N6033" i="1" s="1"/>
  <c r="O6033" i="1" s="1"/>
  <c r="M6034" i="1"/>
  <c r="N6034" i="1" s="1"/>
  <c r="O6034" i="1" s="1"/>
  <c r="M6035" i="1"/>
  <c r="N6035" i="1" s="1"/>
  <c r="O6035" i="1" s="1"/>
  <c r="M6036" i="1"/>
  <c r="N6036" i="1" s="1"/>
  <c r="O6036" i="1" s="1"/>
  <c r="M6037" i="1"/>
  <c r="N6037" i="1" s="1"/>
  <c r="O6037" i="1" s="1"/>
  <c r="M6038" i="1"/>
  <c r="N6038" i="1" s="1"/>
  <c r="O6038" i="1" s="1"/>
  <c r="M6039" i="1"/>
  <c r="N6039" i="1" s="1"/>
  <c r="O6039" i="1" s="1"/>
  <c r="M6040" i="1"/>
  <c r="N6040" i="1" s="1"/>
  <c r="O6040" i="1" s="1"/>
  <c r="M6041" i="1"/>
  <c r="N6041" i="1" s="1"/>
  <c r="O6041" i="1" s="1"/>
  <c r="M6042" i="1"/>
  <c r="N6042" i="1" s="1"/>
  <c r="O6042" i="1" s="1"/>
  <c r="M6043" i="1"/>
  <c r="N6043" i="1" s="1"/>
  <c r="O6043" i="1" s="1"/>
  <c r="M6044" i="1"/>
  <c r="N6044" i="1" s="1"/>
  <c r="O6044" i="1" s="1"/>
  <c r="M6045" i="1"/>
  <c r="N6045" i="1" s="1"/>
  <c r="O6045" i="1" s="1"/>
  <c r="M6046" i="1"/>
  <c r="N6046" i="1" s="1"/>
  <c r="O6046" i="1" s="1"/>
  <c r="M6047" i="1"/>
  <c r="N6047" i="1" s="1"/>
  <c r="O6047" i="1" s="1"/>
  <c r="M6048" i="1"/>
  <c r="N6048" i="1" s="1"/>
  <c r="O6048" i="1" s="1"/>
  <c r="M6049" i="1"/>
  <c r="N6049" i="1" s="1"/>
  <c r="O6049" i="1" s="1"/>
  <c r="M6050" i="1"/>
  <c r="N6050" i="1" s="1"/>
  <c r="O6050" i="1" s="1"/>
  <c r="M6051" i="1"/>
  <c r="N6051" i="1" s="1"/>
  <c r="O6051" i="1" s="1"/>
  <c r="M6052" i="1"/>
  <c r="N6052" i="1" s="1"/>
  <c r="O6052" i="1" s="1"/>
  <c r="M6053" i="1"/>
  <c r="N6053" i="1" s="1"/>
  <c r="O6053" i="1" s="1"/>
  <c r="M6054" i="1"/>
  <c r="N6054" i="1" s="1"/>
  <c r="O6054" i="1" s="1"/>
  <c r="M6055" i="1"/>
  <c r="N6055" i="1" s="1"/>
  <c r="O6055" i="1" s="1"/>
  <c r="M6056" i="1"/>
  <c r="N6056" i="1" s="1"/>
  <c r="O6056" i="1" s="1"/>
  <c r="M6057" i="1"/>
  <c r="N6057" i="1" s="1"/>
  <c r="O6057" i="1" s="1"/>
  <c r="M6058" i="1"/>
  <c r="N6058" i="1" s="1"/>
  <c r="O6058" i="1" s="1"/>
  <c r="M6059" i="1"/>
  <c r="N6059" i="1" s="1"/>
  <c r="O6059" i="1" s="1"/>
  <c r="M6060" i="1"/>
  <c r="N6060" i="1" s="1"/>
  <c r="O6060" i="1" s="1"/>
  <c r="M6061" i="1"/>
  <c r="N6061" i="1" s="1"/>
  <c r="O6061" i="1" s="1"/>
  <c r="M6062" i="1"/>
  <c r="N6062" i="1" s="1"/>
  <c r="O6062" i="1" s="1"/>
  <c r="M6063" i="1"/>
  <c r="N6063" i="1" s="1"/>
  <c r="O6063" i="1" s="1"/>
  <c r="M6064" i="1"/>
  <c r="N6064" i="1" s="1"/>
  <c r="O6064" i="1" s="1"/>
  <c r="M6065" i="1"/>
  <c r="N6065" i="1" s="1"/>
  <c r="O6065" i="1" s="1"/>
  <c r="M6066" i="1"/>
  <c r="N6066" i="1" s="1"/>
  <c r="O6066" i="1" s="1"/>
  <c r="M6067" i="1"/>
  <c r="N6067" i="1" s="1"/>
  <c r="O6067" i="1" s="1"/>
  <c r="M6068" i="1"/>
  <c r="N6068" i="1" s="1"/>
  <c r="O6068" i="1" s="1"/>
  <c r="M6069" i="1"/>
  <c r="N6069" i="1" s="1"/>
  <c r="O6069" i="1" s="1"/>
  <c r="M6070" i="1"/>
  <c r="N6070" i="1" s="1"/>
  <c r="O6070" i="1" s="1"/>
  <c r="M6071" i="1"/>
  <c r="N6071" i="1" s="1"/>
  <c r="O6071" i="1" s="1"/>
  <c r="M6072" i="1"/>
  <c r="N6072" i="1" s="1"/>
  <c r="O6072" i="1" s="1"/>
  <c r="M6073" i="1"/>
  <c r="N6073" i="1" s="1"/>
  <c r="O6073" i="1" s="1"/>
  <c r="M6074" i="1"/>
  <c r="N6074" i="1" s="1"/>
  <c r="O6074" i="1" s="1"/>
  <c r="M6075" i="1"/>
  <c r="N6075" i="1" s="1"/>
  <c r="O6075" i="1" s="1"/>
  <c r="M6076" i="1"/>
  <c r="N6076" i="1" s="1"/>
  <c r="O6076" i="1" s="1"/>
  <c r="M6077" i="1"/>
  <c r="N6077" i="1" s="1"/>
  <c r="O6077" i="1" s="1"/>
  <c r="M6078" i="1"/>
  <c r="N6078" i="1" s="1"/>
  <c r="O6078" i="1" s="1"/>
  <c r="M6079" i="1"/>
  <c r="N6079" i="1" s="1"/>
  <c r="O6079" i="1" s="1"/>
  <c r="M6080" i="1"/>
  <c r="N6080" i="1" s="1"/>
  <c r="O6080" i="1" s="1"/>
  <c r="M6081" i="1"/>
  <c r="N6081" i="1" s="1"/>
  <c r="O6081" i="1" s="1"/>
  <c r="M6082" i="1"/>
  <c r="N6082" i="1" s="1"/>
  <c r="O6082" i="1" s="1"/>
  <c r="M6083" i="1"/>
  <c r="N6083" i="1" s="1"/>
  <c r="O6083" i="1" s="1"/>
  <c r="M6084" i="1"/>
  <c r="N6084" i="1" s="1"/>
  <c r="O6084" i="1" s="1"/>
  <c r="M6085" i="1"/>
  <c r="N6085" i="1" s="1"/>
  <c r="O6085" i="1" s="1"/>
  <c r="M6086" i="1"/>
  <c r="N6086" i="1" s="1"/>
  <c r="O6086" i="1" s="1"/>
  <c r="M6087" i="1"/>
  <c r="N6087" i="1" s="1"/>
  <c r="O6087" i="1" s="1"/>
  <c r="M6088" i="1"/>
  <c r="N6088" i="1" s="1"/>
  <c r="O6088" i="1" s="1"/>
  <c r="M6089" i="1"/>
  <c r="N6089" i="1" s="1"/>
  <c r="O6089" i="1" s="1"/>
  <c r="M6090" i="1"/>
  <c r="N6090" i="1" s="1"/>
  <c r="O6090" i="1" s="1"/>
  <c r="M6091" i="1"/>
  <c r="N6091" i="1" s="1"/>
  <c r="O6091" i="1" s="1"/>
  <c r="M6092" i="1"/>
  <c r="N6092" i="1" s="1"/>
  <c r="O6092" i="1" s="1"/>
  <c r="M6093" i="1"/>
  <c r="N6093" i="1" s="1"/>
  <c r="O6093" i="1" s="1"/>
  <c r="M6094" i="1"/>
  <c r="N6094" i="1" s="1"/>
  <c r="O6094" i="1" s="1"/>
  <c r="M6095" i="1"/>
  <c r="N6095" i="1" s="1"/>
  <c r="O6095" i="1" s="1"/>
  <c r="M6096" i="1"/>
  <c r="N6096" i="1" s="1"/>
  <c r="O6096" i="1" s="1"/>
  <c r="M6097" i="1"/>
  <c r="N6097" i="1" s="1"/>
  <c r="O6097" i="1" s="1"/>
  <c r="M6098" i="1"/>
  <c r="N6098" i="1" s="1"/>
  <c r="O6098" i="1" s="1"/>
  <c r="M6099" i="1"/>
  <c r="N6099" i="1" s="1"/>
  <c r="O6099" i="1" s="1"/>
  <c r="M6100" i="1"/>
  <c r="N6100" i="1" s="1"/>
  <c r="O6100" i="1" s="1"/>
  <c r="M6101" i="1"/>
  <c r="N6101" i="1" s="1"/>
  <c r="O6101" i="1" s="1"/>
  <c r="M6102" i="1"/>
  <c r="N6102" i="1" s="1"/>
  <c r="O6102" i="1" s="1"/>
  <c r="M6103" i="1"/>
  <c r="N6103" i="1" s="1"/>
  <c r="O6103" i="1" s="1"/>
  <c r="M6104" i="1"/>
  <c r="N6104" i="1" s="1"/>
  <c r="O6104" i="1" s="1"/>
  <c r="M6105" i="1"/>
  <c r="N6105" i="1" s="1"/>
  <c r="O6105" i="1" s="1"/>
  <c r="M6106" i="1"/>
  <c r="N6106" i="1" s="1"/>
  <c r="O6106" i="1" s="1"/>
  <c r="M6107" i="1"/>
  <c r="N6107" i="1" s="1"/>
  <c r="O6107" i="1" s="1"/>
  <c r="M6108" i="1"/>
  <c r="N6108" i="1" s="1"/>
  <c r="O6108" i="1" s="1"/>
  <c r="M6109" i="1"/>
  <c r="N6109" i="1" s="1"/>
  <c r="O6109" i="1" s="1"/>
  <c r="M6110" i="1"/>
  <c r="N6110" i="1" s="1"/>
  <c r="O6110" i="1" s="1"/>
  <c r="M6111" i="1"/>
  <c r="N6111" i="1" s="1"/>
  <c r="O6111" i="1" s="1"/>
  <c r="M6112" i="1"/>
  <c r="N6112" i="1" s="1"/>
  <c r="O6112" i="1" s="1"/>
  <c r="M6113" i="1"/>
  <c r="N6113" i="1" s="1"/>
  <c r="O6113" i="1" s="1"/>
  <c r="M6114" i="1"/>
  <c r="N6114" i="1" s="1"/>
  <c r="O6114" i="1" s="1"/>
  <c r="M6115" i="1"/>
  <c r="N6115" i="1" s="1"/>
  <c r="O6115" i="1" s="1"/>
  <c r="M6116" i="1"/>
  <c r="N6116" i="1" s="1"/>
  <c r="O6116" i="1" s="1"/>
  <c r="M6117" i="1"/>
  <c r="N6117" i="1" s="1"/>
  <c r="O6117" i="1" s="1"/>
  <c r="M6118" i="1"/>
  <c r="N6118" i="1" s="1"/>
  <c r="O6118" i="1" s="1"/>
  <c r="M6119" i="1"/>
  <c r="N6119" i="1" s="1"/>
  <c r="O6119" i="1" s="1"/>
  <c r="M6120" i="1"/>
  <c r="N6120" i="1" s="1"/>
  <c r="O6120" i="1" s="1"/>
  <c r="M6121" i="1"/>
  <c r="N6121" i="1" s="1"/>
  <c r="O6121" i="1" s="1"/>
  <c r="M6122" i="1"/>
  <c r="N6122" i="1" s="1"/>
  <c r="O6122" i="1" s="1"/>
  <c r="M6123" i="1"/>
  <c r="N6123" i="1" s="1"/>
  <c r="O6123" i="1" s="1"/>
  <c r="M6124" i="1"/>
  <c r="N6124" i="1" s="1"/>
  <c r="O6124" i="1" s="1"/>
  <c r="M6125" i="1"/>
  <c r="N6125" i="1" s="1"/>
  <c r="O6125" i="1" s="1"/>
  <c r="M6126" i="1"/>
  <c r="N6126" i="1" s="1"/>
  <c r="O6126" i="1" s="1"/>
  <c r="M6127" i="1"/>
  <c r="N6127" i="1" s="1"/>
  <c r="O6127" i="1" s="1"/>
  <c r="M6128" i="1"/>
  <c r="N6128" i="1" s="1"/>
  <c r="O6128" i="1" s="1"/>
  <c r="M6129" i="1"/>
  <c r="N6129" i="1" s="1"/>
  <c r="O6129" i="1" s="1"/>
  <c r="M6130" i="1"/>
  <c r="N6130" i="1" s="1"/>
  <c r="O6130" i="1" s="1"/>
  <c r="M6131" i="1"/>
  <c r="N6131" i="1" s="1"/>
  <c r="O6131" i="1" s="1"/>
  <c r="M6132" i="1"/>
  <c r="N6132" i="1" s="1"/>
  <c r="O6132" i="1" s="1"/>
  <c r="M6133" i="1"/>
  <c r="N6133" i="1" s="1"/>
  <c r="O6133" i="1" s="1"/>
  <c r="M6134" i="1"/>
  <c r="N6134" i="1" s="1"/>
  <c r="O6134" i="1" s="1"/>
  <c r="M6135" i="1"/>
  <c r="N6135" i="1" s="1"/>
  <c r="O6135" i="1" s="1"/>
  <c r="M6136" i="1"/>
  <c r="N6136" i="1" s="1"/>
  <c r="O6136" i="1" s="1"/>
  <c r="M6137" i="1"/>
  <c r="N6137" i="1" s="1"/>
  <c r="O6137" i="1" s="1"/>
  <c r="M6138" i="1"/>
  <c r="N6138" i="1" s="1"/>
  <c r="O6138" i="1" s="1"/>
  <c r="M6139" i="1"/>
  <c r="N6139" i="1" s="1"/>
  <c r="O6139" i="1" s="1"/>
  <c r="M6140" i="1"/>
  <c r="N6140" i="1" s="1"/>
  <c r="O6140" i="1" s="1"/>
  <c r="M6141" i="1"/>
  <c r="N6141" i="1" s="1"/>
  <c r="O6141" i="1" s="1"/>
  <c r="M6142" i="1"/>
  <c r="N6142" i="1" s="1"/>
  <c r="O6142" i="1" s="1"/>
  <c r="M6143" i="1"/>
  <c r="N6143" i="1" s="1"/>
  <c r="O6143" i="1" s="1"/>
  <c r="M6144" i="1"/>
  <c r="N6144" i="1" s="1"/>
  <c r="O6144" i="1" s="1"/>
  <c r="M6145" i="1"/>
  <c r="N6145" i="1" s="1"/>
  <c r="O6145" i="1" s="1"/>
  <c r="M6146" i="1"/>
  <c r="N6146" i="1" s="1"/>
  <c r="O6146" i="1" s="1"/>
  <c r="M6147" i="1"/>
  <c r="N6147" i="1" s="1"/>
  <c r="O6147" i="1" s="1"/>
  <c r="M6148" i="1"/>
  <c r="N6148" i="1" s="1"/>
  <c r="O6148" i="1" s="1"/>
  <c r="M6149" i="1"/>
  <c r="N6149" i="1" s="1"/>
  <c r="O6149" i="1" s="1"/>
  <c r="M6150" i="1"/>
  <c r="N6150" i="1" s="1"/>
  <c r="O6150" i="1" s="1"/>
  <c r="M6151" i="1"/>
  <c r="N6151" i="1" s="1"/>
  <c r="O6151" i="1" s="1"/>
  <c r="M6152" i="1"/>
  <c r="N6152" i="1" s="1"/>
  <c r="O6152" i="1" s="1"/>
  <c r="M6153" i="1"/>
  <c r="N6153" i="1" s="1"/>
  <c r="O6153" i="1" s="1"/>
  <c r="M6154" i="1"/>
  <c r="N6154" i="1" s="1"/>
  <c r="O6154" i="1" s="1"/>
  <c r="M6155" i="1"/>
  <c r="N6155" i="1" s="1"/>
  <c r="O6155" i="1" s="1"/>
  <c r="M6156" i="1"/>
  <c r="N6156" i="1" s="1"/>
  <c r="O6156" i="1" s="1"/>
  <c r="M6157" i="1"/>
  <c r="N6157" i="1" s="1"/>
  <c r="O6157" i="1" s="1"/>
  <c r="M6158" i="1"/>
  <c r="N6158" i="1" s="1"/>
  <c r="O6158" i="1" s="1"/>
  <c r="M6159" i="1"/>
  <c r="N6159" i="1" s="1"/>
  <c r="O6159" i="1" s="1"/>
  <c r="M6160" i="1"/>
  <c r="N6160" i="1" s="1"/>
  <c r="O6160" i="1" s="1"/>
  <c r="M6161" i="1"/>
  <c r="N6161" i="1" s="1"/>
  <c r="O6161" i="1" s="1"/>
  <c r="M6162" i="1"/>
  <c r="N6162" i="1" s="1"/>
  <c r="O6162" i="1" s="1"/>
  <c r="M6163" i="1"/>
  <c r="N6163" i="1" s="1"/>
  <c r="O6163" i="1" s="1"/>
  <c r="M6164" i="1"/>
  <c r="N6164" i="1" s="1"/>
  <c r="O6164" i="1" s="1"/>
  <c r="M6165" i="1"/>
  <c r="N6165" i="1" s="1"/>
  <c r="O6165" i="1" s="1"/>
  <c r="M6166" i="1"/>
  <c r="N6166" i="1" s="1"/>
  <c r="O6166" i="1" s="1"/>
  <c r="M6167" i="1"/>
  <c r="N6167" i="1" s="1"/>
  <c r="O6167" i="1" s="1"/>
  <c r="M6168" i="1"/>
  <c r="N6168" i="1" s="1"/>
  <c r="O6168" i="1" s="1"/>
  <c r="M6169" i="1"/>
  <c r="N6169" i="1" s="1"/>
  <c r="O6169" i="1" s="1"/>
  <c r="M6170" i="1"/>
  <c r="N6170" i="1" s="1"/>
  <c r="O6170" i="1" s="1"/>
  <c r="M6171" i="1"/>
  <c r="N6171" i="1" s="1"/>
  <c r="O6171" i="1" s="1"/>
  <c r="M6172" i="1"/>
  <c r="N6172" i="1" s="1"/>
  <c r="O6172" i="1" s="1"/>
  <c r="M6173" i="1"/>
  <c r="N6173" i="1" s="1"/>
  <c r="O6173" i="1" s="1"/>
  <c r="M6174" i="1"/>
  <c r="N6174" i="1" s="1"/>
  <c r="O6174" i="1" s="1"/>
  <c r="M6175" i="1"/>
  <c r="N6175" i="1" s="1"/>
  <c r="O6175" i="1" s="1"/>
  <c r="M6176" i="1"/>
  <c r="N6176" i="1" s="1"/>
  <c r="O6176" i="1" s="1"/>
  <c r="M6177" i="1"/>
  <c r="N6177" i="1" s="1"/>
  <c r="O6177" i="1" s="1"/>
  <c r="M6178" i="1"/>
  <c r="N6178" i="1" s="1"/>
  <c r="O6178" i="1" s="1"/>
  <c r="M6179" i="1"/>
  <c r="N6179" i="1" s="1"/>
  <c r="O6179" i="1" s="1"/>
  <c r="M6180" i="1"/>
  <c r="N6180" i="1" s="1"/>
  <c r="O6180" i="1" s="1"/>
  <c r="M6181" i="1"/>
  <c r="N6181" i="1" s="1"/>
  <c r="O6181" i="1" s="1"/>
  <c r="M6182" i="1"/>
  <c r="N6182" i="1" s="1"/>
  <c r="O6182" i="1" s="1"/>
  <c r="M6183" i="1"/>
  <c r="N6183" i="1" s="1"/>
  <c r="O6183" i="1" s="1"/>
  <c r="M6184" i="1"/>
  <c r="N6184" i="1" s="1"/>
  <c r="O6184" i="1" s="1"/>
  <c r="M6185" i="1"/>
  <c r="N6185" i="1" s="1"/>
  <c r="O6185" i="1" s="1"/>
  <c r="M6186" i="1"/>
  <c r="N6186" i="1" s="1"/>
  <c r="O6186" i="1" s="1"/>
  <c r="M6187" i="1"/>
  <c r="N6187" i="1" s="1"/>
  <c r="O6187" i="1" s="1"/>
  <c r="M6188" i="1"/>
  <c r="N6188" i="1" s="1"/>
  <c r="O6188" i="1" s="1"/>
  <c r="M6189" i="1"/>
  <c r="N6189" i="1" s="1"/>
  <c r="O6189" i="1" s="1"/>
  <c r="M6190" i="1"/>
  <c r="N6190" i="1" s="1"/>
  <c r="O6190" i="1" s="1"/>
  <c r="M6191" i="1"/>
  <c r="N6191" i="1" s="1"/>
  <c r="O6191" i="1" s="1"/>
  <c r="M6192" i="1"/>
  <c r="N6192" i="1" s="1"/>
  <c r="O6192" i="1" s="1"/>
  <c r="M6193" i="1"/>
  <c r="N6193" i="1" s="1"/>
  <c r="O6193" i="1" s="1"/>
  <c r="M6194" i="1"/>
  <c r="N6194" i="1" s="1"/>
  <c r="O6194" i="1" s="1"/>
  <c r="M6195" i="1"/>
  <c r="N6195" i="1" s="1"/>
  <c r="O6195" i="1" s="1"/>
  <c r="M6196" i="1"/>
  <c r="N6196" i="1" s="1"/>
  <c r="O6196" i="1" s="1"/>
  <c r="M6197" i="1"/>
  <c r="N6197" i="1" s="1"/>
  <c r="O6197" i="1" s="1"/>
  <c r="M6198" i="1"/>
  <c r="N6198" i="1" s="1"/>
  <c r="O6198" i="1" s="1"/>
  <c r="M6199" i="1"/>
  <c r="N6199" i="1" s="1"/>
  <c r="O6199" i="1" s="1"/>
  <c r="M6200" i="1"/>
  <c r="N6200" i="1" s="1"/>
  <c r="O6200" i="1" s="1"/>
  <c r="M6201" i="1"/>
  <c r="N6201" i="1" s="1"/>
  <c r="O6201" i="1" s="1"/>
  <c r="M6202" i="1"/>
  <c r="N6202" i="1" s="1"/>
  <c r="O6202" i="1" s="1"/>
  <c r="M6203" i="1"/>
  <c r="N6203" i="1" s="1"/>
  <c r="O6203" i="1" s="1"/>
  <c r="M6204" i="1"/>
  <c r="N6204" i="1" s="1"/>
  <c r="O6204" i="1" s="1"/>
  <c r="M6205" i="1"/>
  <c r="N6205" i="1" s="1"/>
  <c r="O6205" i="1" s="1"/>
  <c r="M6206" i="1"/>
  <c r="N6206" i="1" s="1"/>
  <c r="O6206" i="1" s="1"/>
  <c r="M6207" i="1"/>
  <c r="N6207" i="1" s="1"/>
  <c r="O6207" i="1" s="1"/>
  <c r="M6208" i="1"/>
  <c r="N6208" i="1" s="1"/>
  <c r="O6208" i="1" s="1"/>
  <c r="M6209" i="1"/>
  <c r="N6209" i="1" s="1"/>
  <c r="O6209" i="1" s="1"/>
  <c r="M6210" i="1"/>
  <c r="N6210" i="1" s="1"/>
  <c r="O6210" i="1" s="1"/>
  <c r="M6211" i="1"/>
  <c r="N6211" i="1" s="1"/>
  <c r="O6211" i="1" s="1"/>
  <c r="M6212" i="1"/>
  <c r="N6212" i="1" s="1"/>
  <c r="O6212" i="1" s="1"/>
  <c r="M6213" i="1"/>
  <c r="N6213" i="1" s="1"/>
  <c r="O6213" i="1" s="1"/>
  <c r="M6214" i="1"/>
  <c r="N6214" i="1" s="1"/>
  <c r="O6214" i="1" s="1"/>
  <c r="M6215" i="1"/>
  <c r="N6215" i="1" s="1"/>
  <c r="O6215" i="1" s="1"/>
  <c r="M6216" i="1"/>
  <c r="N6216" i="1" s="1"/>
  <c r="O6216" i="1" s="1"/>
  <c r="M6217" i="1"/>
  <c r="N6217" i="1" s="1"/>
  <c r="O6217" i="1" s="1"/>
  <c r="M6218" i="1"/>
  <c r="N6218" i="1" s="1"/>
  <c r="O6218" i="1" s="1"/>
  <c r="M6219" i="1"/>
  <c r="N6219" i="1" s="1"/>
  <c r="O6219" i="1" s="1"/>
  <c r="M6220" i="1"/>
  <c r="N6220" i="1" s="1"/>
  <c r="O6220" i="1" s="1"/>
  <c r="M6221" i="1"/>
  <c r="N6221" i="1" s="1"/>
  <c r="O6221" i="1" s="1"/>
  <c r="M6222" i="1"/>
  <c r="N6222" i="1" s="1"/>
  <c r="O6222" i="1" s="1"/>
  <c r="M6223" i="1"/>
  <c r="N6223" i="1" s="1"/>
  <c r="O6223" i="1" s="1"/>
  <c r="M6224" i="1"/>
  <c r="N6224" i="1" s="1"/>
  <c r="O6224" i="1" s="1"/>
  <c r="M6225" i="1"/>
  <c r="N6225" i="1" s="1"/>
  <c r="O6225" i="1" s="1"/>
  <c r="M6226" i="1"/>
  <c r="N6226" i="1" s="1"/>
  <c r="O6226" i="1" s="1"/>
  <c r="M6227" i="1"/>
  <c r="N6227" i="1" s="1"/>
  <c r="O6227" i="1" s="1"/>
  <c r="M6228" i="1"/>
  <c r="N6228" i="1" s="1"/>
  <c r="O6228" i="1" s="1"/>
  <c r="M6229" i="1"/>
  <c r="N6229" i="1" s="1"/>
  <c r="O6229" i="1" s="1"/>
  <c r="M6230" i="1"/>
  <c r="N6230" i="1" s="1"/>
  <c r="O6230" i="1" s="1"/>
  <c r="M6231" i="1"/>
  <c r="N6231" i="1" s="1"/>
  <c r="O6231" i="1" s="1"/>
  <c r="M6232" i="1"/>
  <c r="N6232" i="1" s="1"/>
  <c r="O6232" i="1" s="1"/>
  <c r="M6233" i="1"/>
  <c r="N6233" i="1" s="1"/>
  <c r="O6233" i="1" s="1"/>
  <c r="M6234" i="1"/>
  <c r="N6234" i="1" s="1"/>
  <c r="O6234" i="1" s="1"/>
  <c r="M6235" i="1"/>
  <c r="N6235" i="1" s="1"/>
  <c r="O6235" i="1" s="1"/>
  <c r="M6236" i="1"/>
  <c r="N6236" i="1" s="1"/>
  <c r="O6236" i="1" s="1"/>
  <c r="M6237" i="1"/>
  <c r="N6237" i="1" s="1"/>
  <c r="O6237" i="1" s="1"/>
  <c r="M6238" i="1"/>
  <c r="N6238" i="1" s="1"/>
  <c r="O6238" i="1" s="1"/>
  <c r="M6239" i="1"/>
  <c r="N6239" i="1" s="1"/>
  <c r="O6239" i="1" s="1"/>
  <c r="M6240" i="1"/>
  <c r="N6240" i="1" s="1"/>
  <c r="O6240" i="1" s="1"/>
  <c r="M6241" i="1"/>
  <c r="N6241" i="1" s="1"/>
  <c r="O6241" i="1" s="1"/>
  <c r="M6242" i="1"/>
  <c r="N6242" i="1" s="1"/>
  <c r="O6242" i="1" s="1"/>
  <c r="M6243" i="1"/>
  <c r="N6243" i="1" s="1"/>
  <c r="O6243" i="1" s="1"/>
  <c r="M6244" i="1"/>
  <c r="N6244" i="1" s="1"/>
  <c r="O6244" i="1" s="1"/>
  <c r="M6245" i="1"/>
  <c r="N6245" i="1" s="1"/>
  <c r="O6245" i="1" s="1"/>
  <c r="M6246" i="1"/>
  <c r="N6246" i="1" s="1"/>
  <c r="O6246" i="1" s="1"/>
  <c r="M6247" i="1"/>
  <c r="N6247" i="1" s="1"/>
  <c r="O6247" i="1" s="1"/>
  <c r="M6248" i="1"/>
  <c r="N6248" i="1" s="1"/>
  <c r="O6248" i="1" s="1"/>
  <c r="M6249" i="1"/>
  <c r="N6249" i="1" s="1"/>
  <c r="O6249" i="1" s="1"/>
  <c r="M6250" i="1"/>
  <c r="N6250" i="1" s="1"/>
  <c r="O6250" i="1" s="1"/>
  <c r="M6251" i="1"/>
  <c r="N6251" i="1" s="1"/>
  <c r="O6251" i="1" s="1"/>
  <c r="M6252" i="1"/>
  <c r="N6252" i="1" s="1"/>
  <c r="O6252" i="1" s="1"/>
  <c r="M6253" i="1"/>
  <c r="N6253" i="1" s="1"/>
  <c r="O6253" i="1" s="1"/>
  <c r="M6254" i="1"/>
  <c r="N6254" i="1" s="1"/>
  <c r="O6254" i="1" s="1"/>
  <c r="M6255" i="1"/>
  <c r="N6255" i="1" s="1"/>
  <c r="O6255" i="1" s="1"/>
  <c r="M6256" i="1"/>
  <c r="N6256" i="1" s="1"/>
  <c r="O6256" i="1" s="1"/>
  <c r="M6257" i="1"/>
  <c r="N6257" i="1" s="1"/>
  <c r="O6257" i="1" s="1"/>
  <c r="M6258" i="1"/>
  <c r="N6258" i="1" s="1"/>
  <c r="O6258" i="1" s="1"/>
  <c r="M6259" i="1"/>
  <c r="N6259" i="1" s="1"/>
  <c r="O6259" i="1" s="1"/>
  <c r="M6260" i="1"/>
  <c r="N6260" i="1" s="1"/>
  <c r="O6260" i="1" s="1"/>
  <c r="M6261" i="1"/>
  <c r="N6261" i="1" s="1"/>
  <c r="O6261" i="1" s="1"/>
  <c r="M6262" i="1"/>
  <c r="N6262" i="1" s="1"/>
  <c r="O6262" i="1" s="1"/>
  <c r="M6263" i="1"/>
  <c r="N6263" i="1" s="1"/>
  <c r="O6263" i="1" s="1"/>
  <c r="M6264" i="1"/>
  <c r="N6264" i="1" s="1"/>
  <c r="O6264" i="1" s="1"/>
  <c r="M6265" i="1"/>
  <c r="N6265" i="1" s="1"/>
  <c r="O6265" i="1" s="1"/>
  <c r="M6266" i="1"/>
  <c r="N6266" i="1" s="1"/>
  <c r="O6266" i="1" s="1"/>
  <c r="M6267" i="1"/>
  <c r="N6267" i="1" s="1"/>
  <c r="O6267" i="1" s="1"/>
  <c r="M6268" i="1"/>
  <c r="N6268" i="1" s="1"/>
  <c r="O6268" i="1" s="1"/>
  <c r="M6269" i="1"/>
  <c r="N6269" i="1" s="1"/>
  <c r="O6269" i="1" s="1"/>
  <c r="M6270" i="1"/>
  <c r="N6270" i="1" s="1"/>
  <c r="O6270" i="1" s="1"/>
  <c r="M6271" i="1"/>
  <c r="N6271" i="1" s="1"/>
  <c r="O6271" i="1" s="1"/>
  <c r="M6272" i="1"/>
  <c r="N6272" i="1" s="1"/>
  <c r="O6272" i="1" s="1"/>
  <c r="M6273" i="1"/>
  <c r="N6273" i="1" s="1"/>
  <c r="O6273" i="1" s="1"/>
  <c r="M6274" i="1"/>
  <c r="N6274" i="1" s="1"/>
  <c r="O6274" i="1" s="1"/>
  <c r="M6275" i="1"/>
  <c r="N6275" i="1" s="1"/>
  <c r="O6275" i="1" s="1"/>
  <c r="M6276" i="1"/>
  <c r="N6276" i="1" s="1"/>
  <c r="O6276" i="1" s="1"/>
  <c r="M6277" i="1"/>
  <c r="N6277" i="1" s="1"/>
  <c r="O6277" i="1" s="1"/>
  <c r="M6278" i="1"/>
  <c r="N6278" i="1" s="1"/>
  <c r="O6278" i="1" s="1"/>
  <c r="M6279" i="1"/>
  <c r="N6279" i="1" s="1"/>
  <c r="O6279" i="1" s="1"/>
  <c r="M6280" i="1"/>
  <c r="N6280" i="1" s="1"/>
  <c r="O6280" i="1" s="1"/>
  <c r="M6281" i="1"/>
  <c r="N6281" i="1" s="1"/>
  <c r="O6281" i="1" s="1"/>
  <c r="M6282" i="1"/>
  <c r="N6282" i="1" s="1"/>
  <c r="O6282" i="1" s="1"/>
  <c r="M6283" i="1"/>
  <c r="N6283" i="1" s="1"/>
  <c r="O6283" i="1" s="1"/>
  <c r="M6284" i="1"/>
  <c r="N6284" i="1" s="1"/>
  <c r="O6284" i="1" s="1"/>
  <c r="M6285" i="1"/>
  <c r="N6285" i="1" s="1"/>
  <c r="O6285" i="1" s="1"/>
  <c r="M6286" i="1"/>
  <c r="N6286" i="1" s="1"/>
  <c r="O6286" i="1" s="1"/>
  <c r="M6287" i="1"/>
  <c r="N6287" i="1" s="1"/>
  <c r="O6287" i="1" s="1"/>
  <c r="M6288" i="1"/>
  <c r="N6288" i="1" s="1"/>
  <c r="O6288" i="1" s="1"/>
  <c r="M6289" i="1"/>
  <c r="N6289" i="1" s="1"/>
  <c r="O6289" i="1" s="1"/>
  <c r="M6290" i="1"/>
  <c r="N6290" i="1" s="1"/>
  <c r="O6290" i="1" s="1"/>
  <c r="M6291" i="1"/>
  <c r="N6291" i="1" s="1"/>
  <c r="O6291" i="1" s="1"/>
  <c r="M6292" i="1"/>
  <c r="N6292" i="1" s="1"/>
  <c r="O6292" i="1" s="1"/>
  <c r="M6293" i="1"/>
  <c r="N6293" i="1" s="1"/>
  <c r="O6293" i="1" s="1"/>
  <c r="M6294" i="1"/>
  <c r="N6294" i="1" s="1"/>
  <c r="O6294" i="1" s="1"/>
  <c r="M6295" i="1"/>
  <c r="N6295" i="1" s="1"/>
  <c r="O6295" i="1" s="1"/>
  <c r="M6296" i="1"/>
  <c r="N6296" i="1" s="1"/>
  <c r="O6296" i="1" s="1"/>
  <c r="M6297" i="1"/>
  <c r="N6297" i="1" s="1"/>
  <c r="O6297" i="1" s="1"/>
  <c r="M6298" i="1"/>
  <c r="N6298" i="1" s="1"/>
  <c r="O6298" i="1" s="1"/>
  <c r="M6299" i="1"/>
  <c r="N6299" i="1" s="1"/>
  <c r="O6299" i="1" s="1"/>
  <c r="M6300" i="1"/>
  <c r="N6300" i="1" s="1"/>
  <c r="O6300" i="1" s="1"/>
  <c r="M6301" i="1"/>
  <c r="N6301" i="1" s="1"/>
  <c r="O6301" i="1" s="1"/>
  <c r="M6302" i="1"/>
  <c r="N6302" i="1" s="1"/>
  <c r="O6302" i="1" s="1"/>
  <c r="M6303" i="1"/>
  <c r="N6303" i="1" s="1"/>
  <c r="O6303" i="1" s="1"/>
  <c r="M6304" i="1"/>
  <c r="N6304" i="1" s="1"/>
  <c r="O6304" i="1" s="1"/>
  <c r="M6305" i="1"/>
  <c r="N6305" i="1" s="1"/>
  <c r="O6305" i="1" s="1"/>
  <c r="M6306" i="1"/>
  <c r="N6306" i="1" s="1"/>
  <c r="O6306" i="1" s="1"/>
  <c r="M6307" i="1"/>
  <c r="N6307" i="1" s="1"/>
  <c r="O6307" i="1" s="1"/>
  <c r="M6308" i="1"/>
  <c r="N6308" i="1" s="1"/>
  <c r="O6308" i="1" s="1"/>
  <c r="M6309" i="1"/>
  <c r="N6309" i="1" s="1"/>
  <c r="O6309" i="1" s="1"/>
  <c r="M6310" i="1"/>
  <c r="N6310" i="1" s="1"/>
  <c r="O6310" i="1" s="1"/>
  <c r="M6311" i="1"/>
  <c r="N6311" i="1" s="1"/>
  <c r="O6311" i="1" s="1"/>
  <c r="M6312" i="1"/>
  <c r="N6312" i="1" s="1"/>
  <c r="O6312" i="1" s="1"/>
  <c r="M6313" i="1"/>
  <c r="N6313" i="1" s="1"/>
  <c r="O6313" i="1" s="1"/>
  <c r="M6314" i="1"/>
  <c r="N6314" i="1" s="1"/>
  <c r="O6314" i="1" s="1"/>
  <c r="M6315" i="1"/>
  <c r="N6315" i="1" s="1"/>
  <c r="O6315" i="1" s="1"/>
  <c r="M6316" i="1"/>
  <c r="N6316" i="1" s="1"/>
  <c r="O6316" i="1" s="1"/>
  <c r="M6317" i="1"/>
  <c r="N6317" i="1" s="1"/>
  <c r="O6317" i="1" s="1"/>
  <c r="M6318" i="1"/>
  <c r="N6318" i="1" s="1"/>
  <c r="O6318" i="1" s="1"/>
  <c r="M6319" i="1"/>
  <c r="N6319" i="1" s="1"/>
  <c r="O6319" i="1" s="1"/>
  <c r="M6320" i="1"/>
  <c r="N6320" i="1" s="1"/>
  <c r="O6320" i="1" s="1"/>
  <c r="M6321" i="1"/>
  <c r="N6321" i="1" s="1"/>
  <c r="O6321" i="1" s="1"/>
  <c r="M6322" i="1"/>
  <c r="N6322" i="1" s="1"/>
  <c r="O6322" i="1" s="1"/>
  <c r="M6323" i="1"/>
  <c r="N6323" i="1" s="1"/>
  <c r="O6323" i="1" s="1"/>
  <c r="M6324" i="1"/>
  <c r="N6324" i="1" s="1"/>
  <c r="O6324" i="1" s="1"/>
  <c r="M6325" i="1"/>
  <c r="N6325" i="1" s="1"/>
  <c r="O6325" i="1" s="1"/>
  <c r="M6326" i="1"/>
  <c r="N6326" i="1" s="1"/>
  <c r="O6326" i="1" s="1"/>
  <c r="M6327" i="1"/>
  <c r="N6327" i="1" s="1"/>
  <c r="O6327" i="1" s="1"/>
  <c r="M6328" i="1"/>
  <c r="N6328" i="1" s="1"/>
  <c r="O6328" i="1" s="1"/>
  <c r="M6329" i="1"/>
  <c r="N6329" i="1" s="1"/>
  <c r="O6329" i="1" s="1"/>
  <c r="M6330" i="1"/>
  <c r="N6330" i="1" s="1"/>
  <c r="O6330" i="1" s="1"/>
  <c r="M6331" i="1"/>
  <c r="N6331" i="1" s="1"/>
  <c r="O6331" i="1" s="1"/>
  <c r="M6332" i="1"/>
  <c r="N6332" i="1" s="1"/>
  <c r="O6332" i="1" s="1"/>
  <c r="M6333" i="1"/>
  <c r="N6333" i="1" s="1"/>
  <c r="O6333" i="1" s="1"/>
  <c r="M6334" i="1"/>
  <c r="N6334" i="1" s="1"/>
  <c r="O6334" i="1" s="1"/>
  <c r="M6335" i="1"/>
  <c r="N6335" i="1" s="1"/>
  <c r="O6335" i="1" s="1"/>
  <c r="M6336" i="1"/>
  <c r="N6336" i="1" s="1"/>
  <c r="O6336" i="1" s="1"/>
  <c r="M6337" i="1"/>
  <c r="N6337" i="1" s="1"/>
  <c r="O6337" i="1" s="1"/>
  <c r="M6338" i="1"/>
  <c r="N6338" i="1" s="1"/>
  <c r="O6338" i="1" s="1"/>
  <c r="M6339" i="1"/>
  <c r="N6339" i="1" s="1"/>
  <c r="O6339" i="1" s="1"/>
  <c r="M6340" i="1"/>
  <c r="N6340" i="1" s="1"/>
  <c r="O6340" i="1" s="1"/>
  <c r="M6341" i="1"/>
  <c r="N6341" i="1" s="1"/>
  <c r="O6341" i="1" s="1"/>
  <c r="M6342" i="1"/>
  <c r="N6342" i="1" s="1"/>
  <c r="O6342" i="1" s="1"/>
  <c r="M6343" i="1"/>
  <c r="N6343" i="1" s="1"/>
  <c r="O6343" i="1" s="1"/>
  <c r="M6344" i="1"/>
  <c r="N6344" i="1" s="1"/>
  <c r="O6344" i="1" s="1"/>
  <c r="M6345" i="1"/>
  <c r="N6345" i="1" s="1"/>
  <c r="O6345" i="1" s="1"/>
  <c r="M6346" i="1"/>
  <c r="N6346" i="1" s="1"/>
  <c r="O6346" i="1" s="1"/>
  <c r="M6347" i="1"/>
  <c r="N6347" i="1" s="1"/>
  <c r="O6347" i="1" s="1"/>
  <c r="M6348" i="1"/>
  <c r="N6348" i="1" s="1"/>
  <c r="O6348" i="1" s="1"/>
  <c r="M6349" i="1"/>
  <c r="N6349" i="1" s="1"/>
  <c r="O6349" i="1" s="1"/>
  <c r="M6350" i="1"/>
  <c r="N6350" i="1" s="1"/>
  <c r="O6350" i="1" s="1"/>
  <c r="M6351" i="1"/>
  <c r="N6351" i="1" s="1"/>
  <c r="O6351" i="1" s="1"/>
  <c r="M6352" i="1"/>
  <c r="N6352" i="1" s="1"/>
  <c r="O6352" i="1" s="1"/>
  <c r="M6353" i="1"/>
  <c r="N6353" i="1" s="1"/>
  <c r="O6353" i="1" s="1"/>
  <c r="M6354" i="1"/>
  <c r="N6354" i="1" s="1"/>
  <c r="O6354" i="1" s="1"/>
  <c r="M6355" i="1"/>
  <c r="N6355" i="1" s="1"/>
  <c r="O6355" i="1" s="1"/>
  <c r="M6356" i="1"/>
  <c r="N6356" i="1" s="1"/>
  <c r="O6356" i="1" s="1"/>
  <c r="M6357" i="1"/>
  <c r="N6357" i="1" s="1"/>
  <c r="O6357" i="1" s="1"/>
  <c r="M6358" i="1"/>
  <c r="N6358" i="1" s="1"/>
  <c r="O6358" i="1" s="1"/>
  <c r="M6359" i="1"/>
  <c r="N6359" i="1" s="1"/>
  <c r="O6359" i="1" s="1"/>
  <c r="M6360" i="1"/>
  <c r="N6360" i="1" s="1"/>
  <c r="O6360" i="1" s="1"/>
  <c r="M6361" i="1"/>
  <c r="N6361" i="1" s="1"/>
  <c r="O6361" i="1" s="1"/>
  <c r="M6362" i="1"/>
  <c r="N6362" i="1" s="1"/>
  <c r="O6362" i="1" s="1"/>
  <c r="M6363" i="1"/>
  <c r="N6363" i="1" s="1"/>
  <c r="O6363" i="1" s="1"/>
  <c r="M6364" i="1"/>
  <c r="N6364" i="1" s="1"/>
  <c r="O6364" i="1" s="1"/>
  <c r="M6365" i="1"/>
  <c r="N6365" i="1" s="1"/>
  <c r="O6365" i="1" s="1"/>
  <c r="M6366" i="1"/>
  <c r="N6366" i="1" s="1"/>
  <c r="O6366" i="1" s="1"/>
  <c r="M6367" i="1"/>
  <c r="N6367" i="1" s="1"/>
  <c r="O6367" i="1" s="1"/>
  <c r="M6368" i="1"/>
  <c r="N6368" i="1" s="1"/>
  <c r="O6368" i="1" s="1"/>
  <c r="M6369" i="1"/>
  <c r="N6369" i="1" s="1"/>
  <c r="O6369" i="1" s="1"/>
  <c r="M6370" i="1"/>
  <c r="N6370" i="1" s="1"/>
  <c r="O6370" i="1" s="1"/>
  <c r="M6371" i="1"/>
  <c r="N6371" i="1" s="1"/>
  <c r="O6371" i="1" s="1"/>
  <c r="M6372" i="1"/>
  <c r="N6372" i="1" s="1"/>
  <c r="O6372" i="1" s="1"/>
  <c r="M6373" i="1"/>
  <c r="N6373" i="1" s="1"/>
  <c r="O6373" i="1" s="1"/>
  <c r="M6374" i="1"/>
  <c r="N6374" i="1" s="1"/>
  <c r="O6374" i="1" s="1"/>
  <c r="M6375" i="1"/>
  <c r="N6375" i="1" s="1"/>
  <c r="O6375" i="1" s="1"/>
  <c r="M6376" i="1"/>
  <c r="N6376" i="1" s="1"/>
  <c r="O6376" i="1" s="1"/>
  <c r="M6377" i="1"/>
  <c r="N6377" i="1" s="1"/>
  <c r="O6377" i="1" s="1"/>
  <c r="M6378" i="1"/>
  <c r="N6378" i="1" s="1"/>
  <c r="O6378" i="1" s="1"/>
  <c r="M6379" i="1"/>
  <c r="N6379" i="1" s="1"/>
  <c r="O6379" i="1" s="1"/>
  <c r="M6380" i="1"/>
  <c r="N6380" i="1" s="1"/>
  <c r="O6380" i="1" s="1"/>
  <c r="M6381" i="1"/>
  <c r="N6381" i="1" s="1"/>
  <c r="O6381" i="1" s="1"/>
  <c r="M6382" i="1"/>
  <c r="N6382" i="1" s="1"/>
  <c r="O6382" i="1" s="1"/>
  <c r="M6383" i="1"/>
  <c r="N6383" i="1" s="1"/>
  <c r="O6383" i="1" s="1"/>
  <c r="M6384" i="1"/>
  <c r="N6384" i="1" s="1"/>
  <c r="O6384" i="1" s="1"/>
  <c r="M6385" i="1"/>
  <c r="N6385" i="1" s="1"/>
  <c r="O6385" i="1" s="1"/>
  <c r="M6386" i="1"/>
  <c r="N6386" i="1" s="1"/>
  <c r="O6386" i="1" s="1"/>
  <c r="M6387" i="1"/>
  <c r="N6387" i="1" s="1"/>
  <c r="O6387" i="1" s="1"/>
  <c r="M6388" i="1"/>
  <c r="N6388" i="1" s="1"/>
  <c r="O6388" i="1" s="1"/>
  <c r="M6389" i="1"/>
  <c r="N6389" i="1" s="1"/>
  <c r="O6389" i="1" s="1"/>
  <c r="M6390" i="1"/>
  <c r="N6390" i="1" s="1"/>
  <c r="O6390" i="1" s="1"/>
  <c r="M6391" i="1"/>
  <c r="N6391" i="1" s="1"/>
  <c r="O6391" i="1" s="1"/>
  <c r="M6392" i="1"/>
  <c r="N6392" i="1" s="1"/>
  <c r="O6392" i="1" s="1"/>
  <c r="M6393" i="1"/>
  <c r="N6393" i="1" s="1"/>
  <c r="O6393" i="1" s="1"/>
  <c r="M6394" i="1"/>
  <c r="N6394" i="1" s="1"/>
  <c r="O6394" i="1" s="1"/>
  <c r="M6395" i="1"/>
  <c r="N6395" i="1" s="1"/>
  <c r="O6395" i="1" s="1"/>
  <c r="M6396" i="1"/>
  <c r="N6396" i="1" s="1"/>
  <c r="O6396" i="1" s="1"/>
  <c r="M6397" i="1"/>
  <c r="N6397" i="1" s="1"/>
  <c r="O6397" i="1" s="1"/>
  <c r="M6398" i="1"/>
  <c r="N6398" i="1" s="1"/>
  <c r="O6398" i="1" s="1"/>
  <c r="M6399" i="1"/>
  <c r="N6399" i="1" s="1"/>
  <c r="O6399" i="1" s="1"/>
  <c r="M6400" i="1"/>
  <c r="N6400" i="1" s="1"/>
  <c r="O6400" i="1" s="1"/>
  <c r="M6401" i="1"/>
  <c r="N6401" i="1" s="1"/>
  <c r="O6401" i="1" s="1"/>
  <c r="M6402" i="1"/>
  <c r="N6402" i="1" s="1"/>
  <c r="O6402" i="1" s="1"/>
  <c r="M6403" i="1"/>
  <c r="N6403" i="1" s="1"/>
  <c r="O6403" i="1" s="1"/>
  <c r="M6404" i="1"/>
  <c r="N6404" i="1" s="1"/>
  <c r="O6404" i="1" s="1"/>
  <c r="M6405" i="1"/>
  <c r="N6405" i="1" s="1"/>
  <c r="O6405" i="1" s="1"/>
  <c r="M6406" i="1"/>
  <c r="N6406" i="1" s="1"/>
  <c r="O6406" i="1" s="1"/>
  <c r="M6407" i="1"/>
  <c r="N6407" i="1" s="1"/>
  <c r="O6407" i="1" s="1"/>
  <c r="M6408" i="1"/>
  <c r="N6408" i="1" s="1"/>
  <c r="O6408" i="1" s="1"/>
  <c r="M6409" i="1"/>
  <c r="N6409" i="1" s="1"/>
  <c r="O6409" i="1" s="1"/>
  <c r="M6410" i="1"/>
  <c r="N6410" i="1" s="1"/>
  <c r="O6410" i="1" s="1"/>
  <c r="M6411" i="1"/>
  <c r="N6411" i="1" s="1"/>
  <c r="O6411" i="1" s="1"/>
  <c r="M6412" i="1"/>
  <c r="N6412" i="1" s="1"/>
  <c r="O6412" i="1" s="1"/>
  <c r="M6413" i="1"/>
  <c r="N6413" i="1" s="1"/>
  <c r="O6413" i="1" s="1"/>
  <c r="M6414" i="1"/>
  <c r="N6414" i="1" s="1"/>
  <c r="O6414" i="1" s="1"/>
  <c r="M6415" i="1"/>
  <c r="N6415" i="1" s="1"/>
  <c r="O6415" i="1" s="1"/>
  <c r="M6416" i="1"/>
  <c r="N6416" i="1" s="1"/>
  <c r="O6416" i="1" s="1"/>
  <c r="M6417" i="1"/>
  <c r="N6417" i="1" s="1"/>
  <c r="O6417" i="1" s="1"/>
  <c r="M6418" i="1"/>
  <c r="N6418" i="1" s="1"/>
  <c r="O6418" i="1" s="1"/>
  <c r="M6419" i="1"/>
  <c r="N6419" i="1" s="1"/>
  <c r="O6419" i="1" s="1"/>
  <c r="M6420" i="1"/>
  <c r="N6420" i="1" s="1"/>
  <c r="O6420" i="1" s="1"/>
  <c r="M6421" i="1"/>
  <c r="N6421" i="1" s="1"/>
  <c r="O6421" i="1" s="1"/>
  <c r="M6422" i="1"/>
  <c r="N6422" i="1" s="1"/>
  <c r="O6422" i="1" s="1"/>
  <c r="M6423" i="1"/>
  <c r="N6423" i="1" s="1"/>
  <c r="O6423" i="1" s="1"/>
  <c r="M6424" i="1"/>
  <c r="N6424" i="1" s="1"/>
  <c r="O6424" i="1" s="1"/>
  <c r="M6425" i="1"/>
  <c r="N6425" i="1" s="1"/>
  <c r="O6425" i="1" s="1"/>
  <c r="M6426" i="1"/>
  <c r="N6426" i="1" s="1"/>
  <c r="O6426" i="1" s="1"/>
  <c r="M6427" i="1"/>
  <c r="N6427" i="1" s="1"/>
  <c r="O6427" i="1" s="1"/>
  <c r="M6428" i="1"/>
  <c r="N6428" i="1" s="1"/>
  <c r="O6428" i="1" s="1"/>
  <c r="M6429" i="1"/>
  <c r="N6429" i="1" s="1"/>
  <c r="O6429" i="1" s="1"/>
  <c r="M6430" i="1"/>
  <c r="N6430" i="1" s="1"/>
  <c r="O6430" i="1" s="1"/>
  <c r="M6431" i="1"/>
  <c r="N6431" i="1" s="1"/>
  <c r="O6431" i="1" s="1"/>
  <c r="M6432" i="1"/>
  <c r="N6432" i="1" s="1"/>
  <c r="O6432" i="1" s="1"/>
  <c r="M6433" i="1"/>
  <c r="N6433" i="1" s="1"/>
  <c r="O6433" i="1" s="1"/>
  <c r="M6434" i="1"/>
  <c r="N6434" i="1" s="1"/>
  <c r="O6434" i="1" s="1"/>
  <c r="M6435" i="1"/>
  <c r="N6435" i="1" s="1"/>
  <c r="O6435" i="1" s="1"/>
  <c r="M6436" i="1"/>
  <c r="N6436" i="1" s="1"/>
  <c r="O6436" i="1" s="1"/>
  <c r="M6437" i="1"/>
  <c r="N6437" i="1" s="1"/>
  <c r="O6437" i="1" s="1"/>
  <c r="M6438" i="1"/>
  <c r="N6438" i="1" s="1"/>
  <c r="O6438" i="1" s="1"/>
  <c r="M6439" i="1"/>
  <c r="N6439" i="1" s="1"/>
  <c r="O6439" i="1" s="1"/>
  <c r="M6440" i="1"/>
  <c r="N6440" i="1" s="1"/>
  <c r="O6440" i="1" s="1"/>
  <c r="M6441" i="1"/>
  <c r="N6441" i="1" s="1"/>
  <c r="O6441" i="1" s="1"/>
  <c r="M6442" i="1"/>
  <c r="N6442" i="1" s="1"/>
  <c r="O6442" i="1" s="1"/>
  <c r="M6443" i="1"/>
  <c r="N6443" i="1" s="1"/>
  <c r="O6443" i="1" s="1"/>
  <c r="M6444" i="1"/>
  <c r="N6444" i="1" s="1"/>
  <c r="O6444" i="1" s="1"/>
  <c r="M6445" i="1"/>
  <c r="N6445" i="1" s="1"/>
  <c r="O6445" i="1" s="1"/>
  <c r="M6446" i="1"/>
  <c r="N6446" i="1" s="1"/>
  <c r="O6446" i="1" s="1"/>
  <c r="M6447" i="1"/>
  <c r="N6447" i="1" s="1"/>
  <c r="O6447" i="1" s="1"/>
  <c r="M6448" i="1"/>
  <c r="N6448" i="1" s="1"/>
  <c r="O6448" i="1" s="1"/>
  <c r="M6449" i="1"/>
  <c r="N6449" i="1" s="1"/>
  <c r="O6449" i="1" s="1"/>
  <c r="M6450" i="1"/>
  <c r="N6450" i="1" s="1"/>
  <c r="O6450" i="1" s="1"/>
  <c r="M6451" i="1"/>
  <c r="N6451" i="1" s="1"/>
  <c r="O6451" i="1" s="1"/>
  <c r="M6452" i="1"/>
  <c r="N6452" i="1" s="1"/>
  <c r="O6452" i="1" s="1"/>
  <c r="M6453" i="1"/>
  <c r="N6453" i="1" s="1"/>
  <c r="O6453" i="1" s="1"/>
  <c r="M6454" i="1"/>
  <c r="N6454" i="1" s="1"/>
  <c r="O6454" i="1" s="1"/>
  <c r="M6455" i="1"/>
  <c r="N6455" i="1" s="1"/>
  <c r="O6455" i="1" s="1"/>
  <c r="M6456" i="1"/>
  <c r="N6456" i="1" s="1"/>
  <c r="O6456" i="1" s="1"/>
  <c r="M6457" i="1"/>
  <c r="N6457" i="1" s="1"/>
  <c r="O6457" i="1" s="1"/>
  <c r="M6458" i="1"/>
  <c r="N6458" i="1" s="1"/>
  <c r="O6458" i="1" s="1"/>
  <c r="M6459" i="1"/>
  <c r="N6459" i="1" s="1"/>
  <c r="O6459" i="1" s="1"/>
  <c r="M6460" i="1"/>
  <c r="N6460" i="1" s="1"/>
  <c r="O6460" i="1" s="1"/>
  <c r="M6461" i="1"/>
  <c r="N6461" i="1" s="1"/>
  <c r="O6461" i="1" s="1"/>
  <c r="M6462" i="1"/>
  <c r="N6462" i="1" s="1"/>
  <c r="O6462" i="1" s="1"/>
  <c r="M6463" i="1"/>
  <c r="N6463" i="1" s="1"/>
  <c r="O6463" i="1" s="1"/>
  <c r="M6464" i="1"/>
  <c r="N6464" i="1" s="1"/>
  <c r="O6464" i="1" s="1"/>
  <c r="M6465" i="1"/>
  <c r="N6465" i="1" s="1"/>
  <c r="O6465" i="1" s="1"/>
  <c r="M6466" i="1"/>
  <c r="N6466" i="1" s="1"/>
  <c r="O6466" i="1" s="1"/>
  <c r="M6467" i="1"/>
  <c r="N6467" i="1" s="1"/>
  <c r="O6467" i="1" s="1"/>
  <c r="M6468" i="1"/>
  <c r="N6468" i="1" s="1"/>
  <c r="O6468" i="1" s="1"/>
  <c r="M6469" i="1"/>
  <c r="N6469" i="1" s="1"/>
  <c r="O6469" i="1" s="1"/>
  <c r="M6470" i="1"/>
  <c r="N6470" i="1" s="1"/>
  <c r="O6470" i="1" s="1"/>
  <c r="M6471" i="1"/>
  <c r="N6471" i="1" s="1"/>
  <c r="O6471" i="1" s="1"/>
  <c r="M6472" i="1"/>
  <c r="N6472" i="1" s="1"/>
  <c r="O6472" i="1" s="1"/>
  <c r="M6473" i="1"/>
  <c r="N6473" i="1" s="1"/>
  <c r="O6473" i="1" s="1"/>
  <c r="M6474" i="1"/>
  <c r="N6474" i="1" s="1"/>
  <c r="O6474" i="1" s="1"/>
  <c r="M6475" i="1"/>
  <c r="N6475" i="1" s="1"/>
  <c r="O6475" i="1" s="1"/>
  <c r="M6476" i="1"/>
  <c r="N6476" i="1" s="1"/>
  <c r="O6476" i="1" s="1"/>
  <c r="M6477" i="1"/>
  <c r="N6477" i="1" s="1"/>
  <c r="O6477" i="1" s="1"/>
  <c r="M6478" i="1"/>
  <c r="N6478" i="1" s="1"/>
  <c r="O6478" i="1" s="1"/>
  <c r="M6479" i="1"/>
  <c r="N6479" i="1" s="1"/>
  <c r="O6479" i="1" s="1"/>
  <c r="M6480" i="1"/>
  <c r="N6480" i="1" s="1"/>
  <c r="O6480" i="1" s="1"/>
  <c r="M6481" i="1"/>
  <c r="N6481" i="1" s="1"/>
  <c r="O6481" i="1" s="1"/>
  <c r="M6482" i="1"/>
  <c r="N6482" i="1" s="1"/>
  <c r="O6482" i="1" s="1"/>
  <c r="M6483" i="1"/>
  <c r="N6483" i="1" s="1"/>
  <c r="O6483" i="1" s="1"/>
  <c r="M6484" i="1"/>
  <c r="N6484" i="1" s="1"/>
  <c r="O6484" i="1" s="1"/>
  <c r="M6485" i="1"/>
  <c r="N6485" i="1" s="1"/>
  <c r="O6485" i="1" s="1"/>
  <c r="M6486" i="1"/>
  <c r="N6486" i="1" s="1"/>
  <c r="O6486" i="1" s="1"/>
  <c r="M6487" i="1"/>
  <c r="N6487" i="1" s="1"/>
  <c r="O6487" i="1" s="1"/>
  <c r="M6488" i="1"/>
  <c r="N6488" i="1" s="1"/>
  <c r="O6488" i="1" s="1"/>
  <c r="M6489" i="1"/>
  <c r="N6489" i="1" s="1"/>
  <c r="O6489" i="1" s="1"/>
  <c r="M6490" i="1"/>
  <c r="N6490" i="1" s="1"/>
  <c r="O6490" i="1" s="1"/>
  <c r="M6491" i="1"/>
  <c r="N6491" i="1" s="1"/>
  <c r="O6491" i="1" s="1"/>
  <c r="M6492" i="1"/>
  <c r="N6492" i="1" s="1"/>
  <c r="O6492" i="1" s="1"/>
  <c r="M6493" i="1"/>
  <c r="N6493" i="1" s="1"/>
  <c r="O6493" i="1" s="1"/>
  <c r="M6494" i="1"/>
  <c r="N6494" i="1" s="1"/>
  <c r="O6494" i="1" s="1"/>
  <c r="M6495" i="1"/>
  <c r="N6495" i="1" s="1"/>
  <c r="O6495" i="1" s="1"/>
  <c r="M6496" i="1"/>
  <c r="N6496" i="1" s="1"/>
  <c r="O6496" i="1" s="1"/>
  <c r="M6497" i="1"/>
  <c r="N6497" i="1" s="1"/>
  <c r="O6497" i="1" s="1"/>
  <c r="M6498" i="1"/>
  <c r="N6498" i="1" s="1"/>
  <c r="O6498" i="1" s="1"/>
  <c r="M6499" i="1"/>
  <c r="N6499" i="1" s="1"/>
  <c r="O6499" i="1" s="1"/>
  <c r="M6500" i="1"/>
  <c r="N6500" i="1" s="1"/>
  <c r="O6500" i="1" s="1"/>
  <c r="M6501" i="1"/>
  <c r="N6501" i="1" s="1"/>
  <c r="O6501" i="1" s="1"/>
  <c r="M6502" i="1"/>
  <c r="N6502" i="1" s="1"/>
  <c r="O6502" i="1" s="1"/>
  <c r="M6503" i="1"/>
  <c r="N6503" i="1" s="1"/>
  <c r="O6503" i="1" s="1"/>
  <c r="M6504" i="1"/>
  <c r="N6504" i="1" s="1"/>
  <c r="O6504" i="1" s="1"/>
  <c r="M6505" i="1"/>
  <c r="N6505" i="1" s="1"/>
  <c r="O6505" i="1" s="1"/>
  <c r="M6506" i="1"/>
  <c r="N6506" i="1" s="1"/>
  <c r="O6506" i="1" s="1"/>
  <c r="M6507" i="1"/>
  <c r="N6507" i="1" s="1"/>
  <c r="O6507" i="1" s="1"/>
  <c r="M6508" i="1"/>
  <c r="N6508" i="1" s="1"/>
  <c r="O6508" i="1" s="1"/>
  <c r="M6509" i="1"/>
  <c r="N6509" i="1" s="1"/>
  <c r="O6509" i="1" s="1"/>
  <c r="M6510" i="1"/>
  <c r="N6510" i="1" s="1"/>
  <c r="O6510" i="1" s="1"/>
  <c r="M6511" i="1"/>
  <c r="N6511" i="1" s="1"/>
  <c r="O6511" i="1" s="1"/>
  <c r="M6512" i="1"/>
  <c r="N6512" i="1" s="1"/>
  <c r="O6512" i="1" s="1"/>
  <c r="M6513" i="1"/>
  <c r="N6513" i="1" s="1"/>
  <c r="O6513" i="1" s="1"/>
  <c r="M6514" i="1"/>
  <c r="N6514" i="1" s="1"/>
  <c r="O6514" i="1" s="1"/>
  <c r="M6515" i="1"/>
  <c r="N6515" i="1" s="1"/>
  <c r="O6515" i="1" s="1"/>
  <c r="M6516" i="1"/>
  <c r="N6516" i="1" s="1"/>
  <c r="O6516" i="1" s="1"/>
  <c r="M6517" i="1"/>
  <c r="N6517" i="1" s="1"/>
  <c r="O6517" i="1" s="1"/>
  <c r="M6518" i="1"/>
  <c r="N6518" i="1" s="1"/>
  <c r="O6518" i="1" s="1"/>
  <c r="M6519" i="1"/>
  <c r="N6519" i="1" s="1"/>
  <c r="O6519" i="1" s="1"/>
  <c r="M6520" i="1"/>
  <c r="N6520" i="1" s="1"/>
  <c r="O6520" i="1" s="1"/>
  <c r="M6521" i="1"/>
  <c r="N6521" i="1" s="1"/>
  <c r="O6521" i="1" s="1"/>
  <c r="M6522" i="1"/>
  <c r="N6522" i="1" s="1"/>
  <c r="O6522" i="1" s="1"/>
  <c r="M6523" i="1"/>
  <c r="N6523" i="1" s="1"/>
  <c r="O6523" i="1" s="1"/>
  <c r="M6524" i="1"/>
  <c r="N6524" i="1" s="1"/>
  <c r="O6524" i="1" s="1"/>
  <c r="M6525" i="1"/>
  <c r="N6525" i="1" s="1"/>
  <c r="O6525" i="1" s="1"/>
  <c r="M6526" i="1"/>
  <c r="N6526" i="1" s="1"/>
  <c r="O6526" i="1" s="1"/>
  <c r="M6527" i="1"/>
  <c r="N6527" i="1" s="1"/>
  <c r="O6527" i="1" s="1"/>
  <c r="M6528" i="1"/>
  <c r="N6528" i="1" s="1"/>
  <c r="O6528" i="1" s="1"/>
  <c r="M6529" i="1"/>
  <c r="N6529" i="1" s="1"/>
  <c r="O6529" i="1" s="1"/>
  <c r="M6530" i="1"/>
  <c r="N6530" i="1" s="1"/>
  <c r="O6530" i="1" s="1"/>
  <c r="M6531" i="1"/>
  <c r="N6531" i="1" s="1"/>
  <c r="O6531" i="1" s="1"/>
  <c r="M6532" i="1"/>
  <c r="N6532" i="1" s="1"/>
  <c r="O6532" i="1" s="1"/>
  <c r="M6533" i="1"/>
  <c r="N6533" i="1" s="1"/>
  <c r="O6533" i="1" s="1"/>
  <c r="M6534" i="1"/>
  <c r="N6534" i="1" s="1"/>
  <c r="O6534" i="1" s="1"/>
  <c r="M6535" i="1"/>
  <c r="N6535" i="1" s="1"/>
  <c r="O6535" i="1" s="1"/>
  <c r="M6536" i="1"/>
  <c r="N6536" i="1" s="1"/>
  <c r="O6536" i="1" s="1"/>
  <c r="M6537" i="1"/>
  <c r="N6537" i="1" s="1"/>
  <c r="O6537" i="1" s="1"/>
  <c r="M6538" i="1"/>
  <c r="N6538" i="1" s="1"/>
  <c r="O6538" i="1" s="1"/>
  <c r="M6539" i="1"/>
  <c r="N6539" i="1" s="1"/>
  <c r="O6539" i="1" s="1"/>
  <c r="M6540" i="1"/>
  <c r="N6540" i="1" s="1"/>
  <c r="O6540" i="1" s="1"/>
  <c r="M6541" i="1"/>
  <c r="N6541" i="1" s="1"/>
  <c r="O6541" i="1" s="1"/>
  <c r="M6542" i="1"/>
  <c r="N6542" i="1" s="1"/>
  <c r="O6542" i="1" s="1"/>
  <c r="M6543" i="1"/>
  <c r="N6543" i="1" s="1"/>
  <c r="O6543" i="1" s="1"/>
  <c r="M6544" i="1"/>
  <c r="N6544" i="1" s="1"/>
  <c r="O6544" i="1" s="1"/>
  <c r="M6545" i="1"/>
  <c r="N6545" i="1" s="1"/>
  <c r="O6545" i="1" s="1"/>
  <c r="M6546" i="1"/>
  <c r="N6546" i="1" s="1"/>
  <c r="O6546" i="1" s="1"/>
  <c r="M6547" i="1"/>
  <c r="N6547" i="1" s="1"/>
  <c r="O6547" i="1" s="1"/>
  <c r="M6548" i="1"/>
  <c r="N6548" i="1" s="1"/>
  <c r="O6548" i="1" s="1"/>
  <c r="M6549" i="1"/>
  <c r="N6549" i="1" s="1"/>
  <c r="O6549" i="1" s="1"/>
  <c r="M6550" i="1"/>
  <c r="N6550" i="1" s="1"/>
  <c r="O6550" i="1" s="1"/>
  <c r="M6551" i="1"/>
  <c r="N6551" i="1" s="1"/>
  <c r="O6551" i="1" s="1"/>
  <c r="M6552" i="1"/>
  <c r="N6552" i="1" s="1"/>
  <c r="O6552" i="1" s="1"/>
  <c r="M6553" i="1"/>
  <c r="N6553" i="1" s="1"/>
  <c r="O6553" i="1" s="1"/>
  <c r="M6554" i="1"/>
  <c r="N6554" i="1" s="1"/>
  <c r="O6554" i="1" s="1"/>
  <c r="M6555" i="1"/>
  <c r="N6555" i="1" s="1"/>
  <c r="O6555" i="1" s="1"/>
  <c r="M6556" i="1"/>
  <c r="N6556" i="1" s="1"/>
  <c r="O6556" i="1" s="1"/>
  <c r="M6557" i="1"/>
  <c r="N6557" i="1" s="1"/>
  <c r="O6557" i="1" s="1"/>
  <c r="M6558" i="1"/>
  <c r="N6558" i="1" s="1"/>
  <c r="O6558" i="1" s="1"/>
  <c r="M6559" i="1"/>
  <c r="N6559" i="1" s="1"/>
  <c r="O6559" i="1" s="1"/>
  <c r="M6560" i="1"/>
  <c r="N6560" i="1" s="1"/>
  <c r="O6560" i="1" s="1"/>
  <c r="M6561" i="1"/>
  <c r="N6561" i="1" s="1"/>
  <c r="O6561" i="1" s="1"/>
  <c r="M6562" i="1"/>
  <c r="N6562" i="1" s="1"/>
  <c r="O6562" i="1" s="1"/>
  <c r="M6563" i="1"/>
  <c r="N6563" i="1" s="1"/>
  <c r="O6563" i="1" s="1"/>
  <c r="M6564" i="1"/>
  <c r="N6564" i="1" s="1"/>
  <c r="O6564" i="1" s="1"/>
  <c r="M6565" i="1"/>
  <c r="N6565" i="1" s="1"/>
  <c r="O6565" i="1" s="1"/>
  <c r="M6566" i="1"/>
  <c r="N6566" i="1" s="1"/>
  <c r="O6566" i="1" s="1"/>
  <c r="M6567" i="1"/>
  <c r="N6567" i="1" s="1"/>
  <c r="O6567" i="1" s="1"/>
  <c r="M6568" i="1"/>
  <c r="N6568" i="1" s="1"/>
  <c r="O6568" i="1" s="1"/>
  <c r="M6569" i="1"/>
  <c r="N6569" i="1" s="1"/>
  <c r="O6569" i="1" s="1"/>
  <c r="M6570" i="1"/>
  <c r="N6570" i="1" s="1"/>
  <c r="O6570" i="1" s="1"/>
  <c r="M6571" i="1"/>
  <c r="N6571" i="1" s="1"/>
  <c r="O6571" i="1" s="1"/>
  <c r="M6572" i="1"/>
  <c r="N6572" i="1" s="1"/>
  <c r="O6572" i="1" s="1"/>
  <c r="M6573" i="1"/>
  <c r="N6573" i="1" s="1"/>
  <c r="O6573" i="1" s="1"/>
  <c r="M6574" i="1"/>
  <c r="N6574" i="1" s="1"/>
  <c r="O6574" i="1" s="1"/>
  <c r="M6575" i="1"/>
  <c r="N6575" i="1" s="1"/>
  <c r="O6575" i="1" s="1"/>
  <c r="M6576" i="1"/>
  <c r="N6576" i="1" s="1"/>
  <c r="O6576" i="1" s="1"/>
  <c r="M6577" i="1"/>
  <c r="N6577" i="1" s="1"/>
  <c r="O6577" i="1" s="1"/>
  <c r="M6578" i="1"/>
  <c r="N6578" i="1" s="1"/>
  <c r="O6578" i="1" s="1"/>
  <c r="M6579" i="1"/>
  <c r="N6579" i="1" s="1"/>
  <c r="O6579" i="1" s="1"/>
  <c r="M6580" i="1"/>
  <c r="N6580" i="1" s="1"/>
  <c r="O6580" i="1" s="1"/>
  <c r="M6581" i="1"/>
  <c r="N6581" i="1" s="1"/>
  <c r="O6581" i="1" s="1"/>
  <c r="M6582" i="1"/>
  <c r="N6582" i="1" s="1"/>
  <c r="O6582" i="1" s="1"/>
  <c r="M6583" i="1"/>
  <c r="N6583" i="1" s="1"/>
  <c r="O6583" i="1" s="1"/>
  <c r="M6584" i="1"/>
  <c r="N6584" i="1" s="1"/>
  <c r="O6584" i="1" s="1"/>
  <c r="M6585" i="1"/>
  <c r="N6585" i="1" s="1"/>
  <c r="O6585" i="1" s="1"/>
  <c r="M6586" i="1"/>
  <c r="N6586" i="1" s="1"/>
  <c r="O6586" i="1" s="1"/>
  <c r="M6587" i="1"/>
  <c r="N6587" i="1" s="1"/>
  <c r="O6587" i="1" s="1"/>
  <c r="M6588" i="1"/>
  <c r="N6588" i="1" s="1"/>
  <c r="O6588" i="1" s="1"/>
  <c r="M6589" i="1"/>
  <c r="N6589" i="1" s="1"/>
  <c r="O6589" i="1" s="1"/>
  <c r="M6590" i="1"/>
  <c r="N6590" i="1" s="1"/>
  <c r="O6590" i="1" s="1"/>
  <c r="M6591" i="1"/>
  <c r="N6591" i="1" s="1"/>
  <c r="O6591" i="1" s="1"/>
  <c r="M6592" i="1"/>
  <c r="N6592" i="1" s="1"/>
  <c r="O6592" i="1" s="1"/>
  <c r="M6593" i="1"/>
  <c r="N6593" i="1" s="1"/>
  <c r="O6593" i="1" s="1"/>
  <c r="M6594" i="1"/>
  <c r="N6594" i="1" s="1"/>
  <c r="O6594" i="1" s="1"/>
  <c r="M6595" i="1"/>
  <c r="N6595" i="1" s="1"/>
  <c r="O6595" i="1" s="1"/>
  <c r="M6596" i="1"/>
  <c r="N6596" i="1" s="1"/>
  <c r="O6596" i="1" s="1"/>
  <c r="M6597" i="1"/>
  <c r="N6597" i="1" s="1"/>
  <c r="O6597" i="1" s="1"/>
  <c r="M6598" i="1"/>
  <c r="N6598" i="1" s="1"/>
  <c r="O6598" i="1" s="1"/>
  <c r="M6599" i="1"/>
  <c r="N6599" i="1" s="1"/>
  <c r="O6599" i="1" s="1"/>
  <c r="M6600" i="1"/>
  <c r="N6600" i="1" s="1"/>
  <c r="O6600" i="1" s="1"/>
  <c r="M6601" i="1"/>
  <c r="N6601" i="1" s="1"/>
  <c r="O6601" i="1" s="1"/>
  <c r="M6602" i="1"/>
  <c r="N6602" i="1" s="1"/>
  <c r="O6602" i="1" s="1"/>
  <c r="M6603" i="1"/>
  <c r="N6603" i="1" s="1"/>
  <c r="O6603" i="1" s="1"/>
  <c r="M6604" i="1"/>
  <c r="N6604" i="1" s="1"/>
  <c r="O6604" i="1" s="1"/>
  <c r="M6605" i="1"/>
  <c r="N6605" i="1" s="1"/>
  <c r="O6605" i="1" s="1"/>
  <c r="M6606" i="1"/>
  <c r="N6606" i="1" s="1"/>
  <c r="O6606" i="1" s="1"/>
  <c r="M6607" i="1"/>
  <c r="N6607" i="1" s="1"/>
  <c r="O6607" i="1" s="1"/>
  <c r="M6608" i="1"/>
  <c r="N6608" i="1" s="1"/>
  <c r="O6608" i="1" s="1"/>
  <c r="M6609" i="1"/>
  <c r="N6609" i="1" s="1"/>
  <c r="O6609" i="1" s="1"/>
  <c r="M6610" i="1"/>
  <c r="N6610" i="1" s="1"/>
  <c r="O6610" i="1" s="1"/>
  <c r="M6611" i="1"/>
  <c r="N6611" i="1" s="1"/>
  <c r="O6611" i="1" s="1"/>
  <c r="M6612" i="1"/>
  <c r="N6612" i="1" s="1"/>
  <c r="O6612" i="1" s="1"/>
  <c r="M6613" i="1"/>
  <c r="N6613" i="1" s="1"/>
  <c r="O6613" i="1" s="1"/>
  <c r="M6614" i="1"/>
  <c r="N6614" i="1" s="1"/>
  <c r="O6614" i="1" s="1"/>
  <c r="M6615" i="1"/>
  <c r="N6615" i="1" s="1"/>
  <c r="O6615" i="1" s="1"/>
  <c r="M6616" i="1"/>
  <c r="N6616" i="1" s="1"/>
  <c r="O6616" i="1" s="1"/>
  <c r="M6617" i="1"/>
  <c r="N6617" i="1" s="1"/>
  <c r="O6617" i="1" s="1"/>
  <c r="M6618" i="1"/>
  <c r="N6618" i="1" s="1"/>
  <c r="O6618" i="1" s="1"/>
  <c r="M6619" i="1"/>
  <c r="N6619" i="1" s="1"/>
  <c r="O6619" i="1" s="1"/>
  <c r="M6620" i="1"/>
  <c r="N6620" i="1" s="1"/>
  <c r="O6620" i="1" s="1"/>
  <c r="M6621" i="1"/>
  <c r="N6621" i="1" s="1"/>
  <c r="O6621" i="1" s="1"/>
  <c r="M6622" i="1"/>
  <c r="N6622" i="1" s="1"/>
  <c r="O6622" i="1" s="1"/>
  <c r="M6623" i="1"/>
  <c r="N6623" i="1" s="1"/>
  <c r="O6623" i="1" s="1"/>
  <c r="M6624" i="1"/>
  <c r="N6624" i="1" s="1"/>
  <c r="O6624" i="1" s="1"/>
  <c r="M6625" i="1"/>
  <c r="N6625" i="1" s="1"/>
  <c r="O6625" i="1" s="1"/>
  <c r="M6626" i="1"/>
  <c r="N6626" i="1" s="1"/>
  <c r="O6626" i="1" s="1"/>
  <c r="M6627" i="1"/>
  <c r="N6627" i="1" s="1"/>
  <c r="O6627" i="1" s="1"/>
  <c r="M6628" i="1"/>
  <c r="N6628" i="1" s="1"/>
  <c r="O6628" i="1" s="1"/>
  <c r="M6629" i="1"/>
  <c r="N6629" i="1" s="1"/>
  <c r="O6629" i="1" s="1"/>
  <c r="M6630" i="1"/>
  <c r="N6630" i="1" s="1"/>
  <c r="O6630" i="1" s="1"/>
  <c r="M6631" i="1"/>
  <c r="N6631" i="1" s="1"/>
  <c r="O6631" i="1" s="1"/>
  <c r="M6632" i="1"/>
  <c r="N6632" i="1" s="1"/>
  <c r="O6632" i="1" s="1"/>
  <c r="M6633" i="1"/>
  <c r="N6633" i="1" s="1"/>
  <c r="O6633" i="1" s="1"/>
  <c r="M6634" i="1"/>
  <c r="N6634" i="1" s="1"/>
  <c r="O6634" i="1" s="1"/>
  <c r="M6635" i="1"/>
  <c r="N6635" i="1" s="1"/>
  <c r="O6635" i="1" s="1"/>
  <c r="M6636" i="1"/>
  <c r="N6636" i="1" s="1"/>
  <c r="O6636" i="1" s="1"/>
  <c r="M6637" i="1"/>
  <c r="N6637" i="1" s="1"/>
  <c r="O6637" i="1" s="1"/>
  <c r="M6638" i="1"/>
  <c r="N6638" i="1" s="1"/>
  <c r="O6638" i="1" s="1"/>
  <c r="M6639" i="1"/>
  <c r="N6639" i="1" s="1"/>
  <c r="O6639" i="1" s="1"/>
  <c r="M6640" i="1"/>
  <c r="N6640" i="1" s="1"/>
  <c r="O6640" i="1" s="1"/>
  <c r="M6641" i="1"/>
  <c r="N6641" i="1" s="1"/>
  <c r="O6641" i="1" s="1"/>
  <c r="M6642" i="1"/>
  <c r="N6642" i="1" s="1"/>
  <c r="O6642" i="1" s="1"/>
  <c r="M6643" i="1"/>
  <c r="N6643" i="1" s="1"/>
  <c r="O6643" i="1" s="1"/>
  <c r="M6644" i="1"/>
  <c r="N6644" i="1" s="1"/>
  <c r="O6644" i="1" s="1"/>
  <c r="M6645" i="1"/>
  <c r="N6645" i="1" s="1"/>
  <c r="O6645" i="1" s="1"/>
  <c r="M6646" i="1"/>
  <c r="N6646" i="1" s="1"/>
  <c r="O6646" i="1" s="1"/>
  <c r="M6647" i="1"/>
  <c r="N6647" i="1" s="1"/>
  <c r="O6647" i="1" s="1"/>
  <c r="M6648" i="1"/>
  <c r="N6648" i="1" s="1"/>
  <c r="O6648" i="1" s="1"/>
  <c r="M6649" i="1"/>
  <c r="N6649" i="1" s="1"/>
  <c r="O6649" i="1" s="1"/>
  <c r="M6650" i="1"/>
  <c r="N6650" i="1" s="1"/>
  <c r="O6650" i="1" s="1"/>
  <c r="M6651" i="1"/>
  <c r="N6651" i="1" s="1"/>
  <c r="O6651" i="1" s="1"/>
  <c r="M6652" i="1"/>
  <c r="N6652" i="1" s="1"/>
  <c r="O6652" i="1" s="1"/>
  <c r="M6653" i="1"/>
  <c r="N6653" i="1" s="1"/>
  <c r="O6653" i="1" s="1"/>
  <c r="M6654" i="1"/>
  <c r="N6654" i="1" s="1"/>
  <c r="O6654" i="1" s="1"/>
  <c r="M6655" i="1"/>
  <c r="N6655" i="1" s="1"/>
  <c r="O6655" i="1" s="1"/>
  <c r="M6656" i="1"/>
  <c r="N6656" i="1" s="1"/>
  <c r="O6656" i="1" s="1"/>
  <c r="M6657" i="1"/>
  <c r="N6657" i="1" s="1"/>
  <c r="O6657" i="1" s="1"/>
  <c r="M6658" i="1"/>
  <c r="N6658" i="1" s="1"/>
  <c r="O6658" i="1" s="1"/>
  <c r="M6659" i="1"/>
  <c r="N6659" i="1" s="1"/>
  <c r="O6659" i="1" s="1"/>
  <c r="M6660" i="1"/>
  <c r="N6660" i="1" s="1"/>
  <c r="O6660" i="1" s="1"/>
  <c r="M6661" i="1"/>
  <c r="N6661" i="1" s="1"/>
  <c r="O6661" i="1" s="1"/>
  <c r="M6662" i="1"/>
  <c r="N6662" i="1" s="1"/>
  <c r="O6662" i="1" s="1"/>
  <c r="M6663" i="1"/>
  <c r="N6663" i="1" s="1"/>
  <c r="O6663" i="1" s="1"/>
  <c r="M6664" i="1"/>
  <c r="N6664" i="1" s="1"/>
  <c r="O6664" i="1" s="1"/>
  <c r="M6665" i="1"/>
  <c r="N6665" i="1" s="1"/>
  <c r="O6665" i="1" s="1"/>
  <c r="M6666" i="1"/>
  <c r="N6666" i="1" s="1"/>
  <c r="O6666" i="1" s="1"/>
  <c r="M6667" i="1"/>
  <c r="N6667" i="1" s="1"/>
  <c r="O6667" i="1" s="1"/>
  <c r="M6668" i="1"/>
  <c r="N6668" i="1" s="1"/>
  <c r="O6668" i="1" s="1"/>
  <c r="M6669" i="1"/>
  <c r="N6669" i="1" s="1"/>
  <c r="O6669" i="1" s="1"/>
  <c r="M6670" i="1"/>
  <c r="N6670" i="1" s="1"/>
  <c r="O6670" i="1" s="1"/>
  <c r="M6671" i="1"/>
  <c r="N6671" i="1" s="1"/>
  <c r="O6671" i="1" s="1"/>
  <c r="M6672" i="1"/>
  <c r="N6672" i="1" s="1"/>
  <c r="O6672" i="1" s="1"/>
  <c r="M6673" i="1"/>
  <c r="N6673" i="1" s="1"/>
  <c r="O6673" i="1" s="1"/>
  <c r="M6674" i="1"/>
  <c r="N6674" i="1" s="1"/>
  <c r="O6674" i="1" s="1"/>
  <c r="M6675" i="1"/>
  <c r="N6675" i="1" s="1"/>
  <c r="O6675" i="1" s="1"/>
  <c r="M6676" i="1"/>
  <c r="N6676" i="1" s="1"/>
  <c r="O6676" i="1" s="1"/>
  <c r="M6677" i="1"/>
  <c r="N6677" i="1" s="1"/>
  <c r="O6677" i="1" s="1"/>
  <c r="M6678" i="1"/>
  <c r="N6678" i="1" s="1"/>
  <c r="O6678" i="1" s="1"/>
  <c r="M6679" i="1"/>
  <c r="N6679" i="1" s="1"/>
  <c r="O6679" i="1" s="1"/>
  <c r="M6680" i="1"/>
  <c r="N6680" i="1" s="1"/>
  <c r="O6680" i="1" s="1"/>
  <c r="M6681" i="1"/>
  <c r="N6681" i="1" s="1"/>
  <c r="O6681" i="1" s="1"/>
  <c r="M6682" i="1"/>
  <c r="N6682" i="1" s="1"/>
  <c r="O6682" i="1" s="1"/>
  <c r="M6683" i="1"/>
  <c r="N6683" i="1" s="1"/>
  <c r="O6683" i="1" s="1"/>
  <c r="M6684" i="1"/>
  <c r="N6684" i="1" s="1"/>
  <c r="O6684" i="1" s="1"/>
  <c r="M6685" i="1"/>
  <c r="N6685" i="1" s="1"/>
  <c r="O6685" i="1" s="1"/>
  <c r="M6686" i="1"/>
  <c r="N6686" i="1" s="1"/>
  <c r="O6686" i="1" s="1"/>
  <c r="M6687" i="1"/>
  <c r="N6687" i="1" s="1"/>
  <c r="O6687" i="1" s="1"/>
  <c r="M6688" i="1"/>
  <c r="N6688" i="1" s="1"/>
  <c r="O6688" i="1" s="1"/>
  <c r="M6689" i="1"/>
  <c r="N6689" i="1" s="1"/>
  <c r="O6689" i="1" s="1"/>
  <c r="M6690" i="1"/>
  <c r="N6690" i="1" s="1"/>
  <c r="O6690" i="1" s="1"/>
  <c r="M6691" i="1"/>
  <c r="N6691" i="1" s="1"/>
  <c r="O6691" i="1" s="1"/>
  <c r="M6692" i="1"/>
  <c r="N6692" i="1" s="1"/>
  <c r="O6692" i="1" s="1"/>
  <c r="M6693" i="1"/>
  <c r="N6693" i="1" s="1"/>
  <c r="O6693" i="1" s="1"/>
  <c r="M6694" i="1"/>
  <c r="N6694" i="1" s="1"/>
  <c r="O6694" i="1" s="1"/>
  <c r="M6695" i="1"/>
  <c r="N6695" i="1" s="1"/>
  <c r="O6695" i="1" s="1"/>
  <c r="M6696" i="1"/>
  <c r="N6696" i="1" s="1"/>
  <c r="O6696" i="1" s="1"/>
  <c r="M6697" i="1"/>
  <c r="N6697" i="1" s="1"/>
  <c r="O6697" i="1" s="1"/>
  <c r="M6698" i="1"/>
  <c r="N6698" i="1" s="1"/>
  <c r="O6698" i="1" s="1"/>
  <c r="M6699" i="1"/>
  <c r="N6699" i="1" s="1"/>
  <c r="O6699" i="1" s="1"/>
  <c r="M6700" i="1"/>
  <c r="N6700" i="1" s="1"/>
  <c r="O6700" i="1" s="1"/>
  <c r="M6701" i="1"/>
  <c r="N6701" i="1" s="1"/>
  <c r="O6701" i="1" s="1"/>
  <c r="M6702" i="1"/>
  <c r="N6702" i="1" s="1"/>
  <c r="O6702" i="1" s="1"/>
  <c r="M6703" i="1"/>
  <c r="N6703" i="1" s="1"/>
  <c r="O6703" i="1" s="1"/>
  <c r="M6704" i="1"/>
  <c r="N6704" i="1" s="1"/>
  <c r="O6704" i="1" s="1"/>
  <c r="M6705" i="1"/>
  <c r="N6705" i="1" s="1"/>
  <c r="O6705" i="1" s="1"/>
  <c r="M6706" i="1"/>
  <c r="N6706" i="1" s="1"/>
  <c r="O6706" i="1" s="1"/>
  <c r="M6707" i="1"/>
  <c r="N6707" i="1" s="1"/>
  <c r="O6707" i="1" s="1"/>
  <c r="M6708" i="1"/>
  <c r="N6708" i="1" s="1"/>
  <c r="O6708" i="1" s="1"/>
  <c r="M6709" i="1"/>
  <c r="N6709" i="1" s="1"/>
  <c r="O6709" i="1" s="1"/>
  <c r="M6710" i="1"/>
  <c r="N6710" i="1" s="1"/>
  <c r="O6710" i="1" s="1"/>
  <c r="M6711" i="1"/>
  <c r="N6711" i="1" s="1"/>
  <c r="O6711" i="1" s="1"/>
  <c r="M6712" i="1"/>
  <c r="N6712" i="1" s="1"/>
  <c r="O6712" i="1" s="1"/>
  <c r="M6713" i="1"/>
  <c r="N6713" i="1" s="1"/>
  <c r="O6713" i="1" s="1"/>
  <c r="M6714" i="1"/>
  <c r="N6714" i="1" s="1"/>
  <c r="O6714" i="1" s="1"/>
  <c r="M6715" i="1"/>
  <c r="N6715" i="1" s="1"/>
  <c r="O6715" i="1" s="1"/>
  <c r="M6716" i="1"/>
  <c r="N6716" i="1" s="1"/>
  <c r="O6716" i="1" s="1"/>
  <c r="M6717" i="1"/>
  <c r="N6717" i="1" s="1"/>
  <c r="O6717" i="1" s="1"/>
  <c r="M6718" i="1"/>
  <c r="N6718" i="1" s="1"/>
  <c r="O6718" i="1" s="1"/>
  <c r="M6719" i="1"/>
  <c r="N6719" i="1" s="1"/>
  <c r="O6719" i="1" s="1"/>
  <c r="M6720" i="1"/>
  <c r="N6720" i="1" s="1"/>
  <c r="O6720" i="1" s="1"/>
  <c r="M6721" i="1"/>
  <c r="N6721" i="1" s="1"/>
  <c r="O6721" i="1" s="1"/>
  <c r="M6722" i="1"/>
  <c r="N6722" i="1" s="1"/>
  <c r="O6722" i="1" s="1"/>
  <c r="M6723" i="1"/>
  <c r="N6723" i="1" s="1"/>
  <c r="O6723" i="1" s="1"/>
  <c r="M6724" i="1"/>
  <c r="N6724" i="1" s="1"/>
  <c r="O6724" i="1" s="1"/>
  <c r="M6725" i="1"/>
  <c r="N6725" i="1" s="1"/>
  <c r="O6725" i="1" s="1"/>
  <c r="M6726" i="1"/>
  <c r="N6726" i="1" s="1"/>
  <c r="O6726" i="1" s="1"/>
  <c r="M6727" i="1"/>
  <c r="N6727" i="1" s="1"/>
  <c r="O6727" i="1" s="1"/>
  <c r="M6728" i="1"/>
  <c r="N6728" i="1" s="1"/>
  <c r="O6728" i="1" s="1"/>
  <c r="M6729" i="1"/>
  <c r="N6729" i="1" s="1"/>
  <c r="O6729" i="1" s="1"/>
  <c r="M6730" i="1"/>
  <c r="N6730" i="1" s="1"/>
  <c r="O6730" i="1" s="1"/>
  <c r="M6731" i="1"/>
  <c r="N6731" i="1" s="1"/>
  <c r="O6731" i="1" s="1"/>
  <c r="M6732" i="1"/>
  <c r="N6732" i="1" s="1"/>
  <c r="O6732" i="1" s="1"/>
  <c r="M6733" i="1"/>
  <c r="N6733" i="1" s="1"/>
  <c r="O6733" i="1" s="1"/>
  <c r="M6734" i="1"/>
  <c r="N6734" i="1" s="1"/>
  <c r="O6734" i="1" s="1"/>
  <c r="M6735" i="1"/>
  <c r="N6735" i="1" s="1"/>
  <c r="O6735" i="1" s="1"/>
  <c r="M6736" i="1"/>
  <c r="N6736" i="1" s="1"/>
  <c r="O6736" i="1" s="1"/>
  <c r="M6737" i="1"/>
  <c r="N6737" i="1" s="1"/>
  <c r="O6737" i="1" s="1"/>
  <c r="M6738" i="1"/>
  <c r="N6738" i="1" s="1"/>
  <c r="O6738" i="1" s="1"/>
  <c r="M6739" i="1"/>
  <c r="N6739" i="1" s="1"/>
  <c r="O6739" i="1" s="1"/>
  <c r="M6740" i="1"/>
  <c r="N6740" i="1" s="1"/>
  <c r="O6740" i="1" s="1"/>
  <c r="M6741" i="1"/>
  <c r="N6741" i="1" s="1"/>
  <c r="O6741" i="1" s="1"/>
  <c r="M6742" i="1"/>
  <c r="N6742" i="1" s="1"/>
  <c r="O6742" i="1" s="1"/>
  <c r="M6743" i="1"/>
  <c r="N6743" i="1" s="1"/>
  <c r="O6743" i="1" s="1"/>
  <c r="M6744" i="1"/>
  <c r="N6744" i="1" s="1"/>
  <c r="O6744" i="1" s="1"/>
  <c r="M6745" i="1"/>
  <c r="N6745" i="1" s="1"/>
  <c r="O6745" i="1" s="1"/>
  <c r="M6746" i="1"/>
  <c r="N6746" i="1" s="1"/>
  <c r="O6746" i="1" s="1"/>
  <c r="M6747" i="1"/>
  <c r="N6747" i="1" s="1"/>
  <c r="O6747" i="1" s="1"/>
  <c r="M6748" i="1"/>
  <c r="N6748" i="1" s="1"/>
  <c r="O6748" i="1" s="1"/>
  <c r="M6749" i="1"/>
  <c r="N6749" i="1" s="1"/>
  <c r="O6749" i="1" s="1"/>
  <c r="M6750" i="1"/>
  <c r="N6750" i="1" s="1"/>
  <c r="O6750" i="1" s="1"/>
  <c r="M6751" i="1"/>
  <c r="N6751" i="1" s="1"/>
  <c r="O6751" i="1" s="1"/>
  <c r="M6752" i="1"/>
  <c r="N6752" i="1" s="1"/>
  <c r="O6752" i="1" s="1"/>
  <c r="M6753" i="1"/>
  <c r="N6753" i="1" s="1"/>
  <c r="O6753" i="1" s="1"/>
  <c r="M6754" i="1"/>
  <c r="N6754" i="1" s="1"/>
  <c r="O6754" i="1" s="1"/>
  <c r="M6755" i="1"/>
  <c r="N6755" i="1" s="1"/>
  <c r="O6755" i="1" s="1"/>
  <c r="M6756" i="1"/>
  <c r="N6756" i="1" s="1"/>
  <c r="O6756" i="1" s="1"/>
  <c r="M6757" i="1"/>
  <c r="N6757" i="1" s="1"/>
  <c r="O6757" i="1" s="1"/>
  <c r="M6758" i="1"/>
  <c r="N6758" i="1" s="1"/>
  <c r="O6758" i="1" s="1"/>
  <c r="M6759" i="1"/>
  <c r="N6759" i="1" s="1"/>
  <c r="O6759" i="1" s="1"/>
  <c r="M6760" i="1"/>
  <c r="N6760" i="1" s="1"/>
  <c r="O6760" i="1" s="1"/>
  <c r="M6761" i="1"/>
  <c r="N6761" i="1" s="1"/>
  <c r="O6761" i="1" s="1"/>
  <c r="M6762" i="1"/>
  <c r="N6762" i="1" s="1"/>
  <c r="O6762" i="1" s="1"/>
  <c r="M6763" i="1"/>
  <c r="N6763" i="1" s="1"/>
  <c r="O6763" i="1" s="1"/>
  <c r="M6764" i="1"/>
  <c r="N6764" i="1" s="1"/>
  <c r="O6764" i="1" s="1"/>
  <c r="M6765" i="1"/>
  <c r="N6765" i="1" s="1"/>
  <c r="O6765" i="1" s="1"/>
  <c r="M6766" i="1"/>
  <c r="N6766" i="1" s="1"/>
  <c r="O6766" i="1" s="1"/>
  <c r="M6767" i="1"/>
  <c r="N6767" i="1" s="1"/>
  <c r="O6767" i="1" s="1"/>
  <c r="M6768" i="1"/>
  <c r="N6768" i="1" s="1"/>
  <c r="O6768" i="1" s="1"/>
  <c r="M6769" i="1"/>
  <c r="N6769" i="1" s="1"/>
  <c r="O6769" i="1" s="1"/>
  <c r="M6770" i="1"/>
  <c r="N6770" i="1" s="1"/>
  <c r="O6770" i="1" s="1"/>
  <c r="M6771" i="1"/>
  <c r="N6771" i="1" s="1"/>
  <c r="O6771" i="1" s="1"/>
  <c r="M6772" i="1"/>
  <c r="N6772" i="1" s="1"/>
  <c r="O6772" i="1" s="1"/>
  <c r="M6773" i="1"/>
  <c r="N6773" i="1" s="1"/>
  <c r="O6773" i="1" s="1"/>
  <c r="M6774" i="1"/>
  <c r="N6774" i="1" s="1"/>
  <c r="O6774" i="1" s="1"/>
  <c r="M6775" i="1"/>
  <c r="N6775" i="1" s="1"/>
  <c r="O6775" i="1" s="1"/>
  <c r="M6776" i="1"/>
  <c r="N6776" i="1" s="1"/>
  <c r="O6776" i="1" s="1"/>
  <c r="M6777" i="1"/>
  <c r="N6777" i="1" s="1"/>
  <c r="O6777" i="1" s="1"/>
  <c r="M6778" i="1"/>
  <c r="N6778" i="1" s="1"/>
  <c r="O6778" i="1" s="1"/>
  <c r="M6779" i="1"/>
  <c r="N6779" i="1" s="1"/>
  <c r="O6779" i="1" s="1"/>
  <c r="M6780" i="1"/>
  <c r="N6780" i="1" s="1"/>
  <c r="O6780" i="1" s="1"/>
  <c r="M6781" i="1"/>
  <c r="N6781" i="1" s="1"/>
  <c r="O6781" i="1" s="1"/>
  <c r="M6782" i="1"/>
  <c r="N6782" i="1" s="1"/>
  <c r="O6782" i="1" s="1"/>
  <c r="M6783" i="1"/>
  <c r="N6783" i="1" s="1"/>
  <c r="O6783" i="1" s="1"/>
  <c r="M6784" i="1"/>
  <c r="N6784" i="1" s="1"/>
  <c r="O6784" i="1" s="1"/>
  <c r="M6785" i="1"/>
  <c r="N6785" i="1" s="1"/>
  <c r="O6785" i="1" s="1"/>
  <c r="M6786" i="1"/>
  <c r="N6786" i="1" s="1"/>
  <c r="O6786" i="1" s="1"/>
  <c r="M6787" i="1"/>
  <c r="N6787" i="1" s="1"/>
  <c r="O6787" i="1" s="1"/>
  <c r="M6788" i="1"/>
  <c r="N6788" i="1" s="1"/>
  <c r="O6788" i="1" s="1"/>
  <c r="M6789" i="1"/>
  <c r="N6789" i="1" s="1"/>
  <c r="O6789" i="1" s="1"/>
  <c r="M6790" i="1"/>
  <c r="N6790" i="1" s="1"/>
  <c r="O6790" i="1" s="1"/>
  <c r="M6791" i="1"/>
  <c r="N6791" i="1" s="1"/>
  <c r="O6791" i="1" s="1"/>
  <c r="M6792" i="1"/>
  <c r="N6792" i="1" s="1"/>
  <c r="O6792" i="1" s="1"/>
  <c r="M6793" i="1"/>
  <c r="N6793" i="1" s="1"/>
  <c r="O6793" i="1" s="1"/>
  <c r="M6794" i="1"/>
  <c r="N6794" i="1" s="1"/>
  <c r="O6794" i="1" s="1"/>
  <c r="M6795" i="1"/>
  <c r="N6795" i="1" s="1"/>
  <c r="O6795" i="1" s="1"/>
  <c r="M6796" i="1"/>
  <c r="N6796" i="1" s="1"/>
  <c r="O6796" i="1" s="1"/>
  <c r="M6797" i="1"/>
  <c r="N6797" i="1" s="1"/>
  <c r="O6797" i="1" s="1"/>
  <c r="M6798" i="1"/>
  <c r="N6798" i="1" s="1"/>
  <c r="O6798" i="1" s="1"/>
  <c r="M6799" i="1"/>
  <c r="N6799" i="1" s="1"/>
  <c r="O6799" i="1" s="1"/>
  <c r="M6800" i="1"/>
  <c r="N6800" i="1" s="1"/>
  <c r="O6800" i="1" s="1"/>
  <c r="M6801" i="1"/>
  <c r="N6801" i="1" s="1"/>
  <c r="O6801" i="1" s="1"/>
  <c r="M6802" i="1"/>
  <c r="N6802" i="1" s="1"/>
  <c r="O6802" i="1" s="1"/>
  <c r="M6803" i="1"/>
  <c r="N6803" i="1" s="1"/>
  <c r="O6803" i="1" s="1"/>
  <c r="M6804" i="1"/>
  <c r="N6804" i="1" s="1"/>
  <c r="O6804" i="1" s="1"/>
  <c r="M6805" i="1"/>
  <c r="N6805" i="1" s="1"/>
  <c r="O6805" i="1" s="1"/>
  <c r="M6806" i="1"/>
  <c r="N6806" i="1" s="1"/>
  <c r="O6806" i="1" s="1"/>
  <c r="M6807" i="1"/>
  <c r="N6807" i="1" s="1"/>
  <c r="O6807" i="1" s="1"/>
  <c r="M6808" i="1"/>
  <c r="N6808" i="1" s="1"/>
  <c r="O6808" i="1" s="1"/>
  <c r="M6809" i="1"/>
  <c r="N6809" i="1" s="1"/>
  <c r="O6809" i="1" s="1"/>
  <c r="M6810" i="1"/>
  <c r="N6810" i="1" s="1"/>
  <c r="O6810" i="1" s="1"/>
  <c r="M6811" i="1"/>
  <c r="N6811" i="1" s="1"/>
  <c r="O6811" i="1" s="1"/>
  <c r="M6812" i="1"/>
  <c r="N6812" i="1" s="1"/>
  <c r="O6812" i="1" s="1"/>
  <c r="M6813" i="1"/>
  <c r="N6813" i="1" s="1"/>
  <c r="O6813" i="1" s="1"/>
  <c r="M6814" i="1"/>
  <c r="N6814" i="1" s="1"/>
  <c r="O6814" i="1" s="1"/>
  <c r="M6815" i="1"/>
  <c r="N6815" i="1" s="1"/>
  <c r="O6815" i="1" s="1"/>
  <c r="M6816" i="1"/>
  <c r="N6816" i="1" s="1"/>
  <c r="O6816" i="1" s="1"/>
  <c r="M6817" i="1"/>
  <c r="N6817" i="1" s="1"/>
  <c r="O6817" i="1" s="1"/>
  <c r="M6818" i="1"/>
  <c r="N6818" i="1" s="1"/>
  <c r="O6818" i="1" s="1"/>
  <c r="M6819" i="1"/>
  <c r="N6819" i="1" s="1"/>
  <c r="O6819" i="1" s="1"/>
  <c r="M6820" i="1"/>
  <c r="N6820" i="1" s="1"/>
  <c r="O6820" i="1" s="1"/>
  <c r="M6821" i="1"/>
  <c r="N6821" i="1" s="1"/>
  <c r="O6821" i="1" s="1"/>
  <c r="M6822" i="1"/>
  <c r="N6822" i="1" s="1"/>
  <c r="O6822" i="1" s="1"/>
  <c r="M6823" i="1"/>
  <c r="N6823" i="1" s="1"/>
  <c r="O6823" i="1" s="1"/>
  <c r="M6824" i="1"/>
  <c r="N6824" i="1" s="1"/>
  <c r="O6824" i="1" s="1"/>
  <c r="M6825" i="1"/>
  <c r="N6825" i="1" s="1"/>
  <c r="O6825" i="1" s="1"/>
  <c r="M6826" i="1"/>
  <c r="N6826" i="1" s="1"/>
  <c r="O6826" i="1" s="1"/>
  <c r="M6827" i="1"/>
  <c r="N6827" i="1" s="1"/>
  <c r="O6827" i="1" s="1"/>
  <c r="M6828" i="1"/>
  <c r="N6828" i="1" s="1"/>
  <c r="O6828" i="1" s="1"/>
  <c r="M6829" i="1"/>
  <c r="N6829" i="1" s="1"/>
  <c r="O6829" i="1" s="1"/>
  <c r="M6830" i="1"/>
  <c r="N6830" i="1" s="1"/>
  <c r="O6830" i="1" s="1"/>
  <c r="M6831" i="1"/>
  <c r="N6831" i="1" s="1"/>
  <c r="O6831" i="1" s="1"/>
  <c r="M6832" i="1"/>
  <c r="N6832" i="1" s="1"/>
  <c r="O6832" i="1" s="1"/>
  <c r="M6833" i="1"/>
  <c r="N6833" i="1" s="1"/>
  <c r="O6833" i="1" s="1"/>
  <c r="M6834" i="1"/>
  <c r="N6834" i="1" s="1"/>
  <c r="O6834" i="1" s="1"/>
  <c r="M6835" i="1"/>
  <c r="N6835" i="1" s="1"/>
  <c r="O6835" i="1" s="1"/>
  <c r="M6836" i="1"/>
  <c r="N6836" i="1" s="1"/>
  <c r="O6836" i="1" s="1"/>
  <c r="M6837" i="1"/>
  <c r="N6837" i="1" s="1"/>
  <c r="O6837" i="1" s="1"/>
  <c r="M6838" i="1"/>
  <c r="N6838" i="1" s="1"/>
  <c r="O6838" i="1" s="1"/>
  <c r="M6839" i="1"/>
  <c r="N6839" i="1" s="1"/>
  <c r="O6839" i="1" s="1"/>
  <c r="M6840" i="1"/>
  <c r="N6840" i="1" s="1"/>
  <c r="O6840" i="1" s="1"/>
  <c r="M6841" i="1"/>
  <c r="N6841" i="1" s="1"/>
  <c r="O6841" i="1" s="1"/>
  <c r="M6842" i="1"/>
  <c r="N6842" i="1" s="1"/>
  <c r="O6842" i="1" s="1"/>
  <c r="M6843" i="1"/>
  <c r="N6843" i="1" s="1"/>
  <c r="O6843" i="1" s="1"/>
  <c r="M6844" i="1"/>
  <c r="N6844" i="1" s="1"/>
  <c r="O6844" i="1" s="1"/>
  <c r="M6845" i="1"/>
  <c r="N6845" i="1" s="1"/>
  <c r="O6845" i="1" s="1"/>
  <c r="M6846" i="1"/>
  <c r="N6846" i="1" s="1"/>
  <c r="O6846" i="1" s="1"/>
  <c r="M6847" i="1"/>
  <c r="N6847" i="1" s="1"/>
  <c r="O6847" i="1" s="1"/>
  <c r="M6848" i="1"/>
  <c r="N6848" i="1" s="1"/>
  <c r="O6848" i="1" s="1"/>
  <c r="M6849" i="1"/>
  <c r="N6849" i="1" s="1"/>
  <c r="O6849" i="1" s="1"/>
  <c r="M6850" i="1"/>
  <c r="N6850" i="1" s="1"/>
  <c r="O6850" i="1" s="1"/>
  <c r="M6851" i="1"/>
  <c r="N6851" i="1" s="1"/>
  <c r="O6851" i="1" s="1"/>
  <c r="M6852" i="1"/>
  <c r="N6852" i="1" s="1"/>
  <c r="O6852" i="1" s="1"/>
  <c r="M6853" i="1"/>
  <c r="N6853" i="1" s="1"/>
  <c r="O6853" i="1" s="1"/>
  <c r="M6854" i="1"/>
  <c r="N6854" i="1" s="1"/>
  <c r="O6854" i="1" s="1"/>
  <c r="M6855" i="1"/>
  <c r="N6855" i="1" s="1"/>
  <c r="O6855" i="1" s="1"/>
  <c r="M6856" i="1"/>
  <c r="N6856" i="1" s="1"/>
  <c r="O6856" i="1" s="1"/>
  <c r="M6857" i="1"/>
  <c r="N6857" i="1" s="1"/>
  <c r="O6857" i="1" s="1"/>
  <c r="M6858" i="1"/>
  <c r="N6858" i="1" s="1"/>
  <c r="O6858" i="1" s="1"/>
  <c r="M6859" i="1"/>
  <c r="N6859" i="1" s="1"/>
  <c r="O6859" i="1" s="1"/>
  <c r="M6860" i="1"/>
  <c r="N6860" i="1" s="1"/>
  <c r="O6860" i="1" s="1"/>
  <c r="M6861" i="1"/>
  <c r="N6861" i="1" s="1"/>
  <c r="O6861" i="1" s="1"/>
  <c r="M6862" i="1"/>
  <c r="N6862" i="1" s="1"/>
  <c r="O6862" i="1" s="1"/>
  <c r="M6863" i="1"/>
  <c r="N6863" i="1" s="1"/>
  <c r="O6863" i="1" s="1"/>
  <c r="M6864" i="1"/>
  <c r="N6864" i="1" s="1"/>
  <c r="O6864" i="1" s="1"/>
  <c r="M6865" i="1"/>
  <c r="N6865" i="1" s="1"/>
  <c r="O6865" i="1" s="1"/>
  <c r="M6866" i="1"/>
  <c r="N6866" i="1" s="1"/>
  <c r="O6866" i="1" s="1"/>
  <c r="M6867" i="1"/>
  <c r="N6867" i="1" s="1"/>
  <c r="O6867" i="1" s="1"/>
  <c r="M6868" i="1"/>
  <c r="N6868" i="1" s="1"/>
  <c r="O6868" i="1" s="1"/>
  <c r="M6869" i="1"/>
  <c r="N6869" i="1" s="1"/>
  <c r="O6869" i="1" s="1"/>
  <c r="M6870" i="1"/>
  <c r="N6870" i="1" s="1"/>
  <c r="O6870" i="1" s="1"/>
  <c r="M6871" i="1"/>
  <c r="N6871" i="1" s="1"/>
  <c r="O6871" i="1" s="1"/>
  <c r="M6872" i="1"/>
  <c r="N6872" i="1" s="1"/>
  <c r="O6872" i="1" s="1"/>
  <c r="M6873" i="1"/>
  <c r="N6873" i="1" s="1"/>
  <c r="O6873" i="1" s="1"/>
  <c r="M6874" i="1"/>
  <c r="N6874" i="1" s="1"/>
  <c r="O6874" i="1" s="1"/>
  <c r="M6875" i="1"/>
  <c r="N6875" i="1" s="1"/>
  <c r="O6875" i="1" s="1"/>
  <c r="M6876" i="1"/>
  <c r="N6876" i="1" s="1"/>
  <c r="O6876" i="1" s="1"/>
  <c r="M6877" i="1"/>
  <c r="N6877" i="1" s="1"/>
  <c r="O6877" i="1" s="1"/>
  <c r="M6878" i="1"/>
  <c r="N6878" i="1" s="1"/>
  <c r="O6878" i="1" s="1"/>
  <c r="M6879" i="1"/>
  <c r="N6879" i="1" s="1"/>
  <c r="O6879" i="1" s="1"/>
  <c r="M6880" i="1"/>
  <c r="N6880" i="1" s="1"/>
  <c r="O6880" i="1" s="1"/>
  <c r="M6881" i="1"/>
  <c r="N6881" i="1" s="1"/>
  <c r="O6881" i="1" s="1"/>
  <c r="M6882" i="1"/>
  <c r="N6882" i="1" s="1"/>
  <c r="O6882" i="1" s="1"/>
  <c r="M6883" i="1"/>
  <c r="N6883" i="1" s="1"/>
  <c r="O6883" i="1" s="1"/>
  <c r="M6884" i="1"/>
  <c r="N6884" i="1" s="1"/>
  <c r="O6884" i="1" s="1"/>
  <c r="M6885" i="1"/>
  <c r="N6885" i="1" s="1"/>
  <c r="O6885" i="1" s="1"/>
  <c r="M6886" i="1"/>
  <c r="N6886" i="1" s="1"/>
  <c r="O6886" i="1" s="1"/>
  <c r="M6887" i="1"/>
  <c r="N6887" i="1" s="1"/>
  <c r="O6887" i="1" s="1"/>
  <c r="M6888" i="1"/>
  <c r="N6888" i="1" s="1"/>
  <c r="O6888" i="1" s="1"/>
  <c r="M6889" i="1"/>
  <c r="N6889" i="1" s="1"/>
  <c r="O6889" i="1" s="1"/>
  <c r="M6890" i="1"/>
  <c r="N6890" i="1" s="1"/>
  <c r="O6890" i="1" s="1"/>
  <c r="M6891" i="1"/>
  <c r="N6891" i="1" s="1"/>
  <c r="O6891" i="1" s="1"/>
  <c r="M6892" i="1"/>
  <c r="N6892" i="1" s="1"/>
  <c r="O6892" i="1" s="1"/>
  <c r="M6893" i="1"/>
  <c r="N6893" i="1" s="1"/>
  <c r="O6893" i="1" s="1"/>
  <c r="M6894" i="1"/>
  <c r="N6894" i="1" s="1"/>
  <c r="O6894" i="1" s="1"/>
  <c r="M6895" i="1"/>
  <c r="N6895" i="1" s="1"/>
  <c r="O6895" i="1" s="1"/>
  <c r="M6896" i="1"/>
  <c r="N6896" i="1" s="1"/>
  <c r="O6896" i="1" s="1"/>
  <c r="M6897" i="1"/>
  <c r="N6897" i="1" s="1"/>
  <c r="O6897" i="1" s="1"/>
  <c r="M6898" i="1"/>
  <c r="N6898" i="1" s="1"/>
  <c r="O6898" i="1" s="1"/>
  <c r="M6899" i="1"/>
  <c r="N6899" i="1" s="1"/>
  <c r="O6899" i="1" s="1"/>
  <c r="M6900" i="1"/>
  <c r="N6900" i="1" s="1"/>
  <c r="O6900" i="1" s="1"/>
  <c r="M6901" i="1"/>
  <c r="N6901" i="1" s="1"/>
  <c r="O6901" i="1" s="1"/>
  <c r="M6902" i="1"/>
  <c r="N6902" i="1" s="1"/>
  <c r="O6902" i="1" s="1"/>
  <c r="M6903" i="1"/>
  <c r="N6903" i="1" s="1"/>
  <c r="O6903" i="1" s="1"/>
  <c r="M6904" i="1"/>
  <c r="N6904" i="1" s="1"/>
  <c r="O6904" i="1" s="1"/>
  <c r="M6905" i="1"/>
  <c r="N6905" i="1" s="1"/>
  <c r="O6905" i="1" s="1"/>
  <c r="M6906" i="1"/>
  <c r="N6906" i="1" s="1"/>
  <c r="O6906" i="1" s="1"/>
  <c r="M6907" i="1"/>
  <c r="N6907" i="1" s="1"/>
  <c r="O6907" i="1" s="1"/>
  <c r="M6908" i="1"/>
  <c r="N6908" i="1" s="1"/>
  <c r="O6908" i="1" s="1"/>
  <c r="M6909" i="1"/>
  <c r="N6909" i="1" s="1"/>
  <c r="O6909" i="1" s="1"/>
  <c r="M6910" i="1"/>
  <c r="N6910" i="1" s="1"/>
  <c r="O6910" i="1" s="1"/>
  <c r="M6911" i="1"/>
  <c r="N6911" i="1" s="1"/>
  <c r="O6911" i="1" s="1"/>
  <c r="M6912" i="1"/>
  <c r="N6912" i="1" s="1"/>
  <c r="O6912" i="1" s="1"/>
  <c r="M6913" i="1"/>
  <c r="N6913" i="1" s="1"/>
  <c r="O6913" i="1" s="1"/>
  <c r="M6914" i="1"/>
  <c r="N6914" i="1" s="1"/>
  <c r="O6914" i="1" s="1"/>
  <c r="M6915" i="1"/>
  <c r="N6915" i="1" s="1"/>
  <c r="O6915" i="1" s="1"/>
  <c r="M6916" i="1"/>
  <c r="N6916" i="1" s="1"/>
  <c r="O6916" i="1" s="1"/>
  <c r="M6917" i="1"/>
  <c r="N6917" i="1" s="1"/>
  <c r="O6917" i="1" s="1"/>
  <c r="M6918" i="1"/>
  <c r="N6918" i="1" s="1"/>
  <c r="O6918" i="1" s="1"/>
  <c r="M6919" i="1"/>
  <c r="N6919" i="1" s="1"/>
  <c r="O6919" i="1" s="1"/>
  <c r="M6920" i="1"/>
  <c r="N6920" i="1" s="1"/>
  <c r="O6920" i="1" s="1"/>
  <c r="M6921" i="1"/>
  <c r="N6921" i="1" s="1"/>
  <c r="O6921" i="1" s="1"/>
  <c r="M6922" i="1"/>
  <c r="N6922" i="1" s="1"/>
  <c r="O6922" i="1" s="1"/>
  <c r="M6923" i="1"/>
  <c r="N6923" i="1" s="1"/>
  <c r="O6923" i="1" s="1"/>
  <c r="M6924" i="1"/>
  <c r="N6924" i="1" s="1"/>
  <c r="O6924" i="1" s="1"/>
  <c r="M6925" i="1"/>
  <c r="N6925" i="1" s="1"/>
  <c r="O6925" i="1" s="1"/>
  <c r="M6926" i="1"/>
  <c r="N6926" i="1" s="1"/>
  <c r="O6926" i="1" s="1"/>
  <c r="M6927" i="1"/>
  <c r="N6927" i="1" s="1"/>
  <c r="O6927" i="1" s="1"/>
  <c r="M6928" i="1"/>
  <c r="N6928" i="1" s="1"/>
  <c r="O6928" i="1" s="1"/>
  <c r="M6929" i="1"/>
  <c r="N6929" i="1" s="1"/>
  <c r="O6929" i="1" s="1"/>
  <c r="M6930" i="1"/>
  <c r="N6930" i="1" s="1"/>
  <c r="O6930" i="1" s="1"/>
  <c r="M6931" i="1"/>
  <c r="N6931" i="1" s="1"/>
  <c r="O6931" i="1" s="1"/>
  <c r="M6932" i="1"/>
  <c r="N6932" i="1" s="1"/>
  <c r="O6932" i="1" s="1"/>
  <c r="M6933" i="1"/>
  <c r="N6933" i="1" s="1"/>
  <c r="O6933" i="1" s="1"/>
  <c r="M6934" i="1"/>
  <c r="N6934" i="1" s="1"/>
  <c r="O6934" i="1" s="1"/>
  <c r="M6935" i="1"/>
  <c r="N6935" i="1" s="1"/>
  <c r="O6935" i="1" s="1"/>
  <c r="M6936" i="1"/>
  <c r="N6936" i="1" s="1"/>
  <c r="O6936" i="1" s="1"/>
  <c r="M6937" i="1"/>
  <c r="N6937" i="1" s="1"/>
  <c r="O6937" i="1" s="1"/>
  <c r="M6938" i="1"/>
  <c r="N6938" i="1" s="1"/>
  <c r="O6938" i="1" s="1"/>
  <c r="M6939" i="1"/>
  <c r="N6939" i="1" s="1"/>
  <c r="O6939" i="1" s="1"/>
  <c r="M6940" i="1"/>
  <c r="N6940" i="1" s="1"/>
  <c r="O6940" i="1" s="1"/>
  <c r="M6941" i="1"/>
  <c r="N6941" i="1" s="1"/>
  <c r="O6941" i="1" s="1"/>
  <c r="M6942" i="1"/>
  <c r="N6942" i="1" s="1"/>
  <c r="O6942" i="1" s="1"/>
  <c r="M6943" i="1"/>
  <c r="N6943" i="1" s="1"/>
  <c r="O6943" i="1" s="1"/>
  <c r="M6944" i="1"/>
  <c r="N6944" i="1" s="1"/>
  <c r="O6944" i="1" s="1"/>
  <c r="M6945" i="1"/>
  <c r="N6945" i="1" s="1"/>
  <c r="O6945" i="1" s="1"/>
  <c r="M6946" i="1"/>
  <c r="N6946" i="1" s="1"/>
  <c r="O6946" i="1" s="1"/>
  <c r="M6947" i="1"/>
  <c r="N6947" i="1" s="1"/>
  <c r="O6947" i="1" s="1"/>
  <c r="M6948" i="1"/>
  <c r="N6948" i="1" s="1"/>
  <c r="O6948" i="1" s="1"/>
  <c r="M6949" i="1"/>
  <c r="N6949" i="1" s="1"/>
  <c r="O6949" i="1" s="1"/>
  <c r="M6950" i="1"/>
  <c r="N6950" i="1" s="1"/>
  <c r="O6950" i="1" s="1"/>
  <c r="M6951" i="1"/>
  <c r="N6951" i="1" s="1"/>
  <c r="O6951" i="1" s="1"/>
  <c r="M6952" i="1"/>
  <c r="N6952" i="1" s="1"/>
  <c r="O6952" i="1" s="1"/>
  <c r="M6953" i="1"/>
  <c r="N6953" i="1" s="1"/>
  <c r="O6953" i="1" s="1"/>
  <c r="M6954" i="1"/>
  <c r="N6954" i="1" s="1"/>
  <c r="O6954" i="1" s="1"/>
  <c r="M6955" i="1"/>
  <c r="N6955" i="1" s="1"/>
  <c r="O6955" i="1" s="1"/>
  <c r="M6956" i="1"/>
  <c r="N6956" i="1" s="1"/>
  <c r="O6956" i="1" s="1"/>
  <c r="M6957" i="1"/>
  <c r="N6957" i="1" s="1"/>
  <c r="O6957" i="1" s="1"/>
  <c r="M6958" i="1"/>
  <c r="N6958" i="1" s="1"/>
  <c r="O6958" i="1" s="1"/>
  <c r="M6959" i="1"/>
  <c r="N6959" i="1" s="1"/>
  <c r="O6959" i="1" s="1"/>
  <c r="M6960" i="1"/>
  <c r="N6960" i="1" s="1"/>
  <c r="O6960" i="1" s="1"/>
  <c r="M6961" i="1"/>
  <c r="N6961" i="1" s="1"/>
  <c r="O6961" i="1" s="1"/>
  <c r="M6962" i="1"/>
  <c r="N6962" i="1" s="1"/>
  <c r="O6962" i="1" s="1"/>
  <c r="M6963" i="1"/>
  <c r="N6963" i="1" s="1"/>
  <c r="O6963" i="1" s="1"/>
  <c r="M6964" i="1"/>
  <c r="N6964" i="1" s="1"/>
  <c r="O6964" i="1" s="1"/>
  <c r="M6965" i="1"/>
  <c r="N6965" i="1" s="1"/>
  <c r="O6965" i="1" s="1"/>
  <c r="M6966" i="1"/>
  <c r="N6966" i="1" s="1"/>
  <c r="O6966" i="1" s="1"/>
  <c r="M6967" i="1"/>
  <c r="N6967" i="1" s="1"/>
  <c r="O6967" i="1" s="1"/>
  <c r="M6968" i="1"/>
  <c r="N6968" i="1" s="1"/>
  <c r="O6968" i="1" s="1"/>
  <c r="M6969" i="1"/>
  <c r="N6969" i="1" s="1"/>
  <c r="O6969" i="1" s="1"/>
  <c r="M6970" i="1"/>
  <c r="N6970" i="1" s="1"/>
  <c r="O6970" i="1" s="1"/>
  <c r="M6971" i="1"/>
  <c r="N6971" i="1" s="1"/>
  <c r="O6971" i="1" s="1"/>
  <c r="M6972" i="1"/>
  <c r="N6972" i="1" s="1"/>
  <c r="O6972" i="1" s="1"/>
  <c r="M6973" i="1"/>
  <c r="N6973" i="1" s="1"/>
  <c r="O6973" i="1" s="1"/>
  <c r="M6974" i="1"/>
  <c r="N6974" i="1" s="1"/>
  <c r="O6974" i="1" s="1"/>
  <c r="M6975" i="1"/>
  <c r="N6975" i="1" s="1"/>
  <c r="O6975" i="1" s="1"/>
  <c r="M6976" i="1"/>
  <c r="N6976" i="1" s="1"/>
  <c r="O6976" i="1" s="1"/>
  <c r="M6977" i="1"/>
  <c r="N6977" i="1" s="1"/>
  <c r="O6977" i="1" s="1"/>
  <c r="M6978" i="1"/>
  <c r="N6978" i="1" s="1"/>
  <c r="O6978" i="1" s="1"/>
  <c r="M6979" i="1"/>
  <c r="N6979" i="1" s="1"/>
  <c r="O6979" i="1" s="1"/>
  <c r="M6980" i="1"/>
  <c r="N6980" i="1" s="1"/>
  <c r="O6980" i="1" s="1"/>
  <c r="M6981" i="1"/>
  <c r="N6981" i="1" s="1"/>
  <c r="O6981" i="1" s="1"/>
  <c r="M6982" i="1"/>
  <c r="N6982" i="1" s="1"/>
  <c r="O6982" i="1" s="1"/>
  <c r="M6983" i="1"/>
  <c r="N6983" i="1" s="1"/>
  <c r="O6983" i="1" s="1"/>
  <c r="M6984" i="1"/>
  <c r="N6984" i="1" s="1"/>
  <c r="O6984" i="1" s="1"/>
  <c r="M6985" i="1"/>
  <c r="N6985" i="1" s="1"/>
  <c r="O6985" i="1" s="1"/>
  <c r="M6986" i="1"/>
  <c r="N6986" i="1" s="1"/>
  <c r="O6986" i="1" s="1"/>
  <c r="M6987" i="1"/>
  <c r="N6987" i="1" s="1"/>
  <c r="O6987" i="1" s="1"/>
  <c r="M6988" i="1"/>
  <c r="N6988" i="1" s="1"/>
  <c r="O6988" i="1" s="1"/>
  <c r="M6989" i="1"/>
  <c r="N6989" i="1" s="1"/>
  <c r="O6989" i="1" s="1"/>
  <c r="M6990" i="1"/>
  <c r="N6990" i="1" s="1"/>
  <c r="O6990" i="1" s="1"/>
  <c r="M6991" i="1"/>
  <c r="N6991" i="1" s="1"/>
  <c r="O6991" i="1" s="1"/>
  <c r="M6992" i="1"/>
  <c r="N6992" i="1" s="1"/>
  <c r="O6992" i="1" s="1"/>
  <c r="M6993" i="1"/>
  <c r="N6993" i="1" s="1"/>
  <c r="O6993" i="1" s="1"/>
  <c r="M6994" i="1"/>
  <c r="N6994" i="1" s="1"/>
  <c r="O6994" i="1" s="1"/>
  <c r="M6995" i="1"/>
  <c r="N6995" i="1" s="1"/>
  <c r="O6995" i="1" s="1"/>
  <c r="M6996" i="1"/>
  <c r="N6996" i="1" s="1"/>
  <c r="O6996" i="1" s="1"/>
  <c r="M6997" i="1"/>
  <c r="N6997" i="1" s="1"/>
  <c r="O6997" i="1" s="1"/>
  <c r="M6998" i="1"/>
  <c r="N6998" i="1" s="1"/>
  <c r="O6998" i="1" s="1"/>
  <c r="M6999" i="1"/>
  <c r="N6999" i="1" s="1"/>
  <c r="O6999" i="1" s="1"/>
  <c r="M7000" i="1"/>
  <c r="N7000" i="1" s="1"/>
  <c r="O7000" i="1" s="1"/>
  <c r="M7001" i="1"/>
  <c r="N7001" i="1" s="1"/>
  <c r="O7001" i="1" s="1"/>
  <c r="M7002" i="1"/>
  <c r="N7002" i="1" s="1"/>
  <c r="O7002" i="1" s="1"/>
  <c r="M7003" i="1"/>
  <c r="N7003" i="1" s="1"/>
  <c r="O7003" i="1" s="1"/>
  <c r="M7004" i="1"/>
  <c r="N7004" i="1" s="1"/>
  <c r="O7004" i="1" s="1"/>
  <c r="M7005" i="1"/>
  <c r="N7005" i="1" s="1"/>
  <c r="O7005" i="1" s="1"/>
  <c r="M7006" i="1"/>
  <c r="N7006" i="1" s="1"/>
  <c r="O7006" i="1" s="1"/>
  <c r="M7007" i="1"/>
  <c r="N7007" i="1" s="1"/>
  <c r="O7007" i="1" s="1"/>
  <c r="M7008" i="1"/>
  <c r="N7008" i="1" s="1"/>
  <c r="O7008" i="1" s="1"/>
  <c r="M7009" i="1"/>
  <c r="N7009" i="1" s="1"/>
  <c r="O7009" i="1" s="1"/>
  <c r="M7010" i="1"/>
  <c r="N7010" i="1" s="1"/>
  <c r="O7010" i="1" s="1"/>
  <c r="M7011" i="1"/>
  <c r="N7011" i="1" s="1"/>
  <c r="O7011" i="1" s="1"/>
  <c r="M7012" i="1"/>
  <c r="N7012" i="1" s="1"/>
  <c r="O7012" i="1" s="1"/>
  <c r="M7013" i="1"/>
  <c r="N7013" i="1" s="1"/>
  <c r="O7013" i="1" s="1"/>
  <c r="M7014" i="1"/>
  <c r="N7014" i="1" s="1"/>
  <c r="O7014" i="1" s="1"/>
  <c r="M7015" i="1"/>
  <c r="N7015" i="1" s="1"/>
  <c r="O7015" i="1" s="1"/>
  <c r="M7016" i="1"/>
  <c r="N7016" i="1" s="1"/>
  <c r="O7016" i="1" s="1"/>
  <c r="M7017" i="1"/>
  <c r="N7017" i="1" s="1"/>
  <c r="O7017" i="1" s="1"/>
  <c r="M7018" i="1"/>
  <c r="N7018" i="1" s="1"/>
  <c r="O7018" i="1" s="1"/>
  <c r="M7019" i="1"/>
  <c r="N7019" i="1" s="1"/>
  <c r="O7019" i="1" s="1"/>
  <c r="M7020" i="1"/>
  <c r="N7020" i="1" s="1"/>
  <c r="O7020" i="1" s="1"/>
  <c r="M7021" i="1"/>
  <c r="N7021" i="1" s="1"/>
  <c r="O7021" i="1" s="1"/>
  <c r="M7022" i="1"/>
  <c r="N7022" i="1" s="1"/>
  <c r="O7022" i="1" s="1"/>
  <c r="M7023" i="1"/>
  <c r="N7023" i="1" s="1"/>
  <c r="O7023" i="1" s="1"/>
  <c r="M7024" i="1"/>
  <c r="N7024" i="1" s="1"/>
  <c r="O7024" i="1" s="1"/>
  <c r="M7025" i="1"/>
  <c r="N7025" i="1" s="1"/>
  <c r="O7025" i="1" s="1"/>
  <c r="M7026" i="1"/>
  <c r="N7026" i="1" s="1"/>
  <c r="O7026" i="1" s="1"/>
  <c r="M7027" i="1"/>
  <c r="N7027" i="1" s="1"/>
  <c r="O7027" i="1" s="1"/>
  <c r="M7028" i="1"/>
  <c r="N7028" i="1" s="1"/>
  <c r="O7028" i="1" s="1"/>
  <c r="M7029" i="1"/>
  <c r="N7029" i="1" s="1"/>
  <c r="O7029" i="1" s="1"/>
  <c r="M7030" i="1"/>
  <c r="N7030" i="1" s="1"/>
  <c r="O7030" i="1" s="1"/>
  <c r="M7031" i="1"/>
  <c r="N7031" i="1" s="1"/>
  <c r="O7031" i="1" s="1"/>
  <c r="M7032" i="1"/>
  <c r="N7032" i="1" s="1"/>
  <c r="O7032" i="1" s="1"/>
  <c r="M7033" i="1"/>
  <c r="N7033" i="1" s="1"/>
  <c r="O7033" i="1" s="1"/>
  <c r="M7034" i="1"/>
  <c r="N7034" i="1" s="1"/>
  <c r="O7034" i="1" s="1"/>
  <c r="M7035" i="1"/>
  <c r="N7035" i="1" s="1"/>
  <c r="O7035" i="1" s="1"/>
  <c r="M7036" i="1"/>
  <c r="N7036" i="1" s="1"/>
  <c r="O7036" i="1" s="1"/>
  <c r="M7037" i="1"/>
  <c r="N7037" i="1" s="1"/>
  <c r="O7037" i="1" s="1"/>
  <c r="M7038" i="1"/>
  <c r="N7038" i="1" s="1"/>
  <c r="O7038" i="1" s="1"/>
  <c r="M7039" i="1"/>
  <c r="N7039" i="1" s="1"/>
  <c r="O7039" i="1" s="1"/>
  <c r="M7040" i="1"/>
  <c r="N7040" i="1" s="1"/>
  <c r="O7040" i="1" s="1"/>
  <c r="M7041" i="1"/>
  <c r="N7041" i="1" s="1"/>
  <c r="O7041" i="1" s="1"/>
  <c r="M7042" i="1"/>
  <c r="N7042" i="1" s="1"/>
  <c r="O7042" i="1" s="1"/>
  <c r="M7043" i="1"/>
  <c r="N7043" i="1" s="1"/>
  <c r="O7043" i="1" s="1"/>
  <c r="M7044" i="1"/>
  <c r="N7044" i="1" s="1"/>
  <c r="O7044" i="1" s="1"/>
  <c r="M7045" i="1"/>
  <c r="N7045" i="1" s="1"/>
  <c r="O7045" i="1" s="1"/>
  <c r="M7046" i="1"/>
  <c r="N7046" i="1" s="1"/>
  <c r="O7046" i="1" s="1"/>
  <c r="M7047" i="1"/>
  <c r="N7047" i="1" s="1"/>
  <c r="O7047" i="1" s="1"/>
  <c r="M7048" i="1"/>
  <c r="N7048" i="1" s="1"/>
  <c r="O7048" i="1" s="1"/>
  <c r="M7049" i="1"/>
  <c r="N7049" i="1" s="1"/>
  <c r="O7049" i="1" s="1"/>
  <c r="M7050" i="1"/>
  <c r="N7050" i="1" s="1"/>
  <c r="O7050" i="1" s="1"/>
  <c r="M7051" i="1"/>
  <c r="N7051" i="1" s="1"/>
  <c r="O7051" i="1" s="1"/>
  <c r="M7052" i="1"/>
  <c r="N7052" i="1" s="1"/>
  <c r="O7052" i="1" s="1"/>
  <c r="M7053" i="1"/>
  <c r="N7053" i="1" s="1"/>
  <c r="O7053" i="1" s="1"/>
  <c r="M7054" i="1"/>
  <c r="N7054" i="1" s="1"/>
  <c r="O7054" i="1" s="1"/>
  <c r="M7055" i="1"/>
  <c r="N7055" i="1" s="1"/>
  <c r="O7055" i="1" s="1"/>
  <c r="M7056" i="1"/>
  <c r="N7056" i="1" s="1"/>
  <c r="O7056" i="1" s="1"/>
  <c r="M7057" i="1"/>
  <c r="N7057" i="1" s="1"/>
  <c r="O7057" i="1" s="1"/>
  <c r="M7058" i="1"/>
  <c r="N7058" i="1" s="1"/>
  <c r="O7058" i="1" s="1"/>
  <c r="M7059" i="1"/>
  <c r="N7059" i="1" s="1"/>
  <c r="O7059" i="1" s="1"/>
  <c r="M7060" i="1"/>
  <c r="N7060" i="1" s="1"/>
  <c r="O7060" i="1" s="1"/>
  <c r="M7061" i="1"/>
  <c r="N7061" i="1" s="1"/>
  <c r="O7061" i="1" s="1"/>
  <c r="M7062" i="1"/>
  <c r="N7062" i="1" s="1"/>
  <c r="O7062" i="1" s="1"/>
  <c r="M7063" i="1"/>
  <c r="N7063" i="1" s="1"/>
  <c r="O7063" i="1" s="1"/>
  <c r="M7064" i="1"/>
  <c r="N7064" i="1" s="1"/>
  <c r="O7064" i="1" s="1"/>
  <c r="M7065" i="1"/>
  <c r="N7065" i="1" s="1"/>
  <c r="O7065" i="1" s="1"/>
  <c r="M7066" i="1"/>
  <c r="N7066" i="1" s="1"/>
  <c r="O7066" i="1" s="1"/>
  <c r="M7067" i="1"/>
  <c r="N7067" i="1" s="1"/>
  <c r="O7067" i="1" s="1"/>
  <c r="M7068" i="1"/>
  <c r="N7068" i="1" s="1"/>
  <c r="O7068" i="1" s="1"/>
  <c r="M7069" i="1"/>
  <c r="N7069" i="1" s="1"/>
  <c r="O7069" i="1" s="1"/>
  <c r="M7070" i="1"/>
  <c r="N7070" i="1" s="1"/>
  <c r="O7070" i="1" s="1"/>
  <c r="M7071" i="1"/>
  <c r="N7071" i="1" s="1"/>
  <c r="O7071" i="1" s="1"/>
  <c r="M7072" i="1"/>
  <c r="N7072" i="1" s="1"/>
  <c r="O7072" i="1" s="1"/>
  <c r="M7073" i="1"/>
  <c r="N7073" i="1" s="1"/>
  <c r="O7073" i="1" s="1"/>
  <c r="M7074" i="1"/>
  <c r="N7074" i="1" s="1"/>
  <c r="O7074" i="1" s="1"/>
  <c r="M7075" i="1"/>
  <c r="N7075" i="1" s="1"/>
  <c r="O7075" i="1" s="1"/>
  <c r="M7076" i="1"/>
  <c r="N7076" i="1" s="1"/>
  <c r="O7076" i="1" s="1"/>
  <c r="M7077" i="1"/>
  <c r="N7077" i="1" s="1"/>
  <c r="O7077" i="1" s="1"/>
  <c r="M7078" i="1"/>
  <c r="N7078" i="1" s="1"/>
  <c r="O7078" i="1" s="1"/>
  <c r="M7079" i="1"/>
  <c r="N7079" i="1" s="1"/>
  <c r="O7079" i="1" s="1"/>
  <c r="M7080" i="1"/>
  <c r="N7080" i="1" s="1"/>
  <c r="O7080" i="1" s="1"/>
  <c r="M7081" i="1"/>
  <c r="N7081" i="1" s="1"/>
  <c r="O7081" i="1" s="1"/>
  <c r="M7082" i="1"/>
  <c r="N7082" i="1" s="1"/>
  <c r="O7082" i="1" s="1"/>
  <c r="M7083" i="1"/>
  <c r="N7083" i="1" s="1"/>
  <c r="O7083" i="1" s="1"/>
  <c r="M7084" i="1"/>
  <c r="N7084" i="1" s="1"/>
  <c r="O7084" i="1" s="1"/>
  <c r="M7085" i="1"/>
  <c r="N7085" i="1" s="1"/>
  <c r="O7085" i="1" s="1"/>
  <c r="M7086" i="1"/>
  <c r="N7086" i="1" s="1"/>
  <c r="O7086" i="1" s="1"/>
  <c r="M7087" i="1"/>
  <c r="N7087" i="1" s="1"/>
  <c r="O7087" i="1" s="1"/>
  <c r="M7088" i="1"/>
  <c r="N7088" i="1" s="1"/>
  <c r="O7088" i="1" s="1"/>
  <c r="M7089" i="1"/>
  <c r="N7089" i="1" s="1"/>
  <c r="O7089" i="1" s="1"/>
  <c r="M7090" i="1"/>
  <c r="N7090" i="1" s="1"/>
  <c r="O7090" i="1" s="1"/>
  <c r="M7091" i="1"/>
  <c r="N7091" i="1" s="1"/>
  <c r="O7091" i="1" s="1"/>
  <c r="M7092" i="1"/>
  <c r="N7092" i="1" s="1"/>
  <c r="O7092" i="1" s="1"/>
  <c r="M7093" i="1"/>
  <c r="N7093" i="1" s="1"/>
  <c r="O7093" i="1" s="1"/>
  <c r="M7094" i="1"/>
  <c r="N7094" i="1" s="1"/>
  <c r="O7094" i="1" s="1"/>
  <c r="M7095" i="1"/>
  <c r="N7095" i="1" s="1"/>
  <c r="O7095" i="1" s="1"/>
  <c r="M7096" i="1"/>
  <c r="N7096" i="1" s="1"/>
  <c r="O7096" i="1" s="1"/>
  <c r="M7097" i="1"/>
  <c r="N7097" i="1" s="1"/>
  <c r="O7097" i="1" s="1"/>
  <c r="M7098" i="1"/>
  <c r="N7098" i="1" s="1"/>
  <c r="O7098" i="1" s="1"/>
  <c r="M7099" i="1"/>
  <c r="N7099" i="1" s="1"/>
  <c r="O7099" i="1" s="1"/>
  <c r="M7100" i="1"/>
  <c r="N7100" i="1" s="1"/>
  <c r="O7100" i="1" s="1"/>
  <c r="M7101" i="1"/>
  <c r="N7101" i="1" s="1"/>
  <c r="O7101" i="1" s="1"/>
  <c r="M7102" i="1"/>
  <c r="N7102" i="1" s="1"/>
  <c r="O7102" i="1" s="1"/>
  <c r="M7103" i="1"/>
  <c r="N7103" i="1" s="1"/>
  <c r="O7103" i="1" s="1"/>
  <c r="M7104" i="1"/>
  <c r="N7104" i="1" s="1"/>
  <c r="O7104" i="1" s="1"/>
  <c r="M7105" i="1"/>
  <c r="N7105" i="1" s="1"/>
  <c r="O7105" i="1" s="1"/>
  <c r="M7106" i="1"/>
  <c r="N7106" i="1" s="1"/>
  <c r="O7106" i="1" s="1"/>
  <c r="M7107" i="1"/>
  <c r="N7107" i="1" s="1"/>
  <c r="O7107" i="1" s="1"/>
  <c r="M7108" i="1"/>
  <c r="N7108" i="1" s="1"/>
  <c r="O7108" i="1" s="1"/>
  <c r="M7109" i="1"/>
  <c r="N7109" i="1" s="1"/>
  <c r="O7109" i="1" s="1"/>
  <c r="M7110" i="1"/>
  <c r="N7110" i="1" s="1"/>
  <c r="O7110" i="1" s="1"/>
  <c r="M7111" i="1"/>
  <c r="N7111" i="1" s="1"/>
  <c r="O7111" i="1" s="1"/>
  <c r="M7112" i="1"/>
  <c r="N7112" i="1" s="1"/>
  <c r="O7112" i="1" s="1"/>
  <c r="M7113" i="1"/>
  <c r="N7113" i="1" s="1"/>
  <c r="O7113" i="1" s="1"/>
  <c r="M7114" i="1"/>
  <c r="N7114" i="1" s="1"/>
  <c r="O7114" i="1" s="1"/>
  <c r="M7115" i="1"/>
  <c r="N7115" i="1" s="1"/>
  <c r="O7115" i="1" s="1"/>
  <c r="M7116" i="1"/>
  <c r="N7116" i="1" s="1"/>
  <c r="O7116" i="1" s="1"/>
  <c r="M7117" i="1"/>
  <c r="N7117" i="1" s="1"/>
  <c r="O7117" i="1" s="1"/>
  <c r="M7118" i="1"/>
  <c r="N7118" i="1" s="1"/>
  <c r="O7118" i="1" s="1"/>
  <c r="M7119" i="1"/>
  <c r="N7119" i="1" s="1"/>
  <c r="O7119" i="1" s="1"/>
  <c r="M7120" i="1"/>
  <c r="N7120" i="1" s="1"/>
  <c r="O7120" i="1" s="1"/>
  <c r="M7121" i="1"/>
  <c r="N7121" i="1" s="1"/>
  <c r="O7121" i="1" s="1"/>
  <c r="M7122" i="1"/>
  <c r="N7122" i="1" s="1"/>
  <c r="O7122" i="1" s="1"/>
  <c r="M7123" i="1"/>
  <c r="N7123" i="1" s="1"/>
  <c r="O7123" i="1" s="1"/>
  <c r="M7124" i="1"/>
  <c r="N7124" i="1" s="1"/>
  <c r="O7124" i="1" s="1"/>
  <c r="M7125" i="1"/>
  <c r="N7125" i="1" s="1"/>
  <c r="O7125" i="1" s="1"/>
  <c r="M7126" i="1"/>
  <c r="N7126" i="1" s="1"/>
  <c r="O7126" i="1" s="1"/>
  <c r="M7127" i="1"/>
  <c r="N7127" i="1" s="1"/>
  <c r="O7127" i="1" s="1"/>
  <c r="M7128" i="1"/>
  <c r="N7128" i="1" s="1"/>
  <c r="O7128" i="1" s="1"/>
  <c r="M7129" i="1"/>
  <c r="N7129" i="1" s="1"/>
  <c r="O7129" i="1" s="1"/>
  <c r="M7130" i="1"/>
  <c r="N7130" i="1" s="1"/>
  <c r="O7130" i="1" s="1"/>
  <c r="M7131" i="1"/>
  <c r="N7131" i="1" s="1"/>
  <c r="O7131" i="1" s="1"/>
  <c r="M7132" i="1"/>
  <c r="N7132" i="1" s="1"/>
  <c r="O7132" i="1" s="1"/>
  <c r="M7133" i="1"/>
  <c r="N7133" i="1" s="1"/>
  <c r="O7133" i="1" s="1"/>
  <c r="M7134" i="1"/>
  <c r="N7134" i="1" s="1"/>
  <c r="O7134" i="1" s="1"/>
  <c r="M7135" i="1"/>
  <c r="N7135" i="1" s="1"/>
  <c r="O7135" i="1" s="1"/>
  <c r="M7136" i="1"/>
  <c r="N7136" i="1" s="1"/>
  <c r="O7136" i="1" s="1"/>
  <c r="M7137" i="1"/>
  <c r="N7137" i="1" s="1"/>
  <c r="O7137" i="1" s="1"/>
  <c r="M7138" i="1"/>
  <c r="N7138" i="1" s="1"/>
  <c r="O7138" i="1" s="1"/>
  <c r="M7139" i="1"/>
  <c r="N7139" i="1" s="1"/>
  <c r="O7139" i="1" s="1"/>
  <c r="M7140" i="1"/>
  <c r="N7140" i="1" s="1"/>
  <c r="O7140" i="1" s="1"/>
  <c r="M7141" i="1"/>
  <c r="N7141" i="1" s="1"/>
  <c r="O7141" i="1" s="1"/>
  <c r="M7142" i="1"/>
  <c r="N7142" i="1" s="1"/>
  <c r="O7142" i="1" s="1"/>
  <c r="M7143" i="1"/>
  <c r="N7143" i="1" s="1"/>
  <c r="O7143" i="1" s="1"/>
  <c r="M7144" i="1"/>
  <c r="N7144" i="1" s="1"/>
  <c r="O7144" i="1" s="1"/>
  <c r="M7145" i="1"/>
  <c r="N7145" i="1" s="1"/>
  <c r="O7145" i="1" s="1"/>
  <c r="M7146" i="1"/>
  <c r="N7146" i="1" s="1"/>
  <c r="O7146" i="1" s="1"/>
  <c r="M7147" i="1"/>
  <c r="N7147" i="1" s="1"/>
  <c r="O7147" i="1" s="1"/>
  <c r="M7148" i="1"/>
  <c r="N7148" i="1" s="1"/>
  <c r="O7148" i="1" s="1"/>
  <c r="M7149" i="1"/>
  <c r="N7149" i="1" s="1"/>
  <c r="O7149" i="1" s="1"/>
  <c r="M7150" i="1"/>
  <c r="N7150" i="1" s="1"/>
  <c r="O7150" i="1" s="1"/>
  <c r="M7151" i="1"/>
  <c r="N7151" i="1" s="1"/>
  <c r="O7151" i="1" s="1"/>
  <c r="M7152" i="1"/>
  <c r="N7152" i="1" s="1"/>
  <c r="O7152" i="1" s="1"/>
  <c r="M7153" i="1"/>
  <c r="N7153" i="1" s="1"/>
  <c r="O7153" i="1" s="1"/>
  <c r="M7154" i="1"/>
  <c r="N7154" i="1" s="1"/>
  <c r="O7154" i="1" s="1"/>
  <c r="M7155" i="1"/>
  <c r="N7155" i="1" s="1"/>
  <c r="O7155" i="1" s="1"/>
  <c r="M7156" i="1"/>
  <c r="N7156" i="1" s="1"/>
  <c r="O7156" i="1" s="1"/>
  <c r="M7157" i="1"/>
  <c r="N7157" i="1" s="1"/>
  <c r="O7157" i="1" s="1"/>
  <c r="M7158" i="1"/>
  <c r="N7158" i="1" s="1"/>
  <c r="O7158" i="1" s="1"/>
  <c r="M7159" i="1"/>
  <c r="N7159" i="1" s="1"/>
  <c r="O7159" i="1" s="1"/>
  <c r="M7160" i="1"/>
  <c r="N7160" i="1" s="1"/>
  <c r="O7160" i="1" s="1"/>
  <c r="M7161" i="1"/>
  <c r="N7161" i="1" s="1"/>
  <c r="O7161" i="1" s="1"/>
  <c r="M7162" i="1"/>
  <c r="N7162" i="1" s="1"/>
  <c r="O7162" i="1" s="1"/>
  <c r="M7163" i="1"/>
  <c r="N7163" i="1" s="1"/>
  <c r="O7163" i="1" s="1"/>
  <c r="M7164" i="1"/>
  <c r="N7164" i="1" s="1"/>
  <c r="O7164" i="1" s="1"/>
  <c r="M7165" i="1"/>
  <c r="N7165" i="1" s="1"/>
  <c r="O7165" i="1" s="1"/>
  <c r="M7166" i="1"/>
  <c r="N7166" i="1" s="1"/>
  <c r="O7166" i="1" s="1"/>
  <c r="M7167" i="1"/>
  <c r="N7167" i="1" s="1"/>
  <c r="O7167" i="1" s="1"/>
  <c r="M7168" i="1"/>
  <c r="N7168" i="1" s="1"/>
  <c r="O7168" i="1" s="1"/>
  <c r="M7169" i="1"/>
  <c r="N7169" i="1" s="1"/>
  <c r="O7169" i="1" s="1"/>
  <c r="M7170" i="1"/>
  <c r="N7170" i="1" s="1"/>
  <c r="O7170" i="1" s="1"/>
  <c r="M7171" i="1"/>
  <c r="N7171" i="1" s="1"/>
  <c r="O7171" i="1" s="1"/>
  <c r="M7172" i="1"/>
  <c r="N7172" i="1" s="1"/>
  <c r="O7172" i="1" s="1"/>
  <c r="M7173" i="1"/>
  <c r="N7173" i="1" s="1"/>
  <c r="O7173" i="1" s="1"/>
  <c r="M7174" i="1"/>
  <c r="N7174" i="1" s="1"/>
  <c r="O7174" i="1" s="1"/>
  <c r="M7175" i="1"/>
  <c r="N7175" i="1" s="1"/>
  <c r="O7175" i="1" s="1"/>
  <c r="M7176" i="1"/>
  <c r="N7176" i="1" s="1"/>
  <c r="O7176" i="1" s="1"/>
  <c r="M7177" i="1"/>
  <c r="N7177" i="1" s="1"/>
  <c r="O7177" i="1" s="1"/>
  <c r="M7178" i="1"/>
  <c r="N7178" i="1" s="1"/>
  <c r="O7178" i="1" s="1"/>
  <c r="M7179" i="1"/>
  <c r="N7179" i="1" s="1"/>
  <c r="O7179" i="1" s="1"/>
  <c r="M7180" i="1"/>
  <c r="N7180" i="1" s="1"/>
  <c r="O7180" i="1" s="1"/>
  <c r="M7181" i="1"/>
  <c r="N7181" i="1" s="1"/>
  <c r="O7181" i="1" s="1"/>
  <c r="M7182" i="1"/>
  <c r="N7182" i="1" s="1"/>
  <c r="O7182" i="1" s="1"/>
  <c r="M7183" i="1"/>
  <c r="N7183" i="1" s="1"/>
  <c r="O7183" i="1" s="1"/>
  <c r="M7184" i="1"/>
  <c r="N7184" i="1" s="1"/>
  <c r="O7184" i="1" s="1"/>
  <c r="M7185" i="1"/>
  <c r="N7185" i="1" s="1"/>
  <c r="O7185" i="1" s="1"/>
  <c r="M7186" i="1"/>
  <c r="N7186" i="1" s="1"/>
  <c r="O7186" i="1" s="1"/>
  <c r="M7187" i="1"/>
  <c r="N7187" i="1" s="1"/>
  <c r="O7187" i="1" s="1"/>
  <c r="M7188" i="1"/>
  <c r="N7188" i="1" s="1"/>
  <c r="O7188" i="1" s="1"/>
  <c r="M7189" i="1"/>
  <c r="N7189" i="1" s="1"/>
  <c r="O7189" i="1" s="1"/>
  <c r="M7190" i="1"/>
  <c r="N7190" i="1" s="1"/>
  <c r="O7190" i="1" s="1"/>
  <c r="M7191" i="1"/>
  <c r="N7191" i="1" s="1"/>
  <c r="O7191" i="1" s="1"/>
  <c r="M7192" i="1"/>
  <c r="N7192" i="1" s="1"/>
  <c r="O7192" i="1" s="1"/>
  <c r="M7193" i="1"/>
  <c r="N7193" i="1" s="1"/>
  <c r="O7193" i="1" s="1"/>
  <c r="M7194" i="1"/>
  <c r="N7194" i="1" s="1"/>
  <c r="O7194" i="1" s="1"/>
  <c r="M7195" i="1"/>
  <c r="N7195" i="1" s="1"/>
  <c r="O7195" i="1" s="1"/>
  <c r="M7196" i="1"/>
  <c r="N7196" i="1" s="1"/>
  <c r="O7196" i="1" s="1"/>
  <c r="M7197" i="1"/>
  <c r="N7197" i="1" s="1"/>
  <c r="O7197" i="1" s="1"/>
  <c r="M7198" i="1"/>
  <c r="N7198" i="1" s="1"/>
  <c r="O7198" i="1" s="1"/>
  <c r="M7199" i="1"/>
  <c r="N7199" i="1" s="1"/>
  <c r="O7199" i="1" s="1"/>
  <c r="M7200" i="1"/>
  <c r="N7200" i="1" s="1"/>
  <c r="O7200" i="1" s="1"/>
  <c r="M7201" i="1"/>
  <c r="N7201" i="1" s="1"/>
  <c r="O7201" i="1" s="1"/>
  <c r="M7202" i="1"/>
  <c r="N7202" i="1" s="1"/>
  <c r="O7202" i="1" s="1"/>
  <c r="M7203" i="1"/>
  <c r="N7203" i="1" s="1"/>
  <c r="O7203" i="1" s="1"/>
  <c r="M7204" i="1"/>
  <c r="N7204" i="1" s="1"/>
  <c r="O7204" i="1" s="1"/>
  <c r="M7205" i="1"/>
  <c r="N7205" i="1" s="1"/>
  <c r="O7205" i="1" s="1"/>
  <c r="M7206" i="1"/>
  <c r="N7206" i="1" s="1"/>
  <c r="O7206" i="1" s="1"/>
  <c r="M7207" i="1"/>
  <c r="N7207" i="1" s="1"/>
  <c r="O7207" i="1" s="1"/>
  <c r="M7208" i="1"/>
  <c r="N7208" i="1" s="1"/>
  <c r="O7208" i="1" s="1"/>
  <c r="M7209" i="1"/>
  <c r="N7209" i="1" s="1"/>
  <c r="O7209" i="1" s="1"/>
  <c r="M7210" i="1"/>
  <c r="N7210" i="1" s="1"/>
  <c r="O7210" i="1" s="1"/>
  <c r="M7211" i="1"/>
  <c r="N7211" i="1" s="1"/>
  <c r="O7211" i="1" s="1"/>
  <c r="M7212" i="1"/>
  <c r="N7212" i="1" s="1"/>
  <c r="O7212" i="1" s="1"/>
  <c r="M7213" i="1"/>
  <c r="N7213" i="1" s="1"/>
  <c r="O7213" i="1" s="1"/>
  <c r="M7214" i="1"/>
  <c r="N7214" i="1" s="1"/>
  <c r="O7214" i="1" s="1"/>
  <c r="M7215" i="1"/>
  <c r="N7215" i="1" s="1"/>
  <c r="O7215" i="1" s="1"/>
  <c r="M7216" i="1"/>
  <c r="N7216" i="1" s="1"/>
  <c r="O7216" i="1" s="1"/>
  <c r="M7217" i="1"/>
  <c r="N7217" i="1" s="1"/>
  <c r="O7217" i="1" s="1"/>
  <c r="M7218" i="1"/>
  <c r="N7218" i="1" s="1"/>
  <c r="O7218" i="1" s="1"/>
  <c r="M7219" i="1"/>
  <c r="N7219" i="1" s="1"/>
  <c r="O7219" i="1" s="1"/>
  <c r="M7220" i="1"/>
  <c r="N7220" i="1" s="1"/>
  <c r="O7220" i="1" s="1"/>
  <c r="M7221" i="1"/>
  <c r="N7221" i="1" s="1"/>
  <c r="O7221" i="1" s="1"/>
  <c r="M7222" i="1"/>
  <c r="N7222" i="1" s="1"/>
  <c r="O7222" i="1" s="1"/>
  <c r="M7223" i="1"/>
  <c r="N7223" i="1" s="1"/>
  <c r="O7223" i="1" s="1"/>
  <c r="M7224" i="1"/>
  <c r="N7224" i="1" s="1"/>
  <c r="O7224" i="1" s="1"/>
  <c r="M7225" i="1"/>
  <c r="N7225" i="1" s="1"/>
  <c r="O7225" i="1" s="1"/>
  <c r="M7226" i="1"/>
  <c r="N7226" i="1" s="1"/>
  <c r="O7226" i="1" s="1"/>
  <c r="M7227" i="1"/>
  <c r="N7227" i="1" s="1"/>
  <c r="O7227" i="1" s="1"/>
  <c r="M7228" i="1"/>
  <c r="N7228" i="1" s="1"/>
  <c r="O7228" i="1" s="1"/>
  <c r="M7229" i="1"/>
  <c r="N7229" i="1" s="1"/>
  <c r="O7229" i="1" s="1"/>
  <c r="M7230" i="1"/>
  <c r="N7230" i="1" s="1"/>
  <c r="O7230" i="1" s="1"/>
  <c r="M7231" i="1"/>
  <c r="N7231" i="1" s="1"/>
  <c r="O7231" i="1" s="1"/>
  <c r="M7232" i="1"/>
  <c r="N7232" i="1" s="1"/>
  <c r="O7232" i="1" s="1"/>
  <c r="M7233" i="1"/>
  <c r="N7233" i="1" s="1"/>
  <c r="O7233" i="1" s="1"/>
  <c r="M7234" i="1"/>
  <c r="N7234" i="1" s="1"/>
  <c r="O7234" i="1" s="1"/>
  <c r="M7235" i="1"/>
  <c r="N7235" i="1" s="1"/>
  <c r="O7235" i="1" s="1"/>
  <c r="M7236" i="1"/>
  <c r="N7236" i="1" s="1"/>
  <c r="O7236" i="1" s="1"/>
  <c r="M7237" i="1"/>
  <c r="N7237" i="1" s="1"/>
  <c r="O7237" i="1" s="1"/>
  <c r="M7238" i="1"/>
  <c r="N7238" i="1" s="1"/>
  <c r="O7238" i="1" s="1"/>
  <c r="M7239" i="1"/>
  <c r="N7239" i="1" s="1"/>
  <c r="O7239" i="1" s="1"/>
  <c r="M7240" i="1"/>
  <c r="N7240" i="1" s="1"/>
  <c r="O7240" i="1" s="1"/>
  <c r="M7241" i="1"/>
  <c r="N7241" i="1" s="1"/>
  <c r="O7241" i="1" s="1"/>
  <c r="M7242" i="1"/>
  <c r="N7242" i="1" s="1"/>
  <c r="O7242" i="1" s="1"/>
  <c r="M7243" i="1"/>
  <c r="N7243" i="1" s="1"/>
  <c r="O7243" i="1" s="1"/>
  <c r="M7244" i="1"/>
  <c r="N7244" i="1" s="1"/>
  <c r="O7244" i="1" s="1"/>
  <c r="M7245" i="1"/>
  <c r="N7245" i="1" s="1"/>
  <c r="O7245" i="1" s="1"/>
  <c r="M7246" i="1"/>
  <c r="N7246" i="1" s="1"/>
  <c r="O7246" i="1" s="1"/>
  <c r="M7247" i="1"/>
  <c r="N7247" i="1" s="1"/>
  <c r="O7247" i="1" s="1"/>
  <c r="M7248" i="1"/>
  <c r="N7248" i="1" s="1"/>
  <c r="O7248" i="1" s="1"/>
  <c r="M7249" i="1"/>
  <c r="N7249" i="1" s="1"/>
  <c r="O7249" i="1" s="1"/>
  <c r="M7250" i="1"/>
  <c r="N7250" i="1" s="1"/>
  <c r="O7250" i="1" s="1"/>
  <c r="M7251" i="1"/>
  <c r="N7251" i="1" s="1"/>
  <c r="O7251" i="1" s="1"/>
  <c r="M7252" i="1"/>
  <c r="N7252" i="1" s="1"/>
  <c r="O7252" i="1" s="1"/>
  <c r="M7253" i="1"/>
  <c r="N7253" i="1" s="1"/>
  <c r="O7253" i="1" s="1"/>
  <c r="M7254" i="1"/>
  <c r="N7254" i="1" s="1"/>
  <c r="O7254" i="1" s="1"/>
  <c r="M7255" i="1"/>
  <c r="N7255" i="1" s="1"/>
  <c r="O7255" i="1" s="1"/>
  <c r="M7256" i="1"/>
  <c r="N7256" i="1" s="1"/>
  <c r="O7256" i="1" s="1"/>
  <c r="M7257" i="1"/>
  <c r="N7257" i="1" s="1"/>
  <c r="O7257" i="1" s="1"/>
  <c r="M7258" i="1"/>
  <c r="N7258" i="1" s="1"/>
  <c r="O7258" i="1" s="1"/>
  <c r="M7259" i="1"/>
  <c r="N7259" i="1" s="1"/>
  <c r="O7259" i="1" s="1"/>
  <c r="M7260" i="1"/>
  <c r="N7260" i="1" s="1"/>
  <c r="O7260" i="1" s="1"/>
  <c r="M7261" i="1"/>
  <c r="N7261" i="1" s="1"/>
  <c r="O7261" i="1" s="1"/>
  <c r="M7262" i="1"/>
  <c r="N7262" i="1" s="1"/>
  <c r="O7262" i="1" s="1"/>
  <c r="M7263" i="1"/>
  <c r="N7263" i="1" s="1"/>
  <c r="O7263" i="1" s="1"/>
  <c r="M7264" i="1"/>
  <c r="N7264" i="1" s="1"/>
  <c r="O7264" i="1" s="1"/>
  <c r="M7265" i="1"/>
  <c r="N7265" i="1" s="1"/>
  <c r="O7265" i="1" s="1"/>
  <c r="M7266" i="1"/>
  <c r="N7266" i="1" s="1"/>
  <c r="O7266" i="1" s="1"/>
  <c r="M7267" i="1"/>
  <c r="N7267" i="1" s="1"/>
  <c r="O7267" i="1" s="1"/>
  <c r="M7268" i="1"/>
  <c r="N7268" i="1" s="1"/>
  <c r="O7268" i="1" s="1"/>
  <c r="M7269" i="1"/>
  <c r="N7269" i="1" s="1"/>
  <c r="O7269" i="1" s="1"/>
  <c r="M7270" i="1"/>
  <c r="N7270" i="1" s="1"/>
  <c r="O7270" i="1" s="1"/>
  <c r="M7271" i="1"/>
  <c r="N7271" i="1" s="1"/>
  <c r="O7271" i="1" s="1"/>
  <c r="M7272" i="1"/>
  <c r="N7272" i="1" s="1"/>
  <c r="O7272" i="1" s="1"/>
  <c r="M7273" i="1"/>
  <c r="N7273" i="1" s="1"/>
  <c r="O7273" i="1" s="1"/>
  <c r="M7274" i="1"/>
  <c r="N7274" i="1" s="1"/>
  <c r="O7274" i="1" s="1"/>
  <c r="M7275" i="1"/>
  <c r="N7275" i="1" s="1"/>
  <c r="O7275" i="1" s="1"/>
  <c r="M7276" i="1"/>
  <c r="N7276" i="1" s="1"/>
  <c r="O7276" i="1" s="1"/>
  <c r="M7277" i="1"/>
  <c r="N7277" i="1" s="1"/>
  <c r="O7277" i="1" s="1"/>
  <c r="M7278" i="1"/>
  <c r="N7278" i="1" s="1"/>
  <c r="O7278" i="1" s="1"/>
  <c r="M7279" i="1"/>
  <c r="N7279" i="1" s="1"/>
  <c r="O7279" i="1" s="1"/>
  <c r="M7280" i="1"/>
  <c r="N7280" i="1" s="1"/>
  <c r="O7280" i="1" s="1"/>
  <c r="M7281" i="1"/>
  <c r="N7281" i="1" s="1"/>
  <c r="O7281" i="1" s="1"/>
  <c r="M7282" i="1"/>
  <c r="N7282" i="1" s="1"/>
  <c r="O7282" i="1" s="1"/>
  <c r="M7283" i="1"/>
  <c r="N7283" i="1" s="1"/>
  <c r="O7283" i="1" s="1"/>
  <c r="M7284" i="1"/>
  <c r="N7284" i="1" s="1"/>
  <c r="O7284" i="1" s="1"/>
  <c r="M7285" i="1"/>
  <c r="N7285" i="1" s="1"/>
  <c r="O7285" i="1" s="1"/>
  <c r="M7286" i="1"/>
  <c r="N7286" i="1" s="1"/>
  <c r="O7286" i="1" s="1"/>
  <c r="M7287" i="1"/>
  <c r="N7287" i="1" s="1"/>
  <c r="O7287" i="1" s="1"/>
  <c r="M7288" i="1"/>
  <c r="N7288" i="1" s="1"/>
  <c r="O7288" i="1" s="1"/>
  <c r="M7289" i="1"/>
  <c r="N7289" i="1" s="1"/>
  <c r="O7289" i="1" s="1"/>
  <c r="M7290" i="1"/>
  <c r="N7290" i="1" s="1"/>
  <c r="O7290" i="1" s="1"/>
  <c r="M7291" i="1"/>
  <c r="N7291" i="1" s="1"/>
  <c r="O7291" i="1" s="1"/>
  <c r="M7292" i="1"/>
  <c r="N7292" i="1" s="1"/>
  <c r="O7292" i="1" s="1"/>
  <c r="M7293" i="1"/>
  <c r="N7293" i="1" s="1"/>
  <c r="O7293" i="1" s="1"/>
  <c r="M7294" i="1"/>
  <c r="N7294" i="1" s="1"/>
  <c r="O7294" i="1" s="1"/>
  <c r="M7295" i="1"/>
  <c r="N7295" i="1" s="1"/>
  <c r="O7295" i="1" s="1"/>
  <c r="M7296" i="1"/>
  <c r="N7296" i="1" s="1"/>
  <c r="O7296" i="1" s="1"/>
  <c r="M7297" i="1"/>
  <c r="N7297" i="1" s="1"/>
  <c r="O7297" i="1" s="1"/>
  <c r="M7298" i="1"/>
  <c r="N7298" i="1" s="1"/>
  <c r="O7298" i="1" s="1"/>
  <c r="M7299" i="1"/>
  <c r="N7299" i="1" s="1"/>
  <c r="O7299" i="1" s="1"/>
  <c r="M7300" i="1"/>
  <c r="N7300" i="1" s="1"/>
  <c r="O7300" i="1" s="1"/>
  <c r="M7301" i="1"/>
  <c r="N7301" i="1" s="1"/>
  <c r="O7301" i="1" s="1"/>
  <c r="M7302" i="1"/>
  <c r="N7302" i="1" s="1"/>
  <c r="O7302" i="1" s="1"/>
  <c r="M7303" i="1"/>
  <c r="N7303" i="1" s="1"/>
  <c r="O7303" i="1" s="1"/>
  <c r="M7304" i="1"/>
  <c r="N7304" i="1" s="1"/>
  <c r="O7304" i="1" s="1"/>
  <c r="M7305" i="1"/>
  <c r="N7305" i="1" s="1"/>
  <c r="O7305" i="1" s="1"/>
  <c r="M7306" i="1"/>
  <c r="N7306" i="1" s="1"/>
  <c r="O7306" i="1" s="1"/>
  <c r="M7307" i="1"/>
  <c r="N7307" i="1" s="1"/>
  <c r="O7307" i="1" s="1"/>
  <c r="M7308" i="1"/>
  <c r="N7308" i="1" s="1"/>
  <c r="O7308" i="1" s="1"/>
  <c r="M7309" i="1"/>
  <c r="N7309" i="1" s="1"/>
  <c r="O7309" i="1" s="1"/>
  <c r="M7310" i="1"/>
  <c r="N7310" i="1" s="1"/>
  <c r="O7310" i="1" s="1"/>
  <c r="M7311" i="1"/>
  <c r="N7311" i="1" s="1"/>
  <c r="O7311" i="1" s="1"/>
  <c r="M7312" i="1"/>
  <c r="N7312" i="1" s="1"/>
  <c r="O7312" i="1" s="1"/>
  <c r="M7313" i="1"/>
  <c r="N7313" i="1" s="1"/>
  <c r="O7313" i="1" s="1"/>
  <c r="M7314" i="1"/>
  <c r="N7314" i="1" s="1"/>
  <c r="O7314" i="1" s="1"/>
  <c r="M7315" i="1"/>
  <c r="N7315" i="1" s="1"/>
  <c r="O7315" i="1" s="1"/>
  <c r="M7316" i="1"/>
  <c r="N7316" i="1" s="1"/>
  <c r="O7316" i="1" s="1"/>
  <c r="M7317" i="1"/>
  <c r="N7317" i="1" s="1"/>
  <c r="O7317" i="1" s="1"/>
  <c r="M7318" i="1"/>
  <c r="N7318" i="1" s="1"/>
  <c r="O7318" i="1" s="1"/>
  <c r="M7319" i="1"/>
  <c r="N7319" i="1" s="1"/>
  <c r="O7319" i="1" s="1"/>
  <c r="M7320" i="1"/>
  <c r="N7320" i="1" s="1"/>
  <c r="O7320" i="1" s="1"/>
  <c r="M7321" i="1"/>
  <c r="N7321" i="1" s="1"/>
  <c r="O7321" i="1" s="1"/>
  <c r="M7322" i="1"/>
  <c r="N7322" i="1" s="1"/>
  <c r="O7322" i="1" s="1"/>
  <c r="M7323" i="1"/>
  <c r="N7323" i="1" s="1"/>
  <c r="O7323" i="1" s="1"/>
  <c r="M7324" i="1"/>
  <c r="N7324" i="1" s="1"/>
  <c r="O7324" i="1" s="1"/>
  <c r="M7325" i="1"/>
  <c r="N7325" i="1" s="1"/>
  <c r="O7325" i="1" s="1"/>
  <c r="M7326" i="1"/>
  <c r="N7326" i="1" s="1"/>
  <c r="O7326" i="1" s="1"/>
  <c r="M7327" i="1"/>
  <c r="N7327" i="1" s="1"/>
  <c r="O7327" i="1" s="1"/>
  <c r="M7328" i="1"/>
  <c r="N7328" i="1" s="1"/>
  <c r="O7328" i="1" s="1"/>
  <c r="M7329" i="1"/>
  <c r="N7329" i="1" s="1"/>
  <c r="O7329" i="1" s="1"/>
  <c r="M7330" i="1"/>
  <c r="N7330" i="1" s="1"/>
  <c r="O7330" i="1" s="1"/>
  <c r="M7331" i="1"/>
  <c r="N7331" i="1" s="1"/>
  <c r="O7331" i="1" s="1"/>
  <c r="M7332" i="1"/>
  <c r="N7332" i="1" s="1"/>
  <c r="O7332" i="1" s="1"/>
  <c r="M7333" i="1"/>
  <c r="N7333" i="1" s="1"/>
  <c r="O7333" i="1" s="1"/>
  <c r="M7334" i="1"/>
  <c r="N7334" i="1" s="1"/>
  <c r="O7334" i="1" s="1"/>
  <c r="M7335" i="1"/>
  <c r="N7335" i="1" s="1"/>
  <c r="O7335" i="1" s="1"/>
  <c r="M7336" i="1"/>
  <c r="N7336" i="1" s="1"/>
  <c r="O7336" i="1" s="1"/>
  <c r="M7337" i="1"/>
  <c r="N7337" i="1" s="1"/>
  <c r="O7337" i="1" s="1"/>
  <c r="M7338" i="1"/>
  <c r="N7338" i="1" s="1"/>
  <c r="O7338" i="1" s="1"/>
  <c r="M7339" i="1"/>
  <c r="N7339" i="1" s="1"/>
  <c r="O7339" i="1" s="1"/>
  <c r="M7340" i="1"/>
  <c r="N7340" i="1" s="1"/>
  <c r="O7340" i="1" s="1"/>
  <c r="M7341" i="1"/>
  <c r="N7341" i="1" s="1"/>
  <c r="O7341" i="1" s="1"/>
  <c r="M7342" i="1"/>
  <c r="N7342" i="1" s="1"/>
  <c r="O7342" i="1" s="1"/>
  <c r="M7343" i="1"/>
  <c r="N7343" i="1" s="1"/>
  <c r="O7343" i="1" s="1"/>
  <c r="M7344" i="1"/>
  <c r="N7344" i="1" s="1"/>
  <c r="O7344" i="1" s="1"/>
  <c r="M7345" i="1"/>
  <c r="N7345" i="1" s="1"/>
  <c r="O7345" i="1" s="1"/>
  <c r="M7346" i="1"/>
  <c r="N7346" i="1" s="1"/>
  <c r="O7346" i="1" s="1"/>
  <c r="M7347" i="1"/>
  <c r="N7347" i="1" s="1"/>
  <c r="O7347" i="1" s="1"/>
  <c r="M7348" i="1"/>
  <c r="N7348" i="1" s="1"/>
  <c r="O7348" i="1" s="1"/>
  <c r="M7349" i="1"/>
  <c r="N7349" i="1" s="1"/>
  <c r="O7349" i="1" s="1"/>
  <c r="M7350" i="1"/>
  <c r="N7350" i="1" s="1"/>
  <c r="O7350" i="1" s="1"/>
  <c r="M7351" i="1"/>
  <c r="N7351" i="1" s="1"/>
  <c r="O7351" i="1" s="1"/>
  <c r="M7352" i="1"/>
  <c r="N7352" i="1" s="1"/>
  <c r="O7352" i="1" s="1"/>
  <c r="M7353" i="1"/>
  <c r="N7353" i="1" s="1"/>
  <c r="O7353" i="1" s="1"/>
  <c r="M7354" i="1"/>
  <c r="N7354" i="1" s="1"/>
  <c r="O7354" i="1" s="1"/>
  <c r="M7355" i="1"/>
  <c r="N7355" i="1" s="1"/>
  <c r="O7355" i="1" s="1"/>
  <c r="M7356" i="1"/>
  <c r="N7356" i="1" s="1"/>
  <c r="O7356" i="1" s="1"/>
  <c r="M7357" i="1"/>
  <c r="N7357" i="1" s="1"/>
  <c r="O7357" i="1" s="1"/>
  <c r="M7358" i="1"/>
  <c r="N7358" i="1" s="1"/>
  <c r="O7358" i="1" s="1"/>
  <c r="M7359" i="1"/>
  <c r="N7359" i="1" s="1"/>
  <c r="O7359" i="1" s="1"/>
  <c r="M7360" i="1"/>
  <c r="N7360" i="1" s="1"/>
  <c r="O7360" i="1" s="1"/>
  <c r="M7361" i="1"/>
  <c r="N7361" i="1" s="1"/>
  <c r="O7361" i="1" s="1"/>
  <c r="M7362" i="1"/>
  <c r="N7362" i="1" s="1"/>
  <c r="O7362" i="1" s="1"/>
  <c r="M7363" i="1"/>
  <c r="N7363" i="1" s="1"/>
  <c r="O7363" i="1" s="1"/>
  <c r="M7364" i="1"/>
  <c r="N7364" i="1" s="1"/>
  <c r="O7364" i="1" s="1"/>
  <c r="M7365" i="1"/>
  <c r="N7365" i="1" s="1"/>
  <c r="O7365" i="1" s="1"/>
  <c r="M7366" i="1"/>
  <c r="N7366" i="1" s="1"/>
  <c r="O7366" i="1" s="1"/>
  <c r="M7367" i="1"/>
  <c r="N7367" i="1" s="1"/>
  <c r="O7367" i="1" s="1"/>
  <c r="M7368" i="1"/>
  <c r="N7368" i="1" s="1"/>
  <c r="O7368" i="1" s="1"/>
  <c r="M7369" i="1"/>
  <c r="N7369" i="1" s="1"/>
  <c r="O7369" i="1" s="1"/>
  <c r="M7370" i="1"/>
  <c r="N7370" i="1" s="1"/>
  <c r="O7370" i="1" s="1"/>
  <c r="M7371" i="1"/>
  <c r="N7371" i="1" s="1"/>
  <c r="O7371" i="1" s="1"/>
  <c r="M7372" i="1"/>
  <c r="N7372" i="1" s="1"/>
  <c r="O7372" i="1" s="1"/>
  <c r="M7373" i="1"/>
  <c r="N7373" i="1" s="1"/>
  <c r="O7373" i="1" s="1"/>
  <c r="M7374" i="1"/>
  <c r="N7374" i="1" s="1"/>
  <c r="O7374" i="1" s="1"/>
  <c r="M7375" i="1"/>
  <c r="N7375" i="1" s="1"/>
  <c r="O7375" i="1" s="1"/>
  <c r="M7376" i="1"/>
  <c r="N7376" i="1" s="1"/>
  <c r="O7376" i="1" s="1"/>
  <c r="M7377" i="1"/>
  <c r="N7377" i="1" s="1"/>
  <c r="O7377" i="1" s="1"/>
  <c r="M7378" i="1"/>
  <c r="N7378" i="1" s="1"/>
  <c r="O7378" i="1" s="1"/>
  <c r="M7379" i="1"/>
  <c r="N7379" i="1" s="1"/>
  <c r="O7379" i="1" s="1"/>
  <c r="M7380" i="1"/>
  <c r="N7380" i="1" s="1"/>
  <c r="O7380" i="1" s="1"/>
  <c r="M7381" i="1"/>
  <c r="N7381" i="1" s="1"/>
  <c r="O7381" i="1" s="1"/>
  <c r="M7382" i="1"/>
  <c r="N7382" i="1" s="1"/>
  <c r="O7382" i="1" s="1"/>
  <c r="M7383" i="1"/>
  <c r="N7383" i="1" s="1"/>
  <c r="O7383" i="1" s="1"/>
  <c r="M7384" i="1"/>
  <c r="N7384" i="1" s="1"/>
  <c r="O7384" i="1" s="1"/>
  <c r="M7385" i="1"/>
  <c r="N7385" i="1" s="1"/>
  <c r="O7385" i="1" s="1"/>
  <c r="M7386" i="1"/>
  <c r="N7386" i="1" s="1"/>
  <c r="O7386" i="1" s="1"/>
  <c r="M7387" i="1"/>
  <c r="N7387" i="1" s="1"/>
  <c r="O7387" i="1" s="1"/>
  <c r="M7388" i="1"/>
  <c r="N7388" i="1" s="1"/>
  <c r="O7388" i="1" s="1"/>
  <c r="M7389" i="1"/>
  <c r="N7389" i="1" s="1"/>
  <c r="O7389" i="1" s="1"/>
  <c r="M7390" i="1"/>
  <c r="N7390" i="1" s="1"/>
  <c r="O7390" i="1" s="1"/>
  <c r="M7391" i="1"/>
  <c r="N7391" i="1" s="1"/>
  <c r="O7391" i="1" s="1"/>
  <c r="M7392" i="1"/>
  <c r="N7392" i="1" s="1"/>
  <c r="O7392" i="1" s="1"/>
  <c r="M7393" i="1"/>
  <c r="N7393" i="1" s="1"/>
  <c r="O7393" i="1" s="1"/>
  <c r="M7394" i="1"/>
  <c r="N7394" i="1" s="1"/>
  <c r="O7394" i="1" s="1"/>
  <c r="M7395" i="1"/>
  <c r="N7395" i="1" s="1"/>
  <c r="O7395" i="1" s="1"/>
  <c r="M7396" i="1"/>
  <c r="N7396" i="1" s="1"/>
  <c r="O7396" i="1" s="1"/>
  <c r="M7397" i="1"/>
  <c r="N7397" i="1" s="1"/>
  <c r="O7397" i="1" s="1"/>
  <c r="M7398" i="1"/>
  <c r="N7398" i="1" s="1"/>
  <c r="O7398" i="1" s="1"/>
  <c r="M7399" i="1"/>
  <c r="N7399" i="1" s="1"/>
  <c r="O7399" i="1" s="1"/>
  <c r="M7400" i="1"/>
  <c r="N7400" i="1" s="1"/>
  <c r="O7400" i="1" s="1"/>
  <c r="M7401" i="1"/>
  <c r="N7401" i="1" s="1"/>
  <c r="O7401" i="1" s="1"/>
  <c r="M7402" i="1"/>
  <c r="N7402" i="1" s="1"/>
  <c r="O7402" i="1" s="1"/>
  <c r="M7403" i="1"/>
  <c r="N7403" i="1" s="1"/>
  <c r="O7403" i="1" s="1"/>
  <c r="M7404" i="1"/>
  <c r="N7404" i="1" s="1"/>
  <c r="O7404" i="1" s="1"/>
  <c r="M7405" i="1"/>
  <c r="N7405" i="1" s="1"/>
  <c r="O7405" i="1" s="1"/>
  <c r="M7406" i="1"/>
  <c r="N7406" i="1" s="1"/>
  <c r="O7406" i="1" s="1"/>
  <c r="M7407" i="1"/>
  <c r="N7407" i="1" s="1"/>
  <c r="O7407" i="1" s="1"/>
  <c r="M7408" i="1"/>
  <c r="N7408" i="1" s="1"/>
  <c r="O7408" i="1" s="1"/>
  <c r="M7409" i="1"/>
  <c r="N7409" i="1" s="1"/>
  <c r="O7409" i="1" s="1"/>
  <c r="M7410" i="1"/>
  <c r="N7410" i="1" s="1"/>
  <c r="O7410" i="1" s="1"/>
  <c r="M7411" i="1"/>
  <c r="N7411" i="1" s="1"/>
  <c r="O7411" i="1" s="1"/>
  <c r="M7412" i="1"/>
  <c r="N7412" i="1" s="1"/>
  <c r="O7412" i="1" s="1"/>
  <c r="M7413" i="1"/>
  <c r="N7413" i="1" s="1"/>
  <c r="O7413" i="1" s="1"/>
  <c r="M7414" i="1"/>
  <c r="N7414" i="1" s="1"/>
  <c r="O7414" i="1" s="1"/>
  <c r="M7415" i="1"/>
  <c r="N7415" i="1" s="1"/>
  <c r="O7415" i="1" s="1"/>
  <c r="M7416" i="1"/>
  <c r="N7416" i="1" s="1"/>
  <c r="O7416" i="1" s="1"/>
  <c r="M7417" i="1"/>
  <c r="N7417" i="1" s="1"/>
  <c r="O7417" i="1" s="1"/>
  <c r="M7418" i="1"/>
  <c r="N7418" i="1" s="1"/>
  <c r="O7418" i="1" s="1"/>
  <c r="M7419" i="1"/>
  <c r="N7419" i="1" s="1"/>
  <c r="O7419" i="1" s="1"/>
  <c r="M7420" i="1"/>
  <c r="N7420" i="1" s="1"/>
  <c r="O7420" i="1" s="1"/>
  <c r="M7421" i="1"/>
  <c r="N7421" i="1" s="1"/>
  <c r="O7421" i="1" s="1"/>
  <c r="M7422" i="1"/>
  <c r="N7422" i="1" s="1"/>
  <c r="O7422" i="1" s="1"/>
  <c r="M7423" i="1"/>
  <c r="N7423" i="1" s="1"/>
  <c r="O7423" i="1" s="1"/>
  <c r="M7424" i="1"/>
  <c r="N7424" i="1" s="1"/>
  <c r="O7424" i="1" s="1"/>
  <c r="M7425" i="1"/>
  <c r="N7425" i="1" s="1"/>
  <c r="O7425" i="1" s="1"/>
  <c r="M7426" i="1"/>
  <c r="N7426" i="1" s="1"/>
  <c r="O7426" i="1" s="1"/>
  <c r="M7427" i="1"/>
  <c r="N7427" i="1" s="1"/>
  <c r="O7427" i="1" s="1"/>
  <c r="M7428" i="1"/>
  <c r="N7428" i="1" s="1"/>
  <c r="O7428" i="1" s="1"/>
  <c r="M7429" i="1"/>
  <c r="N7429" i="1" s="1"/>
  <c r="O7429" i="1" s="1"/>
  <c r="M7430" i="1"/>
  <c r="N7430" i="1" s="1"/>
  <c r="O7430" i="1" s="1"/>
  <c r="M7431" i="1"/>
  <c r="N7431" i="1" s="1"/>
  <c r="O7431" i="1" s="1"/>
  <c r="M7432" i="1"/>
  <c r="N7432" i="1" s="1"/>
  <c r="O7432" i="1" s="1"/>
  <c r="M7433" i="1"/>
  <c r="N7433" i="1" s="1"/>
  <c r="O7433" i="1" s="1"/>
  <c r="M7434" i="1"/>
  <c r="N7434" i="1" s="1"/>
  <c r="O7434" i="1" s="1"/>
  <c r="M7435" i="1"/>
  <c r="N7435" i="1" s="1"/>
  <c r="O7435" i="1" s="1"/>
  <c r="M7436" i="1"/>
  <c r="N7436" i="1" s="1"/>
  <c r="O7436" i="1" s="1"/>
  <c r="M7437" i="1"/>
  <c r="N7437" i="1" s="1"/>
  <c r="O7437" i="1" s="1"/>
  <c r="M7438" i="1"/>
  <c r="N7438" i="1" s="1"/>
  <c r="O7438" i="1" s="1"/>
  <c r="M7439" i="1"/>
  <c r="N7439" i="1" s="1"/>
  <c r="O7439" i="1" s="1"/>
  <c r="M7440" i="1"/>
  <c r="N7440" i="1" s="1"/>
  <c r="O7440" i="1" s="1"/>
  <c r="M7441" i="1"/>
  <c r="N7441" i="1" s="1"/>
  <c r="O7441" i="1" s="1"/>
  <c r="M7442" i="1"/>
  <c r="N7442" i="1" s="1"/>
  <c r="O7442" i="1" s="1"/>
  <c r="M7443" i="1"/>
  <c r="N7443" i="1" s="1"/>
  <c r="O7443" i="1" s="1"/>
  <c r="M7444" i="1"/>
  <c r="N7444" i="1" s="1"/>
  <c r="O7444" i="1" s="1"/>
  <c r="M7445" i="1"/>
  <c r="N7445" i="1" s="1"/>
  <c r="O7445" i="1" s="1"/>
  <c r="M7446" i="1"/>
  <c r="N7446" i="1" s="1"/>
  <c r="O7446" i="1" s="1"/>
  <c r="M7447" i="1"/>
  <c r="N7447" i="1" s="1"/>
  <c r="O7447" i="1" s="1"/>
  <c r="M7448" i="1"/>
  <c r="N7448" i="1" s="1"/>
  <c r="O7448" i="1" s="1"/>
  <c r="M7449" i="1"/>
  <c r="N7449" i="1" s="1"/>
  <c r="O7449" i="1" s="1"/>
  <c r="M7450" i="1"/>
  <c r="N7450" i="1" s="1"/>
  <c r="O7450" i="1" s="1"/>
  <c r="M7451" i="1"/>
  <c r="N7451" i="1" s="1"/>
  <c r="O7451" i="1" s="1"/>
  <c r="M7452" i="1"/>
  <c r="N7452" i="1" s="1"/>
  <c r="O7452" i="1" s="1"/>
  <c r="M7453" i="1"/>
  <c r="N7453" i="1" s="1"/>
  <c r="O7453" i="1" s="1"/>
  <c r="M7454" i="1"/>
  <c r="N7454" i="1" s="1"/>
  <c r="O7454" i="1" s="1"/>
  <c r="M7455" i="1"/>
  <c r="N7455" i="1" s="1"/>
  <c r="O7455" i="1" s="1"/>
  <c r="M7456" i="1"/>
  <c r="N7456" i="1" s="1"/>
  <c r="O7456" i="1" s="1"/>
  <c r="M7457" i="1"/>
  <c r="N7457" i="1" s="1"/>
  <c r="O7457" i="1" s="1"/>
  <c r="M7458" i="1"/>
  <c r="N7458" i="1" s="1"/>
  <c r="O7458" i="1" s="1"/>
  <c r="M7459" i="1"/>
  <c r="N7459" i="1" s="1"/>
  <c r="O7459" i="1" s="1"/>
  <c r="M7460" i="1"/>
  <c r="N7460" i="1" s="1"/>
  <c r="O7460" i="1" s="1"/>
  <c r="M7461" i="1"/>
  <c r="N7461" i="1" s="1"/>
  <c r="O7461" i="1" s="1"/>
  <c r="M7462" i="1"/>
  <c r="N7462" i="1" s="1"/>
  <c r="O7462" i="1" s="1"/>
  <c r="M7463" i="1"/>
  <c r="N7463" i="1" s="1"/>
  <c r="O7463" i="1" s="1"/>
  <c r="M7464" i="1"/>
  <c r="N7464" i="1" s="1"/>
  <c r="O7464" i="1" s="1"/>
  <c r="M7465" i="1"/>
  <c r="N7465" i="1" s="1"/>
  <c r="O7465" i="1" s="1"/>
  <c r="M7466" i="1"/>
  <c r="N7466" i="1" s="1"/>
  <c r="O7466" i="1" s="1"/>
  <c r="M7467" i="1"/>
  <c r="N7467" i="1" s="1"/>
  <c r="O7467" i="1" s="1"/>
  <c r="M7468" i="1"/>
  <c r="N7468" i="1" s="1"/>
  <c r="O7468" i="1" s="1"/>
  <c r="M7469" i="1"/>
  <c r="N7469" i="1" s="1"/>
  <c r="O7469" i="1" s="1"/>
  <c r="M7470" i="1"/>
  <c r="N7470" i="1" s="1"/>
  <c r="O7470" i="1" s="1"/>
  <c r="M7471" i="1"/>
  <c r="N7471" i="1" s="1"/>
  <c r="O7471" i="1" s="1"/>
  <c r="M7472" i="1"/>
  <c r="N7472" i="1" s="1"/>
  <c r="O7472" i="1" s="1"/>
  <c r="M7473" i="1"/>
  <c r="N7473" i="1" s="1"/>
  <c r="O7473" i="1" s="1"/>
  <c r="M7474" i="1"/>
  <c r="N7474" i="1" s="1"/>
  <c r="O7474" i="1" s="1"/>
  <c r="M7475" i="1"/>
  <c r="N7475" i="1" s="1"/>
  <c r="O7475" i="1" s="1"/>
  <c r="M7476" i="1"/>
  <c r="N7476" i="1" s="1"/>
  <c r="O7476" i="1" s="1"/>
  <c r="M7477" i="1"/>
  <c r="N7477" i="1" s="1"/>
  <c r="O7477" i="1" s="1"/>
  <c r="M7478" i="1"/>
  <c r="N7478" i="1" s="1"/>
  <c r="O7478" i="1" s="1"/>
  <c r="M7479" i="1"/>
  <c r="N7479" i="1" s="1"/>
  <c r="O7479" i="1" s="1"/>
  <c r="M7480" i="1"/>
  <c r="N7480" i="1" s="1"/>
  <c r="O7480" i="1" s="1"/>
  <c r="M7481" i="1"/>
  <c r="N7481" i="1" s="1"/>
  <c r="O7481" i="1" s="1"/>
  <c r="M7482" i="1"/>
  <c r="N7482" i="1" s="1"/>
  <c r="O7482" i="1" s="1"/>
  <c r="M7483" i="1"/>
  <c r="N7483" i="1" s="1"/>
  <c r="O7483" i="1" s="1"/>
  <c r="M7484" i="1"/>
  <c r="N7484" i="1" s="1"/>
  <c r="O7484" i="1" s="1"/>
  <c r="M7485" i="1"/>
  <c r="N7485" i="1" s="1"/>
  <c r="O7485" i="1" s="1"/>
  <c r="M7486" i="1"/>
  <c r="N7486" i="1" s="1"/>
  <c r="O7486" i="1" s="1"/>
  <c r="M7487" i="1"/>
  <c r="N7487" i="1" s="1"/>
  <c r="O7487" i="1" s="1"/>
  <c r="M7488" i="1"/>
  <c r="N7488" i="1" s="1"/>
  <c r="O7488" i="1" s="1"/>
  <c r="M7489" i="1"/>
  <c r="N7489" i="1" s="1"/>
  <c r="O7489" i="1" s="1"/>
  <c r="M7490" i="1"/>
  <c r="N7490" i="1" s="1"/>
  <c r="O7490" i="1" s="1"/>
  <c r="M7491" i="1"/>
  <c r="N7491" i="1" s="1"/>
  <c r="O7491" i="1" s="1"/>
  <c r="M7492" i="1"/>
  <c r="N7492" i="1" s="1"/>
  <c r="O7492" i="1" s="1"/>
  <c r="M7493" i="1"/>
  <c r="N7493" i="1" s="1"/>
  <c r="O7493" i="1" s="1"/>
  <c r="M7494" i="1"/>
  <c r="N7494" i="1" s="1"/>
  <c r="O7494" i="1" s="1"/>
  <c r="M7495" i="1"/>
  <c r="N7495" i="1" s="1"/>
  <c r="O7495" i="1" s="1"/>
  <c r="M7496" i="1"/>
  <c r="N7496" i="1" s="1"/>
  <c r="O7496" i="1" s="1"/>
  <c r="M7497" i="1"/>
  <c r="N7497" i="1" s="1"/>
  <c r="O7497" i="1" s="1"/>
  <c r="M7498" i="1"/>
  <c r="N7498" i="1" s="1"/>
  <c r="O7498" i="1" s="1"/>
  <c r="M7499" i="1"/>
  <c r="N7499" i="1" s="1"/>
  <c r="O7499" i="1" s="1"/>
  <c r="M7500" i="1"/>
  <c r="N7500" i="1" s="1"/>
  <c r="O7500" i="1" s="1"/>
  <c r="M7501" i="1"/>
  <c r="N7501" i="1" s="1"/>
  <c r="O7501" i="1" s="1"/>
  <c r="M7502" i="1"/>
  <c r="N7502" i="1" s="1"/>
  <c r="O7502" i="1" s="1"/>
  <c r="M7503" i="1"/>
  <c r="N7503" i="1" s="1"/>
  <c r="O7503" i="1" s="1"/>
  <c r="M7504" i="1"/>
  <c r="N7504" i="1" s="1"/>
  <c r="O7504" i="1" s="1"/>
  <c r="M7505" i="1"/>
  <c r="N7505" i="1" s="1"/>
  <c r="O7505" i="1" s="1"/>
  <c r="M7506" i="1"/>
  <c r="N7506" i="1" s="1"/>
  <c r="O7506" i="1" s="1"/>
  <c r="M7507" i="1"/>
  <c r="N7507" i="1" s="1"/>
  <c r="O7507" i="1" s="1"/>
  <c r="M7508" i="1"/>
  <c r="N7508" i="1" s="1"/>
  <c r="O7508" i="1" s="1"/>
  <c r="M7509" i="1"/>
  <c r="N7509" i="1" s="1"/>
  <c r="O7509" i="1" s="1"/>
  <c r="M7510" i="1"/>
  <c r="N7510" i="1" s="1"/>
  <c r="O7510" i="1" s="1"/>
  <c r="M7511" i="1"/>
  <c r="N7511" i="1" s="1"/>
  <c r="O7511" i="1" s="1"/>
  <c r="M7512" i="1"/>
  <c r="N7512" i="1" s="1"/>
  <c r="O7512" i="1" s="1"/>
  <c r="M7513" i="1"/>
  <c r="N7513" i="1" s="1"/>
  <c r="O7513" i="1" s="1"/>
  <c r="M7514" i="1"/>
  <c r="N7514" i="1" s="1"/>
  <c r="O7514" i="1" s="1"/>
  <c r="M7515" i="1"/>
  <c r="N7515" i="1" s="1"/>
  <c r="O7515" i="1" s="1"/>
  <c r="M7516" i="1"/>
  <c r="N7516" i="1" s="1"/>
  <c r="O7516" i="1" s="1"/>
  <c r="M7517" i="1"/>
  <c r="N7517" i="1" s="1"/>
  <c r="O7517" i="1" s="1"/>
  <c r="M7518" i="1"/>
  <c r="N7518" i="1" s="1"/>
  <c r="O7518" i="1" s="1"/>
  <c r="M7519" i="1"/>
  <c r="N7519" i="1" s="1"/>
  <c r="O7519" i="1" s="1"/>
  <c r="M7520" i="1"/>
  <c r="N7520" i="1" s="1"/>
  <c r="O7520" i="1" s="1"/>
  <c r="M7521" i="1"/>
  <c r="N7521" i="1" s="1"/>
  <c r="O7521" i="1" s="1"/>
  <c r="M7522" i="1"/>
  <c r="N7522" i="1" s="1"/>
  <c r="O7522" i="1" s="1"/>
  <c r="M7523" i="1"/>
  <c r="N7523" i="1" s="1"/>
  <c r="O7523" i="1" s="1"/>
  <c r="M7524" i="1"/>
  <c r="N7524" i="1" s="1"/>
  <c r="O7524" i="1" s="1"/>
  <c r="M7525" i="1"/>
  <c r="N7525" i="1" s="1"/>
  <c r="O7525" i="1" s="1"/>
  <c r="M7526" i="1"/>
  <c r="N7526" i="1" s="1"/>
  <c r="O7526" i="1" s="1"/>
  <c r="M7527" i="1"/>
  <c r="N7527" i="1" s="1"/>
  <c r="O7527" i="1" s="1"/>
  <c r="M7528" i="1"/>
  <c r="N7528" i="1" s="1"/>
  <c r="O7528" i="1" s="1"/>
  <c r="M7529" i="1"/>
  <c r="N7529" i="1" s="1"/>
  <c r="O7529" i="1" s="1"/>
  <c r="M7530" i="1"/>
  <c r="N7530" i="1" s="1"/>
  <c r="O7530" i="1" s="1"/>
  <c r="M7531" i="1"/>
  <c r="N7531" i="1" s="1"/>
  <c r="O7531" i="1" s="1"/>
  <c r="M7532" i="1"/>
  <c r="N7532" i="1" s="1"/>
  <c r="O7532" i="1" s="1"/>
  <c r="M7533" i="1"/>
  <c r="N7533" i="1" s="1"/>
  <c r="O7533" i="1" s="1"/>
  <c r="M7534" i="1"/>
  <c r="N7534" i="1" s="1"/>
  <c r="O7534" i="1" s="1"/>
  <c r="M7535" i="1"/>
  <c r="N7535" i="1" s="1"/>
  <c r="O7535" i="1" s="1"/>
  <c r="M7536" i="1"/>
  <c r="N7536" i="1" s="1"/>
  <c r="O7536" i="1" s="1"/>
  <c r="M7537" i="1"/>
  <c r="N7537" i="1" s="1"/>
  <c r="O7537" i="1" s="1"/>
  <c r="M7538" i="1"/>
  <c r="N7538" i="1" s="1"/>
  <c r="O7538" i="1" s="1"/>
  <c r="M7539" i="1"/>
  <c r="N7539" i="1" s="1"/>
  <c r="O7539" i="1" s="1"/>
  <c r="M7540" i="1"/>
  <c r="N7540" i="1" s="1"/>
  <c r="O7540" i="1" s="1"/>
  <c r="M7541" i="1"/>
  <c r="N7541" i="1" s="1"/>
  <c r="O7541" i="1" s="1"/>
  <c r="M7542" i="1"/>
  <c r="N7542" i="1" s="1"/>
  <c r="O7542" i="1" s="1"/>
  <c r="M7543" i="1"/>
  <c r="N7543" i="1" s="1"/>
  <c r="O7543" i="1" s="1"/>
  <c r="M7544" i="1"/>
  <c r="N7544" i="1" s="1"/>
  <c r="O7544" i="1" s="1"/>
  <c r="M7545" i="1"/>
  <c r="N7545" i="1" s="1"/>
  <c r="O7545" i="1" s="1"/>
  <c r="M7546" i="1"/>
  <c r="N7546" i="1" s="1"/>
  <c r="O7546" i="1" s="1"/>
  <c r="M7547" i="1"/>
  <c r="N7547" i="1" s="1"/>
  <c r="O7547" i="1" s="1"/>
  <c r="M7548" i="1"/>
  <c r="N7548" i="1" s="1"/>
  <c r="O7548" i="1" s="1"/>
  <c r="M7549" i="1"/>
  <c r="N7549" i="1" s="1"/>
  <c r="O7549" i="1" s="1"/>
  <c r="M7550" i="1"/>
  <c r="N7550" i="1" s="1"/>
  <c r="O7550" i="1" s="1"/>
  <c r="M7551" i="1"/>
  <c r="N7551" i="1" s="1"/>
  <c r="O7551" i="1" s="1"/>
  <c r="M7552" i="1"/>
  <c r="N7552" i="1" s="1"/>
  <c r="O7552" i="1" s="1"/>
  <c r="M7553" i="1"/>
  <c r="N7553" i="1" s="1"/>
  <c r="O7553" i="1" s="1"/>
  <c r="M7554" i="1"/>
  <c r="N7554" i="1" s="1"/>
  <c r="O7554" i="1" s="1"/>
  <c r="M7555" i="1"/>
  <c r="N7555" i="1" s="1"/>
  <c r="O7555" i="1" s="1"/>
  <c r="M7556" i="1"/>
  <c r="N7556" i="1" s="1"/>
  <c r="O7556" i="1" s="1"/>
  <c r="M7557" i="1"/>
  <c r="N7557" i="1" s="1"/>
  <c r="O7557" i="1" s="1"/>
  <c r="M7558" i="1"/>
  <c r="N7558" i="1" s="1"/>
  <c r="O7558" i="1" s="1"/>
  <c r="M7559" i="1"/>
  <c r="N7559" i="1" s="1"/>
  <c r="O7559" i="1" s="1"/>
  <c r="M7560" i="1"/>
  <c r="N7560" i="1" s="1"/>
  <c r="O7560" i="1" s="1"/>
  <c r="M7561" i="1"/>
  <c r="N7561" i="1" s="1"/>
  <c r="O7561" i="1" s="1"/>
  <c r="M7562" i="1"/>
  <c r="N7562" i="1" s="1"/>
  <c r="O7562" i="1" s="1"/>
  <c r="M7563" i="1"/>
  <c r="N7563" i="1" s="1"/>
  <c r="O7563" i="1" s="1"/>
  <c r="M7564" i="1"/>
  <c r="N7564" i="1" s="1"/>
  <c r="O7564" i="1" s="1"/>
  <c r="M7565" i="1"/>
  <c r="N7565" i="1" s="1"/>
  <c r="O7565" i="1" s="1"/>
  <c r="M7566" i="1"/>
  <c r="N7566" i="1" s="1"/>
  <c r="O7566" i="1" s="1"/>
  <c r="M7567" i="1"/>
  <c r="N7567" i="1" s="1"/>
  <c r="O7567" i="1" s="1"/>
  <c r="M7568" i="1"/>
  <c r="N7568" i="1" s="1"/>
  <c r="O7568" i="1" s="1"/>
  <c r="M7569" i="1"/>
  <c r="N7569" i="1" s="1"/>
  <c r="O7569" i="1" s="1"/>
  <c r="M7570" i="1"/>
  <c r="N7570" i="1" s="1"/>
  <c r="O7570" i="1" s="1"/>
  <c r="M7571" i="1"/>
  <c r="N7571" i="1" s="1"/>
  <c r="O7571" i="1" s="1"/>
  <c r="M7572" i="1"/>
  <c r="N7572" i="1" s="1"/>
  <c r="O7572" i="1" s="1"/>
  <c r="M7573" i="1"/>
  <c r="N7573" i="1" s="1"/>
  <c r="O7573" i="1" s="1"/>
  <c r="M7574" i="1"/>
  <c r="N7574" i="1" s="1"/>
  <c r="O7574" i="1" s="1"/>
  <c r="M7575" i="1"/>
  <c r="N7575" i="1" s="1"/>
  <c r="O7575" i="1" s="1"/>
  <c r="M7576" i="1"/>
  <c r="N7576" i="1" s="1"/>
  <c r="O7576" i="1" s="1"/>
  <c r="M7577" i="1"/>
  <c r="N7577" i="1" s="1"/>
  <c r="O7577" i="1" s="1"/>
  <c r="M7578" i="1"/>
  <c r="N7578" i="1" s="1"/>
  <c r="O7578" i="1" s="1"/>
  <c r="M7579" i="1"/>
  <c r="N7579" i="1" s="1"/>
  <c r="O7579" i="1" s="1"/>
  <c r="M7580" i="1"/>
  <c r="N7580" i="1" s="1"/>
  <c r="O7580" i="1" s="1"/>
  <c r="M7581" i="1"/>
  <c r="N7581" i="1" s="1"/>
  <c r="O7581" i="1" s="1"/>
  <c r="M7582" i="1"/>
  <c r="N7582" i="1" s="1"/>
  <c r="O7582" i="1" s="1"/>
  <c r="M7583" i="1"/>
  <c r="N7583" i="1" s="1"/>
  <c r="O7583" i="1" s="1"/>
  <c r="M7584" i="1"/>
  <c r="N7584" i="1" s="1"/>
  <c r="O7584" i="1" s="1"/>
  <c r="M7585" i="1"/>
  <c r="N7585" i="1" s="1"/>
  <c r="O7585" i="1" s="1"/>
  <c r="M7586" i="1"/>
  <c r="N7586" i="1" s="1"/>
  <c r="O7586" i="1" s="1"/>
  <c r="M7587" i="1"/>
  <c r="N7587" i="1" s="1"/>
  <c r="O7587" i="1" s="1"/>
  <c r="M7588" i="1"/>
  <c r="N7588" i="1" s="1"/>
  <c r="O7588" i="1" s="1"/>
  <c r="M7589" i="1"/>
  <c r="N7589" i="1" s="1"/>
  <c r="O7589" i="1" s="1"/>
  <c r="M7590" i="1"/>
  <c r="N7590" i="1" s="1"/>
  <c r="O7590" i="1" s="1"/>
  <c r="M7591" i="1"/>
  <c r="N7591" i="1" s="1"/>
  <c r="O7591" i="1" s="1"/>
  <c r="M7592" i="1"/>
  <c r="N7592" i="1" s="1"/>
  <c r="O7592" i="1" s="1"/>
  <c r="M7593" i="1"/>
  <c r="N7593" i="1" s="1"/>
  <c r="O7593" i="1" s="1"/>
  <c r="M7594" i="1"/>
  <c r="N7594" i="1" s="1"/>
  <c r="O7594" i="1" s="1"/>
  <c r="M7595" i="1"/>
  <c r="N7595" i="1" s="1"/>
  <c r="O7595" i="1" s="1"/>
  <c r="M7596" i="1"/>
  <c r="N7596" i="1" s="1"/>
  <c r="O7596" i="1" s="1"/>
  <c r="M7597" i="1"/>
  <c r="N7597" i="1" s="1"/>
  <c r="O7597" i="1" s="1"/>
  <c r="M7598" i="1"/>
  <c r="N7598" i="1" s="1"/>
  <c r="O7598" i="1" s="1"/>
  <c r="M7599" i="1"/>
  <c r="N7599" i="1" s="1"/>
  <c r="O7599" i="1" s="1"/>
  <c r="M7600" i="1"/>
  <c r="N7600" i="1" s="1"/>
  <c r="O7600" i="1" s="1"/>
  <c r="M7601" i="1"/>
  <c r="N7601" i="1" s="1"/>
  <c r="O7601" i="1" s="1"/>
  <c r="M7602" i="1"/>
  <c r="N7602" i="1" s="1"/>
  <c r="O7602" i="1" s="1"/>
  <c r="M7603" i="1"/>
  <c r="N7603" i="1" s="1"/>
  <c r="O7603" i="1" s="1"/>
  <c r="M7604" i="1"/>
  <c r="N7604" i="1" s="1"/>
  <c r="O7604" i="1" s="1"/>
  <c r="M7605" i="1"/>
  <c r="N7605" i="1" s="1"/>
  <c r="O7605" i="1" s="1"/>
  <c r="M7606" i="1"/>
  <c r="N7606" i="1" s="1"/>
  <c r="O7606" i="1" s="1"/>
  <c r="M7607" i="1"/>
  <c r="N7607" i="1" s="1"/>
  <c r="O7607" i="1" s="1"/>
  <c r="M7608" i="1"/>
  <c r="N7608" i="1" s="1"/>
  <c r="O7608" i="1" s="1"/>
  <c r="M7609" i="1"/>
  <c r="N7609" i="1" s="1"/>
  <c r="O7609" i="1" s="1"/>
  <c r="M7610" i="1"/>
  <c r="N7610" i="1" s="1"/>
  <c r="O7610" i="1" s="1"/>
  <c r="M7611" i="1"/>
  <c r="N7611" i="1" s="1"/>
  <c r="O7611" i="1" s="1"/>
  <c r="M7612" i="1"/>
  <c r="N7612" i="1" s="1"/>
  <c r="O7612" i="1" s="1"/>
  <c r="M7613" i="1"/>
  <c r="N7613" i="1" s="1"/>
  <c r="O7613" i="1" s="1"/>
  <c r="M7614" i="1"/>
  <c r="N7614" i="1" s="1"/>
  <c r="O7614" i="1" s="1"/>
  <c r="M7615" i="1"/>
  <c r="N7615" i="1" s="1"/>
  <c r="O7615" i="1" s="1"/>
  <c r="M7616" i="1"/>
  <c r="N7616" i="1" s="1"/>
  <c r="O7616" i="1" s="1"/>
  <c r="M7617" i="1"/>
  <c r="N7617" i="1" s="1"/>
  <c r="O7617" i="1" s="1"/>
  <c r="M7618" i="1"/>
  <c r="N7618" i="1" s="1"/>
  <c r="O7618" i="1" s="1"/>
  <c r="M7619" i="1"/>
  <c r="N7619" i="1" s="1"/>
  <c r="O7619" i="1" s="1"/>
  <c r="M7620" i="1"/>
  <c r="N7620" i="1" s="1"/>
  <c r="O7620" i="1" s="1"/>
  <c r="M7621" i="1"/>
  <c r="N7621" i="1" s="1"/>
  <c r="O7621" i="1" s="1"/>
  <c r="M7622" i="1"/>
  <c r="N7622" i="1" s="1"/>
  <c r="O7622" i="1" s="1"/>
  <c r="M7623" i="1"/>
  <c r="N7623" i="1" s="1"/>
  <c r="O7623" i="1" s="1"/>
  <c r="M7624" i="1"/>
  <c r="N7624" i="1" s="1"/>
  <c r="O7624" i="1" s="1"/>
  <c r="M7625" i="1"/>
  <c r="N7625" i="1" s="1"/>
  <c r="O7625" i="1" s="1"/>
  <c r="M7626" i="1"/>
  <c r="N7626" i="1" s="1"/>
  <c r="O7626" i="1" s="1"/>
  <c r="M7627" i="1"/>
  <c r="N7627" i="1" s="1"/>
  <c r="O7627" i="1" s="1"/>
  <c r="M7628" i="1"/>
  <c r="N7628" i="1" s="1"/>
  <c r="O7628" i="1" s="1"/>
  <c r="M7629" i="1"/>
  <c r="N7629" i="1" s="1"/>
  <c r="O7629" i="1" s="1"/>
  <c r="M7630" i="1"/>
  <c r="N7630" i="1" s="1"/>
  <c r="O7630" i="1" s="1"/>
  <c r="M7631" i="1"/>
  <c r="N7631" i="1" s="1"/>
  <c r="O7631" i="1" s="1"/>
  <c r="M7632" i="1"/>
  <c r="N7632" i="1" s="1"/>
  <c r="O7632" i="1" s="1"/>
  <c r="M7633" i="1"/>
  <c r="N7633" i="1" s="1"/>
  <c r="O7633" i="1" s="1"/>
  <c r="M7634" i="1"/>
  <c r="N7634" i="1" s="1"/>
  <c r="O7634" i="1" s="1"/>
  <c r="M7635" i="1"/>
  <c r="N7635" i="1" s="1"/>
  <c r="O7635" i="1" s="1"/>
  <c r="M7636" i="1"/>
  <c r="N7636" i="1" s="1"/>
  <c r="O7636" i="1" s="1"/>
  <c r="M7637" i="1"/>
  <c r="N7637" i="1" s="1"/>
  <c r="O7637" i="1" s="1"/>
  <c r="M7638" i="1"/>
  <c r="N7638" i="1" s="1"/>
  <c r="O7638" i="1" s="1"/>
  <c r="M7639" i="1"/>
  <c r="N7639" i="1" s="1"/>
  <c r="O7639" i="1" s="1"/>
  <c r="M7640" i="1"/>
  <c r="N7640" i="1" s="1"/>
  <c r="O7640" i="1" s="1"/>
  <c r="M7641" i="1"/>
  <c r="N7641" i="1" s="1"/>
  <c r="O7641" i="1" s="1"/>
  <c r="M7642" i="1"/>
  <c r="N7642" i="1" s="1"/>
  <c r="O7642" i="1" s="1"/>
  <c r="M7643" i="1"/>
  <c r="N7643" i="1" s="1"/>
  <c r="O7643" i="1" s="1"/>
  <c r="M7644" i="1"/>
  <c r="N7644" i="1" s="1"/>
  <c r="O7644" i="1" s="1"/>
  <c r="M7645" i="1"/>
  <c r="N7645" i="1" s="1"/>
  <c r="O7645" i="1" s="1"/>
  <c r="M7646" i="1"/>
  <c r="N7646" i="1" s="1"/>
  <c r="O7646" i="1" s="1"/>
  <c r="M7647" i="1"/>
  <c r="N7647" i="1" s="1"/>
  <c r="O7647" i="1" s="1"/>
  <c r="M7648" i="1"/>
  <c r="N7648" i="1" s="1"/>
  <c r="O7648" i="1" s="1"/>
  <c r="M7649" i="1"/>
  <c r="N7649" i="1" s="1"/>
  <c r="O7649" i="1" s="1"/>
  <c r="M7650" i="1"/>
  <c r="N7650" i="1" s="1"/>
  <c r="O7650" i="1" s="1"/>
  <c r="M7651" i="1"/>
  <c r="N7651" i="1" s="1"/>
  <c r="O7651" i="1" s="1"/>
  <c r="M7652" i="1"/>
  <c r="N7652" i="1" s="1"/>
  <c r="O7652" i="1" s="1"/>
  <c r="M7653" i="1"/>
  <c r="N7653" i="1" s="1"/>
  <c r="O7653" i="1" s="1"/>
  <c r="M7654" i="1"/>
  <c r="N7654" i="1" s="1"/>
  <c r="O7654" i="1" s="1"/>
  <c r="M7655" i="1"/>
  <c r="N7655" i="1" s="1"/>
  <c r="O7655" i="1" s="1"/>
  <c r="M7656" i="1"/>
  <c r="N7656" i="1" s="1"/>
  <c r="O7656" i="1" s="1"/>
  <c r="M7657" i="1"/>
  <c r="N7657" i="1" s="1"/>
  <c r="O7657" i="1" s="1"/>
  <c r="M7658" i="1"/>
  <c r="N7658" i="1" s="1"/>
  <c r="O7658" i="1" s="1"/>
  <c r="M7659" i="1"/>
  <c r="N7659" i="1" s="1"/>
  <c r="O7659" i="1" s="1"/>
  <c r="M7660" i="1"/>
  <c r="N7660" i="1" s="1"/>
  <c r="O7660" i="1" s="1"/>
  <c r="M7661" i="1"/>
  <c r="N7661" i="1" s="1"/>
  <c r="O7661" i="1" s="1"/>
  <c r="M7662" i="1"/>
  <c r="N7662" i="1" s="1"/>
  <c r="O7662" i="1" s="1"/>
  <c r="M7663" i="1"/>
  <c r="N7663" i="1" s="1"/>
  <c r="O7663" i="1" s="1"/>
  <c r="M7664" i="1"/>
  <c r="N7664" i="1" s="1"/>
  <c r="O7664" i="1" s="1"/>
  <c r="M7665" i="1"/>
  <c r="N7665" i="1" s="1"/>
  <c r="O7665" i="1" s="1"/>
  <c r="M7666" i="1"/>
  <c r="N7666" i="1" s="1"/>
  <c r="O7666" i="1" s="1"/>
  <c r="M7667" i="1"/>
  <c r="N7667" i="1" s="1"/>
  <c r="O7667" i="1" s="1"/>
  <c r="M7668" i="1"/>
  <c r="N7668" i="1" s="1"/>
  <c r="O7668" i="1" s="1"/>
  <c r="M7669" i="1"/>
  <c r="N7669" i="1" s="1"/>
  <c r="O7669" i="1" s="1"/>
  <c r="M7670" i="1"/>
  <c r="N7670" i="1" s="1"/>
  <c r="O7670" i="1" s="1"/>
  <c r="M7671" i="1"/>
  <c r="N7671" i="1" s="1"/>
  <c r="O7671" i="1" s="1"/>
  <c r="M7672" i="1"/>
  <c r="N7672" i="1" s="1"/>
  <c r="O7672" i="1" s="1"/>
  <c r="M7673" i="1"/>
  <c r="N7673" i="1" s="1"/>
  <c r="O7673" i="1" s="1"/>
  <c r="M7674" i="1"/>
  <c r="N7674" i="1" s="1"/>
  <c r="O7674" i="1" s="1"/>
  <c r="M7675" i="1"/>
  <c r="N7675" i="1" s="1"/>
  <c r="O7675" i="1" s="1"/>
  <c r="M7676" i="1"/>
  <c r="N7676" i="1" s="1"/>
  <c r="O7676" i="1" s="1"/>
  <c r="M7677" i="1"/>
  <c r="N7677" i="1" s="1"/>
  <c r="O7677" i="1" s="1"/>
  <c r="M7678" i="1"/>
  <c r="N7678" i="1" s="1"/>
  <c r="O7678" i="1" s="1"/>
  <c r="M7679" i="1"/>
  <c r="N7679" i="1" s="1"/>
  <c r="O7679" i="1" s="1"/>
  <c r="M7680" i="1"/>
  <c r="N7680" i="1" s="1"/>
  <c r="O7680" i="1" s="1"/>
  <c r="M7681" i="1"/>
  <c r="N7681" i="1" s="1"/>
  <c r="O7681" i="1" s="1"/>
  <c r="M7682" i="1"/>
  <c r="N7682" i="1" s="1"/>
  <c r="O7682" i="1" s="1"/>
  <c r="M7683" i="1"/>
  <c r="N7683" i="1" s="1"/>
  <c r="O7683" i="1" s="1"/>
  <c r="M7684" i="1"/>
  <c r="N7684" i="1" s="1"/>
  <c r="O7684" i="1" s="1"/>
  <c r="M7685" i="1"/>
  <c r="N7685" i="1" s="1"/>
  <c r="O7685" i="1" s="1"/>
  <c r="M7686" i="1"/>
  <c r="N7686" i="1" s="1"/>
  <c r="O7686" i="1" s="1"/>
  <c r="M7687" i="1"/>
  <c r="N7687" i="1" s="1"/>
  <c r="O7687" i="1" s="1"/>
  <c r="M7688" i="1"/>
  <c r="N7688" i="1" s="1"/>
  <c r="O7688" i="1" s="1"/>
  <c r="M7689" i="1"/>
  <c r="N7689" i="1" s="1"/>
  <c r="O7689" i="1" s="1"/>
  <c r="M7690" i="1"/>
  <c r="N7690" i="1" s="1"/>
  <c r="O7690" i="1" s="1"/>
  <c r="M7691" i="1"/>
  <c r="N7691" i="1" s="1"/>
  <c r="O7691" i="1" s="1"/>
  <c r="M7692" i="1"/>
  <c r="N7692" i="1" s="1"/>
  <c r="O7692" i="1" s="1"/>
  <c r="M7693" i="1"/>
  <c r="N7693" i="1" s="1"/>
  <c r="O7693" i="1" s="1"/>
  <c r="M7694" i="1"/>
  <c r="N7694" i="1" s="1"/>
  <c r="O7694" i="1" s="1"/>
  <c r="M7695" i="1"/>
  <c r="N7695" i="1" s="1"/>
  <c r="O7695" i="1" s="1"/>
  <c r="M7696" i="1"/>
  <c r="N7696" i="1" s="1"/>
  <c r="O7696" i="1" s="1"/>
  <c r="M7697" i="1"/>
  <c r="N7697" i="1" s="1"/>
  <c r="O7697" i="1" s="1"/>
  <c r="M7698" i="1"/>
  <c r="N7698" i="1" s="1"/>
  <c r="O7698" i="1" s="1"/>
  <c r="M7699" i="1"/>
  <c r="N7699" i="1" s="1"/>
  <c r="O7699" i="1" s="1"/>
  <c r="M7700" i="1"/>
  <c r="N7700" i="1" s="1"/>
  <c r="O7700" i="1" s="1"/>
  <c r="M7701" i="1"/>
  <c r="N7701" i="1" s="1"/>
  <c r="O7701" i="1" s="1"/>
  <c r="M7702" i="1"/>
  <c r="N7702" i="1" s="1"/>
  <c r="O7702" i="1" s="1"/>
  <c r="M7703" i="1"/>
  <c r="N7703" i="1" s="1"/>
  <c r="O7703" i="1" s="1"/>
  <c r="M7704" i="1"/>
  <c r="N7704" i="1" s="1"/>
  <c r="O7704" i="1" s="1"/>
  <c r="M7705" i="1"/>
  <c r="N7705" i="1" s="1"/>
  <c r="O7705" i="1" s="1"/>
  <c r="M7706" i="1"/>
  <c r="N7706" i="1" s="1"/>
  <c r="O7706" i="1" s="1"/>
  <c r="M7707" i="1"/>
  <c r="N7707" i="1" s="1"/>
  <c r="O7707" i="1" s="1"/>
  <c r="M7708" i="1"/>
  <c r="N7708" i="1" s="1"/>
  <c r="O7708" i="1" s="1"/>
  <c r="M7709" i="1"/>
  <c r="N7709" i="1" s="1"/>
  <c r="O7709" i="1" s="1"/>
  <c r="M7710" i="1"/>
  <c r="N7710" i="1" s="1"/>
  <c r="O7710" i="1" s="1"/>
  <c r="M7711" i="1"/>
  <c r="N7711" i="1" s="1"/>
  <c r="O7711" i="1" s="1"/>
  <c r="M7712" i="1"/>
  <c r="N7712" i="1" s="1"/>
  <c r="O7712" i="1" s="1"/>
  <c r="M7713" i="1"/>
  <c r="N7713" i="1" s="1"/>
  <c r="O7713" i="1" s="1"/>
  <c r="M7714" i="1"/>
  <c r="N7714" i="1" s="1"/>
  <c r="O7714" i="1" s="1"/>
  <c r="M7715" i="1"/>
  <c r="N7715" i="1" s="1"/>
  <c r="O7715" i="1" s="1"/>
  <c r="M7716" i="1"/>
  <c r="N7716" i="1" s="1"/>
  <c r="O7716" i="1" s="1"/>
  <c r="M7717" i="1"/>
  <c r="N7717" i="1" s="1"/>
  <c r="O7717" i="1" s="1"/>
  <c r="M7718" i="1"/>
  <c r="N7718" i="1" s="1"/>
  <c r="O7718" i="1" s="1"/>
  <c r="M7719" i="1"/>
  <c r="N7719" i="1" s="1"/>
  <c r="O7719" i="1" s="1"/>
  <c r="M7720" i="1"/>
  <c r="N7720" i="1" s="1"/>
  <c r="O7720" i="1" s="1"/>
  <c r="M7721" i="1"/>
  <c r="N7721" i="1" s="1"/>
  <c r="O7721" i="1" s="1"/>
  <c r="M7722" i="1"/>
  <c r="N7722" i="1" s="1"/>
  <c r="O7722" i="1" s="1"/>
  <c r="M7723" i="1"/>
  <c r="N7723" i="1" s="1"/>
  <c r="O7723" i="1" s="1"/>
  <c r="M7724" i="1"/>
  <c r="N7724" i="1" s="1"/>
  <c r="O7724" i="1" s="1"/>
  <c r="M7725" i="1"/>
  <c r="N7725" i="1" s="1"/>
  <c r="O7725" i="1" s="1"/>
  <c r="M7726" i="1"/>
  <c r="N7726" i="1" s="1"/>
  <c r="O7726" i="1" s="1"/>
  <c r="M7727" i="1"/>
  <c r="N7727" i="1" s="1"/>
  <c r="O7727" i="1" s="1"/>
  <c r="M7728" i="1"/>
  <c r="N7728" i="1" s="1"/>
  <c r="O7728" i="1" s="1"/>
  <c r="M7729" i="1"/>
  <c r="N7729" i="1" s="1"/>
  <c r="O7729" i="1" s="1"/>
  <c r="M7730" i="1"/>
  <c r="N7730" i="1" s="1"/>
  <c r="O7730" i="1" s="1"/>
  <c r="M7731" i="1"/>
  <c r="N7731" i="1" s="1"/>
  <c r="O7731" i="1" s="1"/>
  <c r="M7732" i="1"/>
  <c r="N7732" i="1" s="1"/>
  <c r="O7732" i="1" s="1"/>
  <c r="M7733" i="1"/>
  <c r="N7733" i="1" s="1"/>
  <c r="O7733" i="1" s="1"/>
  <c r="M7734" i="1"/>
  <c r="N7734" i="1" s="1"/>
  <c r="O7734" i="1" s="1"/>
  <c r="M7735" i="1"/>
  <c r="N7735" i="1" s="1"/>
  <c r="O7735" i="1" s="1"/>
  <c r="M7736" i="1"/>
  <c r="N7736" i="1" s="1"/>
  <c r="O7736" i="1" s="1"/>
  <c r="M7737" i="1"/>
  <c r="N7737" i="1" s="1"/>
  <c r="O7737" i="1" s="1"/>
  <c r="M7738" i="1"/>
  <c r="N7738" i="1" s="1"/>
  <c r="O7738" i="1" s="1"/>
  <c r="M7739" i="1"/>
  <c r="N7739" i="1" s="1"/>
  <c r="O7739" i="1" s="1"/>
  <c r="M7740" i="1"/>
  <c r="N7740" i="1" s="1"/>
  <c r="O7740" i="1" s="1"/>
  <c r="M7741" i="1"/>
  <c r="N7741" i="1" s="1"/>
  <c r="O7741" i="1" s="1"/>
  <c r="M7742" i="1"/>
  <c r="N7742" i="1" s="1"/>
  <c r="O7742" i="1" s="1"/>
  <c r="M7743" i="1"/>
  <c r="N7743" i="1" s="1"/>
  <c r="O7743" i="1" s="1"/>
  <c r="M7744" i="1"/>
  <c r="N7744" i="1" s="1"/>
  <c r="O7744" i="1" s="1"/>
  <c r="M7745" i="1"/>
  <c r="N7745" i="1" s="1"/>
  <c r="O7745" i="1" s="1"/>
  <c r="M7746" i="1"/>
  <c r="N7746" i="1" s="1"/>
  <c r="O7746" i="1" s="1"/>
  <c r="M7747" i="1"/>
  <c r="N7747" i="1" s="1"/>
  <c r="O7747" i="1" s="1"/>
  <c r="M7748" i="1"/>
  <c r="N7748" i="1" s="1"/>
  <c r="O7748" i="1" s="1"/>
  <c r="M7749" i="1"/>
  <c r="N7749" i="1" s="1"/>
  <c r="O7749" i="1" s="1"/>
  <c r="M7750" i="1"/>
  <c r="N7750" i="1" s="1"/>
  <c r="O7750" i="1" s="1"/>
  <c r="M7751" i="1"/>
  <c r="N7751" i="1" s="1"/>
  <c r="O7751" i="1" s="1"/>
  <c r="M7752" i="1"/>
  <c r="N7752" i="1" s="1"/>
  <c r="O7752" i="1" s="1"/>
  <c r="M7753" i="1"/>
  <c r="N7753" i="1" s="1"/>
  <c r="O7753" i="1" s="1"/>
  <c r="M7754" i="1"/>
  <c r="N7754" i="1" s="1"/>
  <c r="O7754" i="1" s="1"/>
  <c r="M7755" i="1"/>
  <c r="N7755" i="1" s="1"/>
  <c r="O7755" i="1" s="1"/>
  <c r="M7756" i="1"/>
  <c r="N7756" i="1" s="1"/>
  <c r="O7756" i="1" s="1"/>
  <c r="M7757" i="1"/>
  <c r="N7757" i="1" s="1"/>
  <c r="O7757" i="1" s="1"/>
  <c r="M7758" i="1"/>
  <c r="N7758" i="1" s="1"/>
  <c r="O7758" i="1" s="1"/>
  <c r="M7759" i="1"/>
  <c r="N7759" i="1" s="1"/>
  <c r="O7759" i="1" s="1"/>
  <c r="M7760" i="1"/>
  <c r="N7760" i="1" s="1"/>
  <c r="O7760" i="1" s="1"/>
  <c r="M7761" i="1"/>
  <c r="N7761" i="1" s="1"/>
  <c r="O7761" i="1" s="1"/>
  <c r="M7762" i="1"/>
  <c r="N7762" i="1" s="1"/>
  <c r="O7762" i="1" s="1"/>
  <c r="M7763" i="1"/>
  <c r="N7763" i="1" s="1"/>
  <c r="O7763" i="1" s="1"/>
  <c r="M7764" i="1"/>
  <c r="N7764" i="1" s="1"/>
  <c r="O7764" i="1" s="1"/>
  <c r="M7765" i="1"/>
  <c r="N7765" i="1" s="1"/>
  <c r="O7765" i="1" s="1"/>
  <c r="M7766" i="1"/>
  <c r="N7766" i="1" s="1"/>
  <c r="O7766" i="1" s="1"/>
  <c r="M7767" i="1"/>
  <c r="N7767" i="1" s="1"/>
  <c r="O7767" i="1" s="1"/>
  <c r="M7768" i="1"/>
  <c r="N7768" i="1" s="1"/>
  <c r="O7768" i="1" s="1"/>
  <c r="M7769" i="1"/>
  <c r="N7769" i="1" s="1"/>
  <c r="O7769" i="1" s="1"/>
  <c r="M7770" i="1"/>
  <c r="N7770" i="1" s="1"/>
  <c r="O7770" i="1" s="1"/>
  <c r="M7771" i="1"/>
  <c r="N7771" i="1" s="1"/>
  <c r="O7771" i="1" s="1"/>
  <c r="M7772" i="1"/>
  <c r="N7772" i="1" s="1"/>
  <c r="O7772" i="1" s="1"/>
  <c r="M7773" i="1"/>
  <c r="N7773" i="1" s="1"/>
  <c r="O7773" i="1" s="1"/>
  <c r="M7774" i="1"/>
  <c r="N7774" i="1" s="1"/>
  <c r="O7774" i="1" s="1"/>
  <c r="M7775" i="1"/>
  <c r="N7775" i="1" s="1"/>
  <c r="O7775" i="1" s="1"/>
  <c r="M7776" i="1"/>
  <c r="N7776" i="1" s="1"/>
  <c r="O7776" i="1" s="1"/>
  <c r="M7777" i="1"/>
  <c r="N7777" i="1" s="1"/>
  <c r="O7777" i="1" s="1"/>
  <c r="M7778" i="1"/>
  <c r="N7778" i="1" s="1"/>
  <c r="O7778" i="1" s="1"/>
  <c r="M7779" i="1"/>
  <c r="N7779" i="1" s="1"/>
  <c r="O7779" i="1" s="1"/>
  <c r="M7780" i="1"/>
  <c r="N7780" i="1" s="1"/>
  <c r="O7780" i="1" s="1"/>
  <c r="M7781" i="1"/>
  <c r="N7781" i="1" s="1"/>
  <c r="O7781" i="1" s="1"/>
  <c r="M7782" i="1"/>
  <c r="N7782" i="1" s="1"/>
  <c r="O7782" i="1" s="1"/>
  <c r="M7783" i="1"/>
  <c r="N7783" i="1" s="1"/>
  <c r="O7783" i="1" s="1"/>
  <c r="M7784" i="1"/>
  <c r="N7784" i="1" s="1"/>
  <c r="O7784" i="1" s="1"/>
  <c r="M7785" i="1"/>
  <c r="N7785" i="1" s="1"/>
  <c r="O7785" i="1" s="1"/>
  <c r="M7786" i="1"/>
  <c r="N7786" i="1" s="1"/>
  <c r="O7786" i="1" s="1"/>
  <c r="M7787" i="1"/>
  <c r="N7787" i="1" s="1"/>
  <c r="O7787" i="1" s="1"/>
  <c r="M7788" i="1"/>
  <c r="N7788" i="1" s="1"/>
  <c r="O7788" i="1" s="1"/>
  <c r="M7789" i="1"/>
  <c r="N7789" i="1" s="1"/>
  <c r="O7789" i="1" s="1"/>
  <c r="M7790" i="1"/>
  <c r="N7790" i="1" s="1"/>
  <c r="O7790" i="1" s="1"/>
  <c r="M7791" i="1"/>
  <c r="N7791" i="1" s="1"/>
  <c r="O7791" i="1" s="1"/>
  <c r="M7792" i="1"/>
  <c r="N7792" i="1" s="1"/>
  <c r="O7792" i="1" s="1"/>
  <c r="M7793" i="1"/>
  <c r="N7793" i="1" s="1"/>
  <c r="O7793" i="1" s="1"/>
  <c r="M7794" i="1"/>
  <c r="N7794" i="1" s="1"/>
  <c r="O7794" i="1" s="1"/>
  <c r="M7795" i="1"/>
  <c r="N7795" i="1" s="1"/>
  <c r="O7795" i="1" s="1"/>
  <c r="M7796" i="1"/>
  <c r="N7796" i="1" s="1"/>
  <c r="O7796" i="1" s="1"/>
  <c r="M7797" i="1"/>
  <c r="N7797" i="1" s="1"/>
  <c r="O7797" i="1" s="1"/>
  <c r="M7798" i="1"/>
  <c r="N7798" i="1" s="1"/>
  <c r="O7798" i="1" s="1"/>
  <c r="M7799" i="1"/>
  <c r="N7799" i="1" s="1"/>
  <c r="O7799" i="1" s="1"/>
  <c r="M7800" i="1"/>
  <c r="N7800" i="1" s="1"/>
  <c r="O7800" i="1" s="1"/>
  <c r="M7801" i="1"/>
  <c r="N7801" i="1" s="1"/>
  <c r="O7801" i="1" s="1"/>
  <c r="M7802" i="1"/>
  <c r="N7802" i="1" s="1"/>
  <c r="O7802" i="1" s="1"/>
  <c r="M7803" i="1"/>
  <c r="N7803" i="1" s="1"/>
  <c r="O7803" i="1" s="1"/>
  <c r="M7804" i="1"/>
  <c r="N7804" i="1" s="1"/>
  <c r="O7804" i="1" s="1"/>
  <c r="M7805" i="1"/>
  <c r="N7805" i="1" s="1"/>
  <c r="O7805" i="1" s="1"/>
  <c r="M7806" i="1"/>
  <c r="N7806" i="1" s="1"/>
  <c r="O7806" i="1" s="1"/>
  <c r="M7807" i="1"/>
  <c r="N7807" i="1" s="1"/>
  <c r="O7807" i="1" s="1"/>
  <c r="M7808" i="1"/>
  <c r="N7808" i="1" s="1"/>
  <c r="O7808" i="1" s="1"/>
  <c r="M7809" i="1"/>
  <c r="N7809" i="1" s="1"/>
  <c r="O7809" i="1" s="1"/>
  <c r="M7810" i="1"/>
  <c r="N7810" i="1" s="1"/>
  <c r="O7810" i="1" s="1"/>
  <c r="M7811" i="1"/>
  <c r="N7811" i="1" s="1"/>
  <c r="O7811" i="1" s="1"/>
  <c r="M7812" i="1"/>
  <c r="N7812" i="1" s="1"/>
  <c r="O7812" i="1" s="1"/>
  <c r="M7813" i="1"/>
  <c r="N7813" i="1" s="1"/>
  <c r="O7813" i="1" s="1"/>
  <c r="M7814" i="1"/>
  <c r="N7814" i="1" s="1"/>
  <c r="O7814" i="1" s="1"/>
  <c r="M7815" i="1"/>
  <c r="N7815" i="1" s="1"/>
  <c r="O7815" i="1" s="1"/>
  <c r="M7816" i="1"/>
  <c r="N7816" i="1" s="1"/>
  <c r="O7816" i="1" s="1"/>
  <c r="M7817" i="1"/>
  <c r="N7817" i="1" s="1"/>
  <c r="O7817" i="1" s="1"/>
  <c r="M7818" i="1"/>
  <c r="N7818" i="1" s="1"/>
  <c r="O7818" i="1" s="1"/>
  <c r="M7819" i="1"/>
  <c r="N7819" i="1" s="1"/>
  <c r="O7819" i="1" s="1"/>
  <c r="M7820" i="1"/>
  <c r="N7820" i="1" s="1"/>
  <c r="O7820" i="1" s="1"/>
  <c r="M7821" i="1"/>
  <c r="N7821" i="1" s="1"/>
  <c r="O7821" i="1" s="1"/>
  <c r="M7822" i="1"/>
  <c r="N7822" i="1" s="1"/>
  <c r="O7822" i="1" s="1"/>
  <c r="M7823" i="1"/>
  <c r="N7823" i="1" s="1"/>
  <c r="O7823" i="1" s="1"/>
  <c r="M7824" i="1"/>
  <c r="N7824" i="1" s="1"/>
  <c r="O7824" i="1" s="1"/>
  <c r="M7825" i="1"/>
  <c r="N7825" i="1" s="1"/>
  <c r="O7825" i="1" s="1"/>
  <c r="M7826" i="1"/>
  <c r="N7826" i="1" s="1"/>
  <c r="O7826" i="1" s="1"/>
  <c r="M7827" i="1"/>
  <c r="N7827" i="1" s="1"/>
  <c r="O7827" i="1" s="1"/>
  <c r="M7828" i="1"/>
  <c r="N7828" i="1" s="1"/>
  <c r="O7828" i="1" s="1"/>
  <c r="M7829" i="1"/>
  <c r="N7829" i="1" s="1"/>
  <c r="O7829" i="1" s="1"/>
  <c r="M7830" i="1"/>
  <c r="N7830" i="1" s="1"/>
  <c r="O7830" i="1" s="1"/>
  <c r="M7831" i="1"/>
  <c r="N7831" i="1" s="1"/>
  <c r="O7831" i="1" s="1"/>
  <c r="M7832" i="1"/>
  <c r="N7832" i="1" s="1"/>
  <c r="O7832" i="1" s="1"/>
  <c r="M7833" i="1"/>
  <c r="N7833" i="1" s="1"/>
  <c r="O7833" i="1" s="1"/>
  <c r="M7834" i="1"/>
  <c r="N7834" i="1" s="1"/>
  <c r="O7834" i="1" s="1"/>
  <c r="M7835" i="1"/>
  <c r="N7835" i="1" s="1"/>
  <c r="O7835" i="1" s="1"/>
  <c r="M7836" i="1"/>
  <c r="N7836" i="1" s="1"/>
  <c r="O7836" i="1" s="1"/>
  <c r="M7837" i="1"/>
  <c r="N7837" i="1" s="1"/>
  <c r="O7837" i="1" s="1"/>
  <c r="M7838" i="1"/>
  <c r="N7838" i="1" s="1"/>
  <c r="O7838" i="1" s="1"/>
  <c r="M7839" i="1"/>
  <c r="N7839" i="1" s="1"/>
  <c r="O7839" i="1" s="1"/>
  <c r="M7840" i="1"/>
  <c r="N7840" i="1" s="1"/>
  <c r="O7840" i="1" s="1"/>
  <c r="M7841" i="1"/>
  <c r="N7841" i="1" s="1"/>
  <c r="O7841" i="1" s="1"/>
  <c r="M7842" i="1"/>
  <c r="N7842" i="1" s="1"/>
  <c r="O7842" i="1" s="1"/>
  <c r="M7843" i="1"/>
  <c r="N7843" i="1" s="1"/>
  <c r="O7843" i="1" s="1"/>
  <c r="M7844" i="1"/>
  <c r="N7844" i="1" s="1"/>
  <c r="O7844" i="1" s="1"/>
  <c r="M7845" i="1"/>
  <c r="N7845" i="1" s="1"/>
  <c r="O7845" i="1" s="1"/>
  <c r="M7846" i="1"/>
  <c r="N7846" i="1" s="1"/>
  <c r="O7846" i="1" s="1"/>
  <c r="M7847" i="1"/>
  <c r="N7847" i="1" s="1"/>
  <c r="O7847" i="1" s="1"/>
  <c r="M7848" i="1"/>
  <c r="N7848" i="1" s="1"/>
  <c r="O7848" i="1" s="1"/>
  <c r="M7849" i="1"/>
  <c r="N7849" i="1" s="1"/>
  <c r="O7849" i="1" s="1"/>
  <c r="M7850" i="1"/>
  <c r="N7850" i="1" s="1"/>
  <c r="O7850" i="1" s="1"/>
  <c r="M7851" i="1"/>
  <c r="N7851" i="1" s="1"/>
  <c r="O7851" i="1" s="1"/>
  <c r="M7852" i="1"/>
  <c r="N7852" i="1" s="1"/>
  <c r="O7852" i="1" s="1"/>
  <c r="M7853" i="1"/>
  <c r="N7853" i="1" s="1"/>
  <c r="O7853" i="1" s="1"/>
  <c r="M7854" i="1"/>
  <c r="N7854" i="1" s="1"/>
  <c r="O7854" i="1" s="1"/>
  <c r="M7855" i="1"/>
  <c r="N7855" i="1" s="1"/>
  <c r="O7855" i="1" s="1"/>
  <c r="M7856" i="1"/>
  <c r="N7856" i="1" s="1"/>
  <c r="O7856" i="1" s="1"/>
  <c r="M7857" i="1"/>
  <c r="N7857" i="1" s="1"/>
  <c r="O7857" i="1" s="1"/>
  <c r="M7858" i="1"/>
  <c r="N7858" i="1" s="1"/>
  <c r="O7858" i="1" s="1"/>
  <c r="M7859" i="1"/>
  <c r="N7859" i="1" s="1"/>
  <c r="O7859" i="1" s="1"/>
  <c r="M7860" i="1"/>
  <c r="N7860" i="1" s="1"/>
  <c r="O7860" i="1" s="1"/>
  <c r="M7861" i="1"/>
  <c r="N7861" i="1" s="1"/>
  <c r="O7861" i="1" s="1"/>
  <c r="M7862" i="1"/>
  <c r="N7862" i="1" s="1"/>
  <c r="O7862" i="1" s="1"/>
  <c r="M7863" i="1"/>
  <c r="N7863" i="1" s="1"/>
  <c r="O7863" i="1" s="1"/>
  <c r="M7864" i="1"/>
  <c r="N7864" i="1" s="1"/>
  <c r="O7864" i="1" s="1"/>
  <c r="M7865" i="1"/>
  <c r="N7865" i="1" s="1"/>
  <c r="O7865" i="1" s="1"/>
  <c r="M7866" i="1"/>
  <c r="N7866" i="1" s="1"/>
  <c r="O7866" i="1" s="1"/>
  <c r="M7867" i="1"/>
  <c r="N7867" i="1" s="1"/>
  <c r="O7867" i="1" s="1"/>
  <c r="M7868" i="1"/>
  <c r="N7868" i="1" s="1"/>
  <c r="O7868" i="1" s="1"/>
  <c r="M7869" i="1"/>
  <c r="N7869" i="1" s="1"/>
  <c r="O7869" i="1" s="1"/>
  <c r="M7870" i="1"/>
  <c r="N7870" i="1" s="1"/>
  <c r="O7870" i="1" s="1"/>
  <c r="M7871" i="1"/>
  <c r="N7871" i="1" s="1"/>
  <c r="O7871" i="1" s="1"/>
  <c r="M7872" i="1"/>
  <c r="N7872" i="1" s="1"/>
  <c r="O7872" i="1" s="1"/>
  <c r="M7873" i="1"/>
  <c r="N7873" i="1" s="1"/>
  <c r="O7873" i="1" s="1"/>
  <c r="M7874" i="1"/>
  <c r="N7874" i="1" s="1"/>
  <c r="O7874" i="1" s="1"/>
  <c r="M7875" i="1"/>
  <c r="N7875" i="1" s="1"/>
  <c r="O7875" i="1" s="1"/>
  <c r="M7876" i="1"/>
  <c r="N7876" i="1" s="1"/>
  <c r="O7876" i="1" s="1"/>
  <c r="M7877" i="1"/>
  <c r="N7877" i="1" s="1"/>
  <c r="O7877" i="1" s="1"/>
  <c r="M7878" i="1"/>
  <c r="N7878" i="1" s="1"/>
  <c r="O7878" i="1" s="1"/>
  <c r="M7879" i="1"/>
  <c r="N7879" i="1" s="1"/>
  <c r="O7879" i="1" s="1"/>
  <c r="M7880" i="1"/>
  <c r="N7880" i="1" s="1"/>
  <c r="O7880" i="1" s="1"/>
  <c r="M7881" i="1"/>
  <c r="N7881" i="1" s="1"/>
  <c r="O7881" i="1" s="1"/>
  <c r="M7882" i="1"/>
  <c r="N7882" i="1" s="1"/>
  <c r="O7882" i="1" s="1"/>
  <c r="M7883" i="1"/>
  <c r="N7883" i="1" s="1"/>
  <c r="O7883" i="1" s="1"/>
  <c r="M7884" i="1"/>
  <c r="N7884" i="1" s="1"/>
  <c r="O7884" i="1" s="1"/>
  <c r="M7885" i="1"/>
  <c r="N7885" i="1" s="1"/>
  <c r="O7885" i="1" s="1"/>
  <c r="M7886" i="1"/>
  <c r="N7886" i="1" s="1"/>
  <c r="O7886" i="1" s="1"/>
  <c r="M7887" i="1"/>
  <c r="N7887" i="1" s="1"/>
  <c r="O7887" i="1" s="1"/>
  <c r="M7888" i="1"/>
  <c r="N7888" i="1" s="1"/>
  <c r="O7888" i="1" s="1"/>
  <c r="M7889" i="1"/>
  <c r="N7889" i="1" s="1"/>
  <c r="O7889" i="1" s="1"/>
  <c r="M7890" i="1"/>
  <c r="N7890" i="1" s="1"/>
  <c r="O7890" i="1" s="1"/>
  <c r="M7891" i="1"/>
  <c r="N7891" i="1" s="1"/>
  <c r="O7891" i="1" s="1"/>
  <c r="M7892" i="1"/>
  <c r="N7892" i="1" s="1"/>
  <c r="O7892" i="1" s="1"/>
  <c r="M7893" i="1"/>
  <c r="N7893" i="1" s="1"/>
  <c r="O7893" i="1" s="1"/>
  <c r="M7894" i="1"/>
  <c r="N7894" i="1" s="1"/>
  <c r="O7894" i="1" s="1"/>
  <c r="M7895" i="1"/>
  <c r="N7895" i="1" s="1"/>
  <c r="O7895" i="1" s="1"/>
  <c r="M7896" i="1"/>
  <c r="N7896" i="1" s="1"/>
  <c r="O7896" i="1" s="1"/>
  <c r="M7897" i="1"/>
  <c r="N7897" i="1" s="1"/>
  <c r="O7897" i="1" s="1"/>
  <c r="M7898" i="1"/>
  <c r="N7898" i="1" s="1"/>
  <c r="O7898" i="1" s="1"/>
  <c r="M7899" i="1"/>
  <c r="N7899" i="1" s="1"/>
  <c r="O7899" i="1" s="1"/>
  <c r="M7900" i="1"/>
  <c r="N7900" i="1" s="1"/>
  <c r="O7900" i="1" s="1"/>
  <c r="M7901" i="1"/>
  <c r="N7901" i="1" s="1"/>
  <c r="O7901" i="1" s="1"/>
  <c r="M7902" i="1"/>
  <c r="N7902" i="1" s="1"/>
  <c r="O7902" i="1" s="1"/>
  <c r="M7903" i="1"/>
  <c r="N7903" i="1" s="1"/>
  <c r="O7903" i="1" s="1"/>
  <c r="M7904" i="1"/>
  <c r="N7904" i="1" s="1"/>
  <c r="O7904" i="1" s="1"/>
  <c r="M7905" i="1"/>
  <c r="N7905" i="1" s="1"/>
  <c r="O7905" i="1" s="1"/>
  <c r="M7906" i="1"/>
  <c r="N7906" i="1" s="1"/>
  <c r="O7906" i="1" s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</calcChain>
</file>

<file path=xl/sharedStrings.xml><?xml version="1.0" encoding="utf-8"?>
<sst xmlns="http://schemas.openxmlformats.org/spreadsheetml/2006/main" count="39742" uniqueCount="8080">
  <si>
    <t>Product</t>
  </si>
  <si>
    <t>Boxes</t>
  </si>
  <si>
    <t>S00000012</t>
  </si>
  <si>
    <t>Barr Faughny</t>
  </si>
  <si>
    <t>Milk Bars</t>
  </si>
  <si>
    <t>Australia</t>
  </si>
  <si>
    <t>Delivered</t>
  </si>
  <si>
    <t>S00000042</t>
  </si>
  <si>
    <t>New Zealand</t>
  </si>
  <si>
    <t>S00000058</t>
  </si>
  <si>
    <t>Canada</t>
  </si>
  <si>
    <t>S00000088</t>
  </si>
  <si>
    <t>50% Dark Bites</t>
  </si>
  <si>
    <t>India</t>
  </si>
  <si>
    <t>S00000095</t>
  </si>
  <si>
    <t>S00000120</t>
  </si>
  <si>
    <t>Raspberry Choco</t>
  </si>
  <si>
    <t>Shipped</t>
  </si>
  <si>
    <t>S00000132</t>
  </si>
  <si>
    <t>UK</t>
  </si>
  <si>
    <t>S00000138</t>
  </si>
  <si>
    <t>S00000150</t>
  </si>
  <si>
    <t>S00000153</t>
  </si>
  <si>
    <t>S00000167</t>
  </si>
  <si>
    <t>S00000231</t>
  </si>
  <si>
    <t>Placed</t>
  </si>
  <si>
    <t>S00000237</t>
  </si>
  <si>
    <t>S00000250</t>
  </si>
  <si>
    <t>Mint Chip Choco</t>
  </si>
  <si>
    <t>S00000344</t>
  </si>
  <si>
    <t>Eclairs</t>
  </si>
  <si>
    <t>USA</t>
  </si>
  <si>
    <t>S00000385</t>
  </si>
  <si>
    <t>Drinking Coco</t>
  </si>
  <si>
    <t>S00000430</t>
  </si>
  <si>
    <t>S00000462</t>
  </si>
  <si>
    <t>99% Dark &amp; Pure</t>
  </si>
  <si>
    <t>S00000501</t>
  </si>
  <si>
    <t>S00000515</t>
  </si>
  <si>
    <t>Cancelled</t>
  </si>
  <si>
    <t>S00000516</t>
  </si>
  <si>
    <t>S00000551</t>
  </si>
  <si>
    <t>Orange Choco</t>
  </si>
  <si>
    <t>S00000593</t>
  </si>
  <si>
    <t>Spicy Special Slims</t>
  </si>
  <si>
    <t>S00000594</t>
  </si>
  <si>
    <t>S00000596</t>
  </si>
  <si>
    <t>S00000619</t>
  </si>
  <si>
    <t>S00000622</t>
  </si>
  <si>
    <t>S00000741</t>
  </si>
  <si>
    <t>Fruit &amp; Nut Bars</t>
  </si>
  <si>
    <t>S00000758</t>
  </si>
  <si>
    <t>S00000766</t>
  </si>
  <si>
    <t>S00000812</t>
  </si>
  <si>
    <t>85% Dark Bars</t>
  </si>
  <si>
    <t>S00000862</t>
  </si>
  <si>
    <t>S00000865</t>
  </si>
  <si>
    <t>S00000895</t>
  </si>
  <si>
    <t>S00000906</t>
  </si>
  <si>
    <t>White Choc</t>
  </si>
  <si>
    <t>S00000921</t>
  </si>
  <si>
    <t>S00000922</t>
  </si>
  <si>
    <t>S00000954</t>
  </si>
  <si>
    <t>S00000957</t>
  </si>
  <si>
    <t>S00000966</t>
  </si>
  <si>
    <t>S00001047</t>
  </si>
  <si>
    <t>Organic Choco Syrup</t>
  </si>
  <si>
    <t>S00001110</t>
  </si>
  <si>
    <t>Caramel Stuffed Bars</t>
  </si>
  <si>
    <t>S00001118</t>
  </si>
  <si>
    <t>S00001125</t>
  </si>
  <si>
    <t>S00001129</t>
  </si>
  <si>
    <t>S00001152</t>
  </si>
  <si>
    <t>S00001187</t>
  </si>
  <si>
    <t>Manuka Honey Choco</t>
  </si>
  <si>
    <t>S00001227</t>
  </si>
  <si>
    <t>S00001233</t>
  </si>
  <si>
    <t>S00001274</t>
  </si>
  <si>
    <t>70% Dark Bites</t>
  </si>
  <si>
    <t>S00001332</t>
  </si>
  <si>
    <t>Smooth Silky Salty</t>
  </si>
  <si>
    <t>S00001445</t>
  </si>
  <si>
    <t>Peanut Butter Cubes</t>
  </si>
  <si>
    <t>S00001451</t>
  </si>
  <si>
    <t>S00001466</t>
  </si>
  <si>
    <t>S00001486</t>
  </si>
  <si>
    <t>S00001511</t>
  </si>
  <si>
    <t>S00001514</t>
  </si>
  <si>
    <t>S00001550</t>
  </si>
  <si>
    <t>S00001565</t>
  </si>
  <si>
    <t>S00001580</t>
  </si>
  <si>
    <t>S00001619</t>
  </si>
  <si>
    <t>S00001632</t>
  </si>
  <si>
    <t>Almond Choco</t>
  </si>
  <si>
    <t>S00001657</t>
  </si>
  <si>
    <t>S00001678</t>
  </si>
  <si>
    <t>S00001679</t>
  </si>
  <si>
    <t>S00001731</t>
  </si>
  <si>
    <t>S00001748</t>
  </si>
  <si>
    <t>S00001762</t>
  </si>
  <si>
    <t>S00001811</t>
  </si>
  <si>
    <t>S00001817</t>
  </si>
  <si>
    <t>S00001849</t>
  </si>
  <si>
    <t>S00001859</t>
  </si>
  <si>
    <t>S00001866</t>
  </si>
  <si>
    <t>S00001872</t>
  </si>
  <si>
    <t>S00001878</t>
  </si>
  <si>
    <t>S00001887</t>
  </si>
  <si>
    <t>S00001932</t>
  </si>
  <si>
    <t>S00001951</t>
  </si>
  <si>
    <t>S00001955</t>
  </si>
  <si>
    <t>S00001983</t>
  </si>
  <si>
    <t>S00002055</t>
  </si>
  <si>
    <t>S00002088</t>
  </si>
  <si>
    <t>S00002124</t>
  </si>
  <si>
    <t>S00002132</t>
  </si>
  <si>
    <t>S00002201</t>
  </si>
  <si>
    <t>S00002226</t>
  </si>
  <si>
    <t>After Nines</t>
  </si>
  <si>
    <t>S00002256</t>
  </si>
  <si>
    <t>S00002297</t>
  </si>
  <si>
    <t>S00002298</t>
  </si>
  <si>
    <t>S00002329</t>
  </si>
  <si>
    <t>S00002338</t>
  </si>
  <si>
    <t>S00002341</t>
  </si>
  <si>
    <t>S00002412</t>
  </si>
  <si>
    <t>S00002418</t>
  </si>
  <si>
    <t>S00002442</t>
  </si>
  <si>
    <t>S00002444</t>
  </si>
  <si>
    <t>S00002446</t>
  </si>
  <si>
    <t>S00002522</t>
  </si>
  <si>
    <t>Baker's Choco Chips</t>
  </si>
  <si>
    <t>S00002534</t>
  </si>
  <si>
    <t>S00002575</t>
  </si>
  <si>
    <t>S00002579</t>
  </si>
  <si>
    <t>S00002613</t>
  </si>
  <si>
    <t>S00002620</t>
  </si>
  <si>
    <t>S00002650</t>
  </si>
  <si>
    <t>S00002674</t>
  </si>
  <si>
    <t>S00002739</t>
  </si>
  <si>
    <t>S00002743</t>
  </si>
  <si>
    <t>S00002757</t>
  </si>
  <si>
    <t>S00002773</t>
  </si>
  <si>
    <t>S00002826</t>
  </si>
  <si>
    <t>S00002831</t>
  </si>
  <si>
    <t>S00002855</t>
  </si>
  <si>
    <t>S00002913</t>
  </si>
  <si>
    <t>Choco Coated Almonds</t>
  </si>
  <si>
    <t>S00002924</t>
  </si>
  <si>
    <t>S00002933</t>
  </si>
  <si>
    <t>S00002946</t>
  </si>
  <si>
    <t>S00002958</t>
  </si>
  <si>
    <t>S00002967</t>
  </si>
  <si>
    <t>S00002993</t>
  </si>
  <si>
    <t>S00003016</t>
  </si>
  <si>
    <t>S00003020</t>
  </si>
  <si>
    <t>S00003052</t>
  </si>
  <si>
    <t>S00003074</t>
  </si>
  <si>
    <t>S00003076</t>
  </si>
  <si>
    <t>S00003084</t>
  </si>
  <si>
    <t>S00003102</t>
  </si>
  <si>
    <t>S00003103</t>
  </si>
  <si>
    <t>S00003108</t>
  </si>
  <si>
    <t>S00003130</t>
  </si>
  <si>
    <t>S00003136</t>
  </si>
  <si>
    <t>S00003175</t>
  </si>
  <si>
    <t>S00003196</t>
  </si>
  <si>
    <t>S00003264</t>
  </si>
  <si>
    <t>S00003271</t>
  </si>
  <si>
    <t>S00003309</t>
  </si>
  <si>
    <t>S00003362</t>
  </si>
  <si>
    <t>S00003394</t>
  </si>
  <si>
    <t>S00003422</t>
  </si>
  <si>
    <t>S00003439</t>
  </si>
  <si>
    <t>S00003444</t>
  </si>
  <si>
    <t>S00003469</t>
  </si>
  <si>
    <t>S00003491</t>
  </si>
  <si>
    <t>S00003494</t>
  </si>
  <si>
    <t>S00003513</t>
  </si>
  <si>
    <t>S00003560</t>
  </si>
  <si>
    <t>S00003564</t>
  </si>
  <si>
    <t>S00003579</t>
  </si>
  <si>
    <t>S00003628</t>
  </si>
  <si>
    <t>S00003637</t>
  </si>
  <si>
    <t>S00003642</t>
  </si>
  <si>
    <t>S00003646</t>
  </si>
  <si>
    <t>S00003650</t>
  </si>
  <si>
    <t>S00003715</t>
  </si>
  <si>
    <t>S00003717</t>
  </si>
  <si>
    <t>S00003722</t>
  </si>
  <si>
    <t>S00003725</t>
  </si>
  <si>
    <t>S00003740</t>
  </si>
  <si>
    <t>S00003762</t>
  </si>
  <si>
    <t>S00003791</t>
  </si>
  <si>
    <t>S00003802</t>
  </si>
  <si>
    <t>S00003814</t>
  </si>
  <si>
    <t>S00003828</t>
  </si>
  <si>
    <t>S00003834</t>
  </si>
  <si>
    <t>S00003849</t>
  </si>
  <si>
    <t>S00003884</t>
  </si>
  <si>
    <t>S00003920</t>
  </si>
  <si>
    <t>S00003939</t>
  </si>
  <si>
    <t>S00003948</t>
  </si>
  <si>
    <t>S00003962</t>
  </si>
  <si>
    <t>S00003963</t>
  </si>
  <si>
    <t>S00003972</t>
  </si>
  <si>
    <t>S00003983</t>
  </si>
  <si>
    <t>S00004050</t>
  </si>
  <si>
    <t>S00004090</t>
  </si>
  <si>
    <t>S00004141</t>
  </si>
  <si>
    <t>S00004158</t>
  </si>
  <si>
    <t>S00004221</t>
  </si>
  <si>
    <t>S00004223</t>
  </si>
  <si>
    <t>S00004234</t>
  </si>
  <si>
    <t>S00004242</t>
  </si>
  <si>
    <t>S00004249</t>
  </si>
  <si>
    <t>S00004284</t>
  </si>
  <si>
    <t>S00004287</t>
  </si>
  <si>
    <t>S00004297</t>
  </si>
  <si>
    <t>S00004309</t>
  </si>
  <si>
    <t>S00004357</t>
  </si>
  <si>
    <t>S00004375</t>
  </si>
  <si>
    <t>S00004398</t>
  </si>
  <si>
    <t>S00004431</t>
  </si>
  <si>
    <t>S00004453</t>
  </si>
  <si>
    <t>S00004555</t>
  </si>
  <si>
    <t>S00004558</t>
  </si>
  <si>
    <t>S00004572</t>
  </si>
  <si>
    <t>S00004581</t>
  </si>
  <si>
    <t>S00004584</t>
  </si>
  <si>
    <t>S00004618</t>
  </si>
  <si>
    <t>S00004620</t>
  </si>
  <si>
    <t>S00004685</t>
  </si>
  <si>
    <t>S00004715</t>
  </si>
  <si>
    <t>S00004718</t>
  </si>
  <si>
    <t>S00004750</t>
  </si>
  <si>
    <t>S00004832</t>
  </si>
  <si>
    <t>S00004869</t>
  </si>
  <si>
    <t>S00004900</t>
  </si>
  <si>
    <t>S00004929</t>
  </si>
  <si>
    <t>S00004935</t>
  </si>
  <si>
    <t>S00004944</t>
  </si>
  <si>
    <t>S00004959</t>
  </si>
  <si>
    <t>S00004974</t>
  </si>
  <si>
    <t>S00004986</t>
  </si>
  <si>
    <t>S00004988</t>
  </si>
  <si>
    <t>S00005036</t>
  </si>
  <si>
    <t>S00005051</t>
  </si>
  <si>
    <t>S00005068</t>
  </si>
  <si>
    <t>S00005106</t>
  </si>
  <si>
    <t>S00005126</t>
  </si>
  <si>
    <t>S00005183</t>
  </si>
  <si>
    <t>S00005208</t>
  </si>
  <si>
    <t>S00005226</t>
  </si>
  <si>
    <t>S00005256</t>
  </si>
  <si>
    <t>S00005337</t>
  </si>
  <si>
    <t>S00005357</t>
  </si>
  <si>
    <t>S00005376</t>
  </si>
  <si>
    <t>S00005393</t>
  </si>
  <si>
    <t>S00005394</t>
  </si>
  <si>
    <t>S00005446</t>
  </si>
  <si>
    <t>S00005462</t>
  </si>
  <si>
    <t>S00005483</t>
  </si>
  <si>
    <t>S00005495</t>
  </si>
  <si>
    <t>S00005523</t>
  </si>
  <si>
    <t>S00005534</t>
  </si>
  <si>
    <t>S00005535</t>
  </si>
  <si>
    <t>S00005583</t>
  </si>
  <si>
    <t>S00005585</t>
  </si>
  <si>
    <t>S00005606</t>
  </si>
  <si>
    <t>S00005678</t>
  </si>
  <si>
    <t>S00005716</t>
  </si>
  <si>
    <t>S00005721</t>
  </si>
  <si>
    <t>S00005753</t>
  </si>
  <si>
    <t>S00005754</t>
  </si>
  <si>
    <t>S00005755</t>
  </si>
  <si>
    <t>S00005780</t>
  </si>
  <si>
    <t>S00005865</t>
  </si>
  <si>
    <t>S00005885</t>
  </si>
  <si>
    <t>S00005889</t>
  </si>
  <si>
    <t>S00005898</t>
  </si>
  <si>
    <t>S00005904</t>
  </si>
  <si>
    <t>S00005940</t>
  </si>
  <si>
    <t>S00005994</t>
  </si>
  <si>
    <t>S00006015</t>
  </si>
  <si>
    <t>S00006022</t>
  </si>
  <si>
    <t>S00006108</t>
  </si>
  <si>
    <t>S00006160</t>
  </si>
  <si>
    <t>S00006179</t>
  </si>
  <si>
    <t>S00006200</t>
  </si>
  <si>
    <t>S00006206</t>
  </si>
  <si>
    <t>S00006214</t>
  </si>
  <si>
    <t>S00006241</t>
  </si>
  <si>
    <t>S00006254</t>
  </si>
  <si>
    <t>S00006255</t>
  </si>
  <si>
    <t>S00006263</t>
  </si>
  <si>
    <t>S00006297</t>
  </si>
  <si>
    <t>S00006308</t>
  </si>
  <si>
    <t>S00006324</t>
  </si>
  <si>
    <t>S00006360</t>
  </si>
  <si>
    <t>S00006386</t>
  </si>
  <si>
    <t>S00006398</t>
  </si>
  <si>
    <t>S00006406</t>
  </si>
  <si>
    <t>S00006407</t>
  </si>
  <si>
    <t>S00006421</t>
  </si>
  <si>
    <t>S00006472</t>
  </si>
  <si>
    <t>S00006474</t>
  </si>
  <si>
    <t>S00006492</t>
  </si>
  <si>
    <t>S00006554</t>
  </si>
  <si>
    <t>S00006562</t>
  </si>
  <si>
    <t>S00006571</t>
  </si>
  <si>
    <t>S00006583</t>
  </si>
  <si>
    <t>S00006586</t>
  </si>
  <si>
    <t>S00006609</t>
  </si>
  <si>
    <t>S00006620</t>
  </si>
  <si>
    <t>S00006631</t>
  </si>
  <si>
    <t>S00006638</t>
  </si>
  <si>
    <t>S00006646</t>
  </si>
  <si>
    <t>S00006648</t>
  </si>
  <si>
    <t>S00006650</t>
  </si>
  <si>
    <t>S00006664</t>
  </si>
  <si>
    <t>S00006668</t>
  </si>
  <si>
    <t>S00006727</t>
  </si>
  <si>
    <t>S00006739</t>
  </si>
  <si>
    <t>S00006744</t>
  </si>
  <si>
    <t>S00006750</t>
  </si>
  <si>
    <t>S00006767</t>
  </si>
  <si>
    <t>S00006790</t>
  </si>
  <si>
    <t>S00006794</t>
  </si>
  <si>
    <t>S00006801</t>
  </si>
  <si>
    <t>S00006810</t>
  </si>
  <si>
    <t>S00006822</t>
  </si>
  <si>
    <t>S00006864</t>
  </si>
  <si>
    <t>S00006866</t>
  </si>
  <si>
    <t>S00006867</t>
  </si>
  <si>
    <t>S00006868</t>
  </si>
  <si>
    <t>S00006897</t>
  </si>
  <si>
    <t>S00006898</t>
  </si>
  <si>
    <t>S00006916</t>
  </si>
  <si>
    <t>S00006923</t>
  </si>
  <si>
    <t>S00006951</t>
  </si>
  <si>
    <t>S00006997</t>
  </si>
  <si>
    <t>S00007040</t>
  </si>
  <si>
    <t>S00007051</t>
  </si>
  <si>
    <t>S00007073</t>
  </si>
  <si>
    <t>S00007094</t>
  </si>
  <si>
    <t>S00007105</t>
  </si>
  <si>
    <t>S00007121</t>
  </si>
  <si>
    <t>S00007128</t>
  </si>
  <si>
    <t>S00007130</t>
  </si>
  <si>
    <t>S00007136</t>
  </si>
  <si>
    <t>S00007153</t>
  </si>
  <si>
    <t>S00007161</t>
  </si>
  <si>
    <t>S00007174</t>
  </si>
  <si>
    <t>S00007190</t>
  </si>
  <si>
    <t>S00007236</t>
  </si>
  <si>
    <t>S00007262</t>
  </si>
  <si>
    <t>S00007265</t>
  </si>
  <si>
    <t>S00007289</t>
  </si>
  <si>
    <t>S00007292</t>
  </si>
  <si>
    <t>S00007301</t>
  </si>
  <si>
    <t>S00007333</t>
  </si>
  <si>
    <t>S00007342</t>
  </si>
  <si>
    <t>S00007418</t>
  </si>
  <si>
    <t>S00007452</t>
  </si>
  <si>
    <t>S00007487</t>
  </si>
  <si>
    <t>S00007503</t>
  </si>
  <si>
    <t>S00007507</t>
  </si>
  <si>
    <t>S00007510</t>
  </si>
  <si>
    <t>S00007529</t>
  </si>
  <si>
    <t>S00007551</t>
  </si>
  <si>
    <t>S00007582</t>
  </si>
  <si>
    <t>S00007605</t>
  </si>
  <si>
    <t>S00007631</t>
  </si>
  <si>
    <t>S00007670</t>
  </si>
  <si>
    <t>S00007710</t>
  </si>
  <si>
    <t>S00007717</t>
  </si>
  <si>
    <t>S00007718</t>
  </si>
  <si>
    <t>S00007720</t>
  </si>
  <si>
    <t>S00007768</t>
  </si>
  <si>
    <t>S00007807</t>
  </si>
  <si>
    <t>S00007822</t>
  </si>
  <si>
    <t>S00007831</t>
  </si>
  <si>
    <t>S00007851</t>
  </si>
  <si>
    <t>S00007868</t>
  </si>
  <si>
    <t>S00007873</t>
  </si>
  <si>
    <t>S00007875</t>
  </si>
  <si>
    <t>S00007886</t>
  </si>
  <si>
    <t>S00007907</t>
  </si>
  <si>
    <t>S00007928</t>
  </si>
  <si>
    <t>S00007937</t>
  </si>
  <si>
    <t>S00007985</t>
  </si>
  <si>
    <t>S00008068</t>
  </si>
  <si>
    <t>S00008081</t>
  </si>
  <si>
    <t>S00008084</t>
  </si>
  <si>
    <t>S00008157</t>
  </si>
  <si>
    <t>S00008201</t>
  </si>
  <si>
    <t>S00008204</t>
  </si>
  <si>
    <t>S00008276</t>
  </si>
  <si>
    <t>S00008292</t>
  </si>
  <si>
    <t>S00008323</t>
  </si>
  <si>
    <t>S00008332</t>
  </si>
  <si>
    <t>S00008377</t>
  </si>
  <si>
    <t>S00008460</t>
  </si>
  <si>
    <t>S00008477</t>
  </si>
  <si>
    <t>S00008486</t>
  </si>
  <si>
    <t>S00008525</t>
  </si>
  <si>
    <t>S00008528</t>
  </si>
  <si>
    <t>S00008534</t>
  </si>
  <si>
    <t>S00008576</t>
  </si>
  <si>
    <t>S00008587</t>
  </si>
  <si>
    <t>S00008603</t>
  </si>
  <si>
    <t>S00008648</t>
  </si>
  <si>
    <t>S00008658</t>
  </si>
  <si>
    <t>S00008688</t>
  </si>
  <si>
    <t>S00008708</t>
  </si>
  <si>
    <t>S00008781</t>
  </si>
  <si>
    <t>S00008794</t>
  </si>
  <si>
    <t>S00008813</t>
  </si>
  <si>
    <t>S00008842</t>
  </si>
  <si>
    <t>S00008844</t>
  </si>
  <si>
    <t>S00008870</t>
  </si>
  <si>
    <t>S00008892</t>
  </si>
  <si>
    <t>S00008897</t>
  </si>
  <si>
    <t>S00008912</t>
  </si>
  <si>
    <t>S00008937</t>
  </si>
  <si>
    <t>S00008942</t>
  </si>
  <si>
    <t>S00008959</t>
  </si>
  <si>
    <t>S00008960</t>
  </si>
  <si>
    <t>S00008971</t>
  </si>
  <si>
    <t>S00008978</t>
  </si>
  <si>
    <t>S00009003</t>
  </si>
  <si>
    <t>S00009042</t>
  </si>
  <si>
    <t>S00009060</t>
  </si>
  <si>
    <t>S00009085</t>
  </si>
  <si>
    <t>S00009108</t>
  </si>
  <si>
    <t>S00009123</t>
  </si>
  <si>
    <t>S00009165</t>
  </si>
  <si>
    <t>S00009188</t>
  </si>
  <si>
    <t>S00009257</t>
  </si>
  <si>
    <t>S00009291</t>
  </si>
  <si>
    <t>S00009292</t>
  </si>
  <si>
    <t>S00009302</t>
  </si>
  <si>
    <t>S00009322</t>
  </si>
  <si>
    <t>S00009326</t>
  </si>
  <si>
    <t>S00009331</t>
  </si>
  <si>
    <t>S00009404</t>
  </si>
  <si>
    <t>S00009421</t>
  </si>
  <si>
    <t>S00009428</t>
  </si>
  <si>
    <t>S00009431</t>
  </si>
  <si>
    <t>S00009514</t>
  </si>
  <si>
    <t>S00009604</t>
  </si>
  <si>
    <t>S00009606</t>
  </si>
  <si>
    <t>S00009638</t>
  </si>
  <si>
    <t>S00009652</t>
  </si>
  <si>
    <t>S00009673</t>
  </si>
  <si>
    <t>S00009690</t>
  </si>
  <si>
    <t>S00009712</t>
  </si>
  <si>
    <t>S00009733</t>
  </si>
  <si>
    <t>S00009735</t>
  </si>
  <si>
    <t>S00009770</t>
  </si>
  <si>
    <t>S00009805</t>
  </si>
  <si>
    <t>S00009808</t>
  </si>
  <si>
    <t>S00009817</t>
  </si>
  <si>
    <t>S00009823</t>
  </si>
  <si>
    <t>S00009826</t>
  </si>
  <si>
    <t>S00009830</t>
  </si>
  <si>
    <t>S00009855</t>
  </si>
  <si>
    <t>S00009861</t>
  </si>
  <si>
    <t>S00009863</t>
  </si>
  <si>
    <t>S00009872</t>
  </si>
  <si>
    <t>S00009877</t>
  </si>
  <si>
    <t>S00009878</t>
  </si>
  <si>
    <t>S00009894</t>
  </si>
  <si>
    <t>S00009939</t>
  </si>
  <si>
    <t>S00009962</t>
  </si>
  <si>
    <t>S00009975</t>
  </si>
  <si>
    <t>S00009980</t>
  </si>
  <si>
    <t>S00009989</t>
  </si>
  <si>
    <t>S00010000</t>
  </si>
  <si>
    <t>S00010027</t>
  </si>
  <si>
    <t>S00010033</t>
  </si>
  <si>
    <t>S00010034</t>
  </si>
  <si>
    <t>S00010075</t>
  </si>
  <si>
    <t>S00010138</t>
  </si>
  <si>
    <t>S00010172</t>
  </si>
  <si>
    <t>S00010226</t>
  </si>
  <si>
    <t>S00010246</t>
  </si>
  <si>
    <t>S00010291</t>
  </si>
  <si>
    <t>S00010333</t>
  </si>
  <si>
    <t>S00010342</t>
  </si>
  <si>
    <t>S00010346</t>
  </si>
  <si>
    <t>S00010401</t>
  </si>
  <si>
    <t>S00010421</t>
  </si>
  <si>
    <t>S00010442</t>
  </si>
  <si>
    <t>S00010448</t>
  </si>
  <si>
    <t>S00010450</t>
  </si>
  <si>
    <t>S00010480</t>
  </si>
  <si>
    <t>S00010594</t>
  </si>
  <si>
    <t>S00010617</t>
  </si>
  <si>
    <t>S00010674</t>
  </si>
  <si>
    <t>S00010719</t>
  </si>
  <si>
    <t>S00010776</t>
  </si>
  <si>
    <t>S00010787</t>
  </si>
  <si>
    <t>S00010797</t>
  </si>
  <si>
    <t>S00010835</t>
  </si>
  <si>
    <t>S00010862</t>
  </si>
  <si>
    <t>S00010870</t>
  </si>
  <si>
    <t>S00010887</t>
  </si>
  <si>
    <t>S00010936</t>
  </si>
  <si>
    <t>S00010957</t>
  </si>
  <si>
    <t>S00010970</t>
  </si>
  <si>
    <t>S00010996</t>
  </si>
  <si>
    <t>S00011002</t>
  </si>
  <si>
    <t>S00011007</t>
  </si>
  <si>
    <t>S00011047</t>
  </si>
  <si>
    <t>S00011080</t>
  </si>
  <si>
    <t>S00011081</t>
  </si>
  <si>
    <t>S00011097</t>
  </si>
  <si>
    <t>S00011113</t>
  </si>
  <si>
    <t>S00011119</t>
  </si>
  <si>
    <t>S00011157</t>
  </si>
  <si>
    <t>S00011167</t>
  </si>
  <si>
    <t>S00011170</t>
  </si>
  <si>
    <t>S00011173</t>
  </si>
  <si>
    <t>S00011179</t>
  </si>
  <si>
    <t>S00011268</t>
  </si>
  <si>
    <t>S00011282</t>
  </si>
  <si>
    <t>S00011288</t>
  </si>
  <si>
    <t>S00011299</t>
  </si>
  <si>
    <t>S00011328</t>
  </si>
  <si>
    <t>S00011338</t>
  </si>
  <si>
    <t>S00011354</t>
  </si>
  <si>
    <t>S00011360</t>
  </si>
  <si>
    <t>S00011419</t>
  </si>
  <si>
    <t>S00011486</t>
  </si>
  <si>
    <t>S00011490</t>
  </si>
  <si>
    <t>S00011514</t>
  </si>
  <si>
    <t>S00011556</t>
  </si>
  <si>
    <t>S00011582</t>
  </si>
  <si>
    <t>S00011608</t>
  </si>
  <si>
    <t>S00011623</t>
  </si>
  <si>
    <t>S00011638</t>
  </si>
  <si>
    <t>S00011707</t>
  </si>
  <si>
    <t>S00011715</t>
  </si>
  <si>
    <t>S00011725</t>
  </si>
  <si>
    <t>S00011795</t>
  </si>
  <si>
    <t>S00011803</t>
  </si>
  <si>
    <t>S00011818</t>
  </si>
  <si>
    <t>S00011821</t>
  </si>
  <si>
    <t>S00011838</t>
  </si>
  <si>
    <t>S00011897</t>
  </si>
  <si>
    <t>S00011923</t>
  </si>
  <si>
    <t>S00011944</t>
  </si>
  <si>
    <t>S00011954</t>
  </si>
  <si>
    <t>S00011995</t>
  </si>
  <si>
    <t>S00011997</t>
  </si>
  <si>
    <t>S00012005</t>
  </si>
  <si>
    <t>S00012015</t>
  </si>
  <si>
    <t>S00012061</t>
  </si>
  <si>
    <t>S00012123</t>
  </si>
  <si>
    <t>S00012169</t>
  </si>
  <si>
    <t>S00012217</t>
  </si>
  <si>
    <t>S00012218</t>
  </si>
  <si>
    <t>S00012252</t>
  </si>
  <si>
    <t>S00012287</t>
  </si>
  <si>
    <t>S00012291</t>
  </si>
  <si>
    <t>S00012318</t>
  </si>
  <si>
    <t>S00012339</t>
  </si>
  <si>
    <t>S00012347</t>
  </si>
  <si>
    <t>S00012384</t>
  </si>
  <si>
    <t>S00012438</t>
  </si>
  <si>
    <t>S00012439</t>
  </si>
  <si>
    <t>S00012440</t>
  </si>
  <si>
    <t>S00012498</t>
  </si>
  <si>
    <t>S00012517</t>
  </si>
  <si>
    <t>S00012520</t>
  </si>
  <si>
    <t>S00012592</t>
  </si>
  <si>
    <t>S00012598</t>
  </si>
  <si>
    <t>S00012687</t>
  </si>
  <si>
    <t>S00012734</t>
  </si>
  <si>
    <t>S00012779</t>
  </si>
  <si>
    <t>S00012827</t>
  </si>
  <si>
    <t>S00012849</t>
  </si>
  <si>
    <t>S00012931</t>
  </si>
  <si>
    <t>S00012956</t>
  </si>
  <si>
    <t>S00012966</t>
  </si>
  <si>
    <t>S00012997</t>
  </si>
  <si>
    <t>S00013002</t>
  </si>
  <si>
    <t>S00013018</t>
  </si>
  <si>
    <t>S00013028</t>
  </si>
  <si>
    <t>S00013075</t>
  </si>
  <si>
    <t>S00013086</t>
  </si>
  <si>
    <t>S00013135</t>
  </si>
  <si>
    <t>S00013164</t>
  </si>
  <si>
    <t>S00013272</t>
  </si>
  <si>
    <t>S00013285</t>
  </si>
  <si>
    <t>S00013298</t>
  </si>
  <si>
    <t>S00013311</t>
  </si>
  <si>
    <t>S00013316</t>
  </si>
  <si>
    <t>S00013318</t>
  </si>
  <si>
    <t>S00013334</t>
  </si>
  <si>
    <t>S00013348</t>
  </si>
  <si>
    <t>S00013352</t>
  </si>
  <si>
    <t>S00013356</t>
  </si>
  <si>
    <t>S00013437</t>
  </si>
  <si>
    <t>S00013502</t>
  </si>
  <si>
    <t>S00013518</t>
  </si>
  <si>
    <t>S00013561</t>
  </si>
  <si>
    <t>S00013572</t>
  </si>
  <si>
    <t>S00013639</t>
  </si>
  <si>
    <t>S00013648</t>
  </si>
  <si>
    <t>S00013686</t>
  </si>
  <si>
    <t>S00013714</t>
  </si>
  <si>
    <t>S00013722</t>
  </si>
  <si>
    <t>S00013753</t>
  </si>
  <si>
    <t>S00013809</t>
  </si>
  <si>
    <t>S00013903</t>
  </si>
  <si>
    <t>S00013938</t>
  </si>
  <si>
    <t>S00013941</t>
  </si>
  <si>
    <t>S00013951</t>
  </si>
  <si>
    <t>S00013978</t>
  </si>
  <si>
    <t>S00014038</t>
  </si>
  <si>
    <t>S00014044</t>
  </si>
  <si>
    <t>S00014048</t>
  </si>
  <si>
    <t>S00014076</t>
  </si>
  <si>
    <t>S00014078</t>
  </si>
  <si>
    <t>S00014084</t>
  </si>
  <si>
    <t>S00014100</t>
  </si>
  <si>
    <t>S00014111</t>
  </si>
  <si>
    <t>S00014139</t>
  </si>
  <si>
    <t>S00014149</t>
  </si>
  <si>
    <t>S00014179</t>
  </si>
  <si>
    <t>S00014182</t>
  </si>
  <si>
    <t>S00014192</t>
  </si>
  <si>
    <t>S00014217</t>
  </si>
  <si>
    <t>S00014233</t>
  </si>
  <si>
    <t>S00014249</t>
  </si>
  <si>
    <t>S00014278</t>
  </si>
  <si>
    <t>S00014293</t>
  </si>
  <si>
    <t>S00014303</t>
  </si>
  <si>
    <t>S00014304</t>
  </si>
  <si>
    <t>S00014305</t>
  </si>
  <si>
    <t>S00014326</t>
  </si>
  <si>
    <t>S00014346</t>
  </si>
  <si>
    <t>S00014477</t>
  </si>
  <si>
    <t>S00014486</t>
  </si>
  <si>
    <t>S00014542</t>
  </si>
  <si>
    <t>S00014545</t>
  </si>
  <si>
    <t>S00014586</t>
  </si>
  <si>
    <t>S00014636</t>
  </si>
  <si>
    <t>S00014669</t>
  </si>
  <si>
    <t>S00014680</t>
  </si>
  <si>
    <t>S00014702</t>
  </si>
  <si>
    <t>S00014719</t>
  </si>
  <si>
    <t>S00014730</t>
  </si>
  <si>
    <t>S00014761</t>
  </si>
  <si>
    <t>S00014806</t>
  </si>
  <si>
    <t>S00014865</t>
  </si>
  <si>
    <t>S00014867</t>
  </si>
  <si>
    <t>S00014880</t>
  </si>
  <si>
    <t>S00014903</t>
  </si>
  <si>
    <t>S00014904</t>
  </si>
  <si>
    <t>S00014905</t>
  </si>
  <si>
    <t>S00014926</t>
  </si>
  <si>
    <t>S00014956</t>
  </si>
  <si>
    <t>S00014982</t>
  </si>
  <si>
    <t>S00014999</t>
  </si>
  <si>
    <t>S00015054</t>
  </si>
  <si>
    <t>S00015063</t>
  </si>
  <si>
    <t>S00015068</t>
  </si>
  <si>
    <t>S00015114</t>
  </si>
  <si>
    <t>S00015127</t>
  </si>
  <si>
    <t>S00015129</t>
  </si>
  <si>
    <t>S00015158</t>
  </si>
  <si>
    <t>S00015160</t>
  </si>
  <si>
    <t>S00015161</t>
  </si>
  <si>
    <t>S00015211</t>
  </si>
  <si>
    <t>S00015213</t>
  </si>
  <si>
    <t>S00015268</t>
  </si>
  <si>
    <t>S00015300</t>
  </si>
  <si>
    <t>Dennison Crosswaite</t>
  </si>
  <si>
    <t>S00015410</t>
  </si>
  <si>
    <t>S00015458</t>
  </si>
  <si>
    <t>S00015487</t>
  </si>
  <si>
    <t>S00015499</t>
  </si>
  <si>
    <t>S00015509</t>
  </si>
  <si>
    <t>S00015512</t>
  </si>
  <si>
    <t>S00015531</t>
  </si>
  <si>
    <t>S00015533</t>
  </si>
  <si>
    <t>S00015584</t>
  </si>
  <si>
    <t>S00015613</t>
  </si>
  <si>
    <t>S00015620</t>
  </si>
  <si>
    <t>S00015627</t>
  </si>
  <si>
    <t>S00015646</t>
  </si>
  <si>
    <t>S00015700</t>
  </si>
  <si>
    <t>S00015706</t>
  </si>
  <si>
    <t>S00015794</t>
  </si>
  <si>
    <t>S00015811</t>
  </si>
  <si>
    <t>S00015843</t>
  </si>
  <si>
    <t>S00015929</t>
  </si>
  <si>
    <t>S00015956</t>
  </si>
  <si>
    <t>S00015973</t>
  </si>
  <si>
    <t>S00015977</t>
  </si>
  <si>
    <t>S00015987</t>
  </si>
  <si>
    <t>S00016000</t>
  </si>
  <si>
    <t>S00016001</t>
  </si>
  <si>
    <t>S00016021</t>
  </si>
  <si>
    <t>S00016032</t>
  </si>
  <si>
    <t>S00016061</t>
  </si>
  <si>
    <t>S00016107</t>
  </si>
  <si>
    <t>S00016116</t>
  </si>
  <si>
    <t>S00016120</t>
  </si>
  <si>
    <t>S00016142</t>
  </si>
  <si>
    <t>S00016180</t>
  </si>
  <si>
    <t>S00016188</t>
  </si>
  <si>
    <t>S00016191</t>
  </si>
  <si>
    <t>S00016220</t>
  </si>
  <si>
    <t>S00016222</t>
  </si>
  <si>
    <t>S00016241</t>
  </si>
  <si>
    <t>S00016242</t>
  </si>
  <si>
    <t>S00016243</t>
  </si>
  <si>
    <t>S00016291</t>
  </si>
  <si>
    <t>S00016310</t>
  </si>
  <si>
    <t>S00016329</t>
  </si>
  <si>
    <t>S00016398</t>
  </si>
  <si>
    <t>S00016407</t>
  </si>
  <si>
    <t>S00016411</t>
  </si>
  <si>
    <t>S00016444</t>
  </si>
  <si>
    <t>S00016474</t>
  </si>
  <si>
    <t>S00016497</t>
  </si>
  <si>
    <t>S00016498</t>
  </si>
  <si>
    <t>S00016507</t>
  </si>
  <si>
    <t>S00016510</t>
  </si>
  <si>
    <t>S00016518</t>
  </si>
  <si>
    <t>S00016566</t>
  </si>
  <si>
    <t>S00016584</t>
  </si>
  <si>
    <t>S00016586</t>
  </si>
  <si>
    <t>S00016592</t>
  </si>
  <si>
    <t>S00016631</t>
  </si>
  <si>
    <t>S00016633</t>
  </si>
  <si>
    <t>S00016654</t>
  </si>
  <si>
    <t>S00016705</t>
  </si>
  <si>
    <t>S00016710</t>
  </si>
  <si>
    <t>S00016734</t>
  </si>
  <si>
    <t>S00016744</t>
  </si>
  <si>
    <t>S00016745</t>
  </si>
  <si>
    <t>S00016748</t>
  </si>
  <si>
    <t>S00016760</t>
  </si>
  <si>
    <t>S00016848</t>
  </si>
  <si>
    <t>S00016853</t>
  </si>
  <si>
    <t>S00016913</t>
  </si>
  <si>
    <t>S00016956</t>
  </si>
  <si>
    <t>S00016990</t>
  </si>
  <si>
    <t>S00017097</t>
  </si>
  <si>
    <t>S00017133</t>
  </si>
  <si>
    <t>S00017172</t>
  </si>
  <si>
    <t>S00017181</t>
  </si>
  <si>
    <t>S00017184</t>
  </si>
  <si>
    <t>S00017189</t>
  </si>
  <si>
    <t>S00017219</t>
  </si>
  <si>
    <t>S00017246</t>
  </si>
  <si>
    <t>S00017288</t>
  </si>
  <si>
    <t>S00017293</t>
  </si>
  <si>
    <t>S00017329</t>
  </si>
  <si>
    <t>S00017336</t>
  </si>
  <si>
    <t>S00017359</t>
  </si>
  <si>
    <t>S00017374</t>
  </si>
  <si>
    <t>S00017416</t>
  </si>
  <si>
    <t>S00017449</t>
  </si>
  <si>
    <t>S00017458</t>
  </si>
  <si>
    <t>S00017493</t>
  </si>
  <si>
    <t>S00017497</t>
  </si>
  <si>
    <t>S00017498</t>
  </si>
  <si>
    <t>S00017515</t>
  </si>
  <si>
    <t>S00017538</t>
  </si>
  <si>
    <t>S00017607</t>
  </si>
  <si>
    <t>S00017616</t>
  </si>
  <si>
    <t>S00017629</t>
  </si>
  <si>
    <t>S00017682</t>
  </si>
  <si>
    <t>S00017757</t>
  </si>
  <si>
    <t>S00017802</t>
  </si>
  <si>
    <t>S00017813</t>
  </si>
  <si>
    <t>S00017845</t>
  </si>
  <si>
    <t>S00017848</t>
  </si>
  <si>
    <t>S00017853</t>
  </si>
  <si>
    <t>S00017858</t>
  </si>
  <si>
    <t>S00017878</t>
  </si>
  <si>
    <t>S00017888</t>
  </si>
  <si>
    <t>S00017921</t>
  </si>
  <si>
    <t>S00017929</t>
  </si>
  <si>
    <t>S00017954</t>
  </si>
  <si>
    <t>S00017965</t>
  </si>
  <si>
    <t>S00017985</t>
  </si>
  <si>
    <t>S00017986</t>
  </si>
  <si>
    <t>S00017991</t>
  </si>
  <si>
    <t>S00018011</t>
  </si>
  <si>
    <t>S00018048</t>
  </si>
  <si>
    <t>S00018050</t>
  </si>
  <si>
    <t>S00018054</t>
  </si>
  <si>
    <t>S00018065</t>
  </si>
  <si>
    <t>S00018076</t>
  </si>
  <si>
    <t>S00018079</t>
  </si>
  <si>
    <t>S00018080</t>
  </si>
  <si>
    <t>S00018083</t>
  </si>
  <si>
    <t>S00018103</t>
  </si>
  <si>
    <t>S00018104</t>
  </si>
  <si>
    <t>S00018110</t>
  </si>
  <si>
    <t>S00018145</t>
  </si>
  <si>
    <t>S00018159</t>
  </si>
  <si>
    <t>S00018167</t>
  </si>
  <si>
    <t>S00018174</t>
  </si>
  <si>
    <t>S00018211</t>
  </si>
  <si>
    <t>S00018281</t>
  </si>
  <si>
    <t>S00018282</t>
  </si>
  <si>
    <t>S00018365</t>
  </si>
  <si>
    <t>S00018376</t>
  </si>
  <si>
    <t>S00018384</t>
  </si>
  <si>
    <t>S00018388</t>
  </si>
  <si>
    <t>S00018395</t>
  </si>
  <si>
    <t>S00018398</t>
  </si>
  <si>
    <t>S00018435</t>
  </si>
  <si>
    <t>S00018484</t>
  </si>
  <si>
    <t>S00018544</t>
  </si>
  <si>
    <t>S00018547</t>
  </si>
  <si>
    <t>S00018562</t>
  </si>
  <si>
    <t>S00018567</t>
  </si>
  <si>
    <t>S00018602</t>
  </si>
  <si>
    <t>S00018639</t>
  </si>
  <si>
    <t>S00018649</t>
  </si>
  <si>
    <t>S00018666</t>
  </si>
  <si>
    <t>S00018681</t>
  </si>
  <si>
    <t>S00018689</t>
  </si>
  <si>
    <t>S00018693</t>
  </si>
  <si>
    <t>S00018707</t>
  </si>
  <si>
    <t>S00018716</t>
  </si>
  <si>
    <t>S00018781</t>
  </si>
  <si>
    <t>S00018818</t>
  </si>
  <si>
    <t>S00018883</t>
  </si>
  <si>
    <t>S00018897</t>
  </si>
  <si>
    <t>S00018943</t>
  </si>
  <si>
    <t>S00018953</t>
  </si>
  <si>
    <t>S00018968</t>
  </si>
  <si>
    <t>S00018988</t>
  </si>
  <si>
    <t>S00018992</t>
  </si>
  <si>
    <t>S00019013</t>
  </si>
  <si>
    <t>S00019019</t>
  </si>
  <si>
    <t>S00019056</t>
  </si>
  <si>
    <t>S00019068</t>
  </si>
  <si>
    <t>S00019071</t>
  </si>
  <si>
    <t>S00019148</t>
  </si>
  <si>
    <t>S00019187</t>
  </si>
  <si>
    <t>S00019227</t>
  </si>
  <si>
    <t>S00019252</t>
  </si>
  <si>
    <t>S00019269</t>
  </si>
  <si>
    <t>S00019290</t>
  </si>
  <si>
    <t>S00019305</t>
  </si>
  <si>
    <t>S00019311</t>
  </si>
  <si>
    <t>S00019346</t>
  </si>
  <si>
    <t>S00019381</t>
  </si>
  <si>
    <t>S00019399</t>
  </si>
  <si>
    <t>S00019410</t>
  </si>
  <si>
    <t>S00019428</t>
  </si>
  <si>
    <t>S00019429</t>
  </si>
  <si>
    <t>S00019498</t>
  </si>
  <si>
    <t>S00019535</t>
  </si>
  <si>
    <t>S00019541</t>
  </si>
  <si>
    <t>S00019544</t>
  </si>
  <si>
    <t>S00019575</t>
  </si>
  <si>
    <t>S00019598</t>
  </si>
  <si>
    <t>S00019623</t>
  </si>
  <si>
    <t>S00019709</t>
  </si>
  <si>
    <t>S00019724</t>
  </si>
  <si>
    <t>S00019736</t>
  </si>
  <si>
    <t>S00019751</t>
  </si>
  <si>
    <t>S00019775</t>
  </si>
  <si>
    <t>S00019794</t>
  </si>
  <si>
    <t>S00019811</t>
  </si>
  <si>
    <t>S00019825</t>
  </si>
  <si>
    <t>S00019900</t>
  </si>
  <si>
    <t>S00019918</t>
  </si>
  <si>
    <t>S00019957</t>
  </si>
  <si>
    <t>S00019961</t>
  </si>
  <si>
    <t>S00019998</t>
  </si>
  <si>
    <t>S00020023</t>
  </si>
  <si>
    <t>S00020050</t>
  </si>
  <si>
    <t>S00020119</t>
  </si>
  <si>
    <t>S00020135</t>
  </si>
  <si>
    <t>S00020144</t>
  </si>
  <si>
    <t>S00020261</t>
  </si>
  <si>
    <t>S00020283</t>
  </si>
  <si>
    <t>S00020301</t>
  </si>
  <si>
    <t>S00020352</t>
  </si>
  <si>
    <t>S00020363</t>
  </si>
  <si>
    <t>S00020396</t>
  </si>
  <si>
    <t>S00020433</t>
  </si>
  <si>
    <t>S00020440</t>
  </si>
  <si>
    <t>S00020444</t>
  </si>
  <si>
    <t>S00020445</t>
  </si>
  <si>
    <t>S00020463</t>
  </si>
  <si>
    <t>S00020479</t>
  </si>
  <si>
    <t>S00020523</t>
  </si>
  <si>
    <t>S00020532</t>
  </si>
  <si>
    <t>S00020599</t>
  </si>
  <si>
    <t>S00020625</t>
  </si>
  <si>
    <t>S00020638</t>
  </si>
  <si>
    <t>S00020663</t>
  </si>
  <si>
    <t>S00020679</t>
  </si>
  <si>
    <t>S00020731</t>
  </si>
  <si>
    <t>S00020762</t>
  </si>
  <si>
    <t>S00020773</t>
  </si>
  <si>
    <t>S00020806</t>
  </si>
  <si>
    <t>S00020817</t>
  </si>
  <si>
    <t>S00020868</t>
  </si>
  <si>
    <t>S00020882</t>
  </si>
  <si>
    <t>S00020924</t>
  </si>
  <si>
    <t>S00020926</t>
  </si>
  <si>
    <t>S00020948</t>
  </si>
  <si>
    <t>S00021037</t>
  </si>
  <si>
    <t>S00021052</t>
  </si>
  <si>
    <t>S00021073</t>
  </si>
  <si>
    <t>S00021078</t>
  </si>
  <si>
    <t>S00021094</t>
  </si>
  <si>
    <t>S00021098</t>
  </si>
  <si>
    <t>S00021108</t>
  </si>
  <si>
    <t>S00021133</t>
  </si>
  <si>
    <t>S00021152</t>
  </si>
  <si>
    <t>S00021155</t>
  </si>
  <si>
    <t>S00021157</t>
  </si>
  <si>
    <t>S00021164</t>
  </si>
  <si>
    <t>S00021167</t>
  </si>
  <si>
    <t>S00021192</t>
  </si>
  <si>
    <t>S00021203</t>
  </si>
  <si>
    <t>S00021206</t>
  </si>
  <si>
    <t>S00021265</t>
  </si>
  <si>
    <t>S00021285</t>
  </si>
  <si>
    <t>S00021338</t>
  </si>
  <si>
    <t>S00021362</t>
  </si>
  <si>
    <t>S00021386</t>
  </si>
  <si>
    <t>S00021394</t>
  </si>
  <si>
    <t>S00021405</t>
  </si>
  <si>
    <t>S00021410</t>
  </si>
  <si>
    <t>S00021415</t>
  </si>
  <si>
    <t>S00021474</t>
  </si>
  <si>
    <t>S00021489</t>
  </si>
  <si>
    <t>S00021491</t>
  </si>
  <si>
    <t>S00021501</t>
  </si>
  <si>
    <t>S00021514</t>
  </si>
  <si>
    <t>S00021537</t>
  </si>
  <si>
    <t>S00021605</t>
  </si>
  <si>
    <t>S00021613</t>
  </si>
  <si>
    <t>S00021664</t>
  </si>
  <si>
    <t>S00021690</t>
  </si>
  <si>
    <t>S00021754</t>
  </si>
  <si>
    <t>S00021795</t>
  </si>
  <si>
    <t>S00021798</t>
  </si>
  <si>
    <t>S00021825</t>
  </si>
  <si>
    <t>S00021833</t>
  </si>
  <si>
    <t>S00021858</t>
  </si>
  <si>
    <t>S00021875</t>
  </si>
  <si>
    <t>S00021879</t>
  </si>
  <si>
    <t>S00021954</t>
  </si>
  <si>
    <t>S00021969</t>
  </si>
  <si>
    <t>S00021981</t>
  </si>
  <si>
    <t>S00022116</t>
  </si>
  <si>
    <t>S00022120</t>
  </si>
  <si>
    <t>S00022157</t>
  </si>
  <si>
    <t>S00022194</t>
  </si>
  <si>
    <t>S00022263</t>
  </si>
  <si>
    <t>S00022289</t>
  </si>
  <si>
    <t>S00022332</t>
  </si>
  <si>
    <t>S00022354</t>
  </si>
  <si>
    <t>S00022359</t>
  </si>
  <si>
    <t>S00022360</t>
  </si>
  <si>
    <t>S00022367</t>
  </si>
  <si>
    <t>S00022369</t>
  </si>
  <si>
    <t>S00022392</t>
  </si>
  <si>
    <t>S00022396</t>
  </si>
  <si>
    <t>S00022405</t>
  </si>
  <si>
    <t>S00022407</t>
  </si>
  <si>
    <t>S00022425</t>
  </si>
  <si>
    <t>S00022439</t>
  </si>
  <si>
    <t>S00022514</t>
  </si>
  <si>
    <t>S00022526</t>
  </si>
  <si>
    <t>S00022562</t>
  </si>
  <si>
    <t>S00022579</t>
  </si>
  <si>
    <t>S00022603</t>
  </si>
  <si>
    <t>S00022613</t>
  </si>
  <si>
    <t>S00022625</t>
  </si>
  <si>
    <t>S00022632</t>
  </si>
  <si>
    <t>S00022643</t>
  </si>
  <si>
    <t>S00022654</t>
  </si>
  <si>
    <t>S00022656</t>
  </si>
  <si>
    <t>S00022669</t>
  </si>
  <si>
    <t>S00022684</t>
  </si>
  <si>
    <t>S00022687</t>
  </si>
  <si>
    <t>S00022753</t>
  </si>
  <si>
    <t>S00022759</t>
  </si>
  <si>
    <t>S00022760</t>
  </si>
  <si>
    <t>S00022800</t>
  </si>
  <si>
    <t>S00022835</t>
  </si>
  <si>
    <t>S00022912</t>
  </si>
  <si>
    <t>S00022928</t>
  </si>
  <si>
    <t>S00022949</t>
  </si>
  <si>
    <t>S00022950</t>
  </si>
  <si>
    <t>S00022960</t>
  </si>
  <si>
    <t>S00022969</t>
  </si>
  <si>
    <t>S00022993</t>
  </si>
  <si>
    <t>S00023002</t>
  </si>
  <si>
    <t>S00023017</t>
  </si>
  <si>
    <t>S00023021</t>
  </si>
  <si>
    <t>S00023040</t>
  </si>
  <si>
    <t>S00023094</t>
  </si>
  <si>
    <t>S00023115</t>
  </si>
  <si>
    <t>S00023120</t>
  </si>
  <si>
    <t>S00023127</t>
  </si>
  <si>
    <t>S00023128</t>
  </si>
  <si>
    <t>S00023172</t>
  </si>
  <si>
    <t>S00023276</t>
  </si>
  <si>
    <t>S00023291</t>
  </si>
  <si>
    <t>S00023307</t>
  </si>
  <si>
    <t>S00023322</t>
  </si>
  <si>
    <t>S00023331</t>
  </si>
  <si>
    <t>S00023355</t>
  </si>
  <si>
    <t>S00023358</t>
  </si>
  <si>
    <t>S00023364</t>
  </si>
  <si>
    <t>S00023411</t>
  </si>
  <si>
    <t>S00023441</t>
  </si>
  <si>
    <t>S00023470</t>
  </si>
  <si>
    <t>S00023486</t>
  </si>
  <si>
    <t>S00023496</t>
  </si>
  <si>
    <t>S00023497</t>
  </si>
  <si>
    <t>S00023525</t>
  </si>
  <si>
    <t>S00023533</t>
  </si>
  <si>
    <t>S00023566</t>
  </si>
  <si>
    <t>S00023597</t>
  </si>
  <si>
    <t>S00023599</t>
  </si>
  <si>
    <t>S00023622</t>
  </si>
  <si>
    <t>S00023647</t>
  </si>
  <si>
    <t>S00023663</t>
  </si>
  <si>
    <t>S00023664</t>
  </si>
  <si>
    <t>S00023668</t>
  </si>
  <si>
    <t>S00023688</t>
  </si>
  <si>
    <t>S00023692</t>
  </si>
  <si>
    <t>S00023702</t>
  </si>
  <si>
    <t>S00023732</t>
  </si>
  <si>
    <t>S00023752</t>
  </si>
  <si>
    <t>S00023788</t>
  </si>
  <si>
    <t>S00023858</t>
  </si>
  <si>
    <t>S00023894</t>
  </si>
  <si>
    <t>S00023921</t>
  </si>
  <si>
    <t>S00023939</t>
  </si>
  <si>
    <t>S00023993</t>
  </si>
  <si>
    <t>S00024028</t>
  </si>
  <si>
    <t>S00024057</t>
  </si>
  <si>
    <t>S00024071</t>
  </si>
  <si>
    <t>S00024075</t>
  </si>
  <si>
    <t>S00024076</t>
  </si>
  <si>
    <t>S00024136</t>
  </si>
  <si>
    <t>S00024145</t>
  </si>
  <si>
    <t>S00024160</t>
  </si>
  <si>
    <t>S00024174</t>
  </si>
  <si>
    <t>S00024216</t>
  </si>
  <si>
    <t>S00024234</t>
  </si>
  <si>
    <t>S00024272</t>
  </si>
  <si>
    <t>S00024280</t>
  </si>
  <si>
    <t>S00024286</t>
  </si>
  <si>
    <t>S00024328</t>
  </si>
  <si>
    <t>S00024350</t>
  </si>
  <si>
    <t>S00024355</t>
  </si>
  <si>
    <t>S00024370</t>
  </si>
  <si>
    <t>S00024390</t>
  </si>
  <si>
    <t>S00024430</t>
  </si>
  <si>
    <t>S00024447</t>
  </si>
  <si>
    <t>S00024450</t>
  </si>
  <si>
    <t>S00024460</t>
  </si>
  <si>
    <t>S00024471</t>
  </si>
  <si>
    <t>S00024495</t>
  </si>
  <si>
    <t>S00024507</t>
  </si>
  <si>
    <t>S00024596</t>
  </si>
  <si>
    <t>S00024598</t>
  </si>
  <si>
    <t>S00024606</t>
  </si>
  <si>
    <t>S00024628</t>
  </si>
  <si>
    <t>S00024637</t>
  </si>
  <si>
    <t>S00024645</t>
  </si>
  <si>
    <t>S00024663</t>
  </si>
  <si>
    <t>S00024667</t>
  </si>
  <si>
    <t>S00024682</t>
  </si>
  <si>
    <t>S00024712</t>
  </si>
  <si>
    <t>S00024743</t>
  </si>
  <si>
    <t>S00024757</t>
  </si>
  <si>
    <t>S00024774</t>
  </si>
  <si>
    <t>S00024796</t>
  </si>
  <si>
    <t>S00024843</t>
  </si>
  <si>
    <t>S00024867</t>
  </si>
  <si>
    <t>S00024875</t>
  </si>
  <si>
    <t>S00024912</t>
  </si>
  <si>
    <t>S00024943</t>
  </si>
  <si>
    <t>S00024949</t>
  </si>
  <si>
    <t>S00024965</t>
  </si>
  <si>
    <t>S00024992</t>
  </si>
  <si>
    <t>S00025003</t>
  </si>
  <si>
    <t>S00025052</t>
  </si>
  <si>
    <t>S00025058</t>
  </si>
  <si>
    <t>S00025068</t>
  </si>
  <si>
    <t>S00025093</t>
  </si>
  <si>
    <t>S00025098</t>
  </si>
  <si>
    <t>S00025256</t>
  </si>
  <si>
    <t>S00025267</t>
  </si>
  <si>
    <t>S00025303</t>
  </si>
  <si>
    <t>S00025310</t>
  </si>
  <si>
    <t>S00025323</t>
  </si>
  <si>
    <t>S00025337</t>
  </si>
  <si>
    <t>S00025342</t>
  </si>
  <si>
    <t>S00025378</t>
  </si>
  <si>
    <t>S00025395</t>
  </si>
  <si>
    <t>S00025434</t>
  </si>
  <si>
    <t>S00025485</t>
  </si>
  <si>
    <t>S00025528</t>
  </si>
  <si>
    <t>S00025530</t>
  </si>
  <si>
    <t>S00025541</t>
  </si>
  <si>
    <t>S00025570</t>
  </si>
  <si>
    <t>S00025589</t>
  </si>
  <si>
    <t>S00025591</t>
  </si>
  <si>
    <t>S00025658</t>
  </si>
  <si>
    <t>S00025705</t>
  </si>
  <si>
    <t>S00025726</t>
  </si>
  <si>
    <t>S00025731</t>
  </si>
  <si>
    <t>S00025760</t>
  </si>
  <si>
    <t>S00025762</t>
  </si>
  <si>
    <t>S00025783</t>
  </si>
  <si>
    <t>S00025787</t>
  </si>
  <si>
    <t>S00025824</t>
  </si>
  <si>
    <t>S00025826</t>
  </si>
  <si>
    <t>S00025828</t>
  </si>
  <si>
    <t>S00025861</t>
  </si>
  <si>
    <t>S00025883</t>
  </si>
  <si>
    <t>S00025886</t>
  </si>
  <si>
    <t>S00025906</t>
  </si>
  <si>
    <t>S00025993</t>
  </si>
  <si>
    <t>S00026026</t>
  </si>
  <si>
    <t>Gunar Cockshoot</t>
  </si>
  <si>
    <t>S00026052</t>
  </si>
  <si>
    <t>S00026082</t>
  </si>
  <si>
    <t>S00026083</t>
  </si>
  <si>
    <t>S00026096</t>
  </si>
  <si>
    <t>S00026117</t>
  </si>
  <si>
    <t>S00026124</t>
  </si>
  <si>
    <t>S00026146</t>
  </si>
  <si>
    <t>S00026147</t>
  </si>
  <si>
    <t>S00026199</t>
  </si>
  <si>
    <t>S00026203</t>
  </si>
  <si>
    <t>S00026215</t>
  </si>
  <si>
    <t>S00026236</t>
  </si>
  <si>
    <t>S00026240</t>
  </si>
  <si>
    <t>S00026244</t>
  </si>
  <si>
    <t>S00026283</t>
  </si>
  <si>
    <t>S00026287</t>
  </si>
  <si>
    <t>S00026314</t>
  </si>
  <si>
    <t>S00026322</t>
  </si>
  <si>
    <t>S00026330</t>
  </si>
  <si>
    <t>S00026363</t>
  </si>
  <si>
    <t>S00026379</t>
  </si>
  <si>
    <t>S00026401</t>
  </si>
  <si>
    <t>S00026414</t>
  </si>
  <si>
    <t>S00026424</t>
  </si>
  <si>
    <t>S00026458</t>
  </si>
  <si>
    <t>S00026516</t>
  </si>
  <si>
    <t>S00026520</t>
  </si>
  <si>
    <t>S00026554</t>
  </si>
  <si>
    <t>S00026567</t>
  </si>
  <si>
    <t>S00026622</t>
  </si>
  <si>
    <t>S00026657</t>
  </si>
  <si>
    <t>S00026709</t>
  </si>
  <si>
    <t>S00026717</t>
  </si>
  <si>
    <t>S00026741</t>
  </si>
  <si>
    <t>S00026742</t>
  </si>
  <si>
    <t>S00026799</t>
  </si>
  <si>
    <t>S00026817</t>
  </si>
  <si>
    <t>S00026819</t>
  </si>
  <si>
    <t>S00026849</t>
  </si>
  <si>
    <t>S00026852</t>
  </si>
  <si>
    <t>S00026878</t>
  </si>
  <si>
    <t>S00026879</t>
  </si>
  <si>
    <t>S00026889</t>
  </si>
  <si>
    <t>S00026909</t>
  </si>
  <si>
    <t>S00026925</t>
  </si>
  <si>
    <t>S00026933</t>
  </si>
  <si>
    <t>S00026934</t>
  </si>
  <si>
    <t>S00026935</t>
  </si>
  <si>
    <t>S00026961</t>
  </si>
  <si>
    <t>S00027005</t>
  </si>
  <si>
    <t>S00027008</t>
  </si>
  <si>
    <t>S00027009</t>
  </si>
  <si>
    <t>S00027054</t>
  </si>
  <si>
    <t>S00027079</t>
  </si>
  <si>
    <t>S00027086</t>
  </si>
  <si>
    <t>S00027093</t>
  </si>
  <si>
    <t>S00027103</t>
  </si>
  <si>
    <t>S00027116</t>
  </si>
  <si>
    <t>S00027168</t>
  </si>
  <si>
    <t>S00027216</t>
  </si>
  <si>
    <t>S00027268</t>
  </si>
  <si>
    <t>S00027325</t>
  </si>
  <si>
    <t>S00027359</t>
  </si>
  <si>
    <t>S00027364</t>
  </si>
  <si>
    <t>S00027401</t>
  </si>
  <si>
    <t>S00027403</t>
  </si>
  <si>
    <t>S00027475</t>
  </si>
  <si>
    <t>S00027478</t>
  </si>
  <si>
    <t>S00027496</t>
  </si>
  <si>
    <t>S00027506</t>
  </si>
  <si>
    <t>S00027515</t>
  </si>
  <si>
    <t>S00027551</t>
  </si>
  <si>
    <t>S00027605</t>
  </si>
  <si>
    <t>S00027620</t>
  </si>
  <si>
    <t>S00027629</t>
  </si>
  <si>
    <t>S00027634</t>
  </si>
  <si>
    <t>S00027645</t>
  </si>
  <si>
    <t>S00027655</t>
  </si>
  <si>
    <t>S00027657</t>
  </si>
  <si>
    <t>S00027693</t>
  </si>
  <si>
    <t>S00027702</t>
  </si>
  <si>
    <t>S00027716</t>
  </si>
  <si>
    <t>S00027718</t>
  </si>
  <si>
    <t>S00027724</t>
  </si>
  <si>
    <t>S00027725</t>
  </si>
  <si>
    <t>S00027726</t>
  </si>
  <si>
    <t>S00027792</t>
  </si>
  <si>
    <t>S00027857</t>
  </si>
  <si>
    <t>S00027863</t>
  </si>
  <si>
    <t>S00027865</t>
  </si>
  <si>
    <t>S00027914</t>
  </si>
  <si>
    <t>S00027952</t>
  </si>
  <si>
    <t>S00027964</t>
  </si>
  <si>
    <t>S00027969</t>
  </si>
  <si>
    <t>S00027970</t>
  </si>
  <si>
    <t>S00027972</t>
  </si>
  <si>
    <t>S00027973</t>
  </si>
  <si>
    <t>S00027978</t>
  </si>
  <si>
    <t>S00027994</t>
  </si>
  <si>
    <t>S00028023</t>
  </si>
  <si>
    <t>S00028047</t>
  </si>
  <si>
    <t>S00028057</t>
  </si>
  <si>
    <t>S00028121</t>
  </si>
  <si>
    <t>S00028127</t>
  </si>
  <si>
    <t>S00028134</t>
  </si>
  <si>
    <t>S00028161</t>
  </si>
  <si>
    <t>S00028206</t>
  </si>
  <si>
    <t>S00028212</t>
  </si>
  <si>
    <t>S00028293</t>
  </si>
  <si>
    <t>S00028347</t>
  </si>
  <si>
    <t>S00028371</t>
  </si>
  <si>
    <t>S00028387</t>
  </si>
  <si>
    <t>S00028411</t>
  </si>
  <si>
    <t>S00028456</t>
  </si>
  <si>
    <t>S00028468</t>
  </si>
  <si>
    <t>S00028471</t>
  </si>
  <si>
    <t>S00028497</t>
  </si>
  <si>
    <t>S00028511</t>
  </si>
  <si>
    <t>S00028512</t>
  </si>
  <si>
    <t>S00028524</t>
  </si>
  <si>
    <t>S00028535</t>
  </si>
  <si>
    <t>S00028577</t>
  </si>
  <si>
    <t>S00028592</t>
  </si>
  <si>
    <t>S00028604</t>
  </si>
  <si>
    <t>S00028631</t>
  </si>
  <si>
    <t>S00028683</t>
  </si>
  <si>
    <t>S00028726</t>
  </si>
  <si>
    <t>S00028730</t>
  </si>
  <si>
    <t>S00028776</t>
  </si>
  <si>
    <t>S00028858</t>
  </si>
  <si>
    <t>S00028888</t>
  </si>
  <si>
    <t>S00028914</t>
  </si>
  <si>
    <t>S00028927</t>
  </si>
  <si>
    <t>S00029012</t>
  </si>
  <si>
    <t>S00029020</t>
  </si>
  <si>
    <t>S00029063</t>
  </si>
  <si>
    <t>S00029073</t>
  </si>
  <si>
    <t>S00029110</t>
  </si>
  <si>
    <t>S00029127</t>
  </si>
  <si>
    <t>S00029140</t>
  </si>
  <si>
    <t>S00029147</t>
  </si>
  <si>
    <t>S00029151</t>
  </si>
  <si>
    <t>S00029159</t>
  </si>
  <si>
    <t>S00029216</t>
  </si>
  <si>
    <t>S00029233</t>
  </si>
  <si>
    <t>S00029295</t>
  </si>
  <si>
    <t>S00029319</t>
  </si>
  <si>
    <t>S00029321</t>
  </si>
  <si>
    <t>S00029368</t>
  </si>
  <si>
    <t>S00029369</t>
  </si>
  <si>
    <t>S00029373</t>
  </si>
  <si>
    <t>S00029381</t>
  </si>
  <si>
    <t>S00029399</t>
  </si>
  <si>
    <t>S00029438</t>
  </si>
  <si>
    <t>S00029444</t>
  </si>
  <si>
    <t>S00029469</t>
  </si>
  <si>
    <t>S00029492</t>
  </si>
  <si>
    <t>S00029538</t>
  </si>
  <si>
    <t>S00029541</t>
  </si>
  <si>
    <t>S00029617</t>
  </si>
  <si>
    <t>S00029643</t>
  </si>
  <si>
    <t>S00029715</t>
  </si>
  <si>
    <t>S00029734</t>
  </si>
  <si>
    <t>S00029739</t>
  </si>
  <si>
    <t>S00029746</t>
  </si>
  <si>
    <t>S00029756</t>
  </si>
  <si>
    <t>S00029759</t>
  </si>
  <si>
    <t>S00029765</t>
  </si>
  <si>
    <t>S00029767</t>
  </si>
  <si>
    <t>S00029792</t>
  </si>
  <si>
    <t>S00029797</t>
  </si>
  <si>
    <t>S00029844</t>
  </si>
  <si>
    <t>S00029870</t>
  </si>
  <si>
    <t>S00029909</t>
  </si>
  <si>
    <t>S00029944</t>
  </si>
  <si>
    <t>S00029953</t>
  </si>
  <si>
    <t>S00029979</t>
  </si>
  <si>
    <t>S00029986</t>
  </si>
  <si>
    <t>S00029990</t>
  </si>
  <si>
    <t>S00030000</t>
  </si>
  <si>
    <t>S00030007</t>
  </si>
  <si>
    <t>S00030075</t>
  </si>
  <si>
    <t>S00030081</t>
  </si>
  <si>
    <t>S00030082</t>
  </si>
  <si>
    <t>S00030117</t>
  </si>
  <si>
    <t>S00030183</t>
  </si>
  <si>
    <t>S00030196</t>
  </si>
  <si>
    <t>S00030208</t>
  </si>
  <si>
    <t>S00030242</t>
  </si>
  <si>
    <t>S00030249</t>
  </si>
  <si>
    <t>S00030290</t>
  </si>
  <si>
    <t>S00030331</t>
  </si>
  <si>
    <t>S00030361</t>
  </si>
  <si>
    <t>S00030365</t>
  </si>
  <si>
    <t>S00030370</t>
  </si>
  <si>
    <t>S00030404</t>
  </si>
  <si>
    <t>S00030440</t>
  </si>
  <si>
    <t>S00030475</t>
  </si>
  <si>
    <t>S00030479</t>
  </si>
  <si>
    <t>S00030526</t>
  </si>
  <si>
    <t>S00030538</t>
  </si>
  <si>
    <t>S00030550</t>
  </si>
  <si>
    <t>S00030592</t>
  </si>
  <si>
    <t>S00030627</t>
  </si>
  <si>
    <t>S00030632</t>
  </si>
  <si>
    <t>S00030655</t>
  </si>
  <si>
    <t>S00030661</t>
  </si>
  <si>
    <t>S00030676</t>
  </si>
  <si>
    <t>S00030683</t>
  </si>
  <si>
    <t>S00030695</t>
  </si>
  <si>
    <t>S00030740</t>
  </si>
  <si>
    <t>S00030746</t>
  </si>
  <si>
    <t>S00030841</t>
  </si>
  <si>
    <t>S00030848</t>
  </si>
  <si>
    <t>S00030853</t>
  </si>
  <si>
    <t>S00030897</t>
  </si>
  <si>
    <t>S00030911</t>
  </si>
  <si>
    <t>S00030931</t>
  </si>
  <si>
    <t>S00030950</t>
  </si>
  <si>
    <t>S00030952</t>
  </si>
  <si>
    <t>S00030958</t>
  </si>
  <si>
    <t>S00031023</t>
  </si>
  <si>
    <t>S00031032</t>
  </si>
  <si>
    <t>S00031072</t>
  </si>
  <si>
    <t>S00031080</t>
  </si>
  <si>
    <t>S00031116</t>
  </si>
  <si>
    <t>S00031117</t>
  </si>
  <si>
    <t>S00031143</t>
  </si>
  <si>
    <t>S00031219</t>
  </si>
  <si>
    <t>S00031236</t>
  </si>
  <si>
    <t>S00031246</t>
  </si>
  <si>
    <t>S00031247</t>
  </si>
  <si>
    <t>S00031250</t>
  </si>
  <si>
    <t>S00031277</t>
  </si>
  <si>
    <t>S00031288</t>
  </si>
  <si>
    <t>S00031291</t>
  </si>
  <si>
    <t>S00031340</t>
  </si>
  <si>
    <t>S00031364</t>
  </si>
  <si>
    <t>S00031390</t>
  </si>
  <si>
    <t>S00031403</t>
  </si>
  <si>
    <t>S00031435</t>
  </si>
  <si>
    <t>S00031446</t>
  </si>
  <si>
    <t>S00031453</t>
  </si>
  <si>
    <t>S00031460</t>
  </si>
  <si>
    <t>S00031487</t>
  </si>
  <si>
    <t>S00031598</t>
  </si>
  <si>
    <t>S00031606</t>
  </si>
  <si>
    <t>S00031617</t>
  </si>
  <si>
    <t>S00031628</t>
  </si>
  <si>
    <t>S00031630</t>
  </si>
  <si>
    <t>S00031643</t>
  </si>
  <si>
    <t>S00031691</t>
  </si>
  <si>
    <t>S00031705</t>
  </si>
  <si>
    <t>S00031717</t>
  </si>
  <si>
    <t>S00031747</t>
  </si>
  <si>
    <t>S00031783</t>
  </si>
  <si>
    <t>S00031798</t>
  </si>
  <si>
    <t>S00031802</t>
  </si>
  <si>
    <t>S00031806</t>
  </si>
  <si>
    <t>S00031807</t>
  </si>
  <si>
    <t>S00031883</t>
  </si>
  <si>
    <t>S00031901</t>
  </si>
  <si>
    <t>S00031918</t>
  </si>
  <si>
    <t>S00031920</t>
  </si>
  <si>
    <t>S00031929</t>
  </si>
  <si>
    <t>S00031975</t>
  </si>
  <si>
    <t>S00031983</t>
  </si>
  <si>
    <t>S00031990</t>
  </si>
  <si>
    <t>S00032006</t>
  </si>
  <si>
    <t>S00032014</t>
  </si>
  <si>
    <t>S00032060</t>
  </si>
  <si>
    <t>S00032073</t>
  </si>
  <si>
    <t>S00032074</t>
  </si>
  <si>
    <t>S00032077</t>
  </si>
  <si>
    <t>S00032194</t>
  </si>
  <si>
    <t>S00032219</t>
  </si>
  <si>
    <t>S00032227</t>
  </si>
  <si>
    <t>S00032265</t>
  </si>
  <si>
    <t>S00032303</t>
  </si>
  <si>
    <t>S00032308</t>
  </si>
  <si>
    <t>S00032316</t>
  </si>
  <si>
    <t>S00032401</t>
  </si>
  <si>
    <t>S00032423</t>
  </si>
  <si>
    <t>S00032427</t>
  </si>
  <si>
    <t>S00032477</t>
  </si>
  <si>
    <t>S00032506</t>
  </si>
  <si>
    <t>S00032549</t>
  </si>
  <si>
    <t>S00032577</t>
  </si>
  <si>
    <t>S00032608</t>
  </si>
  <si>
    <t>S00032621</t>
  </si>
  <si>
    <t>S00032649</t>
  </si>
  <si>
    <t>S00032665</t>
  </si>
  <si>
    <t>S00032680</t>
  </si>
  <si>
    <t>S00032760</t>
  </si>
  <si>
    <t>S00032822</t>
  </si>
  <si>
    <t>S00032836</t>
  </si>
  <si>
    <t>S00032838</t>
  </si>
  <si>
    <t>S00032851</t>
  </si>
  <si>
    <t>S00032852</t>
  </si>
  <si>
    <t>S00032866</t>
  </si>
  <si>
    <t>S00032871</t>
  </si>
  <si>
    <t>S00032885</t>
  </si>
  <si>
    <t>S00032907</t>
  </si>
  <si>
    <t>S00032959</t>
  </si>
  <si>
    <t>S00032961</t>
  </si>
  <si>
    <t>S00032988</t>
  </si>
  <si>
    <t>S00032997</t>
  </si>
  <si>
    <t>S00033026</t>
  </si>
  <si>
    <t>S00033028</t>
  </si>
  <si>
    <t>S00033047</t>
  </si>
  <si>
    <t>S00033079</t>
  </si>
  <si>
    <t>S00033108</t>
  </si>
  <si>
    <t>S00033136</t>
  </si>
  <si>
    <t>S00033147</t>
  </si>
  <si>
    <t>S00033154</t>
  </si>
  <si>
    <t>S00033166</t>
  </si>
  <si>
    <t>S00033210</t>
  </si>
  <si>
    <t>S00033230</t>
  </si>
  <si>
    <t>S00033248</t>
  </si>
  <si>
    <t>S00033250</t>
  </si>
  <si>
    <t>S00033266</t>
  </si>
  <si>
    <t>S00033298</t>
  </si>
  <si>
    <t>S00033303</t>
  </si>
  <si>
    <t>S00033304</t>
  </si>
  <si>
    <t>S00033357</t>
  </si>
  <si>
    <t>S00033361</t>
  </si>
  <si>
    <t>S00033364</t>
  </si>
  <si>
    <t>S00033370</t>
  </si>
  <si>
    <t>S00033385</t>
  </si>
  <si>
    <t>S00033389</t>
  </si>
  <si>
    <t>S00033468</t>
  </si>
  <si>
    <t>S00033470</t>
  </si>
  <si>
    <t>S00033479</t>
  </si>
  <si>
    <t>S00033481</t>
  </si>
  <si>
    <t>S00033505</t>
  </si>
  <si>
    <t>S00033522</t>
  </si>
  <si>
    <t>S00033544</t>
  </si>
  <si>
    <t>S00033580</t>
  </si>
  <si>
    <t>S00033599</t>
  </si>
  <si>
    <t>S00033670</t>
  </si>
  <si>
    <t>S00033678</t>
  </si>
  <si>
    <t>S00033748</t>
  </si>
  <si>
    <t>S00033798</t>
  </si>
  <si>
    <t>S00033803</t>
  </si>
  <si>
    <t>S00033816</t>
  </si>
  <si>
    <t>S00033820</t>
  </si>
  <si>
    <t>S00033842</t>
  </si>
  <si>
    <t>S00033850</t>
  </si>
  <si>
    <t>S00033862</t>
  </si>
  <si>
    <t>S00033893</t>
  </si>
  <si>
    <t>S00033935</t>
  </si>
  <si>
    <t>S00033966</t>
  </si>
  <si>
    <t>S00033970</t>
  </si>
  <si>
    <t>S00033984</t>
  </si>
  <si>
    <t>S00034034</t>
  </si>
  <si>
    <t>S00034088</t>
  </si>
  <si>
    <t>S00034111</t>
  </si>
  <si>
    <t>S00034139</t>
  </si>
  <si>
    <t>S00034179</t>
  </si>
  <si>
    <t>S00034199</t>
  </si>
  <si>
    <t>S00034255</t>
  </si>
  <si>
    <t>S00034265</t>
  </si>
  <si>
    <t>S00034285</t>
  </si>
  <si>
    <t>S00034288</t>
  </si>
  <si>
    <t>S00034314</t>
  </si>
  <si>
    <t>S00034326</t>
  </si>
  <si>
    <t>S00034376</t>
  </si>
  <si>
    <t>S00034415</t>
  </si>
  <si>
    <t>S00034479</t>
  </si>
  <si>
    <t>S00034492</t>
  </si>
  <si>
    <t>S00034516</t>
  </si>
  <si>
    <t>S00034544</t>
  </si>
  <si>
    <t>S00034625</t>
  </si>
  <si>
    <t>S00034632</t>
  </si>
  <si>
    <t>S00034643</t>
  </si>
  <si>
    <t>S00034649</t>
  </si>
  <si>
    <t>S00034670</t>
  </si>
  <si>
    <t>S00034717</t>
  </si>
  <si>
    <t>S00034791</t>
  </si>
  <si>
    <t>S00034806</t>
  </si>
  <si>
    <t>S00034844</t>
  </si>
  <si>
    <t>S00034853</t>
  </si>
  <si>
    <t>S00034876</t>
  </si>
  <si>
    <t>S00034881</t>
  </si>
  <si>
    <t>S00034921</t>
  </si>
  <si>
    <t>S00034958</t>
  </si>
  <si>
    <t>S00034977</t>
  </si>
  <si>
    <t>S00035001</t>
  </si>
  <si>
    <t>S00035002</t>
  </si>
  <si>
    <t>S00035050</t>
  </si>
  <si>
    <t>S00035058</t>
  </si>
  <si>
    <t>S00035119</t>
  </si>
  <si>
    <t>S00035165</t>
  </si>
  <si>
    <t>S00035182</t>
  </si>
  <si>
    <t>S00035209</t>
  </si>
  <si>
    <t>Wilone O'Kielt</t>
  </si>
  <si>
    <t>S00035262</t>
  </si>
  <si>
    <t>S00035263</t>
  </si>
  <si>
    <t>S00035312</t>
  </si>
  <si>
    <t>S00035333</t>
  </si>
  <si>
    <t>S00035345</t>
  </si>
  <si>
    <t>S00035358</t>
  </si>
  <si>
    <t>S00035383</t>
  </si>
  <si>
    <t>S00035390</t>
  </si>
  <si>
    <t>S00035548</t>
  </si>
  <si>
    <t>S00035560</t>
  </si>
  <si>
    <t>S00035573</t>
  </si>
  <si>
    <t>S00035630</t>
  </si>
  <si>
    <t>S00035632</t>
  </si>
  <si>
    <t>S00035643</t>
  </si>
  <si>
    <t>S00035650</t>
  </si>
  <si>
    <t>S00035662</t>
  </si>
  <si>
    <t>S00035667</t>
  </si>
  <si>
    <t>S00035731</t>
  </si>
  <si>
    <t>S00035738</t>
  </si>
  <si>
    <t>S00035766</t>
  </si>
  <si>
    <t>S00035784</t>
  </si>
  <si>
    <t>S00035892</t>
  </si>
  <si>
    <t>S00035907</t>
  </si>
  <si>
    <t>S00035958</t>
  </si>
  <si>
    <t>S00035965</t>
  </si>
  <si>
    <t>S00035982</t>
  </si>
  <si>
    <t>S00035992</t>
  </si>
  <si>
    <t>S00035998</t>
  </si>
  <si>
    <t>S00036011</t>
  </si>
  <si>
    <t>S00036068</t>
  </si>
  <si>
    <t>S00036072</t>
  </si>
  <si>
    <t>S00036093</t>
  </si>
  <si>
    <t>S00036108</t>
  </si>
  <si>
    <t>S00036116</t>
  </si>
  <si>
    <t>S00036149</t>
  </si>
  <si>
    <t>S00036157</t>
  </si>
  <si>
    <t>S00036159</t>
  </si>
  <si>
    <t>S00036165</t>
  </si>
  <si>
    <t>S00036203</t>
  </si>
  <si>
    <t>S00036229</t>
  </si>
  <si>
    <t>S00036241</t>
  </si>
  <si>
    <t>S00036313</t>
  </si>
  <si>
    <t>S00036314</t>
  </si>
  <si>
    <t>S00036327</t>
  </si>
  <si>
    <t>S00036331</t>
  </si>
  <si>
    <t>S00036360</t>
  </si>
  <si>
    <t>S00036388</t>
  </si>
  <si>
    <t>S00036398</t>
  </si>
  <si>
    <t>S00036402</t>
  </si>
  <si>
    <t>S00036411</t>
  </si>
  <si>
    <t>S00036413</t>
  </si>
  <si>
    <t>S00036458</t>
  </si>
  <si>
    <t>S00036495</t>
  </si>
  <si>
    <t>S00036614</t>
  </si>
  <si>
    <t>S00036644</t>
  </si>
  <si>
    <t>S00036647</t>
  </si>
  <si>
    <t>S00036669</t>
  </si>
  <si>
    <t>S00036681</t>
  </si>
  <si>
    <t>S00036707</t>
  </si>
  <si>
    <t>S00036715</t>
  </si>
  <si>
    <t>S00036812</t>
  </si>
  <si>
    <t>S00036859</t>
  </si>
  <si>
    <t>S00036860</t>
  </si>
  <si>
    <t>S00036868</t>
  </si>
  <si>
    <t>S00036908</t>
  </si>
  <si>
    <t>S00036921</t>
  </si>
  <si>
    <t>S00036932</t>
  </si>
  <si>
    <t>S00036934</t>
  </si>
  <si>
    <t>S00036982</t>
  </si>
  <si>
    <t>S00036987</t>
  </si>
  <si>
    <t>S00036997</t>
  </si>
  <si>
    <t>S00037017</t>
  </si>
  <si>
    <t>S00037027</t>
  </si>
  <si>
    <t>S00037139</t>
  </si>
  <si>
    <t>S00037141</t>
  </si>
  <si>
    <t>S00037158</t>
  </si>
  <si>
    <t>S00037180</t>
  </si>
  <si>
    <t>S00037189</t>
  </si>
  <si>
    <t>S00037223</t>
  </si>
  <si>
    <t>S00037231</t>
  </si>
  <si>
    <t>S00037232</t>
  </si>
  <si>
    <t>S00037252</t>
  </si>
  <si>
    <t>S00037258</t>
  </si>
  <si>
    <t>S00037280</t>
  </si>
  <si>
    <t>S00037284</t>
  </si>
  <si>
    <t>S00037285</t>
  </si>
  <si>
    <t>S00037287</t>
  </si>
  <si>
    <t>S00037321</t>
  </si>
  <si>
    <t>S00037358</t>
  </si>
  <si>
    <t>S00037372</t>
  </si>
  <si>
    <t>S00037391</t>
  </si>
  <si>
    <t>S00037406</t>
  </si>
  <si>
    <t>S00037432</t>
  </si>
  <si>
    <t>S00037434</t>
  </si>
  <si>
    <t>S00037439</t>
  </si>
  <si>
    <t>S00037446</t>
  </si>
  <si>
    <t>S00037490</t>
  </si>
  <si>
    <t>S00037516</t>
  </si>
  <si>
    <t>S00037608</t>
  </si>
  <si>
    <t>S00037629</t>
  </si>
  <si>
    <t>S00037656</t>
  </si>
  <si>
    <t>S00037658</t>
  </si>
  <si>
    <t>S00037695</t>
  </si>
  <si>
    <t>S00037712</t>
  </si>
  <si>
    <t>S00037722</t>
  </si>
  <si>
    <t>S00037727</t>
  </si>
  <si>
    <t>S00037730</t>
  </si>
  <si>
    <t>S00037758</t>
  </si>
  <si>
    <t>S00037767</t>
  </si>
  <si>
    <t>S00037824</t>
  </si>
  <si>
    <t>S00037843</t>
  </si>
  <si>
    <t>S00037847</t>
  </si>
  <si>
    <t>S00037886</t>
  </si>
  <si>
    <t>S00037920</t>
  </si>
  <si>
    <t>S00037921</t>
  </si>
  <si>
    <t>S00037925</t>
  </si>
  <si>
    <t>S00037929</t>
  </si>
  <si>
    <t>S00037944</t>
  </si>
  <si>
    <t>S00037955</t>
  </si>
  <si>
    <t>S00037983</t>
  </si>
  <si>
    <t>S00037985</t>
  </si>
  <si>
    <t>S00038044</t>
  </si>
  <si>
    <t>S00038048</t>
  </si>
  <si>
    <t>S00038063</t>
  </si>
  <si>
    <t>S00038076</t>
  </si>
  <si>
    <t>S00038078</t>
  </si>
  <si>
    <t>S00038080</t>
  </si>
  <si>
    <t>S00038124</t>
  </si>
  <si>
    <t>S00038136</t>
  </si>
  <si>
    <t>S00038196</t>
  </si>
  <si>
    <t>S00038198</t>
  </si>
  <si>
    <t>S00038200</t>
  </si>
  <si>
    <t>S00038216</t>
  </si>
  <si>
    <t>S00038227</t>
  </si>
  <si>
    <t>S00038287</t>
  </si>
  <si>
    <t>S00038303</t>
  </si>
  <si>
    <t>S00038323</t>
  </si>
  <si>
    <t>S00038336</t>
  </si>
  <si>
    <t>S00038342</t>
  </si>
  <si>
    <t>S00038382</t>
  </si>
  <si>
    <t>S00038420</t>
  </si>
  <si>
    <t>S00038447</t>
  </si>
  <si>
    <t>S00038452</t>
  </si>
  <si>
    <t>S00038485</t>
  </si>
  <si>
    <t>S00038510</t>
  </si>
  <si>
    <t>S00038520</t>
  </si>
  <si>
    <t>S00038525</t>
  </si>
  <si>
    <t>S00038530</t>
  </si>
  <si>
    <t>S00038534</t>
  </si>
  <si>
    <t>S00038589</t>
  </si>
  <si>
    <t>S00038590</t>
  </si>
  <si>
    <t>S00038608</t>
  </si>
  <si>
    <t>S00038629</t>
  </si>
  <si>
    <t>S00038632</t>
  </si>
  <si>
    <t>S00038658</t>
  </si>
  <si>
    <t>S00038661</t>
  </si>
  <si>
    <t>S00038680</t>
  </si>
  <si>
    <t>S00038686</t>
  </si>
  <si>
    <t>S00038698</t>
  </si>
  <si>
    <t>S00038699</t>
  </si>
  <si>
    <t>S00038735</t>
  </si>
  <si>
    <t>S00038766</t>
  </si>
  <si>
    <t>S00038792</t>
  </si>
  <si>
    <t>S00038827</t>
  </si>
  <si>
    <t>S00038829</t>
  </si>
  <si>
    <t>S00038831</t>
  </si>
  <si>
    <t>S00038841</t>
  </si>
  <si>
    <t>S00038881</t>
  </si>
  <si>
    <t>S00038920</t>
  </si>
  <si>
    <t>S00038933</t>
  </si>
  <si>
    <t>S00038986</t>
  </si>
  <si>
    <t>S00039000</t>
  </si>
  <si>
    <t>S00039009</t>
  </si>
  <si>
    <t>S00039056</t>
  </si>
  <si>
    <t>S00039059</t>
  </si>
  <si>
    <t>S00039141</t>
  </si>
  <si>
    <t>S00039190</t>
  </si>
  <si>
    <t>S00039272</t>
  </si>
  <si>
    <t>S00039301</t>
  </si>
  <si>
    <t>S00039322</t>
  </si>
  <si>
    <t>S00039328</t>
  </si>
  <si>
    <t>S00039368</t>
  </si>
  <si>
    <t>S00039384</t>
  </si>
  <si>
    <t>S00039385</t>
  </si>
  <si>
    <t>S00039393</t>
  </si>
  <si>
    <t>S00039419</t>
  </si>
  <si>
    <t>S00039432</t>
  </si>
  <si>
    <t>S00039437</t>
  </si>
  <si>
    <t>S00039443</t>
  </si>
  <si>
    <t>S00039450</t>
  </si>
  <si>
    <t>S00039459</t>
  </si>
  <si>
    <t>S00039473</t>
  </si>
  <si>
    <t>S00039492</t>
  </si>
  <si>
    <t>S00039496</t>
  </si>
  <si>
    <t>S00039507</t>
  </si>
  <si>
    <t>S00039519</t>
  </si>
  <si>
    <t>S00039548</t>
  </si>
  <si>
    <t>S00039565</t>
  </si>
  <si>
    <t>S00039576</t>
  </si>
  <si>
    <t>S00039593</t>
  </si>
  <si>
    <t>S00039615</t>
  </si>
  <si>
    <t>S00039624</t>
  </si>
  <si>
    <t>S00039668</t>
  </si>
  <si>
    <t>S00039671</t>
  </si>
  <si>
    <t>S00039701</t>
  </si>
  <si>
    <t>S00039708</t>
  </si>
  <si>
    <t>S00039821</t>
  </si>
  <si>
    <t>S00039866</t>
  </si>
  <si>
    <t>S00039880</t>
  </si>
  <si>
    <t>S00039900</t>
  </si>
  <si>
    <t>S00039911</t>
  </si>
  <si>
    <t>S00039913</t>
  </si>
  <si>
    <t>S00040003</t>
  </si>
  <si>
    <t>S00040029</t>
  </si>
  <si>
    <t>S00040038</t>
  </si>
  <si>
    <t>S00040082</t>
  </si>
  <si>
    <t>S00040084</t>
  </si>
  <si>
    <t>S00040109</t>
  </si>
  <si>
    <t>S00040110</t>
  </si>
  <si>
    <t>S00040132</t>
  </si>
  <si>
    <t>S00040144</t>
  </si>
  <si>
    <t>S00040194</t>
  </si>
  <si>
    <t>S00040195</t>
  </si>
  <si>
    <t>S00040294</t>
  </si>
  <si>
    <t>S00040304</t>
  </si>
  <si>
    <t>S00040310</t>
  </si>
  <si>
    <t>S00040334</t>
  </si>
  <si>
    <t>S00040361</t>
  </si>
  <si>
    <t>S00040375</t>
  </si>
  <si>
    <t>S00040385</t>
  </si>
  <si>
    <t>S00040390</t>
  </si>
  <si>
    <t>S00040405</t>
  </si>
  <si>
    <t>S00040418</t>
  </si>
  <si>
    <t>S00040426</t>
  </si>
  <si>
    <t>S00040434</t>
  </si>
  <si>
    <t>S00040458</t>
  </si>
  <si>
    <t>S00040461</t>
  </si>
  <si>
    <t>S00040474</t>
  </si>
  <si>
    <t>S00040498</t>
  </si>
  <si>
    <t>S00040520</t>
  </si>
  <si>
    <t>S00040533</t>
  </si>
  <si>
    <t>S00040557</t>
  </si>
  <si>
    <t>S00040610</t>
  </si>
  <si>
    <t>S00040617</t>
  </si>
  <si>
    <t>S00040621</t>
  </si>
  <si>
    <t>S00040634</t>
  </si>
  <si>
    <t>S00040664</t>
  </si>
  <si>
    <t>S00040672</t>
  </si>
  <si>
    <t>S00040680</t>
  </si>
  <si>
    <t>S00040688</t>
  </si>
  <si>
    <t>S00040701</t>
  </si>
  <si>
    <t>S00040723</t>
  </si>
  <si>
    <t>S00040757</t>
  </si>
  <si>
    <t>S00040762</t>
  </si>
  <si>
    <t>S00040777</t>
  </si>
  <si>
    <t>S00040779</t>
  </si>
  <si>
    <t>S00040843</t>
  </si>
  <si>
    <t>S00040854</t>
  </si>
  <si>
    <t>S00040889</t>
  </si>
  <si>
    <t>S00040914</t>
  </si>
  <si>
    <t>S00040955</t>
  </si>
  <si>
    <t>S00040965</t>
  </si>
  <si>
    <t>S00040971</t>
  </si>
  <si>
    <t>S00041027</t>
  </si>
  <si>
    <t>S00041035</t>
  </si>
  <si>
    <t>S00041082</t>
  </si>
  <si>
    <t>S00041106</t>
  </si>
  <si>
    <t>S00041118</t>
  </si>
  <si>
    <t>S00041120</t>
  </si>
  <si>
    <t>S00041122</t>
  </si>
  <si>
    <t>S00041159</t>
  </si>
  <si>
    <t>S00041191</t>
  </si>
  <si>
    <t>S00041204</t>
  </si>
  <si>
    <t>S00041235</t>
  </si>
  <si>
    <t>S00041236</t>
  </si>
  <si>
    <t>S00041253</t>
  </si>
  <si>
    <t>S00041272</t>
  </si>
  <si>
    <t>S00041319</t>
  </si>
  <si>
    <t>Gigi Bohling</t>
  </si>
  <si>
    <t>S00041328</t>
  </si>
  <si>
    <t>S00041367</t>
  </si>
  <si>
    <t>S00041391</t>
  </si>
  <si>
    <t>S00041467</t>
  </si>
  <si>
    <t>S00041565</t>
  </si>
  <si>
    <t>S00041645</t>
  </si>
  <si>
    <t>S00041710</t>
  </si>
  <si>
    <t>S00041744</t>
  </si>
  <si>
    <t>S00041747</t>
  </si>
  <si>
    <t>S00041771</t>
  </si>
  <si>
    <t>S00041786</t>
  </si>
  <si>
    <t>S00041940</t>
  </si>
  <si>
    <t>S00041946</t>
  </si>
  <si>
    <t>S00041995</t>
  </si>
  <si>
    <t>S00042025</t>
  </si>
  <si>
    <t>S00042079</t>
  </si>
  <si>
    <t>S00042142</t>
  </si>
  <si>
    <t>S00042178</t>
  </si>
  <si>
    <t>S00042194</t>
  </si>
  <si>
    <t>S00042217</t>
  </si>
  <si>
    <t>S00042219</t>
  </si>
  <si>
    <t>S00042323</t>
  </si>
  <si>
    <t>S00042333</t>
  </si>
  <si>
    <t>S00042388</t>
  </si>
  <si>
    <t>S00042413</t>
  </si>
  <si>
    <t>S00042423</t>
  </si>
  <si>
    <t>S00042424</t>
  </si>
  <si>
    <t>S00042512</t>
  </si>
  <si>
    <t>S00042542</t>
  </si>
  <si>
    <t>S00042551</t>
  </si>
  <si>
    <t>S00042563</t>
  </si>
  <si>
    <t>S00042588</t>
  </si>
  <si>
    <t>S00042589</t>
  </si>
  <si>
    <t>S00042594</t>
  </si>
  <si>
    <t>S00042609</t>
  </si>
  <si>
    <t>S00042627</t>
  </si>
  <si>
    <t>S00042650</t>
  </si>
  <si>
    <t>S00042671</t>
  </si>
  <si>
    <t>S00042700</t>
  </si>
  <si>
    <t>S00042715</t>
  </si>
  <si>
    <t>S00042740</t>
  </si>
  <si>
    <t>S00042755</t>
  </si>
  <si>
    <t>S00042756</t>
  </si>
  <si>
    <t>S00042792</t>
  </si>
  <si>
    <t>S00042796</t>
  </si>
  <si>
    <t>S00042804</t>
  </si>
  <si>
    <t>S00042805</t>
  </si>
  <si>
    <t>S00042845</t>
  </si>
  <si>
    <t>S00042858</t>
  </si>
  <si>
    <t>S00042866</t>
  </si>
  <si>
    <t>S00042894</t>
  </si>
  <si>
    <t>S00042902</t>
  </si>
  <si>
    <t>S00042924</t>
  </si>
  <si>
    <t>S00042968</t>
  </si>
  <si>
    <t>S00042977</t>
  </si>
  <si>
    <t>S00043000</t>
  </si>
  <si>
    <t>S00043036</t>
  </si>
  <si>
    <t>S00043040</t>
  </si>
  <si>
    <t>S00043048</t>
  </si>
  <si>
    <t>S00043061</t>
  </si>
  <si>
    <t>S00043147</t>
  </si>
  <si>
    <t>S00043174</t>
  </si>
  <si>
    <t>S00043178</t>
  </si>
  <si>
    <t>S00043186</t>
  </si>
  <si>
    <t>S00043243</t>
  </si>
  <si>
    <t>S00043254</t>
  </si>
  <si>
    <t>S00043265</t>
  </si>
  <si>
    <t>S00043356</t>
  </si>
  <si>
    <t>S00043357</t>
  </si>
  <si>
    <t>S00043407</t>
  </si>
  <si>
    <t>S00043409</t>
  </si>
  <si>
    <t>S00043418</t>
  </si>
  <si>
    <t>S00043423</t>
  </si>
  <si>
    <t>S00043436</t>
  </si>
  <si>
    <t>S00043490</t>
  </si>
  <si>
    <t>S00043518</t>
  </si>
  <si>
    <t>S00043560</t>
  </si>
  <si>
    <t>S00043572</t>
  </si>
  <si>
    <t>S00043573</t>
  </si>
  <si>
    <t>S00043577</t>
  </si>
  <si>
    <t>S00043587</t>
  </si>
  <si>
    <t>S00043605</t>
  </si>
  <si>
    <t>S00043610</t>
  </si>
  <si>
    <t>S00043663</t>
  </si>
  <si>
    <t>S00043681</t>
  </si>
  <si>
    <t>S00043691</t>
  </si>
  <si>
    <t>S00043700</t>
  </si>
  <si>
    <t>S00043724</t>
  </si>
  <si>
    <t>S00043735</t>
  </si>
  <si>
    <t>S00043746</t>
  </si>
  <si>
    <t>S00043749</t>
  </si>
  <si>
    <t>S00043780</t>
  </si>
  <si>
    <t>S00043825</t>
  </si>
  <si>
    <t>S00043834</t>
  </si>
  <si>
    <t>S00043851</t>
  </si>
  <si>
    <t>S00043855</t>
  </si>
  <si>
    <t>S00043947</t>
  </si>
  <si>
    <t>S00043958</t>
  </si>
  <si>
    <t>S00043966</t>
  </si>
  <si>
    <t>S00043991</t>
  </si>
  <si>
    <t>S00043993</t>
  </si>
  <si>
    <t>S00044081</t>
  </si>
  <si>
    <t>S00044084</t>
  </si>
  <si>
    <t>S00044096</t>
  </si>
  <si>
    <t>S00044104</t>
  </si>
  <si>
    <t>S00044115</t>
  </si>
  <si>
    <t>S00044139</t>
  </si>
  <si>
    <t>S00044166</t>
  </si>
  <si>
    <t>S00044201</t>
  </si>
  <si>
    <t>S00044216</t>
  </si>
  <si>
    <t>S00044234</t>
  </si>
  <si>
    <t>S00044239</t>
  </si>
  <si>
    <t>S00044295</t>
  </si>
  <si>
    <t>S00044332</t>
  </si>
  <si>
    <t>S00044380</t>
  </si>
  <si>
    <t>S00044418</t>
  </si>
  <si>
    <t>S00044419</t>
  </si>
  <si>
    <t>S00044423</t>
  </si>
  <si>
    <t>S00044457</t>
  </si>
  <si>
    <t>S00044458</t>
  </si>
  <si>
    <t>S00044519</t>
  </si>
  <si>
    <t>S00044532</t>
  </si>
  <si>
    <t>S00044559</t>
  </si>
  <si>
    <t>S00044628</t>
  </si>
  <si>
    <t>S00044683</t>
  </si>
  <si>
    <t>S00044688</t>
  </si>
  <si>
    <t>S00044712</t>
  </si>
  <si>
    <t>S00044728</t>
  </si>
  <si>
    <t>S00044754</t>
  </si>
  <si>
    <t>S00044761</t>
  </si>
  <si>
    <t>S00044822</t>
  </si>
  <si>
    <t>S00044835</t>
  </si>
  <si>
    <t>S00044845</t>
  </si>
  <si>
    <t>S00044854</t>
  </si>
  <si>
    <t>S00044866</t>
  </si>
  <si>
    <t>S00044909</t>
  </si>
  <si>
    <t>S00044927</t>
  </si>
  <si>
    <t>S00044997</t>
  </si>
  <si>
    <t>S00045005</t>
  </si>
  <si>
    <t>S00045027</t>
  </si>
  <si>
    <t>S00045085</t>
  </si>
  <si>
    <t>S00045091</t>
  </si>
  <si>
    <t>S00045110</t>
  </si>
  <si>
    <t>S00045143</t>
  </si>
  <si>
    <t>S00045196</t>
  </si>
  <si>
    <t>S00045199</t>
  </si>
  <si>
    <t>S00045220</t>
  </si>
  <si>
    <t>S00045223</t>
  </si>
  <si>
    <t>S00045236</t>
  </si>
  <si>
    <t>S00045265</t>
  </si>
  <si>
    <t>S00045297</t>
  </si>
  <si>
    <t>S00045319</t>
  </si>
  <si>
    <t>S00045370</t>
  </si>
  <si>
    <t>S00045443</t>
  </si>
  <si>
    <t>S00045467</t>
  </si>
  <si>
    <t>S00045507</t>
  </si>
  <si>
    <t>S00045509</t>
  </si>
  <si>
    <t>S00045521</t>
  </si>
  <si>
    <t>S00045525</t>
  </si>
  <si>
    <t>S00045554</t>
  </si>
  <si>
    <t>S00045591</t>
  </si>
  <si>
    <t>S00045604</t>
  </si>
  <si>
    <t>S00045605</t>
  </si>
  <si>
    <t>S00045618</t>
  </si>
  <si>
    <t>S00045629</t>
  </si>
  <si>
    <t>S00045651</t>
  </si>
  <si>
    <t>S00045691</t>
  </si>
  <si>
    <t>S00045715</t>
  </si>
  <si>
    <t>S00045724</t>
  </si>
  <si>
    <t>S00045739</t>
  </si>
  <si>
    <t>S00045753</t>
  </si>
  <si>
    <t>S00045804</t>
  </si>
  <si>
    <t>S00045816</t>
  </si>
  <si>
    <t>S00045824</t>
  </si>
  <si>
    <t>S00045837</t>
  </si>
  <si>
    <t>S00045838</t>
  </si>
  <si>
    <t>S00045841</t>
  </si>
  <si>
    <t>S00045884</t>
  </si>
  <si>
    <t>S00045887</t>
  </si>
  <si>
    <t>S00045892</t>
  </si>
  <si>
    <t>S00045895</t>
  </si>
  <si>
    <t>S00045908</t>
  </si>
  <si>
    <t>S00045913</t>
  </si>
  <si>
    <t>S00045940</t>
  </si>
  <si>
    <t>S00046014</t>
  </si>
  <si>
    <t>S00046026</t>
  </si>
  <si>
    <t>S00046062</t>
  </si>
  <si>
    <t>S00046078</t>
  </si>
  <si>
    <t>S00046093</t>
  </si>
  <si>
    <t>S00046137</t>
  </si>
  <si>
    <t>S00046232</t>
  </si>
  <si>
    <t>S00046237</t>
  </si>
  <si>
    <t>S00046284</t>
  </si>
  <si>
    <t>S00046310</t>
  </si>
  <si>
    <t>S00046316</t>
  </si>
  <si>
    <t>S00046323</t>
  </si>
  <si>
    <t>S00046368</t>
  </si>
  <si>
    <t>S00046416</t>
  </si>
  <si>
    <t>S00046436</t>
  </si>
  <si>
    <t>S00046443</t>
  </si>
  <si>
    <t>S00046451</t>
  </si>
  <si>
    <t>S00046468</t>
  </si>
  <si>
    <t>S00046469</t>
  </si>
  <si>
    <t>S00046500</t>
  </si>
  <si>
    <t>S00046541</t>
  </si>
  <si>
    <t>S00046542</t>
  </si>
  <si>
    <t>S00046546</t>
  </si>
  <si>
    <t>S00046613</t>
  </si>
  <si>
    <t>S00046618</t>
  </si>
  <si>
    <t>S00046619</t>
  </si>
  <si>
    <t>S00046624</t>
  </si>
  <si>
    <t>S00046632</t>
  </si>
  <si>
    <t>S00046659</t>
  </si>
  <si>
    <t>S00046760</t>
  </si>
  <si>
    <t>S00046788</t>
  </si>
  <si>
    <t>S00046796</t>
  </si>
  <si>
    <t>S00046857</t>
  </si>
  <si>
    <t>S00046858</t>
  </si>
  <si>
    <t>S00046887</t>
  </si>
  <si>
    <t>S00046926</t>
  </si>
  <si>
    <t>S00046929</t>
  </si>
  <si>
    <t>S00046946</t>
  </si>
  <si>
    <t>S00046970</t>
  </si>
  <si>
    <t>S00047022</t>
  </si>
  <si>
    <t>S00047023</t>
  </si>
  <si>
    <t>S00047070</t>
  </si>
  <si>
    <t>S00047081</t>
  </si>
  <si>
    <t>S00047138</t>
  </si>
  <si>
    <t>S00047145</t>
  </si>
  <si>
    <t>S00047192</t>
  </si>
  <si>
    <t>S00047213</t>
  </si>
  <si>
    <t>S00047217</t>
  </si>
  <si>
    <t>S00047240</t>
  </si>
  <si>
    <t>S00047287</t>
  </si>
  <si>
    <t>S00047328</t>
  </si>
  <si>
    <t>S00047395</t>
  </si>
  <si>
    <t>S00047423</t>
  </si>
  <si>
    <t>S00047439</t>
  </si>
  <si>
    <t>Curtice Advani</t>
  </si>
  <si>
    <t>S00047444</t>
  </si>
  <si>
    <t>S00047472</t>
  </si>
  <si>
    <t>S00047488</t>
  </si>
  <si>
    <t>S00047519</t>
  </si>
  <si>
    <t>S00047520</t>
  </si>
  <si>
    <t>S00047548</t>
  </si>
  <si>
    <t>S00047570</t>
  </si>
  <si>
    <t>S00047572</t>
  </si>
  <si>
    <t>S00047647</t>
  </si>
  <si>
    <t>S00047655</t>
  </si>
  <si>
    <t>S00047662</t>
  </si>
  <si>
    <t>S00047682</t>
  </si>
  <si>
    <t>S00047686</t>
  </si>
  <si>
    <t>S00047690</t>
  </si>
  <si>
    <t>S00047716</t>
  </si>
  <si>
    <t>S00047723</t>
  </si>
  <si>
    <t>S00047782</t>
  </si>
  <si>
    <t>S00047814</t>
  </si>
  <si>
    <t>S00047845</t>
  </si>
  <si>
    <t>S00047852</t>
  </si>
  <si>
    <t>S00047873</t>
  </si>
  <si>
    <t>S00047889</t>
  </si>
  <si>
    <t>S00047894</t>
  </si>
  <si>
    <t>S00047921</t>
  </si>
  <si>
    <t>S00047930</t>
  </si>
  <si>
    <t>S00047943</t>
  </si>
  <si>
    <t>S00047949</t>
  </si>
  <si>
    <t>S00047999</t>
  </si>
  <si>
    <t>S00048010</t>
  </si>
  <si>
    <t>S00048047</t>
  </si>
  <si>
    <t>S00048070</t>
  </si>
  <si>
    <t>S00048091</t>
  </si>
  <si>
    <t>S00048117</t>
  </si>
  <si>
    <t>S00048124</t>
  </si>
  <si>
    <t>S00048126</t>
  </si>
  <si>
    <t>S00048130</t>
  </si>
  <si>
    <t>S00048208</t>
  </si>
  <si>
    <t>S00048216</t>
  </si>
  <si>
    <t>S00048232</t>
  </si>
  <si>
    <t>S00048314</t>
  </si>
  <si>
    <t>S00048324</t>
  </si>
  <si>
    <t>S00048368</t>
  </si>
  <si>
    <t>S00048371</t>
  </si>
  <si>
    <t>S00048374</t>
  </si>
  <si>
    <t>S00048414</t>
  </si>
  <si>
    <t>S00048420</t>
  </si>
  <si>
    <t>S00048423</t>
  </si>
  <si>
    <t>S00048425</t>
  </si>
  <si>
    <t>S00048454</t>
  </si>
  <si>
    <t>S00048459</t>
  </si>
  <si>
    <t>S00048499</t>
  </si>
  <si>
    <t>S00048570</t>
  </si>
  <si>
    <t>S00048578</t>
  </si>
  <si>
    <t>S00048607</t>
  </si>
  <si>
    <t>S00048624</t>
  </si>
  <si>
    <t>S00048664</t>
  </si>
  <si>
    <t>S00048692</t>
  </si>
  <si>
    <t>S00048718</t>
  </si>
  <si>
    <t>S00048722</t>
  </si>
  <si>
    <t>S00048728</t>
  </si>
  <si>
    <t>S00048765</t>
  </si>
  <si>
    <t>S00048770</t>
  </si>
  <si>
    <t>S00048781</t>
  </si>
  <si>
    <t>S00048830</t>
  </si>
  <si>
    <t>S00048877</t>
  </si>
  <si>
    <t>S00048896</t>
  </si>
  <si>
    <t>S00048898</t>
  </si>
  <si>
    <t>S00049085</t>
  </si>
  <si>
    <t>S00049120</t>
  </si>
  <si>
    <t>S00049157</t>
  </si>
  <si>
    <t>S00049181</t>
  </si>
  <si>
    <t>S00049197</t>
  </si>
  <si>
    <t>S00049235</t>
  </si>
  <si>
    <t>S00049246</t>
  </si>
  <si>
    <t>S00049281</t>
  </si>
  <si>
    <t>S00049300</t>
  </si>
  <si>
    <t>S00049313</t>
  </si>
  <si>
    <t>S00049322</t>
  </si>
  <si>
    <t>S00049328</t>
  </si>
  <si>
    <t>S00049329</t>
  </si>
  <si>
    <t>S00049332</t>
  </si>
  <si>
    <t>S00049341</t>
  </si>
  <si>
    <t>S00049379</t>
  </si>
  <si>
    <t>S00049383</t>
  </si>
  <si>
    <t>S00049409</t>
  </si>
  <si>
    <t>S00049410</t>
  </si>
  <si>
    <t>S00049418</t>
  </si>
  <si>
    <t>S00049430</t>
  </si>
  <si>
    <t>S00049437</t>
  </si>
  <si>
    <t>S00049438</t>
  </si>
  <si>
    <t>S00049449</t>
  </si>
  <si>
    <t>S00049478</t>
  </si>
  <si>
    <t>S00049504</t>
  </si>
  <si>
    <t>S00049531</t>
  </si>
  <si>
    <t>S00049538</t>
  </si>
  <si>
    <t>S00049568</t>
  </si>
  <si>
    <t>S00049592</t>
  </si>
  <si>
    <t>S00049607</t>
  </si>
  <si>
    <t>S00049646</t>
  </si>
  <si>
    <t>S00049647</t>
  </si>
  <si>
    <t>S00049667</t>
  </si>
  <si>
    <t>S00049672</t>
  </si>
  <si>
    <t>S00049702</t>
  </si>
  <si>
    <t>S00049788</t>
  </si>
  <si>
    <t>S00049794</t>
  </si>
  <si>
    <t>S00049808</t>
  </si>
  <si>
    <t>S00049857</t>
  </si>
  <si>
    <t>S00049862</t>
  </si>
  <si>
    <t>S00049882</t>
  </si>
  <si>
    <t>S00049910</t>
  </si>
  <si>
    <t>S00049943</t>
  </si>
  <si>
    <t>S00050030</t>
  </si>
  <si>
    <t>S00050127</t>
  </si>
  <si>
    <t>S00050132</t>
  </si>
  <si>
    <t>S00050138</t>
  </si>
  <si>
    <t>S00050200</t>
  </si>
  <si>
    <t>S00050232</t>
  </si>
  <si>
    <t>S00050234</t>
  </si>
  <si>
    <t>S00050276</t>
  </si>
  <si>
    <t>S00050291</t>
  </si>
  <si>
    <t>S00050349</t>
  </si>
  <si>
    <t>S00050355</t>
  </si>
  <si>
    <t>S00050420</t>
  </si>
  <si>
    <t>S00050487</t>
  </si>
  <si>
    <t>S00050516</t>
  </si>
  <si>
    <t>S00050566</t>
  </si>
  <si>
    <t>S00050587</t>
  </si>
  <si>
    <t>S00050621</t>
  </si>
  <si>
    <t>S00050633</t>
  </si>
  <si>
    <t>S00050651</t>
  </si>
  <si>
    <t>S00050667</t>
  </si>
  <si>
    <t>S00050704</t>
  </si>
  <si>
    <t>S00050705</t>
  </si>
  <si>
    <t>S00050708</t>
  </si>
  <si>
    <t>S00050723</t>
  </si>
  <si>
    <t>S00050739</t>
  </si>
  <si>
    <t>S00050772</t>
  </si>
  <si>
    <t>S00050786</t>
  </si>
  <si>
    <t>S00050787</t>
  </si>
  <si>
    <t>S00050789</t>
  </si>
  <si>
    <t>S00050792</t>
  </si>
  <si>
    <t>S00050795</t>
  </si>
  <si>
    <t>S00050821</t>
  </si>
  <si>
    <t>S00050867</t>
  </si>
  <si>
    <t>S00050886</t>
  </si>
  <si>
    <t>S00050949</t>
  </si>
  <si>
    <t>S00050991</t>
  </si>
  <si>
    <t>S00051000</t>
  </si>
  <si>
    <t>S00051009</t>
  </si>
  <si>
    <t>S00051013</t>
  </si>
  <si>
    <t>S00051042</t>
  </si>
  <si>
    <t>S00051078</t>
  </si>
  <si>
    <t>S00051109</t>
  </si>
  <si>
    <t>S00051141</t>
  </si>
  <si>
    <t>S00051159</t>
  </si>
  <si>
    <t>S00051184</t>
  </si>
  <si>
    <t>S00051228</t>
  </si>
  <si>
    <t>S00051256</t>
  </si>
  <si>
    <t>S00051262</t>
  </si>
  <si>
    <t>S00051270</t>
  </si>
  <si>
    <t>S00051290</t>
  </si>
  <si>
    <t>S00051297</t>
  </si>
  <si>
    <t>S00051303</t>
  </si>
  <si>
    <t>S00051313</t>
  </si>
  <si>
    <t>S00051370</t>
  </si>
  <si>
    <t>S00051371</t>
  </si>
  <si>
    <t>S00051388</t>
  </si>
  <si>
    <t>S00051409</t>
  </si>
  <si>
    <t>S00051427</t>
  </si>
  <si>
    <t>S00051430</t>
  </si>
  <si>
    <t>S00051442</t>
  </si>
  <si>
    <t>S00051446</t>
  </si>
  <si>
    <t>S00051448</t>
  </si>
  <si>
    <t>S00051456</t>
  </si>
  <si>
    <t>S00051463</t>
  </si>
  <si>
    <t>S00051473</t>
  </si>
  <si>
    <t>S00051476</t>
  </si>
  <si>
    <t>S00051490</t>
  </si>
  <si>
    <t>S00051503</t>
  </si>
  <si>
    <t>S00051508</t>
  </si>
  <si>
    <t>S00051521</t>
  </si>
  <si>
    <t>S00051557</t>
  </si>
  <si>
    <t>S00051607</t>
  </si>
  <si>
    <t>S00051643</t>
  </si>
  <si>
    <t>S00051690</t>
  </si>
  <si>
    <t>S00051714</t>
  </si>
  <si>
    <t>S00051784</t>
  </si>
  <si>
    <t>S00051801</t>
  </si>
  <si>
    <t>S00051802</t>
  </si>
  <si>
    <t>S00051818</t>
  </si>
  <si>
    <t>S00051843</t>
  </si>
  <si>
    <t>S00051853</t>
  </si>
  <si>
    <t>S00051855</t>
  </si>
  <si>
    <t>S00051871</t>
  </si>
  <si>
    <t>S00051918</t>
  </si>
  <si>
    <t>S00051920</t>
  </si>
  <si>
    <t>S00052010</t>
  </si>
  <si>
    <t>S00052012</t>
  </si>
  <si>
    <t>S00052021</t>
  </si>
  <si>
    <t>S00052034</t>
  </si>
  <si>
    <t>S00052157</t>
  </si>
  <si>
    <t>S00052178</t>
  </si>
  <si>
    <t>S00052179</t>
  </si>
  <si>
    <t>S00052210</t>
  </si>
  <si>
    <t>S00052215</t>
  </si>
  <si>
    <t>S00052221</t>
  </si>
  <si>
    <t>S00052245</t>
  </si>
  <si>
    <t>S00052253</t>
  </si>
  <si>
    <t>S00052306</t>
  </si>
  <si>
    <t>S00052331</t>
  </si>
  <si>
    <t>S00052351</t>
  </si>
  <si>
    <t>S00052354</t>
  </si>
  <si>
    <t>S00052357</t>
  </si>
  <si>
    <t>S00052368</t>
  </si>
  <si>
    <t>S00052389</t>
  </si>
  <si>
    <t>S00052394</t>
  </si>
  <si>
    <t>S00052426</t>
  </si>
  <si>
    <t>S00052462</t>
  </si>
  <si>
    <t>S00052468</t>
  </si>
  <si>
    <t>S00052478</t>
  </si>
  <si>
    <t>S00052534</t>
  </si>
  <si>
    <t>S00052572</t>
  </si>
  <si>
    <t>S00052581</t>
  </si>
  <si>
    <t>S00052617</t>
  </si>
  <si>
    <t>S00052665</t>
  </si>
  <si>
    <t>S00052674</t>
  </si>
  <si>
    <t>S00052678</t>
  </si>
  <si>
    <t>S00052701</t>
  </si>
  <si>
    <t>S00052703</t>
  </si>
  <si>
    <t>S00052731</t>
  </si>
  <si>
    <t>S00052746</t>
  </si>
  <si>
    <t>S00052753</t>
  </si>
  <si>
    <t>S00052775</t>
  </si>
  <si>
    <t>S00052831</t>
  </si>
  <si>
    <t>S00052835</t>
  </si>
  <si>
    <t>S00052848</t>
  </si>
  <si>
    <t>S00052862</t>
  </si>
  <si>
    <t>S00052877</t>
  </si>
  <si>
    <t>S00052890</t>
  </si>
  <si>
    <t>S00052918</t>
  </si>
  <si>
    <t>S00052930</t>
  </si>
  <si>
    <t>S00052950</t>
  </si>
  <si>
    <t>S00052960</t>
  </si>
  <si>
    <t>S00052962</t>
  </si>
  <si>
    <t>S00052967</t>
  </si>
  <si>
    <t>S00052987</t>
  </si>
  <si>
    <t>S00053044</t>
  </si>
  <si>
    <t>S00053108</t>
  </si>
  <si>
    <t>S00053129</t>
  </si>
  <si>
    <t>S00053156</t>
  </si>
  <si>
    <t>S00053157</t>
  </si>
  <si>
    <t>S00053175</t>
  </si>
  <si>
    <t>S00053186</t>
  </si>
  <si>
    <t>S00053204</t>
  </si>
  <si>
    <t>S00053207</t>
  </si>
  <si>
    <t>S00053210</t>
  </si>
  <si>
    <t>S00053279</t>
  </si>
  <si>
    <t>S00053283</t>
  </si>
  <si>
    <t>S00053296</t>
  </si>
  <si>
    <t>S00053299</t>
  </si>
  <si>
    <t>S00053318</t>
  </si>
  <si>
    <t>S00053359</t>
  </si>
  <si>
    <t>S00053361</t>
  </si>
  <si>
    <t>S00053540</t>
  </si>
  <si>
    <t>S00053558</t>
  </si>
  <si>
    <t>Kaine Padly</t>
  </si>
  <si>
    <t>S00053581</t>
  </si>
  <si>
    <t>S00053607</t>
  </si>
  <si>
    <t>S00053653</t>
  </si>
  <si>
    <t>S00053665</t>
  </si>
  <si>
    <t>S00053675</t>
  </si>
  <si>
    <t>S00053702</t>
  </si>
  <si>
    <t>S00053721</t>
  </si>
  <si>
    <t>S00053730</t>
  </si>
  <si>
    <t>S00053732</t>
  </si>
  <si>
    <t>S00053739</t>
  </si>
  <si>
    <t>S00053777</t>
  </si>
  <si>
    <t>S00053782</t>
  </si>
  <si>
    <t>S00053790</t>
  </si>
  <si>
    <t>S00053811</t>
  </si>
  <si>
    <t>S00053823</t>
  </si>
  <si>
    <t>S00053833</t>
  </si>
  <si>
    <t>S00053845</t>
  </si>
  <si>
    <t>S00053891</t>
  </si>
  <si>
    <t>S00053988</t>
  </si>
  <si>
    <t>S00053995</t>
  </si>
  <si>
    <t>S00054008</t>
  </si>
  <si>
    <t>S00054017</t>
  </si>
  <si>
    <t>S00054038</t>
  </si>
  <si>
    <t>S00054039</t>
  </si>
  <si>
    <t>S00054094</t>
  </si>
  <si>
    <t>S00054099</t>
  </si>
  <si>
    <t>S00054109</t>
  </si>
  <si>
    <t>S00054118</t>
  </si>
  <si>
    <t>S00054144</t>
  </si>
  <si>
    <t>S00054162</t>
  </si>
  <si>
    <t>S00054174</t>
  </si>
  <si>
    <t>S00054191</t>
  </si>
  <si>
    <t>S00054227</t>
  </si>
  <si>
    <t>S00054234</t>
  </si>
  <si>
    <t>S00054237</t>
  </si>
  <si>
    <t>S00054284</t>
  </si>
  <si>
    <t>S00054339</t>
  </si>
  <si>
    <t>S00054347</t>
  </si>
  <si>
    <t>S00054349</t>
  </si>
  <si>
    <t>S00054369</t>
  </si>
  <si>
    <t>S00054391</t>
  </si>
  <si>
    <t>S00054404</t>
  </si>
  <si>
    <t>S00054480</t>
  </si>
  <si>
    <t>S00054485</t>
  </si>
  <si>
    <t>S00054535</t>
  </si>
  <si>
    <t>S00054571</t>
  </si>
  <si>
    <t>S00054573</t>
  </si>
  <si>
    <t>S00054600</t>
  </si>
  <si>
    <t>S00054613</t>
  </si>
  <si>
    <t>S00054620</t>
  </si>
  <si>
    <t>S00054629</t>
  </si>
  <si>
    <t>S00054637</t>
  </si>
  <si>
    <t>S00054666</t>
  </si>
  <si>
    <t>S00054673</t>
  </si>
  <si>
    <t>S00054682</t>
  </si>
  <si>
    <t>S00054716</t>
  </si>
  <si>
    <t>S00054744</t>
  </si>
  <si>
    <t>S00054766</t>
  </si>
  <si>
    <t>S00054802</t>
  </si>
  <si>
    <t>S00054813</t>
  </si>
  <si>
    <t>S00054832</t>
  </si>
  <si>
    <t>S00054909</t>
  </si>
  <si>
    <t>S00054940</t>
  </si>
  <si>
    <t>S00054942</t>
  </si>
  <si>
    <t>S00054960</t>
  </si>
  <si>
    <t>S00054964</t>
  </si>
  <si>
    <t>S00054977</t>
  </si>
  <si>
    <t>S00054980</t>
  </si>
  <si>
    <t>S00055008</t>
  </si>
  <si>
    <t>S00055021</t>
  </si>
  <si>
    <t>S00055023</t>
  </si>
  <si>
    <t>S00055056</t>
  </si>
  <si>
    <t>S00055063</t>
  </si>
  <si>
    <t>S00055070</t>
  </si>
  <si>
    <t>S00055106</t>
  </si>
  <si>
    <t>S00055156</t>
  </si>
  <si>
    <t>S00055161</t>
  </si>
  <si>
    <t>S00055183</t>
  </si>
  <si>
    <t>S00055220</t>
  </si>
  <si>
    <t>S00055231</t>
  </si>
  <si>
    <t>S00055246</t>
  </si>
  <si>
    <t>S00055254</t>
  </si>
  <si>
    <t>S00055275</t>
  </si>
  <si>
    <t>S00055293</t>
  </si>
  <si>
    <t>S00055299</t>
  </si>
  <si>
    <t>S00055340</t>
  </si>
  <si>
    <t>S00055379</t>
  </si>
  <si>
    <t>S00055382</t>
  </si>
  <si>
    <t>S00055397</t>
  </si>
  <si>
    <t>S00055415</t>
  </si>
  <si>
    <t>S00055423</t>
  </si>
  <si>
    <t>S00055432</t>
  </si>
  <si>
    <t>S00055450</t>
  </si>
  <si>
    <t>S00055470</t>
  </si>
  <si>
    <t>S00055514</t>
  </si>
  <si>
    <t>S00055526</t>
  </si>
  <si>
    <t>S00055582</t>
  </si>
  <si>
    <t>S00055618</t>
  </si>
  <si>
    <t>S00055621</t>
  </si>
  <si>
    <t>S00055625</t>
  </si>
  <si>
    <t>S00055626</t>
  </si>
  <si>
    <t>S00055634</t>
  </si>
  <si>
    <t>S00055663</t>
  </si>
  <si>
    <t>S00055756</t>
  </si>
  <si>
    <t>S00055761</t>
  </si>
  <si>
    <t>S00055829</t>
  </si>
  <si>
    <t>S00055843</t>
  </si>
  <si>
    <t>S00055886</t>
  </si>
  <si>
    <t>S00055933</t>
  </si>
  <si>
    <t>S00055952</t>
  </si>
  <si>
    <t>S00055953</t>
  </si>
  <si>
    <t>S00055969</t>
  </si>
  <si>
    <t>S00055985</t>
  </si>
  <si>
    <t>S00056087</t>
  </si>
  <si>
    <t>S00056099</t>
  </si>
  <si>
    <t>S00056101</t>
  </si>
  <si>
    <t>S00056106</t>
  </si>
  <si>
    <t>S00056145</t>
  </si>
  <si>
    <t>S00056161</t>
  </si>
  <si>
    <t>S00056174</t>
  </si>
  <si>
    <t>S00056184</t>
  </si>
  <si>
    <t>S00056206</t>
  </si>
  <si>
    <t>S00056218</t>
  </si>
  <si>
    <t>S00056221</t>
  </si>
  <si>
    <t>S00056230</t>
  </si>
  <si>
    <t>S00056267</t>
  </si>
  <si>
    <t>S00056307</t>
  </si>
  <si>
    <t>S00056329</t>
  </si>
  <si>
    <t>S00056375</t>
  </si>
  <si>
    <t>S00056384</t>
  </si>
  <si>
    <t>S00056391</t>
  </si>
  <si>
    <t>S00056440</t>
  </si>
  <si>
    <t>S00056458</t>
  </si>
  <si>
    <t>S00056527</t>
  </si>
  <si>
    <t>S00056538</t>
  </si>
  <si>
    <t>S00056565</t>
  </si>
  <si>
    <t>S00056571</t>
  </si>
  <si>
    <t>S00056573</t>
  </si>
  <si>
    <t>S00056576</t>
  </si>
  <si>
    <t>S00056602</t>
  </si>
  <si>
    <t>S00056604</t>
  </si>
  <si>
    <t>S00056623</t>
  </si>
  <si>
    <t>S00056649</t>
  </si>
  <si>
    <t>S00056655</t>
  </si>
  <si>
    <t>S00056673</t>
  </si>
  <si>
    <t>S00056716</t>
  </si>
  <si>
    <t>S00056717</t>
  </si>
  <si>
    <t>S00056732</t>
  </si>
  <si>
    <t>S00056745</t>
  </si>
  <si>
    <t>S00056752</t>
  </si>
  <si>
    <t>S00056769</t>
  </si>
  <si>
    <t>S00056822</t>
  </si>
  <si>
    <t>S00056840</t>
  </si>
  <si>
    <t>S00056858</t>
  </si>
  <si>
    <t>S00056893</t>
  </si>
  <si>
    <t>S00056897</t>
  </si>
  <si>
    <t>S00056910</t>
  </si>
  <si>
    <t>S00056943</t>
  </si>
  <si>
    <t>S00056955</t>
  </si>
  <si>
    <t>S00056992</t>
  </si>
  <si>
    <t>S00057003</t>
  </si>
  <si>
    <t>S00057028</t>
  </si>
  <si>
    <t>S00057040</t>
  </si>
  <si>
    <t>S00057101</t>
  </si>
  <si>
    <t>S00057104</t>
  </si>
  <si>
    <t>S00057108</t>
  </si>
  <si>
    <t>S00057126</t>
  </si>
  <si>
    <t>S00057208</t>
  </si>
  <si>
    <t>S00057256</t>
  </si>
  <si>
    <t>S00057258</t>
  </si>
  <si>
    <t>S00057275</t>
  </si>
  <si>
    <t>S00057353</t>
  </si>
  <si>
    <t>S00057374</t>
  </si>
  <si>
    <t>S00057379</t>
  </si>
  <si>
    <t>S00057383</t>
  </si>
  <si>
    <t>S00057386</t>
  </si>
  <si>
    <t>S00057389</t>
  </si>
  <si>
    <t>S00057404</t>
  </si>
  <si>
    <t>S00057413</t>
  </si>
  <si>
    <t>S00057449</t>
  </si>
  <si>
    <t>S00057456</t>
  </si>
  <si>
    <t>S00057505</t>
  </si>
  <si>
    <t>S00057514</t>
  </si>
  <si>
    <t>S00057571</t>
  </si>
  <si>
    <t>S00057587</t>
  </si>
  <si>
    <t>S00057595</t>
  </si>
  <si>
    <t>S00057602</t>
  </si>
  <si>
    <t>S00057645</t>
  </si>
  <si>
    <t>S00057706</t>
  </si>
  <si>
    <t>S00057716</t>
  </si>
  <si>
    <t>S00057717</t>
  </si>
  <si>
    <t>S00057725</t>
  </si>
  <si>
    <t>S00057733</t>
  </si>
  <si>
    <t>S00057762</t>
  </si>
  <si>
    <t>S00057765</t>
  </si>
  <si>
    <t>S00057784</t>
  </si>
  <si>
    <t>S00057785</t>
  </si>
  <si>
    <t>S00057861</t>
  </si>
  <si>
    <t>S00057956</t>
  </si>
  <si>
    <t>S00058085</t>
  </si>
  <si>
    <t>S00058108</t>
  </si>
  <si>
    <t>S00058116</t>
  </si>
  <si>
    <t>S00058138</t>
  </si>
  <si>
    <t>S00058201</t>
  </si>
  <si>
    <t>Ches Bonnell</t>
  </si>
  <si>
    <t>S00058266</t>
  </si>
  <si>
    <t>S00058302</t>
  </si>
  <si>
    <t>S00058316</t>
  </si>
  <si>
    <t>S00058343</t>
  </si>
  <si>
    <t>S00058372</t>
  </si>
  <si>
    <t>S00058392</t>
  </si>
  <si>
    <t>S00058397</t>
  </si>
  <si>
    <t>S00058401</t>
  </si>
  <si>
    <t>S00058406</t>
  </si>
  <si>
    <t>S00058433</t>
  </si>
  <si>
    <t>S00058446</t>
  </si>
  <si>
    <t>S00058475</t>
  </si>
  <si>
    <t>S00058505</t>
  </si>
  <si>
    <t>S00058510</t>
  </si>
  <si>
    <t>S00058634</t>
  </si>
  <si>
    <t>S00058691</t>
  </si>
  <si>
    <t>S00058700</t>
  </si>
  <si>
    <t>S00058701</t>
  </si>
  <si>
    <t>S00058702</t>
  </si>
  <si>
    <t>S00058785</t>
  </si>
  <si>
    <t>S00058790</t>
  </si>
  <si>
    <t>S00058823</t>
  </si>
  <si>
    <t>S00058839</t>
  </si>
  <si>
    <t>S00058840</t>
  </si>
  <si>
    <t>S00058851</t>
  </si>
  <si>
    <t>S00058864</t>
  </si>
  <si>
    <t>S00058866</t>
  </si>
  <si>
    <t>S00058871</t>
  </si>
  <si>
    <t>S00058896</t>
  </si>
  <si>
    <t>S00058903</t>
  </si>
  <si>
    <t>S00058909</t>
  </si>
  <si>
    <t>S00058912</t>
  </si>
  <si>
    <t>S00058983</t>
  </si>
  <si>
    <t>S00059019</t>
  </si>
  <si>
    <t>S00059095</t>
  </si>
  <si>
    <t>S00059116</t>
  </si>
  <si>
    <t>S00059149</t>
  </si>
  <si>
    <t>S00059201</t>
  </si>
  <si>
    <t>S00059226</t>
  </si>
  <si>
    <t>S00059253</t>
  </si>
  <si>
    <t>S00059255</t>
  </si>
  <si>
    <t>S00059346</t>
  </si>
  <si>
    <t>S00059366</t>
  </si>
  <si>
    <t>S00059383</t>
  </si>
  <si>
    <t>S00059397</t>
  </si>
  <si>
    <t>S00059399</t>
  </si>
  <si>
    <t>S00059443</t>
  </si>
  <si>
    <t>S00059446</t>
  </si>
  <si>
    <t>S00059478</t>
  </si>
  <si>
    <t>S00059496</t>
  </si>
  <si>
    <t>S00059498</t>
  </si>
  <si>
    <t>S00059516</t>
  </si>
  <si>
    <t>S00059521</t>
  </si>
  <si>
    <t>S00059547</t>
  </si>
  <si>
    <t>S00059574</t>
  </si>
  <si>
    <t>S00059595</t>
  </si>
  <si>
    <t>S00059614</t>
  </si>
  <si>
    <t>S00059639</t>
  </si>
  <si>
    <t>S00059643</t>
  </si>
  <si>
    <t>S00059648</t>
  </si>
  <si>
    <t>S00059753</t>
  </si>
  <si>
    <t>S00059760</t>
  </si>
  <si>
    <t>S00059811</t>
  </si>
  <si>
    <t>S00059815</t>
  </si>
  <si>
    <t>S00059827</t>
  </si>
  <si>
    <t>S00059859</t>
  </si>
  <si>
    <t>S00059917</t>
  </si>
  <si>
    <t>S00059935</t>
  </si>
  <si>
    <t>S00059937</t>
  </si>
  <si>
    <t>S00059960</t>
  </si>
  <si>
    <t>S00059961</t>
  </si>
  <si>
    <t>S00059965</t>
  </si>
  <si>
    <t>S00059979</t>
  </si>
  <si>
    <t>S00060019</t>
  </si>
  <si>
    <t>S00060028</t>
  </si>
  <si>
    <t>S00060046</t>
  </si>
  <si>
    <t>S00060049</t>
  </si>
  <si>
    <t>S00060062</t>
  </si>
  <si>
    <t>S00060076</t>
  </si>
  <si>
    <t>S00060096</t>
  </si>
  <si>
    <t>S00060103</t>
  </si>
  <si>
    <t>S00060108</t>
  </si>
  <si>
    <t>S00060129</t>
  </si>
  <si>
    <t>S00060208</t>
  </si>
  <si>
    <t>S00060213</t>
  </si>
  <si>
    <t>S00060236</t>
  </si>
  <si>
    <t>S00060239</t>
  </si>
  <si>
    <t>S00060272</t>
  </si>
  <si>
    <t>S00060301</t>
  </si>
  <si>
    <t>S00060328</t>
  </si>
  <si>
    <t>S00060341</t>
  </si>
  <si>
    <t>S00060454</t>
  </si>
  <si>
    <t>S00060476</t>
  </si>
  <si>
    <t>S00060488</t>
  </si>
  <si>
    <t>S00060531</t>
  </si>
  <si>
    <t>S00060558</t>
  </si>
  <si>
    <t>S00060561</t>
  </si>
  <si>
    <t>S00060620</t>
  </si>
  <si>
    <t>S00060651</t>
  </si>
  <si>
    <t>S00060659</t>
  </si>
  <si>
    <t>S00060666</t>
  </si>
  <si>
    <t>S00060672</t>
  </si>
  <si>
    <t>S00060708</t>
  </si>
  <si>
    <t>S00060709</t>
  </si>
  <si>
    <t>S00060735</t>
  </si>
  <si>
    <t>S00060778</t>
  </si>
  <si>
    <t>S00060808</t>
  </si>
  <si>
    <t>S00060818</t>
  </si>
  <si>
    <t>S00060847</t>
  </si>
  <si>
    <t>S00060862</t>
  </si>
  <si>
    <t>S00060873</t>
  </si>
  <si>
    <t>S00060893</t>
  </si>
  <si>
    <t>S00060898</t>
  </si>
  <si>
    <t>S00060924</t>
  </si>
  <si>
    <t>S00060937</t>
  </si>
  <si>
    <t>S00060939</t>
  </si>
  <si>
    <t>S00060953</t>
  </si>
  <si>
    <t>S00060972</t>
  </si>
  <si>
    <t>S00060978</t>
  </si>
  <si>
    <t>S00060980</t>
  </si>
  <si>
    <t>S00060988</t>
  </si>
  <si>
    <t>S00061017</t>
  </si>
  <si>
    <t>S00061033</t>
  </si>
  <si>
    <t>S00061117</t>
  </si>
  <si>
    <t>S00061122</t>
  </si>
  <si>
    <t>S00061153</t>
  </si>
  <si>
    <t>S00061190</t>
  </si>
  <si>
    <t>S00061218</t>
  </si>
  <si>
    <t>S00061238</t>
  </si>
  <si>
    <t>S00061258</t>
  </si>
  <si>
    <t>S00061282</t>
  </si>
  <si>
    <t>S00061287</t>
  </si>
  <si>
    <t>S00061313</t>
  </si>
  <si>
    <t>S00061320</t>
  </si>
  <si>
    <t>S00061327</t>
  </si>
  <si>
    <t>S00061364</t>
  </si>
  <si>
    <t>S00061420</t>
  </si>
  <si>
    <t>S00061461</t>
  </si>
  <si>
    <t>S00061474</t>
  </si>
  <si>
    <t>S00061491</t>
  </si>
  <si>
    <t>S00061501</t>
  </si>
  <si>
    <t>S00061507</t>
  </si>
  <si>
    <t>S00061549</t>
  </si>
  <si>
    <t>S00061571</t>
  </si>
  <si>
    <t>S00061588</t>
  </si>
  <si>
    <t>S00061663</t>
  </si>
  <si>
    <t>S00061674</t>
  </si>
  <si>
    <t>S00061679</t>
  </si>
  <si>
    <t>S00061717</t>
  </si>
  <si>
    <t>S00061729</t>
  </si>
  <si>
    <t>S00061773</t>
  </si>
  <si>
    <t>S00061776</t>
  </si>
  <si>
    <t>S00061780</t>
  </si>
  <si>
    <t>S00061793</t>
  </si>
  <si>
    <t>S00061802</t>
  </si>
  <si>
    <t>S00061842</t>
  </si>
  <si>
    <t>S00061883</t>
  </si>
  <si>
    <t>S00061898</t>
  </si>
  <si>
    <t>S00061967</t>
  </si>
  <si>
    <t>S00061976</t>
  </si>
  <si>
    <t>S00061990</t>
  </si>
  <si>
    <t>S00061994</t>
  </si>
  <si>
    <t>S00062019</t>
  </si>
  <si>
    <t>S00062029</t>
  </si>
  <si>
    <t>S00062035</t>
  </si>
  <si>
    <t>S00062094</t>
  </si>
  <si>
    <t>S00062114</t>
  </si>
  <si>
    <t>S00062121</t>
  </si>
  <si>
    <t>S00062126</t>
  </si>
  <si>
    <t>S00062150</t>
  </si>
  <si>
    <t>S00062152</t>
  </si>
  <si>
    <t>S00062162</t>
  </si>
  <si>
    <t>S00062168</t>
  </si>
  <si>
    <t>S00062172</t>
  </si>
  <si>
    <t>S00062189</t>
  </si>
  <si>
    <t>S00062205</t>
  </si>
  <si>
    <t>S00062206</t>
  </si>
  <si>
    <t>S00062213</t>
  </si>
  <si>
    <t>S00062222</t>
  </si>
  <si>
    <t>S00062232</t>
  </si>
  <si>
    <t>S00062238</t>
  </si>
  <si>
    <t>S00062250</t>
  </si>
  <si>
    <t>S00062307</t>
  </si>
  <si>
    <t>S00062313</t>
  </si>
  <si>
    <t>S00062316</t>
  </si>
  <si>
    <t>S00062322</t>
  </si>
  <si>
    <t>S00062364</t>
  </si>
  <si>
    <t>S00062365</t>
  </si>
  <si>
    <t>S00062381</t>
  </si>
  <si>
    <t>S00062390</t>
  </si>
  <si>
    <t>S00062412</t>
  </si>
  <si>
    <t>S00062478</t>
  </si>
  <si>
    <t>S00062498</t>
  </si>
  <si>
    <t>S00062519</t>
  </si>
  <si>
    <t>S00062520</t>
  </si>
  <si>
    <t>S00062540</t>
  </si>
  <si>
    <t>S00062561</t>
  </si>
  <si>
    <t>S00062579</t>
  </si>
  <si>
    <t>S00062582</t>
  </si>
  <si>
    <t>S00062589</t>
  </si>
  <si>
    <t>S00062601</t>
  </si>
  <si>
    <t>S00062616</t>
  </si>
  <si>
    <t>S00062656</t>
  </si>
  <si>
    <t>S00062671</t>
  </si>
  <si>
    <t>S00062709</t>
  </si>
  <si>
    <t>S00062725</t>
  </si>
  <si>
    <t>S00062760</t>
  </si>
  <si>
    <t>S00062776</t>
  </si>
  <si>
    <t>S00062798</t>
  </si>
  <si>
    <t>S00062814</t>
  </si>
  <si>
    <t>S00062823</t>
  </si>
  <si>
    <t>S00062874</t>
  </si>
  <si>
    <t>S00062881</t>
  </si>
  <si>
    <t>S00062884</t>
  </si>
  <si>
    <t>S00062890</t>
  </si>
  <si>
    <t>S00062926</t>
  </si>
  <si>
    <t>S00062928</t>
  </si>
  <si>
    <t>S00062940</t>
  </si>
  <si>
    <t>S00062962</t>
  </si>
  <si>
    <t>S00062989</t>
  </si>
  <si>
    <t>S00063051</t>
  </si>
  <si>
    <t>S00063073</t>
  </si>
  <si>
    <t>S00063076</t>
  </si>
  <si>
    <t>S00063077</t>
  </si>
  <si>
    <t>S00063080</t>
  </si>
  <si>
    <t>S00063082</t>
  </si>
  <si>
    <t>S00063097</t>
  </si>
  <si>
    <t>S00063126</t>
  </si>
  <si>
    <t>S00063127</t>
  </si>
  <si>
    <t>S00063141</t>
  </si>
  <si>
    <t>S00063184</t>
  </si>
  <si>
    <t>S00063185</t>
  </si>
  <si>
    <t>S00063189</t>
  </si>
  <si>
    <t>S00063200</t>
  </si>
  <si>
    <t>S00063201</t>
  </si>
  <si>
    <t>S00063211</t>
  </si>
  <si>
    <t>S00063232</t>
  </si>
  <si>
    <t>S00063247</t>
  </si>
  <si>
    <t>S00063249</t>
  </si>
  <si>
    <t>S00063273</t>
  </si>
  <si>
    <t>S00063304</t>
  </si>
  <si>
    <t>S00063314</t>
  </si>
  <si>
    <t>S00063319</t>
  </si>
  <si>
    <t>S00063334</t>
  </si>
  <si>
    <t>S00063335</t>
  </si>
  <si>
    <t>S00063393</t>
  </si>
  <si>
    <t>S00063429</t>
  </si>
  <si>
    <t>S00063448</t>
  </si>
  <si>
    <t>S00063454</t>
  </si>
  <si>
    <t>S00063470</t>
  </si>
  <si>
    <t>S00063529</t>
  </si>
  <si>
    <t>S00063612</t>
  </si>
  <si>
    <t>S00063649</t>
  </si>
  <si>
    <t>S00063665</t>
  </si>
  <si>
    <t>S00063684</t>
  </si>
  <si>
    <t>S00063691</t>
  </si>
  <si>
    <t>S00063700</t>
  </si>
  <si>
    <t>S00063710</t>
  </si>
  <si>
    <t>S00063721</t>
  </si>
  <si>
    <t>S00063723</t>
  </si>
  <si>
    <t>S00063730</t>
  </si>
  <si>
    <t>S00063772</t>
  </si>
  <si>
    <t>S00063874</t>
  </si>
  <si>
    <t>S00063877</t>
  </si>
  <si>
    <t>S00063919</t>
  </si>
  <si>
    <t>S00063928</t>
  </si>
  <si>
    <t>S00063929</t>
  </si>
  <si>
    <t>S00063945</t>
  </si>
  <si>
    <t>S00063981</t>
  </si>
  <si>
    <t>S00063982</t>
  </si>
  <si>
    <t>S00064027</t>
  </si>
  <si>
    <t>S00064050</t>
  </si>
  <si>
    <t>S00064064</t>
  </si>
  <si>
    <t>S00064071</t>
  </si>
  <si>
    <t>S00064074</t>
  </si>
  <si>
    <t>S00064094</t>
  </si>
  <si>
    <t>S00064192</t>
  </si>
  <si>
    <t>S00064216</t>
  </si>
  <si>
    <t>S00064228</t>
  </si>
  <si>
    <t>S00064255</t>
  </si>
  <si>
    <t>S00064264</t>
  </si>
  <si>
    <t>S00064277</t>
  </si>
  <si>
    <t>S00064293</t>
  </si>
  <si>
    <t>S00064329</t>
  </si>
  <si>
    <t>S00064391</t>
  </si>
  <si>
    <t>S00064403</t>
  </si>
  <si>
    <t>S00064424</t>
  </si>
  <si>
    <t>S00064465</t>
  </si>
  <si>
    <t>S00064489</t>
  </si>
  <si>
    <t>S00064495</t>
  </si>
  <si>
    <t>S00064502</t>
  </si>
  <si>
    <t>S00064542</t>
  </si>
  <si>
    <t>S00064552</t>
  </si>
  <si>
    <t>S00064578</t>
  </si>
  <si>
    <t>S00064583</t>
  </si>
  <si>
    <t>S00064598</t>
  </si>
  <si>
    <t>S00064625</t>
  </si>
  <si>
    <t>S00064648</t>
  </si>
  <si>
    <t>S00064650</t>
  </si>
  <si>
    <t>S00064675</t>
  </si>
  <si>
    <t>S00064742</t>
  </si>
  <si>
    <t>S00064761</t>
  </si>
  <si>
    <t>S00064774</t>
  </si>
  <si>
    <t>S00064849</t>
  </si>
  <si>
    <t>S00064875</t>
  </si>
  <si>
    <t>S00064903</t>
  </si>
  <si>
    <t>S00064966</t>
  </si>
  <si>
    <t>S00064982</t>
  </si>
  <si>
    <t>S00064987</t>
  </si>
  <si>
    <t>S00064993</t>
  </si>
  <si>
    <t>S00065001</t>
  </si>
  <si>
    <t>S00065041</t>
  </si>
  <si>
    <t>S00065044</t>
  </si>
  <si>
    <t>S00065045</t>
  </si>
  <si>
    <t>S00065047</t>
  </si>
  <si>
    <t>S00065117</t>
  </si>
  <si>
    <t>S00065137</t>
  </si>
  <si>
    <t>S00065191</t>
  </si>
  <si>
    <t>S00065218</t>
  </si>
  <si>
    <t>S00065302</t>
  </si>
  <si>
    <t>S00065315</t>
  </si>
  <si>
    <t>S00065328</t>
  </si>
  <si>
    <t>S00065348</t>
  </si>
  <si>
    <t>S00065452</t>
  </si>
  <si>
    <t>S00065469</t>
  </si>
  <si>
    <t>S00065471</t>
  </si>
  <si>
    <t>S00065478</t>
  </si>
  <si>
    <t>S00065488</t>
  </si>
  <si>
    <t>S00065491</t>
  </si>
  <si>
    <t>S00065492</t>
  </si>
  <si>
    <t>S00065557</t>
  </si>
  <si>
    <t>S00065595</t>
  </si>
  <si>
    <t>S00065629</t>
  </si>
  <si>
    <t>S00065642</t>
  </si>
  <si>
    <t>S00065651</t>
  </si>
  <si>
    <t>S00065658</t>
  </si>
  <si>
    <t>S00065693</t>
  </si>
  <si>
    <t>S00065698</t>
  </si>
  <si>
    <t>S00065709</t>
  </si>
  <si>
    <t>S00065727</t>
  </si>
  <si>
    <t>S00065745</t>
  </si>
  <si>
    <t>S00065779</t>
  </si>
  <si>
    <t>S00065781</t>
  </si>
  <si>
    <t>S00065842</t>
  </si>
  <si>
    <t>S00065853</t>
  </si>
  <si>
    <t>S00065861</t>
  </si>
  <si>
    <t>S00065965</t>
  </si>
  <si>
    <t>S00065977</t>
  </si>
  <si>
    <t>S00066027</t>
  </si>
  <si>
    <t>S00066040</t>
  </si>
  <si>
    <t>S00066092</t>
  </si>
  <si>
    <t>S00066105</t>
  </si>
  <si>
    <t>S00066126</t>
  </si>
  <si>
    <t>S00066147</t>
  </si>
  <si>
    <t>S00066207</t>
  </si>
  <si>
    <t>S00066218</t>
  </si>
  <si>
    <t>S00066310</t>
  </si>
  <si>
    <t>S00066311</t>
  </si>
  <si>
    <t>S00066341</t>
  </si>
  <si>
    <t>S00066350</t>
  </si>
  <si>
    <t>S00066352</t>
  </si>
  <si>
    <t>S00066356</t>
  </si>
  <si>
    <t>S00066380</t>
  </si>
  <si>
    <t>S00066425</t>
  </si>
  <si>
    <t>S00066426</t>
  </si>
  <si>
    <t>S00066459</t>
  </si>
  <si>
    <t>S00066464</t>
  </si>
  <si>
    <t>S00066496</t>
  </si>
  <si>
    <t>S00066498</t>
  </si>
  <si>
    <t>S00066545</t>
  </si>
  <si>
    <t>S00066557</t>
  </si>
  <si>
    <t>S00066567</t>
  </si>
  <si>
    <t>S00066570</t>
  </si>
  <si>
    <t>S00066593</t>
  </si>
  <si>
    <t>S00066612</t>
  </si>
  <si>
    <t>S00066633</t>
  </si>
  <si>
    <t>S00066661</t>
  </si>
  <si>
    <t>S00066711</t>
  </si>
  <si>
    <t>S00066748</t>
  </si>
  <si>
    <t>S00066759</t>
  </si>
  <si>
    <t>S00066791</t>
  </si>
  <si>
    <t>S00066800</t>
  </si>
  <si>
    <t>S00066824</t>
  </si>
  <si>
    <t>S00066829</t>
  </si>
  <si>
    <t>S00066848</t>
  </si>
  <si>
    <t>S00066851</t>
  </si>
  <si>
    <t>S00066861</t>
  </si>
  <si>
    <t>S00066876</t>
  </si>
  <si>
    <t>S00066903</t>
  </si>
  <si>
    <t>S00066967</t>
  </si>
  <si>
    <t>S00066971</t>
  </si>
  <si>
    <t>S00066974</t>
  </si>
  <si>
    <t>S00067019</t>
  </si>
  <si>
    <t>S00067021</t>
  </si>
  <si>
    <t>S00067061</t>
  </si>
  <si>
    <t>S00067085</t>
  </si>
  <si>
    <t>S00067092</t>
  </si>
  <si>
    <t>S00067139</t>
  </si>
  <si>
    <t>S00067145</t>
  </si>
  <si>
    <t>S00067215</t>
  </si>
  <si>
    <t>S00067239</t>
  </si>
  <si>
    <t>S00067243</t>
  </si>
  <si>
    <t>S00067255</t>
  </si>
  <si>
    <t>S00067292</t>
  </si>
  <si>
    <t>S00067333</t>
  </si>
  <si>
    <t>S00067344</t>
  </si>
  <si>
    <t>S00067368</t>
  </si>
  <si>
    <t>S00067373</t>
  </si>
  <si>
    <t>S00067394</t>
  </si>
  <si>
    <t>S00067400</t>
  </si>
  <si>
    <t>S00067499</t>
  </si>
  <si>
    <t>S00067513</t>
  </si>
  <si>
    <t>S00067551</t>
  </si>
  <si>
    <t>S00067554</t>
  </si>
  <si>
    <t>S00067559</t>
  </si>
  <si>
    <t>S00067578</t>
  </si>
  <si>
    <t>S00067590</t>
  </si>
  <si>
    <t>S00067610</t>
  </si>
  <si>
    <t>S00067681</t>
  </si>
  <si>
    <t>S00067685</t>
  </si>
  <si>
    <t>S00067696</t>
  </si>
  <si>
    <t>S00067706</t>
  </si>
  <si>
    <t>S00067717</t>
  </si>
  <si>
    <t>S00067743</t>
  </si>
  <si>
    <t>S00067744</t>
  </si>
  <si>
    <t>S00067747</t>
  </si>
  <si>
    <t>S00067758</t>
  </si>
  <si>
    <t>S00067767</t>
  </si>
  <si>
    <t>S00067768</t>
  </si>
  <si>
    <t>S00067787</t>
  </si>
  <si>
    <t>S00067800</t>
  </si>
  <si>
    <t>S00067849</t>
  </si>
  <si>
    <t>S00067868</t>
  </si>
  <si>
    <t>S00067877</t>
  </si>
  <si>
    <t>S00067885</t>
  </si>
  <si>
    <t>S00067911</t>
  </si>
  <si>
    <t>S00067972</t>
  </si>
  <si>
    <t>S00067977</t>
  </si>
  <si>
    <t>S00067996</t>
  </si>
  <si>
    <t>S00068031</t>
  </si>
  <si>
    <t>S00068110</t>
  </si>
  <si>
    <t>S00068156</t>
  </si>
  <si>
    <t>S00068170</t>
  </si>
  <si>
    <t>S00068187</t>
  </si>
  <si>
    <t>S00068197</t>
  </si>
  <si>
    <t>S00068314</t>
  </si>
  <si>
    <t>S00068334</t>
  </si>
  <si>
    <t>S00068347</t>
  </si>
  <si>
    <t>S00068358</t>
  </si>
  <si>
    <t>S00068382</t>
  </si>
  <si>
    <t>S00068417</t>
  </si>
  <si>
    <t>S00068434</t>
  </si>
  <si>
    <t>S00068441</t>
  </si>
  <si>
    <t>S00068446</t>
  </si>
  <si>
    <t>S00068454</t>
  </si>
  <si>
    <t>S00068495</t>
  </si>
  <si>
    <t>S00068541</t>
  </si>
  <si>
    <t>S00068551</t>
  </si>
  <si>
    <t>S00068555</t>
  </si>
  <si>
    <t>S00068569</t>
  </si>
  <si>
    <t>S00068639</t>
  </si>
  <si>
    <t>S00068656</t>
  </si>
  <si>
    <t>S00068666</t>
  </si>
  <si>
    <t>S00068667</t>
  </si>
  <si>
    <t>S00068677</t>
  </si>
  <si>
    <t>S00068734</t>
  </si>
  <si>
    <t>S00068770</t>
  </si>
  <si>
    <t>S00068777</t>
  </si>
  <si>
    <t>S00068803</t>
  </si>
  <si>
    <t>S00068808</t>
  </si>
  <si>
    <t>S00068823</t>
  </si>
  <si>
    <t>S00068843</t>
  </si>
  <si>
    <t>S00068869</t>
  </si>
  <si>
    <t>S00068882</t>
  </si>
  <si>
    <t>S00068905</t>
  </si>
  <si>
    <t>S00068911</t>
  </si>
  <si>
    <t>S00068968</t>
  </si>
  <si>
    <t>S00068977</t>
  </si>
  <si>
    <t>S00068998</t>
  </si>
  <si>
    <t>S00069002</t>
  </si>
  <si>
    <t>S00069004</t>
  </si>
  <si>
    <t>S00069032</t>
  </si>
  <si>
    <t>S00069036</t>
  </si>
  <si>
    <t>S00069109</t>
  </si>
  <si>
    <t>S00069110</t>
  </si>
  <si>
    <t>S00069156</t>
  </si>
  <si>
    <t>S00069168</t>
  </si>
  <si>
    <t>S00069202</t>
  </si>
  <si>
    <t>S00069274</t>
  </si>
  <si>
    <t>S00069284</t>
  </si>
  <si>
    <t>S00069286</t>
  </si>
  <si>
    <t>S00069291</t>
  </si>
  <si>
    <t>S00069334</t>
  </si>
  <si>
    <t>S00069346</t>
  </si>
  <si>
    <t>S00069373</t>
  </si>
  <si>
    <t>S00069387</t>
  </si>
  <si>
    <t>S00069389</t>
  </si>
  <si>
    <t>S00069412</t>
  </si>
  <si>
    <t>S00069426</t>
  </si>
  <si>
    <t>S00069433</t>
  </si>
  <si>
    <t>S00069474</t>
  </si>
  <si>
    <t>S00069475</t>
  </si>
  <si>
    <t>S00069487</t>
  </si>
  <si>
    <t>S00069504</t>
  </si>
  <si>
    <t>S00069509</t>
  </si>
  <si>
    <t>S00069512</t>
  </si>
  <si>
    <t>S00069522</t>
  </si>
  <si>
    <t>S00069539</t>
  </si>
  <si>
    <t>S00069552</t>
  </si>
  <si>
    <t>S00069562</t>
  </si>
  <si>
    <t>S00069576</t>
  </si>
  <si>
    <t>S00069577</t>
  </si>
  <si>
    <t>S00069593</t>
  </si>
  <si>
    <t>S00069595</t>
  </si>
  <si>
    <t>S00069669</t>
  </si>
  <si>
    <t>S00069706</t>
  </si>
  <si>
    <t>S00069718</t>
  </si>
  <si>
    <t>S00069854</t>
  </si>
  <si>
    <t>S00069864</t>
  </si>
  <si>
    <t>S00069900</t>
  </si>
  <si>
    <t>S00069902</t>
  </si>
  <si>
    <t>S00069970</t>
  </si>
  <si>
    <t>S00069972</t>
  </si>
  <si>
    <t>S00069985</t>
  </si>
  <si>
    <t>S00069997</t>
  </si>
  <si>
    <t>S00070016</t>
  </si>
  <si>
    <t>S00070042</t>
  </si>
  <si>
    <t>S00070043</t>
  </si>
  <si>
    <t>S00070071</t>
  </si>
  <si>
    <t>S00070118</t>
  </si>
  <si>
    <t>S00070126</t>
  </si>
  <si>
    <t>S00070129</t>
  </si>
  <si>
    <t>S00070142</t>
  </si>
  <si>
    <t>S00070150</t>
  </si>
  <si>
    <t>S00070156</t>
  </si>
  <si>
    <t>S00070169</t>
  </si>
  <si>
    <t>S00070199</t>
  </si>
  <si>
    <t>S00070205</t>
  </si>
  <si>
    <t>S00070260</t>
  </si>
  <si>
    <t>S00070263</t>
  </si>
  <si>
    <t>S00070285</t>
  </si>
  <si>
    <t>S00070299</t>
  </si>
  <si>
    <t>S00070328</t>
  </si>
  <si>
    <t>S00070337</t>
  </si>
  <si>
    <t>S00070390</t>
  </si>
  <si>
    <t>Andria Kimpton</t>
  </si>
  <si>
    <t>S00070477</t>
  </si>
  <si>
    <t>S00070479</t>
  </si>
  <si>
    <t>S00070485</t>
  </si>
  <si>
    <t>S00070569</t>
  </si>
  <si>
    <t>S00070589</t>
  </si>
  <si>
    <t>S00070596</t>
  </si>
  <si>
    <t>S00070598</t>
  </si>
  <si>
    <t>S00070612</t>
  </si>
  <si>
    <t>S00070613</t>
  </si>
  <si>
    <t>S00070675</t>
  </si>
  <si>
    <t>S00070689</t>
  </si>
  <si>
    <t>S00070725</t>
  </si>
  <si>
    <t>S00070752</t>
  </si>
  <si>
    <t>S00070789</t>
  </si>
  <si>
    <t>S00070817</t>
  </si>
  <si>
    <t>S00070842</t>
  </si>
  <si>
    <t>S00070847</t>
  </si>
  <si>
    <t>S00070855</t>
  </si>
  <si>
    <t>S00070873</t>
  </si>
  <si>
    <t>S00070888</t>
  </si>
  <si>
    <t>S00070946</t>
  </si>
  <si>
    <t>S00070961</t>
  </si>
  <si>
    <t>S00070968</t>
  </si>
  <si>
    <t>S00070996</t>
  </si>
  <si>
    <t>S00071010</t>
  </si>
  <si>
    <t>S00071019</t>
  </si>
  <si>
    <t>S00071070</t>
  </si>
  <si>
    <t>S00071099</t>
  </si>
  <si>
    <t>S00071118</t>
  </si>
  <si>
    <t>S00071123</t>
  </si>
  <si>
    <t>S00071130</t>
  </si>
  <si>
    <t>S00071138</t>
  </si>
  <si>
    <t>S00071150</t>
  </si>
  <si>
    <t>S00071179</t>
  </si>
  <si>
    <t>S00071196</t>
  </si>
  <si>
    <t>S00071206</t>
  </si>
  <si>
    <t>S00071242</t>
  </si>
  <si>
    <t>S00071252</t>
  </si>
  <si>
    <t>S00071268</t>
  </si>
  <si>
    <t>S00071295</t>
  </si>
  <si>
    <t>S00071306</t>
  </si>
  <si>
    <t>S00071317</t>
  </si>
  <si>
    <t>S00071335</t>
  </si>
  <si>
    <t>S00071365</t>
  </si>
  <si>
    <t>S00071379</t>
  </si>
  <si>
    <t>S00071449</t>
  </si>
  <si>
    <t>S00071457</t>
  </si>
  <si>
    <t>S00071498</t>
  </si>
  <si>
    <t>S00071514</t>
  </si>
  <si>
    <t>S00071556</t>
  </si>
  <si>
    <t>S00071557</t>
  </si>
  <si>
    <t>S00071570</t>
  </si>
  <si>
    <t>S00071580</t>
  </si>
  <si>
    <t>S00071665</t>
  </si>
  <si>
    <t>S00071685</t>
  </si>
  <si>
    <t>S00071733</t>
  </si>
  <si>
    <t>S00071754</t>
  </si>
  <si>
    <t>S00071775</t>
  </si>
  <si>
    <t>S00071777</t>
  </si>
  <si>
    <t>S00071780</t>
  </si>
  <si>
    <t>S00071784</t>
  </si>
  <si>
    <t>S00071822</t>
  </si>
  <si>
    <t>S00071826</t>
  </si>
  <si>
    <t>S00071862</t>
  </si>
  <si>
    <t>S00071867</t>
  </si>
  <si>
    <t>S00071947</t>
  </si>
  <si>
    <t>S00071965</t>
  </si>
  <si>
    <t>S00071967</t>
  </si>
  <si>
    <t>S00071983</t>
  </si>
  <si>
    <t>S00072000</t>
  </si>
  <si>
    <t>S00072022</t>
  </si>
  <si>
    <t>S00072050</t>
  </si>
  <si>
    <t>S00072069</t>
  </si>
  <si>
    <t>S00072075</t>
  </si>
  <si>
    <t>S00072130</t>
  </si>
  <si>
    <t>S00072151</t>
  </si>
  <si>
    <t>S00072158</t>
  </si>
  <si>
    <t>S00072209</t>
  </si>
  <si>
    <t>S00072230</t>
  </si>
  <si>
    <t>S00072307</t>
  </si>
  <si>
    <t>S00072333</t>
  </si>
  <si>
    <t>S00072487</t>
  </si>
  <si>
    <t>S00072546</t>
  </si>
  <si>
    <t>S00072589</t>
  </si>
  <si>
    <t>S00072604</t>
  </si>
  <si>
    <t>S00072645</t>
  </si>
  <si>
    <t>S00072662</t>
  </si>
  <si>
    <t>S00072676</t>
  </si>
  <si>
    <t>S00072708</t>
  </si>
  <si>
    <t>S00072722</t>
  </si>
  <si>
    <t>S00072732</t>
  </si>
  <si>
    <t>S00072734</t>
  </si>
  <si>
    <t>S00072757</t>
  </si>
  <si>
    <t>S00072760</t>
  </si>
  <si>
    <t>S00072763</t>
  </si>
  <si>
    <t>S00072794</t>
  </si>
  <si>
    <t>S00072828</t>
  </si>
  <si>
    <t>S00072831</t>
  </si>
  <si>
    <t>S00072837</t>
  </si>
  <si>
    <t>S00072841</t>
  </si>
  <si>
    <t>S00072906</t>
  </si>
  <si>
    <t>S00072945</t>
  </si>
  <si>
    <t>S00072975</t>
  </si>
  <si>
    <t>S00072994</t>
  </si>
  <si>
    <t>S00073006</t>
  </si>
  <si>
    <t>S00073025</t>
  </si>
  <si>
    <t>S00073033</t>
  </si>
  <si>
    <t>S00073061</t>
  </si>
  <si>
    <t>S00073062</t>
  </si>
  <si>
    <t>S00073072</t>
  </si>
  <si>
    <t>S00073093</t>
  </si>
  <si>
    <t>S00073121</t>
  </si>
  <si>
    <t>S00073172</t>
  </si>
  <si>
    <t>S00073177</t>
  </si>
  <si>
    <t>S00073182</t>
  </si>
  <si>
    <t>S00073185</t>
  </si>
  <si>
    <t>S00073349</t>
  </si>
  <si>
    <t>S00073365</t>
  </si>
  <si>
    <t>S00073370</t>
  </si>
  <si>
    <t>S00073425</t>
  </si>
  <si>
    <t>S00073451</t>
  </si>
  <si>
    <t>S00073491</t>
  </si>
  <si>
    <t>S00073498</t>
  </si>
  <si>
    <t>S00073511</t>
  </si>
  <si>
    <t>S00073592</t>
  </si>
  <si>
    <t>S00073651</t>
  </si>
  <si>
    <t>S00073683</t>
  </si>
  <si>
    <t>S00073723</t>
  </si>
  <si>
    <t>S00073738</t>
  </si>
  <si>
    <t>S00073750</t>
  </si>
  <si>
    <t>S00073776</t>
  </si>
  <si>
    <t>S00073801</t>
  </si>
  <si>
    <t>S00073820</t>
  </si>
  <si>
    <t>S00073861</t>
  </si>
  <si>
    <t>S00073893</t>
  </si>
  <si>
    <t>S00073936</t>
  </si>
  <si>
    <t>S00073944</t>
  </si>
  <si>
    <t>S00073945</t>
  </si>
  <si>
    <t>S00073973</t>
  </si>
  <si>
    <t>S00074024</t>
  </si>
  <si>
    <t>S00074050</t>
  </si>
  <si>
    <t>S00074061</t>
  </si>
  <si>
    <t>S00074235</t>
  </si>
  <si>
    <t>S00074245</t>
  </si>
  <si>
    <t>S00074256</t>
  </si>
  <si>
    <t>S00074259</t>
  </si>
  <si>
    <t>S00074280</t>
  </si>
  <si>
    <t>S00074308</t>
  </si>
  <si>
    <t>S00074311</t>
  </si>
  <si>
    <t>S00074318</t>
  </si>
  <si>
    <t>S00074354</t>
  </si>
  <si>
    <t>S00074363</t>
  </si>
  <si>
    <t>S00074391</t>
  </si>
  <si>
    <t>S00074396</t>
  </si>
  <si>
    <t>S00074419</t>
  </si>
  <si>
    <t>S00074449</t>
  </si>
  <si>
    <t>S00074454</t>
  </si>
  <si>
    <t>S00074467</t>
  </si>
  <si>
    <t>S00074500</t>
  </si>
  <si>
    <t>S00074551</t>
  </si>
  <si>
    <t>S00074560</t>
  </si>
  <si>
    <t>S00074572</t>
  </si>
  <si>
    <t>S00074574</t>
  </si>
  <si>
    <t>S00074576</t>
  </si>
  <si>
    <t>S00074579</t>
  </si>
  <si>
    <t>S00074586</t>
  </si>
  <si>
    <t>S00074614</t>
  </si>
  <si>
    <t>S00074618</t>
  </si>
  <si>
    <t>S00074621</t>
  </si>
  <si>
    <t>S00074622</t>
  </si>
  <si>
    <t>S00074636</t>
  </si>
  <si>
    <t>S00074637</t>
  </si>
  <si>
    <t>S00074779</t>
  </si>
  <si>
    <t>S00074792</t>
  </si>
  <si>
    <t>S00074808</t>
  </si>
  <si>
    <t>S00074818</t>
  </si>
  <si>
    <t>S00074830</t>
  </si>
  <si>
    <t>S00074884</t>
  </si>
  <si>
    <t>S00074915</t>
  </si>
  <si>
    <t>S00074990</t>
  </si>
  <si>
    <t>S00075029</t>
  </si>
  <si>
    <t>S00075088</t>
  </si>
  <si>
    <t>S00075093</t>
  </si>
  <si>
    <t>S00075097</t>
  </si>
  <si>
    <t>S00075118</t>
  </si>
  <si>
    <t>S00075182</t>
  </si>
  <si>
    <t>S00075183</t>
  </si>
  <si>
    <t>S00075194</t>
  </si>
  <si>
    <t>S00075214</t>
  </si>
  <si>
    <t>S00075311</t>
  </si>
  <si>
    <t>S00075395</t>
  </si>
  <si>
    <t>S00075404</t>
  </si>
  <si>
    <t>S00075413</t>
  </si>
  <si>
    <t>S00075415</t>
  </si>
  <si>
    <t>S00075465</t>
  </si>
  <si>
    <t>S00075468</t>
  </si>
  <si>
    <t>S00075474</t>
  </si>
  <si>
    <t>S00075483</t>
  </si>
  <si>
    <t>S00075509</t>
  </si>
  <si>
    <t>S00075517</t>
  </si>
  <si>
    <t>S00075537</t>
  </si>
  <si>
    <t>S00075553</t>
  </si>
  <si>
    <t>S00075562</t>
  </si>
  <si>
    <t>S00075564</t>
  </si>
  <si>
    <t>S00075568</t>
  </si>
  <si>
    <t>S00075602</t>
  </si>
  <si>
    <t>S00075618</t>
  </si>
  <si>
    <t>S00075635</t>
  </si>
  <si>
    <t>S00075636</t>
  </si>
  <si>
    <t>S00075651</t>
  </si>
  <si>
    <t>S00075660</t>
  </si>
  <si>
    <t>S00075701</t>
  </si>
  <si>
    <t>S00075709</t>
  </si>
  <si>
    <t>S00075740</t>
  </si>
  <si>
    <t>S00075749</t>
  </si>
  <si>
    <t>S00075766</t>
  </si>
  <si>
    <t>S00075791</t>
  </si>
  <si>
    <t>S00075889</t>
  </si>
  <si>
    <t>S00075963</t>
  </si>
  <si>
    <t>S00075969</t>
  </si>
  <si>
    <t>S00075976</t>
  </si>
  <si>
    <t>S00075985</t>
  </si>
  <si>
    <t>S00076010</t>
  </si>
  <si>
    <t>S00076045</t>
  </si>
  <si>
    <t>S00076100</t>
  </si>
  <si>
    <t>S00076104</t>
  </si>
  <si>
    <t>S00076124</t>
  </si>
  <si>
    <t>S00076156</t>
  </si>
  <si>
    <t>S00076189</t>
  </si>
  <si>
    <t>S00076190</t>
  </si>
  <si>
    <t>S00076225</t>
  </si>
  <si>
    <t>S00076284</t>
  </si>
  <si>
    <t>S00076286</t>
  </si>
  <si>
    <t>S00076329</t>
  </si>
  <si>
    <t>S00076338</t>
  </si>
  <si>
    <t>S00076369</t>
  </si>
  <si>
    <t>S00076397</t>
  </si>
  <si>
    <t>S00076407</t>
  </si>
  <si>
    <t>S00076421</t>
  </si>
  <si>
    <t>S00076432</t>
  </si>
  <si>
    <t>S00076462</t>
  </si>
  <si>
    <t>S00076535</t>
  </si>
  <si>
    <t>S00076554</t>
  </si>
  <si>
    <t>S00076564</t>
  </si>
  <si>
    <t>S00076567</t>
  </si>
  <si>
    <t>S00076585</t>
  </si>
  <si>
    <t>S00076602</t>
  </si>
  <si>
    <t>S00076691</t>
  </si>
  <si>
    <t>S00076692</t>
  </si>
  <si>
    <t>S00076745</t>
  </si>
  <si>
    <t>S00076759</t>
  </si>
  <si>
    <t>S00076761</t>
  </si>
  <si>
    <t>S00076768</t>
  </si>
  <si>
    <t>S00076789</t>
  </si>
  <si>
    <t>S00076885</t>
  </si>
  <si>
    <t>S00076925</t>
  </si>
  <si>
    <t>S00077009</t>
  </si>
  <si>
    <t>S00077076</t>
  </si>
  <si>
    <t>S00077106</t>
  </si>
  <si>
    <t>S00077146</t>
  </si>
  <si>
    <t>S00077152</t>
  </si>
  <si>
    <t>S00077153</t>
  </si>
  <si>
    <t>S00077155</t>
  </si>
  <si>
    <t>S00077169</t>
  </si>
  <si>
    <t>S00077222</t>
  </si>
  <si>
    <t>S00077233</t>
  </si>
  <si>
    <t>S00077243</t>
  </si>
  <si>
    <t>S00077256</t>
  </si>
  <si>
    <t>S00077276</t>
  </si>
  <si>
    <t>S00077304</t>
  </si>
  <si>
    <t>S00077371</t>
  </si>
  <si>
    <t>S00077410</t>
  </si>
  <si>
    <t>S00077438</t>
  </si>
  <si>
    <t>S00077453</t>
  </si>
  <si>
    <t>S00077489</t>
  </si>
  <si>
    <t>S00077495</t>
  </si>
  <si>
    <t>S00077527</t>
  </si>
  <si>
    <t>S00077539</t>
  </si>
  <si>
    <t>S00077559</t>
  </si>
  <si>
    <t>S00077579</t>
  </si>
  <si>
    <t>S00077619</t>
  </si>
  <si>
    <t>S00077633</t>
  </si>
  <si>
    <t>S00077638</t>
  </si>
  <si>
    <t>S00077648</t>
  </si>
  <si>
    <t>S00077654</t>
  </si>
  <si>
    <t>S00077660</t>
  </si>
  <si>
    <t>S00077664</t>
  </si>
  <si>
    <t>S00077667</t>
  </si>
  <si>
    <t>S00077681</t>
  </si>
  <si>
    <t>S00077690</t>
  </si>
  <si>
    <t>S00077693</t>
  </si>
  <si>
    <t>S00077719</t>
  </si>
  <si>
    <t>S00077730</t>
  </si>
  <si>
    <t>S00077744</t>
  </si>
  <si>
    <t>S00077761</t>
  </si>
  <si>
    <t>S00077780</t>
  </si>
  <si>
    <t>S00077824</t>
  </si>
  <si>
    <t>S00077864</t>
  </si>
  <si>
    <t>S00077875</t>
  </si>
  <si>
    <t>S00077877</t>
  </si>
  <si>
    <t>S00077885</t>
  </si>
  <si>
    <t>S00077891</t>
  </si>
  <si>
    <t>S00077899</t>
  </si>
  <si>
    <t>S00077905</t>
  </si>
  <si>
    <t>S00077913</t>
  </si>
  <si>
    <t>S00077918</t>
  </si>
  <si>
    <t>S00077925</t>
  </si>
  <si>
    <t>S00077926</t>
  </si>
  <si>
    <t>S00077933</t>
  </si>
  <si>
    <t>S00077938</t>
  </si>
  <si>
    <t>S00077971</t>
  </si>
  <si>
    <t>S00078008</t>
  </si>
  <si>
    <t>S00078033</t>
  </si>
  <si>
    <t>S00078061</t>
  </si>
  <si>
    <t>S00078062</t>
  </si>
  <si>
    <t>S00078067</t>
  </si>
  <si>
    <t>S00078143</t>
  </si>
  <si>
    <t>S00078145</t>
  </si>
  <si>
    <t>S00078168</t>
  </si>
  <si>
    <t>S00078194</t>
  </si>
  <si>
    <t>S00078217</t>
  </si>
  <si>
    <t>S00078226</t>
  </si>
  <si>
    <t>S00078252</t>
  </si>
  <si>
    <t>S00078268</t>
  </si>
  <si>
    <t>S00078273</t>
  </si>
  <si>
    <t>S00078284</t>
  </si>
  <si>
    <t>S00078334</t>
  </si>
  <si>
    <t>S00078447</t>
  </si>
  <si>
    <t>S00078463</t>
  </si>
  <si>
    <t>S00078469</t>
  </si>
  <si>
    <t>S00078484</t>
  </si>
  <si>
    <t>S00078520</t>
  </si>
  <si>
    <t>S00078578</t>
  </si>
  <si>
    <t>S00078583</t>
  </si>
  <si>
    <t>S00078601</t>
  </si>
  <si>
    <t>S00078621</t>
  </si>
  <si>
    <t>S00078633</t>
  </si>
  <si>
    <t>S00078653</t>
  </si>
  <si>
    <t>S00078654</t>
  </si>
  <si>
    <t>S00078667</t>
  </si>
  <si>
    <t>S00078694</t>
  </si>
  <si>
    <t>S00078738</t>
  </si>
  <si>
    <t>S00078743</t>
  </si>
  <si>
    <t>S00078763</t>
  </si>
  <si>
    <t>S00078780</t>
  </si>
  <si>
    <t>S00078788</t>
  </si>
  <si>
    <t>S00078794</t>
  </si>
  <si>
    <t>S00078816</t>
  </si>
  <si>
    <t>S00078843</t>
  </si>
  <si>
    <t>S00078850</t>
  </si>
  <si>
    <t>S00078883</t>
  </si>
  <si>
    <t>S00078891</t>
  </si>
  <si>
    <t>S00078933</t>
  </si>
  <si>
    <t>S00078946</t>
  </si>
  <si>
    <t>S00078949</t>
  </si>
  <si>
    <t>S00078965</t>
  </si>
  <si>
    <t>S00078968</t>
  </si>
  <si>
    <t>S00078997</t>
  </si>
  <si>
    <t>S00079026</t>
  </si>
  <si>
    <t>S00079029</t>
  </si>
  <si>
    <t>S00079041</t>
  </si>
  <si>
    <t>S00079056</t>
  </si>
  <si>
    <t>S00079059</t>
  </si>
  <si>
    <t>S00079061</t>
  </si>
  <si>
    <t>S00079070</t>
  </si>
  <si>
    <t>S00079082</t>
  </si>
  <si>
    <t>S00079127</t>
  </si>
  <si>
    <t>S00079137</t>
  </si>
  <si>
    <t>S00079157</t>
  </si>
  <si>
    <t>S00079159</t>
  </si>
  <si>
    <t>S00079189</t>
  </si>
  <si>
    <t>S00079216</t>
  </si>
  <si>
    <t>S00079240</t>
  </si>
  <si>
    <t>S00079339</t>
  </si>
  <si>
    <t>S00079347</t>
  </si>
  <si>
    <t>S00079366</t>
  </si>
  <si>
    <t>S00079407</t>
  </si>
  <si>
    <t>S00079436</t>
  </si>
  <si>
    <t>S00079487</t>
  </si>
  <si>
    <t>S00079513</t>
  </si>
  <si>
    <t>S00079528</t>
  </si>
  <si>
    <t>S00079594</t>
  </si>
  <si>
    <t>Brien Boise</t>
  </si>
  <si>
    <t>S00079682</t>
  </si>
  <si>
    <t>S00079707</t>
  </si>
  <si>
    <t>S00079714</t>
  </si>
  <si>
    <t>S00079731</t>
  </si>
  <si>
    <t>S00079741</t>
  </si>
  <si>
    <t>S00079742</t>
  </si>
  <si>
    <t>S00079744</t>
  </si>
  <si>
    <t>S00079754</t>
  </si>
  <si>
    <t>S00079758</t>
  </si>
  <si>
    <t>S00079761</t>
  </si>
  <si>
    <t>S00079772</t>
  </si>
  <si>
    <t>S00079778</t>
  </si>
  <si>
    <t>S00079788</t>
  </si>
  <si>
    <t>S00079805</t>
  </si>
  <si>
    <t>S00079829</t>
  </si>
  <si>
    <t>S00079847</t>
  </si>
  <si>
    <t>S00079856</t>
  </si>
  <si>
    <t>S00079865</t>
  </si>
  <si>
    <t>S00079866</t>
  </si>
  <si>
    <t>S00079885</t>
  </si>
  <si>
    <t>S00079900</t>
  </si>
  <si>
    <t>S00079908</t>
  </si>
  <si>
    <t>S00079920</t>
  </si>
  <si>
    <t>S00079963</t>
  </si>
  <si>
    <t>S00079994</t>
  </si>
  <si>
    <t>S00080001</t>
  </si>
  <si>
    <t>S00080028</t>
  </si>
  <si>
    <t>S00080036</t>
  </si>
  <si>
    <t>S00080056</t>
  </si>
  <si>
    <t>S00080059</t>
  </si>
  <si>
    <t>S00080120</t>
  </si>
  <si>
    <t>S00080162</t>
  </si>
  <si>
    <t>S00080169</t>
  </si>
  <si>
    <t>S00080208</t>
  </si>
  <si>
    <t>S00080226</t>
  </si>
  <si>
    <t>S00080239</t>
  </si>
  <si>
    <t>S00080280</t>
  </si>
  <si>
    <t>S00080298</t>
  </si>
  <si>
    <t>S00080299</t>
  </si>
  <si>
    <t>S00080303</t>
  </si>
  <si>
    <t>S00080317</t>
  </si>
  <si>
    <t>S00080362</t>
  </si>
  <si>
    <t>S00080387</t>
  </si>
  <si>
    <t>S00080392</t>
  </si>
  <si>
    <t>S00080400</t>
  </si>
  <si>
    <t>S00080414</t>
  </si>
  <si>
    <t>S00080436</t>
  </si>
  <si>
    <t>S00080474</t>
  </si>
  <si>
    <t>S00080480</t>
  </si>
  <si>
    <t>S00080496</t>
  </si>
  <si>
    <t>S00080566</t>
  </si>
  <si>
    <t>S00080601</t>
  </si>
  <si>
    <t>S00080653</t>
  </si>
  <si>
    <t>S00080667</t>
  </si>
  <si>
    <t>S00080678</t>
  </si>
  <si>
    <t>S00080706</t>
  </si>
  <si>
    <t>S00080740</t>
  </si>
  <si>
    <t>S00080755</t>
  </si>
  <si>
    <t>S00080763</t>
  </si>
  <si>
    <t>S00080784</t>
  </si>
  <si>
    <t>S00080824</t>
  </si>
  <si>
    <t>S00080878</t>
  </si>
  <si>
    <t>S00080906</t>
  </si>
  <si>
    <t>S00080918</t>
  </si>
  <si>
    <t>S00080921</t>
  </si>
  <si>
    <t>S00080995</t>
  </si>
  <si>
    <t>S00081012</t>
  </si>
  <si>
    <t>S00081023</t>
  </si>
  <si>
    <t>S00081093</t>
  </si>
  <si>
    <t>S00081103</t>
  </si>
  <si>
    <t>S00081111</t>
  </si>
  <si>
    <t>S00081135</t>
  </si>
  <si>
    <t>S00081137</t>
  </si>
  <si>
    <t>S00081151</t>
  </si>
  <si>
    <t>S00081204</t>
  </si>
  <si>
    <t>S00081245</t>
  </si>
  <si>
    <t>S00081282</t>
  </si>
  <si>
    <t>S00081296</t>
  </si>
  <si>
    <t>S00081304</t>
  </si>
  <si>
    <t>S00081344</t>
  </si>
  <si>
    <t>S00081361</t>
  </si>
  <si>
    <t>S00081376</t>
  </si>
  <si>
    <t>S00081412</t>
  </si>
  <si>
    <t>S00081451</t>
  </si>
  <si>
    <t>S00081568</t>
  </si>
  <si>
    <t>S00081593</t>
  </si>
  <si>
    <t>S00081620</t>
  </si>
  <si>
    <t>S00081631</t>
  </si>
  <si>
    <t>S00081677</t>
  </si>
  <si>
    <t>S00081689</t>
  </si>
  <si>
    <t>S00081719</t>
  </si>
  <si>
    <t>S00081724</t>
  </si>
  <si>
    <t>S00081796</t>
  </si>
  <si>
    <t>S00081862</t>
  </si>
  <si>
    <t>S00081871</t>
  </si>
  <si>
    <t>S00081881</t>
  </si>
  <si>
    <t>S00081912</t>
  </si>
  <si>
    <t>S00081916</t>
  </si>
  <si>
    <t>S00081930</t>
  </si>
  <si>
    <t>S00081940</t>
  </si>
  <si>
    <t>S00081961</t>
  </si>
  <si>
    <t>S00081986</t>
  </si>
  <si>
    <t>S00082038</t>
  </si>
  <si>
    <t>S00082059</t>
  </si>
  <si>
    <t>S00082097</t>
  </si>
  <si>
    <t>S00082115</t>
  </si>
  <si>
    <t>S00082117</t>
  </si>
  <si>
    <t>S00082154</t>
  </si>
  <si>
    <t>S00082167</t>
  </si>
  <si>
    <t>S00082186</t>
  </si>
  <si>
    <t>S00082187</t>
  </si>
  <si>
    <t>S00082211</t>
  </si>
  <si>
    <t>S00082243</t>
  </si>
  <si>
    <t>S00082288</t>
  </si>
  <si>
    <t>S00082320</t>
  </si>
  <si>
    <t>S00082381</t>
  </si>
  <si>
    <t>S00082401</t>
  </si>
  <si>
    <t>S00082457</t>
  </si>
  <si>
    <t>S00082464</t>
  </si>
  <si>
    <t>S00082494</t>
  </si>
  <si>
    <t>S00082508</t>
  </si>
  <si>
    <t>S00082530</t>
  </si>
  <si>
    <t>S00082598</t>
  </si>
  <si>
    <t>S00082625</t>
  </si>
  <si>
    <t>S00082676</t>
  </si>
  <si>
    <t>S00082708</t>
  </si>
  <si>
    <t>S00082711</t>
  </si>
  <si>
    <t>S00082725</t>
  </si>
  <si>
    <t>S00082727</t>
  </si>
  <si>
    <t>S00082759</t>
  </si>
  <si>
    <t>S00082769</t>
  </si>
  <si>
    <t>S00082771</t>
  </si>
  <si>
    <t>S00082788</t>
  </si>
  <si>
    <t>S00082853</t>
  </si>
  <si>
    <t>S00082899</t>
  </si>
  <si>
    <t>S00082957</t>
  </si>
  <si>
    <t>S00082986</t>
  </si>
  <si>
    <t>S00082993</t>
  </si>
  <si>
    <t>S00083013</t>
  </si>
  <si>
    <t>S00083021</t>
  </si>
  <si>
    <t>S00083072</t>
  </si>
  <si>
    <t>S00083094</t>
  </si>
  <si>
    <t>S00083097</t>
  </si>
  <si>
    <t>S00083115</t>
  </si>
  <si>
    <t>S00083117</t>
  </si>
  <si>
    <t>S00083177</t>
  </si>
  <si>
    <t>S00083207</t>
  </si>
  <si>
    <t>S00083223</t>
  </si>
  <si>
    <t>S00083266</t>
  </si>
  <si>
    <t>S00083269</t>
  </si>
  <si>
    <t>S00083290</t>
  </si>
  <si>
    <t>S00083295</t>
  </si>
  <si>
    <t>S00083362</t>
  </si>
  <si>
    <t>S00083412</t>
  </si>
  <si>
    <t>S00083496</t>
  </si>
  <si>
    <t>S00083504</t>
  </si>
  <si>
    <t>S00083510</t>
  </si>
  <si>
    <t>S00083551</t>
  </si>
  <si>
    <t>S00083562</t>
  </si>
  <si>
    <t>S00083567</t>
  </si>
  <si>
    <t>S00083580</t>
  </si>
  <si>
    <t>S00083595</t>
  </si>
  <si>
    <t>S00083610</t>
  </si>
  <si>
    <t>S00083623</t>
  </si>
  <si>
    <t>S00083636</t>
  </si>
  <si>
    <t>S00083645</t>
  </si>
  <si>
    <t>S00083665</t>
  </si>
  <si>
    <t>S00083796</t>
  </si>
  <si>
    <t>S00083798</t>
  </si>
  <si>
    <t>S00083807</t>
  </si>
  <si>
    <t>S00083811</t>
  </si>
  <si>
    <t>S00083819</t>
  </si>
  <si>
    <t>S00083829</t>
  </si>
  <si>
    <t>S00083850</t>
  </si>
  <si>
    <t>S00083874</t>
  </si>
  <si>
    <t>S00083879</t>
  </si>
  <si>
    <t>S00083916</t>
  </si>
  <si>
    <t>S00084014</t>
  </si>
  <si>
    <t>S00084046</t>
  </si>
  <si>
    <t>S00084066</t>
  </si>
  <si>
    <t>S00084140</t>
  </si>
  <si>
    <t>S00084156</t>
  </si>
  <si>
    <t>S00084162</t>
  </si>
  <si>
    <t>S00084173</t>
  </si>
  <si>
    <t>S00084176</t>
  </si>
  <si>
    <t>S00084236</t>
  </si>
  <si>
    <t>S00084261</t>
  </si>
  <si>
    <t>S00084264</t>
  </si>
  <si>
    <t>S00084285</t>
  </si>
  <si>
    <t>S00084295</t>
  </si>
  <si>
    <t>S00084296</t>
  </si>
  <si>
    <t>S00084299</t>
  </si>
  <si>
    <t>S00084310</t>
  </si>
  <si>
    <t>S00084334</t>
  </si>
  <si>
    <t>S00084339</t>
  </si>
  <si>
    <t>S00084373</t>
  </si>
  <si>
    <t>S00084382</t>
  </si>
  <si>
    <t>S00084392</t>
  </si>
  <si>
    <t>S00084410</t>
  </si>
  <si>
    <t>S00084447</t>
  </si>
  <si>
    <t>S00084451</t>
  </si>
  <si>
    <t>S00084459</t>
  </si>
  <si>
    <t>S00084488</t>
  </si>
  <si>
    <t>S00084528</t>
  </si>
  <si>
    <t>S00084581</t>
  </si>
  <si>
    <t>S00084586</t>
  </si>
  <si>
    <t>S00084592</t>
  </si>
  <si>
    <t>S00084662</t>
  </si>
  <si>
    <t>S00084665</t>
  </si>
  <si>
    <t>S00084666</t>
  </si>
  <si>
    <t>S00084776</t>
  </si>
  <si>
    <t>S00084791</t>
  </si>
  <si>
    <t>S00084795</t>
  </si>
  <si>
    <t>S00084823</t>
  </si>
  <si>
    <t>S00084840</t>
  </si>
  <si>
    <t>S00084841</t>
  </si>
  <si>
    <t>S00084844</t>
  </si>
  <si>
    <t>S00084865</t>
  </si>
  <si>
    <t>S00084867</t>
  </si>
  <si>
    <t>S00084914</t>
  </si>
  <si>
    <t>S00084988</t>
  </si>
  <si>
    <t>S00084999</t>
  </si>
  <si>
    <t>S00085002</t>
  </si>
  <si>
    <t>S00085005</t>
  </si>
  <si>
    <t>S00085014</t>
  </si>
  <si>
    <t>S00085024</t>
  </si>
  <si>
    <t>S00085081</t>
  </si>
  <si>
    <t>S00085083</t>
  </si>
  <si>
    <t>S00085087</t>
  </si>
  <si>
    <t>S00085105</t>
  </si>
  <si>
    <t>S00085107</t>
  </si>
  <si>
    <t>S00085116</t>
  </si>
  <si>
    <t>S00085120</t>
  </si>
  <si>
    <t>S00085172</t>
  </si>
  <si>
    <t>S00085238</t>
  </si>
  <si>
    <t>S00085271</t>
  </si>
  <si>
    <t>S00085294</t>
  </si>
  <si>
    <t>S00085312</t>
  </si>
  <si>
    <t>S00085314</t>
  </si>
  <si>
    <t>S00085333</t>
  </si>
  <si>
    <t>S00085336</t>
  </si>
  <si>
    <t>S00085338</t>
  </si>
  <si>
    <t>S00085396</t>
  </si>
  <si>
    <t>S00085418</t>
  </si>
  <si>
    <t>S00085448</t>
  </si>
  <si>
    <t>S00085450</t>
  </si>
  <si>
    <t>S00085454</t>
  </si>
  <si>
    <t>S00085539</t>
  </si>
  <si>
    <t>S00085572</t>
  </si>
  <si>
    <t>S00085574</t>
  </si>
  <si>
    <t>S00085576</t>
  </si>
  <si>
    <t>S00085583</t>
  </si>
  <si>
    <t>S00085602</t>
  </si>
  <si>
    <t>S00085633</t>
  </si>
  <si>
    <t>S00085637</t>
  </si>
  <si>
    <t>S00085656</t>
  </si>
  <si>
    <t>S00085662</t>
  </si>
  <si>
    <t>S00085667</t>
  </si>
  <si>
    <t>S00085699</t>
  </si>
  <si>
    <t>S00085724</t>
  </si>
  <si>
    <t>S00085741</t>
  </si>
  <si>
    <t>S00085765</t>
  </si>
  <si>
    <t>S00085779</t>
  </si>
  <si>
    <t>S00085811</t>
  </si>
  <si>
    <t>S00085900</t>
  </si>
  <si>
    <t>S00085919</t>
  </si>
  <si>
    <t>S00085937</t>
  </si>
  <si>
    <t>S00085990</t>
  </si>
  <si>
    <t>S00086020</t>
  </si>
  <si>
    <t>S00086046</t>
  </si>
  <si>
    <t>S00086126</t>
  </si>
  <si>
    <t>S00086137</t>
  </si>
  <si>
    <t>S00086142</t>
  </si>
  <si>
    <t>S00086192</t>
  </si>
  <si>
    <t>S00086304</t>
  </si>
  <si>
    <t>S00086331</t>
  </si>
  <si>
    <t>S00086398</t>
  </si>
  <si>
    <t>S00086411</t>
  </si>
  <si>
    <t>S00086412</t>
  </si>
  <si>
    <t>S00086425</t>
  </si>
  <si>
    <t>S00086437</t>
  </si>
  <si>
    <t>S00086457</t>
  </si>
  <si>
    <t>S00086466</t>
  </si>
  <si>
    <t>S00086488</t>
  </si>
  <si>
    <t>S00086503</t>
  </si>
  <si>
    <t>S00086508</t>
  </si>
  <si>
    <t>S00086531</t>
  </si>
  <si>
    <t>S00086578</t>
  </si>
  <si>
    <t>S00086691</t>
  </si>
  <si>
    <t>S00086709</t>
  </si>
  <si>
    <t>S00086714</t>
  </si>
  <si>
    <t>S00086717</t>
  </si>
  <si>
    <t>S00086743</t>
  </si>
  <si>
    <t>S00086744</t>
  </si>
  <si>
    <t>S00086750</t>
  </si>
  <si>
    <t>S00086758</t>
  </si>
  <si>
    <t>S00086761</t>
  </si>
  <si>
    <t>S00086777</t>
  </si>
  <si>
    <t>S00086819</t>
  </si>
  <si>
    <t>S00086850</t>
  </si>
  <si>
    <t>S00086883</t>
  </si>
  <si>
    <t>S00086897</t>
  </si>
  <si>
    <t>S00086902</t>
  </si>
  <si>
    <t>S00086905</t>
  </si>
  <si>
    <t>S00086906</t>
  </si>
  <si>
    <t>S00086942</t>
  </si>
  <si>
    <t>S00087072</t>
  </si>
  <si>
    <t>S00087073</t>
  </si>
  <si>
    <t>S00087081</t>
  </si>
  <si>
    <t>S00087082</t>
  </si>
  <si>
    <t>S00087124</t>
  </si>
  <si>
    <t>S00087157</t>
  </si>
  <si>
    <t>S00087192</t>
  </si>
  <si>
    <t>S00087214</t>
  </si>
  <si>
    <t>S00087228</t>
  </si>
  <si>
    <t>S00087305</t>
  </si>
  <si>
    <t>S00087313</t>
  </si>
  <si>
    <t>S00087327</t>
  </si>
  <si>
    <t>S00087337</t>
  </si>
  <si>
    <t>S00087389</t>
  </si>
  <si>
    <t>S00087421</t>
  </si>
  <si>
    <t>S00087438</t>
  </si>
  <si>
    <t>S00087452</t>
  </si>
  <si>
    <t>S00087484</t>
  </si>
  <si>
    <t>S00087549</t>
  </si>
  <si>
    <t>S00087591</t>
  </si>
  <si>
    <t>S00087661</t>
  </si>
  <si>
    <t>S00087689</t>
  </si>
  <si>
    <t>S00087703</t>
  </si>
  <si>
    <t>S00087722</t>
  </si>
  <si>
    <t>S00087737</t>
  </si>
  <si>
    <t>S00087761</t>
  </si>
  <si>
    <t>S00087804</t>
  </si>
  <si>
    <t>S00087858</t>
  </si>
  <si>
    <t>S00087898</t>
  </si>
  <si>
    <t>S00087929</t>
  </si>
  <si>
    <t>S00088002</t>
  </si>
  <si>
    <t>S00088017</t>
  </si>
  <si>
    <t>S00088018</t>
  </si>
  <si>
    <t>S00088113</t>
  </si>
  <si>
    <t>S00088114</t>
  </si>
  <si>
    <t>S00088130</t>
  </si>
  <si>
    <t>S00088141</t>
  </si>
  <si>
    <t>S00088147</t>
  </si>
  <si>
    <t>S00088158</t>
  </si>
  <si>
    <t>S00088173</t>
  </si>
  <si>
    <t>S00088174</t>
  </si>
  <si>
    <t>S00088176</t>
  </si>
  <si>
    <t>S00088234</t>
  </si>
  <si>
    <t>S00088245</t>
  </si>
  <si>
    <t>S00088250</t>
  </si>
  <si>
    <t>S00088256</t>
  </si>
  <si>
    <t>S00088276</t>
  </si>
  <si>
    <t>S00088317</t>
  </si>
  <si>
    <t>S00088322</t>
  </si>
  <si>
    <t>S00088329</t>
  </si>
  <si>
    <t>S00088343</t>
  </si>
  <si>
    <t>S00088345</t>
  </si>
  <si>
    <t>S00088364</t>
  </si>
  <si>
    <t>S00088367</t>
  </si>
  <si>
    <t>S00088370</t>
  </si>
  <si>
    <t>S00088391</t>
  </si>
  <si>
    <t>S00088452</t>
  </si>
  <si>
    <t>S00088530</t>
  </si>
  <si>
    <t>S00088532</t>
  </si>
  <si>
    <t>S00088539</t>
  </si>
  <si>
    <t>S00088553</t>
  </si>
  <si>
    <t>S00088567</t>
  </si>
  <si>
    <t>S00088620</t>
  </si>
  <si>
    <t>S00088648</t>
  </si>
  <si>
    <t>S00088716</t>
  </si>
  <si>
    <t>S00088816</t>
  </si>
  <si>
    <t>S00088848</t>
  </si>
  <si>
    <t>S00088856</t>
  </si>
  <si>
    <t>S00088926</t>
  </si>
  <si>
    <t>S00088940</t>
  </si>
  <si>
    <t>S00088965</t>
  </si>
  <si>
    <t>S00088998</t>
  </si>
  <si>
    <t>S00089024</t>
  </si>
  <si>
    <t>S00089076</t>
  </si>
  <si>
    <t>S00089081</t>
  </si>
  <si>
    <t>S00089094</t>
  </si>
  <si>
    <t>S00089100</t>
  </si>
  <si>
    <t>S00089160</t>
  </si>
  <si>
    <t>S00089213</t>
  </si>
  <si>
    <t>S00089260</t>
  </si>
  <si>
    <t>S00089282</t>
  </si>
  <si>
    <t>S00089290</t>
  </si>
  <si>
    <t>S00089306</t>
  </si>
  <si>
    <t>S00089360</t>
  </si>
  <si>
    <t>S00089370</t>
  </si>
  <si>
    <t>S00089378</t>
  </si>
  <si>
    <t>S00089383</t>
  </si>
  <si>
    <t>S00089399</t>
  </si>
  <si>
    <t>S00089408</t>
  </si>
  <si>
    <t>S00089467</t>
  </si>
  <si>
    <t>S00089518</t>
  </si>
  <si>
    <t>S00089549</t>
  </si>
  <si>
    <t>S00089554</t>
  </si>
  <si>
    <t>S00089565</t>
  </si>
  <si>
    <t>S00089622</t>
  </si>
  <si>
    <t>S00089639</t>
  </si>
  <si>
    <t>S00089641</t>
  </si>
  <si>
    <t>S00089655</t>
  </si>
  <si>
    <t>S00089674</t>
  </si>
  <si>
    <t>S00089675</t>
  </si>
  <si>
    <t>S00089684</t>
  </si>
  <si>
    <t>S00089700</t>
  </si>
  <si>
    <t>S00089701</t>
  </si>
  <si>
    <t>S00089721</t>
  </si>
  <si>
    <t>S00089737</t>
  </si>
  <si>
    <t>S00089745</t>
  </si>
  <si>
    <t>S00089786</t>
  </si>
  <si>
    <t>S00089795</t>
  </si>
  <si>
    <t>S00089828</t>
  </si>
  <si>
    <t>S00089883</t>
  </si>
  <si>
    <t>S00089894</t>
  </si>
  <si>
    <t>S00089909</t>
  </si>
  <si>
    <t>S00089959</t>
  </si>
  <si>
    <t>S00089973</t>
  </si>
  <si>
    <t>S00089985</t>
  </si>
  <si>
    <t>S00089999</t>
  </si>
  <si>
    <t>S00090008</t>
  </si>
  <si>
    <t>S00090047</t>
  </si>
  <si>
    <t>S00090064</t>
  </si>
  <si>
    <t>S00090066</t>
  </si>
  <si>
    <t>S00090094</t>
  </si>
  <si>
    <t>S00090114</t>
  </si>
  <si>
    <t>S00090167</t>
  </si>
  <si>
    <t>S00090170</t>
  </si>
  <si>
    <t>S00090174</t>
  </si>
  <si>
    <t>S00090183</t>
  </si>
  <si>
    <t>S00090277</t>
  </si>
  <si>
    <t>S00090292</t>
  </si>
  <si>
    <t>S00090327</t>
  </si>
  <si>
    <t>S00090350</t>
  </si>
  <si>
    <t>S00090376</t>
  </si>
  <si>
    <t>S00090382</t>
  </si>
  <si>
    <t>S00090384</t>
  </si>
  <si>
    <t>S00090386</t>
  </si>
  <si>
    <t>S00090439</t>
  </si>
  <si>
    <t>S00090471</t>
  </si>
  <si>
    <t>S00090487</t>
  </si>
  <si>
    <t>S00090488</t>
  </si>
  <si>
    <t>S00090498</t>
  </si>
  <si>
    <t>S00090507</t>
  </si>
  <si>
    <t>S00090525</t>
  </si>
  <si>
    <t>S00090546</t>
  </si>
  <si>
    <t>S00090548</t>
  </si>
  <si>
    <t>S00090554</t>
  </si>
  <si>
    <t>S00090570</t>
  </si>
  <si>
    <t>S00090576</t>
  </si>
  <si>
    <t>S00090593</t>
  </si>
  <si>
    <t>S00090605</t>
  </si>
  <si>
    <t>S00090614</t>
  </si>
  <si>
    <t>S00090667</t>
  </si>
  <si>
    <t>S00090690</t>
  </si>
  <si>
    <t>S00090701</t>
  </si>
  <si>
    <t>S00090723</t>
  </si>
  <si>
    <t>S00090729</t>
  </si>
  <si>
    <t>S00090733</t>
  </si>
  <si>
    <t>S00090753</t>
  </si>
  <si>
    <t>S00090763</t>
  </si>
  <si>
    <t>S00090783</t>
  </si>
  <si>
    <t>S00090802</t>
  </si>
  <si>
    <t>S00090815</t>
  </si>
  <si>
    <t>S00090890</t>
  </si>
  <si>
    <t>S00090998</t>
  </si>
  <si>
    <t>S00091044</t>
  </si>
  <si>
    <t>S00091045</t>
  </si>
  <si>
    <t>S00091051</t>
  </si>
  <si>
    <t>S00091201</t>
  </si>
  <si>
    <t>S00091226</t>
  </si>
  <si>
    <t>S00091248</t>
  </si>
  <si>
    <t>S00091252</t>
  </si>
  <si>
    <t>S00091300</t>
  </si>
  <si>
    <t>S00091303</t>
  </si>
  <si>
    <t>S00091312</t>
  </si>
  <si>
    <t>S00091351</t>
  </si>
  <si>
    <t>S00091396</t>
  </si>
  <si>
    <t>S00091411</t>
  </si>
  <si>
    <t>S00091413</t>
  </si>
  <si>
    <t>S00091418</t>
  </si>
  <si>
    <t>S00091423</t>
  </si>
  <si>
    <t>S00091427</t>
  </si>
  <si>
    <t>S00091453</t>
  </si>
  <si>
    <t>S00091483</t>
  </si>
  <si>
    <t>S00091514</t>
  </si>
  <si>
    <t>S00091526</t>
  </si>
  <si>
    <t>S00091531</t>
  </si>
  <si>
    <t>S00091600</t>
  </si>
  <si>
    <t>S00091620</t>
  </si>
  <si>
    <t>S00091655</t>
  </si>
  <si>
    <t>S00091672</t>
  </si>
  <si>
    <t>S00091686</t>
  </si>
  <si>
    <t>S00091714</t>
  </si>
  <si>
    <t>S00091785</t>
  </si>
  <si>
    <t>S00091793</t>
  </si>
  <si>
    <t>S00091799</t>
  </si>
  <si>
    <t>S00091819</t>
  </si>
  <si>
    <t>Husein Augar</t>
  </si>
  <si>
    <t>S00091862</t>
  </si>
  <si>
    <t>S00091865</t>
  </si>
  <si>
    <t>S00091869</t>
  </si>
  <si>
    <t>S00091900</t>
  </si>
  <si>
    <t>S00091916</t>
  </si>
  <si>
    <t>S00091917</t>
  </si>
  <si>
    <t>S00091928</t>
  </si>
  <si>
    <t>S00091932</t>
  </si>
  <si>
    <t>S00091939</t>
  </si>
  <si>
    <t>S00091944</t>
  </si>
  <si>
    <t>S00091961</t>
  </si>
  <si>
    <t>S00092013</t>
  </si>
  <si>
    <t>S00092019</t>
  </si>
  <si>
    <t>S00092095</t>
  </si>
  <si>
    <t>S00092130</t>
  </si>
  <si>
    <t>S00092138</t>
  </si>
  <si>
    <t>S00092146</t>
  </si>
  <si>
    <t>S00092204</t>
  </si>
  <si>
    <t>S00092205</t>
  </si>
  <si>
    <t>S00092296</t>
  </si>
  <si>
    <t>S00092299</t>
  </si>
  <si>
    <t>S00092325</t>
  </si>
  <si>
    <t>S00092356</t>
  </si>
  <si>
    <t>S00092388</t>
  </si>
  <si>
    <t>S00092394</t>
  </si>
  <si>
    <t>S00092413</t>
  </si>
  <si>
    <t>S00092477</t>
  </si>
  <si>
    <t>S00092493</t>
  </si>
  <si>
    <t>S00092500</t>
  </si>
  <si>
    <t>S00092505</t>
  </si>
  <si>
    <t>S00092631</t>
  </si>
  <si>
    <t>S00092645</t>
  </si>
  <si>
    <t>S00092648</t>
  </si>
  <si>
    <t>S00092655</t>
  </si>
  <si>
    <t>S00092658</t>
  </si>
  <si>
    <t>S00092669</t>
  </si>
  <si>
    <t>S00092748</t>
  </si>
  <si>
    <t>S00092782</t>
  </si>
  <si>
    <t>S00092815</t>
  </si>
  <si>
    <t>S00092828</t>
  </si>
  <si>
    <t>S00092917</t>
  </si>
  <si>
    <t>S00092931</t>
  </si>
  <si>
    <t>S00092938</t>
  </si>
  <si>
    <t>S00092980</t>
  </si>
  <si>
    <t>S00093083</t>
  </si>
  <si>
    <t>S00093102</t>
  </si>
  <si>
    <t>S00093111</t>
  </si>
  <si>
    <t>S00093120</t>
  </si>
  <si>
    <t>S00093136</t>
  </si>
  <si>
    <t>S00093167</t>
  </si>
  <si>
    <t>S00093237</t>
  </si>
  <si>
    <t>S00093255</t>
  </si>
  <si>
    <t>S00093259</t>
  </si>
  <si>
    <t>S00093268</t>
  </si>
  <si>
    <t>S00093282</t>
  </si>
  <si>
    <t>S00093335</t>
  </si>
  <si>
    <t>S00093382</t>
  </si>
  <si>
    <t>S00093392</t>
  </si>
  <si>
    <t>S00093421</t>
  </si>
  <si>
    <t>S00093435</t>
  </si>
  <si>
    <t>S00093455</t>
  </si>
  <si>
    <t>S00093469</t>
  </si>
  <si>
    <t>S00093487</t>
  </si>
  <si>
    <t>S00093497</t>
  </si>
  <si>
    <t>S00093500</t>
  </si>
  <si>
    <t>S00093518</t>
  </si>
  <si>
    <t>S00093558</t>
  </si>
  <si>
    <t>S00093573</t>
  </si>
  <si>
    <t>S00093615</t>
  </si>
  <si>
    <t>S00093620</t>
  </si>
  <si>
    <t>S00093621</t>
  </si>
  <si>
    <t>S00093631</t>
  </si>
  <si>
    <t>S00093633</t>
  </si>
  <si>
    <t>S00093665</t>
  </si>
  <si>
    <t>S00093672</t>
  </si>
  <si>
    <t>S00093687</t>
  </si>
  <si>
    <t>S00093726</t>
  </si>
  <si>
    <t>S00093780</t>
  </si>
  <si>
    <t>S00093841</t>
  </si>
  <si>
    <t>S00093843</t>
  </si>
  <si>
    <t>S00093845</t>
  </si>
  <si>
    <t>S00093846</t>
  </si>
  <si>
    <t>S00093874</t>
  </si>
  <si>
    <t>S00093911</t>
  </si>
  <si>
    <t>S00093934</t>
  </si>
  <si>
    <t>S00093946</t>
  </si>
  <si>
    <t>S00093973</t>
  </si>
  <si>
    <t>S00093974</t>
  </si>
  <si>
    <t>S00093991</t>
  </si>
  <si>
    <t>S00094001</t>
  </si>
  <si>
    <t>S00094008</t>
  </si>
  <si>
    <t>S00094050</t>
  </si>
  <si>
    <t>S00094056</t>
  </si>
  <si>
    <t>S00094104</t>
  </si>
  <si>
    <t>S00094112</t>
  </si>
  <si>
    <t>S00094156</t>
  </si>
  <si>
    <t>S00094190</t>
  </si>
  <si>
    <t>S00094218</t>
  </si>
  <si>
    <t>S00094225</t>
  </si>
  <si>
    <t>S00094253</t>
  </si>
  <si>
    <t>S00094269</t>
  </si>
  <si>
    <t>S00094284</t>
  </si>
  <si>
    <t>S00094305</t>
  </si>
  <si>
    <t>S00094431</t>
  </si>
  <si>
    <t>S00094475</t>
  </si>
  <si>
    <t>S00094489</t>
  </si>
  <si>
    <t>S00094507</t>
  </si>
  <si>
    <t>S00094522</t>
  </si>
  <si>
    <t>S00094534</t>
  </si>
  <si>
    <t>S00094617</t>
  </si>
  <si>
    <t>S00094649</t>
  </si>
  <si>
    <t>S00094659</t>
  </si>
  <si>
    <t>S00094666</t>
  </si>
  <si>
    <t>S00094675</t>
  </si>
  <si>
    <t>S00094768</t>
  </si>
  <si>
    <t>S00094769</t>
  </si>
  <si>
    <t>S00094775</t>
  </si>
  <si>
    <t>S00094796</t>
  </si>
  <si>
    <t>S00094815</t>
  </si>
  <si>
    <t>S00094827</t>
  </si>
  <si>
    <t>S00094849</t>
  </si>
  <si>
    <t>S00094851</t>
  </si>
  <si>
    <t>S00094885</t>
  </si>
  <si>
    <t>S00094892</t>
  </si>
  <si>
    <t>S00094924</t>
  </si>
  <si>
    <t>S00094957</t>
  </si>
  <si>
    <t>S00094958</t>
  </si>
  <si>
    <t>S00094964</t>
  </si>
  <si>
    <t>S00095028</t>
  </si>
  <si>
    <t>S00095033</t>
  </si>
  <si>
    <t>S00095040</t>
  </si>
  <si>
    <t>S00095043</t>
  </si>
  <si>
    <t>S00095044</t>
  </si>
  <si>
    <t>S00095051</t>
  </si>
  <si>
    <t>S00095100</t>
  </si>
  <si>
    <t>S00095102</t>
  </si>
  <si>
    <t>S00095105</t>
  </si>
  <si>
    <t>S00095137</t>
  </si>
  <si>
    <t>S00095149</t>
  </si>
  <si>
    <t>S00095176</t>
  </si>
  <si>
    <t>S00095177</t>
  </si>
  <si>
    <t>S00095204</t>
  </si>
  <si>
    <t>S00095264</t>
  </si>
  <si>
    <t>S00095282</t>
  </si>
  <si>
    <t>S00095285</t>
  </si>
  <si>
    <t>S00095320</t>
  </si>
  <si>
    <t>S00095385</t>
  </si>
  <si>
    <t>S00095396</t>
  </si>
  <si>
    <t>S00095399</t>
  </si>
  <si>
    <t>S00095411</t>
  </si>
  <si>
    <t>S00095413</t>
  </si>
  <si>
    <t>S00095425</t>
  </si>
  <si>
    <t>S00095436</t>
  </si>
  <si>
    <t>S00095495</t>
  </si>
  <si>
    <t>S00095584</t>
  </si>
  <si>
    <t>S00095590</t>
  </si>
  <si>
    <t>S00095591</t>
  </si>
  <si>
    <t>S00095638</t>
  </si>
  <si>
    <t>S00095705</t>
  </si>
  <si>
    <t>S00095707</t>
  </si>
  <si>
    <t>S00095796</t>
  </si>
  <si>
    <t>S00095867</t>
  </si>
  <si>
    <t>S00095943</t>
  </si>
  <si>
    <t>S00095945</t>
  </si>
  <si>
    <t>S00095976</t>
  </si>
  <si>
    <t>S00095989</t>
  </si>
  <si>
    <t>S00096021</t>
  </si>
  <si>
    <t>S00096046</t>
  </si>
  <si>
    <t>S00096048</t>
  </si>
  <si>
    <t>S00096064</t>
  </si>
  <si>
    <t>S00096077</t>
  </si>
  <si>
    <t>S00096083</t>
  </si>
  <si>
    <t>S00096093</t>
  </si>
  <si>
    <t>S00096147</t>
  </si>
  <si>
    <t>S00096159</t>
  </si>
  <si>
    <t>S00096185</t>
  </si>
  <si>
    <t>S00096244</t>
  </si>
  <si>
    <t>S00096249</t>
  </si>
  <si>
    <t>S00096254</t>
  </si>
  <si>
    <t>S00096277</t>
  </si>
  <si>
    <t>S00096294</t>
  </si>
  <si>
    <t>S00096343</t>
  </si>
  <si>
    <t>S00096352</t>
  </si>
  <si>
    <t>S00096368</t>
  </si>
  <si>
    <t>S00096374</t>
  </si>
  <si>
    <t>S00096381</t>
  </si>
  <si>
    <t>S00096406</t>
  </si>
  <si>
    <t>S00096439</t>
  </si>
  <si>
    <t>S00096503</t>
  </si>
  <si>
    <t>S00096573</t>
  </si>
  <si>
    <t>S00096605</t>
  </si>
  <si>
    <t>S00096620</t>
  </si>
  <si>
    <t>S00096657</t>
  </si>
  <si>
    <t>S00096696</t>
  </si>
  <si>
    <t>S00096758</t>
  </si>
  <si>
    <t>S00096763</t>
  </si>
  <si>
    <t>S00096793</t>
  </si>
  <si>
    <t>S00096833</t>
  </si>
  <si>
    <t>S00096844</t>
  </si>
  <si>
    <t>S00096845</t>
  </si>
  <si>
    <t>S00096876</t>
  </si>
  <si>
    <t>S00096921</t>
  </si>
  <si>
    <t>S00096947</t>
  </si>
  <si>
    <t>S00096952</t>
  </si>
  <si>
    <t>S00097001</t>
  </si>
  <si>
    <t>S00097012</t>
  </si>
  <si>
    <t>S00097047</t>
  </si>
  <si>
    <t>S00097052</t>
  </si>
  <si>
    <t>S00097079</t>
  </si>
  <si>
    <t>S00097096</t>
  </si>
  <si>
    <t>S00097144</t>
  </si>
  <si>
    <t>S00097161</t>
  </si>
  <si>
    <t>S00097175</t>
  </si>
  <si>
    <t>S00097227</t>
  </si>
  <si>
    <t>S00097269</t>
  </si>
  <si>
    <t>S00097292</t>
  </si>
  <si>
    <t>S00097322</t>
  </si>
  <si>
    <t>S00097342</t>
  </si>
  <si>
    <t>S00097351</t>
  </si>
  <si>
    <t>S00097356</t>
  </si>
  <si>
    <t>S00097369</t>
  </si>
  <si>
    <t>S00097420</t>
  </si>
  <si>
    <t>S00097436</t>
  </si>
  <si>
    <t>S00097464</t>
  </si>
  <si>
    <t>S00097476</t>
  </si>
  <si>
    <t>S00097487</t>
  </si>
  <si>
    <t>S00097516</t>
  </si>
  <si>
    <t>S00097518</t>
  </si>
  <si>
    <t>S00097548</t>
  </si>
  <si>
    <t>S00097556</t>
  </si>
  <si>
    <t>S00097561</t>
  </si>
  <si>
    <t>S00097618</t>
  </si>
  <si>
    <t>S00097623</t>
  </si>
  <si>
    <t>S00097632</t>
  </si>
  <si>
    <t>S00097664</t>
  </si>
  <si>
    <t>S00097690</t>
  </si>
  <si>
    <t>S00097765</t>
  </si>
  <si>
    <t>S00097769</t>
  </si>
  <si>
    <t>S00097772</t>
  </si>
  <si>
    <t>S00097774</t>
  </si>
  <si>
    <t>S00097811</t>
  </si>
  <si>
    <t>S00097825</t>
  </si>
  <si>
    <t>S00097907</t>
  </si>
  <si>
    <t>S00097957</t>
  </si>
  <si>
    <t>S00097980</t>
  </si>
  <si>
    <t>S00097991</t>
  </si>
  <si>
    <t>S00098016</t>
  </si>
  <si>
    <t>S00098027</t>
  </si>
  <si>
    <t>S00098045</t>
  </si>
  <si>
    <t>S00098072</t>
  </si>
  <si>
    <t>S00098089</t>
  </si>
  <si>
    <t>S00098300</t>
  </si>
  <si>
    <t>S00098310</t>
  </si>
  <si>
    <t>S00098312</t>
  </si>
  <si>
    <t>S00098340</t>
  </si>
  <si>
    <t>S00098345</t>
  </si>
  <si>
    <t>S00098369</t>
  </si>
  <si>
    <t>S00098418</t>
  </si>
  <si>
    <t>S00098431</t>
  </si>
  <si>
    <t>S00098463</t>
  </si>
  <si>
    <t>S00098485</t>
  </si>
  <si>
    <t>S00098497</t>
  </si>
  <si>
    <t>S00098530</t>
  </si>
  <si>
    <t>S00098561</t>
  </si>
  <si>
    <t>S00098602</t>
  </si>
  <si>
    <t>S00098647</t>
  </si>
  <si>
    <t>S00098715</t>
  </si>
  <si>
    <t>S00098733</t>
  </si>
  <si>
    <t>S00098783</t>
  </si>
  <si>
    <t>S00098803</t>
  </si>
  <si>
    <t>S00098861</t>
  </si>
  <si>
    <t>S00098869</t>
  </si>
  <si>
    <t>S00098882</t>
  </si>
  <si>
    <t>S00098894</t>
  </si>
  <si>
    <t>S00098945</t>
  </si>
  <si>
    <t>S00098955</t>
  </si>
  <si>
    <t>S00099015</t>
  </si>
  <si>
    <t>S00099030</t>
  </si>
  <si>
    <t>S00099086</t>
  </si>
  <si>
    <t>S00099148</t>
  </si>
  <si>
    <t>S00099149</t>
  </si>
  <si>
    <t>S00099210</t>
  </si>
  <si>
    <t>S00099260</t>
  </si>
  <si>
    <t>S00099262</t>
  </si>
  <si>
    <t>S00099283</t>
  </si>
  <si>
    <t>S00099335</t>
  </si>
  <si>
    <t>S00099338</t>
  </si>
  <si>
    <t>S00099432</t>
  </si>
  <si>
    <t>S00099504</t>
  </si>
  <si>
    <t>S00099508</t>
  </si>
  <si>
    <t>S00099546</t>
  </si>
  <si>
    <t>S00099571</t>
  </si>
  <si>
    <t>S00099595</t>
  </si>
  <si>
    <t>S00099636</t>
  </si>
  <si>
    <t>S00099683</t>
  </si>
  <si>
    <t>S00099689</t>
  </si>
  <si>
    <t>S00099744</t>
  </si>
  <si>
    <t>S00099748</t>
  </si>
  <si>
    <t>S00099750</t>
  </si>
  <si>
    <t>S00099770</t>
  </si>
  <si>
    <t>S00099833</t>
  </si>
  <si>
    <t>S00099839</t>
  </si>
  <si>
    <t>S00099869</t>
  </si>
  <si>
    <t>S00099894</t>
  </si>
  <si>
    <t>S00099900</t>
  </si>
  <si>
    <t>S00099935</t>
  </si>
  <si>
    <t>S00099936</t>
  </si>
  <si>
    <t>S00099958</t>
  </si>
  <si>
    <t>S00100025</t>
  </si>
  <si>
    <t>S00100143</t>
  </si>
  <si>
    <t>S00100212</t>
  </si>
  <si>
    <t>S00100241</t>
  </si>
  <si>
    <t>S00100252</t>
  </si>
  <si>
    <t>S00100299</t>
  </si>
  <si>
    <t>S00100341</t>
  </si>
  <si>
    <t>S00100371</t>
  </si>
  <si>
    <t>S00100379</t>
  </si>
  <si>
    <t>S00100400</t>
  </si>
  <si>
    <t>S00100432</t>
  </si>
  <si>
    <t>S00100451</t>
  </si>
  <si>
    <t>S00100453</t>
  </si>
  <si>
    <t>S00100546</t>
  </si>
  <si>
    <t>S00100551</t>
  </si>
  <si>
    <t>S00100573</t>
  </si>
  <si>
    <t>S00100637</t>
  </si>
  <si>
    <t>S00100638</t>
  </si>
  <si>
    <t>S00100642</t>
  </si>
  <si>
    <t>S00100676</t>
  </si>
  <si>
    <t>S00100701</t>
  </si>
  <si>
    <t>S00100702</t>
  </si>
  <si>
    <t>S00100718</t>
  </si>
  <si>
    <t>S00100733</t>
  </si>
  <si>
    <t>S00100783</t>
  </si>
  <si>
    <t>S00100794</t>
  </si>
  <si>
    <t>S00100798</t>
  </si>
  <si>
    <t>S00100836</t>
  </si>
  <si>
    <t>S00100900</t>
  </si>
  <si>
    <t>S00100910</t>
  </si>
  <si>
    <t>S00100939</t>
  </si>
  <si>
    <t>S00101006</t>
  </si>
  <si>
    <t>S00101008</t>
  </si>
  <si>
    <t>S00101016</t>
  </si>
  <si>
    <t>S00101047</t>
  </si>
  <si>
    <t>S00101057</t>
  </si>
  <si>
    <t>S00101067</t>
  </si>
  <si>
    <t>S00101073</t>
  </si>
  <si>
    <t>S00101117</t>
  </si>
  <si>
    <t>S00101118</t>
  </si>
  <si>
    <t>S00101151</t>
  </si>
  <si>
    <t>S00101165</t>
  </si>
  <si>
    <t>S00101236</t>
  </si>
  <si>
    <t>S00101342</t>
  </si>
  <si>
    <t>S00101344</t>
  </si>
  <si>
    <t>S00101353</t>
  </si>
  <si>
    <t>S00101355</t>
  </si>
  <si>
    <t>S00101366</t>
  </si>
  <si>
    <t>S00101379</t>
  </si>
  <si>
    <t>S00101391</t>
  </si>
  <si>
    <t>S00101393</t>
  </si>
  <si>
    <t>S00101401</t>
  </si>
  <si>
    <t>S00101414</t>
  </si>
  <si>
    <t>S00101454</t>
  </si>
  <si>
    <t>S00101466</t>
  </si>
  <si>
    <t>S00101484</t>
  </si>
  <si>
    <t>S00101524</t>
  </si>
  <si>
    <t>S00101607</t>
  </si>
  <si>
    <t>S00101613</t>
  </si>
  <si>
    <t>S00101625</t>
  </si>
  <si>
    <t>S00101698</t>
  </si>
  <si>
    <t>S00101703</t>
  </si>
  <si>
    <t>S00101707</t>
  </si>
  <si>
    <t>S00101710</t>
  </si>
  <si>
    <t>S00101768</t>
  </si>
  <si>
    <t>S00101779</t>
  </si>
  <si>
    <t>S00101828</t>
  </si>
  <si>
    <t>S00101851</t>
  </si>
  <si>
    <t>S00101852</t>
  </si>
  <si>
    <t>S00101881</t>
  </si>
  <si>
    <t>S00101925</t>
  </si>
  <si>
    <t>S00101934</t>
  </si>
  <si>
    <t>S00101978</t>
  </si>
  <si>
    <t>S00101982</t>
  </si>
  <si>
    <t>S00101996</t>
  </si>
  <si>
    <t>S00102046</t>
  </si>
  <si>
    <t>S00102069</t>
  </si>
  <si>
    <t>S00102105</t>
  </si>
  <si>
    <t>S00102124</t>
  </si>
  <si>
    <t>S00102155</t>
  </si>
  <si>
    <t>S00102211</t>
  </si>
  <si>
    <t>S00102228</t>
  </si>
  <si>
    <t>S00102301</t>
  </si>
  <si>
    <t>S00102304</t>
  </si>
  <si>
    <t>S00102318</t>
  </si>
  <si>
    <t>S00102346</t>
  </si>
  <si>
    <t>S00102348</t>
  </si>
  <si>
    <t>S00102410</t>
  </si>
  <si>
    <t>S00102419</t>
  </si>
  <si>
    <t>S00102506</t>
  </si>
  <si>
    <t>S00102517</t>
  </si>
  <si>
    <t>Karlen McCaffrey</t>
  </si>
  <si>
    <t>S00102537</t>
  </si>
  <si>
    <t>S00102541</t>
  </si>
  <si>
    <t>S00102554</t>
  </si>
  <si>
    <t>S00102557</t>
  </si>
  <si>
    <t>S00102612</t>
  </si>
  <si>
    <t>S00102627</t>
  </si>
  <si>
    <t>S00102663</t>
  </si>
  <si>
    <t>S00102678</t>
  </si>
  <si>
    <t>S00102713</t>
  </si>
  <si>
    <t>S00102721</t>
  </si>
  <si>
    <t>S00102791</t>
  </si>
  <si>
    <t>S00102834</t>
  </si>
  <si>
    <t>S00102838</t>
  </si>
  <si>
    <t>S00102848</t>
  </si>
  <si>
    <t>S00102861</t>
  </si>
  <si>
    <t>S00102864</t>
  </si>
  <si>
    <t>S00102967</t>
  </si>
  <si>
    <t>S00103017</t>
  </si>
  <si>
    <t>S00103022</t>
  </si>
  <si>
    <t>S00103057</t>
  </si>
  <si>
    <t>S00103062</t>
  </si>
  <si>
    <t>S00103123</t>
  </si>
  <si>
    <t>S00103141</t>
  </si>
  <si>
    <t>S00103157</t>
  </si>
  <si>
    <t>S00103205</t>
  </si>
  <si>
    <t>S00103242</t>
  </si>
  <si>
    <t>S00103245</t>
  </si>
  <si>
    <t>S00103292</t>
  </si>
  <si>
    <t>S00103309</t>
  </si>
  <si>
    <t>S00103334</t>
  </si>
  <si>
    <t>S00103443</t>
  </si>
  <si>
    <t>S00103458</t>
  </si>
  <si>
    <t>S00103484</t>
  </si>
  <si>
    <t>S00103491</t>
  </si>
  <si>
    <t>S00103536</t>
  </si>
  <si>
    <t>S00103554</t>
  </si>
  <si>
    <t>S00103634</t>
  </si>
  <si>
    <t>S00103643</t>
  </si>
  <si>
    <t>S00103686</t>
  </si>
  <si>
    <t>S00103706</t>
  </si>
  <si>
    <t>S00103721</t>
  </si>
  <si>
    <t>S00103730</t>
  </si>
  <si>
    <t>S00103736</t>
  </si>
  <si>
    <t>S00103764</t>
  </si>
  <si>
    <t>S00103771</t>
  </si>
  <si>
    <t>S00103781</t>
  </si>
  <si>
    <t>S00103789</t>
  </si>
  <si>
    <t>S00103809</t>
  </si>
  <si>
    <t>S00103863</t>
  </si>
  <si>
    <t>S00103910</t>
  </si>
  <si>
    <t>S00103925</t>
  </si>
  <si>
    <t>S00103953</t>
  </si>
  <si>
    <t>S00103987</t>
  </si>
  <si>
    <t>S00104004</t>
  </si>
  <si>
    <t>S00104041</t>
  </si>
  <si>
    <t>S00104063</t>
  </si>
  <si>
    <t>S00104089</t>
  </si>
  <si>
    <t>S00104105</t>
  </si>
  <si>
    <t>S00104110</t>
  </si>
  <si>
    <t>S00104142</t>
  </si>
  <si>
    <t>S00104169</t>
  </si>
  <si>
    <t>S00104189</t>
  </si>
  <si>
    <t>S00104231</t>
  </si>
  <si>
    <t>S00104261</t>
  </si>
  <si>
    <t>S00104321</t>
  </si>
  <si>
    <t>S00104389</t>
  </si>
  <si>
    <t>S00104416</t>
  </si>
  <si>
    <t>S00104421</t>
  </si>
  <si>
    <t>S00104425</t>
  </si>
  <si>
    <t>S00104426</t>
  </si>
  <si>
    <t>S00104433</t>
  </si>
  <si>
    <t>S00104470</t>
  </si>
  <si>
    <t>S00104489</t>
  </si>
  <si>
    <t>S00104511</t>
  </si>
  <si>
    <t>S00104514</t>
  </si>
  <si>
    <t>S00104538</t>
  </si>
  <si>
    <t>S00104565</t>
  </si>
  <si>
    <t>S00104569</t>
  </si>
  <si>
    <t>S00104575</t>
  </si>
  <si>
    <t>S00104614</t>
  </si>
  <si>
    <t>S00104634</t>
  </si>
  <si>
    <t>S00104649</t>
  </si>
  <si>
    <t>S00104652</t>
  </si>
  <si>
    <t>S00104809</t>
  </si>
  <si>
    <t>S00104811</t>
  </si>
  <si>
    <t>S00104900</t>
  </si>
  <si>
    <t>S00105001</t>
  </si>
  <si>
    <t>S00105003</t>
  </si>
  <si>
    <t>S00105022</t>
  </si>
  <si>
    <t>S00105023</t>
  </si>
  <si>
    <t>S00105025</t>
  </si>
  <si>
    <t>S00105051</t>
  </si>
  <si>
    <t>S00105071</t>
  </si>
  <si>
    <t>S00105114</t>
  </si>
  <si>
    <t>S00105153</t>
  </si>
  <si>
    <t>S00105199</t>
  </si>
  <si>
    <t>S00105212</t>
  </si>
  <si>
    <t>S00105250</t>
  </si>
  <si>
    <t>S00105263</t>
  </si>
  <si>
    <t>S00105268</t>
  </si>
  <si>
    <t>S00105281</t>
  </si>
  <si>
    <t>S00105373</t>
  </si>
  <si>
    <t>S00105407</t>
  </si>
  <si>
    <t>S00105410</t>
  </si>
  <si>
    <t>S00105434</t>
  </si>
  <si>
    <t>S00105437</t>
  </si>
  <si>
    <t>S00105450</t>
  </si>
  <si>
    <t>S00105525</t>
  </si>
  <si>
    <t>S00105542</t>
  </si>
  <si>
    <t>S00105559</t>
  </si>
  <si>
    <t>S00105607</t>
  </si>
  <si>
    <t>Jan Morforth</t>
  </si>
  <si>
    <t>S00105665</t>
  </si>
  <si>
    <t>S00105692</t>
  </si>
  <si>
    <t>S00105701</t>
  </si>
  <si>
    <t>S00105718</t>
  </si>
  <si>
    <t>S00105753</t>
  </si>
  <si>
    <t>S00105793</t>
  </si>
  <si>
    <t>S00105814</t>
  </si>
  <si>
    <t>S00105841</t>
  </si>
  <si>
    <t>S00105846</t>
  </si>
  <si>
    <t>S00105869</t>
  </si>
  <si>
    <t>S00105895</t>
  </si>
  <si>
    <t>S00105898</t>
  </si>
  <si>
    <t>S00105902</t>
  </si>
  <si>
    <t>S00105918</t>
  </si>
  <si>
    <t>S00105957</t>
  </si>
  <si>
    <t>S00105987</t>
  </si>
  <si>
    <t>S00106000</t>
  </si>
  <si>
    <t>S00106031</t>
  </si>
  <si>
    <t>S00106038</t>
  </si>
  <si>
    <t>S00106068</t>
  </si>
  <si>
    <t>S00106074</t>
  </si>
  <si>
    <t>S00106125</t>
  </si>
  <si>
    <t>S00106126</t>
  </si>
  <si>
    <t>S00106140</t>
  </si>
  <si>
    <t>S00106156</t>
  </si>
  <si>
    <t>S00106163</t>
  </si>
  <si>
    <t>S00106169</t>
  </si>
  <si>
    <t>S00106186</t>
  </si>
  <si>
    <t>S00106228</t>
  </si>
  <si>
    <t>S00106251</t>
  </si>
  <si>
    <t>S00106292</t>
  </si>
  <si>
    <t>S00106328</t>
  </si>
  <si>
    <t>S00106339</t>
  </si>
  <si>
    <t>S00106360</t>
  </si>
  <si>
    <t>S00106382</t>
  </si>
  <si>
    <t>S00106430</t>
  </si>
  <si>
    <t>S00106466</t>
  </si>
  <si>
    <t>S00106550</t>
  </si>
  <si>
    <t>S00106552</t>
  </si>
  <si>
    <t>S00106555</t>
  </si>
  <si>
    <t>S00106729</t>
  </si>
  <si>
    <t>S00106765</t>
  </si>
  <si>
    <t>S00106766</t>
  </si>
  <si>
    <t>S00106787</t>
  </si>
  <si>
    <t>S00106836</t>
  </si>
  <si>
    <t>S00106873</t>
  </si>
  <si>
    <t>S00106960</t>
  </si>
  <si>
    <t>S00106963</t>
  </si>
  <si>
    <t>S00107060</t>
  </si>
  <si>
    <t>S00107061</t>
  </si>
  <si>
    <t>S00107064</t>
  </si>
  <si>
    <t>S00107075</t>
  </si>
  <si>
    <t>S00107078</t>
  </si>
  <si>
    <t>S00107098</t>
  </si>
  <si>
    <t>S00107213</t>
  </si>
  <si>
    <t>S00107217</t>
  </si>
  <si>
    <t>S00107252</t>
  </si>
  <si>
    <t>S00107280</t>
  </si>
  <si>
    <t>S00107295</t>
  </si>
  <si>
    <t>S00107310</t>
  </si>
  <si>
    <t>S00107326</t>
  </si>
  <si>
    <t>S00107346</t>
  </si>
  <si>
    <t>S00107387</t>
  </si>
  <si>
    <t>S00107413</t>
  </si>
  <si>
    <t>S00107414</t>
  </si>
  <si>
    <t>S00107430</t>
  </si>
  <si>
    <t>S00107445</t>
  </si>
  <si>
    <t>S00107474</t>
  </si>
  <si>
    <t>S00107493</t>
  </si>
  <si>
    <t>S00107568</t>
  </si>
  <si>
    <t>S00107610</t>
  </si>
  <si>
    <t>S00107688</t>
  </si>
  <si>
    <t>S00107704</t>
  </si>
  <si>
    <t>S00107752</t>
  </si>
  <si>
    <t>S00107785</t>
  </si>
  <si>
    <t>S00107793</t>
  </si>
  <si>
    <t>S00107818</t>
  </si>
  <si>
    <t>S00107825</t>
  </si>
  <si>
    <t>S00107851</t>
  </si>
  <si>
    <t>S00107860</t>
  </si>
  <si>
    <t>S00107900</t>
  </si>
  <si>
    <t>S00107914</t>
  </si>
  <si>
    <t>S00107918</t>
  </si>
  <si>
    <t>S00107922</t>
  </si>
  <si>
    <t>S00107952</t>
  </si>
  <si>
    <t>S00107959</t>
  </si>
  <si>
    <t>S00108055</t>
  </si>
  <si>
    <t>S00108065</t>
  </si>
  <si>
    <t>S00108096</t>
  </si>
  <si>
    <t>S00108117</t>
  </si>
  <si>
    <t>S00108176</t>
  </si>
  <si>
    <t>S00108215</t>
  </si>
  <si>
    <t>S00108243</t>
  </si>
  <si>
    <t>S00108268</t>
  </si>
  <si>
    <t>S00108270</t>
  </si>
  <si>
    <t>S00108301</t>
  </si>
  <si>
    <t>S00108305</t>
  </si>
  <si>
    <t>S00108351</t>
  </si>
  <si>
    <t>S00108452</t>
  </si>
  <si>
    <t>S00108463</t>
  </si>
  <si>
    <t>S00108466</t>
  </si>
  <si>
    <t>S00108468</t>
  </si>
  <si>
    <t>S00108501</t>
  </si>
  <si>
    <t>S00108534</t>
  </si>
  <si>
    <t>S00108550</t>
  </si>
  <si>
    <t>S00108551</t>
  </si>
  <si>
    <t>S00108561</t>
  </si>
  <si>
    <t>S00108614</t>
  </si>
  <si>
    <t>S00108644</t>
  </si>
  <si>
    <t>S00108656</t>
  </si>
  <si>
    <t>S00108676</t>
  </si>
  <si>
    <t>S00108700</t>
  </si>
  <si>
    <t>S00108718</t>
  </si>
  <si>
    <t>S00108744</t>
  </si>
  <si>
    <t>S00108760</t>
  </si>
  <si>
    <t>S00108764</t>
  </si>
  <si>
    <t>S00108811</t>
  </si>
  <si>
    <t>S00108819</t>
  </si>
  <si>
    <t>S00108853</t>
  </si>
  <si>
    <t>S00108873</t>
  </si>
  <si>
    <t>S00108891</t>
  </si>
  <si>
    <t>S00108939</t>
  </si>
  <si>
    <t>S00108959</t>
  </si>
  <si>
    <t>S00109035</t>
  </si>
  <si>
    <t>S00109087</t>
  </si>
  <si>
    <t>S00109112</t>
  </si>
  <si>
    <t>S00109133</t>
  </si>
  <si>
    <t>S00109139</t>
  </si>
  <si>
    <t>S00109161</t>
  </si>
  <si>
    <t>S00109212</t>
  </si>
  <si>
    <t>S00109221</t>
  </si>
  <si>
    <t>S00109232</t>
  </si>
  <si>
    <t>S00109279</t>
  </si>
  <si>
    <t>S00109328</t>
  </si>
  <si>
    <t>S00109349</t>
  </si>
  <si>
    <t>S00109361</t>
  </si>
  <si>
    <t>S00109377</t>
  </si>
  <si>
    <t>S00109406</t>
  </si>
  <si>
    <t>S00109408</t>
  </si>
  <si>
    <t>S00109439</t>
  </si>
  <si>
    <t>S00109443</t>
  </si>
  <si>
    <t>S00109452</t>
  </si>
  <si>
    <t>S00109462</t>
  </si>
  <si>
    <t>S00109471</t>
  </si>
  <si>
    <t>S00109496</t>
  </si>
  <si>
    <t>S00109703</t>
  </si>
  <si>
    <t>S00109706</t>
  </si>
  <si>
    <t>S00109730</t>
  </si>
  <si>
    <t>S00109736</t>
  </si>
  <si>
    <t>S00109806</t>
  </si>
  <si>
    <t>S00109835</t>
  </si>
  <si>
    <t>S00109873</t>
  </si>
  <si>
    <t>S00109885</t>
  </si>
  <si>
    <t>S00109886</t>
  </si>
  <si>
    <t>S00109893</t>
  </si>
  <si>
    <t>S00109895</t>
  </si>
  <si>
    <t>S00109946</t>
  </si>
  <si>
    <t>S00109951</t>
  </si>
  <si>
    <t>S00110006</t>
  </si>
  <si>
    <t>S00110016</t>
  </si>
  <si>
    <t>S00110031</t>
  </si>
  <si>
    <t>S00110050</t>
  </si>
  <si>
    <t>S00110080</t>
  </si>
  <si>
    <t>S00110088</t>
  </si>
  <si>
    <t>S00110090</t>
  </si>
  <si>
    <t>S00110107</t>
  </si>
  <si>
    <t>S00110116</t>
  </si>
  <si>
    <t>S00110149</t>
  </si>
  <si>
    <t>S00110197</t>
  </si>
  <si>
    <t>Dotty Strutley</t>
  </si>
  <si>
    <t>S00110235</t>
  </si>
  <si>
    <t>S00110258</t>
  </si>
  <si>
    <t>S00110300</t>
  </si>
  <si>
    <t>S00110307</t>
  </si>
  <si>
    <t>S00110348</t>
  </si>
  <si>
    <t>S00110399</t>
  </si>
  <si>
    <t>S00110444</t>
  </si>
  <si>
    <t>S00110458</t>
  </si>
  <si>
    <t>S00110485</t>
  </si>
  <si>
    <t>S00110502</t>
  </si>
  <si>
    <t>S00110561</t>
  </si>
  <si>
    <t>S00110568</t>
  </si>
  <si>
    <t>S00110571</t>
  </si>
  <si>
    <t>S00110579</t>
  </si>
  <si>
    <t>S00110592</t>
  </si>
  <si>
    <t>S00110623</t>
  </si>
  <si>
    <t>S00110650</t>
  </si>
  <si>
    <t>S00110660</t>
  </si>
  <si>
    <t>S00110689</t>
  </si>
  <si>
    <t>S00110728</t>
  </si>
  <si>
    <t>S00110743</t>
  </si>
  <si>
    <t>S00110759</t>
  </si>
  <si>
    <t>S00110784</t>
  </si>
  <si>
    <t>S00110832</t>
  </si>
  <si>
    <t>S00110844</t>
  </si>
  <si>
    <t>S00110890</t>
  </si>
  <si>
    <t>S00110930</t>
  </si>
  <si>
    <t>S00110940</t>
  </si>
  <si>
    <t>S00110983</t>
  </si>
  <si>
    <t>S00110989</t>
  </si>
  <si>
    <t>S00110991</t>
  </si>
  <si>
    <t>S00110996</t>
  </si>
  <si>
    <t>S00110999</t>
  </si>
  <si>
    <t>S00111071</t>
  </si>
  <si>
    <t>S00111082</t>
  </si>
  <si>
    <t>S00111083</t>
  </si>
  <si>
    <t>S00111136</t>
  </si>
  <si>
    <t>S00111165</t>
  </si>
  <si>
    <t>S00111188</t>
  </si>
  <si>
    <t>S00111200</t>
  </si>
  <si>
    <t>S00111217</t>
  </si>
  <si>
    <t>S00111221</t>
  </si>
  <si>
    <t>S00111274</t>
  </si>
  <si>
    <t>S00111285</t>
  </si>
  <si>
    <t>S00111343</t>
  </si>
  <si>
    <t>S00111393</t>
  </si>
  <si>
    <t>S00111433</t>
  </si>
  <si>
    <t>S00111438</t>
  </si>
  <si>
    <t>S00111540</t>
  </si>
  <si>
    <t>S00111550</t>
  </si>
  <si>
    <t>S00111592</t>
  </si>
  <si>
    <t>S00111630</t>
  </si>
  <si>
    <t>S00111663</t>
  </si>
  <si>
    <t>S00111714</t>
  </si>
  <si>
    <t>S00111716</t>
  </si>
  <si>
    <t>S00111782</t>
  </si>
  <si>
    <t>S00111800</t>
  </si>
  <si>
    <t>S00111808</t>
  </si>
  <si>
    <t>S00111856</t>
  </si>
  <si>
    <t>S00111862</t>
  </si>
  <si>
    <t>S00111869</t>
  </si>
  <si>
    <t>S00112052</t>
  </si>
  <si>
    <t>S00112054</t>
  </si>
  <si>
    <t>S00112059</t>
  </si>
  <si>
    <t>S00112062</t>
  </si>
  <si>
    <t>S00112075</t>
  </si>
  <si>
    <t>S00112118</t>
  </si>
  <si>
    <t>S00112126</t>
  </si>
  <si>
    <t>S00112135</t>
  </si>
  <si>
    <t>S00112188</t>
  </si>
  <si>
    <t>S00112193</t>
  </si>
  <si>
    <t>S00112212</t>
  </si>
  <si>
    <t>S00112215</t>
  </si>
  <si>
    <t>S00112225</t>
  </si>
  <si>
    <t>S00112257</t>
  </si>
  <si>
    <t>S00112259</t>
  </si>
  <si>
    <t>S00112263</t>
  </si>
  <si>
    <t>S00112283</t>
  </si>
  <si>
    <t>S00112290</t>
  </si>
  <si>
    <t>S00112300</t>
  </si>
  <si>
    <t>S00112320</t>
  </si>
  <si>
    <t>S00112373</t>
  </si>
  <si>
    <t>S00112411</t>
  </si>
  <si>
    <t>S00112442</t>
  </si>
  <si>
    <t>S00112582</t>
  </si>
  <si>
    <t>S00112615</t>
  </si>
  <si>
    <t>S00112637</t>
  </si>
  <si>
    <t>S00112650</t>
  </si>
  <si>
    <t>S00112704</t>
  </si>
  <si>
    <t>S00112705</t>
  </si>
  <si>
    <t>S00112719</t>
  </si>
  <si>
    <t>S00112729</t>
  </si>
  <si>
    <t>S00112780</t>
  </si>
  <si>
    <t>S00112825</t>
  </si>
  <si>
    <t>S00112868</t>
  </si>
  <si>
    <t>S00112873</t>
  </si>
  <si>
    <t>S00112882</t>
  </si>
  <si>
    <t>S00112899</t>
  </si>
  <si>
    <t>S00112916</t>
  </si>
  <si>
    <t>S00112919</t>
  </si>
  <si>
    <t>S00112959</t>
  </si>
  <si>
    <t>S00113032</t>
  </si>
  <si>
    <t>S00113047</t>
  </si>
  <si>
    <t>S00113052</t>
  </si>
  <si>
    <t>S00113081</t>
  </si>
  <si>
    <t>S00113103</t>
  </si>
  <si>
    <t>S00113110</t>
  </si>
  <si>
    <t>S00113112</t>
  </si>
  <si>
    <t>S00113130</t>
  </si>
  <si>
    <t>S00113142</t>
  </si>
  <si>
    <t>S00113149</t>
  </si>
  <si>
    <t>S00113167</t>
  </si>
  <si>
    <t>S00113171</t>
  </si>
  <si>
    <t>S00113280</t>
  </si>
  <si>
    <t>S00113288</t>
  </si>
  <si>
    <t>S00113289</t>
  </si>
  <si>
    <t>S00113358</t>
  </si>
  <si>
    <t>S00113359</t>
  </si>
  <si>
    <t>S00113388</t>
  </si>
  <si>
    <t>S00113392</t>
  </si>
  <si>
    <t>S00113405</t>
  </si>
  <si>
    <t>S00113429</t>
  </si>
  <si>
    <t>S00113456</t>
  </si>
  <si>
    <t>S00113463</t>
  </si>
  <si>
    <t>S00113481</t>
  </si>
  <si>
    <t>S00113490</t>
  </si>
  <si>
    <t>S00113507</t>
  </si>
  <si>
    <t>S00113519</t>
  </si>
  <si>
    <t>S00113537</t>
  </si>
  <si>
    <t>S00113542</t>
  </si>
  <si>
    <t>S00113544</t>
  </si>
  <si>
    <t>S00113556</t>
  </si>
  <si>
    <t>S00113577</t>
  </si>
  <si>
    <t>S00113598</t>
  </si>
  <si>
    <t>S00113616</t>
  </si>
  <si>
    <t>S00113648</t>
  </si>
  <si>
    <t>S00113660</t>
  </si>
  <si>
    <t>S00113662</t>
  </si>
  <si>
    <t>S00113681</t>
  </si>
  <si>
    <t>S00113705</t>
  </si>
  <si>
    <t>S00113707</t>
  </si>
  <si>
    <t>S00113708</t>
  </si>
  <si>
    <t>S00113786</t>
  </si>
  <si>
    <t>S00113807</t>
  </si>
  <si>
    <t>S00113813</t>
  </si>
  <si>
    <t>S00113865</t>
  </si>
  <si>
    <t>S00113909</t>
  </si>
  <si>
    <t>S00113914</t>
  </si>
  <si>
    <t>S00114017</t>
  </si>
  <si>
    <t>S00114078</t>
  </si>
  <si>
    <t>S00114261</t>
  </si>
  <si>
    <t>S00114280</t>
  </si>
  <si>
    <t>S00114285</t>
  </si>
  <si>
    <t>S00114311</t>
  </si>
  <si>
    <t>S00114348</t>
  </si>
  <si>
    <t>S00114361</t>
  </si>
  <si>
    <t>S00114382</t>
  </si>
  <si>
    <t>S00114403</t>
  </si>
  <si>
    <t>S00114418</t>
  </si>
  <si>
    <t>S00114422</t>
  </si>
  <si>
    <t>S00114424</t>
  </si>
  <si>
    <t>S00114434</t>
  </si>
  <si>
    <t>S00114522</t>
  </si>
  <si>
    <t>S00114523</t>
  </si>
  <si>
    <t>S00114533</t>
  </si>
  <si>
    <t>S00114540</t>
  </si>
  <si>
    <t>S00114593</t>
  </si>
  <si>
    <t>S00114620</t>
  </si>
  <si>
    <t>S00114681</t>
  </si>
  <si>
    <t>S00114685</t>
  </si>
  <si>
    <t>S00114717</t>
  </si>
  <si>
    <t>S00114768</t>
  </si>
  <si>
    <t>S00114779</t>
  </si>
  <si>
    <t>S00114787</t>
  </si>
  <si>
    <t>S00114825</t>
  </si>
  <si>
    <t>S00114873</t>
  </si>
  <si>
    <t>S00114888</t>
  </si>
  <si>
    <t>S00114908</t>
  </si>
  <si>
    <t>S00114912</t>
  </si>
  <si>
    <t>S00114954</t>
  </si>
  <si>
    <t>S00114976</t>
  </si>
  <si>
    <t>S00114987</t>
  </si>
  <si>
    <t>S00114992</t>
  </si>
  <si>
    <t>S00115056</t>
  </si>
  <si>
    <t>S00115073</t>
  </si>
  <si>
    <t>S00115096</t>
  </si>
  <si>
    <t>S00115097</t>
  </si>
  <si>
    <t>S00115120</t>
  </si>
  <si>
    <t>S00115199</t>
  </si>
  <si>
    <t>S00115251</t>
  </si>
  <si>
    <t>S00115291</t>
  </si>
  <si>
    <t>S00115305</t>
  </si>
  <si>
    <t>S00115318</t>
  </si>
  <si>
    <t>S00115327</t>
  </si>
  <si>
    <t>S00115331</t>
  </si>
  <si>
    <t>S00115358</t>
  </si>
  <si>
    <t>S00115403</t>
  </si>
  <si>
    <t>S00115424</t>
  </si>
  <si>
    <t>S00115431</t>
  </si>
  <si>
    <t>S00115435</t>
  </si>
  <si>
    <t>S00115459</t>
  </si>
  <si>
    <t>S00115470</t>
  </si>
  <si>
    <t>S00115477</t>
  </si>
  <si>
    <t>S00115537</t>
  </si>
  <si>
    <t>S00115597</t>
  </si>
  <si>
    <t>S00115631</t>
  </si>
  <si>
    <t>S00115671</t>
  </si>
  <si>
    <t>S00115686</t>
  </si>
  <si>
    <t>S00115746</t>
  </si>
  <si>
    <t>S00115767</t>
  </si>
  <si>
    <t>S00115809</t>
  </si>
  <si>
    <t>S00115817</t>
  </si>
  <si>
    <t>S00115866</t>
  </si>
  <si>
    <t>S00115905</t>
  </si>
  <si>
    <t>S00115923</t>
  </si>
  <si>
    <t>S00115927</t>
  </si>
  <si>
    <t>S00115941</t>
  </si>
  <si>
    <t>S00115955</t>
  </si>
  <si>
    <t>S00115989</t>
  </si>
  <si>
    <t>S00116002</t>
  </si>
  <si>
    <t>S00116020</t>
  </si>
  <si>
    <t>S00116036</t>
  </si>
  <si>
    <t>S00116039</t>
  </si>
  <si>
    <t>S00116054</t>
  </si>
  <si>
    <t>S00116079</t>
  </si>
  <si>
    <t>S00116080</t>
  </si>
  <si>
    <t>S00116082</t>
  </si>
  <si>
    <t>S00116104</t>
  </si>
  <si>
    <t>S00116108</t>
  </si>
  <si>
    <t>S00116111</t>
  </si>
  <si>
    <t>S00116139</t>
  </si>
  <si>
    <t>S00116142</t>
  </si>
  <si>
    <t>S00116156</t>
  </si>
  <si>
    <t>S00116183</t>
  </si>
  <si>
    <t>S00116185</t>
  </si>
  <si>
    <t>S00116200</t>
  </si>
  <si>
    <t>S00116209</t>
  </si>
  <si>
    <t>S00116266</t>
  </si>
  <si>
    <t>S00116286</t>
  </si>
  <si>
    <t>S00116295</t>
  </si>
  <si>
    <t>S00116316</t>
  </si>
  <si>
    <t>S00116376</t>
  </si>
  <si>
    <t>S00116378</t>
  </si>
  <si>
    <t>S00116417</t>
  </si>
  <si>
    <t>S00116427</t>
  </si>
  <si>
    <t>S00116472</t>
  </si>
  <si>
    <t>S00116481</t>
  </si>
  <si>
    <t>S00116495</t>
  </si>
  <si>
    <t>S00116518</t>
  </si>
  <si>
    <t>S00116519</t>
  </si>
  <si>
    <t>S00116528</t>
  </si>
  <si>
    <t>S00116583</t>
  </si>
  <si>
    <t>S00116704</t>
  </si>
  <si>
    <t>S00116721</t>
  </si>
  <si>
    <t>S00116727</t>
  </si>
  <si>
    <t>S00116761</t>
  </si>
  <si>
    <t>S00116771</t>
  </si>
  <si>
    <t>S00116775</t>
  </si>
  <si>
    <t>S00116803</t>
  </si>
  <si>
    <t>S00116819</t>
  </si>
  <si>
    <t>S00116839</t>
  </si>
  <si>
    <t>S00116869</t>
  </si>
  <si>
    <t>S00116882</t>
  </si>
  <si>
    <t>S00116918</t>
  </si>
  <si>
    <t>S00116934</t>
  </si>
  <si>
    <t>S00116965</t>
  </si>
  <si>
    <t>S00116970</t>
  </si>
  <si>
    <t>S00117008</t>
  </si>
  <si>
    <t>S00117022</t>
  </si>
  <si>
    <t>S00117027</t>
  </si>
  <si>
    <t>S00117041</t>
  </si>
  <si>
    <t>S00117042</t>
  </si>
  <si>
    <t>S00117084</t>
  </si>
  <si>
    <t>S00117112</t>
  </si>
  <si>
    <t>S00117116</t>
  </si>
  <si>
    <t>S00117157</t>
  </si>
  <si>
    <t>S00117180</t>
  </si>
  <si>
    <t>S00117205</t>
  </si>
  <si>
    <t>S00117224</t>
  </si>
  <si>
    <t>S00117229</t>
  </si>
  <si>
    <t>S00117252</t>
  </si>
  <si>
    <t>S00117264</t>
  </si>
  <si>
    <t>S00117270</t>
  </si>
  <si>
    <t>S00117283</t>
  </si>
  <si>
    <t>S00117334</t>
  </si>
  <si>
    <t>S00117359</t>
  </si>
  <si>
    <t>S00117368</t>
  </si>
  <si>
    <t>S00117421</t>
  </si>
  <si>
    <t>S00117481</t>
  </si>
  <si>
    <t>S00117489</t>
  </si>
  <si>
    <t>S00117500</t>
  </si>
  <si>
    <t>S00117508</t>
  </si>
  <si>
    <t>S00117570</t>
  </si>
  <si>
    <t>S00117574</t>
  </si>
  <si>
    <t>S00117602</t>
  </si>
  <si>
    <t>S00117638</t>
  </si>
  <si>
    <t>S00117708</t>
  </si>
  <si>
    <t>S00117713</t>
  </si>
  <si>
    <t>S00117760</t>
  </si>
  <si>
    <t>S00117785</t>
  </si>
  <si>
    <t>S00117809</t>
  </si>
  <si>
    <t>S00117845</t>
  </si>
  <si>
    <t>Kelci Walkden</t>
  </si>
  <si>
    <t>S00117849</t>
  </si>
  <si>
    <t>S00117856</t>
  </si>
  <si>
    <t>S00117866</t>
  </si>
  <si>
    <t>S00117874</t>
  </si>
  <si>
    <t>S00117935</t>
  </si>
  <si>
    <t>S00117964</t>
  </si>
  <si>
    <t>S00117971</t>
  </si>
  <si>
    <t>S00118030</t>
  </si>
  <si>
    <t>S00118049</t>
  </si>
  <si>
    <t>S00118075</t>
  </si>
  <si>
    <t>S00118109</t>
  </si>
  <si>
    <t>S00118145</t>
  </si>
  <si>
    <t>S00118156</t>
  </si>
  <si>
    <t>S00118162</t>
  </si>
  <si>
    <t>S00118167</t>
  </si>
  <si>
    <t>S00118175</t>
  </si>
  <si>
    <t>S00118182</t>
  </si>
  <si>
    <t>S00118203</t>
  </si>
  <si>
    <t>S00118207</t>
  </si>
  <si>
    <t>S00118236</t>
  </si>
  <si>
    <t>S00118251</t>
  </si>
  <si>
    <t>S00118267</t>
  </si>
  <si>
    <t>S00118284</t>
  </si>
  <si>
    <t>S00118321</t>
  </si>
  <si>
    <t>S00118339</t>
  </si>
  <si>
    <t>S00118364</t>
  </si>
  <si>
    <t>S00118371</t>
  </si>
  <si>
    <t>S00118380</t>
  </si>
  <si>
    <t>S00118391</t>
  </si>
  <si>
    <t>S00118434</t>
  </si>
  <si>
    <t>S00118480</t>
  </si>
  <si>
    <t>S00118486</t>
  </si>
  <si>
    <t>S00118511</t>
  </si>
  <si>
    <t>S00118545</t>
  </si>
  <si>
    <t>S00118551</t>
  </si>
  <si>
    <t>S00118578</t>
  </si>
  <si>
    <t>S00118608</t>
  </si>
  <si>
    <t>S00118630</t>
  </si>
  <si>
    <t>S00118710</t>
  </si>
  <si>
    <t>S00118717</t>
  </si>
  <si>
    <t>S00118748</t>
  </si>
  <si>
    <t>S00118769</t>
  </si>
  <si>
    <t>S00118780</t>
  </si>
  <si>
    <t>S00118794</t>
  </si>
  <si>
    <t>S00118806</t>
  </si>
  <si>
    <t>S00118813</t>
  </si>
  <si>
    <t>S00118863</t>
  </si>
  <si>
    <t>S00118883</t>
  </si>
  <si>
    <t>S00118944</t>
  </si>
  <si>
    <t>S00118958</t>
  </si>
  <si>
    <t>S00119051</t>
  </si>
  <si>
    <t>S00119062</t>
  </si>
  <si>
    <t>S00119063</t>
  </si>
  <si>
    <t>S00119080</t>
  </si>
  <si>
    <t>S00119179</t>
  </si>
  <si>
    <t>S00119180</t>
  </si>
  <si>
    <t>S00119181</t>
  </si>
  <si>
    <t>S00119211</t>
  </si>
  <si>
    <t>S00119222</t>
  </si>
  <si>
    <t>S00119243</t>
  </si>
  <si>
    <t>S00119261</t>
  </si>
  <si>
    <t>S00119268</t>
  </si>
  <si>
    <t>S00119275</t>
  </si>
  <si>
    <t>S00119286</t>
  </si>
  <si>
    <t>S00119349</t>
  </si>
  <si>
    <t>S00119360</t>
  </si>
  <si>
    <t>S00119403</t>
  </si>
  <si>
    <t>S00119432</t>
  </si>
  <si>
    <t>S00119465</t>
  </si>
  <si>
    <t>S00119468</t>
  </si>
  <si>
    <t>S00119469</t>
  </si>
  <si>
    <t>S00119491</t>
  </si>
  <si>
    <t>S00119517</t>
  </si>
  <si>
    <t>S00119533</t>
  </si>
  <si>
    <t>S00119627</t>
  </si>
  <si>
    <t>S00119635</t>
  </si>
  <si>
    <t>S00119649</t>
  </si>
  <si>
    <t>S00119650</t>
  </si>
  <si>
    <t>S00119663</t>
  </si>
  <si>
    <t>S00119697</t>
  </si>
  <si>
    <t>S00119731</t>
  </si>
  <si>
    <t>S00119764</t>
  </si>
  <si>
    <t>S00119768</t>
  </si>
  <si>
    <t>S00119770</t>
  </si>
  <si>
    <t>S00119786</t>
  </si>
  <si>
    <t>S00119793</t>
  </si>
  <si>
    <t>S00119808</t>
  </si>
  <si>
    <t>S00119822</t>
  </si>
  <si>
    <t>S00119851</t>
  </si>
  <si>
    <t>S00119863</t>
  </si>
  <si>
    <t>S00119890</t>
  </si>
  <si>
    <t>S00119900</t>
  </si>
  <si>
    <t>S00119919</t>
  </si>
  <si>
    <t>S00119957</t>
  </si>
  <si>
    <t>S00119965</t>
  </si>
  <si>
    <t>S00119973</t>
  </si>
  <si>
    <t>S00120030</t>
  </si>
  <si>
    <t>S00120067</t>
  </si>
  <si>
    <t>S00120093</t>
  </si>
  <si>
    <t>S00120098</t>
  </si>
  <si>
    <t>S00120116</t>
  </si>
  <si>
    <t>S00120150</t>
  </si>
  <si>
    <t>S00120163</t>
  </si>
  <si>
    <t>S00120189</t>
  </si>
  <si>
    <t>S00120204</t>
  </si>
  <si>
    <t>S00120232</t>
  </si>
  <si>
    <t>S00120255</t>
  </si>
  <si>
    <t>S00120256</t>
  </si>
  <si>
    <t>S00120270</t>
  </si>
  <si>
    <t>S00120271</t>
  </si>
  <si>
    <t>S00120276</t>
  </si>
  <si>
    <t>S00120354</t>
  </si>
  <si>
    <t>S00120355</t>
  </si>
  <si>
    <t>S00120363</t>
  </si>
  <si>
    <t>S00120366</t>
  </si>
  <si>
    <t>S00120396</t>
  </si>
  <si>
    <t>S00120419</t>
  </si>
  <si>
    <t>S00120467</t>
  </si>
  <si>
    <t>S00120495</t>
  </si>
  <si>
    <t>S00120508</t>
  </si>
  <si>
    <t>S00120525</t>
  </si>
  <si>
    <t>S00120526</t>
  </si>
  <si>
    <t>S00120542</t>
  </si>
  <si>
    <t>S00120558</t>
  </si>
  <si>
    <t>S00120559</t>
  </si>
  <si>
    <t>S00120587</t>
  </si>
  <si>
    <t>S00120589</t>
  </si>
  <si>
    <t>S00120688</t>
  </si>
  <si>
    <t>S00120694</t>
  </si>
  <si>
    <t>S00120720</t>
  </si>
  <si>
    <t>S00120738</t>
  </si>
  <si>
    <t>S00120748</t>
  </si>
  <si>
    <t>S00120756</t>
  </si>
  <si>
    <t>S00120764</t>
  </si>
  <si>
    <t>S00120773</t>
  </si>
  <si>
    <t>S00120804</t>
  </si>
  <si>
    <t>S00120835</t>
  </si>
  <si>
    <t>S00120846</t>
  </si>
  <si>
    <t>S00120853</t>
  </si>
  <si>
    <t>S00120871</t>
  </si>
  <si>
    <t>S00120885</t>
  </si>
  <si>
    <t>S00120901</t>
  </si>
  <si>
    <t>S00120908</t>
  </si>
  <si>
    <t>S00120955</t>
  </si>
  <si>
    <t>S00120968</t>
  </si>
  <si>
    <t>S00121038</t>
  </si>
  <si>
    <t>S00121046</t>
  </si>
  <si>
    <t>S00121049</t>
  </si>
  <si>
    <t>S00121053</t>
  </si>
  <si>
    <t>S00121108</t>
  </si>
  <si>
    <t>S00121145</t>
  </si>
  <si>
    <t>S00121159</t>
  </si>
  <si>
    <t>S00121178</t>
  </si>
  <si>
    <t>S00121183</t>
  </si>
  <si>
    <t>S00121198</t>
  </si>
  <si>
    <t>S00121199</t>
  </si>
  <si>
    <t>S00121201</t>
  </si>
  <si>
    <t>S00121211</t>
  </si>
  <si>
    <t>S00121243</t>
  </si>
  <si>
    <t>S00121298</t>
  </si>
  <si>
    <t>S00121301</t>
  </si>
  <si>
    <t>S00121335</t>
  </si>
  <si>
    <t>S00121390</t>
  </si>
  <si>
    <t>S00121429</t>
  </si>
  <si>
    <t>S00121443</t>
  </si>
  <si>
    <t>S00121445</t>
  </si>
  <si>
    <t>S00121460</t>
  </si>
  <si>
    <t>S00121461</t>
  </si>
  <si>
    <t>S00121480</t>
  </si>
  <si>
    <t>S00121485</t>
  </si>
  <si>
    <t>S00121556</t>
  </si>
  <si>
    <t>S00121564</t>
  </si>
  <si>
    <t>S00121619</t>
  </si>
  <si>
    <t>S00121629</t>
  </si>
  <si>
    <t>S00121638</t>
  </si>
  <si>
    <t>S00121657</t>
  </si>
  <si>
    <t>S00121744</t>
  </si>
  <si>
    <t>S00121748</t>
  </si>
  <si>
    <t>S00121770</t>
  </si>
  <si>
    <t>S00121774</t>
  </si>
  <si>
    <t>S00121796</t>
  </si>
  <si>
    <t>S00121815</t>
  </si>
  <si>
    <t>S00121850</t>
  </si>
  <si>
    <t>S00121879</t>
  </si>
  <si>
    <t>S00121948</t>
  </si>
  <si>
    <t>S00121979</t>
  </si>
  <si>
    <t>S00121984</t>
  </si>
  <si>
    <t>S00121989</t>
  </si>
  <si>
    <t>S00122002</t>
  </si>
  <si>
    <t>S00122050</t>
  </si>
  <si>
    <t>S00122071</t>
  </si>
  <si>
    <t>S00122087</t>
  </si>
  <si>
    <t>S00122107</t>
  </si>
  <si>
    <t>S00122153</t>
  </si>
  <si>
    <t>S00122183</t>
  </si>
  <si>
    <t>S00122203</t>
  </si>
  <si>
    <t>S00122249</t>
  </si>
  <si>
    <t>S00122251</t>
  </si>
  <si>
    <t>S00122268</t>
  </si>
  <si>
    <t>S00122311</t>
  </si>
  <si>
    <t>S00122328</t>
  </si>
  <si>
    <t>S00122342</t>
  </si>
  <si>
    <t>S00122351</t>
  </si>
  <si>
    <t>S00122353</t>
  </si>
  <si>
    <t>S00122369</t>
  </si>
  <si>
    <t>S00122378</t>
  </si>
  <si>
    <t>S00122468</t>
  </si>
  <si>
    <t>S00122499</t>
  </si>
  <si>
    <t>S00122511</t>
  </si>
  <si>
    <t>S00122547</t>
  </si>
  <si>
    <t>S00122568</t>
  </si>
  <si>
    <t>S00122579</t>
  </si>
  <si>
    <t>S00122647</t>
  </si>
  <si>
    <t>S00122660</t>
  </si>
  <si>
    <t>S00122669</t>
  </si>
  <si>
    <t>S00122710</t>
  </si>
  <si>
    <t>S00122745</t>
  </si>
  <si>
    <t>S00122766</t>
  </si>
  <si>
    <t>S00122817</t>
  </si>
  <si>
    <t>S00122833</t>
  </si>
  <si>
    <t>S00122860</t>
  </si>
  <si>
    <t>S00122873</t>
  </si>
  <si>
    <t>S00122884</t>
  </si>
  <si>
    <t>S00122897</t>
  </si>
  <si>
    <t>S00122898</t>
  </si>
  <si>
    <t>S00122910</t>
  </si>
  <si>
    <t>S00122926</t>
  </si>
  <si>
    <t>S00123001</t>
  </si>
  <si>
    <t>S00123048</t>
  </si>
  <si>
    <t>S00123086</t>
  </si>
  <si>
    <t>S00123097</t>
  </si>
  <si>
    <t>S00123099</t>
  </si>
  <si>
    <t>S00123104</t>
  </si>
  <si>
    <t>S00123105</t>
  </si>
  <si>
    <t>S00123129</t>
  </si>
  <si>
    <t>S00123152</t>
  </si>
  <si>
    <t>S00123194</t>
  </si>
  <si>
    <t>S00123198</t>
  </si>
  <si>
    <t>S00123221</t>
  </si>
  <si>
    <t>S00123233</t>
  </si>
  <si>
    <t>S00123237</t>
  </si>
  <si>
    <t>S00123246</t>
  </si>
  <si>
    <t>S00123270</t>
  </si>
  <si>
    <t>S00123273</t>
  </si>
  <si>
    <t>S00123298</t>
  </si>
  <si>
    <t>S00123333</t>
  </si>
  <si>
    <t>S00123343</t>
  </si>
  <si>
    <t>S00123346</t>
  </si>
  <si>
    <t>S00123356</t>
  </si>
  <si>
    <t>S00123414</t>
  </si>
  <si>
    <t>S00123436</t>
  </si>
  <si>
    <t>S00123441</t>
  </si>
  <si>
    <t>S00123451</t>
  </si>
  <si>
    <t>S00123589</t>
  </si>
  <si>
    <t>S00123617</t>
  </si>
  <si>
    <t>S00123681</t>
  </si>
  <si>
    <t>S00123714</t>
  </si>
  <si>
    <t>S00123749</t>
  </si>
  <si>
    <t>S00123797</t>
  </si>
  <si>
    <t>S00123837</t>
  </si>
  <si>
    <t>S00123854</t>
  </si>
  <si>
    <t>S00123861</t>
  </si>
  <si>
    <t>S00123876</t>
  </si>
  <si>
    <t>S00123904</t>
  </si>
  <si>
    <t>S00123908</t>
  </si>
  <si>
    <t>S00123958</t>
  </si>
  <si>
    <t>S00123976</t>
  </si>
  <si>
    <t>S00124041</t>
  </si>
  <si>
    <t>S00124050</t>
  </si>
  <si>
    <t>S00124087</t>
  </si>
  <si>
    <t>S00124120</t>
  </si>
  <si>
    <t>S00124122</t>
  </si>
  <si>
    <t>S00124138</t>
  </si>
  <si>
    <t>S00124143</t>
  </si>
  <si>
    <t>S00124158</t>
  </si>
  <si>
    <t>S00124185</t>
  </si>
  <si>
    <t>S00124188</t>
  </si>
  <si>
    <t>S00124204</t>
  </si>
  <si>
    <t>S00124209</t>
  </si>
  <si>
    <t>S00124229</t>
  </si>
  <si>
    <t>S00124271</t>
  </si>
  <si>
    <t>S00124276</t>
  </si>
  <si>
    <t>S00124310</t>
  </si>
  <si>
    <t>S00124329</t>
  </si>
  <si>
    <t>S00124333</t>
  </si>
  <si>
    <t>S00124350</t>
  </si>
  <si>
    <t>S00124432</t>
  </si>
  <si>
    <t>S00124490</t>
  </si>
  <si>
    <t>S00124516</t>
  </si>
  <si>
    <t>S00124544</t>
  </si>
  <si>
    <t>S00124545</t>
  </si>
  <si>
    <t>S00124593</t>
  </si>
  <si>
    <t>S00124600</t>
  </si>
  <si>
    <t>S00124608</t>
  </si>
  <si>
    <t>S00124656</t>
  </si>
  <si>
    <t>S00124660</t>
  </si>
  <si>
    <t>S00124695</t>
  </si>
  <si>
    <t>S00124698</t>
  </si>
  <si>
    <t>S00124704</t>
  </si>
  <si>
    <t>S00124726</t>
  </si>
  <si>
    <t>S00124739</t>
  </si>
  <si>
    <t>S00124751</t>
  </si>
  <si>
    <t>S00124752</t>
  </si>
  <si>
    <t>S00124782</t>
  </si>
  <si>
    <t>S00124819</t>
  </si>
  <si>
    <t>S00124863</t>
  </si>
  <si>
    <t>S00124883</t>
  </si>
  <si>
    <t>S00124907</t>
  </si>
  <si>
    <t>S00124924</t>
  </si>
  <si>
    <t>S00124930</t>
  </si>
  <si>
    <t>S00124949</t>
  </si>
  <si>
    <t>S00124977</t>
  </si>
  <si>
    <t>S00125008</t>
  </si>
  <si>
    <t>S00125051</t>
  </si>
  <si>
    <t>S00125070</t>
  </si>
  <si>
    <t>S00125137</t>
  </si>
  <si>
    <t>S00125140</t>
  </si>
  <si>
    <t>S00125146</t>
  </si>
  <si>
    <t>S00125150</t>
  </si>
  <si>
    <t>S00125181</t>
  </si>
  <si>
    <t>S00125210</t>
  </si>
  <si>
    <t>S00125224</t>
  </si>
  <si>
    <t>S00125230</t>
  </si>
  <si>
    <t>S00125255</t>
  </si>
  <si>
    <t>S00125268</t>
  </si>
  <si>
    <t>S00125286</t>
  </si>
  <si>
    <t>S00125288</t>
  </si>
  <si>
    <t>S00125317</t>
  </si>
  <si>
    <t>S00125323</t>
  </si>
  <si>
    <t>S00125366</t>
  </si>
  <si>
    <t>S00125380</t>
  </si>
  <si>
    <t>S00125393</t>
  </si>
  <si>
    <t>S00125407</t>
  </si>
  <si>
    <t>S00125437</t>
  </si>
  <si>
    <t>S00125449</t>
  </si>
  <si>
    <t>S00125481</t>
  </si>
  <si>
    <t>Marney O'Breen</t>
  </si>
  <si>
    <t>S00125502</t>
  </si>
  <si>
    <t>S00125522</t>
  </si>
  <si>
    <t>S00125554</t>
  </si>
  <si>
    <t>S00125563</t>
  </si>
  <si>
    <t>S00125567</t>
  </si>
  <si>
    <t>S00125587</t>
  </si>
  <si>
    <t>S00125608</t>
  </si>
  <si>
    <t>S00125621</t>
  </si>
  <si>
    <t>S00125701</t>
  </si>
  <si>
    <t>S00125712</t>
  </si>
  <si>
    <t>S00125784</t>
  </si>
  <si>
    <t>S00125794</t>
  </si>
  <si>
    <t>S00125809</t>
  </si>
  <si>
    <t>S00125816</t>
  </si>
  <si>
    <t>S00125823</t>
  </si>
  <si>
    <t>S00125828</t>
  </si>
  <si>
    <t>S00125838</t>
  </si>
  <si>
    <t>S00125857</t>
  </si>
  <si>
    <t>S00125900</t>
  </si>
  <si>
    <t>S00125907</t>
  </si>
  <si>
    <t>S00125982</t>
  </si>
  <si>
    <t>S00125991</t>
  </si>
  <si>
    <t>S00126027</t>
  </si>
  <si>
    <t>S00126093</t>
  </si>
  <si>
    <t>S00126106</t>
  </si>
  <si>
    <t>S00126114</t>
  </si>
  <si>
    <t>S00126115</t>
  </si>
  <si>
    <t>S00126119</t>
  </si>
  <si>
    <t>S00126131</t>
  </si>
  <si>
    <t>S00126135</t>
  </si>
  <si>
    <t>S00126142</t>
  </si>
  <si>
    <t>S00126172</t>
  </si>
  <si>
    <t>S00126201</t>
  </si>
  <si>
    <t>S00126252</t>
  </si>
  <si>
    <t>S00126267</t>
  </si>
  <si>
    <t>S00126282</t>
  </si>
  <si>
    <t>S00126285</t>
  </si>
  <si>
    <t>S00126297</t>
  </si>
  <si>
    <t>S00126306</t>
  </si>
  <si>
    <t>S00126329</t>
  </si>
  <si>
    <t>S00126404</t>
  </si>
  <si>
    <t>S00126418</t>
  </si>
  <si>
    <t>S00126429</t>
  </si>
  <si>
    <t>S00126477</t>
  </si>
  <si>
    <t>S00126482</t>
  </si>
  <si>
    <t>S00126489</t>
  </si>
  <si>
    <t>S00126511</t>
  </si>
  <si>
    <t>S00126512</t>
  </si>
  <si>
    <t>S00126525</t>
  </si>
  <si>
    <t>S00126537</t>
  </si>
  <si>
    <t>S00126557</t>
  </si>
  <si>
    <t>S00126577</t>
  </si>
  <si>
    <t>S00126628</t>
  </si>
  <si>
    <t>S00126699</t>
  </si>
  <si>
    <t>S00126734</t>
  </si>
  <si>
    <t>S00126744</t>
  </si>
  <si>
    <t>S00126753</t>
  </si>
  <si>
    <t>S00126787</t>
  </si>
  <si>
    <t>S00126804</t>
  </si>
  <si>
    <t>S00126882</t>
  </si>
  <si>
    <t>S00126903</t>
  </si>
  <si>
    <t>S00126908</t>
  </si>
  <si>
    <t>S00126922</t>
  </si>
  <si>
    <t>S00126929</t>
  </si>
  <si>
    <t>S00126952</t>
  </si>
  <si>
    <t>S00126980</t>
  </si>
  <si>
    <t>S00127072</t>
  </si>
  <si>
    <t>S00127182</t>
  </si>
  <si>
    <t>S00127201</t>
  </si>
  <si>
    <t>S00127252</t>
  </si>
  <si>
    <t>S00127271</t>
  </si>
  <si>
    <t>S00127303</t>
  </si>
  <si>
    <t>S00127332</t>
  </si>
  <si>
    <t>S00127335</t>
  </si>
  <si>
    <t>S00127339</t>
  </si>
  <si>
    <t>S00127345</t>
  </si>
  <si>
    <t>S00127374</t>
  </si>
  <si>
    <t>S00127411</t>
  </si>
  <si>
    <t>S00127434</t>
  </si>
  <si>
    <t>S00127438</t>
  </si>
  <si>
    <t>S00127510</t>
  </si>
  <si>
    <t>S00127592</t>
  </si>
  <si>
    <t>S00127639</t>
  </si>
  <si>
    <t>S00127644</t>
  </si>
  <si>
    <t>S00127651</t>
  </si>
  <si>
    <t>S00127664</t>
  </si>
  <si>
    <t>S00127668</t>
  </si>
  <si>
    <t>S00127687</t>
  </si>
  <si>
    <t>S00127739</t>
  </si>
  <si>
    <t>S00127750</t>
  </si>
  <si>
    <t>S00127772</t>
  </si>
  <si>
    <t>S00127773</t>
  </si>
  <si>
    <t>S00127790</t>
  </si>
  <si>
    <t>S00127845</t>
  </si>
  <si>
    <t>S00127919</t>
  </si>
  <si>
    <t>S00127952</t>
  </si>
  <si>
    <t>S00127963</t>
  </si>
  <si>
    <t>S00127979</t>
  </si>
  <si>
    <t>S00127982</t>
  </si>
  <si>
    <t>S00127988</t>
  </si>
  <si>
    <t>S00128025</t>
  </si>
  <si>
    <t>S00128044</t>
  </si>
  <si>
    <t>S00128073</t>
  </si>
  <si>
    <t>S00128152</t>
  </si>
  <si>
    <t>S00128190</t>
  </si>
  <si>
    <t>S00128228</t>
  </si>
  <si>
    <t>S00128298</t>
  </si>
  <si>
    <t>S00128370</t>
  </si>
  <si>
    <t>S00128424</t>
  </si>
  <si>
    <t>S00128444</t>
  </si>
  <si>
    <t>S00128448</t>
  </si>
  <si>
    <t>S00128459</t>
  </si>
  <si>
    <t>S00128464</t>
  </si>
  <si>
    <t>S00128481</t>
  </si>
  <si>
    <t>S00128582</t>
  </si>
  <si>
    <t>S00128602</t>
  </si>
  <si>
    <t>S00128657</t>
  </si>
  <si>
    <t>S00128666</t>
  </si>
  <si>
    <t>S00128738</t>
  </si>
  <si>
    <t>S00128766</t>
  </si>
  <si>
    <t>S00128794</t>
  </si>
  <si>
    <t>S00128818</t>
  </si>
  <si>
    <t>S00128823</t>
  </si>
  <si>
    <t>S00128863</t>
  </si>
  <si>
    <t>S00128922</t>
  </si>
  <si>
    <t>S00128930</t>
  </si>
  <si>
    <t>S00128932</t>
  </si>
  <si>
    <t>S00128973</t>
  </si>
  <si>
    <t>S00129041</t>
  </si>
  <si>
    <t>S00129052</t>
  </si>
  <si>
    <t>S00129100</t>
  </si>
  <si>
    <t>S00129123</t>
  </si>
  <si>
    <t>S00129128</t>
  </si>
  <si>
    <t>S00129147</t>
  </si>
  <si>
    <t>S00129151</t>
  </si>
  <si>
    <t>S00129154</t>
  </si>
  <si>
    <t>S00129196</t>
  </si>
  <si>
    <t>S00129211</t>
  </si>
  <si>
    <t>S00129220</t>
  </si>
  <si>
    <t>S00129273</t>
  </si>
  <si>
    <t>S00129288</t>
  </si>
  <si>
    <t>S00129290</t>
  </si>
  <si>
    <t>S00129317</t>
  </si>
  <si>
    <t>S00129330</t>
  </si>
  <si>
    <t>S00129350</t>
  </si>
  <si>
    <t>S00129368</t>
  </si>
  <si>
    <t>S00129382</t>
  </si>
  <si>
    <t>S00129439</t>
  </si>
  <si>
    <t>S00129460</t>
  </si>
  <si>
    <t>S00129471</t>
  </si>
  <si>
    <t>S00129478</t>
  </si>
  <si>
    <t>S00129503</t>
  </si>
  <si>
    <t>S00129568</t>
  </si>
  <si>
    <t>S00129623</t>
  </si>
  <si>
    <t>S00129624</t>
  </si>
  <si>
    <t>S00129660</t>
  </si>
  <si>
    <t>S00129697</t>
  </si>
  <si>
    <t>S00129701</t>
  </si>
  <si>
    <t>S00129749</t>
  </si>
  <si>
    <t>S00129790</t>
  </si>
  <si>
    <t>S00129823</t>
  </si>
  <si>
    <t>S00129838</t>
  </si>
  <si>
    <t>S00129864</t>
  </si>
  <si>
    <t>S00129896</t>
  </si>
  <si>
    <t>S00129914</t>
  </si>
  <si>
    <t>S00129984</t>
  </si>
  <si>
    <t>S00129993</t>
  </si>
  <si>
    <t>S00129996</t>
  </si>
  <si>
    <t>S00130003</t>
  </si>
  <si>
    <t>S00130016</t>
  </si>
  <si>
    <t>S00130051</t>
  </si>
  <si>
    <t>S00130072</t>
  </si>
  <si>
    <t>S00130110</t>
  </si>
  <si>
    <t>S00130116</t>
  </si>
  <si>
    <t>S00130142</t>
  </si>
  <si>
    <t>S00130186</t>
  </si>
  <si>
    <t>S00130198</t>
  </si>
  <si>
    <t>S00130213</t>
  </si>
  <si>
    <t>S00130231</t>
  </si>
  <si>
    <t>S00130260</t>
  </si>
  <si>
    <t>S00130274</t>
  </si>
  <si>
    <t>S00130289</t>
  </si>
  <si>
    <t>S00130325</t>
  </si>
  <si>
    <t>S00130339</t>
  </si>
  <si>
    <t>S00130397</t>
  </si>
  <si>
    <t>S00130423</t>
  </si>
  <si>
    <t>S00130444</t>
  </si>
  <si>
    <t>S00130463</t>
  </si>
  <si>
    <t>S00130466</t>
  </si>
  <si>
    <t>S00130475</t>
  </si>
  <si>
    <t>S00130560</t>
  </si>
  <si>
    <t>S00130578</t>
  </si>
  <si>
    <t>S00130585</t>
  </si>
  <si>
    <t>S00130596</t>
  </si>
  <si>
    <t>S00130597</t>
  </si>
  <si>
    <t>S00130600</t>
  </si>
  <si>
    <t>S00130651</t>
  </si>
  <si>
    <t>S00130665</t>
  </si>
  <si>
    <t>S00130667</t>
  </si>
  <si>
    <t>S00130694</t>
  </si>
  <si>
    <t>S00130700</t>
  </si>
  <si>
    <t>S00130708</t>
  </si>
  <si>
    <t>S00130731</t>
  </si>
  <si>
    <t>S00130734</t>
  </si>
  <si>
    <t>S00130738</t>
  </si>
  <si>
    <t>S00130742</t>
  </si>
  <si>
    <t>S00130760</t>
  </si>
  <si>
    <t>S00130775</t>
  </si>
  <si>
    <t>S00130816</t>
  </si>
  <si>
    <t>S00130848</t>
  </si>
  <si>
    <t>S00130860</t>
  </si>
  <si>
    <t>S00130887</t>
  </si>
  <si>
    <t>S00130915</t>
  </si>
  <si>
    <t>S00130920</t>
  </si>
  <si>
    <t>S00130929</t>
  </si>
  <si>
    <t>S00131017</t>
  </si>
  <si>
    <t>S00131043</t>
  </si>
  <si>
    <t>S00131065</t>
  </si>
  <si>
    <t>S00131112</t>
  </si>
  <si>
    <t>S00131151</t>
  </si>
  <si>
    <t>S00131159</t>
  </si>
  <si>
    <t>S00131163</t>
  </si>
  <si>
    <t>S00131182</t>
  </si>
  <si>
    <t>S00131227</t>
  </si>
  <si>
    <t>S00131274</t>
  </si>
  <si>
    <t>S00131311</t>
  </si>
  <si>
    <t>S00131347</t>
  </si>
  <si>
    <t>S00131433</t>
  </si>
  <si>
    <t>S00131460</t>
  </si>
  <si>
    <t>S00131474</t>
  </si>
  <si>
    <t>S00131512</t>
  </si>
  <si>
    <t>S00131519</t>
  </si>
  <si>
    <t>S00131584</t>
  </si>
  <si>
    <t>S00131599</t>
  </si>
  <si>
    <t>S00131623</t>
  </si>
  <si>
    <t>S00131644</t>
  </si>
  <si>
    <t>S00131646</t>
  </si>
  <si>
    <t>S00131647</t>
  </si>
  <si>
    <t>S00131687</t>
  </si>
  <si>
    <t>S00131695</t>
  </si>
  <si>
    <t>S00131741</t>
  </si>
  <si>
    <t>S00131742</t>
  </si>
  <si>
    <t>S00131752</t>
  </si>
  <si>
    <t>S00131767</t>
  </si>
  <si>
    <t>S00131784</t>
  </si>
  <si>
    <t>S00131881</t>
  </si>
  <si>
    <t>S00131896</t>
  </si>
  <si>
    <t>S00131920</t>
  </si>
  <si>
    <t>S00131922</t>
  </si>
  <si>
    <t>S00131930</t>
  </si>
  <si>
    <t>S00131957</t>
  </si>
  <si>
    <t>S00131964</t>
  </si>
  <si>
    <t>S00131972</t>
  </si>
  <si>
    <t>S00131993</t>
  </si>
  <si>
    <t>S00132007</t>
  </si>
  <si>
    <t>S00132039</t>
  </si>
  <si>
    <t>S00132054</t>
  </si>
  <si>
    <t>S00132066</t>
  </si>
  <si>
    <t>S00132109</t>
  </si>
  <si>
    <t>S00132113</t>
  </si>
  <si>
    <t>S00132125</t>
  </si>
  <si>
    <t>S00132164</t>
  </si>
  <si>
    <t>S00132192</t>
  </si>
  <si>
    <t>S00132196</t>
  </si>
  <si>
    <t>S00132197</t>
  </si>
  <si>
    <t>S00132206</t>
  </si>
  <si>
    <t>S00132234</t>
  </si>
  <si>
    <t>S00132235</t>
  </si>
  <si>
    <t>S00132300</t>
  </si>
  <si>
    <t>S00132319</t>
  </si>
  <si>
    <t>S00132324</t>
  </si>
  <si>
    <t>S00132389</t>
  </si>
  <si>
    <t>S00132415</t>
  </si>
  <si>
    <t>S00132431</t>
  </si>
  <si>
    <t>S00132437</t>
  </si>
  <si>
    <t>S00132448</t>
  </si>
  <si>
    <t>S00132454</t>
  </si>
  <si>
    <t>S00132532</t>
  </si>
  <si>
    <t>S00132545</t>
  </si>
  <si>
    <t>S00132549</t>
  </si>
  <si>
    <t>S00132584</t>
  </si>
  <si>
    <t>S00132649</t>
  </si>
  <si>
    <t>S00132650</t>
  </si>
  <si>
    <t>S00132654</t>
  </si>
  <si>
    <t>S00132729</t>
  </si>
  <si>
    <t>S00132768</t>
  </si>
  <si>
    <t>S00132786</t>
  </si>
  <si>
    <t>S00132804</t>
  </si>
  <si>
    <t>S00132805</t>
  </si>
  <si>
    <t>S00132876</t>
  </si>
  <si>
    <t>S00132897</t>
  </si>
  <si>
    <t>S00132912</t>
  </si>
  <si>
    <t>S00132950</t>
  </si>
  <si>
    <t>S00132980</t>
  </si>
  <si>
    <t>S00132990</t>
  </si>
  <si>
    <t>S00133044</t>
  </si>
  <si>
    <t>S00133085</t>
  </si>
  <si>
    <t>S00133105</t>
  </si>
  <si>
    <t>S00133176</t>
  </si>
  <si>
    <t>S00133179</t>
  </si>
  <si>
    <t>S00133197</t>
  </si>
  <si>
    <t>S00133210</t>
  </si>
  <si>
    <t>S00133261</t>
  </si>
  <si>
    <t>S00133303</t>
  </si>
  <si>
    <t>S00133305</t>
  </si>
  <si>
    <t>S00133319</t>
  </si>
  <si>
    <t>S00133376</t>
  </si>
  <si>
    <t>S00133394</t>
  </si>
  <si>
    <t>S00133441</t>
  </si>
  <si>
    <t>S00133455</t>
  </si>
  <si>
    <t>S00133512</t>
  </si>
  <si>
    <t>S00133521</t>
  </si>
  <si>
    <t>S00133538</t>
  </si>
  <si>
    <t>S00133545</t>
  </si>
  <si>
    <t>S00133617</t>
  </si>
  <si>
    <t>S00133645</t>
  </si>
  <si>
    <t>S00133647</t>
  </si>
  <si>
    <t>S00133719</t>
  </si>
  <si>
    <t>S00133762</t>
  </si>
  <si>
    <t>S00133771</t>
  </si>
  <si>
    <t>S00133853</t>
  </si>
  <si>
    <t>S00133888</t>
  </si>
  <si>
    <t>S00133895</t>
  </si>
  <si>
    <t>S00133904</t>
  </si>
  <si>
    <t>S00133945</t>
  </si>
  <si>
    <t>S00133957</t>
  </si>
  <si>
    <t>S00133973</t>
  </si>
  <si>
    <t>S00133994</t>
  </si>
  <si>
    <t>S00134008</t>
  </si>
  <si>
    <t>S00134027</t>
  </si>
  <si>
    <t>S00134033</t>
  </si>
  <si>
    <t>S00134035</t>
  </si>
  <si>
    <t>S00134050</t>
  </si>
  <si>
    <t>S00134064</t>
  </si>
  <si>
    <t>S00134080</t>
  </si>
  <si>
    <t>S00134083</t>
  </si>
  <si>
    <t>S00134084</t>
  </si>
  <si>
    <t>S00134107</t>
  </si>
  <si>
    <t>S00134130</t>
  </si>
  <si>
    <t>S00134135</t>
  </si>
  <si>
    <t>S00134267</t>
  </si>
  <si>
    <t>S00134280</t>
  </si>
  <si>
    <t>S00134376</t>
  </si>
  <si>
    <t>S00134391</t>
  </si>
  <si>
    <t>S00134431</t>
  </si>
  <si>
    <t>S00134454</t>
  </si>
  <si>
    <t>S00134511</t>
  </si>
  <si>
    <t>S00134520</t>
  </si>
  <si>
    <t>S00134542</t>
  </si>
  <si>
    <t>S00134566</t>
  </si>
  <si>
    <t>S00134596</t>
  </si>
  <si>
    <t>S00134608</t>
  </si>
  <si>
    <t>S00134611</t>
  </si>
  <si>
    <t>S00134615</t>
  </si>
  <si>
    <t>S00134616</t>
  </si>
  <si>
    <t>S00134626</t>
  </si>
  <si>
    <t>S00134650</t>
  </si>
  <si>
    <t>S00134651</t>
  </si>
  <si>
    <t>S00134658</t>
  </si>
  <si>
    <t>S00134680</t>
  </si>
  <si>
    <t>S00134729</t>
  </si>
  <si>
    <t>S00134791</t>
  </si>
  <si>
    <t>S00134807</t>
  </si>
  <si>
    <t>S00134835</t>
  </si>
  <si>
    <t>S00134866</t>
  </si>
  <si>
    <t>S00134869</t>
  </si>
  <si>
    <t>S00134916</t>
  </si>
  <si>
    <t>S00134946</t>
  </si>
  <si>
    <t>S00134979</t>
  </si>
  <si>
    <t>S00135034</t>
  </si>
  <si>
    <t>S00135035</t>
  </si>
  <si>
    <t>S00135042</t>
  </si>
  <si>
    <t>S00135045</t>
  </si>
  <si>
    <t>S00135111</t>
  </si>
  <si>
    <t>S00135125</t>
  </si>
  <si>
    <t>S00135146</t>
  </si>
  <si>
    <t>S00135159</t>
  </si>
  <si>
    <t>S00135178</t>
  </si>
  <si>
    <t>S00135181</t>
  </si>
  <si>
    <t>S00135194</t>
  </si>
  <si>
    <t>S00135209</t>
  </si>
  <si>
    <t>S00135220</t>
  </si>
  <si>
    <t>S00135234</t>
  </si>
  <si>
    <t>S00135296</t>
  </si>
  <si>
    <t>S00135302</t>
  </si>
  <si>
    <t>S00135338</t>
  </si>
  <si>
    <t>S00135340</t>
  </si>
  <si>
    <t>S00135368</t>
  </si>
  <si>
    <t>S00135373</t>
  </si>
  <si>
    <t>S00135389</t>
  </si>
  <si>
    <t>S00135418</t>
  </si>
  <si>
    <t>S00135446</t>
  </si>
  <si>
    <t>S00135448</t>
  </si>
  <si>
    <t>S00135472</t>
  </si>
  <si>
    <t>S00135476</t>
  </si>
  <si>
    <t>S00135478</t>
  </si>
  <si>
    <t>S00135485</t>
  </si>
  <si>
    <t>S00135503</t>
  </si>
  <si>
    <t>S00135510</t>
  </si>
  <si>
    <t>S00135580</t>
  </si>
  <si>
    <t>S00135585</t>
  </si>
  <si>
    <t>S00135639</t>
  </si>
  <si>
    <t>S00135655</t>
  </si>
  <si>
    <t>S00135693</t>
  </si>
  <si>
    <t>S00135742</t>
  </si>
  <si>
    <t>S00135763</t>
  </si>
  <si>
    <t>S00135770</t>
  </si>
  <si>
    <t>S00135775</t>
  </si>
  <si>
    <t>S00135822</t>
  </si>
  <si>
    <t>S00135851</t>
  </si>
  <si>
    <t>S00135868</t>
  </si>
  <si>
    <t>S00135924</t>
  </si>
  <si>
    <t>S00135935</t>
  </si>
  <si>
    <t>S00135940</t>
  </si>
  <si>
    <t>S00135960</t>
  </si>
  <si>
    <t>S00135990</t>
  </si>
  <si>
    <t>S00136006</t>
  </si>
  <si>
    <t>S00136023</t>
  </si>
  <si>
    <t>S00136073</t>
  </si>
  <si>
    <t>S00136077</t>
  </si>
  <si>
    <t>S00136166</t>
  </si>
  <si>
    <t>S00136173</t>
  </si>
  <si>
    <t>Rafaelita Blaksland</t>
  </si>
  <si>
    <t>S00136191</t>
  </si>
  <si>
    <t>S00136200</t>
  </si>
  <si>
    <t>S00136230</t>
  </si>
  <si>
    <t>S00136246</t>
  </si>
  <si>
    <t>S00136315</t>
  </si>
  <si>
    <t>S00136345</t>
  </si>
  <si>
    <t>S00136349</t>
  </si>
  <si>
    <t>S00136355</t>
  </si>
  <si>
    <t>S00136364</t>
  </si>
  <si>
    <t>S00136393</t>
  </si>
  <si>
    <t>S00136399</t>
  </si>
  <si>
    <t>S00136400</t>
  </si>
  <si>
    <t>S00136423</t>
  </si>
  <si>
    <t>S00136435</t>
  </si>
  <si>
    <t>S00136470</t>
  </si>
  <si>
    <t>S00136471</t>
  </si>
  <si>
    <t>S00136495</t>
  </si>
  <si>
    <t>S00136520</t>
  </si>
  <si>
    <t>S00136551</t>
  </si>
  <si>
    <t>S00136575</t>
  </si>
  <si>
    <t>S00136609</t>
  </si>
  <si>
    <t>S00136610</t>
  </si>
  <si>
    <t>S00136619</t>
  </si>
  <si>
    <t>S00136625</t>
  </si>
  <si>
    <t>S00136655</t>
  </si>
  <si>
    <t>S00136703</t>
  </si>
  <si>
    <t>S00136719</t>
  </si>
  <si>
    <t>S00136721</t>
  </si>
  <si>
    <t>S00136761</t>
  </si>
  <si>
    <t>S00136774</t>
  </si>
  <si>
    <t>S00136820</t>
  </si>
  <si>
    <t>S00136848</t>
  </si>
  <si>
    <t>S00136865</t>
  </si>
  <si>
    <t>S00136871</t>
  </si>
  <si>
    <t>S00136875</t>
  </si>
  <si>
    <t>S00136891</t>
  </si>
  <si>
    <t>S00136892</t>
  </si>
  <si>
    <t>S00136927</t>
  </si>
  <si>
    <t>S00136931</t>
  </si>
  <si>
    <t>S00136941</t>
  </si>
  <si>
    <t>S00136963</t>
  </si>
  <si>
    <t>S00136979</t>
  </si>
  <si>
    <t>S00136992</t>
  </si>
  <si>
    <t>S00137016</t>
  </si>
  <si>
    <t>S00137046</t>
  </si>
  <si>
    <t>S00137055</t>
  </si>
  <si>
    <t>S00137069</t>
  </si>
  <si>
    <t>S00137123</t>
  </si>
  <si>
    <t>S00137189</t>
  </si>
  <si>
    <t>S00137199</t>
  </si>
  <si>
    <t>S00137280</t>
  </si>
  <si>
    <t>S00137294</t>
  </si>
  <si>
    <t>S00137329</t>
  </si>
  <si>
    <t>S00137339</t>
  </si>
  <si>
    <t>S00137340</t>
  </si>
  <si>
    <t>S00137344</t>
  </si>
  <si>
    <t>S00137345</t>
  </si>
  <si>
    <t>S00137351</t>
  </si>
  <si>
    <t>S00137364</t>
  </si>
  <si>
    <t>S00137368</t>
  </si>
  <si>
    <t>S00137415</t>
  </si>
  <si>
    <t>S00137431</t>
  </si>
  <si>
    <t>S00137438</t>
  </si>
  <si>
    <t>S00137475</t>
  </si>
  <si>
    <t>S00137529</t>
  </si>
  <si>
    <t>S00137538</t>
  </si>
  <si>
    <t>S00137546</t>
  </si>
  <si>
    <t>S00137567</t>
  </si>
  <si>
    <t>S00137596</t>
  </si>
  <si>
    <t>S00137619</t>
  </si>
  <si>
    <t>S00137637</t>
  </si>
  <si>
    <t>S00137644</t>
  </si>
  <si>
    <t>S00137679</t>
  </si>
  <si>
    <t>S00137680</t>
  </si>
  <si>
    <t>S00137692</t>
  </si>
  <si>
    <t>S00137693</t>
  </si>
  <si>
    <t>S00137755</t>
  </si>
  <si>
    <t>S00137770</t>
  </si>
  <si>
    <t>S00137773</t>
  </si>
  <si>
    <t>S00137781</t>
  </si>
  <si>
    <t>S00137807</t>
  </si>
  <si>
    <t>S00137818</t>
  </si>
  <si>
    <t>S00137838</t>
  </si>
  <si>
    <t>S00137841</t>
  </si>
  <si>
    <t>S00137855</t>
  </si>
  <si>
    <t>S00137868</t>
  </si>
  <si>
    <t>S00137870</t>
  </si>
  <si>
    <t>S00137883</t>
  </si>
  <si>
    <t>S00137904</t>
  </si>
  <si>
    <t>S00137965</t>
  </si>
  <si>
    <t>S00137988</t>
  </si>
  <si>
    <t>S00138031</t>
  </si>
  <si>
    <t>S00138067</t>
  </si>
  <si>
    <t>S00138093</t>
  </si>
  <si>
    <t>S00138109</t>
  </si>
  <si>
    <t>S00138325</t>
  </si>
  <si>
    <t>S00138332</t>
  </si>
  <si>
    <t>S00138337</t>
  </si>
  <si>
    <t>S00138405</t>
  </si>
  <si>
    <t>S00138409</t>
  </si>
  <si>
    <t>S00138412</t>
  </si>
  <si>
    <t>S00138419</t>
  </si>
  <si>
    <t>S00138447</t>
  </si>
  <si>
    <t>S00138506</t>
  </si>
  <si>
    <t>S00138536</t>
  </si>
  <si>
    <t>S00138545</t>
  </si>
  <si>
    <t>S00138558</t>
  </si>
  <si>
    <t>S00138582</t>
  </si>
  <si>
    <t>S00138644</t>
  </si>
  <si>
    <t>S00138648</t>
  </si>
  <si>
    <t>S00138674</t>
  </si>
  <si>
    <t>S00138682</t>
  </si>
  <si>
    <t>S00138698</t>
  </si>
  <si>
    <t>S00138711</t>
  </si>
  <si>
    <t>S00138719</t>
  </si>
  <si>
    <t>S00138722</t>
  </si>
  <si>
    <t>S00138779</t>
  </si>
  <si>
    <t>S00138796</t>
  </si>
  <si>
    <t>S00138810</t>
  </si>
  <si>
    <t>S00138835</t>
  </si>
  <si>
    <t>S00138841</t>
  </si>
  <si>
    <t>S00138859</t>
  </si>
  <si>
    <t>S00138962</t>
  </si>
  <si>
    <t>S00138976</t>
  </si>
  <si>
    <t>S00139036</t>
  </si>
  <si>
    <t>S00139060</t>
  </si>
  <si>
    <t>S00139131</t>
  </si>
  <si>
    <t>S00139136</t>
  </si>
  <si>
    <t>S00139305</t>
  </si>
  <si>
    <t>S00139320</t>
  </si>
  <si>
    <t>S00139338</t>
  </si>
  <si>
    <t>S00139352</t>
  </si>
  <si>
    <t>S00139366</t>
  </si>
  <si>
    <t>S00139382</t>
  </si>
  <si>
    <t>S00139385</t>
  </si>
  <si>
    <t>S00139389</t>
  </si>
  <si>
    <t>S00139402</t>
  </si>
  <si>
    <t>S00139464</t>
  </si>
  <si>
    <t>S00139475</t>
  </si>
  <si>
    <t>S00139493</t>
  </si>
  <si>
    <t>S00139552</t>
  </si>
  <si>
    <t>S00139566</t>
  </si>
  <si>
    <t>S00139596</t>
  </si>
  <si>
    <t>S00139644</t>
  </si>
  <si>
    <t>S00139667</t>
  </si>
  <si>
    <t>S00139668</t>
  </si>
  <si>
    <t>S00139673</t>
  </si>
  <si>
    <t>S00139711</t>
  </si>
  <si>
    <t>S00139741</t>
  </si>
  <si>
    <t>S00139750</t>
  </si>
  <si>
    <t>S00139767</t>
  </si>
  <si>
    <t>S00139786</t>
  </si>
  <si>
    <t>S00139793</t>
  </si>
  <si>
    <t>S00139831</t>
  </si>
  <si>
    <t>S00139858</t>
  </si>
  <si>
    <t>S00139869</t>
  </si>
  <si>
    <t>S00139904</t>
  </si>
  <si>
    <t>S00139912</t>
  </si>
  <si>
    <t>S00139916</t>
  </si>
  <si>
    <t>S00139960</t>
  </si>
  <si>
    <t>S00140028</t>
  </si>
  <si>
    <t>S00140037</t>
  </si>
  <si>
    <t>S00140053</t>
  </si>
  <si>
    <t>S00140085</t>
  </si>
  <si>
    <t>S00140164</t>
  </si>
  <si>
    <t>S00140171</t>
  </si>
  <si>
    <t>S00140279</t>
  </si>
  <si>
    <t>S00140326</t>
  </si>
  <si>
    <t>S00140339</t>
  </si>
  <si>
    <t>S00140346</t>
  </si>
  <si>
    <t>S00140363</t>
  </si>
  <si>
    <t>S00140395</t>
  </si>
  <si>
    <t>S00140457</t>
  </si>
  <si>
    <t>S00140463</t>
  </si>
  <si>
    <t>S00140471</t>
  </si>
  <si>
    <t>S00140509</t>
  </si>
  <si>
    <t>S00140510</t>
  </si>
  <si>
    <t>S00140515</t>
  </si>
  <si>
    <t>S00140523</t>
  </si>
  <si>
    <t>S00140538</t>
  </si>
  <si>
    <t>S00140540</t>
  </si>
  <si>
    <t>S00140593</t>
  </si>
  <si>
    <t>S00140627</t>
  </si>
  <si>
    <t>S00140642</t>
  </si>
  <si>
    <t>S00140645</t>
  </si>
  <si>
    <t>S00140652</t>
  </si>
  <si>
    <t>S00140676</t>
  </si>
  <si>
    <t>S00140686</t>
  </si>
  <si>
    <t>S00140692</t>
  </si>
  <si>
    <t>S00140714</t>
  </si>
  <si>
    <t>S00140745</t>
  </si>
  <si>
    <t>S00140746</t>
  </si>
  <si>
    <t>S00140751</t>
  </si>
  <si>
    <t>S00140807</t>
  </si>
  <si>
    <t>S00140828</t>
  </si>
  <si>
    <t>S00140892</t>
  </si>
  <si>
    <t>S00140896</t>
  </si>
  <si>
    <t>S00140962</t>
  </si>
  <si>
    <t>S00140986</t>
  </si>
  <si>
    <t>S00140990</t>
  </si>
  <si>
    <t>S00141040</t>
  </si>
  <si>
    <t>S00141063</t>
  </si>
  <si>
    <t>S00141066</t>
  </si>
  <si>
    <t>S00141076</t>
  </si>
  <si>
    <t>S00141098</t>
  </si>
  <si>
    <t>S00141181</t>
  </si>
  <si>
    <t>S00141188</t>
  </si>
  <si>
    <t>S00141360</t>
  </si>
  <si>
    <t>S00141397</t>
  </si>
  <si>
    <t>S00141447</t>
  </si>
  <si>
    <t>S00141463</t>
  </si>
  <si>
    <t>S00141493</t>
  </si>
  <si>
    <t>S00141502</t>
  </si>
  <si>
    <t>S00141533</t>
  </si>
  <si>
    <t>S00141597</t>
  </si>
  <si>
    <t>S00141607</t>
  </si>
  <si>
    <t>S00141615</t>
  </si>
  <si>
    <t>S00141635</t>
  </si>
  <si>
    <t>S00141641</t>
  </si>
  <si>
    <t>S00141660</t>
  </si>
  <si>
    <t>S00141702</t>
  </si>
  <si>
    <t>S00141724</t>
  </si>
  <si>
    <t>S00141739</t>
  </si>
  <si>
    <t>S00141749</t>
  </si>
  <si>
    <t>S00141760</t>
  </si>
  <si>
    <t>S00141801</t>
  </si>
  <si>
    <t>S00141816</t>
  </si>
  <si>
    <t>S00141818</t>
  </si>
  <si>
    <t>S00141872</t>
  </si>
  <si>
    <t>S00141879</t>
  </si>
  <si>
    <t>S00141909</t>
  </si>
  <si>
    <t>S00141934</t>
  </si>
  <si>
    <t>S00141949</t>
  </si>
  <si>
    <t>S00141969</t>
  </si>
  <si>
    <t>S00141975</t>
  </si>
  <si>
    <t>S00141995</t>
  </si>
  <si>
    <t>S00142011</t>
  </si>
  <si>
    <t>S00142039</t>
  </si>
  <si>
    <t>S00142047</t>
  </si>
  <si>
    <t>S00142069</t>
  </si>
  <si>
    <t>S00142096</t>
  </si>
  <si>
    <t>S00142098</t>
  </si>
  <si>
    <t>S00142111</t>
  </si>
  <si>
    <t>S00142151</t>
  </si>
  <si>
    <t>S00142158</t>
  </si>
  <si>
    <t>S00142208</t>
  </si>
  <si>
    <t>S00142233</t>
  </si>
  <si>
    <t>S00142241</t>
  </si>
  <si>
    <t>S00142244</t>
  </si>
  <si>
    <t>S00142275</t>
  </si>
  <si>
    <t>S00142378</t>
  </si>
  <si>
    <t>Madelene Upcott</t>
  </si>
  <si>
    <t>S00142386</t>
  </si>
  <si>
    <t>S00142400</t>
  </si>
  <si>
    <t>S00142422</t>
  </si>
  <si>
    <t>S00142424</t>
  </si>
  <si>
    <t>S00142460</t>
  </si>
  <si>
    <t>S00142461</t>
  </si>
  <si>
    <t>S00142499</t>
  </si>
  <si>
    <t>S00142552</t>
  </si>
  <si>
    <t>S00142569</t>
  </si>
  <si>
    <t>S00142686</t>
  </si>
  <si>
    <t>S00142704</t>
  </si>
  <si>
    <t>S00142714</t>
  </si>
  <si>
    <t>S00142765</t>
  </si>
  <si>
    <t>S00142789</t>
  </si>
  <si>
    <t>S00142817</t>
  </si>
  <si>
    <t>S00142830</t>
  </si>
  <si>
    <t>S00142859</t>
  </si>
  <si>
    <t>S00142867</t>
  </si>
  <si>
    <t>S00142885</t>
  </si>
  <si>
    <t>S00142900</t>
  </si>
  <si>
    <t>S00142911</t>
  </si>
  <si>
    <t>S00142915</t>
  </si>
  <si>
    <t>S00142928</t>
  </si>
  <si>
    <t>S00142937</t>
  </si>
  <si>
    <t>S00142941</t>
  </si>
  <si>
    <t>S00142949</t>
  </si>
  <si>
    <t>S00142966</t>
  </si>
  <si>
    <t>S00142977</t>
  </si>
  <si>
    <t>S00142978</t>
  </si>
  <si>
    <t>S00142985</t>
  </si>
  <si>
    <t>S00142992</t>
  </si>
  <si>
    <t>S00143009</t>
  </si>
  <si>
    <t>S00143046</t>
  </si>
  <si>
    <t>S00143054</t>
  </si>
  <si>
    <t>S00143072</t>
  </si>
  <si>
    <t>S00143118</t>
  </si>
  <si>
    <t>S00143139</t>
  </si>
  <si>
    <t>S00143186</t>
  </si>
  <si>
    <t>S00143204</t>
  </si>
  <si>
    <t>S00143210</t>
  </si>
  <si>
    <t>S00143232</t>
  </si>
  <si>
    <t>S00143262</t>
  </si>
  <si>
    <t>S00143303</t>
  </si>
  <si>
    <t>S00143343</t>
  </si>
  <si>
    <t>S00143418</t>
  </si>
  <si>
    <t>S00143422</t>
  </si>
  <si>
    <t>S00143437</t>
  </si>
  <si>
    <t>S00143511</t>
  </si>
  <si>
    <t>S00143541</t>
  </si>
  <si>
    <t>S00143549</t>
  </si>
  <si>
    <t>S00143566</t>
  </si>
  <si>
    <t>S00143568</t>
  </si>
  <si>
    <t>S00143581</t>
  </si>
  <si>
    <t>S00143619</t>
  </si>
  <si>
    <t>S00143649</t>
  </si>
  <si>
    <t>S00143680</t>
  </si>
  <si>
    <t>S00143696</t>
  </si>
  <si>
    <t>S00143714</t>
  </si>
  <si>
    <t>S00143722</t>
  </si>
  <si>
    <t>S00143724</t>
  </si>
  <si>
    <t>S00143733</t>
  </si>
  <si>
    <t>S00143787</t>
  </si>
  <si>
    <t>S00143815</t>
  </si>
  <si>
    <t>S00143822</t>
  </si>
  <si>
    <t>S00143869</t>
  </si>
  <si>
    <t>S00143877</t>
  </si>
  <si>
    <t>S00143927</t>
  </si>
  <si>
    <t>S00143945</t>
  </si>
  <si>
    <t>S00143980</t>
  </si>
  <si>
    <t>S00144003</t>
  </si>
  <si>
    <t>S00144071</t>
  </si>
  <si>
    <t>S00144109</t>
  </si>
  <si>
    <t>S00144240</t>
  </si>
  <si>
    <t>S00144259</t>
  </si>
  <si>
    <t>S00144264</t>
  </si>
  <si>
    <t>S00144268</t>
  </si>
  <si>
    <t>S00144281</t>
  </si>
  <si>
    <t>S00144306</t>
  </si>
  <si>
    <t>S00144346</t>
  </si>
  <si>
    <t>S00144360</t>
  </si>
  <si>
    <t>S00144378</t>
  </si>
  <si>
    <t>S00144381</t>
  </si>
  <si>
    <t>S00144403</t>
  </si>
  <si>
    <t>S00144498</t>
  </si>
  <si>
    <t>S00144524</t>
  </si>
  <si>
    <t>S00144533</t>
  </si>
  <si>
    <t>S00144619</t>
  </si>
  <si>
    <t>S00144634</t>
  </si>
  <si>
    <t>S00144657</t>
  </si>
  <si>
    <t>S00144717</t>
  </si>
  <si>
    <t>S00144778</t>
  </si>
  <si>
    <t>S00144790</t>
  </si>
  <si>
    <t>S00144807</t>
  </si>
  <si>
    <t>S00144829</t>
  </si>
  <si>
    <t>S00144860</t>
  </si>
  <si>
    <t>S00144874</t>
  </si>
  <si>
    <t>S00144944</t>
  </si>
  <si>
    <t>S00144980</t>
  </si>
  <si>
    <t>S00145005</t>
  </si>
  <si>
    <t>S00145011</t>
  </si>
  <si>
    <t>S00145057</t>
  </si>
  <si>
    <t>S00145062</t>
  </si>
  <si>
    <t>S00145072</t>
  </si>
  <si>
    <t>S00145105</t>
  </si>
  <si>
    <t>S00145119</t>
  </si>
  <si>
    <t>S00145140</t>
  </si>
  <si>
    <t>S00145223</t>
  </si>
  <si>
    <t>S00145228</t>
  </si>
  <si>
    <t>S00145256</t>
  </si>
  <si>
    <t>S00145264</t>
  </si>
  <si>
    <t>S00145268</t>
  </si>
  <si>
    <t>S00145297</t>
  </si>
  <si>
    <t>S00145298</t>
  </si>
  <si>
    <t>S00145315</t>
  </si>
  <si>
    <t>S00145355</t>
  </si>
  <si>
    <t>Beverie Moffet</t>
  </si>
  <si>
    <t>S00145412</t>
  </si>
  <si>
    <t>S00145427</t>
  </si>
  <si>
    <t>S00145480</t>
  </si>
  <si>
    <t>S00145489</t>
  </si>
  <si>
    <t>S00145534</t>
  </si>
  <si>
    <t>S00145561</t>
  </si>
  <si>
    <t>S00145568</t>
  </si>
  <si>
    <t>S00145634</t>
  </si>
  <si>
    <t>S00145639</t>
  </si>
  <si>
    <t>S00145646</t>
  </si>
  <si>
    <t>S00145714</t>
  </si>
  <si>
    <t>S00145853</t>
  </si>
  <si>
    <t>S00145863</t>
  </si>
  <si>
    <t>S00145885</t>
  </si>
  <si>
    <t>S00145894</t>
  </si>
  <si>
    <t>S00145955</t>
  </si>
  <si>
    <t>S00145972</t>
  </si>
  <si>
    <t>S00145997</t>
  </si>
  <si>
    <t>S00145999</t>
  </si>
  <si>
    <t>S00146009</t>
  </si>
  <si>
    <t>S00146029</t>
  </si>
  <si>
    <t>S00146042</t>
  </si>
  <si>
    <t>S00146054</t>
  </si>
  <si>
    <t>S00146118</t>
  </si>
  <si>
    <t>S00146194</t>
  </si>
  <si>
    <t>S00146209</t>
  </si>
  <si>
    <t>S00146220</t>
  </si>
  <si>
    <t>S00146221</t>
  </si>
  <si>
    <t>S00146229</t>
  </si>
  <si>
    <t>S00146235</t>
  </si>
  <si>
    <t>S00146262</t>
  </si>
  <si>
    <t>S00146268</t>
  </si>
  <si>
    <t>S00146289</t>
  </si>
  <si>
    <t>S00146298</t>
  </si>
  <si>
    <t>S00146422</t>
  </si>
  <si>
    <t>S00146480</t>
  </si>
  <si>
    <t>S00146500</t>
  </si>
  <si>
    <t>S00146562</t>
  </si>
  <si>
    <t>S00146616</t>
  </si>
  <si>
    <t>S00146653</t>
  </si>
  <si>
    <t>S00146660</t>
  </si>
  <si>
    <t>S00146667</t>
  </si>
  <si>
    <t>S00146751</t>
  </si>
  <si>
    <t>S00146763</t>
  </si>
  <si>
    <t>S00146916</t>
  </si>
  <si>
    <t>S00146933</t>
  </si>
  <si>
    <t>S00146941</t>
  </si>
  <si>
    <t>S00146994</t>
  </si>
  <si>
    <t>S00147006</t>
  </si>
  <si>
    <t>S00147009</t>
  </si>
  <si>
    <t>S00147037</t>
  </si>
  <si>
    <t>S00147040</t>
  </si>
  <si>
    <t>S00147055</t>
  </si>
  <si>
    <t>S00147067</t>
  </si>
  <si>
    <t>S00147070</t>
  </si>
  <si>
    <t>S00147073</t>
  </si>
  <si>
    <t>S00147082</t>
  </si>
  <si>
    <t>S00147092</t>
  </si>
  <si>
    <t>S00147093</t>
  </si>
  <si>
    <t>S00147112</t>
  </si>
  <si>
    <t>S00147125</t>
  </si>
  <si>
    <t>S00147127</t>
  </si>
  <si>
    <t>S00147148</t>
  </si>
  <si>
    <t>S00147173</t>
  </si>
  <si>
    <t>S00147193</t>
  </si>
  <si>
    <t>S00147198</t>
  </si>
  <si>
    <t>S00147287</t>
  </si>
  <si>
    <t>S00147321</t>
  </si>
  <si>
    <t>S00147327</t>
  </si>
  <si>
    <t>S00147358</t>
  </si>
  <si>
    <t>S00147373</t>
  </si>
  <si>
    <t>S00147416</t>
  </si>
  <si>
    <t>S00147418</t>
  </si>
  <si>
    <t>S00147437</t>
  </si>
  <si>
    <t>S00147503</t>
  </si>
  <si>
    <t>S00147537</t>
  </si>
  <si>
    <t>S00147596</t>
  </si>
  <si>
    <t>S00147614</t>
  </si>
  <si>
    <t>S00147668</t>
  </si>
  <si>
    <t>S00147670</t>
  </si>
  <si>
    <t>S00147713</t>
  </si>
  <si>
    <t>S00147718</t>
  </si>
  <si>
    <t>S00147720</t>
  </si>
  <si>
    <t>S00147722</t>
  </si>
  <si>
    <t>S00147728</t>
  </si>
  <si>
    <t>S00147765</t>
  </si>
  <si>
    <t>S00147774</t>
  </si>
  <si>
    <t>S00147798</t>
  </si>
  <si>
    <t>S00147822</t>
  </si>
  <si>
    <t>S00147967</t>
  </si>
  <si>
    <t>S00148013</t>
  </si>
  <si>
    <t>S00148019</t>
  </si>
  <si>
    <t>S00148123</t>
  </si>
  <si>
    <t>S00148126</t>
  </si>
  <si>
    <t>S00148194</t>
  </si>
  <si>
    <t>S00148226</t>
  </si>
  <si>
    <t>S00148229</t>
  </si>
  <si>
    <t>S00148232</t>
  </si>
  <si>
    <t>S00148237</t>
  </si>
  <si>
    <t>S00148286</t>
  </si>
  <si>
    <t>S00148312</t>
  </si>
  <si>
    <t>S00148327</t>
  </si>
  <si>
    <t>S00148359</t>
  </si>
  <si>
    <t>S00148393</t>
  </si>
  <si>
    <t>S00148410</t>
  </si>
  <si>
    <t>S00148411</t>
  </si>
  <si>
    <t>S00148438</t>
  </si>
  <si>
    <t>S00148446</t>
  </si>
  <si>
    <t>S00148450</t>
  </si>
  <si>
    <t>S00148476</t>
  </si>
  <si>
    <t>S00148501</t>
  </si>
  <si>
    <t>S00148530</t>
  </si>
  <si>
    <t>S00148552</t>
  </si>
  <si>
    <t>S00148562</t>
  </si>
  <si>
    <t>S00148606</t>
  </si>
  <si>
    <t>S00148625</t>
  </si>
  <si>
    <t>S00148630</t>
  </si>
  <si>
    <t>S00148690</t>
  </si>
  <si>
    <t>S00148699</t>
  </si>
  <si>
    <t>S00148705</t>
  </si>
  <si>
    <t>S00148727</t>
  </si>
  <si>
    <t>S00148753</t>
  </si>
  <si>
    <t>S00148793</t>
  </si>
  <si>
    <t>S00148819</t>
  </si>
  <si>
    <t>S00148830</t>
  </si>
  <si>
    <t>S00148844</t>
  </si>
  <si>
    <t>S00148897</t>
  </si>
  <si>
    <t>S00148915</t>
  </si>
  <si>
    <t>S00148950</t>
  </si>
  <si>
    <t>S00148955</t>
  </si>
  <si>
    <t>S00148999</t>
  </si>
  <si>
    <t>S00149032</t>
  </si>
  <si>
    <t>S00149034</t>
  </si>
  <si>
    <t>S00149058</t>
  </si>
  <si>
    <t>S00149068</t>
  </si>
  <si>
    <t>S00149122</t>
  </si>
  <si>
    <t>S00149127</t>
  </si>
  <si>
    <t>S00149132</t>
  </si>
  <si>
    <t>S00149167</t>
  </si>
  <si>
    <t>S00149180</t>
  </si>
  <si>
    <t>S00149196</t>
  </si>
  <si>
    <t>S00149213</t>
  </si>
  <si>
    <t>S00149270</t>
  </si>
  <si>
    <t>S00149273</t>
  </si>
  <si>
    <t>S00149274</t>
  </si>
  <si>
    <t>S00149307</t>
  </si>
  <si>
    <t>S00149325</t>
  </si>
  <si>
    <t>S00149332</t>
  </si>
  <si>
    <t>S00149333</t>
  </si>
  <si>
    <t>S00149356</t>
  </si>
  <si>
    <t>S00149374</t>
  </si>
  <si>
    <t>S00149388</t>
  </si>
  <si>
    <t>S00149397</t>
  </si>
  <si>
    <t>S00149404</t>
  </si>
  <si>
    <t>S00149422</t>
  </si>
  <si>
    <t>S00149424</t>
  </si>
  <si>
    <t>S00149445</t>
  </si>
  <si>
    <t>S00149478</t>
  </si>
  <si>
    <t>S00149505</t>
  </si>
  <si>
    <t>S00149510</t>
  </si>
  <si>
    <t>S00149540</t>
  </si>
  <si>
    <t>S00149562</t>
  </si>
  <si>
    <t>S00149591</t>
  </si>
  <si>
    <t>S00149619</t>
  </si>
  <si>
    <t>S00149642</t>
  </si>
  <si>
    <t>S00149652</t>
  </si>
  <si>
    <t>S00149687</t>
  </si>
  <si>
    <t>S00149692</t>
  </si>
  <si>
    <t>S00149728</t>
  </si>
  <si>
    <t>S00149774</t>
  </si>
  <si>
    <t>S00149789</t>
  </si>
  <si>
    <t>S00149796</t>
  </si>
  <si>
    <t>S00149797</t>
  </si>
  <si>
    <t>S00149827</t>
  </si>
  <si>
    <t>S00149849</t>
  </si>
  <si>
    <t>S00149855</t>
  </si>
  <si>
    <t>S00149857</t>
  </si>
  <si>
    <t>S00149864</t>
  </si>
  <si>
    <t>S00149876</t>
  </si>
  <si>
    <t>S00149927</t>
  </si>
  <si>
    <t>S00149938</t>
  </si>
  <si>
    <t>S00149954</t>
  </si>
  <si>
    <t>S00150015</t>
  </si>
  <si>
    <t>S00150081</t>
  </si>
  <si>
    <t>S00150086</t>
  </si>
  <si>
    <t>S00150093</t>
  </si>
  <si>
    <t>S00150103</t>
  </si>
  <si>
    <t>S00150134</t>
  </si>
  <si>
    <t>S00150148</t>
  </si>
  <si>
    <t>S00150152</t>
  </si>
  <si>
    <t>S00150161</t>
  </si>
  <si>
    <t>S00150194</t>
  </si>
  <si>
    <t>S00150259</t>
  </si>
  <si>
    <t>S00150260</t>
  </si>
  <si>
    <t>S00150273</t>
  </si>
  <si>
    <t>S00150283</t>
  </si>
  <si>
    <t>S00150300</t>
  </si>
  <si>
    <t>S00150301</t>
  </si>
  <si>
    <t>S00150310</t>
  </si>
  <si>
    <t>S00150353</t>
  </si>
  <si>
    <t>S00150408</t>
  </si>
  <si>
    <t>S00150417</t>
  </si>
  <si>
    <t>S00150425</t>
  </si>
  <si>
    <t>S00150446</t>
  </si>
  <si>
    <t>S00150475</t>
  </si>
  <si>
    <t>S00150522</t>
  </si>
  <si>
    <t>S00150539</t>
  </si>
  <si>
    <t>S00150556</t>
  </si>
  <si>
    <t>S00150612</t>
  </si>
  <si>
    <t>S00150621</t>
  </si>
  <si>
    <t>S00150629</t>
  </si>
  <si>
    <t>S00150670</t>
  </si>
  <si>
    <t>S00150682</t>
  </si>
  <si>
    <t>S00150727</t>
  </si>
  <si>
    <t>S00150777</t>
  </si>
  <si>
    <t>S00150791</t>
  </si>
  <si>
    <t>S00150796</t>
  </si>
  <si>
    <t>S00150835</t>
  </si>
  <si>
    <t>S00150886</t>
  </si>
  <si>
    <t>S00150902</t>
  </si>
  <si>
    <t>S00151022</t>
  </si>
  <si>
    <t>S00151063</t>
  </si>
  <si>
    <t>S00151073</t>
  </si>
  <si>
    <t>S00151088</t>
  </si>
  <si>
    <t>S00151122</t>
  </si>
  <si>
    <t>S00151123</t>
  </si>
  <si>
    <t>S00151136</t>
  </si>
  <si>
    <t>S00151168</t>
  </si>
  <si>
    <t>S00151213</t>
  </si>
  <si>
    <t>S00151302</t>
  </si>
  <si>
    <t>S00151375</t>
  </si>
  <si>
    <t>S00151399</t>
  </si>
  <si>
    <t>S00151402</t>
  </si>
  <si>
    <t>S00151403</t>
  </si>
  <si>
    <t>S00151426</t>
  </si>
  <si>
    <t>S00151453</t>
  </si>
  <si>
    <t>S00151478</t>
  </si>
  <si>
    <t>S00151498</t>
  </si>
  <si>
    <t>S00151505</t>
  </si>
  <si>
    <t>S00151514</t>
  </si>
  <si>
    <t>S00151597</t>
  </si>
  <si>
    <t>S00151598</t>
  </si>
  <si>
    <t>S00151605</t>
  </si>
  <si>
    <t>S00151625</t>
  </si>
  <si>
    <t>S00151723</t>
  </si>
  <si>
    <t>S00151744</t>
  </si>
  <si>
    <t>S00151755</t>
  </si>
  <si>
    <t>S00151770</t>
  </si>
  <si>
    <t>S00151789</t>
  </si>
  <si>
    <t>S00151796</t>
  </si>
  <si>
    <t>S00151804</t>
  </si>
  <si>
    <t>S00151816</t>
  </si>
  <si>
    <t>S00151859</t>
  </si>
  <si>
    <t>S00151932</t>
  </si>
  <si>
    <t>S00151949</t>
  </si>
  <si>
    <t>S00151951</t>
  </si>
  <si>
    <t>S00151984</t>
  </si>
  <si>
    <t>S00151995</t>
  </si>
  <si>
    <t>S00152017</t>
  </si>
  <si>
    <t>S00152020</t>
  </si>
  <si>
    <t>S00152046</t>
  </si>
  <si>
    <t>S00152079</t>
  </si>
  <si>
    <t>S00152111</t>
  </si>
  <si>
    <t>S00152116</t>
  </si>
  <si>
    <t>S00152127</t>
  </si>
  <si>
    <t>S00152152</t>
  </si>
  <si>
    <t>S00152177</t>
  </si>
  <si>
    <t>S00152190</t>
  </si>
  <si>
    <t>S00152206</t>
  </si>
  <si>
    <t>S00152239</t>
  </si>
  <si>
    <t>S00152244</t>
  </si>
  <si>
    <t>S00152300</t>
  </si>
  <si>
    <t>S00152333</t>
  </si>
  <si>
    <t>S00152376</t>
  </si>
  <si>
    <t>S00152384</t>
  </si>
  <si>
    <t>S00152401</t>
  </si>
  <si>
    <t>S00152402</t>
  </si>
  <si>
    <t>S00152441</t>
  </si>
  <si>
    <t>S00152445</t>
  </si>
  <si>
    <t>S00152492</t>
  </si>
  <si>
    <t>S00152495</t>
  </si>
  <si>
    <t>S00152496</t>
  </si>
  <si>
    <t>S00152512</t>
  </si>
  <si>
    <t>S00152523</t>
  </si>
  <si>
    <t>S00152535</t>
  </si>
  <si>
    <t>S00152597</t>
  </si>
  <si>
    <t>S00152603</t>
  </si>
  <si>
    <t>S00152657</t>
  </si>
  <si>
    <t>S00152671</t>
  </si>
  <si>
    <t>S00152695</t>
  </si>
  <si>
    <t>S00152706</t>
  </si>
  <si>
    <t>S00152722</t>
  </si>
  <si>
    <t>S00152756</t>
  </si>
  <si>
    <t>S00152768</t>
  </si>
  <si>
    <t>S00152787</t>
  </si>
  <si>
    <t>S00152788</t>
  </si>
  <si>
    <t>S00152848</t>
  </si>
  <si>
    <t>S00152849</t>
  </si>
  <si>
    <t>S00152908</t>
  </si>
  <si>
    <t>S00152911</t>
  </si>
  <si>
    <t>S00152937</t>
  </si>
  <si>
    <t>S00152944</t>
  </si>
  <si>
    <t>S00152959</t>
  </si>
  <si>
    <t>S00152968</t>
  </si>
  <si>
    <t>S00152979</t>
  </si>
  <si>
    <t>S00153002</t>
  </si>
  <si>
    <t>S00153036</t>
  </si>
  <si>
    <t>S00153064</t>
  </si>
  <si>
    <t>S00153082</t>
  </si>
  <si>
    <t>S00153128</t>
  </si>
  <si>
    <t>S00153141</t>
  </si>
  <si>
    <t>S00153153</t>
  </si>
  <si>
    <t>S00153157</t>
  </si>
  <si>
    <t>S00153173</t>
  </si>
  <si>
    <t>S00153188</t>
  </si>
  <si>
    <t>S00153203</t>
  </si>
  <si>
    <t>S00153233</t>
  </si>
  <si>
    <t>S00153237</t>
  </si>
  <si>
    <t>S00153238</t>
  </si>
  <si>
    <t>S00153260</t>
  </si>
  <si>
    <t>S00153263</t>
  </si>
  <si>
    <t>S00153281</t>
  </si>
  <si>
    <t>S00153368</t>
  </si>
  <si>
    <t>S00153379</t>
  </si>
  <si>
    <t>S00153390</t>
  </si>
  <si>
    <t>S00153404</t>
  </si>
  <si>
    <t>S00153419</t>
  </si>
  <si>
    <t>S00153444</t>
  </si>
  <si>
    <t>S00153449</t>
  </si>
  <si>
    <t>S00153526</t>
  </si>
  <si>
    <t>S00153532</t>
  </si>
  <si>
    <t>S00153534</t>
  </si>
  <si>
    <t>S00153561</t>
  </si>
  <si>
    <t>S00153591</t>
  </si>
  <si>
    <t>S00153592</t>
  </si>
  <si>
    <t>S00153610</t>
  </si>
  <si>
    <t>S00153620</t>
  </si>
  <si>
    <t>S00153674</t>
  </si>
  <si>
    <t>S00153687</t>
  </si>
  <si>
    <t>S00153728</t>
  </si>
  <si>
    <t>S00153731</t>
  </si>
  <si>
    <t>S00153811</t>
  </si>
  <si>
    <t>S00153844</t>
  </si>
  <si>
    <t>S00153883</t>
  </si>
  <si>
    <t>S00153889</t>
  </si>
  <si>
    <t>S00153903</t>
  </si>
  <si>
    <t>S00153987</t>
  </si>
  <si>
    <t>S00154051</t>
  </si>
  <si>
    <t>S00154063</t>
  </si>
  <si>
    <t>S00154122</t>
  </si>
  <si>
    <t>S00154160</t>
  </si>
  <si>
    <t>S00154162</t>
  </si>
  <si>
    <t>S00154179</t>
  </si>
  <si>
    <t>S00154249</t>
  </si>
  <si>
    <t>S00154253</t>
  </si>
  <si>
    <t>S00154254</t>
  </si>
  <si>
    <t>S00154267</t>
  </si>
  <si>
    <t>S00154296</t>
  </si>
  <si>
    <t>S00154330</t>
  </si>
  <si>
    <t>S00154359</t>
  </si>
  <si>
    <t>S00154362</t>
  </si>
  <si>
    <t>S00154372</t>
  </si>
  <si>
    <t>S00154390</t>
  </si>
  <si>
    <t>S00154410</t>
  </si>
  <si>
    <t>S00154446</t>
  </si>
  <si>
    <t>S00154453</t>
  </si>
  <si>
    <t>S00154464</t>
  </si>
  <si>
    <t>S00154466</t>
  </si>
  <si>
    <t>S00154474</t>
  </si>
  <si>
    <t>S00154520</t>
  </si>
  <si>
    <t>S00154539</t>
  </si>
  <si>
    <t>Oby Sorrel</t>
  </si>
  <si>
    <t>S00154568</t>
  </si>
  <si>
    <t>S00154576</t>
  </si>
  <si>
    <t>S00154596</t>
  </si>
  <si>
    <t>S00154611</t>
  </si>
  <si>
    <t>S00154680</t>
  </si>
  <si>
    <t>S00154687</t>
  </si>
  <si>
    <t>S00154719</t>
  </si>
  <si>
    <t>S00154720</t>
  </si>
  <si>
    <t>S00154737</t>
  </si>
  <si>
    <t>S00154739</t>
  </si>
  <si>
    <t>S00154751</t>
  </si>
  <si>
    <t>S00154764</t>
  </si>
  <si>
    <t>S00154779</t>
  </si>
  <si>
    <t>S00154811</t>
  </si>
  <si>
    <t>S00154862</t>
  </si>
  <si>
    <t>S00154871</t>
  </si>
  <si>
    <t>S00154875</t>
  </si>
  <si>
    <t>S00154911</t>
  </si>
  <si>
    <t>S00154922</t>
  </si>
  <si>
    <t>S00154926</t>
  </si>
  <si>
    <t>S00154929</t>
  </si>
  <si>
    <t>S00154946</t>
  </si>
  <si>
    <t>S00155005</t>
  </si>
  <si>
    <t>S00155007</t>
  </si>
  <si>
    <t>S00155040</t>
  </si>
  <si>
    <t>S00155098</t>
  </si>
  <si>
    <t>S00155104</t>
  </si>
  <si>
    <t>S00155129</t>
  </si>
  <si>
    <t>S00155149</t>
  </si>
  <si>
    <t>S00155168</t>
  </si>
  <si>
    <t>S00155181</t>
  </si>
  <si>
    <t>S00155224</t>
  </si>
  <si>
    <t>S00155241</t>
  </si>
  <si>
    <t>S00155249</t>
  </si>
  <si>
    <t>S00155256</t>
  </si>
  <si>
    <t>S00155302</t>
  </si>
  <si>
    <t>S00155327</t>
  </si>
  <si>
    <t>S00155486</t>
  </si>
  <si>
    <t>S00155489</t>
  </si>
  <si>
    <t>S00155497</t>
  </si>
  <si>
    <t>S00155511</t>
  </si>
  <si>
    <t>S00155517</t>
  </si>
  <si>
    <t>S00155549</t>
  </si>
  <si>
    <t>S00155563</t>
  </si>
  <si>
    <t>S00155567</t>
  </si>
  <si>
    <t>S00155579</t>
  </si>
  <si>
    <t>S00155633</t>
  </si>
  <si>
    <t>S00155640</t>
  </si>
  <si>
    <t>S00155651</t>
  </si>
  <si>
    <t>S00155668</t>
  </si>
  <si>
    <t>S00155671</t>
  </si>
  <si>
    <t>S00155675</t>
  </si>
  <si>
    <t>S00155733</t>
  </si>
  <si>
    <t>S00155758</t>
  </si>
  <si>
    <t>S00155761</t>
  </si>
  <si>
    <t>S00155858</t>
  </si>
  <si>
    <t>S00155859</t>
  </si>
  <si>
    <t>S00155885</t>
  </si>
  <si>
    <t>S00155959</t>
  </si>
  <si>
    <t>S00155962</t>
  </si>
  <si>
    <t>S00155972</t>
  </si>
  <si>
    <t>S00155986</t>
  </si>
  <si>
    <t>S00155994</t>
  </si>
  <si>
    <t>S00156017</t>
  </si>
  <si>
    <t>S00156043</t>
  </si>
  <si>
    <t>S00156062</t>
  </si>
  <si>
    <t>S00156090</t>
  </si>
  <si>
    <t>S00156156</t>
  </si>
  <si>
    <t>S00156174</t>
  </si>
  <si>
    <t>S00156184</t>
  </si>
  <si>
    <t>S00156193</t>
  </si>
  <si>
    <t>S00156274</t>
  </si>
  <si>
    <t>S00156278</t>
  </si>
  <si>
    <t>S00156314</t>
  </si>
  <si>
    <t>S00156324</t>
  </si>
  <si>
    <t>S00156346</t>
  </si>
  <si>
    <t>S00156385</t>
  </si>
  <si>
    <t>S00156432</t>
  </si>
  <si>
    <t>S00156453</t>
  </si>
  <si>
    <t>S00156458</t>
  </si>
  <si>
    <t>S00156462</t>
  </si>
  <si>
    <t>S00156489</t>
  </si>
  <si>
    <t>S00156553</t>
  </si>
  <si>
    <t>S00156558</t>
  </si>
  <si>
    <t>S00156560</t>
  </si>
  <si>
    <t>S00156577</t>
  </si>
  <si>
    <t>S00156579</t>
  </si>
  <si>
    <t>S00156593</t>
  </si>
  <si>
    <t>S00156636</t>
  </si>
  <si>
    <t>S00156662</t>
  </si>
  <si>
    <t>S00156764</t>
  </si>
  <si>
    <t>S00156768</t>
  </si>
  <si>
    <t>S00156771</t>
  </si>
  <si>
    <t>S00156794</t>
  </si>
  <si>
    <t>S00156800</t>
  </si>
  <si>
    <t>S00156804</t>
  </si>
  <si>
    <t>S00156832</t>
  </si>
  <si>
    <t>S00156874</t>
  </si>
  <si>
    <t>S00156882</t>
  </si>
  <si>
    <t>S00156908</t>
  </si>
  <si>
    <t>S00156928</t>
  </si>
  <si>
    <t>S00156963</t>
  </si>
  <si>
    <t>S00156969</t>
  </si>
  <si>
    <t>S00156992</t>
  </si>
  <si>
    <t>S00157028</t>
  </si>
  <si>
    <t>S00157033</t>
  </si>
  <si>
    <t>S00157035</t>
  </si>
  <si>
    <t>S00157056</t>
  </si>
  <si>
    <t>S00157067</t>
  </si>
  <si>
    <t>S00157094</t>
  </si>
  <si>
    <t>S00157114</t>
  </si>
  <si>
    <t>S00157182</t>
  </si>
  <si>
    <t>S00157198</t>
  </si>
  <si>
    <t>S00157247</t>
  </si>
  <si>
    <t>S00157261</t>
  </si>
  <si>
    <t>S00157274</t>
  </si>
  <si>
    <t>S00157284</t>
  </si>
  <si>
    <t>S00157295</t>
  </si>
  <si>
    <t>S00157331</t>
  </si>
  <si>
    <t>S00157377</t>
  </si>
  <si>
    <t>S00157425</t>
  </si>
  <si>
    <t>S00157501</t>
  </si>
  <si>
    <t>S00157505</t>
  </si>
  <si>
    <t>S00157527</t>
  </si>
  <si>
    <t>S00157571</t>
  </si>
  <si>
    <t>S00157663</t>
  </si>
  <si>
    <t>S00157675</t>
  </si>
  <si>
    <t>S00157712</t>
  </si>
  <si>
    <t>S00157751</t>
  </si>
  <si>
    <t>S00157773</t>
  </si>
  <si>
    <t>S00157774</t>
  </si>
  <si>
    <t>S00157781</t>
  </si>
  <si>
    <t>S00157816</t>
  </si>
  <si>
    <t>S00157831</t>
  </si>
  <si>
    <t>S00157836</t>
  </si>
  <si>
    <t>S00157843</t>
  </si>
  <si>
    <t>S00157856</t>
  </si>
  <si>
    <t>S00157864</t>
  </si>
  <si>
    <t>S00157913</t>
  </si>
  <si>
    <t>S00158007</t>
  </si>
  <si>
    <t>S00158023</t>
  </si>
  <si>
    <t>S00158028</t>
  </si>
  <si>
    <t>S00158055</t>
  </si>
  <si>
    <t>S00158091</t>
  </si>
  <si>
    <t>S00158122</t>
  </si>
  <si>
    <t>S00158147</t>
  </si>
  <si>
    <t>S00158157</t>
  </si>
  <si>
    <t>S00158218</t>
  </si>
  <si>
    <t>S00158228</t>
  </si>
  <si>
    <t>S00158235</t>
  </si>
  <si>
    <t>S00158246</t>
  </si>
  <si>
    <t>S00158249</t>
  </si>
  <si>
    <t>S00158271</t>
  </si>
  <si>
    <t>S00158297</t>
  </si>
  <si>
    <t>S00158332</t>
  </si>
  <si>
    <t>S00158374</t>
  </si>
  <si>
    <t>S00158386</t>
  </si>
  <si>
    <t>S00158389</t>
  </si>
  <si>
    <t>S00158394</t>
  </si>
  <si>
    <t>S00158395</t>
  </si>
  <si>
    <t>S00158424</t>
  </si>
  <si>
    <t>S00158435</t>
  </si>
  <si>
    <t>S00158438</t>
  </si>
  <si>
    <t>S00158448</t>
  </si>
  <si>
    <t>S00158450</t>
  </si>
  <si>
    <t>S00158513</t>
  </si>
  <si>
    <t>S00158515</t>
  </si>
  <si>
    <t>S00158522</t>
  </si>
  <si>
    <t>S00158551</t>
  </si>
  <si>
    <t>S00158553</t>
  </si>
  <si>
    <t>S00158600</t>
  </si>
  <si>
    <t>S00158646</t>
  </si>
  <si>
    <t>S00158658</t>
  </si>
  <si>
    <t>S00158699</t>
  </si>
  <si>
    <t>S00158705</t>
  </si>
  <si>
    <t>S00158722</t>
  </si>
  <si>
    <t>S00158737</t>
  </si>
  <si>
    <t>S00158764</t>
  </si>
  <si>
    <t>S00158830</t>
  </si>
  <si>
    <t>S00158835</t>
  </si>
  <si>
    <t>S00158842</t>
  </si>
  <si>
    <t>S00158858</t>
  </si>
  <si>
    <t>S00158882</t>
  </si>
  <si>
    <t>S00158997</t>
  </si>
  <si>
    <t>S00158999</t>
  </si>
  <si>
    <t>S00159023</t>
  </si>
  <si>
    <t>S00159064</t>
  </si>
  <si>
    <t>S00159068</t>
  </si>
  <si>
    <t>S00159081</t>
  </si>
  <si>
    <t>S00159087</t>
  </si>
  <si>
    <t>S00159247</t>
  </si>
  <si>
    <t>S00159308</t>
  </si>
  <si>
    <t>S00159314</t>
  </si>
  <si>
    <t>S00159317</t>
  </si>
  <si>
    <t>S00159348</t>
  </si>
  <si>
    <t>S00159360</t>
  </si>
  <si>
    <t>S00159379</t>
  </si>
  <si>
    <t>S00159390</t>
  </si>
  <si>
    <t>S00159395</t>
  </si>
  <si>
    <t>S00159417</t>
  </si>
  <si>
    <t>S00159421</t>
  </si>
  <si>
    <t>S00159447</t>
  </si>
  <si>
    <t>S00159464</t>
  </si>
  <si>
    <t>S00159469</t>
  </si>
  <si>
    <t>S00159472</t>
  </si>
  <si>
    <t>S00159495</t>
  </si>
  <si>
    <t>S00159517</t>
  </si>
  <si>
    <t>S00159558</t>
  </si>
  <si>
    <t>S00159583</t>
  </si>
  <si>
    <t>S00159611</t>
  </si>
  <si>
    <t>S00159613</t>
  </si>
  <si>
    <t>S00159617</t>
  </si>
  <si>
    <t>S00159621</t>
  </si>
  <si>
    <t>S00159655</t>
  </si>
  <si>
    <t>S00159673</t>
  </si>
  <si>
    <t>S00159679</t>
  </si>
  <si>
    <t>S00159694</t>
  </si>
  <si>
    <t>S00159722</t>
  </si>
  <si>
    <t>S00159755</t>
  </si>
  <si>
    <t>S00159762</t>
  </si>
  <si>
    <t>S00159769</t>
  </si>
  <si>
    <t>S00159798</t>
  </si>
  <si>
    <t>S00159820</t>
  </si>
  <si>
    <t>S00159892</t>
  </si>
  <si>
    <t>S00160021</t>
  </si>
  <si>
    <t>S00160079</t>
  </si>
  <si>
    <t>S00160091</t>
  </si>
  <si>
    <t>S00160120</t>
  </si>
  <si>
    <t>S00160138</t>
  </si>
  <si>
    <t>S00160157</t>
  </si>
  <si>
    <t>S00160160</t>
  </si>
  <si>
    <t>S00160172</t>
  </si>
  <si>
    <t>S00160224</t>
  </si>
  <si>
    <t>S00160269</t>
  </si>
  <si>
    <t>S00160282</t>
  </si>
  <si>
    <t>S00160330</t>
  </si>
  <si>
    <t>S00160355</t>
  </si>
  <si>
    <t>S00160368</t>
  </si>
  <si>
    <t>S00160370</t>
  </si>
  <si>
    <t>S00160447</t>
  </si>
  <si>
    <t>S00160513</t>
  </si>
  <si>
    <t>S00160514</t>
  </si>
  <si>
    <t>S00160552</t>
  </si>
  <si>
    <t>S00160555</t>
  </si>
  <si>
    <t>S00160558</t>
  </si>
  <si>
    <t>S00160604</t>
  </si>
  <si>
    <t>S00160672</t>
  </si>
  <si>
    <t>S00160692</t>
  </si>
  <si>
    <t>S00160697</t>
  </si>
  <si>
    <t>S00160719</t>
  </si>
  <si>
    <t>S00160730</t>
  </si>
  <si>
    <t>S00160754</t>
  </si>
  <si>
    <t>S00160762</t>
  </si>
  <si>
    <t>S00160778</t>
  </si>
  <si>
    <t>S00160916</t>
  </si>
  <si>
    <t>S00160948</t>
  </si>
  <si>
    <t>S00160964</t>
  </si>
  <si>
    <t>S00161022</t>
  </si>
  <si>
    <t>S00161048</t>
  </si>
  <si>
    <t>S00161059</t>
  </si>
  <si>
    <t>S00161064</t>
  </si>
  <si>
    <t>S00161093</t>
  </si>
  <si>
    <t>S00161102</t>
  </si>
  <si>
    <t>S00161113</t>
  </si>
  <si>
    <t>S00161160</t>
  </si>
  <si>
    <t>S00161202</t>
  </si>
  <si>
    <t>S00161264</t>
  </si>
  <si>
    <t>S00161271</t>
  </si>
  <si>
    <t>S00161273</t>
  </si>
  <si>
    <t>S00161275</t>
  </si>
  <si>
    <t>S00161286</t>
  </si>
  <si>
    <t>S00161306</t>
  </si>
  <si>
    <t>S00161321</t>
  </si>
  <si>
    <t>S00161363</t>
  </si>
  <si>
    <t>S00161372</t>
  </si>
  <si>
    <t>S00161388</t>
  </si>
  <si>
    <t>S00161410</t>
  </si>
  <si>
    <t>S00161453</t>
  </si>
  <si>
    <t>S00161507</t>
  </si>
  <si>
    <t>S00161517</t>
  </si>
  <si>
    <t>S00161541</t>
  </si>
  <si>
    <t>S00161556</t>
  </si>
  <si>
    <t>S00161571</t>
  </si>
  <si>
    <t>S00161577</t>
  </si>
  <si>
    <t>S00161590</t>
  </si>
  <si>
    <t>S00161625</t>
  </si>
  <si>
    <t>S00161664</t>
  </si>
  <si>
    <t>S00161671</t>
  </si>
  <si>
    <t>S00161679</t>
  </si>
  <si>
    <t>S00161696</t>
  </si>
  <si>
    <t>S00161787</t>
  </si>
  <si>
    <t>S00161800</t>
  </si>
  <si>
    <t>S00161842</t>
  </si>
  <si>
    <t>S00161859</t>
  </si>
  <si>
    <t>S00161872</t>
  </si>
  <si>
    <t>S00161887</t>
  </si>
  <si>
    <t>S00161895</t>
  </si>
  <si>
    <t>S00161898</t>
  </si>
  <si>
    <t>S00161917</t>
  </si>
  <si>
    <t>S00161949</t>
  </si>
  <si>
    <t>S00161961</t>
  </si>
  <si>
    <t>S00161971</t>
  </si>
  <si>
    <t>S00161976</t>
  </si>
  <si>
    <t>S00161985</t>
  </si>
  <si>
    <t>S00162008</t>
  </si>
  <si>
    <t>S00162029</t>
  </si>
  <si>
    <t>S00162104</t>
  </si>
  <si>
    <t>S00162105</t>
  </si>
  <si>
    <t>S00162106</t>
  </si>
  <si>
    <t>S00162113</t>
  </si>
  <si>
    <t>S00162126</t>
  </si>
  <si>
    <t>S00162136</t>
  </si>
  <si>
    <t>S00162154</t>
  </si>
  <si>
    <t>S00162165</t>
  </si>
  <si>
    <t>S00162169</t>
  </si>
  <si>
    <t>S00162181</t>
  </si>
  <si>
    <t>S00162196</t>
  </si>
  <si>
    <t>S00162213</t>
  </si>
  <si>
    <t>S00162227</t>
  </si>
  <si>
    <t>S00162258</t>
  </si>
  <si>
    <t>S00162262</t>
  </si>
  <si>
    <t>S00162282</t>
  </si>
  <si>
    <t>S00162292</t>
  </si>
  <si>
    <t>S00162305</t>
  </si>
  <si>
    <t>S00162324</t>
  </si>
  <si>
    <t>S00162330</t>
  </si>
  <si>
    <t>S00162333</t>
  </si>
  <si>
    <t>S00162356</t>
  </si>
  <si>
    <t>S00162451</t>
  </si>
  <si>
    <t>S00162573</t>
  </si>
  <si>
    <t>S00162581</t>
  </si>
  <si>
    <t>S00162614</t>
  </si>
  <si>
    <t>S00162618</t>
  </si>
  <si>
    <t>S00162623</t>
  </si>
  <si>
    <t>S00162628</t>
  </si>
  <si>
    <t>S00162632</t>
  </si>
  <si>
    <t>S00162645</t>
  </si>
  <si>
    <t>S00162655</t>
  </si>
  <si>
    <t>S00162656</t>
  </si>
  <si>
    <t>S00162704</t>
  </si>
  <si>
    <t>S00162707</t>
  </si>
  <si>
    <t>S00162728</t>
  </si>
  <si>
    <t>S00162742</t>
  </si>
  <si>
    <t>S00162809</t>
  </si>
  <si>
    <t>S00162816</t>
  </si>
  <si>
    <t>S00162837</t>
  </si>
  <si>
    <t>S00162847</t>
  </si>
  <si>
    <t>S00162866</t>
  </si>
  <si>
    <t>S00162878</t>
  </si>
  <si>
    <t>S00162879</t>
  </si>
  <si>
    <t>S00162904</t>
  </si>
  <si>
    <t>S00162956</t>
  </si>
  <si>
    <t>S00162966</t>
  </si>
  <si>
    <t>S00162971</t>
  </si>
  <si>
    <t>S00163010</t>
  </si>
  <si>
    <t>S00163038</t>
  </si>
  <si>
    <t>S00163059</t>
  </si>
  <si>
    <t>S00163080</t>
  </si>
  <si>
    <t>S00163094</t>
  </si>
  <si>
    <t>S00163126</t>
  </si>
  <si>
    <t>S00163146</t>
  </si>
  <si>
    <t>S00163162</t>
  </si>
  <si>
    <t>S00163182</t>
  </si>
  <si>
    <t>S00163187</t>
  </si>
  <si>
    <t>S00163225</t>
  </si>
  <si>
    <t>S00163240</t>
  </si>
  <si>
    <t>S00163257</t>
  </si>
  <si>
    <t>S00163273</t>
  </si>
  <si>
    <t>S00163274</t>
  </si>
  <si>
    <t>S00163275</t>
  </si>
  <si>
    <t>S00163284</t>
  </si>
  <si>
    <t>S00163299</t>
  </si>
  <si>
    <t>S00163348</t>
  </si>
  <si>
    <t>S00163377</t>
  </si>
  <si>
    <t>S00163402</t>
  </si>
  <si>
    <t>S00163415</t>
  </si>
  <si>
    <t>S00163423</t>
  </si>
  <si>
    <t>S00163516</t>
  </si>
  <si>
    <t>S00163549</t>
  </si>
  <si>
    <t>S00163572</t>
  </si>
  <si>
    <t>S00163619</t>
  </si>
  <si>
    <t>S00163641</t>
  </si>
  <si>
    <t>S00163656</t>
  </si>
  <si>
    <t>S00163698</t>
  </si>
  <si>
    <t>S00163741</t>
  </si>
  <si>
    <t>Mallorie Waber</t>
  </si>
  <si>
    <t>S00163754</t>
  </si>
  <si>
    <t>S00163803</t>
  </si>
  <si>
    <t>S00163805</t>
  </si>
  <si>
    <t>S00163817</t>
  </si>
  <si>
    <t>S00163845</t>
  </si>
  <si>
    <t>S00163906</t>
  </si>
  <si>
    <t>S00163921</t>
  </si>
  <si>
    <t>S00163944</t>
  </si>
  <si>
    <t>S00163950</t>
  </si>
  <si>
    <t>S00163958</t>
  </si>
  <si>
    <t>S00163977</t>
  </si>
  <si>
    <t>S00163979</t>
  </si>
  <si>
    <t>S00163981</t>
  </si>
  <si>
    <t>S00163988</t>
  </si>
  <si>
    <t>S00164006</t>
  </si>
  <si>
    <t>S00164037</t>
  </si>
  <si>
    <t>S00164121</t>
  </si>
  <si>
    <t>S00164124</t>
  </si>
  <si>
    <t>S00164137</t>
  </si>
  <si>
    <t>S00164138</t>
  </si>
  <si>
    <t>S00164210</t>
  </si>
  <si>
    <t>S00164284</t>
  </si>
  <si>
    <t>S00164347</t>
  </si>
  <si>
    <t>S00164404</t>
  </si>
  <si>
    <t>S00164405</t>
  </si>
  <si>
    <t>S00164429</t>
  </si>
  <si>
    <t>S00164438</t>
  </si>
  <si>
    <t>S00164456</t>
  </si>
  <si>
    <t>S00164492</t>
  </si>
  <si>
    <t>S00164522</t>
  </si>
  <si>
    <t>S00164525</t>
  </si>
  <si>
    <t>S00164580</t>
  </si>
  <si>
    <t>S00164586</t>
  </si>
  <si>
    <t>S00164590</t>
  </si>
  <si>
    <t>S00164711</t>
  </si>
  <si>
    <t>S00164717</t>
  </si>
  <si>
    <t>S00164731</t>
  </si>
  <si>
    <t>S00164733</t>
  </si>
  <si>
    <t>S00164758</t>
  </si>
  <si>
    <t>S00164767</t>
  </si>
  <si>
    <t>S00164768</t>
  </si>
  <si>
    <t>S00164791</t>
  </si>
  <si>
    <t>S00164822</t>
  </si>
  <si>
    <t>S00164852</t>
  </si>
  <si>
    <t>S00164932</t>
  </si>
  <si>
    <t>S00164938</t>
  </si>
  <si>
    <t>S00164939</t>
  </si>
  <si>
    <t>S00164942</t>
  </si>
  <si>
    <t>S00164973</t>
  </si>
  <si>
    <t>S00164982</t>
  </si>
  <si>
    <t>S00165002</t>
  </si>
  <si>
    <t>S00165003</t>
  </si>
  <si>
    <t>S00165009</t>
  </si>
  <si>
    <t>S00165012</t>
  </si>
  <si>
    <t>S00165015</t>
  </si>
  <si>
    <t>S00165018</t>
  </si>
  <si>
    <t>S00165053</t>
  </si>
  <si>
    <t>S00165055</t>
  </si>
  <si>
    <t>S00165123</t>
  </si>
  <si>
    <t>S00165134</t>
  </si>
  <si>
    <t>S00165139</t>
  </si>
  <si>
    <t>S00165160</t>
  </si>
  <si>
    <t>S00165167</t>
  </si>
  <si>
    <t>S00165230</t>
  </si>
  <si>
    <t>S00165238</t>
  </si>
  <si>
    <t>S00165325</t>
  </si>
  <si>
    <t>S00165334</t>
  </si>
  <si>
    <t>S00165382</t>
  </si>
  <si>
    <t>S00165440</t>
  </si>
  <si>
    <t>S00165464</t>
  </si>
  <si>
    <t>S00165561</t>
  </si>
  <si>
    <t>S00165565</t>
  </si>
  <si>
    <t>S00165686</t>
  </si>
  <si>
    <t>S00165707</t>
  </si>
  <si>
    <t>S00165715</t>
  </si>
  <si>
    <t>S00165726</t>
  </si>
  <si>
    <t>S00165770</t>
  </si>
  <si>
    <t>S00165802</t>
  </si>
  <si>
    <t>S00165852</t>
  </si>
  <si>
    <t>S00165893</t>
  </si>
  <si>
    <t>S00165915</t>
  </si>
  <si>
    <t>S00165952</t>
  </si>
  <si>
    <t>S00165968</t>
  </si>
  <si>
    <t>S00165976</t>
  </si>
  <si>
    <t>S00165988</t>
  </si>
  <si>
    <t>S00165992</t>
  </si>
  <si>
    <t>S00166002</t>
  </si>
  <si>
    <t>S00166011</t>
  </si>
  <si>
    <t>S00166038</t>
  </si>
  <si>
    <t>S00166051</t>
  </si>
  <si>
    <t>S00166052</t>
  </si>
  <si>
    <t>S00166054</t>
  </si>
  <si>
    <t>S00166086</t>
  </si>
  <si>
    <t>S00166091</t>
  </si>
  <si>
    <t>S00166127</t>
  </si>
  <si>
    <t>S00166131</t>
  </si>
  <si>
    <t>S00166155</t>
  </si>
  <si>
    <t>S00166175</t>
  </si>
  <si>
    <t>S00166194</t>
  </si>
  <si>
    <t>S00166198</t>
  </si>
  <si>
    <t>S00166209</t>
  </si>
  <si>
    <t>S00166247</t>
  </si>
  <si>
    <t>S00166288</t>
  </si>
  <si>
    <t>S00166293</t>
  </si>
  <si>
    <t>S00166333</t>
  </si>
  <si>
    <t>S00166380</t>
  </si>
  <si>
    <t>S00166388</t>
  </si>
  <si>
    <t>S00166435</t>
  </si>
  <si>
    <t>S00166447</t>
  </si>
  <si>
    <t>S00166450</t>
  </si>
  <si>
    <t>S00166474</t>
  </si>
  <si>
    <t>S00166483</t>
  </si>
  <si>
    <t>S00166505</t>
  </si>
  <si>
    <t>S00166507</t>
  </si>
  <si>
    <t>S00166518</t>
  </si>
  <si>
    <t>S00166555</t>
  </si>
  <si>
    <t>S00166568</t>
  </si>
  <si>
    <t>S00166581</t>
  </si>
  <si>
    <t>S00166603</t>
  </si>
  <si>
    <t>S00166638</t>
  </si>
  <si>
    <t>S00166654</t>
  </si>
  <si>
    <t>S00166698</t>
  </si>
  <si>
    <t>S00166724</t>
  </si>
  <si>
    <t>S00166743</t>
  </si>
  <si>
    <t>S00166748</t>
  </si>
  <si>
    <t>S00166758</t>
  </si>
  <si>
    <t>S00166788</t>
  </si>
  <si>
    <t>S00166790</t>
  </si>
  <si>
    <t>S00166792</t>
  </si>
  <si>
    <t>S00166814</t>
  </si>
  <si>
    <t>S00166829</t>
  </si>
  <si>
    <t>S00166843</t>
  </si>
  <si>
    <t>S00166899</t>
  </si>
  <si>
    <t>S00166913</t>
  </si>
  <si>
    <t>S00167041</t>
  </si>
  <si>
    <t>S00167157</t>
  </si>
  <si>
    <t>S00167189</t>
  </si>
  <si>
    <t>S00167195</t>
  </si>
  <si>
    <t>S00167220</t>
  </si>
  <si>
    <t>S00167244</t>
  </si>
  <si>
    <t>S00167339</t>
  </si>
  <si>
    <t>S00167340</t>
  </si>
  <si>
    <t>S00167382</t>
  </si>
  <si>
    <t>S00167400</t>
  </si>
  <si>
    <t>S00167453</t>
  </si>
  <si>
    <t>S00167458</t>
  </si>
  <si>
    <t>S00167480</t>
  </si>
  <si>
    <t>S00167511</t>
  </si>
  <si>
    <t>S00167514</t>
  </si>
  <si>
    <t>S00167533</t>
  </si>
  <si>
    <t>S00167534</t>
  </si>
  <si>
    <t>S00167553</t>
  </si>
  <si>
    <t>S00167568</t>
  </si>
  <si>
    <t>S00167572</t>
  </si>
  <si>
    <t>S00167603</t>
  </si>
  <si>
    <t>S00167636</t>
  </si>
  <si>
    <t>S00167673</t>
  </si>
  <si>
    <t>S00167771</t>
  </si>
  <si>
    <t>S00167778</t>
  </si>
  <si>
    <t>S00167799</t>
  </si>
  <si>
    <t>S00167815</t>
  </si>
  <si>
    <t>S00167839</t>
  </si>
  <si>
    <t>S00167865</t>
  </si>
  <si>
    <t>S00167942</t>
  </si>
  <si>
    <t>S00167945</t>
  </si>
  <si>
    <t>S00167959</t>
  </si>
  <si>
    <t>S00167960</t>
  </si>
  <si>
    <t>S00167985</t>
  </si>
  <si>
    <t>S00168016</t>
  </si>
  <si>
    <t>S00168021</t>
  </si>
  <si>
    <t>S00168043</t>
  </si>
  <si>
    <t>S00168085</t>
  </si>
  <si>
    <t>S00168094</t>
  </si>
  <si>
    <t>S00168102</t>
  </si>
  <si>
    <t>S00168106</t>
  </si>
  <si>
    <t>S00168108</t>
  </si>
  <si>
    <t>S00168151</t>
  </si>
  <si>
    <t>S00168155</t>
  </si>
  <si>
    <t>S00168164</t>
  </si>
  <si>
    <t>S00168172</t>
  </si>
  <si>
    <t>S00168175</t>
  </si>
  <si>
    <t>S00168244</t>
  </si>
  <si>
    <t>S00168259</t>
  </si>
  <si>
    <t>S00168273</t>
  </si>
  <si>
    <t>S00168293</t>
  </si>
  <si>
    <t>S00168328</t>
  </si>
  <si>
    <t>S00168358</t>
  </si>
  <si>
    <t>S00168363</t>
  </si>
  <si>
    <t>S00168373</t>
  </si>
  <si>
    <t>S00168423</t>
  </si>
  <si>
    <t>S00168436</t>
  </si>
  <si>
    <t>S00168437</t>
  </si>
  <si>
    <t>S00168470</t>
  </si>
  <si>
    <t>S00168495</t>
  </si>
  <si>
    <t>S00168536</t>
  </si>
  <si>
    <t>S00168537</t>
  </si>
  <si>
    <t>S00168539</t>
  </si>
  <si>
    <t>S00168540</t>
  </si>
  <si>
    <t>S00168556</t>
  </si>
  <si>
    <t>S00168571</t>
  </si>
  <si>
    <t>S00168608</t>
  </si>
  <si>
    <t>S00168611</t>
  </si>
  <si>
    <t>S00168666</t>
  </si>
  <si>
    <t>S00168673</t>
  </si>
  <si>
    <t>S00168701</t>
  </si>
  <si>
    <t>S00168716</t>
  </si>
  <si>
    <t>S00168734</t>
  </si>
  <si>
    <t>S00168825</t>
  </si>
  <si>
    <t>S00168828</t>
  </si>
  <si>
    <t>S00168846</t>
  </si>
  <si>
    <t>S00168876</t>
  </si>
  <si>
    <t>S00168899</t>
  </si>
  <si>
    <t>S00168934</t>
  </si>
  <si>
    <t>S00168950</t>
  </si>
  <si>
    <t>S00168976</t>
  </si>
  <si>
    <t>S00168991</t>
  </si>
  <si>
    <t>S00169000</t>
  </si>
  <si>
    <t>S00169061</t>
  </si>
  <si>
    <t>S00169095</t>
  </si>
  <si>
    <t>S00169149</t>
  </si>
  <si>
    <t>S00169159</t>
  </si>
  <si>
    <t>S00169160</t>
  </si>
  <si>
    <t>S00169165</t>
  </si>
  <si>
    <t>S00169174</t>
  </si>
  <si>
    <t>S00169178</t>
  </si>
  <si>
    <t>S00169182</t>
  </si>
  <si>
    <t>S00169231</t>
  </si>
  <si>
    <t>S00169313</t>
  </si>
  <si>
    <t>S00169350</t>
  </si>
  <si>
    <t>S00169377</t>
  </si>
  <si>
    <t>S00169400</t>
  </si>
  <si>
    <t>S00169421</t>
  </si>
  <si>
    <t>S00169428</t>
  </si>
  <si>
    <t>S00169432</t>
  </si>
  <si>
    <t>S00169438</t>
  </si>
  <si>
    <t>S00169500</t>
  </si>
  <si>
    <t>S00169509</t>
  </si>
  <si>
    <t>S00169519</t>
  </si>
  <si>
    <t>S00169537</t>
  </si>
  <si>
    <t>S00169566</t>
  </si>
  <si>
    <t>S00169576</t>
  </si>
  <si>
    <t>S00169578</t>
  </si>
  <si>
    <t>S00169611</t>
  </si>
  <si>
    <t>S00169644</t>
  </si>
  <si>
    <t>S00169692</t>
  </si>
  <si>
    <t>S00169693</t>
  </si>
  <si>
    <t>S00169706</t>
  </si>
  <si>
    <t>S00169708</t>
  </si>
  <si>
    <t>S00169788</t>
  </si>
  <si>
    <t>S00169855</t>
  </si>
  <si>
    <t>Jehu Rudeforth</t>
  </si>
  <si>
    <t>S00169875</t>
  </si>
  <si>
    <t>S00169923</t>
  </si>
  <si>
    <t>S00169950</t>
  </si>
  <si>
    <t>S00170016</t>
  </si>
  <si>
    <t>S00170062</t>
  </si>
  <si>
    <t>S00170083</t>
  </si>
  <si>
    <t>S00170084</t>
  </si>
  <si>
    <t>S00170088</t>
  </si>
  <si>
    <t>S00170099</t>
  </si>
  <si>
    <t>S00170102</t>
  </si>
  <si>
    <t>S00170112</t>
  </si>
  <si>
    <t>S00170225</t>
  </si>
  <si>
    <t>S00170274</t>
  </si>
  <si>
    <t>S00170294</t>
  </si>
  <si>
    <t>S00170338</t>
  </si>
  <si>
    <t>S00170341</t>
  </si>
  <si>
    <t>S00170362</t>
  </si>
  <si>
    <t>S00170391</t>
  </si>
  <si>
    <t>S00170397</t>
  </si>
  <si>
    <t>S00170405</t>
  </si>
  <si>
    <t>S00170408</t>
  </si>
  <si>
    <t>S00170433</t>
  </si>
  <si>
    <t>S00170503</t>
  </si>
  <si>
    <t>S00170511</t>
  </si>
  <si>
    <t>S00170520</t>
  </si>
  <si>
    <t>S00170521</t>
  </si>
  <si>
    <t>S00170549</t>
  </si>
  <si>
    <t>S00170570</t>
  </si>
  <si>
    <t>S00170589</t>
  </si>
  <si>
    <t>S00170594</t>
  </si>
  <si>
    <t>S00170612</t>
  </si>
  <si>
    <t>S00170620</t>
  </si>
  <si>
    <t>S00170650</t>
  </si>
  <si>
    <t>S00170656</t>
  </si>
  <si>
    <t>S00170675</t>
  </si>
  <si>
    <t>S00170695</t>
  </si>
  <si>
    <t>S00170747</t>
  </si>
  <si>
    <t>S00170756</t>
  </si>
  <si>
    <t>S00170836</t>
  </si>
  <si>
    <t>S00170848</t>
  </si>
  <si>
    <t>S00170855</t>
  </si>
  <si>
    <t>S00170863</t>
  </si>
  <si>
    <t>S00170924</t>
  </si>
  <si>
    <t>S00170937</t>
  </si>
  <si>
    <t>S00170968</t>
  </si>
  <si>
    <t>S00170974</t>
  </si>
  <si>
    <t>S00171001</t>
  </si>
  <si>
    <t>S00171006</t>
  </si>
  <si>
    <t>S00171038</t>
  </si>
  <si>
    <t>S00171043</t>
  </si>
  <si>
    <t>S00171051</t>
  </si>
  <si>
    <t>S00171115</t>
  </si>
  <si>
    <t>S00171117</t>
  </si>
  <si>
    <t>S00171176</t>
  </si>
  <si>
    <t>S00171189</t>
  </si>
  <si>
    <t>S00171191</t>
  </si>
  <si>
    <t>S00171207</t>
  </si>
  <si>
    <t>S00171225</t>
  </si>
  <si>
    <t>S00171260</t>
  </si>
  <si>
    <t>S00171266</t>
  </si>
  <si>
    <t>S00171309</t>
  </si>
  <si>
    <t>S00171315</t>
  </si>
  <si>
    <t>S00171323</t>
  </si>
  <si>
    <t>S00171341</t>
  </si>
  <si>
    <t>S00171407</t>
  </si>
  <si>
    <t>S00171434</t>
  </si>
  <si>
    <t>S00171483</t>
  </si>
  <si>
    <t>S00171555</t>
  </si>
  <si>
    <t>S00171630</t>
  </si>
  <si>
    <t>S00171696</t>
  </si>
  <si>
    <t>S00171712</t>
  </si>
  <si>
    <t>S00171723</t>
  </si>
  <si>
    <t>S00171737</t>
  </si>
  <si>
    <t>S00171904</t>
  </si>
  <si>
    <t>S00171911</t>
  </si>
  <si>
    <t>S00171944</t>
  </si>
  <si>
    <t>S00171952</t>
  </si>
  <si>
    <t>S00171959</t>
  </si>
  <si>
    <t>S00171964</t>
  </si>
  <si>
    <t>S00171967</t>
  </si>
  <si>
    <t>S00171971</t>
  </si>
  <si>
    <t>S00171979</t>
  </si>
  <si>
    <t>S00171980</t>
  </si>
  <si>
    <t>S00171984</t>
  </si>
  <si>
    <t>S00172011</t>
  </si>
  <si>
    <t>S00172031</t>
  </si>
  <si>
    <t>S00172043</t>
  </si>
  <si>
    <t>S00172046</t>
  </si>
  <si>
    <t>S00172052</t>
  </si>
  <si>
    <t>S00172082</t>
  </si>
  <si>
    <t>S00172094</t>
  </si>
  <si>
    <t>S00172138</t>
  </si>
  <si>
    <t>S00172171</t>
  </si>
  <si>
    <t>S00172174</t>
  </si>
  <si>
    <t>S00172187</t>
  </si>
  <si>
    <t>S00172192</t>
  </si>
  <si>
    <t>S00172248</t>
  </si>
  <si>
    <t>S00172251</t>
  </si>
  <si>
    <t>S00172301</t>
  </si>
  <si>
    <t>S00172326</t>
  </si>
  <si>
    <t>S00172330</t>
  </si>
  <si>
    <t>S00172348</t>
  </si>
  <si>
    <t>S00172376</t>
  </si>
  <si>
    <t>S00172452</t>
  </si>
  <si>
    <t>S00172457</t>
  </si>
  <si>
    <t>S00172460</t>
  </si>
  <si>
    <t>S00172480</t>
  </si>
  <si>
    <t>S00172494</t>
  </si>
  <si>
    <t>S00172503</t>
  </si>
  <si>
    <t>S00172536</t>
  </si>
  <si>
    <t>S00172541</t>
  </si>
  <si>
    <t>S00172552</t>
  </si>
  <si>
    <t>S00172561</t>
  </si>
  <si>
    <t>S00172579</t>
  </si>
  <si>
    <t>S00172583</t>
  </si>
  <si>
    <t>S00172585</t>
  </si>
  <si>
    <t>S00172658</t>
  </si>
  <si>
    <t>S00172677</t>
  </si>
  <si>
    <t>S00172693</t>
  </si>
  <si>
    <t>S00172702</t>
  </si>
  <si>
    <t>S00172711</t>
  </si>
  <si>
    <t>S00172737</t>
  </si>
  <si>
    <t>S00172739</t>
  </si>
  <si>
    <t>S00172828</t>
  </si>
  <si>
    <t>S00172838</t>
  </si>
  <si>
    <t>S00172847</t>
  </si>
  <si>
    <t>S00172894</t>
  </si>
  <si>
    <t>S00172929</t>
  </si>
  <si>
    <t>S00172963</t>
  </si>
  <si>
    <t>S00172971</t>
  </si>
  <si>
    <t>S00172972</t>
  </si>
  <si>
    <t>S00172988</t>
  </si>
  <si>
    <t>S00173007</t>
  </si>
  <si>
    <t>S00173036</t>
  </si>
  <si>
    <t>S00173059</t>
  </si>
  <si>
    <t>S00173061</t>
  </si>
  <si>
    <t>S00173069</t>
  </si>
  <si>
    <t>S00173083</t>
  </si>
  <si>
    <t>S00173112</t>
  </si>
  <si>
    <t>S00173116</t>
  </si>
  <si>
    <t>S00173117</t>
  </si>
  <si>
    <t>S00173128</t>
  </si>
  <si>
    <t>S00173217</t>
  </si>
  <si>
    <t>S00173243</t>
  </si>
  <si>
    <t>S00173245</t>
  </si>
  <si>
    <t>S00173345</t>
  </si>
  <si>
    <t>S00173447</t>
  </si>
  <si>
    <t>S00173457</t>
  </si>
  <si>
    <t>S00173476</t>
  </si>
  <si>
    <t>S00173504</t>
  </si>
  <si>
    <t>S00173561</t>
  </si>
  <si>
    <t>S00173586</t>
  </si>
  <si>
    <t>S00173599</t>
  </si>
  <si>
    <t>S00173663</t>
  </si>
  <si>
    <t>S00173673</t>
  </si>
  <si>
    <t>S00173692</t>
  </si>
  <si>
    <t>S00173721</t>
  </si>
  <si>
    <t>S00173747</t>
  </si>
  <si>
    <t>S00173813</t>
  </si>
  <si>
    <t>S00173872</t>
  </si>
  <si>
    <t>S00173876</t>
  </si>
  <si>
    <t>S00173925</t>
  </si>
  <si>
    <t>S00173946</t>
  </si>
  <si>
    <t>S00173963</t>
  </si>
  <si>
    <t>S00174070</t>
  </si>
  <si>
    <t>S00174086</t>
  </si>
  <si>
    <t>S00174101</t>
  </si>
  <si>
    <t>S00174184</t>
  </si>
  <si>
    <t>S00174201</t>
  </si>
  <si>
    <t>S00174202</t>
  </si>
  <si>
    <t>S00174203</t>
  </si>
  <si>
    <t>S00174204</t>
  </si>
  <si>
    <t>S00174223</t>
  </si>
  <si>
    <t>S00174236</t>
  </si>
  <si>
    <t>S00174253</t>
  </si>
  <si>
    <t>S00174255</t>
  </si>
  <si>
    <t>S00174258</t>
  </si>
  <si>
    <t>S00174277</t>
  </si>
  <si>
    <t>S00174281</t>
  </si>
  <si>
    <t>S00174307</t>
  </si>
  <si>
    <t>S00174319</t>
  </si>
  <si>
    <t>S00174345</t>
  </si>
  <si>
    <t>S00174348</t>
  </si>
  <si>
    <t>S00174353</t>
  </si>
  <si>
    <t>S00174433</t>
  </si>
  <si>
    <t>S00174457</t>
  </si>
  <si>
    <t>S00174468</t>
  </si>
  <si>
    <t>S00174491</t>
  </si>
  <si>
    <t>S00174512</t>
  </si>
  <si>
    <t>S00174515</t>
  </si>
  <si>
    <t>S00174520</t>
  </si>
  <si>
    <t>S00174530</t>
  </si>
  <si>
    <t>S00174542</t>
  </si>
  <si>
    <t>S00174556</t>
  </si>
  <si>
    <t>S00174623</t>
  </si>
  <si>
    <t>S00174635</t>
  </si>
  <si>
    <t>S00174658</t>
  </si>
  <si>
    <t>S00174685</t>
  </si>
  <si>
    <t>S00174708</t>
  </si>
  <si>
    <t>S00174731</t>
  </si>
  <si>
    <t>S00174734</t>
  </si>
  <si>
    <t>S00174777</t>
  </si>
  <si>
    <t>S00174823</t>
  </si>
  <si>
    <t>S00174836</t>
  </si>
  <si>
    <t>S00174845</t>
  </si>
  <si>
    <t>S00174876</t>
  </si>
  <si>
    <t>S00174881</t>
  </si>
  <si>
    <t>S00174898</t>
  </si>
  <si>
    <t>S00174908</t>
  </si>
  <si>
    <t>S00174922</t>
  </si>
  <si>
    <t>S00174937</t>
  </si>
  <si>
    <t>S00174939</t>
  </si>
  <si>
    <t>S00174954</t>
  </si>
  <si>
    <t>S00174966</t>
  </si>
  <si>
    <t>S00174983</t>
  </si>
  <si>
    <t>S00175037</t>
  </si>
  <si>
    <t>S00175056</t>
  </si>
  <si>
    <t>S00175057</t>
  </si>
  <si>
    <t>S00175084</t>
  </si>
  <si>
    <t>S00175093</t>
  </si>
  <si>
    <t>S00175123</t>
  </si>
  <si>
    <t>S00175148</t>
  </si>
  <si>
    <t>S00175267</t>
  </si>
  <si>
    <t>S00175306</t>
  </si>
  <si>
    <t>S00175347</t>
  </si>
  <si>
    <t>S00175362</t>
  </si>
  <si>
    <t>S00175364</t>
  </si>
  <si>
    <t>S00175370</t>
  </si>
  <si>
    <t>S00175379</t>
  </si>
  <si>
    <t>S00175408</t>
  </si>
  <si>
    <t>S00175461</t>
  </si>
  <si>
    <t>S00175479</t>
  </si>
  <si>
    <t>S00175489</t>
  </si>
  <si>
    <t>S00175503</t>
  </si>
  <si>
    <t>S00175523</t>
  </si>
  <si>
    <t>S00175532</t>
  </si>
  <si>
    <t>S00175535</t>
  </si>
  <si>
    <t>S00175558</t>
  </si>
  <si>
    <t>S00175581</t>
  </si>
  <si>
    <t>S00175610</t>
  </si>
  <si>
    <t>S00175613</t>
  </si>
  <si>
    <t>S00175637</t>
  </si>
  <si>
    <t>S00175668</t>
  </si>
  <si>
    <t>S00175672</t>
  </si>
  <si>
    <t>S00175680</t>
  </si>
  <si>
    <t>S00175687</t>
  </si>
  <si>
    <t>S00175702</t>
  </si>
  <si>
    <t>S00175724</t>
  </si>
  <si>
    <t>S00175736</t>
  </si>
  <si>
    <t>S00175801</t>
  </si>
  <si>
    <t>S00175854</t>
  </si>
  <si>
    <t>S00175862</t>
  </si>
  <si>
    <t>S00175905</t>
  </si>
  <si>
    <t>S00175921</t>
  </si>
  <si>
    <t>S00175927</t>
  </si>
  <si>
    <t>S00175933</t>
  </si>
  <si>
    <t>S00175940</t>
  </si>
  <si>
    <t>S00175948</t>
  </si>
  <si>
    <t>S00175955</t>
  </si>
  <si>
    <t>S00175960</t>
  </si>
  <si>
    <t>S00175963</t>
  </si>
  <si>
    <t>S00175988</t>
  </si>
  <si>
    <t>S00176004</t>
  </si>
  <si>
    <t>S00176023</t>
  </si>
  <si>
    <t>S00176063</t>
  </si>
  <si>
    <t>S00176065</t>
  </si>
  <si>
    <t>S00176077</t>
  </si>
  <si>
    <t>S00176092</t>
  </si>
  <si>
    <t>S00176096</t>
  </si>
  <si>
    <t>S00176101</t>
  </si>
  <si>
    <t>S00176116</t>
  </si>
  <si>
    <t>S00176168</t>
  </si>
  <si>
    <t>S00176172</t>
  </si>
  <si>
    <t>S00176189</t>
  </si>
  <si>
    <t>S00176192</t>
  </si>
  <si>
    <t>S00176202</t>
  </si>
  <si>
    <t>S00176203</t>
  </si>
  <si>
    <t>S00176210</t>
  </si>
  <si>
    <t>S00176289</t>
  </si>
  <si>
    <t>S00176319</t>
  </si>
  <si>
    <t>S00176321</t>
  </si>
  <si>
    <t>S00176323</t>
  </si>
  <si>
    <t>S00176378</t>
  </si>
  <si>
    <t>S00176411</t>
  </si>
  <si>
    <t>S00176414</t>
  </si>
  <si>
    <t>S00176427</t>
  </si>
  <si>
    <t>S00176465</t>
  </si>
  <si>
    <t>S00176478</t>
  </si>
  <si>
    <t>S00176534</t>
  </si>
  <si>
    <t>S00176550</t>
  </si>
  <si>
    <t>S00176555</t>
  </si>
  <si>
    <t>S00176579</t>
  </si>
  <si>
    <t>S00176605</t>
  </si>
  <si>
    <t>S00176637</t>
  </si>
  <si>
    <t>S00176677</t>
  </si>
  <si>
    <t>S00176680</t>
  </si>
  <si>
    <t>S00176696</t>
  </si>
  <si>
    <t>S00176703</t>
  </si>
  <si>
    <t>S00176722</t>
  </si>
  <si>
    <t>S00176750</t>
  </si>
  <si>
    <t>S00176752</t>
  </si>
  <si>
    <t>S00176753</t>
  </si>
  <si>
    <t>S00176781</t>
  </si>
  <si>
    <t>S00176809</t>
  </si>
  <si>
    <t>S00176813</t>
  </si>
  <si>
    <t>S00176816</t>
  </si>
  <si>
    <t>S00176820</t>
  </si>
  <si>
    <t>S00176827</t>
  </si>
  <si>
    <t>S00176842</t>
  </si>
  <si>
    <t>S00176866</t>
  </si>
  <si>
    <t>S00176889</t>
  </si>
  <si>
    <t>S00176935</t>
  </si>
  <si>
    <t>S00176938</t>
  </si>
  <si>
    <t>S00176958</t>
  </si>
  <si>
    <t>S00176991</t>
  </si>
  <si>
    <t>S00177023</t>
  </si>
  <si>
    <t>S00177038</t>
  </si>
  <si>
    <t>S00177040</t>
  </si>
  <si>
    <t>S00177062</t>
  </si>
  <si>
    <t>S00177072</t>
  </si>
  <si>
    <t>S00177086</t>
  </si>
  <si>
    <t>S00177113</t>
  </si>
  <si>
    <t>S00177146</t>
  </si>
  <si>
    <t>S00177155</t>
  </si>
  <si>
    <t>S00177157</t>
  </si>
  <si>
    <t>S00177231</t>
  </si>
  <si>
    <t>S00177288</t>
  </si>
  <si>
    <t>S00177336</t>
  </si>
  <si>
    <t>S00177375</t>
  </si>
  <si>
    <t>S00177425</t>
  </si>
  <si>
    <t>S00177452</t>
  </si>
  <si>
    <t>S00177481</t>
  </si>
  <si>
    <t>Van Tuxwell</t>
  </si>
  <si>
    <t>S00177553</t>
  </si>
  <si>
    <t>S00177561</t>
  </si>
  <si>
    <t>S00177581</t>
  </si>
  <si>
    <t>S00177604</t>
  </si>
  <si>
    <t>S00177667</t>
  </si>
  <si>
    <t>S00177677</t>
  </si>
  <si>
    <t>S00177702</t>
  </si>
  <si>
    <t>S00177724</t>
  </si>
  <si>
    <t>S00177730</t>
  </si>
  <si>
    <t>S00177733</t>
  </si>
  <si>
    <t>S00177737</t>
  </si>
  <si>
    <t>S00177752</t>
  </si>
  <si>
    <t>S00177789</t>
  </si>
  <si>
    <t>S00177834</t>
  </si>
  <si>
    <t>S00177840</t>
  </si>
  <si>
    <t>S00177853</t>
  </si>
  <si>
    <t>S00177877</t>
  </si>
  <si>
    <t>S00177881</t>
  </si>
  <si>
    <t>S00177903</t>
  </si>
  <si>
    <t>S00177911</t>
  </si>
  <si>
    <t>S00177943</t>
  </si>
  <si>
    <t>S00177947</t>
  </si>
  <si>
    <t>S00178033</t>
  </si>
  <si>
    <t>S00178044</t>
  </si>
  <si>
    <t>S00178110</t>
  </si>
  <si>
    <t>S00178131</t>
  </si>
  <si>
    <t>S00178133</t>
  </si>
  <si>
    <t>S00178142</t>
  </si>
  <si>
    <t>S00178191</t>
  </si>
  <si>
    <t>S00178204</t>
  </si>
  <si>
    <t>S00178206</t>
  </si>
  <si>
    <t>S00178236</t>
  </si>
  <si>
    <t>S00178243</t>
  </si>
  <si>
    <t>S00178279</t>
  </si>
  <si>
    <t>S00178307</t>
  </si>
  <si>
    <t>S00178313</t>
  </si>
  <si>
    <t>S00178369</t>
  </si>
  <si>
    <t>S00178383</t>
  </si>
  <si>
    <t>S00178392</t>
  </si>
  <si>
    <t>S00178413</t>
  </si>
  <si>
    <t>S00178428</t>
  </si>
  <si>
    <t>S00178443</t>
  </si>
  <si>
    <t>S00178447</t>
  </si>
  <si>
    <t>S00178470</t>
  </si>
  <si>
    <t>S00178479</t>
  </si>
  <si>
    <t>S00178535</t>
  </si>
  <si>
    <t>S00178553</t>
  </si>
  <si>
    <t>S00178656</t>
  </si>
  <si>
    <t>S00178696</t>
  </si>
  <si>
    <t>S00178728</t>
  </si>
  <si>
    <t>S00178750</t>
  </si>
  <si>
    <t>S00178814</t>
  </si>
  <si>
    <t>S00178854</t>
  </si>
  <si>
    <t>S00178863</t>
  </si>
  <si>
    <t>S00178927</t>
  </si>
  <si>
    <t>S00178944</t>
  </si>
  <si>
    <t>S00178972</t>
  </si>
  <si>
    <t>S00179018</t>
  </si>
  <si>
    <t>S00179021</t>
  </si>
  <si>
    <t>S00179072</t>
  </si>
  <si>
    <t>S00179081</t>
  </si>
  <si>
    <t>S00179093</t>
  </si>
  <si>
    <t>S00179116</t>
  </si>
  <si>
    <t>S00179161</t>
  </si>
  <si>
    <t>S00179175</t>
  </si>
  <si>
    <t>S00179190</t>
  </si>
  <si>
    <t>S00179211</t>
  </si>
  <si>
    <t>S00179244</t>
  </si>
  <si>
    <t>S00179262</t>
  </si>
  <si>
    <t>S00179270</t>
  </si>
  <si>
    <t>S00179275</t>
  </si>
  <si>
    <t>S00179317</t>
  </si>
  <si>
    <t>S00179366</t>
  </si>
  <si>
    <t>S00179407</t>
  </si>
  <si>
    <t>S00179440</t>
  </si>
  <si>
    <t>S00179484</t>
  </si>
  <si>
    <t>S00179522</t>
  </si>
  <si>
    <t>S00179526</t>
  </si>
  <si>
    <t>S00179545</t>
  </si>
  <si>
    <t>S00179570</t>
  </si>
  <si>
    <t>S00179593</t>
  </si>
  <si>
    <t>S00179602</t>
  </si>
  <si>
    <t>S00179655</t>
  </si>
  <si>
    <t>S00179751</t>
  </si>
  <si>
    <t>S00179764</t>
  </si>
  <si>
    <t>S00179769</t>
  </si>
  <si>
    <t>S00179773</t>
  </si>
  <si>
    <t>S00179799</t>
  </si>
  <si>
    <t>S00179807</t>
  </si>
  <si>
    <t>S00179808</t>
  </si>
  <si>
    <t>S00179823</t>
  </si>
  <si>
    <t>S00179906</t>
  </si>
  <si>
    <t>S00180072</t>
  </si>
  <si>
    <t>S00180113</t>
  </si>
  <si>
    <t>S00180118</t>
  </si>
  <si>
    <t>S00180122</t>
  </si>
  <si>
    <t>S00180157</t>
  </si>
  <si>
    <t>S00180188</t>
  </si>
  <si>
    <t>S00180227</t>
  </si>
  <si>
    <t>S00180232</t>
  </si>
  <si>
    <t>S00180299</t>
  </si>
  <si>
    <t>S00180318</t>
  </si>
  <si>
    <t>S00180336</t>
  </si>
  <si>
    <t>S00180345</t>
  </si>
  <si>
    <t>S00180358</t>
  </si>
  <si>
    <t>S00180361</t>
  </si>
  <si>
    <t>S00180362</t>
  </si>
  <si>
    <t>S00180373</t>
  </si>
  <si>
    <t>S00180374</t>
  </si>
  <si>
    <t>S00180448</t>
  </si>
  <si>
    <t>S00180458</t>
  </si>
  <si>
    <t>S00180519</t>
  </si>
  <si>
    <t>S00180549</t>
  </si>
  <si>
    <t>Roddy Speechley</t>
  </si>
  <si>
    <t>S00180601</t>
  </si>
  <si>
    <t>S00180611</t>
  </si>
  <si>
    <t>S00180615</t>
  </si>
  <si>
    <t>S00180628</t>
  </si>
  <si>
    <t>S00180640</t>
  </si>
  <si>
    <t>S00180653</t>
  </si>
  <si>
    <t>S00180708</t>
  </si>
  <si>
    <t>S00180710</t>
  </si>
  <si>
    <t>S00180762</t>
  </si>
  <si>
    <t>S00180781</t>
  </si>
  <si>
    <t>S00180799</t>
  </si>
  <si>
    <t>S00180801</t>
  </si>
  <si>
    <t>S00180806</t>
  </si>
  <si>
    <t>S00180845</t>
  </si>
  <si>
    <t>S00180849</t>
  </si>
  <si>
    <t>S00180858</t>
  </si>
  <si>
    <t>S00180864</t>
  </si>
  <si>
    <t>S00180869</t>
  </si>
  <si>
    <t>S00180872</t>
  </si>
  <si>
    <t>S00180921</t>
  </si>
  <si>
    <t>S00180985</t>
  </si>
  <si>
    <t>S00180995</t>
  </si>
  <si>
    <t>S00181006</t>
  </si>
  <si>
    <t>S00181013</t>
  </si>
  <si>
    <t>S00181031</t>
  </si>
  <si>
    <t>S00181075</t>
  </si>
  <si>
    <t>S00181082</t>
  </si>
  <si>
    <t>S00181181</t>
  </si>
  <si>
    <t>S00181220</t>
  </si>
  <si>
    <t>S00181245</t>
  </si>
  <si>
    <t>S00181254</t>
  </si>
  <si>
    <t>S00181269</t>
  </si>
  <si>
    <t>S00181270</t>
  </si>
  <si>
    <t>S00181290</t>
  </si>
  <si>
    <t>S00181342</t>
  </si>
  <si>
    <t>S00181357</t>
  </si>
  <si>
    <t>S00181395</t>
  </si>
  <si>
    <t>S00181397</t>
  </si>
  <si>
    <t>S00181398</t>
  </si>
  <si>
    <t>S00181412</t>
  </si>
  <si>
    <t>S00181508</t>
  </si>
  <si>
    <t>S00181520</t>
  </si>
  <si>
    <t>S00181535</t>
  </si>
  <si>
    <t>S00181616</t>
  </si>
  <si>
    <t>S00181619</t>
  </si>
  <si>
    <t>S00181632</t>
  </si>
  <si>
    <t>S00181690</t>
  </si>
  <si>
    <t>S00181699</t>
  </si>
  <si>
    <t>S00181700</t>
  </si>
  <si>
    <t>S00181717</t>
  </si>
  <si>
    <t>S00181726</t>
  </si>
  <si>
    <t>S00181790</t>
  </si>
  <si>
    <t>S00181835</t>
  </si>
  <si>
    <t>S00181845</t>
  </si>
  <si>
    <t>S00181863</t>
  </si>
  <si>
    <t>S00181870</t>
  </si>
  <si>
    <t>S00181880</t>
  </si>
  <si>
    <t>S00181897</t>
  </si>
  <si>
    <t>S00181913</t>
  </si>
  <si>
    <t>S00181938</t>
  </si>
  <si>
    <t>S00181958</t>
  </si>
  <si>
    <t>S00181976</t>
  </si>
  <si>
    <t>S00182037</t>
  </si>
  <si>
    <t>S00182054</t>
  </si>
  <si>
    <t>S00182072</t>
  </si>
  <si>
    <t>S00182078</t>
  </si>
  <si>
    <t>S00182094</t>
  </si>
  <si>
    <t>S00182106</t>
  </si>
  <si>
    <t>S00182120</t>
  </si>
  <si>
    <t>S00182173</t>
  </si>
  <si>
    <t>S00182176</t>
  </si>
  <si>
    <t>S00182253</t>
  </si>
  <si>
    <t>S00182261</t>
  </si>
  <si>
    <t>S00182269</t>
  </si>
  <si>
    <t>S00182294</t>
  </si>
  <si>
    <t>S00182314</t>
  </si>
  <si>
    <t>S00182317</t>
  </si>
  <si>
    <t>S00182357</t>
  </si>
  <si>
    <t>S00182415</t>
  </si>
  <si>
    <t>S00182452</t>
  </si>
  <si>
    <t>S00182454</t>
  </si>
  <si>
    <t>S00182501</t>
  </si>
  <si>
    <t>S00182508</t>
  </si>
  <si>
    <t>S00182626</t>
  </si>
  <si>
    <t>S00182630</t>
  </si>
  <si>
    <t>S00182712</t>
  </si>
  <si>
    <t>S00182719</t>
  </si>
  <si>
    <t>S00182749</t>
  </si>
  <si>
    <t>S00182806</t>
  </si>
  <si>
    <t>S00182811</t>
  </si>
  <si>
    <t>S00182874</t>
  </si>
  <si>
    <t>S00182894</t>
  </si>
  <si>
    <t>S00182901</t>
  </si>
  <si>
    <t>S00182933</t>
  </si>
  <si>
    <t>S00182963</t>
  </si>
  <si>
    <t>S00183018</t>
  </si>
  <si>
    <t>S00183028</t>
  </si>
  <si>
    <t>S00183068</t>
  </si>
  <si>
    <t>S00183158</t>
  </si>
  <si>
    <t>S00183195</t>
  </si>
  <si>
    <t>S00183208</t>
  </si>
  <si>
    <t>S00183227</t>
  </si>
  <si>
    <t>S00183239</t>
  </si>
  <si>
    <t>S00183250</t>
  </si>
  <si>
    <t>S00183265</t>
  </si>
  <si>
    <t>S00183288</t>
  </si>
  <si>
    <t>S00183290</t>
  </si>
  <si>
    <t>S00183355</t>
  </si>
  <si>
    <t>S00183398</t>
  </si>
  <si>
    <t>S00183406</t>
  </si>
  <si>
    <t>S00183414</t>
  </si>
  <si>
    <t>S00183507</t>
  </si>
  <si>
    <t>S00183535</t>
  </si>
  <si>
    <t>S00183569</t>
  </si>
  <si>
    <t>S00183585</t>
  </si>
  <si>
    <t>S00183592</t>
  </si>
  <si>
    <t>S00183614</t>
  </si>
  <si>
    <t>Camilla Castle</t>
  </si>
  <si>
    <t>S00183616</t>
  </si>
  <si>
    <t>S00183647</t>
  </si>
  <si>
    <t>S00183677</t>
  </si>
  <si>
    <t>S00183705</t>
  </si>
  <si>
    <t>S00183725</t>
  </si>
  <si>
    <t>S00183731</t>
  </si>
  <si>
    <t>S00183733</t>
  </si>
  <si>
    <t>S00183808</t>
  </si>
  <si>
    <t>S00183818</t>
  </si>
  <si>
    <t>S00183826</t>
  </si>
  <si>
    <t>S00183834</t>
  </si>
  <si>
    <t>S00183844</t>
  </si>
  <si>
    <t>S00183902</t>
  </si>
  <si>
    <t>S00183932</t>
  </si>
  <si>
    <t>S00183962</t>
  </si>
  <si>
    <t>S00183991</t>
  </si>
  <si>
    <t>S00184049</t>
  </si>
  <si>
    <t>S00184101</t>
  </si>
  <si>
    <t>S00184178</t>
  </si>
  <si>
    <t>S00184181</t>
  </si>
  <si>
    <t>S00184184</t>
  </si>
  <si>
    <t>S00184224</t>
  </si>
  <si>
    <t>S00184228</t>
  </si>
  <si>
    <t>S00184235</t>
  </si>
  <si>
    <t>S00184257</t>
  </si>
  <si>
    <t>S00184259</t>
  </si>
  <si>
    <t>S00184293</t>
  </si>
  <si>
    <t>S00184354</t>
  </si>
  <si>
    <t>S00184432</t>
  </si>
  <si>
    <t>S00184438</t>
  </si>
  <si>
    <t>S00184445</t>
  </si>
  <si>
    <t>S00184473</t>
  </si>
  <si>
    <t>S00184494</t>
  </si>
  <si>
    <t>S00184537</t>
  </si>
  <si>
    <t>S00184548</t>
  </si>
  <si>
    <t>S00184582</t>
  </si>
  <si>
    <t>S00184694</t>
  </si>
  <si>
    <t>S00184743</t>
  </si>
  <si>
    <t>S00184790</t>
  </si>
  <si>
    <t>S00184798</t>
  </si>
  <si>
    <t>S00184805</t>
  </si>
  <si>
    <t>S00184910</t>
  </si>
  <si>
    <t>S00184954</t>
  </si>
  <si>
    <t>S00184970</t>
  </si>
  <si>
    <t>S00185045</t>
  </si>
  <si>
    <t>S00185060</t>
  </si>
  <si>
    <t>S00185077</t>
  </si>
  <si>
    <t>S00185092</t>
  </si>
  <si>
    <t>S00185116</t>
  </si>
  <si>
    <t>S00185166</t>
  </si>
  <si>
    <t>S00185168</t>
  </si>
  <si>
    <t>S00185169</t>
  </si>
  <si>
    <t>S00185179</t>
  </si>
  <si>
    <t>S00185182</t>
  </si>
  <si>
    <t>S00185224</t>
  </si>
  <si>
    <t>S00185322</t>
  </si>
  <si>
    <t>S00185364</t>
  </si>
  <si>
    <t>S00185414</t>
  </si>
  <si>
    <t>S00185450</t>
  </si>
  <si>
    <t>S00185453</t>
  </si>
  <si>
    <t>S00185504</t>
  </si>
  <si>
    <t>S00185513</t>
  </si>
  <si>
    <t>S00185518</t>
  </si>
  <si>
    <t>S00185535</t>
  </si>
  <si>
    <t>S00185537</t>
  </si>
  <si>
    <t>S00185545</t>
  </si>
  <si>
    <t>S00185624</t>
  </si>
  <si>
    <t>S00185635</t>
  </si>
  <si>
    <t>S00185654</t>
  </si>
  <si>
    <t>S00185666</t>
  </si>
  <si>
    <t>S00185687</t>
  </si>
  <si>
    <t>S00185747</t>
  </si>
  <si>
    <t>S00185776</t>
  </si>
  <si>
    <t>S00185830</t>
  </si>
  <si>
    <t>S00185849</t>
  </si>
  <si>
    <t>S00185851</t>
  </si>
  <si>
    <t>S00185855</t>
  </si>
  <si>
    <t>S00185872</t>
  </si>
  <si>
    <t>S00185897</t>
  </si>
  <si>
    <t>S00185909</t>
  </si>
  <si>
    <t>S00185941</t>
  </si>
  <si>
    <t>S00185950</t>
  </si>
  <si>
    <t>S00185957</t>
  </si>
  <si>
    <t>S00185989</t>
  </si>
  <si>
    <t>S00186027</t>
  </si>
  <si>
    <t>S00186073</t>
  </si>
  <si>
    <t>S00186087</t>
  </si>
  <si>
    <t>S00186109</t>
  </si>
  <si>
    <t>S00186156</t>
  </si>
  <si>
    <t>S00186183</t>
  </si>
  <si>
    <t>S00186186</t>
  </si>
  <si>
    <t>S00186193</t>
  </si>
  <si>
    <t>S00186200</t>
  </si>
  <si>
    <t>S00186217</t>
  </si>
  <si>
    <t>S00186236</t>
  </si>
  <si>
    <t>S00186254</t>
  </si>
  <si>
    <t>S00186272</t>
  </si>
  <si>
    <t>S00186297</t>
  </si>
  <si>
    <t>S00186302</t>
  </si>
  <si>
    <t>S00186310</t>
  </si>
  <si>
    <t>S00186360</t>
  </si>
  <si>
    <t>S00186405</t>
  </si>
  <si>
    <t>S00186478</t>
  </si>
  <si>
    <t>S00186492</t>
  </si>
  <si>
    <t>S00186499</t>
  </si>
  <si>
    <t>S00186526</t>
  </si>
  <si>
    <t>S00186531</t>
  </si>
  <si>
    <t>S00186538</t>
  </si>
  <si>
    <t>S00186543</t>
  </si>
  <si>
    <t>S00186607</t>
  </si>
  <si>
    <t>S00186638</t>
  </si>
  <si>
    <t>S00186668</t>
  </si>
  <si>
    <t>S00186714</t>
  </si>
  <si>
    <t>S00186716</t>
  </si>
  <si>
    <t>S00186731</t>
  </si>
  <si>
    <t>S00186762</t>
  </si>
  <si>
    <t>S00186769</t>
  </si>
  <si>
    <t>S00186783</t>
  </si>
  <si>
    <t>S00186830</t>
  </si>
  <si>
    <t>S00186902</t>
  </si>
  <si>
    <t>S00186915</t>
  </si>
  <si>
    <t>S00186920</t>
  </si>
  <si>
    <t>S00186924</t>
  </si>
  <si>
    <t>S00186929</t>
  </si>
  <si>
    <t>S00186932</t>
  </si>
  <si>
    <t>S00186943</t>
  </si>
  <si>
    <t>S00186959</t>
  </si>
  <si>
    <t>S00186980</t>
  </si>
  <si>
    <t>S00186981</t>
  </si>
  <si>
    <t>S00186992</t>
  </si>
  <si>
    <t>S00187051</t>
  </si>
  <si>
    <t>S00187054</t>
  </si>
  <si>
    <t>S00187061</t>
  </si>
  <si>
    <t>S00187127</t>
  </si>
  <si>
    <t>S00187132</t>
  </si>
  <si>
    <t>S00187149</t>
  </si>
  <si>
    <t>S00187189</t>
  </si>
  <si>
    <t>S00187192</t>
  </si>
  <si>
    <t>S00187230</t>
  </si>
  <si>
    <t>S00187235</t>
  </si>
  <si>
    <t>S00187248</t>
  </si>
  <si>
    <t>S00187253</t>
  </si>
  <si>
    <t>S00187323</t>
  </si>
  <si>
    <t>S00187326</t>
  </si>
  <si>
    <t>S00187330</t>
  </si>
  <si>
    <t>S00187335</t>
  </si>
  <si>
    <t>S00187368</t>
  </si>
  <si>
    <t>S00187419</t>
  </si>
  <si>
    <t>S00187428</t>
  </si>
  <si>
    <t>S00187436</t>
  </si>
  <si>
    <t>S00187485</t>
  </si>
  <si>
    <t>S00187494</t>
  </si>
  <si>
    <t>S00187553</t>
  </si>
  <si>
    <t>S00187555</t>
  </si>
  <si>
    <t>S00187577</t>
  </si>
  <si>
    <t>S00187600</t>
  </si>
  <si>
    <t>S00187607</t>
  </si>
  <si>
    <t>S00187613</t>
  </si>
  <si>
    <t>S00187622</t>
  </si>
  <si>
    <t>S00187695</t>
  </si>
  <si>
    <t>S00187714</t>
  </si>
  <si>
    <t>S00187720</t>
  </si>
  <si>
    <t>S00187729</t>
  </si>
  <si>
    <t>S00187737</t>
  </si>
  <si>
    <t>S00187757</t>
  </si>
  <si>
    <t>S00187761</t>
  </si>
  <si>
    <t>S00187777</t>
  </si>
  <si>
    <t>S00187785</t>
  </si>
  <si>
    <t>S00187820</t>
  </si>
  <si>
    <t>S00187827</t>
  </si>
  <si>
    <t>S00187837</t>
  </si>
  <si>
    <t>S00187876</t>
  </si>
  <si>
    <t>S00187958</t>
  </si>
  <si>
    <t>S00187966</t>
  </si>
  <si>
    <t>S00187974</t>
  </si>
  <si>
    <t>S00187980</t>
  </si>
  <si>
    <t>S00187987</t>
  </si>
  <si>
    <t>S00188009</t>
  </si>
  <si>
    <t>S00188013</t>
  </si>
  <si>
    <t>S00188037</t>
  </si>
  <si>
    <t>S00188045</t>
  </si>
  <si>
    <t>S00188088</t>
  </si>
  <si>
    <t>S00188100</t>
  </si>
  <si>
    <t>S00188101</t>
  </si>
  <si>
    <t>S00188121</t>
  </si>
  <si>
    <t>S00188124</t>
  </si>
  <si>
    <t>S00188136</t>
  </si>
  <si>
    <t>S00188151</t>
  </si>
  <si>
    <t>S00188168</t>
  </si>
  <si>
    <t>S00188174</t>
  </si>
  <si>
    <t>S00188214</t>
  </si>
  <si>
    <t>S00188233</t>
  </si>
  <si>
    <t>S00188244</t>
  </si>
  <si>
    <t>S00188285</t>
  </si>
  <si>
    <t>S00188286</t>
  </si>
  <si>
    <t>S00188310</t>
  </si>
  <si>
    <t>S00188316</t>
  </si>
  <si>
    <t>S00188336</t>
  </si>
  <si>
    <t>S00188348</t>
  </si>
  <si>
    <t>S00188365</t>
  </si>
  <si>
    <t>S00188393</t>
  </si>
  <si>
    <t>S00188404</t>
  </si>
  <si>
    <t>S00188416</t>
  </si>
  <si>
    <t>S00188474</t>
  </si>
  <si>
    <t>S00188514</t>
  </si>
  <si>
    <t>S00188518</t>
  </si>
  <si>
    <t>S00188532</t>
  </si>
  <si>
    <t>S00188553</t>
  </si>
  <si>
    <t>S00188618</t>
  </si>
  <si>
    <t>S00188629</t>
  </si>
  <si>
    <t>S00188630</t>
  </si>
  <si>
    <t>S00188648</t>
  </si>
  <si>
    <t>S00188702</t>
  </si>
  <si>
    <t>S00188749</t>
  </si>
  <si>
    <t>S00188750</t>
  </si>
  <si>
    <t>S00188752</t>
  </si>
  <si>
    <t>S00188765</t>
  </si>
  <si>
    <t>S00188790</t>
  </si>
  <si>
    <t>S00188839</t>
  </si>
  <si>
    <t>S00188875</t>
  </si>
  <si>
    <t>S00188884</t>
  </si>
  <si>
    <t>S00188915</t>
  </si>
  <si>
    <t>S00188921</t>
  </si>
  <si>
    <t>S00188925</t>
  </si>
  <si>
    <t>S00188977</t>
  </si>
  <si>
    <t>S00189071</t>
  </si>
  <si>
    <t>S00189072</t>
  </si>
  <si>
    <t>S00189173</t>
  </si>
  <si>
    <t>S00189192</t>
  </si>
  <si>
    <t>S00189204</t>
  </si>
  <si>
    <t>S00189277</t>
  </si>
  <si>
    <t>S00189284</t>
  </si>
  <si>
    <t>S00189309</t>
  </si>
  <si>
    <t>S00189342</t>
  </si>
  <si>
    <t>S00189348</t>
  </si>
  <si>
    <t>S00189351</t>
  </si>
  <si>
    <t>S00189363</t>
  </si>
  <si>
    <t>S00189388</t>
  </si>
  <si>
    <t>S00189459</t>
  </si>
  <si>
    <t>S00189501</t>
  </si>
  <si>
    <t>S00189510</t>
  </si>
  <si>
    <t>S00189514</t>
  </si>
  <si>
    <t>S00189531</t>
  </si>
  <si>
    <t>S00189533</t>
  </si>
  <si>
    <t>S00189535</t>
  </si>
  <si>
    <t>S00189594</t>
  </si>
  <si>
    <t>S00189613</t>
  </si>
  <si>
    <t>S00189628</t>
  </si>
  <si>
    <t>S00189642</t>
  </si>
  <si>
    <t>S00189646</t>
  </si>
  <si>
    <t>S00189657</t>
  </si>
  <si>
    <t>S00189668</t>
  </si>
  <si>
    <t>S00189686</t>
  </si>
  <si>
    <t>S00189709</t>
  </si>
  <si>
    <t>S00189717</t>
  </si>
  <si>
    <t>S00189752</t>
  </si>
  <si>
    <t>S00189762</t>
  </si>
  <si>
    <t>S00189767</t>
  </si>
  <si>
    <t>S00189817</t>
  </si>
  <si>
    <t>S00189854</t>
  </si>
  <si>
    <t>S00189857</t>
  </si>
  <si>
    <t>S00189886</t>
  </si>
  <si>
    <t>S00189919</t>
  </si>
  <si>
    <t>S00189924</t>
  </si>
  <si>
    <t>S00189979</t>
  </si>
  <si>
    <t>S00190010</t>
  </si>
  <si>
    <t>S00190021</t>
  </si>
  <si>
    <t>S00190022</t>
  </si>
  <si>
    <t>S00190032</t>
  </si>
  <si>
    <t>S00190039</t>
  </si>
  <si>
    <t>S00190050</t>
  </si>
  <si>
    <t>S00190060</t>
  </si>
  <si>
    <t>S00190072</t>
  </si>
  <si>
    <t>S00190080</t>
  </si>
  <si>
    <t>S00190101</t>
  </si>
  <si>
    <t>S00190138</t>
  </si>
  <si>
    <t>S00190204</t>
  </si>
  <si>
    <t>S00190206</t>
  </si>
  <si>
    <t>S00190234</t>
  </si>
  <si>
    <t>S00190246</t>
  </si>
  <si>
    <t>S00190257</t>
  </si>
  <si>
    <t>S00190267</t>
  </si>
  <si>
    <t>S00190292</t>
  </si>
  <si>
    <t>S00190310</t>
  </si>
  <si>
    <t>S00190344</t>
  </si>
  <si>
    <t>S00190361</t>
  </si>
  <si>
    <t>S00190386</t>
  </si>
  <si>
    <t>S00190443</t>
  </si>
  <si>
    <t>S00190458</t>
  </si>
  <si>
    <t>S00190463</t>
  </si>
  <si>
    <t>S00190522</t>
  </si>
  <si>
    <t>S00190530</t>
  </si>
  <si>
    <t>S00190554</t>
  </si>
  <si>
    <t>S00190568</t>
  </si>
  <si>
    <t>S00190595</t>
  </si>
  <si>
    <t>S00190626</t>
  </si>
  <si>
    <t>S00190639</t>
  </si>
  <si>
    <t>S00190652</t>
  </si>
  <si>
    <t>S00190683</t>
  </si>
  <si>
    <t>S00190684</t>
  </si>
  <si>
    <t>S00190761</t>
  </si>
  <si>
    <t>S00190774</t>
  </si>
  <si>
    <t>S00190814</t>
  </si>
  <si>
    <t>S00190861</t>
  </si>
  <si>
    <t>S00190864</t>
  </si>
  <si>
    <t>S00190866</t>
  </si>
  <si>
    <t>S00190953</t>
  </si>
  <si>
    <t>S00190979</t>
  </si>
  <si>
    <t>S00190990</t>
  </si>
  <si>
    <t>S00191023</t>
  </si>
  <si>
    <t>S00191044</t>
  </si>
  <si>
    <t>S00191063</t>
  </si>
  <si>
    <t>S00191064</t>
  </si>
  <si>
    <t>S00191085</t>
  </si>
  <si>
    <t>S00191155</t>
  </si>
  <si>
    <t>S00191176</t>
  </si>
  <si>
    <t>S00191181</t>
  </si>
  <si>
    <t>S00191195</t>
  </si>
  <si>
    <t>S00191196</t>
  </si>
  <si>
    <t>S00191241</t>
  </si>
  <si>
    <t>Category</t>
  </si>
  <si>
    <t>Geo</t>
  </si>
  <si>
    <t>Region</t>
  </si>
  <si>
    <t>Team</t>
  </si>
  <si>
    <t>Picture</t>
  </si>
  <si>
    <t>Bars</t>
  </si>
  <si>
    <t>APAC</t>
  </si>
  <si>
    <t>Yummies</t>
  </si>
  <si>
    <t>https://files.chandoo.org/pbix/img/circle/men-46.png</t>
  </si>
  <si>
    <t>Bites</t>
  </si>
  <si>
    <t>Americas</t>
  </si>
  <si>
    <t>https://files.chandoo.org/pbix/img/circle/men-10.png</t>
  </si>
  <si>
    <t>https://files.chandoo.org/pbix/img/circle/men-8.png</t>
  </si>
  <si>
    <t>Delish</t>
  </si>
  <si>
    <t>https://files.chandoo.org/pbix/img/circle/men-30.png</t>
  </si>
  <si>
    <t>https://files.chandoo.org/pbix/img/circle/men-80.png</t>
  </si>
  <si>
    <t>Europe</t>
  </si>
  <si>
    <t>https://files.chandoo.org/pbix/img/circle/men-74.png</t>
  </si>
  <si>
    <t>Other</t>
  </si>
  <si>
    <t>https://files.chandoo.org/pbix/img/circle/men-22.png</t>
  </si>
  <si>
    <t>https://files.chandoo.org/pbix/img/circle/men-94.png</t>
  </si>
  <si>
    <t>Jucies</t>
  </si>
  <si>
    <t>https://files.chandoo.org/pbix/img/circle/men-61.png</t>
  </si>
  <si>
    <t>https://files.chandoo.org/pbix/img/circle/men-17.png</t>
  </si>
  <si>
    <t>https://files.chandoo.org/pbix/img/circle/men-28.png</t>
  </si>
  <si>
    <t>https://files.chandoo.org/pbix/img/circle/women-58.png</t>
  </si>
  <si>
    <t>https://files.chandoo.org/pbix/img/circle/women-81.png</t>
  </si>
  <si>
    <t>https://files.chandoo.org/pbix/img/circle/women-33.png</t>
  </si>
  <si>
    <t>https://files.chandoo.org/pbix/img/circle/women-89.png</t>
  </si>
  <si>
    <t>https://files.chandoo.org/pbix/img/circle/women-4.png</t>
  </si>
  <si>
    <t>https://files.chandoo.org/pbix/img/circle/women-59.png</t>
  </si>
  <si>
    <t>https://files.chandoo.org/pbix/img/circle/women-6.png</t>
  </si>
  <si>
    <t>https://files.chandoo.org/pbix/img/circle/women-55.png</t>
  </si>
  <si>
    <t>https://files.chandoo.org/pbix/img/circle/women-60.png</t>
  </si>
  <si>
    <t>Tempo</t>
  </si>
  <si>
    <t>https://files.chandoo.org/pbix/img/circle/women-7.png</t>
  </si>
  <si>
    <t>https://files.chandoo.org/pbix/img/circle/women-21.png</t>
  </si>
  <si>
    <t>https://files.chandoo.org/pbix/img/circle/men-27.png</t>
  </si>
  <si>
    <t>https://files.chandoo.org/pbix/img/circle/men-52.png</t>
  </si>
  <si>
    <t>https://files.chandoo.org/pbix/img/circle/men-57.png</t>
  </si>
  <si>
    <t>ShipmentID</t>
  </si>
  <si>
    <t>SPID</t>
  </si>
  <si>
    <t>PID</t>
  </si>
  <si>
    <t>GID</t>
  </si>
  <si>
    <t>Cost_per_box</t>
  </si>
  <si>
    <t>Sales_person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</si>
  <si>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</si>
  <si>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</si>
  <si>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</si>
  <si>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</si>
  <si>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</si>
  <si>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</si>
  <si>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</si>
  <si>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</si>
  <si>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</si>
  <si>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</si>
  <si>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</si>
  <si>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</si>
  <si>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</si>
  <si>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</si>
  <si>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</si>
  <si>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</si>
  <si>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</si>
  <si>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</si>
  <si>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</si>
  <si>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</si>
  <si>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</si>
  <si>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</si>
  <si>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G1</t>
  </si>
  <si>
    <t>G2</t>
  </si>
  <si>
    <t>G3</t>
  </si>
  <si>
    <t>G4</t>
  </si>
  <si>
    <t>G5</t>
  </si>
  <si>
    <t>G6</t>
  </si>
  <si>
    <t>SP01</t>
  </si>
  <si>
    <t>SP02</t>
  </si>
  <si>
    <t>SP03</t>
  </si>
  <si>
    <t>SP04</t>
  </si>
  <si>
    <t>SP05</t>
  </si>
  <si>
    <t>SP06</t>
  </si>
  <si>
    <t>SP07</t>
  </si>
  <si>
    <t>SP08</t>
  </si>
  <si>
    <t>SP09</t>
  </si>
  <si>
    <t>SP10</t>
  </si>
  <si>
    <t>SP11</t>
  </si>
  <si>
    <t>SP12</t>
  </si>
  <si>
    <t>SP13</t>
  </si>
  <si>
    <t>SP14</t>
  </si>
  <si>
    <t>SP15</t>
  </si>
  <si>
    <t>SP16</t>
  </si>
  <si>
    <t>SP17</t>
  </si>
  <si>
    <t>SP18</t>
  </si>
  <si>
    <t>SP19</t>
  </si>
  <si>
    <t>SP20</t>
  </si>
  <si>
    <t>SP21</t>
  </si>
  <si>
    <t>SP22</t>
  </si>
  <si>
    <t>SP23</t>
  </si>
  <si>
    <t>SP24</t>
  </si>
  <si>
    <t>SP25</t>
  </si>
  <si>
    <t>cal_date</t>
  </si>
  <si>
    <t>Shipdate</t>
  </si>
  <si>
    <t>Order_Status</t>
  </si>
  <si>
    <t>Month_num</t>
  </si>
  <si>
    <t>month_name</t>
  </si>
  <si>
    <t>year</t>
  </si>
  <si>
    <t>weekday_name</t>
  </si>
  <si>
    <t>weekday_num</t>
  </si>
  <si>
    <t>Sales Person Name</t>
  </si>
  <si>
    <t>Years</t>
  </si>
  <si>
    <t>Month</t>
  </si>
  <si>
    <t>MonthText</t>
  </si>
  <si>
    <t>Cost Per Box</t>
  </si>
  <si>
    <t>Total Cost</t>
  </si>
  <si>
    <t>Profit</t>
  </si>
  <si>
    <t>Sales Amount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</si>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</sst>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7" x14ac:knownFonts="1">
    <font>
      <sz val="14"/>
      <color theme="1"/>
      <name val="Mangal"/>
      <family val="2"/>
      <scheme val="minor"/>
    </font>
    <font>
      <b/>
      <sz val="14"/>
      <color theme="1"/>
      <name val="Mangal"/>
      <family val="2"/>
      <scheme val="minor"/>
    </font>
    <font>
      <sz val="11"/>
      <color theme="1"/>
      <name val="Mangal"/>
      <family val="2"/>
      <scheme val="minor"/>
    </font>
    <font>
      <sz val="11"/>
      <name val="Mangal"/>
      <family val="2"/>
      <scheme val="minor"/>
    </font>
    <font>
      <u/>
      <sz val="11"/>
      <color theme="10"/>
      <name val="Mangal"/>
      <family val="2"/>
      <scheme val="minor"/>
    </font>
    <font>
      <sz val="8"/>
      <name val="Mangal"/>
      <family val="2"/>
      <scheme val="minor"/>
    </font>
    <font>
      <sz val="14"/>
      <color theme="1"/>
      <name val="Mang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4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10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1"/>
    <xf numFmtId="164" fontId="2" fillId="0" borderId="0" xfId="1" applyNumberFormat="1"/>
    <xf numFmtId="0" fontId="3" fillId="0" borderId="0" xfId="1" applyFont="1"/>
    <xf numFmtId="0" fontId="4" fillId="0" borderId="0" xfId="2"/>
    <xf numFmtId="0" fontId="4" fillId="0" borderId="0" xfId="2" applyBorder="1"/>
    <xf numFmtId="0" fontId="3" fillId="0" borderId="0" xfId="2" applyFont="1"/>
    <xf numFmtId="9" fontId="0" fillId="0" borderId="0" xfId="3" applyFont="1"/>
  </cellXfs>
  <cellStyles count="4">
    <cellStyle name="Hyperlink 2" xfId="2" xr:uid="{5B41A694-2397-4A47-BF3C-83F0B1548FAB}"/>
    <cellStyle name="Normal" xfId="0" builtinId="0"/>
    <cellStyle name="Normal 2" xfId="1" xr:uid="{C48B7737-33E6-459B-92BA-065D80C05C2E}"/>
    <cellStyle name="Percent" xfId="3" builtinId="5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\-mmm\-yy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numFmt numFmtId="164" formatCode="&quot;$&quot;#,##0.00_);[Red]\(&quot;$&quot;#,##0.00\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89294D-A533-4948-8591-65B4B4A03438}" name="shipments" displayName="shipments" ref="A1:P7906" totalsRowShown="0" headerRowDxfId="17">
  <autoFilter ref="A1:P7906" xr:uid="{3389294D-A533-4948-8591-65B4B4A03438}"/>
  <tableColumns count="16">
    <tableColumn id="1" xr3:uid="{06B6C406-2E50-482E-A231-B91F53EAEF6F}" name="ShipmentID"/>
    <tableColumn id="2" xr3:uid="{4618ED17-5A2D-40B4-ADE3-D216BD22B996}" name="SPID"/>
    <tableColumn id="3" xr3:uid="{CDF52CF8-0B01-41D1-824C-FA3BFE2E75D3}" name="PID"/>
    <tableColumn id="4" xr3:uid="{3C411662-3B76-4B1D-A11C-DBC33157F09D}" name="GID"/>
    <tableColumn id="5" xr3:uid="{52A140EB-C400-42DA-B278-57B158778618}" name="Shipdate" dataDxfId="16"/>
    <tableColumn id="6" xr3:uid="{7431908D-2153-4026-B672-4A4B7CAB993B}" name="Sales Amount"/>
    <tableColumn id="7" xr3:uid="{8B68C7F9-9538-474A-9D75-BC8D81C8DC6A}" name="Boxes"/>
    <tableColumn id="8" xr3:uid="{026016B0-CB4D-474E-842D-0FC0E7DA0EBD}" name="Order_Status"/>
    <tableColumn id="9" xr3:uid="{3AC2AA47-C803-4821-BEF7-BB879DD16724}" name="Sales Person Name" dataDxfId="15">
      <calculatedColumnFormula>_xlfn.XLOOKUP(shipments[[#This Row],[SPID]],people[SPID],people[Sales_person],"NA",0)</calculatedColumnFormula>
    </tableColumn>
    <tableColumn id="10" xr3:uid="{E0E19B41-A8A6-4D87-9E3A-51B2E6EB160E}" name="Years" dataDxfId="14">
      <calculatedColumnFormula>YEAR(shipments[[#This Row],[Shipdate]])</calculatedColumnFormula>
    </tableColumn>
    <tableColumn id="11" xr3:uid="{71516618-06DF-489D-883E-F6B7460D18ED}" name="Month" dataDxfId="13">
      <calculatedColumnFormula>MONTH(shipments[[#This Row],[Shipdate]])</calculatedColumnFormula>
    </tableColumn>
    <tableColumn id="12" xr3:uid="{08589BC6-475F-499E-A3C8-0CC0CE878C98}" name="MonthText" dataDxfId="12">
      <calculatedColumnFormula>TEXT(shipments[[#This Row],[Shipdate]],"mmmm")</calculatedColumnFormula>
    </tableColumn>
    <tableColumn id="13" xr3:uid="{38D8CF9D-94DB-463A-ADAC-BC315C959BED}" name="Cost Per Box" dataDxfId="11">
      <calculatedColumnFormula>_xlfn.XLOOKUP(shipments[[#This Row],[PID]],products[PID],products[Cost_per_box],"NA",0)</calculatedColumnFormula>
    </tableColumn>
    <tableColumn id="14" xr3:uid="{FD560C89-D0C4-44E4-BD56-5DA729BF32C6}" name="Total Cost" dataDxfId="10">
      <calculatedColumnFormula>shipments[[#This Row],[Boxes]]*shipments[[#This Row],[Cost Per Box]]</calculatedColumnFormula>
    </tableColumn>
    <tableColumn id="15" xr3:uid="{5D47B367-6F20-4B6C-97C7-43D949362D70}" name="Profit" dataDxfId="9">
      <calculatedColumnFormula>shipments[[#This Row],[Sales Amount]]-shipments[[#This Row],[Total Cost]]</calculatedColumnFormula>
    </tableColumn>
    <tableColumn id="16" xr3:uid="{863C15FB-74B1-4999-9423-6A9290D8C7FB}" name="Profit Margin" dataDxfId="0">
      <calculatedColumnFormula>shipments[[#This Row],[Profit]]/shipments[[#This Row],[Sales Amount]]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97D503-4CC2-4F56-B075-EBA4E0C6E487}" name="products" displayName="products" ref="B3:E25" totalsRowShown="0">
  <autoFilter ref="B3:E25" xr:uid="{5AE8E530-2F02-4E4F-B0C4-9D1EA0946749}"/>
  <tableColumns count="4">
    <tableColumn id="1" xr3:uid="{9868BAAB-0535-47D7-9F72-1372694739D9}" name="Product"/>
    <tableColumn id="2" xr3:uid="{285EC157-055A-4C3C-BCD6-6C08A6477F1F}" name="Category"/>
    <tableColumn id="3" xr3:uid="{9BC578FB-59D1-4A2C-BDCB-08EB6FC87E61}" name="Cost_per_box" dataDxfId="8"/>
    <tableColumn id="4" xr3:uid="{A3E22828-2FFA-4C35-8DB4-C0EC8A6FE697}" name="PID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F31874-F086-401A-8B7F-C72770984BC6}" name="locations" displayName="locations" ref="H3:J9" totalsRowShown="0">
  <autoFilter ref="H3:J9" xr:uid="{2A56E52C-C1C4-42BA-B415-46F3A70C235C}"/>
  <tableColumns count="3">
    <tableColumn id="1" xr3:uid="{73833C8E-8D4E-40C8-8210-3455EB02B5D9}" name="Geo"/>
    <tableColumn id="2" xr3:uid="{57B134A5-1F42-4434-AAAE-4D2F3089CCC6}" name="Region"/>
    <tableColumn id="3" xr3:uid="{C1D9F6A6-4857-478F-80FD-32967E30EAF2}" name="GID" dataCellStyle="Normal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F69513-ED1D-451D-909A-F2022DAB23D3}" name="people" displayName="people" ref="M3:P28" totalsRowShown="0">
  <autoFilter ref="M3:P28" xr:uid="{4F2EA869-0C44-4F93-8A1A-DEF38BC5A4CA}"/>
  <tableColumns count="4">
    <tableColumn id="1" xr3:uid="{8A5F4492-461E-4280-B879-5DDD6D81B1FB}" name="Sales_person"/>
    <tableColumn id="2" xr3:uid="{E89639B4-B6BA-4EB7-BD93-626595192342}" name="Team"/>
    <tableColumn id="3" xr3:uid="{8E346203-CE72-48A1-9474-B49DE56888A0}" name="Picture" dataDxfId="7" dataCellStyle="Hyperlink"/>
    <tableColumn id="4" xr3:uid="{C24C5A0E-19D1-4B13-BFDA-0DE31C6DED00}" name="SPID" dataCellStyle="Normal 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EFAEBA-DDA1-4992-85DA-8C18BF53BAF5}" name="calendar" displayName="calendar" ref="B2:G672" totalsRowShown="0">
  <tableColumns count="6">
    <tableColumn id="1" xr3:uid="{0DBC580A-6748-4F0E-9F8F-3D5FE21065BC}" name="cal_date" dataDxfId="6"/>
    <tableColumn id="3" xr3:uid="{2B87649D-CFCD-4AE8-8D73-AEE80AD58BC7}" name="Month_num" dataDxfId="5">
      <calculatedColumnFormula>MONTH(calendar[[#This Row],[cal_date]])</calculatedColumnFormula>
    </tableColumn>
    <tableColumn id="4" xr3:uid="{2595226B-F196-4B16-BE06-883B83686383}" name="month_name" dataDxfId="4">
      <calculatedColumnFormula>TEXT(calendar[[#This Row],[cal_date]],"mmmm")</calculatedColumnFormula>
    </tableColumn>
    <tableColumn id="5" xr3:uid="{9362075D-BE45-4A3B-AA84-BFC71B36373C}" name="year" dataDxfId="3">
      <calculatedColumnFormula>YEAR(calendar[[#This Row],[cal_date]])</calculatedColumnFormula>
    </tableColumn>
    <tableColumn id="6" xr3:uid="{EDB22F39-8CE4-42C0-A414-CAB203A47F0F}" name="weekday_num" dataDxfId="2">
      <calculatedColumnFormula>WEEKDAY(calendar[[#This Row],[cal_date]],2)</calculatedColumnFormula>
    </tableColumn>
    <tableColumn id="7" xr3:uid="{37BA03C1-9647-48CF-8F39-47DBDADDFFF2}" name="weekday_name" dataDxfId="1">
      <calculatedColumnFormula>TEXT(calendar[[#This Row],[cal_date]],"DDDD")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https://files.chandoo.org/pbix/img/circle/men-28.png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files.chandoo.org/pbix/img/circle/men-8.png" TargetMode="External"/><Relationship Id="rId1" Type="http://schemas.openxmlformats.org/officeDocument/2006/relationships/hyperlink" Target="https://files.chandoo.org/pbix/img/women-20.jpg" TargetMode="External"/><Relationship Id="rId6" Type="http://schemas.openxmlformats.org/officeDocument/2006/relationships/hyperlink" Target="https://files.chandoo.org/pbix/img/circle/women-6.png" TargetMode="External"/><Relationship Id="rId5" Type="http://schemas.openxmlformats.org/officeDocument/2006/relationships/hyperlink" Target="https://files.chandoo.org/pbix/img/circle/women-81.png" TargetMode="External"/><Relationship Id="rId4" Type="http://schemas.openxmlformats.org/officeDocument/2006/relationships/hyperlink" Target="https://files.chandoo.org/pbix/img/circle/women-58.png" TargetMode="External"/><Relationship Id="rId9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4706E-BED2-4B5E-AC78-03AB7FCB442E}">
  <sheetPr>
    <tabColor theme="9"/>
  </sheetPr>
  <dimension ref="A1:P7906"/>
  <sheetViews>
    <sheetView tabSelected="1" zoomScale="65" workbookViewId="0">
      <selection activeCell="Q2" sqref="Q2"/>
    </sheetView>
  </sheetViews>
  <sheetFormatPr defaultRowHeight="30.6" x14ac:dyDescent="1"/>
  <cols>
    <col min="1" max="1" width="11.4609375" customWidth="1"/>
    <col min="2" max="4" width="10.69140625" customWidth="1"/>
    <col min="5" max="5" width="10" bestFit="1" customWidth="1"/>
    <col min="6" max="6" width="14.69140625" bestFit="1" customWidth="1"/>
    <col min="7" max="7" width="7" customWidth="1"/>
    <col min="8" max="8" width="12.4609375" customWidth="1"/>
    <col min="9" max="9" width="20.23046875" bestFit="1" customWidth="1"/>
    <col min="12" max="12" width="11.3828125" bestFit="1" customWidth="1"/>
    <col min="13" max="13" width="14.3046875" bestFit="1" customWidth="1"/>
    <col min="14" max="14" width="11.53515625" bestFit="1" customWidth="1"/>
    <col min="16" max="16" width="15" bestFit="1" customWidth="1"/>
  </cols>
  <sheetData>
    <row r="1" spans="1:16" x14ac:dyDescent="1">
      <c r="A1" s="2" t="s">
        <v>8004</v>
      </c>
      <c r="B1" s="2" t="s">
        <v>8005</v>
      </c>
      <c r="C1" s="2" t="s">
        <v>8006</v>
      </c>
      <c r="D1" s="2" t="s">
        <v>8007</v>
      </c>
      <c r="E1" s="2" t="s">
        <v>8064</v>
      </c>
      <c r="F1" s="2" t="s">
        <v>8078</v>
      </c>
      <c r="G1" s="2" t="s">
        <v>1</v>
      </c>
      <c r="H1" s="2" t="s">
        <v>8065</v>
      </c>
      <c r="I1" s="2" t="s">
        <v>8071</v>
      </c>
      <c r="J1" s="2" t="s">
        <v>8072</v>
      </c>
      <c r="K1" s="2" t="s">
        <v>8073</v>
      </c>
      <c r="L1" s="2" t="s">
        <v>8074</v>
      </c>
      <c r="M1" s="2" t="s">
        <v>8075</v>
      </c>
      <c r="N1" s="2" t="s">
        <v>8076</v>
      </c>
      <c r="O1" s="2" t="s">
        <v>8077</v>
      </c>
      <c r="P1" s="2" t="s">
        <v>8079</v>
      </c>
    </row>
    <row r="2" spans="1:16" x14ac:dyDescent="1">
      <c r="A2" t="s">
        <v>2</v>
      </c>
      <c r="B2" t="s">
        <v>8038</v>
      </c>
      <c r="C2" t="s">
        <v>8010</v>
      </c>
      <c r="D2" t="s">
        <v>8036</v>
      </c>
      <c r="E2" s="1">
        <v>45272</v>
      </c>
      <c r="F2">
        <v>5609.25</v>
      </c>
      <c r="G2">
        <v>374</v>
      </c>
      <c r="H2" t="s">
        <v>6</v>
      </c>
      <c r="I2" t="str">
        <f>_xlfn.XLOOKUP(shipments[[#This Row],[SPID]],people[SPID],people[Sales_person],"NA",0)</f>
        <v>Barr Faughny</v>
      </c>
      <c r="J2">
        <f>YEAR(shipments[[#This Row],[Shipdate]])</f>
        <v>2023</v>
      </c>
      <c r="K2">
        <f>MONTH(shipments[[#This Row],[Shipdate]])</f>
        <v>12</v>
      </c>
      <c r="L2" t="str">
        <f>TEXT(shipments[[#This Row],[Shipdate]],"mmmm")</f>
        <v>December</v>
      </c>
      <c r="M2">
        <f>_xlfn.XLOOKUP(shipments[[#This Row],[PID]],products[PID],products[Cost_per_box],"NA",0)</f>
        <v>5.26</v>
      </c>
      <c r="N2">
        <f>shipments[[#This Row],[Boxes]]*shipments[[#This Row],[Cost Per Box]]</f>
        <v>1967.24</v>
      </c>
      <c r="O2">
        <f>shipments[[#This Row],[Sales Amount]]-shipments[[#This Row],[Total Cost]]</f>
        <v>3642.01</v>
      </c>
      <c r="P2" s="9">
        <f>shipments[[#This Row],[Profit]]/shipments[[#This Row],[Sales Amount]]</f>
        <v>0.64928644649462941</v>
      </c>
    </row>
    <row r="3" spans="1:16" x14ac:dyDescent="1">
      <c r="A3" t="s">
        <v>7</v>
      </c>
      <c r="B3" t="s">
        <v>8038</v>
      </c>
      <c r="C3" t="s">
        <v>8010</v>
      </c>
      <c r="D3" t="s">
        <v>8035</v>
      </c>
      <c r="E3" s="1">
        <v>45225</v>
      </c>
      <c r="F3">
        <v>7197.75</v>
      </c>
      <c r="G3">
        <v>450</v>
      </c>
      <c r="H3" t="s">
        <v>6</v>
      </c>
      <c r="I3" t="str">
        <f>_xlfn.XLOOKUP(shipments[[#This Row],[SPID]],people[SPID],people[Sales_person],"NA",0)</f>
        <v>Barr Faughny</v>
      </c>
      <c r="J3">
        <f>YEAR(shipments[[#This Row],[Shipdate]])</f>
        <v>2023</v>
      </c>
      <c r="K3">
        <f>MONTH(shipments[[#This Row],[Shipdate]])</f>
        <v>10</v>
      </c>
      <c r="L3" t="str">
        <f>TEXT(shipments[[#This Row],[Shipdate]],"mmmm")</f>
        <v>October</v>
      </c>
      <c r="M3">
        <f>_xlfn.XLOOKUP(shipments[[#This Row],[PID]],products[PID],products[Cost_per_box],"NA",0)</f>
        <v>5.26</v>
      </c>
      <c r="N3">
        <f>shipments[[#This Row],[Boxes]]*shipments[[#This Row],[Cost Per Box]]</f>
        <v>2367</v>
      </c>
      <c r="O3">
        <f>shipments[[#This Row],[Sales Amount]]-shipments[[#This Row],[Total Cost]]</f>
        <v>4830.75</v>
      </c>
      <c r="P3" s="9">
        <f>shipments[[#This Row],[Profit]]/shipments[[#This Row],[Sales Amount]]</f>
        <v>0.67114723351047201</v>
      </c>
    </row>
    <row r="4" spans="1:16" x14ac:dyDescent="1">
      <c r="A4" t="s">
        <v>9</v>
      </c>
      <c r="B4" t="s">
        <v>8038</v>
      </c>
      <c r="C4" t="s">
        <v>8010</v>
      </c>
      <c r="D4" t="s">
        <v>8034</v>
      </c>
      <c r="E4" s="1">
        <v>45471</v>
      </c>
      <c r="F4">
        <v>13279.5</v>
      </c>
      <c r="G4">
        <v>1107</v>
      </c>
      <c r="H4" t="s">
        <v>6</v>
      </c>
      <c r="I4" t="str">
        <f>_xlfn.XLOOKUP(shipments[[#This Row],[SPID]],people[SPID],people[Sales_person],"NA",0)</f>
        <v>Barr Faughny</v>
      </c>
      <c r="J4">
        <f>YEAR(shipments[[#This Row],[Shipdate]])</f>
        <v>2024</v>
      </c>
      <c r="K4">
        <f>MONTH(shipments[[#This Row],[Shipdate]])</f>
        <v>6</v>
      </c>
      <c r="L4" t="str">
        <f>TEXT(shipments[[#This Row],[Shipdate]],"mmmm")</f>
        <v>June</v>
      </c>
      <c r="M4">
        <f>_xlfn.XLOOKUP(shipments[[#This Row],[PID]],products[PID],products[Cost_per_box],"NA",0)</f>
        <v>5.26</v>
      </c>
      <c r="N4">
        <f>shipments[[#This Row],[Boxes]]*shipments[[#This Row],[Cost Per Box]]</f>
        <v>5822.82</v>
      </c>
      <c r="O4">
        <f>shipments[[#This Row],[Sales Amount]]-shipments[[#This Row],[Total Cost]]</f>
        <v>7456.68</v>
      </c>
      <c r="P4" s="9">
        <f>shipments[[#This Row],[Profit]]/shipments[[#This Row],[Sales Amount]]</f>
        <v>0.5615181294476449</v>
      </c>
    </row>
    <row r="5" spans="1:16" x14ac:dyDescent="1">
      <c r="A5" t="s">
        <v>11</v>
      </c>
      <c r="B5" t="s">
        <v>8038</v>
      </c>
      <c r="C5" t="s">
        <v>8011</v>
      </c>
      <c r="D5" t="s">
        <v>8032</v>
      </c>
      <c r="E5" s="1">
        <v>45019</v>
      </c>
      <c r="F5">
        <v>1919.25</v>
      </c>
      <c r="G5">
        <v>138</v>
      </c>
      <c r="H5" t="s">
        <v>6</v>
      </c>
      <c r="I5" t="str">
        <f>_xlfn.XLOOKUP(shipments[[#This Row],[SPID]],people[SPID],people[Sales_person],"NA",0)</f>
        <v>Barr Faughny</v>
      </c>
      <c r="J5">
        <f>YEAR(shipments[[#This Row],[Shipdate]])</f>
        <v>2023</v>
      </c>
      <c r="K5">
        <f>MONTH(shipments[[#This Row],[Shipdate]])</f>
        <v>4</v>
      </c>
      <c r="L5" t="str">
        <f>TEXT(shipments[[#This Row],[Shipdate]],"mmmm")</f>
        <v>April</v>
      </c>
      <c r="M5">
        <f>_xlfn.XLOOKUP(shipments[[#This Row],[PID]],products[PID],products[Cost_per_box],"NA",0)</f>
        <v>7.48</v>
      </c>
      <c r="N5">
        <f>shipments[[#This Row],[Boxes]]*shipments[[#This Row],[Cost Per Box]]</f>
        <v>1032.24</v>
      </c>
      <c r="O5">
        <f>shipments[[#This Row],[Sales Amount]]-shipments[[#This Row],[Total Cost]]</f>
        <v>887.01</v>
      </c>
      <c r="P5" s="9">
        <f>shipments[[#This Row],[Profit]]/shipments[[#This Row],[Sales Amount]]</f>
        <v>0.46216490816725281</v>
      </c>
    </row>
    <row r="6" spans="1:16" x14ac:dyDescent="1">
      <c r="A6" t="s">
        <v>14</v>
      </c>
      <c r="B6" t="s">
        <v>8038</v>
      </c>
      <c r="C6" t="s">
        <v>8011</v>
      </c>
      <c r="D6" t="s">
        <v>8036</v>
      </c>
      <c r="E6" s="1">
        <v>45285</v>
      </c>
      <c r="F6">
        <v>2324.25</v>
      </c>
      <c r="G6">
        <v>146</v>
      </c>
      <c r="H6" t="s">
        <v>6</v>
      </c>
      <c r="I6" t="str">
        <f>_xlfn.XLOOKUP(shipments[[#This Row],[SPID]],people[SPID],people[Sales_person],"NA",0)</f>
        <v>Barr Faughny</v>
      </c>
      <c r="J6">
        <f>YEAR(shipments[[#This Row],[Shipdate]])</f>
        <v>2023</v>
      </c>
      <c r="K6">
        <f>MONTH(shipments[[#This Row],[Shipdate]])</f>
        <v>12</v>
      </c>
      <c r="L6" t="str">
        <f>TEXT(shipments[[#This Row],[Shipdate]],"mmmm")</f>
        <v>December</v>
      </c>
      <c r="M6">
        <f>_xlfn.XLOOKUP(shipments[[#This Row],[PID]],products[PID],products[Cost_per_box],"NA",0)</f>
        <v>7.48</v>
      </c>
      <c r="N6">
        <f>shipments[[#This Row],[Boxes]]*shipments[[#This Row],[Cost Per Box]]</f>
        <v>1092.0800000000002</v>
      </c>
      <c r="O6">
        <f>shipments[[#This Row],[Sales Amount]]-shipments[[#This Row],[Total Cost]]</f>
        <v>1232.1699999999998</v>
      </c>
      <c r="P6" s="9">
        <f>shipments[[#This Row],[Profit]]/shipments[[#This Row],[Sales Amount]]</f>
        <v>0.53013660320533496</v>
      </c>
    </row>
    <row r="7" spans="1:16" x14ac:dyDescent="1">
      <c r="A7" t="s">
        <v>15</v>
      </c>
      <c r="B7" t="s">
        <v>8038</v>
      </c>
      <c r="C7" t="s">
        <v>8013</v>
      </c>
      <c r="D7" t="s">
        <v>8032</v>
      </c>
      <c r="E7" s="1">
        <v>45530</v>
      </c>
      <c r="F7">
        <v>526.5</v>
      </c>
      <c r="G7">
        <v>106</v>
      </c>
      <c r="H7" t="s">
        <v>17</v>
      </c>
      <c r="I7" t="str">
        <f>_xlfn.XLOOKUP(shipments[[#This Row],[SPID]],people[SPID],people[Sales_person],"NA",0)</f>
        <v>Barr Faughny</v>
      </c>
      <c r="J7">
        <f>YEAR(shipments[[#This Row],[Shipdate]])</f>
        <v>2024</v>
      </c>
      <c r="K7">
        <f>MONTH(shipments[[#This Row],[Shipdate]])</f>
        <v>8</v>
      </c>
      <c r="L7" t="str">
        <f>TEXT(shipments[[#This Row],[Shipdate]],"mmmm")</f>
        <v>August</v>
      </c>
      <c r="M7">
        <f>_xlfn.XLOOKUP(shipments[[#This Row],[PID]],products[PID],products[Cost_per_box],"NA",0)</f>
        <v>3.85</v>
      </c>
      <c r="N7">
        <f>shipments[[#This Row],[Boxes]]*shipments[[#This Row],[Cost Per Box]]</f>
        <v>408.1</v>
      </c>
      <c r="O7">
        <f>shipments[[#This Row],[Sales Amount]]-shipments[[#This Row],[Total Cost]]</f>
        <v>118.39999999999998</v>
      </c>
      <c r="P7" s="9">
        <f>shipments[[#This Row],[Profit]]/shipments[[#This Row],[Sales Amount]]</f>
        <v>0.22488129154795816</v>
      </c>
    </row>
    <row r="8" spans="1:16" x14ac:dyDescent="1">
      <c r="A8" t="s">
        <v>18</v>
      </c>
      <c r="B8" t="s">
        <v>8038</v>
      </c>
      <c r="C8" t="s">
        <v>8013</v>
      </c>
      <c r="D8" t="s">
        <v>8037</v>
      </c>
      <c r="E8" s="1">
        <v>45239</v>
      </c>
      <c r="F8">
        <v>1050.75</v>
      </c>
      <c r="G8">
        <v>151</v>
      </c>
      <c r="H8" t="s">
        <v>6</v>
      </c>
      <c r="I8" t="str">
        <f>_xlfn.XLOOKUP(shipments[[#This Row],[SPID]],people[SPID],people[Sales_person],"NA",0)</f>
        <v>Barr Faughny</v>
      </c>
      <c r="J8">
        <f>YEAR(shipments[[#This Row],[Shipdate]])</f>
        <v>2023</v>
      </c>
      <c r="K8">
        <f>MONTH(shipments[[#This Row],[Shipdate]])</f>
        <v>11</v>
      </c>
      <c r="L8" t="str">
        <f>TEXT(shipments[[#This Row],[Shipdate]],"mmmm")</f>
        <v>November</v>
      </c>
      <c r="M8">
        <f>_xlfn.XLOOKUP(shipments[[#This Row],[PID]],products[PID],products[Cost_per_box],"NA",0)</f>
        <v>3.85</v>
      </c>
      <c r="N8">
        <f>shipments[[#This Row],[Boxes]]*shipments[[#This Row],[Cost Per Box]]</f>
        <v>581.35</v>
      </c>
      <c r="O8">
        <f>shipments[[#This Row],[Sales Amount]]-shipments[[#This Row],[Total Cost]]</f>
        <v>469.4</v>
      </c>
      <c r="P8" s="9">
        <f>shipments[[#This Row],[Profit]]/shipments[[#This Row],[Sales Amount]]</f>
        <v>0.44672852724244583</v>
      </c>
    </row>
    <row r="9" spans="1:16" x14ac:dyDescent="1">
      <c r="A9" t="s">
        <v>20</v>
      </c>
      <c r="B9" t="s">
        <v>8038</v>
      </c>
      <c r="C9" t="s">
        <v>8013</v>
      </c>
      <c r="D9" t="s">
        <v>8032</v>
      </c>
      <c r="E9" s="1">
        <v>45274</v>
      </c>
      <c r="F9">
        <v>9389.25</v>
      </c>
      <c r="G9">
        <v>1342</v>
      </c>
      <c r="H9" t="s">
        <v>6</v>
      </c>
      <c r="I9" t="str">
        <f>_xlfn.XLOOKUP(shipments[[#This Row],[SPID]],people[SPID],people[Sales_person],"NA",0)</f>
        <v>Barr Faughny</v>
      </c>
      <c r="J9">
        <f>YEAR(shipments[[#This Row],[Shipdate]])</f>
        <v>2023</v>
      </c>
      <c r="K9">
        <f>MONTH(shipments[[#This Row],[Shipdate]])</f>
        <v>12</v>
      </c>
      <c r="L9" t="str">
        <f>TEXT(shipments[[#This Row],[Shipdate]],"mmmm")</f>
        <v>December</v>
      </c>
      <c r="M9">
        <f>_xlfn.XLOOKUP(shipments[[#This Row],[PID]],products[PID],products[Cost_per_box],"NA",0)</f>
        <v>3.85</v>
      </c>
      <c r="N9">
        <f>shipments[[#This Row],[Boxes]]*shipments[[#This Row],[Cost Per Box]]</f>
        <v>5166.7</v>
      </c>
      <c r="O9">
        <f>shipments[[#This Row],[Sales Amount]]-shipments[[#This Row],[Total Cost]]</f>
        <v>4222.55</v>
      </c>
      <c r="P9" s="9">
        <f>shipments[[#This Row],[Profit]]/shipments[[#This Row],[Sales Amount]]</f>
        <v>0.44972175626381233</v>
      </c>
    </row>
    <row r="10" spans="1:16" x14ac:dyDescent="1">
      <c r="A10" t="s">
        <v>21</v>
      </c>
      <c r="B10" t="s">
        <v>8038</v>
      </c>
      <c r="C10" t="s">
        <v>8013</v>
      </c>
      <c r="D10" t="s">
        <v>8037</v>
      </c>
      <c r="E10" s="1">
        <v>45166</v>
      </c>
      <c r="F10">
        <v>2670.75</v>
      </c>
      <c r="G10">
        <v>535</v>
      </c>
      <c r="H10" t="s">
        <v>6</v>
      </c>
      <c r="I10" t="str">
        <f>_xlfn.XLOOKUP(shipments[[#This Row],[SPID]],people[SPID],people[Sales_person],"NA",0)</f>
        <v>Barr Faughny</v>
      </c>
      <c r="J10">
        <f>YEAR(shipments[[#This Row],[Shipdate]])</f>
        <v>2023</v>
      </c>
      <c r="K10">
        <f>MONTH(shipments[[#This Row],[Shipdate]])</f>
        <v>8</v>
      </c>
      <c r="L10" t="str">
        <f>TEXT(shipments[[#This Row],[Shipdate]],"mmmm")</f>
        <v>August</v>
      </c>
      <c r="M10">
        <f>_xlfn.XLOOKUP(shipments[[#This Row],[PID]],products[PID],products[Cost_per_box],"NA",0)</f>
        <v>3.85</v>
      </c>
      <c r="N10">
        <f>shipments[[#This Row],[Boxes]]*shipments[[#This Row],[Cost Per Box]]</f>
        <v>2059.75</v>
      </c>
      <c r="O10">
        <f>shipments[[#This Row],[Sales Amount]]-shipments[[#This Row],[Total Cost]]</f>
        <v>611</v>
      </c>
      <c r="P10" s="9">
        <f>shipments[[#This Row],[Profit]]/shipments[[#This Row],[Sales Amount]]</f>
        <v>0.22877468875783954</v>
      </c>
    </row>
    <row r="11" spans="1:16" x14ac:dyDescent="1">
      <c r="A11" t="s">
        <v>22</v>
      </c>
      <c r="B11" t="s">
        <v>8038</v>
      </c>
      <c r="C11" t="s">
        <v>8013</v>
      </c>
      <c r="D11" t="s">
        <v>8032</v>
      </c>
      <c r="E11" s="1">
        <v>45317</v>
      </c>
      <c r="F11">
        <v>9297</v>
      </c>
      <c r="G11">
        <v>1163</v>
      </c>
      <c r="H11" t="s">
        <v>6</v>
      </c>
      <c r="I11" t="str">
        <f>_xlfn.XLOOKUP(shipments[[#This Row],[SPID]],people[SPID],people[Sales_person],"NA",0)</f>
        <v>Barr Faughny</v>
      </c>
      <c r="J11">
        <f>YEAR(shipments[[#This Row],[Shipdate]])</f>
        <v>2024</v>
      </c>
      <c r="K11">
        <f>MONTH(shipments[[#This Row],[Shipdate]])</f>
        <v>1</v>
      </c>
      <c r="L11" t="str">
        <f>TEXT(shipments[[#This Row],[Shipdate]],"mmmm")</f>
        <v>January</v>
      </c>
      <c r="M11">
        <f>_xlfn.XLOOKUP(shipments[[#This Row],[PID]],products[PID],products[Cost_per_box],"NA",0)</f>
        <v>3.85</v>
      </c>
      <c r="N11">
        <f>shipments[[#This Row],[Boxes]]*shipments[[#This Row],[Cost Per Box]]</f>
        <v>4477.55</v>
      </c>
      <c r="O11">
        <f>shipments[[#This Row],[Sales Amount]]-shipments[[#This Row],[Total Cost]]</f>
        <v>4819.45</v>
      </c>
      <c r="P11" s="9">
        <f>shipments[[#This Row],[Profit]]/shipments[[#This Row],[Sales Amount]]</f>
        <v>0.51838765193073033</v>
      </c>
    </row>
    <row r="12" spans="1:16" x14ac:dyDescent="1">
      <c r="A12" t="s">
        <v>23</v>
      </c>
      <c r="B12" t="s">
        <v>8038</v>
      </c>
      <c r="C12" t="s">
        <v>8013</v>
      </c>
      <c r="D12" t="s">
        <v>8037</v>
      </c>
      <c r="E12" s="1">
        <v>45077</v>
      </c>
      <c r="F12">
        <v>5611.5</v>
      </c>
      <c r="G12">
        <v>802</v>
      </c>
      <c r="H12" t="s">
        <v>6</v>
      </c>
      <c r="I12" t="str">
        <f>_xlfn.XLOOKUP(shipments[[#This Row],[SPID]],people[SPID],people[Sales_person],"NA",0)</f>
        <v>Barr Faughny</v>
      </c>
      <c r="J12">
        <f>YEAR(shipments[[#This Row],[Shipdate]])</f>
        <v>2023</v>
      </c>
      <c r="K12">
        <f>MONTH(shipments[[#This Row],[Shipdate]])</f>
        <v>5</v>
      </c>
      <c r="L12" t="str">
        <f>TEXT(shipments[[#This Row],[Shipdate]],"mmmm")</f>
        <v>May</v>
      </c>
      <c r="M12">
        <f>_xlfn.XLOOKUP(shipments[[#This Row],[PID]],products[PID],products[Cost_per_box],"NA",0)</f>
        <v>3.85</v>
      </c>
      <c r="N12">
        <f>shipments[[#This Row],[Boxes]]*shipments[[#This Row],[Cost Per Box]]</f>
        <v>3087.7000000000003</v>
      </c>
      <c r="O12">
        <f>shipments[[#This Row],[Sales Amount]]-shipments[[#This Row],[Total Cost]]</f>
        <v>2523.7999999999997</v>
      </c>
      <c r="P12" s="9">
        <f>shipments[[#This Row],[Profit]]/shipments[[#This Row],[Sales Amount]]</f>
        <v>0.44975496747750149</v>
      </c>
    </row>
    <row r="13" spans="1:16" x14ac:dyDescent="1">
      <c r="A13" t="s">
        <v>24</v>
      </c>
      <c r="B13" t="s">
        <v>8038</v>
      </c>
      <c r="C13" t="s">
        <v>8013</v>
      </c>
      <c r="D13" t="s">
        <v>8036</v>
      </c>
      <c r="E13" s="1">
        <v>45562</v>
      </c>
      <c r="F13">
        <v>5190.75</v>
      </c>
      <c r="G13">
        <v>742</v>
      </c>
      <c r="H13" t="s">
        <v>25</v>
      </c>
      <c r="I13" t="str">
        <f>_xlfn.XLOOKUP(shipments[[#This Row],[SPID]],people[SPID],people[Sales_person],"NA",0)</f>
        <v>Barr Faughny</v>
      </c>
      <c r="J13">
        <f>YEAR(shipments[[#This Row],[Shipdate]])</f>
        <v>2024</v>
      </c>
      <c r="K13">
        <f>MONTH(shipments[[#This Row],[Shipdate]])</f>
        <v>9</v>
      </c>
      <c r="L13" t="str">
        <f>TEXT(shipments[[#This Row],[Shipdate]],"mmmm")</f>
        <v>September</v>
      </c>
      <c r="M13">
        <f>_xlfn.XLOOKUP(shipments[[#This Row],[PID]],products[PID],products[Cost_per_box],"NA",0)</f>
        <v>3.85</v>
      </c>
      <c r="N13">
        <f>shipments[[#This Row],[Boxes]]*shipments[[#This Row],[Cost Per Box]]</f>
        <v>2856.7000000000003</v>
      </c>
      <c r="O13">
        <f>shipments[[#This Row],[Sales Amount]]-shipments[[#This Row],[Total Cost]]</f>
        <v>2334.0499999999997</v>
      </c>
      <c r="P13" s="9">
        <f>shipments[[#This Row],[Profit]]/shipments[[#This Row],[Sales Amount]]</f>
        <v>0.44965563743197029</v>
      </c>
    </row>
    <row r="14" spans="1:16" x14ac:dyDescent="1">
      <c r="A14" t="s">
        <v>26</v>
      </c>
      <c r="B14" t="s">
        <v>8038</v>
      </c>
      <c r="C14" t="s">
        <v>8013</v>
      </c>
      <c r="D14" t="s">
        <v>8037</v>
      </c>
      <c r="E14" s="1">
        <v>45153</v>
      </c>
      <c r="F14">
        <v>171</v>
      </c>
      <c r="G14">
        <v>29</v>
      </c>
      <c r="H14" t="s">
        <v>6</v>
      </c>
      <c r="I14" t="str">
        <f>_xlfn.XLOOKUP(shipments[[#This Row],[SPID]],people[SPID],people[Sales_person],"NA",0)</f>
        <v>Barr Faughny</v>
      </c>
      <c r="J14">
        <f>YEAR(shipments[[#This Row],[Shipdate]])</f>
        <v>2023</v>
      </c>
      <c r="K14">
        <f>MONTH(shipments[[#This Row],[Shipdate]])</f>
        <v>8</v>
      </c>
      <c r="L14" t="str">
        <f>TEXT(shipments[[#This Row],[Shipdate]],"mmmm")</f>
        <v>August</v>
      </c>
      <c r="M14">
        <f>_xlfn.XLOOKUP(shipments[[#This Row],[PID]],products[PID],products[Cost_per_box],"NA",0)</f>
        <v>3.85</v>
      </c>
      <c r="N14">
        <f>shipments[[#This Row],[Boxes]]*shipments[[#This Row],[Cost Per Box]]</f>
        <v>111.65</v>
      </c>
      <c r="O14">
        <f>shipments[[#This Row],[Sales Amount]]-shipments[[#This Row],[Total Cost]]</f>
        <v>59.349999999999994</v>
      </c>
      <c r="P14" s="9">
        <f>shipments[[#This Row],[Profit]]/shipments[[#This Row],[Sales Amount]]</f>
        <v>0.34707602339181282</v>
      </c>
    </row>
    <row r="15" spans="1:16" x14ac:dyDescent="1">
      <c r="A15" t="s">
        <v>27</v>
      </c>
      <c r="B15" t="s">
        <v>8038</v>
      </c>
      <c r="C15" t="s">
        <v>8014</v>
      </c>
      <c r="D15" t="s">
        <v>8036</v>
      </c>
      <c r="E15" s="1">
        <v>45443</v>
      </c>
      <c r="F15">
        <v>1172.25</v>
      </c>
      <c r="G15">
        <v>196</v>
      </c>
      <c r="H15" t="s">
        <v>6</v>
      </c>
      <c r="I15" t="str">
        <f>_xlfn.XLOOKUP(shipments[[#This Row],[SPID]],people[SPID],people[Sales_person],"NA",0)</f>
        <v>Barr Faughny</v>
      </c>
      <c r="J15">
        <f>YEAR(shipments[[#This Row],[Shipdate]])</f>
        <v>2024</v>
      </c>
      <c r="K15">
        <f>MONTH(shipments[[#This Row],[Shipdate]])</f>
        <v>5</v>
      </c>
      <c r="L15" t="str">
        <f>TEXT(shipments[[#This Row],[Shipdate]],"mmmm")</f>
        <v>May</v>
      </c>
      <c r="M15">
        <f>_xlfn.XLOOKUP(shipments[[#This Row],[PID]],products[PID],products[Cost_per_box],"NA",0)</f>
        <v>5.72</v>
      </c>
      <c r="N15">
        <f>shipments[[#This Row],[Boxes]]*shipments[[#This Row],[Cost Per Box]]</f>
        <v>1121.1199999999999</v>
      </c>
      <c r="O15">
        <f>shipments[[#This Row],[Sales Amount]]-shipments[[#This Row],[Total Cost]]</f>
        <v>51.130000000000109</v>
      </c>
      <c r="P15" s="9">
        <f>shipments[[#This Row],[Profit]]/shipments[[#This Row],[Sales Amount]]</f>
        <v>4.3616975901045095E-2</v>
      </c>
    </row>
    <row r="16" spans="1:16" x14ac:dyDescent="1">
      <c r="A16" t="s">
        <v>29</v>
      </c>
      <c r="B16" t="s">
        <v>8038</v>
      </c>
      <c r="C16" t="s">
        <v>8015</v>
      </c>
      <c r="D16" t="s">
        <v>8033</v>
      </c>
      <c r="E16" s="1">
        <v>45532</v>
      </c>
      <c r="F16">
        <v>2963.25</v>
      </c>
      <c r="G16">
        <v>106</v>
      </c>
      <c r="H16" t="s">
        <v>17</v>
      </c>
      <c r="I16" t="str">
        <f>_xlfn.XLOOKUP(shipments[[#This Row],[SPID]],people[SPID],people[Sales_person],"NA",0)</f>
        <v>Barr Faughny</v>
      </c>
      <c r="J16">
        <f>YEAR(shipments[[#This Row],[Shipdate]])</f>
        <v>2024</v>
      </c>
      <c r="K16">
        <f>MONTH(shipments[[#This Row],[Shipdate]])</f>
        <v>8</v>
      </c>
      <c r="L16" t="str">
        <f>TEXT(shipments[[#This Row],[Shipdate]],"mmmm")</f>
        <v>August</v>
      </c>
      <c r="M16">
        <f>_xlfn.XLOOKUP(shipments[[#This Row],[PID]],products[PID],products[Cost_per_box],"NA",0)</f>
        <v>6.31</v>
      </c>
      <c r="N16">
        <f>shipments[[#This Row],[Boxes]]*shipments[[#This Row],[Cost Per Box]]</f>
        <v>668.86</v>
      </c>
      <c r="O16">
        <f>shipments[[#This Row],[Sales Amount]]-shipments[[#This Row],[Total Cost]]</f>
        <v>2294.39</v>
      </c>
      <c r="P16" s="9">
        <f>shipments[[#This Row],[Profit]]/shipments[[#This Row],[Sales Amount]]</f>
        <v>0.77428161646840454</v>
      </c>
    </row>
    <row r="17" spans="1:16" x14ac:dyDescent="1">
      <c r="A17" t="s">
        <v>32</v>
      </c>
      <c r="B17" t="s">
        <v>8038</v>
      </c>
      <c r="C17" t="s">
        <v>8016</v>
      </c>
      <c r="D17" t="s">
        <v>8036</v>
      </c>
      <c r="E17" s="1">
        <v>45565</v>
      </c>
      <c r="F17">
        <v>4781.25</v>
      </c>
      <c r="G17">
        <v>192</v>
      </c>
      <c r="H17" t="s">
        <v>25</v>
      </c>
      <c r="I17" t="str">
        <f>_xlfn.XLOOKUP(shipments[[#This Row],[SPID]],people[SPID],people[Sales_person],"NA",0)</f>
        <v>Barr Faughny</v>
      </c>
      <c r="J17">
        <f>YEAR(shipments[[#This Row],[Shipdate]])</f>
        <v>2024</v>
      </c>
      <c r="K17">
        <f>MONTH(shipments[[#This Row],[Shipdate]])</f>
        <v>9</v>
      </c>
      <c r="L17" t="str">
        <f>TEXT(shipments[[#This Row],[Shipdate]],"mmmm")</f>
        <v>September</v>
      </c>
      <c r="M17">
        <f>_xlfn.XLOOKUP(shipments[[#This Row],[PID]],products[PID],products[Cost_per_box],"NA",0)</f>
        <v>9.94</v>
      </c>
      <c r="N17">
        <f>shipments[[#This Row],[Boxes]]*shipments[[#This Row],[Cost Per Box]]</f>
        <v>1908.48</v>
      </c>
      <c r="O17">
        <f>shipments[[#This Row],[Sales Amount]]-shipments[[#This Row],[Total Cost]]</f>
        <v>2872.77</v>
      </c>
      <c r="P17" s="9">
        <f>shipments[[#This Row],[Profit]]/shipments[[#This Row],[Sales Amount]]</f>
        <v>0.60084078431372545</v>
      </c>
    </row>
    <row r="18" spans="1:16" x14ac:dyDescent="1">
      <c r="A18" t="s">
        <v>34</v>
      </c>
      <c r="B18" t="s">
        <v>8038</v>
      </c>
      <c r="C18" t="s">
        <v>8016</v>
      </c>
      <c r="D18" t="s">
        <v>8033</v>
      </c>
      <c r="E18" s="1">
        <v>45484</v>
      </c>
      <c r="F18">
        <v>4560.75</v>
      </c>
      <c r="G18">
        <v>183</v>
      </c>
      <c r="H18" t="s">
        <v>17</v>
      </c>
      <c r="I18" t="str">
        <f>_xlfn.XLOOKUP(shipments[[#This Row],[SPID]],people[SPID],people[Sales_person],"NA",0)</f>
        <v>Barr Faughny</v>
      </c>
      <c r="J18">
        <f>YEAR(shipments[[#This Row],[Shipdate]])</f>
        <v>2024</v>
      </c>
      <c r="K18">
        <f>MONTH(shipments[[#This Row],[Shipdate]])</f>
        <v>7</v>
      </c>
      <c r="L18" t="str">
        <f>TEXT(shipments[[#This Row],[Shipdate]],"mmmm")</f>
        <v>July</v>
      </c>
      <c r="M18">
        <f>_xlfn.XLOOKUP(shipments[[#This Row],[PID]],products[PID],products[Cost_per_box],"NA",0)</f>
        <v>9.94</v>
      </c>
      <c r="N18">
        <f>shipments[[#This Row],[Boxes]]*shipments[[#This Row],[Cost Per Box]]</f>
        <v>1819.02</v>
      </c>
      <c r="O18">
        <f>shipments[[#This Row],[Sales Amount]]-shipments[[#This Row],[Total Cost]]</f>
        <v>2741.73</v>
      </c>
      <c r="P18" s="9">
        <f>shipments[[#This Row],[Profit]]/shipments[[#This Row],[Sales Amount]]</f>
        <v>0.60115770432494653</v>
      </c>
    </row>
    <row r="19" spans="1:16" x14ac:dyDescent="1">
      <c r="A19" t="s">
        <v>35</v>
      </c>
      <c r="B19" t="s">
        <v>8038</v>
      </c>
      <c r="C19" t="s">
        <v>8017</v>
      </c>
      <c r="D19" t="s">
        <v>8032</v>
      </c>
      <c r="E19" s="1">
        <v>45216</v>
      </c>
      <c r="F19">
        <v>9247.5</v>
      </c>
      <c r="G19">
        <v>441</v>
      </c>
      <c r="H19" t="s">
        <v>6</v>
      </c>
      <c r="I19" t="str">
        <f>_xlfn.XLOOKUP(shipments[[#This Row],[SPID]],people[SPID],people[Sales_person],"NA",0)</f>
        <v>Barr Faughny</v>
      </c>
      <c r="J19">
        <f>YEAR(shipments[[#This Row],[Shipdate]])</f>
        <v>2023</v>
      </c>
      <c r="K19">
        <f>MONTH(shipments[[#This Row],[Shipdate]])</f>
        <v>10</v>
      </c>
      <c r="L19" t="str">
        <f>TEXT(shipments[[#This Row],[Shipdate]],"mmmm")</f>
        <v>October</v>
      </c>
      <c r="M19">
        <f>_xlfn.XLOOKUP(shipments[[#This Row],[PID]],products[PID],products[Cost_per_box],"NA",0)</f>
        <v>7.73</v>
      </c>
      <c r="N19">
        <f>shipments[[#This Row],[Boxes]]*shipments[[#This Row],[Cost Per Box]]</f>
        <v>3408.9300000000003</v>
      </c>
      <c r="O19">
        <f>shipments[[#This Row],[Sales Amount]]-shipments[[#This Row],[Total Cost]]</f>
        <v>5838.57</v>
      </c>
      <c r="P19" s="9">
        <f>shipments[[#This Row],[Profit]]/shipments[[#This Row],[Sales Amount]]</f>
        <v>0.63136739659367391</v>
      </c>
    </row>
    <row r="20" spans="1:16" x14ac:dyDescent="1">
      <c r="A20" t="s">
        <v>37</v>
      </c>
      <c r="B20" t="s">
        <v>8038</v>
      </c>
      <c r="C20" t="s">
        <v>8017</v>
      </c>
      <c r="D20" t="s">
        <v>8035</v>
      </c>
      <c r="E20" s="1">
        <v>45106</v>
      </c>
      <c r="F20">
        <v>501.75</v>
      </c>
      <c r="G20">
        <v>28</v>
      </c>
      <c r="H20" t="s">
        <v>6</v>
      </c>
      <c r="I20" t="str">
        <f>_xlfn.XLOOKUP(shipments[[#This Row],[SPID]],people[SPID],people[Sales_person],"NA",0)</f>
        <v>Barr Faughny</v>
      </c>
      <c r="J20">
        <f>YEAR(shipments[[#This Row],[Shipdate]])</f>
        <v>2023</v>
      </c>
      <c r="K20">
        <f>MONTH(shipments[[#This Row],[Shipdate]])</f>
        <v>6</v>
      </c>
      <c r="L20" t="str">
        <f>TEXT(shipments[[#This Row],[Shipdate]],"mmmm")</f>
        <v>June</v>
      </c>
      <c r="M20">
        <f>_xlfn.XLOOKUP(shipments[[#This Row],[PID]],products[PID],products[Cost_per_box],"NA",0)</f>
        <v>7.73</v>
      </c>
      <c r="N20">
        <f>shipments[[#This Row],[Boxes]]*shipments[[#This Row],[Cost Per Box]]</f>
        <v>216.44</v>
      </c>
      <c r="O20">
        <f>shipments[[#This Row],[Sales Amount]]-shipments[[#This Row],[Total Cost]]</f>
        <v>285.31</v>
      </c>
      <c r="P20" s="9">
        <f>shipments[[#This Row],[Profit]]/shipments[[#This Row],[Sales Amount]]</f>
        <v>0.5686297957149975</v>
      </c>
    </row>
    <row r="21" spans="1:16" x14ac:dyDescent="1">
      <c r="A21" t="s">
        <v>38</v>
      </c>
      <c r="B21" t="s">
        <v>8038</v>
      </c>
      <c r="C21" t="s">
        <v>8017</v>
      </c>
      <c r="D21" t="s">
        <v>8033</v>
      </c>
      <c r="E21" s="1">
        <v>45082</v>
      </c>
      <c r="F21">
        <v>5908.5</v>
      </c>
      <c r="G21">
        <v>311</v>
      </c>
      <c r="H21" t="s">
        <v>39</v>
      </c>
      <c r="I21" t="str">
        <f>_xlfn.XLOOKUP(shipments[[#This Row],[SPID]],people[SPID],people[Sales_person],"NA",0)</f>
        <v>Barr Faughny</v>
      </c>
      <c r="J21">
        <f>YEAR(shipments[[#This Row],[Shipdate]])</f>
        <v>2023</v>
      </c>
      <c r="K21">
        <f>MONTH(shipments[[#This Row],[Shipdate]])</f>
        <v>6</v>
      </c>
      <c r="L21" t="str">
        <f>TEXT(shipments[[#This Row],[Shipdate]],"mmmm")</f>
        <v>June</v>
      </c>
      <c r="M21">
        <f>_xlfn.XLOOKUP(shipments[[#This Row],[PID]],products[PID],products[Cost_per_box],"NA",0)</f>
        <v>7.73</v>
      </c>
      <c r="N21">
        <f>shipments[[#This Row],[Boxes]]*shipments[[#This Row],[Cost Per Box]]</f>
        <v>2404.0300000000002</v>
      </c>
      <c r="O21">
        <f>shipments[[#This Row],[Sales Amount]]-shipments[[#This Row],[Total Cost]]</f>
        <v>3504.47</v>
      </c>
      <c r="P21" s="9">
        <f>shipments[[#This Row],[Profit]]/shipments[[#This Row],[Sales Amount]]</f>
        <v>0.59312346619277312</v>
      </c>
    </row>
    <row r="22" spans="1:16" x14ac:dyDescent="1">
      <c r="A22" t="s">
        <v>40</v>
      </c>
      <c r="B22" t="s">
        <v>8038</v>
      </c>
      <c r="C22" t="s">
        <v>8017</v>
      </c>
      <c r="D22" t="s">
        <v>8033</v>
      </c>
      <c r="E22" s="1">
        <v>45110</v>
      </c>
      <c r="F22">
        <v>7796.25</v>
      </c>
      <c r="G22">
        <v>411</v>
      </c>
      <c r="H22" t="s">
        <v>6</v>
      </c>
      <c r="I22" t="str">
        <f>_xlfn.XLOOKUP(shipments[[#This Row],[SPID]],people[SPID],people[Sales_person],"NA",0)</f>
        <v>Barr Faughny</v>
      </c>
      <c r="J22">
        <f>YEAR(shipments[[#This Row],[Shipdate]])</f>
        <v>2023</v>
      </c>
      <c r="K22">
        <f>MONTH(shipments[[#This Row],[Shipdate]])</f>
        <v>7</v>
      </c>
      <c r="L22" t="str">
        <f>TEXT(shipments[[#This Row],[Shipdate]],"mmmm")</f>
        <v>July</v>
      </c>
      <c r="M22">
        <f>_xlfn.XLOOKUP(shipments[[#This Row],[PID]],products[PID],products[Cost_per_box],"NA",0)</f>
        <v>7.73</v>
      </c>
      <c r="N22">
        <f>shipments[[#This Row],[Boxes]]*shipments[[#This Row],[Cost Per Box]]</f>
        <v>3177.03</v>
      </c>
      <c r="O22">
        <f>shipments[[#This Row],[Sales Amount]]-shipments[[#This Row],[Total Cost]]</f>
        <v>4619.2199999999993</v>
      </c>
      <c r="P22" s="9">
        <f>shipments[[#This Row],[Profit]]/shipments[[#This Row],[Sales Amount]]</f>
        <v>0.5924925444925444</v>
      </c>
    </row>
    <row r="23" spans="1:16" x14ac:dyDescent="1">
      <c r="A23" t="s">
        <v>41</v>
      </c>
      <c r="B23" t="s">
        <v>8038</v>
      </c>
      <c r="C23" t="s">
        <v>8018</v>
      </c>
      <c r="D23" t="s">
        <v>8034</v>
      </c>
      <c r="E23" s="1">
        <v>45209</v>
      </c>
      <c r="F23">
        <v>5742</v>
      </c>
      <c r="G23">
        <v>303</v>
      </c>
      <c r="H23" t="s">
        <v>39</v>
      </c>
      <c r="I23" t="str">
        <f>_xlfn.XLOOKUP(shipments[[#This Row],[SPID]],people[SPID],people[Sales_person],"NA",0)</f>
        <v>Barr Faughny</v>
      </c>
      <c r="J23">
        <f>YEAR(shipments[[#This Row],[Shipdate]])</f>
        <v>2023</v>
      </c>
      <c r="K23">
        <f>MONTH(shipments[[#This Row],[Shipdate]])</f>
        <v>10</v>
      </c>
      <c r="L23" t="str">
        <f>TEXT(shipments[[#This Row],[Shipdate]],"mmmm")</f>
        <v>October</v>
      </c>
      <c r="M23">
        <f>_xlfn.XLOOKUP(shipments[[#This Row],[PID]],products[PID],products[Cost_per_box],"NA",0)</f>
        <v>3.68</v>
      </c>
      <c r="N23">
        <f>shipments[[#This Row],[Boxes]]*shipments[[#This Row],[Cost Per Box]]</f>
        <v>1115.04</v>
      </c>
      <c r="O23">
        <f>shipments[[#This Row],[Sales Amount]]-shipments[[#This Row],[Total Cost]]</f>
        <v>4626.96</v>
      </c>
      <c r="P23" s="9">
        <f>shipments[[#This Row],[Profit]]/shipments[[#This Row],[Sales Amount]]</f>
        <v>0.80580982236154652</v>
      </c>
    </row>
    <row r="24" spans="1:16" x14ac:dyDescent="1">
      <c r="A24" t="s">
        <v>43</v>
      </c>
      <c r="B24" t="s">
        <v>8038</v>
      </c>
      <c r="C24" t="s">
        <v>8019</v>
      </c>
      <c r="D24" t="s">
        <v>8037</v>
      </c>
      <c r="E24" s="1">
        <v>45210</v>
      </c>
      <c r="F24">
        <v>1372.5</v>
      </c>
      <c r="G24">
        <v>99</v>
      </c>
      <c r="H24" t="s">
        <v>6</v>
      </c>
      <c r="I24" t="str">
        <f>_xlfn.XLOOKUP(shipments[[#This Row],[SPID]],people[SPID],people[Sales_person],"NA",0)</f>
        <v>Barr Faughny</v>
      </c>
      <c r="J24">
        <f>YEAR(shipments[[#This Row],[Shipdate]])</f>
        <v>2023</v>
      </c>
      <c r="K24">
        <f>MONTH(shipments[[#This Row],[Shipdate]])</f>
        <v>10</v>
      </c>
      <c r="L24" t="str">
        <f>TEXT(shipments[[#This Row],[Shipdate]],"mmmm")</f>
        <v>October</v>
      </c>
      <c r="M24">
        <f>_xlfn.XLOOKUP(shipments[[#This Row],[PID]],products[PID],products[Cost_per_box],"NA",0)</f>
        <v>8.2200000000000006</v>
      </c>
      <c r="N24">
        <f>shipments[[#This Row],[Boxes]]*shipments[[#This Row],[Cost Per Box]]</f>
        <v>813.78000000000009</v>
      </c>
      <c r="O24">
        <f>shipments[[#This Row],[Sales Amount]]-shipments[[#This Row],[Total Cost]]</f>
        <v>558.71999999999991</v>
      </c>
      <c r="P24" s="9">
        <f>shipments[[#This Row],[Profit]]/shipments[[#This Row],[Sales Amount]]</f>
        <v>0.40708196721311468</v>
      </c>
    </row>
    <row r="25" spans="1:16" x14ac:dyDescent="1">
      <c r="A25" t="s">
        <v>45</v>
      </c>
      <c r="B25" t="s">
        <v>8038</v>
      </c>
      <c r="C25" t="s">
        <v>8019</v>
      </c>
      <c r="D25" t="s">
        <v>8037</v>
      </c>
      <c r="E25" s="1">
        <v>45518</v>
      </c>
      <c r="F25">
        <v>33.75</v>
      </c>
      <c r="G25">
        <v>3</v>
      </c>
      <c r="H25" t="s">
        <v>17</v>
      </c>
      <c r="I25" t="str">
        <f>_xlfn.XLOOKUP(shipments[[#This Row],[SPID]],people[SPID],people[Sales_person],"NA",0)</f>
        <v>Barr Faughny</v>
      </c>
      <c r="J25">
        <f>YEAR(shipments[[#This Row],[Shipdate]])</f>
        <v>2024</v>
      </c>
      <c r="K25">
        <f>MONTH(shipments[[#This Row],[Shipdate]])</f>
        <v>8</v>
      </c>
      <c r="L25" t="str">
        <f>TEXT(shipments[[#This Row],[Shipdate]],"mmmm")</f>
        <v>August</v>
      </c>
      <c r="M25">
        <f>_xlfn.XLOOKUP(shipments[[#This Row],[PID]],products[PID],products[Cost_per_box],"NA",0)</f>
        <v>8.2200000000000006</v>
      </c>
      <c r="N25">
        <f>shipments[[#This Row],[Boxes]]*shipments[[#This Row],[Cost Per Box]]</f>
        <v>24.660000000000004</v>
      </c>
      <c r="O25">
        <f>shipments[[#This Row],[Sales Amount]]-shipments[[#This Row],[Total Cost]]</f>
        <v>9.0899999999999963</v>
      </c>
      <c r="P25" s="9">
        <f>shipments[[#This Row],[Profit]]/shipments[[#This Row],[Sales Amount]]</f>
        <v>0.2693333333333332</v>
      </c>
    </row>
    <row r="26" spans="1:16" x14ac:dyDescent="1">
      <c r="A26" t="s">
        <v>46</v>
      </c>
      <c r="B26" t="s">
        <v>8038</v>
      </c>
      <c r="C26" t="s">
        <v>8019</v>
      </c>
      <c r="D26" t="s">
        <v>8032</v>
      </c>
      <c r="E26" s="1">
        <v>45432</v>
      </c>
      <c r="F26">
        <v>335.25</v>
      </c>
      <c r="G26">
        <v>26</v>
      </c>
      <c r="H26" t="s">
        <v>6</v>
      </c>
      <c r="I26" t="str">
        <f>_xlfn.XLOOKUP(shipments[[#This Row],[SPID]],people[SPID],people[Sales_person],"NA",0)</f>
        <v>Barr Faughny</v>
      </c>
      <c r="J26">
        <f>YEAR(shipments[[#This Row],[Shipdate]])</f>
        <v>2024</v>
      </c>
      <c r="K26">
        <f>MONTH(shipments[[#This Row],[Shipdate]])</f>
        <v>5</v>
      </c>
      <c r="L26" t="str">
        <f>TEXT(shipments[[#This Row],[Shipdate]],"mmmm")</f>
        <v>May</v>
      </c>
      <c r="M26">
        <f>_xlfn.XLOOKUP(shipments[[#This Row],[PID]],products[PID],products[Cost_per_box],"NA",0)</f>
        <v>8.2200000000000006</v>
      </c>
      <c r="N26">
        <f>shipments[[#This Row],[Boxes]]*shipments[[#This Row],[Cost Per Box]]</f>
        <v>213.72000000000003</v>
      </c>
      <c r="O26">
        <f>shipments[[#This Row],[Sales Amount]]-shipments[[#This Row],[Total Cost]]</f>
        <v>121.52999999999997</v>
      </c>
      <c r="P26" s="9">
        <f>shipments[[#This Row],[Profit]]/shipments[[#This Row],[Sales Amount]]</f>
        <v>0.36250559284116324</v>
      </c>
    </row>
    <row r="27" spans="1:16" x14ac:dyDescent="1">
      <c r="A27" t="s">
        <v>47</v>
      </c>
      <c r="B27" t="s">
        <v>8038</v>
      </c>
      <c r="C27" t="s">
        <v>8019</v>
      </c>
      <c r="D27" t="s">
        <v>8034</v>
      </c>
      <c r="E27" s="1">
        <v>45190</v>
      </c>
      <c r="F27">
        <v>8676</v>
      </c>
      <c r="G27">
        <v>620</v>
      </c>
      <c r="H27" t="s">
        <v>6</v>
      </c>
      <c r="I27" t="str">
        <f>_xlfn.XLOOKUP(shipments[[#This Row],[SPID]],people[SPID],people[Sales_person],"NA",0)</f>
        <v>Barr Faughny</v>
      </c>
      <c r="J27">
        <f>YEAR(shipments[[#This Row],[Shipdate]])</f>
        <v>2023</v>
      </c>
      <c r="K27">
        <f>MONTH(shipments[[#This Row],[Shipdate]])</f>
        <v>9</v>
      </c>
      <c r="L27" t="str">
        <f>TEXT(shipments[[#This Row],[Shipdate]],"mmmm")</f>
        <v>September</v>
      </c>
      <c r="M27">
        <f>_xlfn.XLOOKUP(shipments[[#This Row],[PID]],products[PID],products[Cost_per_box],"NA",0)</f>
        <v>8.2200000000000006</v>
      </c>
      <c r="N27">
        <f>shipments[[#This Row],[Boxes]]*shipments[[#This Row],[Cost Per Box]]</f>
        <v>5096.4000000000005</v>
      </c>
      <c r="O27">
        <f>shipments[[#This Row],[Sales Amount]]-shipments[[#This Row],[Total Cost]]</f>
        <v>3579.5999999999995</v>
      </c>
      <c r="P27" s="9">
        <f>shipments[[#This Row],[Profit]]/shipments[[#This Row],[Sales Amount]]</f>
        <v>0.41258644536652828</v>
      </c>
    </row>
    <row r="28" spans="1:16" x14ac:dyDescent="1">
      <c r="A28" t="s">
        <v>48</v>
      </c>
      <c r="B28" t="s">
        <v>8038</v>
      </c>
      <c r="C28" t="s">
        <v>8019</v>
      </c>
      <c r="D28" t="s">
        <v>8036</v>
      </c>
      <c r="E28" s="1">
        <v>45062</v>
      </c>
      <c r="F28">
        <v>6759</v>
      </c>
      <c r="G28">
        <v>451</v>
      </c>
      <c r="H28" t="s">
        <v>39</v>
      </c>
      <c r="I28" t="str">
        <f>_xlfn.XLOOKUP(shipments[[#This Row],[SPID]],people[SPID],people[Sales_person],"NA",0)</f>
        <v>Barr Faughny</v>
      </c>
      <c r="J28">
        <f>YEAR(shipments[[#This Row],[Shipdate]])</f>
        <v>2023</v>
      </c>
      <c r="K28">
        <f>MONTH(shipments[[#This Row],[Shipdate]])</f>
        <v>5</v>
      </c>
      <c r="L28" t="str">
        <f>TEXT(shipments[[#This Row],[Shipdate]],"mmmm")</f>
        <v>May</v>
      </c>
      <c r="M28">
        <f>_xlfn.XLOOKUP(shipments[[#This Row],[PID]],products[PID],products[Cost_per_box],"NA",0)</f>
        <v>8.2200000000000006</v>
      </c>
      <c r="N28">
        <f>shipments[[#This Row],[Boxes]]*shipments[[#This Row],[Cost Per Box]]</f>
        <v>3707.2200000000003</v>
      </c>
      <c r="O28">
        <f>shipments[[#This Row],[Sales Amount]]-shipments[[#This Row],[Total Cost]]</f>
        <v>3051.7799999999997</v>
      </c>
      <c r="P28" s="9">
        <f>shipments[[#This Row],[Profit]]/shipments[[#This Row],[Sales Amount]]</f>
        <v>0.45151353750554812</v>
      </c>
    </row>
    <row r="29" spans="1:16" x14ac:dyDescent="1">
      <c r="A29" t="s">
        <v>49</v>
      </c>
      <c r="B29" t="s">
        <v>8038</v>
      </c>
      <c r="C29" t="s">
        <v>8021</v>
      </c>
      <c r="D29" t="s">
        <v>8036</v>
      </c>
      <c r="E29" s="1">
        <v>45511</v>
      </c>
      <c r="F29">
        <v>7332.75</v>
      </c>
      <c r="G29">
        <v>524</v>
      </c>
      <c r="H29" t="s">
        <v>17</v>
      </c>
      <c r="I29" t="str">
        <f>_xlfn.XLOOKUP(shipments[[#This Row],[SPID]],people[SPID],people[Sales_person],"NA",0)</f>
        <v>Barr Faughny</v>
      </c>
      <c r="J29">
        <f>YEAR(shipments[[#This Row],[Shipdate]])</f>
        <v>2024</v>
      </c>
      <c r="K29">
        <f>MONTH(shipments[[#This Row],[Shipdate]])</f>
        <v>8</v>
      </c>
      <c r="L29" t="str">
        <f>TEXT(shipments[[#This Row],[Shipdate]],"mmmm")</f>
        <v>August</v>
      </c>
      <c r="M29">
        <f>_xlfn.XLOOKUP(shipments[[#This Row],[PID]],products[PID],products[Cost_per_box],"NA",0)</f>
        <v>4.74</v>
      </c>
      <c r="N29">
        <f>shipments[[#This Row],[Boxes]]*shipments[[#This Row],[Cost Per Box]]</f>
        <v>2483.7600000000002</v>
      </c>
      <c r="O29">
        <f>shipments[[#This Row],[Sales Amount]]-shipments[[#This Row],[Total Cost]]</f>
        <v>4848.99</v>
      </c>
      <c r="P29" s="9">
        <f>shipments[[#This Row],[Profit]]/shipments[[#This Row],[Sales Amount]]</f>
        <v>0.66127851079063105</v>
      </c>
    </row>
    <row r="30" spans="1:16" x14ac:dyDescent="1">
      <c r="A30" t="s">
        <v>51</v>
      </c>
      <c r="B30" t="s">
        <v>8038</v>
      </c>
      <c r="C30" t="s">
        <v>8021</v>
      </c>
      <c r="D30" t="s">
        <v>8036</v>
      </c>
      <c r="E30" s="1">
        <v>45378</v>
      </c>
      <c r="F30">
        <v>2265.75</v>
      </c>
      <c r="G30">
        <v>162</v>
      </c>
      <c r="H30" t="s">
        <v>6</v>
      </c>
      <c r="I30" t="str">
        <f>_xlfn.XLOOKUP(shipments[[#This Row],[SPID]],people[SPID],people[Sales_person],"NA",0)</f>
        <v>Barr Faughny</v>
      </c>
      <c r="J30">
        <f>YEAR(shipments[[#This Row],[Shipdate]])</f>
        <v>2024</v>
      </c>
      <c r="K30">
        <f>MONTH(shipments[[#This Row],[Shipdate]])</f>
        <v>3</v>
      </c>
      <c r="L30" t="str">
        <f>TEXT(shipments[[#This Row],[Shipdate]],"mmmm")</f>
        <v>March</v>
      </c>
      <c r="M30">
        <f>_xlfn.XLOOKUP(shipments[[#This Row],[PID]],products[PID],products[Cost_per_box],"NA",0)</f>
        <v>4.74</v>
      </c>
      <c r="N30">
        <f>shipments[[#This Row],[Boxes]]*shipments[[#This Row],[Cost Per Box]]</f>
        <v>767.88</v>
      </c>
      <c r="O30">
        <f>shipments[[#This Row],[Sales Amount]]-shipments[[#This Row],[Total Cost]]</f>
        <v>1497.87</v>
      </c>
      <c r="P30" s="9">
        <f>shipments[[#This Row],[Profit]]/shipments[[#This Row],[Sales Amount]]</f>
        <v>0.6610923535253227</v>
      </c>
    </row>
    <row r="31" spans="1:16" x14ac:dyDescent="1">
      <c r="A31" t="s">
        <v>52</v>
      </c>
      <c r="B31" t="s">
        <v>8038</v>
      </c>
      <c r="C31" t="s">
        <v>8021</v>
      </c>
      <c r="D31" t="s">
        <v>8032</v>
      </c>
      <c r="E31" s="1">
        <v>45209</v>
      </c>
      <c r="F31">
        <v>12269.25</v>
      </c>
      <c r="G31">
        <v>767</v>
      </c>
      <c r="H31" t="s">
        <v>6</v>
      </c>
      <c r="I31" t="str">
        <f>_xlfn.XLOOKUP(shipments[[#This Row],[SPID]],people[SPID],people[Sales_person],"NA",0)</f>
        <v>Barr Faughny</v>
      </c>
      <c r="J31">
        <f>YEAR(shipments[[#This Row],[Shipdate]])</f>
        <v>2023</v>
      </c>
      <c r="K31">
        <f>MONTH(shipments[[#This Row],[Shipdate]])</f>
        <v>10</v>
      </c>
      <c r="L31" t="str">
        <f>TEXT(shipments[[#This Row],[Shipdate]],"mmmm")</f>
        <v>October</v>
      </c>
      <c r="M31">
        <f>_xlfn.XLOOKUP(shipments[[#This Row],[PID]],products[PID],products[Cost_per_box],"NA",0)</f>
        <v>4.74</v>
      </c>
      <c r="N31">
        <f>shipments[[#This Row],[Boxes]]*shipments[[#This Row],[Cost Per Box]]</f>
        <v>3635.5800000000004</v>
      </c>
      <c r="O31">
        <f>shipments[[#This Row],[Sales Amount]]-shipments[[#This Row],[Total Cost]]</f>
        <v>8633.67</v>
      </c>
      <c r="P31" s="9">
        <f>shipments[[#This Row],[Profit]]/shipments[[#This Row],[Sales Amount]]</f>
        <v>0.70368359924200752</v>
      </c>
    </row>
    <row r="32" spans="1:16" x14ac:dyDescent="1">
      <c r="A32" t="s">
        <v>53</v>
      </c>
      <c r="B32" t="s">
        <v>8038</v>
      </c>
      <c r="C32" t="s">
        <v>8022</v>
      </c>
      <c r="D32" t="s">
        <v>8037</v>
      </c>
      <c r="E32" s="1">
        <v>45253</v>
      </c>
      <c r="F32">
        <v>1653.75</v>
      </c>
      <c r="G32">
        <v>184</v>
      </c>
      <c r="H32" t="s">
        <v>6</v>
      </c>
      <c r="I32" t="str">
        <f>_xlfn.XLOOKUP(shipments[[#This Row],[SPID]],people[SPID],people[Sales_person],"NA",0)</f>
        <v>Barr Faughny</v>
      </c>
      <c r="J32">
        <f>YEAR(shipments[[#This Row],[Shipdate]])</f>
        <v>2023</v>
      </c>
      <c r="K32">
        <f>MONTH(shipments[[#This Row],[Shipdate]])</f>
        <v>11</v>
      </c>
      <c r="L32" t="str">
        <f>TEXT(shipments[[#This Row],[Shipdate]],"mmmm")</f>
        <v>November</v>
      </c>
      <c r="M32">
        <f>_xlfn.XLOOKUP(shipments[[#This Row],[PID]],products[PID],products[Cost_per_box],"NA",0)</f>
        <v>10.51</v>
      </c>
      <c r="N32">
        <f>shipments[[#This Row],[Boxes]]*shipments[[#This Row],[Cost Per Box]]</f>
        <v>1933.84</v>
      </c>
      <c r="O32">
        <f>shipments[[#This Row],[Sales Amount]]-shipments[[#This Row],[Total Cost]]</f>
        <v>-280.08999999999992</v>
      </c>
      <c r="P32" s="9">
        <f>shipments[[#This Row],[Profit]]/shipments[[#This Row],[Sales Amount]]</f>
        <v>-0.16936659108087673</v>
      </c>
    </row>
    <row r="33" spans="1:16" x14ac:dyDescent="1">
      <c r="A33" t="s">
        <v>55</v>
      </c>
      <c r="B33" t="s">
        <v>8038</v>
      </c>
      <c r="C33" t="s">
        <v>8022</v>
      </c>
      <c r="D33" t="s">
        <v>8036</v>
      </c>
      <c r="E33" s="1">
        <v>45534</v>
      </c>
      <c r="F33">
        <v>9708.75</v>
      </c>
      <c r="G33">
        <v>971</v>
      </c>
      <c r="H33" t="s">
        <v>17</v>
      </c>
      <c r="I33" t="str">
        <f>_xlfn.XLOOKUP(shipments[[#This Row],[SPID]],people[SPID],people[Sales_person],"NA",0)</f>
        <v>Barr Faughny</v>
      </c>
      <c r="J33">
        <f>YEAR(shipments[[#This Row],[Shipdate]])</f>
        <v>2024</v>
      </c>
      <c r="K33">
        <f>MONTH(shipments[[#This Row],[Shipdate]])</f>
        <v>8</v>
      </c>
      <c r="L33" t="str">
        <f>TEXT(shipments[[#This Row],[Shipdate]],"mmmm")</f>
        <v>August</v>
      </c>
      <c r="M33">
        <f>_xlfn.XLOOKUP(shipments[[#This Row],[PID]],products[PID],products[Cost_per_box],"NA",0)</f>
        <v>10.51</v>
      </c>
      <c r="N33">
        <f>shipments[[#This Row],[Boxes]]*shipments[[#This Row],[Cost Per Box]]</f>
        <v>10205.209999999999</v>
      </c>
      <c r="O33">
        <f>shipments[[#This Row],[Sales Amount]]-shipments[[#This Row],[Total Cost]]</f>
        <v>-496.45999999999913</v>
      </c>
      <c r="P33" s="9">
        <f>shipments[[#This Row],[Profit]]/shipments[[#This Row],[Sales Amount]]</f>
        <v>-5.1135316080854809E-2</v>
      </c>
    </row>
    <row r="34" spans="1:16" x14ac:dyDescent="1">
      <c r="A34" t="s">
        <v>56</v>
      </c>
      <c r="B34" t="s">
        <v>8038</v>
      </c>
      <c r="C34" t="s">
        <v>8022</v>
      </c>
      <c r="D34" t="s">
        <v>8037</v>
      </c>
      <c r="E34" s="1">
        <v>45196</v>
      </c>
      <c r="F34">
        <v>328.5</v>
      </c>
      <c r="G34">
        <v>55</v>
      </c>
      <c r="H34" t="s">
        <v>6</v>
      </c>
      <c r="I34" t="str">
        <f>_xlfn.XLOOKUP(shipments[[#This Row],[SPID]],people[SPID],people[Sales_person],"NA",0)</f>
        <v>Barr Faughny</v>
      </c>
      <c r="J34">
        <f>YEAR(shipments[[#This Row],[Shipdate]])</f>
        <v>2023</v>
      </c>
      <c r="K34">
        <f>MONTH(shipments[[#This Row],[Shipdate]])</f>
        <v>9</v>
      </c>
      <c r="L34" t="str">
        <f>TEXT(shipments[[#This Row],[Shipdate]],"mmmm")</f>
        <v>September</v>
      </c>
      <c r="M34">
        <f>_xlfn.XLOOKUP(shipments[[#This Row],[PID]],products[PID],products[Cost_per_box],"NA",0)</f>
        <v>10.51</v>
      </c>
      <c r="N34">
        <f>shipments[[#This Row],[Boxes]]*shipments[[#This Row],[Cost Per Box]]</f>
        <v>578.04999999999995</v>
      </c>
      <c r="O34">
        <f>shipments[[#This Row],[Sales Amount]]-shipments[[#This Row],[Total Cost]]</f>
        <v>-249.54999999999995</v>
      </c>
      <c r="P34" s="9">
        <f>shipments[[#This Row],[Profit]]/shipments[[#This Row],[Sales Amount]]</f>
        <v>-0.75966514459665135</v>
      </c>
    </row>
    <row r="35" spans="1:16" x14ac:dyDescent="1">
      <c r="A35" t="s">
        <v>57</v>
      </c>
      <c r="B35" t="s">
        <v>8038</v>
      </c>
      <c r="C35" t="s">
        <v>8022</v>
      </c>
      <c r="D35" t="s">
        <v>8036</v>
      </c>
      <c r="E35" s="1">
        <v>45484</v>
      </c>
      <c r="F35">
        <v>4720.5</v>
      </c>
      <c r="G35">
        <v>675</v>
      </c>
      <c r="H35" t="s">
        <v>17</v>
      </c>
      <c r="I35" t="str">
        <f>_xlfn.XLOOKUP(shipments[[#This Row],[SPID]],people[SPID],people[Sales_person],"NA",0)</f>
        <v>Barr Faughny</v>
      </c>
      <c r="J35">
        <f>YEAR(shipments[[#This Row],[Shipdate]])</f>
        <v>2024</v>
      </c>
      <c r="K35">
        <f>MONTH(shipments[[#This Row],[Shipdate]])</f>
        <v>7</v>
      </c>
      <c r="L35" t="str">
        <f>TEXT(shipments[[#This Row],[Shipdate]],"mmmm")</f>
        <v>July</v>
      </c>
      <c r="M35">
        <f>_xlfn.XLOOKUP(shipments[[#This Row],[PID]],products[PID],products[Cost_per_box],"NA",0)</f>
        <v>10.51</v>
      </c>
      <c r="N35">
        <f>shipments[[#This Row],[Boxes]]*shipments[[#This Row],[Cost Per Box]]</f>
        <v>7094.25</v>
      </c>
      <c r="O35">
        <f>shipments[[#This Row],[Sales Amount]]-shipments[[#This Row],[Total Cost]]</f>
        <v>-2373.75</v>
      </c>
      <c r="P35" s="9">
        <f>shipments[[#This Row],[Profit]]/shipments[[#This Row],[Sales Amount]]</f>
        <v>-0.5028598665395615</v>
      </c>
    </row>
    <row r="36" spans="1:16" x14ac:dyDescent="1">
      <c r="A36" t="s">
        <v>58</v>
      </c>
      <c r="B36" t="s">
        <v>8038</v>
      </c>
      <c r="C36" t="s">
        <v>8023</v>
      </c>
      <c r="D36" t="s">
        <v>8033</v>
      </c>
      <c r="E36" s="1">
        <v>45460</v>
      </c>
      <c r="F36">
        <v>5348.25</v>
      </c>
      <c r="G36">
        <v>357</v>
      </c>
      <c r="H36" t="s">
        <v>6</v>
      </c>
      <c r="I36" t="str">
        <f>_xlfn.XLOOKUP(shipments[[#This Row],[SPID]],people[SPID],people[Sales_person],"NA",0)</f>
        <v>Barr Faughny</v>
      </c>
      <c r="J36">
        <f>YEAR(shipments[[#This Row],[Shipdate]])</f>
        <v>2024</v>
      </c>
      <c r="K36">
        <f>MONTH(shipments[[#This Row],[Shipdate]])</f>
        <v>6</v>
      </c>
      <c r="L36" t="str">
        <f>TEXT(shipments[[#This Row],[Shipdate]],"mmmm")</f>
        <v>June</v>
      </c>
      <c r="M36">
        <f>_xlfn.XLOOKUP(shipments[[#This Row],[PID]],products[PID],products[Cost_per_box],"NA",0)</f>
        <v>6.43</v>
      </c>
      <c r="N36">
        <f>shipments[[#This Row],[Boxes]]*shipments[[#This Row],[Cost Per Box]]</f>
        <v>2295.5099999999998</v>
      </c>
      <c r="O36">
        <f>shipments[[#This Row],[Sales Amount]]-shipments[[#This Row],[Total Cost]]</f>
        <v>3052.7400000000002</v>
      </c>
      <c r="P36" s="9">
        <f>shipments[[#This Row],[Profit]]/shipments[[#This Row],[Sales Amount]]</f>
        <v>0.57079231524330398</v>
      </c>
    </row>
    <row r="37" spans="1:16" x14ac:dyDescent="1">
      <c r="A37" t="s">
        <v>60</v>
      </c>
      <c r="B37" t="s">
        <v>8038</v>
      </c>
      <c r="C37" t="s">
        <v>8023</v>
      </c>
      <c r="D37" t="s">
        <v>8032</v>
      </c>
      <c r="E37" s="1">
        <v>45285</v>
      </c>
      <c r="F37">
        <v>5377.5</v>
      </c>
      <c r="G37">
        <v>385</v>
      </c>
      <c r="H37" t="s">
        <v>6</v>
      </c>
      <c r="I37" t="str">
        <f>_xlfn.XLOOKUP(shipments[[#This Row],[SPID]],people[SPID],people[Sales_person],"NA",0)</f>
        <v>Barr Faughny</v>
      </c>
      <c r="J37">
        <f>YEAR(shipments[[#This Row],[Shipdate]])</f>
        <v>2023</v>
      </c>
      <c r="K37">
        <f>MONTH(shipments[[#This Row],[Shipdate]])</f>
        <v>12</v>
      </c>
      <c r="L37" t="str">
        <f>TEXT(shipments[[#This Row],[Shipdate]],"mmmm")</f>
        <v>December</v>
      </c>
      <c r="M37">
        <f>_xlfn.XLOOKUP(shipments[[#This Row],[PID]],products[PID],products[Cost_per_box],"NA",0)</f>
        <v>6.43</v>
      </c>
      <c r="N37">
        <f>shipments[[#This Row],[Boxes]]*shipments[[#This Row],[Cost Per Box]]</f>
        <v>2475.5499999999997</v>
      </c>
      <c r="O37">
        <f>shipments[[#This Row],[Sales Amount]]-shipments[[#This Row],[Total Cost]]</f>
        <v>2901.9500000000003</v>
      </c>
      <c r="P37" s="9">
        <f>shipments[[#This Row],[Profit]]/shipments[[#This Row],[Sales Amount]]</f>
        <v>0.53964667596466764</v>
      </c>
    </row>
    <row r="38" spans="1:16" x14ac:dyDescent="1">
      <c r="A38" t="s">
        <v>61</v>
      </c>
      <c r="B38" t="s">
        <v>8038</v>
      </c>
      <c r="C38" t="s">
        <v>8023</v>
      </c>
      <c r="D38" t="s">
        <v>8033</v>
      </c>
      <c r="E38" s="1">
        <v>44972</v>
      </c>
      <c r="F38">
        <v>4902.75</v>
      </c>
      <c r="G38">
        <v>351</v>
      </c>
      <c r="H38" t="s">
        <v>6</v>
      </c>
      <c r="I38" t="str">
        <f>_xlfn.XLOOKUP(shipments[[#This Row],[SPID]],people[SPID],people[Sales_person],"NA",0)</f>
        <v>Barr Faughny</v>
      </c>
      <c r="J38">
        <f>YEAR(shipments[[#This Row],[Shipdate]])</f>
        <v>2023</v>
      </c>
      <c r="K38">
        <f>MONTH(shipments[[#This Row],[Shipdate]])</f>
        <v>2</v>
      </c>
      <c r="L38" t="str">
        <f>TEXT(shipments[[#This Row],[Shipdate]],"mmmm")</f>
        <v>February</v>
      </c>
      <c r="M38">
        <f>_xlfn.XLOOKUP(shipments[[#This Row],[PID]],products[PID],products[Cost_per_box],"NA",0)</f>
        <v>6.43</v>
      </c>
      <c r="N38">
        <f>shipments[[#This Row],[Boxes]]*shipments[[#This Row],[Cost Per Box]]</f>
        <v>2256.9299999999998</v>
      </c>
      <c r="O38">
        <f>shipments[[#This Row],[Sales Amount]]-shipments[[#This Row],[Total Cost]]</f>
        <v>2645.82</v>
      </c>
      <c r="P38" s="9">
        <f>shipments[[#This Row],[Profit]]/shipments[[#This Row],[Sales Amount]]</f>
        <v>0.5396603946764571</v>
      </c>
    </row>
    <row r="39" spans="1:16" x14ac:dyDescent="1">
      <c r="A39" t="s">
        <v>62</v>
      </c>
      <c r="B39" t="s">
        <v>8038</v>
      </c>
      <c r="C39" t="s">
        <v>8023</v>
      </c>
      <c r="D39" t="s">
        <v>8032</v>
      </c>
      <c r="E39" s="1">
        <v>45460</v>
      </c>
      <c r="F39">
        <v>5998.5</v>
      </c>
      <c r="G39">
        <v>334</v>
      </c>
      <c r="H39" t="s">
        <v>6</v>
      </c>
      <c r="I39" t="str">
        <f>_xlfn.XLOOKUP(shipments[[#This Row],[SPID]],people[SPID],people[Sales_person],"NA",0)</f>
        <v>Barr Faughny</v>
      </c>
      <c r="J39">
        <f>YEAR(shipments[[#This Row],[Shipdate]])</f>
        <v>2024</v>
      </c>
      <c r="K39">
        <f>MONTH(shipments[[#This Row],[Shipdate]])</f>
        <v>6</v>
      </c>
      <c r="L39" t="str">
        <f>TEXT(shipments[[#This Row],[Shipdate]],"mmmm")</f>
        <v>June</v>
      </c>
      <c r="M39">
        <f>_xlfn.XLOOKUP(shipments[[#This Row],[PID]],products[PID],products[Cost_per_box],"NA",0)</f>
        <v>6.43</v>
      </c>
      <c r="N39">
        <f>shipments[[#This Row],[Boxes]]*shipments[[#This Row],[Cost Per Box]]</f>
        <v>2147.62</v>
      </c>
      <c r="O39">
        <f>shipments[[#This Row],[Sales Amount]]-shipments[[#This Row],[Total Cost]]</f>
        <v>3850.88</v>
      </c>
      <c r="P39" s="9">
        <f>shipments[[#This Row],[Profit]]/shipments[[#This Row],[Sales Amount]]</f>
        <v>0.6419738267900309</v>
      </c>
    </row>
    <row r="40" spans="1:16" x14ac:dyDescent="1">
      <c r="A40" t="s">
        <v>63</v>
      </c>
      <c r="B40" t="s">
        <v>8038</v>
      </c>
      <c r="C40" t="s">
        <v>8023</v>
      </c>
      <c r="D40" t="s">
        <v>8033</v>
      </c>
      <c r="E40" s="1">
        <v>45040</v>
      </c>
      <c r="F40">
        <v>3973.5</v>
      </c>
      <c r="G40">
        <v>284</v>
      </c>
      <c r="H40" t="s">
        <v>6</v>
      </c>
      <c r="I40" t="str">
        <f>_xlfn.XLOOKUP(shipments[[#This Row],[SPID]],people[SPID],people[Sales_person],"NA",0)</f>
        <v>Barr Faughny</v>
      </c>
      <c r="J40">
        <f>YEAR(shipments[[#This Row],[Shipdate]])</f>
        <v>2023</v>
      </c>
      <c r="K40">
        <f>MONTH(shipments[[#This Row],[Shipdate]])</f>
        <v>4</v>
      </c>
      <c r="L40" t="str">
        <f>TEXT(shipments[[#This Row],[Shipdate]],"mmmm")</f>
        <v>April</v>
      </c>
      <c r="M40">
        <f>_xlfn.XLOOKUP(shipments[[#This Row],[PID]],products[PID],products[Cost_per_box],"NA",0)</f>
        <v>6.43</v>
      </c>
      <c r="N40">
        <f>shipments[[#This Row],[Boxes]]*shipments[[#This Row],[Cost Per Box]]</f>
        <v>1826.12</v>
      </c>
      <c r="O40">
        <f>shipments[[#This Row],[Sales Amount]]-shipments[[#This Row],[Total Cost]]</f>
        <v>2147.38</v>
      </c>
      <c r="P40" s="9">
        <f>shipments[[#This Row],[Profit]]/shipments[[#This Row],[Sales Amount]]</f>
        <v>0.54042531772996105</v>
      </c>
    </row>
    <row r="41" spans="1:16" x14ac:dyDescent="1">
      <c r="A41" t="s">
        <v>64</v>
      </c>
      <c r="B41" t="s">
        <v>8038</v>
      </c>
      <c r="C41" t="s">
        <v>8023</v>
      </c>
      <c r="D41" t="s">
        <v>8037</v>
      </c>
      <c r="E41" s="1">
        <v>45301</v>
      </c>
      <c r="F41">
        <v>5973.75</v>
      </c>
      <c r="G41">
        <v>427</v>
      </c>
      <c r="H41" t="s">
        <v>6</v>
      </c>
      <c r="I41" t="str">
        <f>_xlfn.XLOOKUP(shipments[[#This Row],[SPID]],people[SPID],people[Sales_person],"NA",0)</f>
        <v>Barr Faughny</v>
      </c>
      <c r="J41">
        <f>YEAR(shipments[[#This Row],[Shipdate]])</f>
        <v>2024</v>
      </c>
      <c r="K41">
        <f>MONTH(shipments[[#This Row],[Shipdate]])</f>
        <v>1</v>
      </c>
      <c r="L41" t="str">
        <f>TEXT(shipments[[#This Row],[Shipdate]],"mmmm")</f>
        <v>January</v>
      </c>
      <c r="M41">
        <f>_xlfn.XLOOKUP(shipments[[#This Row],[PID]],products[PID],products[Cost_per_box],"NA",0)</f>
        <v>6.43</v>
      </c>
      <c r="N41">
        <f>shipments[[#This Row],[Boxes]]*shipments[[#This Row],[Cost Per Box]]</f>
        <v>2745.6099999999997</v>
      </c>
      <c r="O41">
        <f>shipments[[#This Row],[Sales Amount]]-shipments[[#This Row],[Total Cost]]</f>
        <v>3228.1400000000003</v>
      </c>
      <c r="P41" s="9">
        <f>shipments[[#This Row],[Profit]]/shipments[[#This Row],[Sales Amount]]</f>
        <v>0.54038752877170959</v>
      </c>
    </row>
    <row r="42" spans="1:16" x14ac:dyDescent="1">
      <c r="A42" t="s">
        <v>65</v>
      </c>
      <c r="B42" t="s">
        <v>8038</v>
      </c>
      <c r="C42" t="s">
        <v>8025</v>
      </c>
      <c r="D42" t="s">
        <v>8036</v>
      </c>
      <c r="E42" s="1">
        <v>44974</v>
      </c>
      <c r="F42">
        <v>744.75</v>
      </c>
      <c r="G42">
        <v>44</v>
      </c>
      <c r="H42" t="s">
        <v>6</v>
      </c>
      <c r="I42" t="str">
        <f>_xlfn.XLOOKUP(shipments[[#This Row],[SPID]],people[SPID],people[Sales_person],"NA",0)</f>
        <v>Barr Faughny</v>
      </c>
      <c r="J42">
        <f>YEAR(shipments[[#This Row],[Shipdate]])</f>
        <v>2023</v>
      </c>
      <c r="K42">
        <f>MONTH(shipments[[#This Row],[Shipdate]])</f>
        <v>2</v>
      </c>
      <c r="L42" t="str">
        <f>TEXT(shipments[[#This Row],[Shipdate]],"mmmm")</f>
        <v>February</v>
      </c>
      <c r="M42">
        <f>_xlfn.XLOOKUP(shipments[[#This Row],[PID]],products[PID],products[Cost_per_box],"NA",0)</f>
        <v>9.57</v>
      </c>
      <c r="N42">
        <f>shipments[[#This Row],[Boxes]]*shipments[[#This Row],[Cost Per Box]]</f>
        <v>421.08000000000004</v>
      </c>
      <c r="O42">
        <f>shipments[[#This Row],[Sales Amount]]-shipments[[#This Row],[Total Cost]]</f>
        <v>323.66999999999996</v>
      </c>
      <c r="P42" s="9">
        <f>shipments[[#This Row],[Profit]]/shipments[[#This Row],[Sales Amount]]</f>
        <v>0.43460221550855987</v>
      </c>
    </row>
    <row r="43" spans="1:16" x14ac:dyDescent="1">
      <c r="A43" t="s">
        <v>67</v>
      </c>
      <c r="B43" t="s">
        <v>8038</v>
      </c>
      <c r="C43" t="s">
        <v>8026</v>
      </c>
      <c r="D43" t="s">
        <v>8033</v>
      </c>
      <c r="E43" s="1">
        <v>45251</v>
      </c>
      <c r="F43">
        <v>10226.25</v>
      </c>
      <c r="G43">
        <v>1461</v>
      </c>
      <c r="H43" t="s">
        <v>6</v>
      </c>
      <c r="I43" t="str">
        <f>_xlfn.XLOOKUP(shipments[[#This Row],[SPID]],people[SPID],people[Sales_person],"NA",0)</f>
        <v>Barr Faughny</v>
      </c>
      <c r="J43">
        <f>YEAR(shipments[[#This Row],[Shipdate]])</f>
        <v>2023</v>
      </c>
      <c r="K43">
        <f>MONTH(shipments[[#This Row],[Shipdate]])</f>
        <v>11</v>
      </c>
      <c r="L43" t="str">
        <f>TEXT(shipments[[#This Row],[Shipdate]],"mmmm")</f>
        <v>November</v>
      </c>
      <c r="M43">
        <f>_xlfn.XLOOKUP(shipments[[#This Row],[PID]],products[PID],products[Cost_per_box],"NA",0)</f>
        <v>8.43</v>
      </c>
      <c r="N43">
        <f>shipments[[#This Row],[Boxes]]*shipments[[#This Row],[Cost Per Box]]</f>
        <v>12316.23</v>
      </c>
      <c r="O43">
        <f>shipments[[#This Row],[Sales Amount]]-shipments[[#This Row],[Total Cost]]</f>
        <v>-2089.9799999999996</v>
      </c>
      <c r="P43" s="9">
        <f>shipments[[#This Row],[Profit]]/shipments[[#This Row],[Sales Amount]]</f>
        <v>-0.20437403740374033</v>
      </c>
    </row>
    <row r="44" spans="1:16" x14ac:dyDescent="1">
      <c r="A44" t="s">
        <v>69</v>
      </c>
      <c r="B44" t="s">
        <v>8038</v>
      </c>
      <c r="C44" t="s">
        <v>8026</v>
      </c>
      <c r="D44" t="s">
        <v>8037</v>
      </c>
      <c r="E44" s="1">
        <v>45309</v>
      </c>
      <c r="F44">
        <v>13875.75</v>
      </c>
      <c r="G44">
        <v>1262</v>
      </c>
      <c r="H44" t="s">
        <v>6</v>
      </c>
      <c r="I44" t="str">
        <f>_xlfn.XLOOKUP(shipments[[#This Row],[SPID]],people[SPID],people[Sales_person],"NA",0)</f>
        <v>Barr Faughny</v>
      </c>
      <c r="J44">
        <f>YEAR(shipments[[#This Row],[Shipdate]])</f>
        <v>2024</v>
      </c>
      <c r="K44">
        <f>MONTH(shipments[[#This Row],[Shipdate]])</f>
        <v>1</v>
      </c>
      <c r="L44" t="str">
        <f>TEXT(shipments[[#This Row],[Shipdate]],"mmmm")</f>
        <v>January</v>
      </c>
      <c r="M44">
        <f>_xlfn.XLOOKUP(shipments[[#This Row],[PID]],products[PID],products[Cost_per_box],"NA",0)</f>
        <v>8.43</v>
      </c>
      <c r="N44">
        <f>shipments[[#This Row],[Boxes]]*shipments[[#This Row],[Cost Per Box]]</f>
        <v>10638.66</v>
      </c>
      <c r="O44">
        <f>shipments[[#This Row],[Sales Amount]]-shipments[[#This Row],[Total Cost]]</f>
        <v>3237.09</v>
      </c>
      <c r="P44" s="9">
        <f>shipments[[#This Row],[Profit]]/shipments[[#This Row],[Sales Amount]]</f>
        <v>0.23329117345008379</v>
      </c>
    </row>
    <row r="45" spans="1:16" x14ac:dyDescent="1">
      <c r="A45" t="s">
        <v>70</v>
      </c>
      <c r="B45" t="s">
        <v>8038</v>
      </c>
      <c r="C45" t="s">
        <v>8026</v>
      </c>
      <c r="D45" t="s">
        <v>8032</v>
      </c>
      <c r="E45" s="1">
        <v>45546</v>
      </c>
      <c r="F45">
        <v>4578.75</v>
      </c>
      <c r="G45">
        <v>458</v>
      </c>
      <c r="H45" t="s">
        <v>25</v>
      </c>
      <c r="I45" t="str">
        <f>_xlfn.XLOOKUP(shipments[[#This Row],[SPID]],people[SPID],people[Sales_person],"NA",0)</f>
        <v>Barr Faughny</v>
      </c>
      <c r="J45">
        <f>YEAR(shipments[[#This Row],[Shipdate]])</f>
        <v>2024</v>
      </c>
      <c r="K45">
        <f>MONTH(shipments[[#This Row],[Shipdate]])</f>
        <v>9</v>
      </c>
      <c r="L45" t="str">
        <f>TEXT(shipments[[#This Row],[Shipdate]],"mmmm")</f>
        <v>September</v>
      </c>
      <c r="M45">
        <f>_xlfn.XLOOKUP(shipments[[#This Row],[PID]],products[PID],products[Cost_per_box],"NA",0)</f>
        <v>8.43</v>
      </c>
      <c r="N45">
        <f>shipments[[#This Row],[Boxes]]*shipments[[#This Row],[Cost Per Box]]</f>
        <v>3860.94</v>
      </c>
      <c r="O45">
        <f>shipments[[#This Row],[Sales Amount]]-shipments[[#This Row],[Total Cost]]</f>
        <v>717.81</v>
      </c>
      <c r="P45" s="9">
        <f>shipments[[#This Row],[Profit]]/shipments[[#This Row],[Sales Amount]]</f>
        <v>0.15676986076986077</v>
      </c>
    </row>
    <row r="46" spans="1:16" x14ac:dyDescent="1">
      <c r="A46" t="s">
        <v>71</v>
      </c>
      <c r="B46" t="s">
        <v>8038</v>
      </c>
      <c r="C46" t="s">
        <v>8026</v>
      </c>
      <c r="D46" t="s">
        <v>8034</v>
      </c>
      <c r="E46" s="1">
        <v>45288</v>
      </c>
      <c r="F46">
        <v>85.5</v>
      </c>
      <c r="G46">
        <v>11</v>
      </c>
      <c r="H46" t="s">
        <v>6</v>
      </c>
      <c r="I46" t="str">
        <f>_xlfn.XLOOKUP(shipments[[#This Row],[SPID]],people[SPID],people[Sales_person],"NA",0)</f>
        <v>Barr Faughny</v>
      </c>
      <c r="J46">
        <f>YEAR(shipments[[#This Row],[Shipdate]])</f>
        <v>2023</v>
      </c>
      <c r="K46">
        <f>MONTH(shipments[[#This Row],[Shipdate]])</f>
        <v>12</v>
      </c>
      <c r="L46" t="str">
        <f>TEXT(shipments[[#This Row],[Shipdate]],"mmmm")</f>
        <v>December</v>
      </c>
      <c r="M46">
        <f>_xlfn.XLOOKUP(shipments[[#This Row],[PID]],products[PID],products[Cost_per_box],"NA",0)</f>
        <v>8.43</v>
      </c>
      <c r="N46">
        <f>shipments[[#This Row],[Boxes]]*shipments[[#This Row],[Cost Per Box]]</f>
        <v>92.72999999999999</v>
      </c>
      <c r="O46">
        <f>shipments[[#This Row],[Sales Amount]]-shipments[[#This Row],[Total Cost]]</f>
        <v>-7.2299999999999898</v>
      </c>
      <c r="P46" s="9">
        <f>shipments[[#This Row],[Profit]]/shipments[[#This Row],[Sales Amount]]</f>
        <v>-8.456140350877181E-2</v>
      </c>
    </row>
    <row r="47" spans="1:16" x14ac:dyDescent="1">
      <c r="A47" t="s">
        <v>72</v>
      </c>
      <c r="B47" t="s">
        <v>8038</v>
      </c>
      <c r="C47" t="s">
        <v>8026</v>
      </c>
      <c r="D47" t="s">
        <v>8037</v>
      </c>
      <c r="E47" s="1">
        <v>45428</v>
      </c>
      <c r="F47">
        <v>2398.5</v>
      </c>
      <c r="G47">
        <v>240</v>
      </c>
      <c r="H47" t="s">
        <v>6</v>
      </c>
      <c r="I47" t="str">
        <f>_xlfn.XLOOKUP(shipments[[#This Row],[SPID]],people[SPID],people[Sales_person],"NA",0)</f>
        <v>Barr Faughny</v>
      </c>
      <c r="J47">
        <f>YEAR(shipments[[#This Row],[Shipdate]])</f>
        <v>2024</v>
      </c>
      <c r="K47">
        <f>MONTH(shipments[[#This Row],[Shipdate]])</f>
        <v>5</v>
      </c>
      <c r="L47" t="str">
        <f>TEXT(shipments[[#This Row],[Shipdate]],"mmmm")</f>
        <v>May</v>
      </c>
      <c r="M47">
        <f>_xlfn.XLOOKUP(shipments[[#This Row],[PID]],products[PID],products[Cost_per_box],"NA",0)</f>
        <v>8.43</v>
      </c>
      <c r="N47">
        <f>shipments[[#This Row],[Boxes]]*shipments[[#This Row],[Cost Per Box]]</f>
        <v>2023.1999999999998</v>
      </c>
      <c r="O47">
        <f>shipments[[#This Row],[Sales Amount]]-shipments[[#This Row],[Total Cost]]</f>
        <v>375.30000000000018</v>
      </c>
      <c r="P47" s="9">
        <f>shipments[[#This Row],[Profit]]/shipments[[#This Row],[Sales Amount]]</f>
        <v>0.15647279549718582</v>
      </c>
    </row>
    <row r="48" spans="1:16" x14ac:dyDescent="1">
      <c r="A48" t="s">
        <v>73</v>
      </c>
      <c r="B48" t="s">
        <v>8038</v>
      </c>
      <c r="C48" t="s">
        <v>8027</v>
      </c>
      <c r="D48" t="s">
        <v>8037</v>
      </c>
      <c r="E48" s="1">
        <v>45104</v>
      </c>
      <c r="F48">
        <v>2299.5</v>
      </c>
      <c r="G48">
        <v>288</v>
      </c>
      <c r="H48" t="s">
        <v>6</v>
      </c>
      <c r="I48" t="str">
        <f>_xlfn.XLOOKUP(shipments[[#This Row],[SPID]],people[SPID],people[Sales_person],"NA",0)</f>
        <v>Barr Faughny</v>
      </c>
      <c r="J48">
        <f>YEAR(shipments[[#This Row],[Shipdate]])</f>
        <v>2023</v>
      </c>
      <c r="K48">
        <f>MONTH(shipments[[#This Row],[Shipdate]])</f>
        <v>6</v>
      </c>
      <c r="L48" t="str">
        <f>TEXT(shipments[[#This Row],[Shipdate]],"mmmm")</f>
        <v>June</v>
      </c>
      <c r="M48">
        <f>_xlfn.XLOOKUP(shipments[[#This Row],[PID]],products[PID],products[Cost_per_box],"NA",0)</f>
        <v>6.8</v>
      </c>
      <c r="N48">
        <f>shipments[[#This Row],[Boxes]]*shipments[[#This Row],[Cost Per Box]]</f>
        <v>1958.3999999999999</v>
      </c>
      <c r="O48">
        <f>shipments[[#This Row],[Sales Amount]]-shipments[[#This Row],[Total Cost]]</f>
        <v>341.10000000000014</v>
      </c>
      <c r="P48" s="9">
        <f>shipments[[#This Row],[Profit]]/shipments[[#This Row],[Sales Amount]]</f>
        <v>0.14833659491193743</v>
      </c>
    </row>
    <row r="49" spans="1:16" x14ac:dyDescent="1">
      <c r="A49" t="s">
        <v>75</v>
      </c>
      <c r="B49" t="s">
        <v>8038</v>
      </c>
      <c r="C49" t="s">
        <v>8027</v>
      </c>
      <c r="D49" t="s">
        <v>8032</v>
      </c>
      <c r="E49" s="1">
        <v>45218</v>
      </c>
      <c r="F49">
        <v>5357.25</v>
      </c>
      <c r="G49">
        <v>766</v>
      </c>
      <c r="H49" t="s">
        <v>6</v>
      </c>
      <c r="I49" t="str">
        <f>_xlfn.XLOOKUP(shipments[[#This Row],[SPID]],people[SPID],people[Sales_person],"NA",0)</f>
        <v>Barr Faughny</v>
      </c>
      <c r="J49">
        <f>YEAR(shipments[[#This Row],[Shipdate]])</f>
        <v>2023</v>
      </c>
      <c r="K49">
        <f>MONTH(shipments[[#This Row],[Shipdate]])</f>
        <v>10</v>
      </c>
      <c r="L49" t="str">
        <f>TEXT(shipments[[#This Row],[Shipdate]],"mmmm")</f>
        <v>October</v>
      </c>
      <c r="M49">
        <f>_xlfn.XLOOKUP(shipments[[#This Row],[PID]],products[PID],products[Cost_per_box],"NA",0)</f>
        <v>6.8</v>
      </c>
      <c r="N49">
        <f>shipments[[#This Row],[Boxes]]*shipments[[#This Row],[Cost Per Box]]</f>
        <v>5208.8</v>
      </c>
      <c r="O49">
        <f>shipments[[#This Row],[Sales Amount]]-shipments[[#This Row],[Total Cost]]</f>
        <v>148.44999999999982</v>
      </c>
      <c r="P49" s="9">
        <f>shipments[[#This Row],[Profit]]/shipments[[#This Row],[Sales Amount]]</f>
        <v>2.7710112464417343E-2</v>
      </c>
    </row>
    <row r="50" spans="1:16" x14ac:dyDescent="1">
      <c r="A50" t="s">
        <v>76</v>
      </c>
      <c r="B50" t="s">
        <v>8038</v>
      </c>
      <c r="C50" t="s">
        <v>8027</v>
      </c>
      <c r="D50" t="s">
        <v>8035</v>
      </c>
      <c r="E50" s="1">
        <v>45079</v>
      </c>
      <c r="F50">
        <v>8736.75</v>
      </c>
      <c r="G50">
        <v>1093</v>
      </c>
      <c r="H50" t="s">
        <v>6</v>
      </c>
      <c r="I50" t="str">
        <f>_xlfn.XLOOKUP(shipments[[#This Row],[SPID]],people[SPID],people[Sales_person],"NA",0)</f>
        <v>Barr Faughny</v>
      </c>
      <c r="J50">
        <f>YEAR(shipments[[#This Row],[Shipdate]])</f>
        <v>2023</v>
      </c>
      <c r="K50">
        <f>MONTH(shipments[[#This Row],[Shipdate]])</f>
        <v>6</v>
      </c>
      <c r="L50" t="str">
        <f>TEXT(shipments[[#This Row],[Shipdate]],"mmmm")</f>
        <v>June</v>
      </c>
      <c r="M50">
        <f>_xlfn.XLOOKUP(shipments[[#This Row],[PID]],products[PID],products[Cost_per_box],"NA",0)</f>
        <v>6.8</v>
      </c>
      <c r="N50">
        <f>shipments[[#This Row],[Boxes]]*shipments[[#This Row],[Cost Per Box]]</f>
        <v>7432.4</v>
      </c>
      <c r="O50">
        <f>shipments[[#This Row],[Sales Amount]]-shipments[[#This Row],[Total Cost]]</f>
        <v>1304.3500000000004</v>
      </c>
      <c r="P50" s="9">
        <f>shipments[[#This Row],[Profit]]/shipments[[#This Row],[Sales Amount]]</f>
        <v>0.14929464617849891</v>
      </c>
    </row>
    <row r="51" spans="1:16" x14ac:dyDescent="1">
      <c r="A51" t="s">
        <v>77</v>
      </c>
      <c r="B51" t="s">
        <v>8038</v>
      </c>
      <c r="C51" t="s">
        <v>8028</v>
      </c>
      <c r="D51" t="s">
        <v>8037</v>
      </c>
      <c r="E51" s="1">
        <v>45079</v>
      </c>
      <c r="F51">
        <v>587.25</v>
      </c>
      <c r="G51">
        <v>22</v>
      </c>
      <c r="H51" t="s">
        <v>6</v>
      </c>
      <c r="I51" t="str">
        <f>_xlfn.XLOOKUP(shipments[[#This Row],[SPID]],people[SPID],people[Sales_person],"NA",0)</f>
        <v>Barr Faughny</v>
      </c>
      <c r="J51">
        <f>YEAR(shipments[[#This Row],[Shipdate]])</f>
        <v>2023</v>
      </c>
      <c r="K51">
        <f>MONTH(shipments[[#This Row],[Shipdate]])</f>
        <v>6</v>
      </c>
      <c r="L51" t="str">
        <f>TEXT(shipments[[#This Row],[Shipdate]],"mmmm")</f>
        <v>June</v>
      </c>
      <c r="M51">
        <f>_xlfn.XLOOKUP(shipments[[#This Row],[PID]],products[PID],products[Cost_per_box],"NA",0)</f>
        <v>5.04</v>
      </c>
      <c r="N51">
        <f>shipments[[#This Row],[Boxes]]*shipments[[#This Row],[Cost Per Box]]</f>
        <v>110.88</v>
      </c>
      <c r="O51">
        <f>shipments[[#This Row],[Sales Amount]]-shipments[[#This Row],[Total Cost]]</f>
        <v>476.37</v>
      </c>
      <c r="P51" s="9">
        <f>shipments[[#This Row],[Profit]]/shipments[[#This Row],[Sales Amount]]</f>
        <v>0.81118773946360156</v>
      </c>
    </row>
    <row r="52" spans="1:16" x14ac:dyDescent="1">
      <c r="A52" t="s">
        <v>79</v>
      </c>
      <c r="B52" t="s">
        <v>8038</v>
      </c>
      <c r="C52" t="s">
        <v>8029</v>
      </c>
      <c r="D52" t="s">
        <v>8033</v>
      </c>
      <c r="E52" s="1">
        <v>45205</v>
      </c>
      <c r="F52">
        <v>3132</v>
      </c>
      <c r="G52">
        <v>285</v>
      </c>
      <c r="H52" t="s">
        <v>6</v>
      </c>
      <c r="I52" t="str">
        <f>_xlfn.XLOOKUP(shipments[[#This Row],[SPID]],people[SPID],people[Sales_person],"NA",0)</f>
        <v>Barr Faughny</v>
      </c>
      <c r="J52">
        <f>YEAR(shipments[[#This Row],[Shipdate]])</f>
        <v>2023</v>
      </c>
      <c r="K52">
        <f>MONTH(shipments[[#This Row],[Shipdate]])</f>
        <v>10</v>
      </c>
      <c r="L52" t="str">
        <f>TEXT(shipments[[#This Row],[Shipdate]],"mmmm")</f>
        <v>October</v>
      </c>
      <c r="M52">
        <f>_xlfn.XLOOKUP(shipments[[#This Row],[PID]],products[PID],products[Cost_per_box],"NA",0)</f>
        <v>2.76</v>
      </c>
      <c r="N52">
        <f>shipments[[#This Row],[Boxes]]*shipments[[#This Row],[Cost Per Box]]</f>
        <v>786.59999999999991</v>
      </c>
      <c r="O52">
        <f>shipments[[#This Row],[Sales Amount]]-shipments[[#This Row],[Total Cost]]</f>
        <v>2345.4</v>
      </c>
      <c r="P52" s="9">
        <f>shipments[[#This Row],[Profit]]/shipments[[#This Row],[Sales Amount]]</f>
        <v>0.74885057471264371</v>
      </c>
    </row>
    <row r="53" spans="1:16" x14ac:dyDescent="1">
      <c r="A53" t="s">
        <v>81</v>
      </c>
      <c r="B53" t="s">
        <v>8038</v>
      </c>
      <c r="C53" t="s">
        <v>8031</v>
      </c>
      <c r="D53" t="s">
        <v>8032</v>
      </c>
      <c r="E53" s="1">
        <v>45425</v>
      </c>
      <c r="F53">
        <v>6642</v>
      </c>
      <c r="G53">
        <v>369</v>
      </c>
      <c r="H53" t="s">
        <v>6</v>
      </c>
      <c r="I53" t="str">
        <f>_xlfn.XLOOKUP(shipments[[#This Row],[SPID]],people[SPID],people[Sales_person],"NA",0)</f>
        <v>Barr Faughny</v>
      </c>
      <c r="J53">
        <f>YEAR(shipments[[#This Row],[Shipdate]])</f>
        <v>2024</v>
      </c>
      <c r="K53">
        <f>MONTH(shipments[[#This Row],[Shipdate]])</f>
        <v>5</v>
      </c>
      <c r="L53" t="str">
        <f>TEXT(shipments[[#This Row],[Shipdate]],"mmmm")</f>
        <v>May</v>
      </c>
      <c r="M53">
        <f>_xlfn.XLOOKUP(shipments[[#This Row],[PID]],products[PID],products[Cost_per_box],"NA",0)</f>
        <v>2.65</v>
      </c>
      <c r="N53">
        <f>shipments[[#This Row],[Boxes]]*shipments[[#This Row],[Cost Per Box]]</f>
        <v>977.85</v>
      </c>
      <c r="O53">
        <f>shipments[[#This Row],[Sales Amount]]-shipments[[#This Row],[Total Cost]]</f>
        <v>5664.15</v>
      </c>
      <c r="P53" s="9">
        <f>shipments[[#This Row],[Profit]]/shipments[[#This Row],[Sales Amount]]</f>
        <v>0.85277777777777775</v>
      </c>
    </row>
    <row r="54" spans="1:16" x14ac:dyDescent="1">
      <c r="A54" t="s">
        <v>83</v>
      </c>
      <c r="B54" t="s">
        <v>8038</v>
      </c>
      <c r="C54" t="s">
        <v>8031</v>
      </c>
      <c r="D54" t="s">
        <v>8033</v>
      </c>
      <c r="E54" s="1">
        <v>45560</v>
      </c>
      <c r="F54">
        <v>6725.25</v>
      </c>
      <c r="G54">
        <v>321</v>
      </c>
      <c r="H54" t="s">
        <v>25</v>
      </c>
      <c r="I54" t="str">
        <f>_xlfn.XLOOKUP(shipments[[#This Row],[SPID]],people[SPID],people[Sales_person],"NA",0)</f>
        <v>Barr Faughny</v>
      </c>
      <c r="J54">
        <f>YEAR(shipments[[#This Row],[Shipdate]])</f>
        <v>2024</v>
      </c>
      <c r="K54">
        <f>MONTH(shipments[[#This Row],[Shipdate]])</f>
        <v>9</v>
      </c>
      <c r="L54" t="str">
        <f>TEXT(shipments[[#This Row],[Shipdate]],"mmmm")</f>
        <v>September</v>
      </c>
      <c r="M54">
        <f>_xlfn.XLOOKUP(shipments[[#This Row],[PID]],products[PID],products[Cost_per_box],"NA",0)</f>
        <v>2.65</v>
      </c>
      <c r="N54">
        <f>shipments[[#This Row],[Boxes]]*shipments[[#This Row],[Cost Per Box]]</f>
        <v>850.65</v>
      </c>
      <c r="O54">
        <f>shipments[[#This Row],[Sales Amount]]-shipments[[#This Row],[Total Cost]]</f>
        <v>5874.6</v>
      </c>
      <c r="P54" s="9">
        <f>shipments[[#This Row],[Profit]]/shipments[[#This Row],[Sales Amount]]</f>
        <v>0.87351399576223943</v>
      </c>
    </row>
    <row r="55" spans="1:16" x14ac:dyDescent="1">
      <c r="A55" t="s">
        <v>84</v>
      </c>
      <c r="B55" t="s">
        <v>8038</v>
      </c>
      <c r="C55" t="s">
        <v>8031</v>
      </c>
      <c r="D55" t="s">
        <v>8033</v>
      </c>
      <c r="E55" s="1">
        <v>45450</v>
      </c>
      <c r="F55">
        <v>8439.75</v>
      </c>
      <c r="G55">
        <v>469</v>
      </c>
      <c r="H55" t="s">
        <v>6</v>
      </c>
      <c r="I55" t="str">
        <f>_xlfn.XLOOKUP(shipments[[#This Row],[SPID]],people[SPID],people[Sales_person],"NA",0)</f>
        <v>Barr Faughny</v>
      </c>
      <c r="J55">
        <f>YEAR(shipments[[#This Row],[Shipdate]])</f>
        <v>2024</v>
      </c>
      <c r="K55">
        <f>MONTH(shipments[[#This Row],[Shipdate]])</f>
        <v>6</v>
      </c>
      <c r="L55" t="str">
        <f>TEXT(shipments[[#This Row],[Shipdate]],"mmmm")</f>
        <v>June</v>
      </c>
      <c r="M55">
        <f>_xlfn.XLOOKUP(shipments[[#This Row],[PID]],products[PID],products[Cost_per_box],"NA",0)</f>
        <v>2.65</v>
      </c>
      <c r="N55">
        <f>shipments[[#This Row],[Boxes]]*shipments[[#This Row],[Cost Per Box]]</f>
        <v>1242.8499999999999</v>
      </c>
      <c r="O55">
        <f>shipments[[#This Row],[Sales Amount]]-shipments[[#This Row],[Total Cost]]</f>
        <v>7196.9</v>
      </c>
      <c r="P55" s="9">
        <f>shipments[[#This Row],[Profit]]/shipments[[#This Row],[Sales Amount]]</f>
        <v>0.85273852898486324</v>
      </c>
    </row>
    <row r="56" spans="1:16" x14ac:dyDescent="1">
      <c r="A56" t="s">
        <v>85</v>
      </c>
      <c r="B56" t="s">
        <v>8038</v>
      </c>
      <c r="C56" t="s">
        <v>8031</v>
      </c>
      <c r="D56" t="s">
        <v>8034</v>
      </c>
      <c r="E56" s="1">
        <v>45274</v>
      </c>
      <c r="F56">
        <v>67.5</v>
      </c>
      <c r="G56">
        <v>4</v>
      </c>
      <c r="H56" t="s">
        <v>6</v>
      </c>
      <c r="I56" t="str">
        <f>_xlfn.XLOOKUP(shipments[[#This Row],[SPID]],people[SPID],people[Sales_person],"NA",0)</f>
        <v>Barr Faughny</v>
      </c>
      <c r="J56">
        <f>YEAR(shipments[[#This Row],[Shipdate]])</f>
        <v>2023</v>
      </c>
      <c r="K56">
        <f>MONTH(shipments[[#This Row],[Shipdate]])</f>
        <v>12</v>
      </c>
      <c r="L56" t="str">
        <f>TEXT(shipments[[#This Row],[Shipdate]],"mmmm")</f>
        <v>December</v>
      </c>
      <c r="M56">
        <f>_xlfn.XLOOKUP(shipments[[#This Row],[PID]],products[PID],products[Cost_per_box],"NA",0)</f>
        <v>2.65</v>
      </c>
      <c r="N56">
        <f>shipments[[#This Row],[Boxes]]*shipments[[#This Row],[Cost Per Box]]</f>
        <v>10.6</v>
      </c>
      <c r="O56">
        <f>shipments[[#This Row],[Sales Amount]]-shipments[[#This Row],[Total Cost]]</f>
        <v>56.9</v>
      </c>
      <c r="P56" s="9">
        <f>shipments[[#This Row],[Profit]]/shipments[[#This Row],[Sales Amount]]</f>
        <v>0.84296296296296291</v>
      </c>
    </row>
    <row r="57" spans="1:16" x14ac:dyDescent="1">
      <c r="A57" t="s">
        <v>86</v>
      </c>
      <c r="B57" t="s">
        <v>8038</v>
      </c>
      <c r="C57" t="s">
        <v>8031</v>
      </c>
      <c r="D57" t="s">
        <v>8037</v>
      </c>
      <c r="E57" s="1">
        <v>45540</v>
      </c>
      <c r="F57">
        <v>6583.5</v>
      </c>
      <c r="G57">
        <v>300</v>
      </c>
      <c r="H57" t="s">
        <v>25</v>
      </c>
      <c r="I57" t="str">
        <f>_xlfn.XLOOKUP(shipments[[#This Row],[SPID]],people[SPID],people[Sales_person],"NA",0)</f>
        <v>Barr Faughny</v>
      </c>
      <c r="J57">
        <f>YEAR(shipments[[#This Row],[Shipdate]])</f>
        <v>2024</v>
      </c>
      <c r="K57">
        <f>MONTH(shipments[[#This Row],[Shipdate]])</f>
        <v>9</v>
      </c>
      <c r="L57" t="str">
        <f>TEXT(shipments[[#This Row],[Shipdate]],"mmmm")</f>
        <v>September</v>
      </c>
      <c r="M57">
        <f>_xlfn.XLOOKUP(shipments[[#This Row],[PID]],products[PID],products[Cost_per_box],"NA",0)</f>
        <v>2.65</v>
      </c>
      <c r="N57">
        <f>shipments[[#This Row],[Boxes]]*shipments[[#This Row],[Cost Per Box]]</f>
        <v>795</v>
      </c>
      <c r="O57">
        <f>shipments[[#This Row],[Sales Amount]]-shipments[[#This Row],[Total Cost]]</f>
        <v>5788.5</v>
      </c>
      <c r="P57" s="9">
        <f>shipments[[#This Row],[Profit]]/shipments[[#This Row],[Sales Amount]]</f>
        <v>0.87924356345408972</v>
      </c>
    </row>
    <row r="58" spans="1:16" x14ac:dyDescent="1">
      <c r="A58" t="s">
        <v>87</v>
      </c>
      <c r="B58" t="s">
        <v>8038</v>
      </c>
      <c r="C58" t="s">
        <v>8031</v>
      </c>
      <c r="D58" t="s">
        <v>8032</v>
      </c>
      <c r="E58" s="1">
        <v>45131</v>
      </c>
      <c r="F58">
        <v>5508</v>
      </c>
      <c r="G58">
        <v>306</v>
      </c>
      <c r="H58" t="s">
        <v>6</v>
      </c>
      <c r="I58" t="str">
        <f>_xlfn.XLOOKUP(shipments[[#This Row],[SPID]],people[SPID],people[Sales_person],"NA",0)</f>
        <v>Barr Faughny</v>
      </c>
      <c r="J58">
        <f>YEAR(shipments[[#This Row],[Shipdate]])</f>
        <v>2023</v>
      </c>
      <c r="K58">
        <f>MONTH(shipments[[#This Row],[Shipdate]])</f>
        <v>7</v>
      </c>
      <c r="L58" t="str">
        <f>TEXT(shipments[[#This Row],[Shipdate]],"mmmm")</f>
        <v>July</v>
      </c>
      <c r="M58">
        <f>_xlfn.XLOOKUP(shipments[[#This Row],[PID]],products[PID],products[Cost_per_box],"NA",0)</f>
        <v>2.65</v>
      </c>
      <c r="N58">
        <f>shipments[[#This Row],[Boxes]]*shipments[[#This Row],[Cost Per Box]]</f>
        <v>810.9</v>
      </c>
      <c r="O58">
        <f>shipments[[#This Row],[Sales Amount]]-shipments[[#This Row],[Total Cost]]</f>
        <v>4697.1000000000004</v>
      </c>
      <c r="P58" s="9">
        <f>shipments[[#This Row],[Profit]]/shipments[[#This Row],[Sales Amount]]</f>
        <v>0.85277777777777786</v>
      </c>
    </row>
    <row r="59" spans="1:16" x14ac:dyDescent="1">
      <c r="A59" t="s">
        <v>88</v>
      </c>
      <c r="B59" t="s">
        <v>8038</v>
      </c>
      <c r="C59" t="s">
        <v>8010</v>
      </c>
      <c r="D59" t="s">
        <v>8032</v>
      </c>
      <c r="E59" s="1">
        <v>45520</v>
      </c>
      <c r="F59">
        <v>2520</v>
      </c>
      <c r="G59">
        <v>168</v>
      </c>
      <c r="H59" t="s">
        <v>17</v>
      </c>
      <c r="I59" t="str">
        <f>_xlfn.XLOOKUP(shipments[[#This Row],[SPID]],people[SPID],people[Sales_person],"NA",0)</f>
        <v>Barr Faughny</v>
      </c>
      <c r="J59">
        <f>YEAR(shipments[[#This Row],[Shipdate]])</f>
        <v>2024</v>
      </c>
      <c r="K59">
        <f>MONTH(shipments[[#This Row],[Shipdate]])</f>
        <v>8</v>
      </c>
      <c r="L59" t="str">
        <f>TEXT(shipments[[#This Row],[Shipdate]],"mmmm")</f>
        <v>August</v>
      </c>
      <c r="M59">
        <f>_xlfn.XLOOKUP(shipments[[#This Row],[PID]],products[PID],products[Cost_per_box],"NA",0)</f>
        <v>5.26</v>
      </c>
      <c r="N59">
        <f>shipments[[#This Row],[Boxes]]*shipments[[#This Row],[Cost Per Box]]</f>
        <v>883.68</v>
      </c>
      <c r="O59">
        <f>shipments[[#This Row],[Sales Amount]]-shipments[[#This Row],[Total Cost]]</f>
        <v>1636.3200000000002</v>
      </c>
      <c r="P59" s="9">
        <f>shipments[[#This Row],[Profit]]/shipments[[#This Row],[Sales Amount]]</f>
        <v>0.64933333333333343</v>
      </c>
    </row>
    <row r="60" spans="1:16" x14ac:dyDescent="1">
      <c r="A60" t="s">
        <v>89</v>
      </c>
      <c r="B60" t="s">
        <v>8038</v>
      </c>
      <c r="C60" t="s">
        <v>8010</v>
      </c>
      <c r="D60" t="s">
        <v>8032</v>
      </c>
      <c r="E60" s="1">
        <v>45141</v>
      </c>
      <c r="F60">
        <v>585</v>
      </c>
      <c r="G60">
        <v>42</v>
      </c>
      <c r="H60" t="s">
        <v>6</v>
      </c>
      <c r="I60" t="str">
        <f>_xlfn.XLOOKUP(shipments[[#This Row],[SPID]],people[SPID],people[Sales_person],"NA",0)</f>
        <v>Barr Faughny</v>
      </c>
      <c r="J60">
        <f>YEAR(shipments[[#This Row],[Shipdate]])</f>
        <v>2023</v>
      </c>
      <c r="K60">
        <f>MONTH(shipments[[#This Row],[Shipdate]])</f>
        <v>8</v>
      </c>
      <c r="L60" t="str">
        <f>TEXT(shipments[[#This Row],[Shipdate]],"mmmm")</f>
        <v>August</v>
      </c>
      <c r="M60">
        <f>_xlfn.XLOOKUP(shipments[[#This Row],[PID]],products[PID],products[Cost_per_box],"NA",0)</f>
        <v>5.26</v>
      </c>
      <c r="N60">
        <f>shipments[[#This Row],[Boxes]]*shipments[[#This Row],[Cost Per Box]]</f>
        <v>220.92</v>
      </c>
      <c r="O60">
        <f>shipments[[#This Row],[Sales Amount]]-shipments[[#This Row],[Total Cost]]</f>
        <v>364.08000000000004</v>
      </c>
      <c r="P60" s="9">
        <f>shipments[[#This Row],[Profit]]/shipments[[#This Row],[Sales Amount]]</f>
        <v>0.62235897435897447</v>
      </c>
    </row>
    <row r="61" spans="1:16" x14ac:dyDescent="1">
      <c r="A61" t="s">
        <v>90</v>
      </c>
      <c r="B61" t="s">
        <v>8038</v>
      </c>
      <c r="C61" t="s">
        <v>8010</v>
      </c>
      <c r="D61" t="s">
        <v>8037</v>
      </c>
      <c r="E61" s="1">
        <v>45555</v>
      </c>
      <c r="F61">
        <v>8336.25</v>
      </c>
      <c r="G61">
        <v>522</v>
      </c>
      <c r="H61" t="s">
        <v>25</v>
      </c>
      <c r="I61" t="str">
        <f>_xlfn.XLOOKUP(shipments[[#This Row],[SPID]],people[SPID],people[Sales_person],"NA",0)</f>
        <v>Barr Faughny</v>
      </c>
      <c r="J61">
        <f>YEAR(shipments[[#This Row],[Shipdate]])</f>
        <v>2024</v>
      </c>
      <c r="K61">
        <f>MONTH(shipments[[#This Row],[Shipdate]])</f>
        <v>9</v>
      </c>
      <c r="L61" t="str">
        <f>TEXT(shipments[[#This Row],[Shipdate]],"mmmm")</f>
        <v>September</v>
      </c>
      <c r="M61">
        <f>_xlfn.XLOOKUP(shipments[[#This Row],[PID]],products[PID],products[Cost_per_box],"NA",0)</f>
        <v>5.26</v>
      </c>
      <c r="N61">
        <f>shipments[[#This Row],[Boxes]]*shipments[[#This Row],[Cost Per Box]]</f>
        <v>2745.72</v>
      </c>
      <c r="O61">
        <f>shipments[[#This Row],[Sales Amount]]-shipments[[#This Row],[Total Cost]]</f>
        <v>5590.5300000000007</v>
      </c>
      <c r="P61" s="9">
        <f>shipments[[#This Row],[Profit]]/shipments[[#This Row],[Sales Amount]]</f>
        <v>0.6706288798920379</v>
      </c>
    </row>
    <row r="62" spans="1:16" x14ac:dyDescent="1">
      <c r="A62" t="s">
        <v>91</v>
      </c>
      <c r="B62" t="s">
        <v>8038</v>
      </c>
      <c r="C62" t="s">
        <v>8011</v>
      </c>
      <c r="D62" t="s">
        <v>8033</v>
      </c>
      <c r="E62" s="1">
        <v>45477</v>
      </c>
      <c r="F62">
        <v>11130.75</v>
      </c>
      <c r="G62">
        <v>743</v>
      </c>
      <c r="H62" t="s">
        <v>17</v>
      </c>
      <c r="I62" t="str">
        <f>_xlfn.XLOOKUP(shipments[[#This Row],[SPID]],people[SPID],people[Sales_person],"NA",0)</f>
        <v>Barr Faughny</v>
      </c>
      <c r="J62">
        <f>YEAR(shipments[[#This Row],[Shipdate]])</f>
        <v>2024</v>
      </c>
      <c r="K62">
        <f>MONTH(shipments[[#This Row],[Shipdate]])</f>
        <v>7</v>
      </c>
      <c r="L62" t="str">
        <f>TEXT(shipments[[#This Row],[Shipdate]],"mmmm")</f>
        <v>July</v>
      </c>
      <c r="M62">
        <f>_xlfn.XLOOKUP(shipments[[#This Row],[PID]],products[PID],products[Cost_per_box],"NA",0)</f>
        <v>7.48</v>
      </c>
      <c r="N62">
        <f>shipments[[#This Row],[Boxes]]*shipments[[#This Row],[Cost Per Box]]</f>
        <v>5557.64</v>
      </c>
      <c r="O62">
        <f>shipments[[#This Row],[Sales Amount]]-shipments[[#This Row],[Total Cost]]</f>
        <v>5573.11</v>
      </c>
      <c r="P62" s="9">
        <f>shipments[[#This Row],[Profit]]/shipments[[#This Row],[Sales Amount]]</f>
        <v>0.50069492172584951</v>
      </c>
    </row>
    <row r="63" spans="1:16" x14ac:dyDescent="1">
      <c r="A63" t="s">
        <v>92</v>
      </c>
      <c r="B63" t="s">
        <v>8038</v>
      </c>
      <c r="C63" t="s">
        <v>8012</v>
      </c>
      <c r="D63" t="s">
        <v>8032</v>
      </c>
      <c r="E63" s="1">
        <v>45317</v>
      </c>
      <c r="F63">
        <v>429.75</v>
      </c>
      <c r="G63">
        <v>36</v>
      </c>
      <c r="H63" t="s">
        <v>6</v>
      </c>
      <c r="I63" t="str">
        <f>_xlfn.XLOOKUP(shipments[[#This Row],[SPID]],people[SPID],people[Sales_person],"NA",0)</f>
        <v>Barr Faughny</v>
      </c>
      <c r="J63">
        <f>YEAR(shipments[[#This Row],[Shipdate]])</f>
        <v>2024</v>
      </c>
      <c r="K63">
        <f>MONTH(shipments[[#This Row],[Shipdate]])</f>
        <v>1</v>
      </c>
      <c r="L63" t="str">
        <f>TEXT(shipments[[#This Row],[Shipdate]],"mmmm")</f>
        <v>January</v>
      </c>
      <c r="M63">
        <f>_xlfn.XLOOKUP(shipments[[#This Row],[PID]],products[PID],products[Cost_per_box],"NA",0)</f>
        <v>5.15</v>
      </c>
      <c r="N63">
        <f>shipments[[#This Row],[Boxes]]*shipments[[#This Row],[Cost Per Box]]</f>
        <v>185.4</v>
      </c>
      <c r="O63">
        <f>shipments[[#This Row],[Sales Amount]]-shipments[[#This Row],[Total Cost]]</f>
        <v>244.35</v>
      </c>
      <c r="P63" s="9">
        <f>shipments[[#This Row],[Profit]]/shipments[[#This Row],[Sales Amount]]</f>
        <v>0.56858638743455492</v>
      </c>
    </row>
    <row r="64" spans="1:16" x14ac:dyDescent="1">
      <c r="A64" t="s">
        <v>94</v>
      </c>
      <c r="B64" t="s">
        <v>8038</v>
      </c>
      <c r="C64" t="s">
        <v>8013</v>
      </c>
      <c r="D64" t="s">
        <v>8035</v>
      </c>
      <c r="E64" s="1">
        <v>44936</v>
      </c>
      <c r="F64">
        <v>8133.75</v>
      </c>
      <c r="G64">
        <v>1356</v>
      </c>
      <c r="H64" t="s">
        <v>6</v>
      </c>
      <c r="I64" t="str">
        <f>_xlfn.XLOOKUP(shipments[[#This Row],[SPID]],people[SPID],people[Sales_person],"NA",0)</f>
        <v>Barr Faughny</v>
      </c>
      <c r="J64">
        <f>YEAR(shipments[[#This Row],[Shipdate]])</f>
        <v>2023</v>
      </c>
      <c r="K64">
        <f>MONTH(shipments[[#This Row],[Shipdate]])</f>
        <v>1</v>
      </c>
      <c r="L64" t="str">
        <f>TEXT(shipments[[#This Row],[Shipdate]],"mmmm")</f>
        <v>January</v>
      </c>
      <c r="M64">
        <f>_xlfn.XLOOKUP(shipments[[#This Row],[PID]],products[PID],products[Cost_per_box],"NA",0)</f>
        <v>3.85</v>
      </c>
      <c r="N64">
        <f>shipments[[#This Row],[Boxes]]*shipments[[#This Row],[Cost Per Box]]</f>
        <v>5220.6000000000004</v>
      </c>
      <c r="O64">
        <f>shipments[[#This Row],[Sales Amount]]-shipments[[#This Row],[Total Cost]]</f>
        <v>2913.1499999999996</v>
      </c>
      <c r="P64" s="9">
        <f>shipments[[#This Row],[Profit]]/shipments[[#This Row],[Sales Amount]]</f>
        <v>0.35815583218072838</v>
      </c>
    </row>
    <row r="65" spans="1:16" x14ac:dyDescent="1">
      <c r="A65" t="s">
        <v>95</v>
      </c>
      <c r="B65" t="s">
        <v>8038</v>
      </c>
      <c r="C65" t="s">
        <v>8013</v>
      </c>
      <c r="D65" t="s">
        <v>8036</v>
      </c>
      <c r="E65" s="1">
        <v>45474</v>
      </c>
      <c r="F65">
        <v>3251.25</v>
      </c>
      <c r="G65">
        <v>407</v>
      </c>
      <c r="H65" t="s">
        <v>17</v>
      </c>
      <c r="I65" t="str">
        <f>_xlfn.XLOOKUP(shipments[[#This Row],[SPID]],people[SPID],people[Sales_person],"NA",0)</f>
        <v>Barr Faughny</v>
      </c>
      <c r="J65">
        <f>YEAR(shipments[[#This Row],[Shipdate]])</f>
        <v>2024</v>
      </c>
      <c r="K65">
        <f>MONTH(shipments[[#This Row],[Shipdate]])</f>
        <v>7</v>
      </c>
      <c r="L65" t="str">
        <f>TEXT(shipments[[#This Row],[Shipdate]],"mmmm")</f>
        <v>July</v>
      </c>
      <c r="M65">
        <f>_xlfn.XLOOKUP(shipments[[#This Row],[PID]],products[PID],products[Cost_per_box],"NA",0)</f>
        <v>3.85</v>
      </c>
      <c r="N65">
        <f>shipments[[#This Row],[Boxes]]*shipments[[#This Row],[Cost Per Box]]</f>
        <v>1566.95</v>
      </c>
      <c r="O65">
        <f>shipments[[#This Row],[Sales Amount]]-shipments[[#This Row],[Total Cost]]</f>
        <v>1684.3</v>
      </c>
      <c r="P65" s="9">
        <f>shipments[[#This Row],[Profit]]/shipments[[#This Row],[Sales Amount]]</f>
        <v>0.5180469050365244</v>
      </c>
    </row>
    <row r="66" spans="1:16" x14ac:dyDescent="1">
      <c r="A66" t="s">
        <v>96</v>
      </c>
      <c r="B66" t="s">
        <v>8038</v>
      </c>
      <c r="C66" t="s">
        <v>8013</v>
      </c>
      <c r="D66" t="s">
        <v>8037</v>
      </c>
      <c r="E66" s="1">
        <v>45348</v>
      </c>
      <c r="F66">
        <v>4761</v>
      </c>
      <c r="G66">
        <v>596</v>
      </c>
      <c r="H66" t="s">
        <v>6</v>
      </c>
      <c r="I66" t="str">
        <f>_xlfn.XLOOKUP(shipments[[#This Row],[SPID]],people[SPID],people[Sales_person],"NA",0)</f>
        <v>Barr Faughny</v>
      </c>
      <c r="J66">
        <f>YEAR(shipments[[#This Row],[Shipdate]])</f>
        <v>2024</v>
      </c>
      <c r="K66">
        <f>MONTH(shipments[[#This Row],[Shipdate]])</f>
        <v>2</v>
      </c>
      <c r="L66" t="str">
        <f>TEXT(shipments[[#This Row],[Shipdate]],"mmmm")</f>
        <v>February</v>
      </c>
      <c r="M66">
        <f>_xlfn.XLOOKUP(shipments[[#This Row],[PID]],products[PID],products[Cost_per_box],"NA",0)</f>
        <v>3.85</v>
      </c>
      <c r="N66">
        <f>shipments[[#This Row],[Boxes]]*shipments[[#This Row],[Cost Per Box]]</f>
        <v>2294.6</v>
      </c>
      <c r="O66">
        <f>shipments[[#This Row],[Sales Amount]]-shipments[[#This Row],[Total Cost]]</f>
        <v>2466.4</v>
      </c>
      <c r="P66" s="9">
        <f>shipments[[#This Row],[Profit]]/shipments[[#This Row],[Sales Amount]]</f>
        <v>0.51804242806133172</v>
      </c>
    </row>
    <row r="67" spans="1:16" x14ac:dyDescent="1">
      <c r="A67" t="s">
        <v>97</v>
      </c>
      <c r="B67" t="s">
        <v>8038</v>
      </c>
      <c r="C67" t="s">
        <v>8013</v>
      </c>
      <c r="D67" t="s">
        <v>8037</v>
      </c>
      <c r="E67" s="1">
        <v>45205</v>
      </c>
      <c r="F67">
        <v>6248.25</v>
      </c>
      <c r="G67">
        <v>782</v>
      </c>
      <c r="H67" t="s">
        <v>6</v>
      </c>
      <c r="I67" t="str">
        <f>_xlfn.XLOOKUP(shipments[[#This Row],[SPID]],people[SPID],people[Sales_person],"NA",0)</f>
        <v>Barr Faughny</v>
      </c>
      <c r="J67">
        <f>YEAR(shipments[[#This Row],[Shipdate]])</f>
        <v>2023</v>
      </c>
      <c r="K67">
        <f>MONTH(shipments[[#This Row],[Shipdate]])</f>
        <v>10</v>
      </c>
      <c r="L67" t="str">
        <f>TEXT(shipments[[#This Row],[Shipdate]],"mmmm")</f>
        <v>October</v>
      </c>
      <c r="M67">
        <f>_xlfn.XLOOKUP(shipments[[#This Row],[PID]],products[PID],products[Cost_per_box],"NA",0)</f>
        <v>3.85</v>
      </c>
      <c r="N67">
        <f>shipments[[#This Row],[Boxes]]*shipments[[#This Row],[Cost Per Box]]</f>
        <v>3010.7000000000003</v>
      </c>
      <c r="O67">
        <f>shipments[[#This Row],[Sales Amount]]-shipments[[#This Row],[Total Cost]]</f>
        <v>3237.5499999999997</v>
      </c>
      <c r="P67" s="9">
        <f>shipments[[#This Row],[Profit]]/shipments[[#This Row],[Sales Amount]]</f>
        <v>0.51815308286320161</v>
      </c>
    </row>
    <row r="68" spans="1:16" x14ac:dyDescent="1">
      <c r="A68" t="s">
        <v>98</v>
      </c>
      <c r="B68" t="s">
        <v>8038</v>
      </c>
      <c r="C68" t="s">
        <v>8013</v>
      </c>
      <c r="D68" t="s">
        <v>8037</v>
      </c>
      <c r="E68" s="1">
        <v>45265</v>
      </c>
      <c r="F68">
        <v>6864.75</v>
      </c>
      <c r="G68">
        <v>763</v>
      </c>
      <c r="H68" t="s">
        <v>6</v>
      </c>
      <c r="I68" t="str">
        <f>_xlfn.XLOOKUP(shipments[[#This Row],[SPID]],people[SPID],people[Sales_person],"NA",0)</f>
        <v>Barr Faughny</v>
      </c>
      <c r="J68">
        <f>YEAR(shipments[[#This Row],[Shipdate]])</f>
        <v>2023</v>
      </c>
      <c r="K68">
        <f>MONTH(shipments[[#This Row],[Shipdate]])</f>
        <v>12</v>
      </c>
      <c r="L68" t="str">
        <f>TEXT(shipments[[#This Row],[Shipdate]],"mmmm")</f>
        <v>December</v>
      </c>
      <c r="M68">
        <f>_xlfn.XLOOKUP(shipments[[#This Row],[PID]],products[PID],products[Cost_per_box],"NA",0)</f>
        <v>3.85</v>
      </c>
      <c r="N68">
        <f>shipments[[#This Row],[Boxes]]*shipments[[#This Row],[Cost Per Box]]</f>
        <v>2937.55</v>
      </c>
      <c r="O68">
        <f>shipments[[#This Row],[Sales Amount]]-shipments[[#This Row],[Total Cost]]</f>
        <v>3927.2</v>
      </c>
      <c r="P68" s="9">
        <f>shipments[[#This Row],[Profit]]/shipments[[#This Row],[Sales Amount]]</f>
        <v>0.57208201318329144</v>
      </c>
    </row>
    <row r="69" spans="1:16" x14ac:dyDescent="1">
      <c r="A69" t="s">
        <v>99</v>
      </c>
      <c r="B69" t="s">
        <v>8038</v>
      </c>
      <c r="C69" t="s">
        <v>8013</v>
      </c>
      <c r="D69" t="s">
        <v>8036</v>
      </c>
      <c r="E69" s="1">
        <v>45345</v>
      </c>
      <c r="F69">
        <v>6405.75</v>
      </c>
      <c r="G69">
        <v>712</v>
      </c>
      <c r="H69" t="s">
        <v>6</v>
      </c>
      <c r="I69" t="str">
        <f>_xlfn.XLOOKUP(shipments[[#This Row],[SPID]],people[SPID],people[Sales_person],"NA",0)</f>
        <v>Barr Faughny</v>
      </c>
      <c r="J69">
        <f>YEAR(shipments[[#This Row],[Shipdate]])</f>
        <v>2024</v>
      </c>
      <c r="K69">
        <f>MONTH(shipments[[#This Row],[Shipdate]])</f>
        <v>2</v>
      </c>
      <c r="L69" t="str">
        <f>TEXT(shipments[[#This Row],[Shipdate]],"mmmm")</f>
        <v>February</v>
      </c>
      <c r="M69">
        <f>_xlfn.XLOOKUP(shipments[[#This Row],[PID]],products[PID],products[Cost_per_box],"NA",0)</f>
        <v>3.85</v>
      </c>
      <c r="N69">
        <f>shipments[[#This Row],[Boxes]]*shipments[[#This Row],[Cost Per Box]]</f>
        <v>2741.2000000000003</v>
      </c>
      <c r="O69">
        <f>shipments[[#This Row],[Sales Amount]]-shipments[[#This Row],[Total Cost]]</f>
        <v>3664.5499999999997</v>
      </c>
      <c r="P69" s="9">
        <f>shipments[[#This Row],[Profit]]/shipments[[#This Row],[Sales Amount]]</f>
        <v>0.57207196659251447</v>
      </c>
    </row>
    <row r="70" spans="1:16" x14ac:dyDescent="1">
      <c r="A70" t="s">
        <v>100</v>
      </c>
      <c r="B70" t="s">
        <v>8038</v>
      </c>
      <c r="C70" t="s">
        <v>8014</v>
      </c>
      <c r="D70" t="s">
        <v>8035</v>
      </c>
      <c r="E70" s="1">
        <v>45562</v>
      </c>
      <c r="F70">
        <v>2270.25</v>
      </c>
      <c r="G70">
        <v>284</v>
      </c>
      <c r="H70" t="s">
        <v>25</v>
      </c>
      <c r="I70" t="str">
        <f>_xlfn.XLOOKUP(shipments[[#This Row],[SPID]],people[SPID],people[Sales_person],"NA",0)</f>
        <v>Barr Faughny</v>
      </c>
      <c r="J70">
        <f>YEAR(shipments[[#This Row],[Shipdate]])</f>
        <v>2024</v>
      </c>
      <c r="K70">
        <f>MONTH(shipments[[#This Row],[Shipdate]])</f>
        <v>9</v>
      </c>
      <c r="L70" t="str">
        <f>TEXT(shipments[[#This Row],[Shipdate]],"mmmm")</f>
        <v>September</v>
      </c>
      <c r="M70">
        <f>_xlfn.XLOOKUP(shipments[[#This Row],[PID]],products[PID],products[Cost_per_box],"NA",0)</f>
        <v>5.72</v>
      </c>
      <c r="N70">
        <f>shipments[[#This Row],[Boxes]]*shipments[[#This Row],[Cost Per Box]]</f>
        <v>1624.48</v>
      </c>
      <c r="O70">
        <f>shipments[[#This Row],[Sales Amount]]-shipments[[#This Row],[Total Cost]]</f>
        <v>645.77</v>
      </c>
      <c r="P70" s="9">
        <f>shipments[[#This Row],[Profit]]/shipments[[#This Row],[Sales Amount]]</f>
        <v>0.28444884924567776</v>
      </c>
    </row>
    <row r="71" spans="1:16" x14ac:dyDescent="1">
      <c r="A71" t="s">
        <v>101</v>
      </c>
      <c r="B71" t="s">
        <v>8038</v>
      </c>
      <c r="C71" t="s">
        <v>8014</v>
      </c>
      <c r="D71" t="s">
        <v>8037</v>
      </c>
      <c r="E71" s="1">
        <v>45230</v>
      </c>
      <c r="F71">
        <v>1642.5</v>
      </c>
      <c r="G71">
        <v>183</v>
      </c>
      <c r="H71" t="s">
        <v>6</v>
      </c>
      <c r="I71" t="str">
        <f>_xlfn.XLOOKUP(shipments[[#This Row],[SPID]],people[SPID],people[Sales_person],"NA",0)</f>
        <v>Barr Faughny</v>
      </c>
      <c r="J71">
        <f>YEAR(shipments[[#This Row],[Shipdate]])</f>
        <v>2023</v>
      </c>
      <c r="K71">
        <f>MONTH(shipments[[#This Row],[Shipdate]])</f>
        <v>10</v>
      </c>
      <c r="L71" t="str">
        <f>TEXT(shipments[[#This Row],[Shipdate]],"mmmm")</f>
        <v>October</v>
      </c>
      <c r="M71">
        <f>_xlfn.XLOOKUP(shipments[[#This Row],[PID]],products[PID],products[Cost_per_box],"NA",0)</f>
        <v>5.72</v>
      </c>
      <c r="N71">
        <f>shipments[[#This Row],[Boxes]]*shipments[[#This Row],[Cost Per Box]]</f>
        <v>1046.76</v>
      </c>
      <c r="O71">
        <f>shipments[[#This Row],[Sales Amount]]-shipments[[#This Row],[Total Cost]]</f>
        <v>595.74</v>
      </c>
      <c r="P71" s="9">
        <f>shipments[[#This Row],[Profit]]/shipments[[#This Row],[Sales Amount]]</f>
        <v>0.36270319634703196</v>
      </c>
    </row>
    <row r="72" spans="1:16" x14ac:dyDescent="1">
      <c r="A72" t="s">
        <v>102</v>
      </c>
      <c r="B72" t="s">
        <v>8038</v>
      </c>
      <c r="C72" t="s">
        <v>8014</v>
      </c>
      <c r="D72" t="s">
        <v>8037</v>
      </c>
      <c r="E72" s="1">
        <v>45320</v>
      </c>
      <c r="F72">
        <v>6432.75</v>
      </c>
      <c r="G72">
        <v>1073</v>
      </c>
      <c r="H72" t="s">
        <v>6</v>
      </c>
      <c r="I72" t="str">
        <f>_xlfn.XLOOKUP(shipments[[#This Row],[SPID]],people[SPID],people[Sales_person],"NA",0)</f>
        <v>Barr Faughny</v>
      </c>
      <c r="J72">
        <f>YEAR(shipments[[#This Row],[Shipdate]])</f>
        <v>2024</v>
      </c>
      <c r="K72">
        <f>MONTH(shipments[[#This Row],[Shipdate]])</f>
        <v>1</v>
      </c>
      <c r="L72" t="str">
        <f>TEXT(shipments[[#This Row],[Shipdate]],"mmmm")</f>
        <v>January</v>
      </c>
      <c r="M72">
        <f>_xlfn.XLOOKUP(shipments[[#This Row],[PID]],products[PID],products[Cost_per_box],"NA",0)</f>
        <v>5.72</v>
      </c>
      <c r="N72">
        <f>shipments[[#This Row],[Boxes]]*shipments[[#This Row],[Cost Per Box]]</f>
        <v>6137.5599999999995</v>
      </c>
      <c r="O72">
        <f>shipments[[#This Row],[Sales Amount]]-shipments[[#This Row],[Total Cost]]</f>
        <v>295.19000000000051</v>
      </c>
      <c r="P72" s="9">
        <f>shipments[[#This Row],[Profit]]/shipments[[#This Row],[Sales Amount]]</f>
        <v>4.5888616843496252E-2</v>
      </c>
    </row>
    <row r="73" spans="1:16" x14ac:dyDescent="1">
      <c r="A73" t="s">
        <v>103</v>
      </c>
      <c r="B73" t="s">
        <v>8038</v>
      </c>
      <c r="C73" t="s">
        <v>8014</v>
      </c>
      <c r="D73" t="s">
        <v>8033</v>
      </c>
      <c r="E73" s="1">
        <v>45237</v>
      </c>
      <c r="F73">
        <v>1491.75</v>
      </c>
      <c r="G73">
        <v>166</v>
      </c>
      <c r="H73" t="s">
        <v>6</v>
      </c>
      <c r="I73" t="str">
        <f>_xlfn.XLOOKUP(shipments[[#This Row],[SPID]],people[SPID],people[Sales_person],"NA",0)</f>
        <v>Barr Faughny</v>
      </c>
      <c r="J73">
        <f>YEAR(shipments[[#This Row],[Shipdate]])</f>
        <v>2023</v>
      </c>
      <c r="K73">
        <f>MONTH(shipments[[#This Row],[Shipdate]])</f>
        <v>11</v>
      </c>
      <c r="L73" t="str">
        <f>TEXT(shipments[[#This Row],[Shipdate]],"mmmm")</f>
        <v>November</v>
      </c>
      <c r="M73">
        <f>_xlfn.XLOOKUP(shipments[[#This Row],[PID]],products[PID],products[Cost_per_box],"NA",0)</f>
        <v>5.72</v>
      </c>
      <c r="N73">
        <f>shipments[[#This Row],[Boxes]]*shipments[[#This Row],[Cost Per Box]]</f>
        <v>949.52</v>
      </c>
      <c r="O73">
        <f>shipments[[#This Row],[Sales Amount]]-shipments[[#This Row],[Total Cost]]</f>
        <v>542.23</v>
      </c>
      <c r="P73" s="9">
        <f>shipments[[#This Row],[Profit]]/shipments[[#This Row],[Sales Amount]]</f>
        <v>0.36348583877995644</v>
      </c>
    </row>
    <row r="74" spans="1:16" x14ac:dyDescent="1">
      <c r="A74" t="s">
        <v>104</v>
      </c>
      <c r="B74" t="s">
        <v>8038</v>
      </c>
      <c r="C74" t="s">
        <v>8014</v>
      </c>
      <c r="D74" t="s">
        <v>8037</v>
      </c>
      <c r="E74" s="1">
        <v>45274</v>
      </c>
      <c r="F74">
        <v>3458.25</v>
      </c>
      <c r="G74">
        <v>433</v>
      </c>
      <c r="H74" t="s">
        <v>6</v>
      </c>
      <c r="I74" t="str">
        <f>_xlfn.XLOOKUP(shipments[[#This Row],[SPID]],people[SPID],people[Sales_person],"NA",0)</f>
        <v>Barr Faughny</v>
      </c>
      <c r="J74">
        <f>YEAR(shipments[[#This Row],[Shipdate]])</f>
        <v>2023</v>
      </c>
      <c r="K74">
        <f>MONTH(shipments[[#This Row],[Shipdate]])</f>
        <v>12</v>
      </c>
      <c r="L74" t="str">
        <f>TEXT(shipments[[#This Row],[Shipdate]],"mmmm")</f>
        <v>December</v>
      </c>
      <c r="M74">
        <f>_xlfn.XLOOKUP(shipments[[#This Row],[PID]],products[PID],products[Cost_per_box],"NA",0)</f>
        <v>5.72</v>
      </c>
      <c r="N74">
        <f>shipments[[#This Row],[Boxes]]*shipments[[#This Row],[Cost Per Box]]</f>
        <v>2476.7599999999998</v>
      </c>
      <c r="O74">
        <f>shipments[[#This Row],[Sales Amount]]-shipments[[#This Row],[Total Cost]]</f>
        <v>981.49000000000024</v>
      </c>
      <c r="P74" s="9">
        <f>shipments[[#This Row],[Profit]]/shipments[[#This Row],[Sales Amount]]</f>
        <v>0.2838111761729199</v>
      </c>
    </row>
    <row r="75" spans="1:16" x14ac:dyDescent="1">
      <c r="A75" t="s">
        <v>105</v>
      </c>
      <c r="B75" t="s">
        <v>8038</v>
      </c>
      <c r="C75" t="s">
        <v>8015</v>
      </c>
      <c r="D75" t="s">
        <v>8032</v>
      </c>
      <c r="E75" s="1">
        <v>45085</v>
      </c>
      <c r="F75">
        <v>1062</v>
      </c>
      <c r="G75">
        <v>43</v>
      </c>
      <c r="H75" t="s">
        <v>6</v>
      </c>
      <c r="I75" t="str">
        <f>_xlfn.XLOOKUP(shipments[[#This Row],[SPID]],people[SPID],people[Sales_person],"NA",0)</f>
        <v>Barr Faughny</v>
      </c>
      <c r="J75">
        <f>YEAR(shipments[[#This Row],[Shipdate]])</f>
        <v>2023</v>
      </c>
      <c r="K75">
        <f>MONTH(shipments[[#This Row],[Shipdate]])</f>
        <v>6</v>
      </c>
      <c r="L75" t="str">
        <f>TEXT(shipments[[#This Row],[Shipdate]],"mmmm")</f>
        <v>June</v>
      </c>
      <c r="M75">
        <f>_xlfn.XLOOKUP(shipments[[#This Row],[PID]],products[PID],products[Cost_per_box],"NA",0)</f>
        <v>6.31</v>
      </c>
      <c r="N75">
        <f>shipments[[#This Row],[Boxes]]*shipments[[#This Row],[Cost Per Box]]</f>
        <v>271.33</v>
      </c>
      <c r="O75">
        <f>shipments[[#This Row],[Sales Amount]]-shipments[[#This Row],[Total Cost]]</f>
        <v>790.67000000000007</v>
      </c>
      <c r="P75" s="9">
        <f>shipments[[#This Row],[Profit]]/shipments[[#This Row],[Sales Amount]]</f>
        <v>0.74451035781544261</v>
      </c>
    </row>
    <row r="76" spans="1:16" x14ac:dyDescent="1">
      <c r="A76" t="s">
        <v>106</v>
      </c>
      <c r="B76" t="s">
        <v>8038</v>
      </c>
      <c r="C76" t="s">
        <v>8015</v>
      </c>
      <c r="D76" t="s">
        <v>8035</v>
      </c>
      <c r="E76" s="1">
        <v>45253</v>
      </c>
      <c r="F76">
        <v>1012.5</v>
      </c>
      <c r="G76">
        <v>41</v>
      </c>
      <c r="H76" t="s">
        <v>6</v>
      </c>
      <c r="I76" t="str">
        <f>_xlfn.XLOOKUP(shipments[[#This Row],[SPID]],people[SPID],people[Sales_person],"NA",0)</f>
        <v>Barr Faughny</v>
      </c>
      <c r="J76">
        <f>YEAR(shipments[[#This Row],[Shipdate]])</f>
        <v>2023</v>
      </c>
      <c r="K76">
        <f>MONTH(shipments[[#This Row],[Shipdate]])</f>
        <v>11</v>
      </c>
      <c r="L76" t="str">
        <f>TEXT(shipments[[#This Row],[Shipdate]],"mmmm")</f>
        <v>November</v>
      </c>
      <c r="M76">
        <f>_xlfn.XLOOKUP(shipments[[#This Row],[PID]],products[PID],products[Cost_per_box],"NA",0)</f>
        <v>6.31</v>
      </c>
      <c r="N76">
        <f>shipments[[#This Row],[Boxes]]*shipments[[#This Row],[Cost Per Box]]</f>
        <v>258.70999999999998</v>
      </c>
      <c r="O76">
        <f>shipments[[#This Row],[Sales Amount]]-shipments[[#This Row],[Total Cost]]</f>
        <v>753.79</v>
      </c>
      <c r="P76" s="9">
        <f>shipments[[#This Row],[Profit]]/shipments[[#This Row],[Sales Amount]]</f>
        <v>0.7444839506172839</v>
      </c>
    </row>
    <row r="77" spans="1:16" x14ac:dyDescent="1">
      <c r="A77" t="s">
        <v>107</v>
      </c>
      <c r="B77" t="s">
        <v>8038</v>
      </c>
      <c r="C77" t="s">
        <v>8015</v>
      </c>
      <c r="D77" t="s">
        <v>8032</v>
      </c>
      <c r="E77" s="1">
        <v>45148</v>
      </c>
      <c r="F77">
        <v>4853.25</v>
      </c>
      <c r="G77">
        <v>203</v>
      </c>
      <c r="H77" t="s">
        <v>6</v>
      </c>
      <c r="I77" t="str">
        <f>_xlfn.XLOOKUP(shipments[[#This Row],[SPID]],people[SPID],people[Sales_person],"NA",0)</f>
        <v>Barr Faughny</v>
      </c>
      <c r="J77">
        <f>YEAR(shipments[[#This Row],[Shipdate]])</f>
        <v>2023</v>
      </c>
      <c r="K77">
        <f>MONTH(shipments[[#This Row],[Shipdate]])</f>
        <v>8</v>
      </c>
      <c r="L77" t="str">
        <f>TEXT(shipments[[#This Row],[Shipdate]],"mmmm")</f>
        <v>August</v>
      </c>
      <c r="M77">
        <f>_xlfn.XLOOKUP(shipments[[#This Row],[PID]],products[PID],products[Cost_per_box],"NA",0)</f>
        <v>6.31</v>
      </c>
      <c r="N77">
        <f>shipments[[#This Row],[Boxes]]*shipments[[#This Row],[Cost Per Box]]</f>
        <v>1280.9299999999998</v>
      </c>
      <c r="O77">
        <f>shipments[[#This Row],[Sales Amount]]-shipments[[#This Row],[Total Cost]]</f>
        <v>3572.32</v>
      </c>
      <c r="P77" s="9">
        <f>shipments[[#This Row],[Profit]]/shipments[[#This Row],[Sales Amount]]</f>
        <v>0.73606758357801472</v>
      </c>
    </row>
    <row r="78" spans="1:16" x14ac:dyDescent="1">
      <c r="A78" t="s">
        <v>108</v>
      </c>
      <c r="B78" t="s">
        <v>8038</v>
      </c>
      <c r="C78" t="s">
        <v>8016</v>
      </c>
      <c r="D78" t="s">
        <v>8036</v>
      </c>
      <c r="E78" s="1">
        <v>45008</v>
      </c>
      <c r="F78">
        <v>5357.25</v>
      </c>
      <c r="G78">
        <v>215</v>
      </c>
      <c r="H78" t="s">
        <v>6</v>
      </c>
      <c r="I78" t="str">
        <f>_xlfn.XLOOKUP(shipments[[#This Row],[SPID]],people[SPID],people[Sales_person],"NA",0)</f>
        <v>Barr Faughny</v>
      </c>
      <c r="J78">
        <f>YEAR(shipments[[#This Row],[Shipdate]])</f>
        <v>2023</v>
      </c>
      <c r="K78">
        <f>MONTH(shipments[[#This Row],[Shipdate]])</f>
        <v>3</v>
      </c>
      <c r="L78" t="str">
        <f>TEXT(shipments[[#This Row],[Shipdate]],"mmmm")</f>
        <v>March</v>
      </c>
      <c r="M78">
        <f>_xlfn.XLOOKUP(shipments[[#This Row],[PID]],products[PID],products[Cost_per_box],"NA",0)</f>
        <v>9.94</v>
      </c>
      <c r="N78">
        <f>shipments[[#This Row],[Boxes]]*shipments[[#This Row],[Cost Per Box]]</f>
        <v>2137.1</v>
      </c>
      <c r="O78">
        <f>shipments[[#This Row],[Sales Amount]]-shipments[[#This Row],[Total Cost]]</f>
        <v>3220.15</v>
      </c>
      <c r="P78" s="9">
        <f>shipments[[#This Row],[Profit]]/shipments[[#This Row],[Sales Amount]]</f>
        <v>0.6010826450137664</v>
      </c>
    </row>
    <row r="79" spans="1:16" x14ac:dyDescent="1">
      <c r="A79" t="s">
        <v>109</v>
      </c>
      <c r="B79" t="s">
        <v>8038</v>
      </c>
      <c r="C79" t="s">
        <v>8016</v>
      </c>
      <c r="D79" t="s">
        <v>8037</v>
      </c>
      <c r="E79" s="1">
        <v>45278</v>
      </c>
      <c r="F79">
        <v>5301</v>
      </c>
      <c r="G79">
        <v>213</v>
      </c>
      <c r="H79" t="s">
        <v>6</v>
      </c>
      <c r="I79" t="str">
        <f>_xlfn.XLOOKUP(shipments[[#This Row],[SPID]],people[SPID],people[Sales_person],"NA",0)</f>
        <v>Barr Faughny</v>
      </c>
      <c r="J79">
        <f>YEAR(shipments[[#This Row],[Shipdate]])</f>
        <v>2023</v>
      </c>
      <c r="K79">
        <f>MONTH(shipments[[#This Row],[Shipdate]])</f>
        <v>12</v>
      </c>
      <c r="L79" t="str">
        <f>TEXT(shipments[[#This Row],[Shipdate]],"mmmm")</f>
        <v>December</v>
      </c>
      <c r="M79">
        <f>_xlfn.XLOOKUP(shipments[[#This Row],[PID]],products[PID],products[Cost_per_box],"NA",0)</f>
        <v>9.94</v>
      </c>
      <c r="N79">
        <f>shipments[[#This Row],[Boxes]]*shipments[[#This Row],[Cost Per Box]]</f>
        <v>2117.2199999999998</v>
      </c>
      <c r="O79">
        <f>shipments[[#This Row],[Sales Amount]]-shipments[[#This Row],[Total Cost]]</f>
        <v>3183.78</v>
      </c>
      <c r="P79" s="9">
        <f>shipments[[#This Row],[Profit]]/shipments[[#This Row],[Sales Amount]]</f>
        <v>0.60059988681380871</v>
      </c>
    </row>
    <row r="80" spans="1:16" x14ac:dyDescent="1">
      <c r="A80" t="s">
        <v>110</v>
      </c>
      <c r="B80" t="s">
        <v>8038</v>
      </c>
      <c r="C80" t="s">
        <v>8016</v>
      </c>
      <c r="D80" t="s">
        <v>8032</v>
      </c>
      <c r="E80" s="1">
        <v>44952</v>
      </c>
      <c r="F80">
        <v>5692.5</v>
      </c>
      <c r="G80">
        <v>204</v>
      </c>
      <c r="H80" t="s">
        <v>6</v>
      </c>
      <c r="I80" t="str">
        <f>_xlfn.XLOOKUP(shipments[[#This Row],[SPID]],people[SPID],people[Sales_person],"NA",0)</f>
        <v>Barr Faughny</v>
      </c>
      <c r="J80">
        <f>YEAR(shipments[[#This Row],[Shipdate]])</f>
        <v>2023</v>
      </c>
      <c r="K80">
        <f>MONTH(shipments[[#This Row],[Shipdate]])</f>
        <v>1</v>
      </c>
      <c r="L80" t="str">
        <f>TEXT(shipments[[#This Row],[Shipdate]],"mmmm")</f>
        <v>January</v>
      </c>
      <c r="M80">
        <f>_xlfn.XLOOKUP(shipments[[#This Row],[PID]],products[PID],products[Cost_per_box],"NA",0)</f>
        <v>9.94</v>
      </c>
      <c r="N80">
        <f>shipments[[#This Row],[Boxes]]*shipments[[#This Row],[Cost Per Box]]</f>
        <v>2027.76</v>
      </c>
      <c r="O80">
        <f>shipments[[#This Row],[Sales Amount]]-shipments[[#This Row],[Total Cost]]</f>
        <v>3664.74</v>
      </c>
      <c r="P80" s="9">
        <f>shipments[[#This Row],[Profit]]/shipments[[#This Row],[Sales Amount]]</f>
        <v>0.64378392621870884</v>
      </c>
    </row>
    <row r="81" spans="1:16" x14ac:dyDescent="1">
      <c r="A81" t="s">
        <v>111</v>
      </c>
      <c r="B81" t="s">
        <v>8038</v>
      </c>
      <c r="C81" t="s">
        <v>8016</v>
      </c>
      <c r="D81" t="s">
        <v>8036</v>
      </c>
      <c r="E81" s="1">
        <v>45481</v>
      </c>
      <c r="F81">
        <v>5841</v>
      </c>
      <c r="G81">
        <v>234</v>
      </c>
      <c r="H81" t="s">
        <v>17</v>
      </c>
      <c r="I81" t="str">
        <f>_xlfn.XLOOKUP(shipments[[#This Row],[SPID]],people[SPID],people[Sales_person],"NA",0)</f>
        <v>Barr Faughny</v>
      </c>
      <c r="J81">
        <f>YEAR(shipments[[#This Row],[Shipdate]])</f>
        <v>2024</v>
      </c>
      <c r="K81">
        <f>MONTH(shipments[[#This Row],[Shipdate]])</f>
        <v>7</v>
      </c>
      <c r="L81" t="str">
        <f>TEXT(shipments[[#This Row],[Shipdate]],"mmmm")</f>
        <v>July</v>
      </c>
      <c r="M81">
        <f>_xlfn.XLOOKUP(shipments[[#This Row],[PID]],products[PID],products[Cost_per_box],"NA",0)</f>
        <v>9.94</v>
      </c>
      <c r="N81">
        <f>shipments[[#This Row],[Boxes]]*shipments[[#This Row],[Cost Per Box]]</f>
        <v>2325.96</v>
      </c>
      <c r="O81">
        <f>shipments[[#This Row],[Sales Amount]]-shipments[[#This Row],[Total Cost]]</f>
        <v>3515.04</v>
      </c>
      <c r="P81" s="9">
        <f>shipments[[#This Row],[Profit]]/shipments[[#This Row],[Sales Amount]]</f>
        <v>0.60178736517719567</v>
      </c>
    </row>
    <row r="82" spans="1:16" x14ac:dyDescent="1">
      <c r="A82" t="s">
        <v>112</v>
      </c>
      <c r="B82" t="s">
        <v>8038</v>
      </c>
      <c r="C82" t="s">
        <v>8017</v>
      </c>
      <c r="D82" t="s">
        <v>8037</v>
      </c>
      <c r="E82" s="1">
        <v>45562</v>
      </c>
      <c r="F82">
        <v>20072.25</v>
      </c>
      <c r="G82">
        <v>1057</v>
      </c>
      <c r="H82" t="s">
        <v>25</v>
      </c>
      <c r="I82" t="str">
        <f>_xlfn.XLOOKUP(shipments[[#This Row],[SPID]],people[SPID],people[Sales_person],"NA",0)</f>
        <v>Barr Faughny</v>
      </c>
      <c r="J82">
        <f>YEAR(shipments[[#This Row],[Shipdate]])</f>
        <v>2024</v>
      </c>
      <c r="K82">
        <f>MONTH(shipments[[#This Row],[Shipdate]])</f>
        <v>9</v>
      </c>
      <c r="L82" t="str">
        <f>TEXT(shipments[[#This Row],[Shipdate]],"mmmm")</f>
        <v>September</v>
      </c>
      <c r="M82">
        <f>_xlfn.XLOOKUP(shipments[[#This Row],[PID]],products[PID],products[Cost_per_box],"NA",0)</f>
        <v>7.73</v>
      </c>
      <c r="N82">
        <f>shipments[[#This Row],[Boxes]]*shipments[[#This Row],[Cost Per Box]]</f>
        <v>8170.6100000000006</v>
      </c>
      <c r="O82">
        <f>shipments[[#This Row],[Sales Amount]]-shipments[[#This Row],[Total Cost]]</f>
        <v>11901.64</v>
      </c>
      <c r="P82" s="9">
        <f>shipments[[#This Row],[Profit]]/shipments[[#This Row],[Sales Amount]]</f>
        <v>0.59294000423470206</v>
      </c>
    </row>
    <row r="83" spans="1:16" x14ac:dyDescent="1">
      <c r="A83" t="s">
        <v>113</v>
      </c>
      <c r="B83" t="s">
        <v>8038</v>
      </c>
      <c r="C83" t="s">
        <v>8018</v>
      </c>
      <c r="D83" t="s">
        <v>8037</v>
      </c>
      <c r="E83" s="1">
        <v>45135</v>
      </c>
      <c r="F83">
        <v>2002.5</v>
      </c>
      <c r="G83">
        <v>88</v>
      </c>
      <c r="H83" t="s">
        <v>6</v>
      </c>
      <c r="I83" t="str">
        <f>_xlfn.XLOOKUP(shipments[[#This Row],[SPID]],people[SPID],people[Sales_person],"NA",0)</f>
        <v>Barr Faughny</v>
      </c>
      <c r="J83">
        <f>YEAR(shipments[[#This Row],[Shipdate]])</f>
        <v>2023</v>
      </c>
      <c r="K83">
        <f>MONTH(shipments[[#This Row],[Shipdate]])</f>
        <v>7</v>
      </c>
      <c r="L83" t="str">
        <f>TEXT(shipments[[#This Row],[Shipdate]],"mmmm")</f>
        <v>July</v>
      </c>
      <c r="M83">
        <f>_xlfn.XLOOKUP(shipments[[#This Row],[PID]],products[PID],products[Cost_per_box],"NA",0)</f>
        <v>3.68</v>
      </c>
      <c r="N83">
        <f>shipments[[#This Row],[Boxes]]*shipments[[#This Row],[Cost Per Box]]</f>
        <v>323.84000000000003</v>
      </c>
      <c r="O83">
        <f>shipments[[#This Row],[Sales Amount]]-shipments[[#This Row],[Total Cost]]</f>
        <v>1678.6599999999999</v>
      </c>
      <c r="P83" s="9">
        <f>shipments[[#This Row],[Profit]]/shipments[[#This Row],[Sales Amount]]</f>
        <v>0.83828214731585515</v>
      </c>
    </row>
    <row r="84" spans="1:16" x14ac:dyDescent="1">
      <c r="A84" t="s">
        <v>114</v>
      </c>
      <c r="B84" t="s">
        <v>8038</v>
      </c>
      <c r="C84" t="s">
        <v>8019</v>
      </c>
      <c r="D84" t="s">
        <v>8037</v>
      </c>
      <c r="E84" s="1">
        <v>45063</v>
      </c>
      <c r="F84">
        <v>920.25</v>
      </c>
      <c r="G84">
        <v>66</v>
      </c>
      <c r="H84" t="s">
        <v>6</v>
      </c>
      <c r="I84" t="str">
        <f>_xlfn.XLOOKUP(shipments[[#This Row],[SPID]],people[SPID],people[Sales_person],"NA",0)</f>
        <v>Barr Faughny</v>
      </c>
      <c r="J84">
        <f>YEAR(shipments[[#This Row],[Shipdate]])</f>
        <v>2023</v>
      </c>
      <c r="K84">
        <f>MONTH(shipments[[#This Row],[Shipdate]])</f>
        <v>5</v>
      </c>
      <c r="L84" t="str">
        <f>TEXT(shipments[[#This Row],[Shipdate]],"mmmm")</f>
        <v>May</v>
      </c>
      <c r="M84">
        <f>_xlfn.XLOOKUP(shipments[[#This Row],[PID]],products[PID],products[Cost_per_box],"NA",0)</f>
        <v>8.2200000000000006</v>
      </c>
      <c r="N84">
        <f>shipments[[#This Row],[Boxes]]*shipments[[#This Row],[Cost Per Box]]</f>
        <v>542.5200000000001</v>
      </c>
      <c r="O84">
        <f>shipments[[#This Row],[Sales Amount]]-shipments[[#This Row],[Total Cost]]</f>
        <v>377.7299999999999</v>
      </c>
      <c r="P84" s="9">
        <f>shipments[[#This Row],[Profit]]/shipments[[#This Row],[Sales Amount]]</f>
        <v>0.41046454767726154</v>
      </c>
    </row>
    <row r="85" spans="1:16" x14ac:dyDescent="1">
      <c r="A85" t="s">
        <v>115</v>
      </c>
      <c r="B85" t="s">
        <v>8038</v>
      </c>
      <c r="C85" t="s">
        <v>8019</v>
      </c>
      <c r="D85" t="s">
        <v>8034</v>
      </c>
      <c r="E85" s="1">
        <v>45548</v>
      </c>
      <c r="F85">
        <v>11027.25</v>
      </c>
      <c r="G85">
        <v>690</v>
      </c>
      <c r="H85" t="s">
        <v>25</v>
      </c>
      <c r="I85" t="str">
        <f>_xlfn.XLOOKUP(shipments[[#This Row],[SPID]],people[SPID],people[Sales_person],"NA",0)</f>
        <v>Barr Faughny</v>
      </c>
      <c r="J85">
        <f>YEAR(shipments[[#This Row],[Shipdate]])</f>
        <v>2024</v>
      </c>
      <c r="K85">
        <f>MONTH(shipments[[#This Row],[Shipdate]])</f>
        <v>9</v>
      </c>
      <c r="L85" t="str">
        <f>TEXT(shipments[[#This Row],[Shipdate]],"mmmm")</f>
        <v>September</v>
      </c>
      <c r="M85">
        <f>_xlfn.XLOOKUP(shipments[[#This Row],[PID]],products[PID],products[Cost_per_box],"NA",0)</f>
        <v>8.2200000000000006</v>
      </c>
      <c r="N85">
        <f>shipments[[#This Row],[Boxes]]*shipments[[#This Row],[Cost Per Box]]</f>
        <v>5671.8</v>
      </c>
      <c r="O85">
        <f>shipments[[#This Row],[Sales Amount]]-shipments[[#This Row],[Total Cost]]</f>
        <v>5355.45</v>
      </c>
      <c r="P85" s="9">
        <f>shipments[[#This Row],[Profit]]/shipments[[#This Row],[Sales Amount]]</f>
        <v>0.48565598857376047</v>
      </c>
    </row>
    <row r="86" spans="1:16" x14ac:dyDescent="1">
      <c r="A86" t="s">
        <v>116</v>
      </c>
      <c r="B86" t="s">
        <v>8038</v>
      </c>
      <c r="C86" t="s">
        <v>8019</v>
      </c>
      <c r="D86" t="s">
        <v>8035</v>
      </c>
      <c r="E86" s="1">
        <v>45264</v>
      </c>
      <c r="F86">
        <v>675</v>
      </c>
      <c r="G86">
        <v>57</v>
      </c>
      <c r="H86" t="s">
        <v>39</v>
      </c>
      <c r="I86" t="str">
        <f>_xlfn.XLOOKUP(shipments[[#This Row],[SPID]],people[SPID],people[Sales_person],"NA",0)</f>
        <v>Barr Faughny</v>
      </c>
      <c r="J86">
        <f>YEAR(shipments[[#This Row],[Shipdate]])</f>
        <v>2023</v>
      </c>
      <c r="K86">
        <f>MONTH(shipments[[#This Row],[Shipdate]])</f>
        <v>12</v>
      </c>
      <c r="L86" t="str">
        <f>TEXT(shipments[[#This Row],[Shipdate]],"mmmm")</f>
        <v>December</v>
      </c>
      <c r="M86">
        <f>_xlfn.XLOOKUP(shipments[[#This Row],[PID]],products[PID],products[Cost_per_box],"NA",0)</f>
        <v>8.2200000000000006</v>
      </c>
      <c r="N86">
        <f>shipments[[#This Row],[Boxes]]*shipments[[#This Row],[Cost Per Box]]</f>
        <v>468.54</v>
      </c>
      <c r="O86">
        <f>shipments[[#This Row],[Sales Amount]]-shipments[[#This Row],[Total Cost]]</f>
        <v>206.45999999999998</v>
      </c>
      <c r="P86" s="9">
        <f>shipments[[#This Row],[Profit]]/shipments[[#This Row],[Sales Amount]]</f>
        <v>0.30586666666666662</v>
      </c>
    </row>
    <row r="87" spans="1:16" x14ac:dyDescent="1">
      <c r="A87" t="s">
        <v>117</v>
      </c>
      <c r="B87" t="s">
        <v>8038</v>
      </c>
      <c r="C87" t="s">
        <v>8020</v>
      </c>
      <c r="D87" t="s">
        <v>8037</v>
      </c>
      <c r="E87" s="1">
        <v>45135</v>
      </c>
      <c r="F87">
        <v>780.75</v>
      </c>
      <c r="G87">
        <v>42</v>
      </c>
      <c r="H87" t="s">
        <v>6</v>
      </c>
      <c r="I87" t="str">
        <f>_xlfn.XLOOKUP(shipments[[#This Row],[SPID]],people[SPID],people[Sales_person],"NA",0)</f>
        <v>Barr Faughny</v>
      </c>
      <c r="J87">
        <f>YEAR(shipments[[#This Row],[Shipdate]])</f>
        <v>2023</v>
      </c>
      <c r="K87">
        <f>MONTH(shipments[[#This Row],[Shipdate]])</f>
        <v>7</v>
      </c>
      <c r="L87" t="str">
        <f>TEXT(shipments[[#This Row],[Shipdate]],"mmmm")</f>
        <v>July</v>
      </c>
      <c r="M87">
        <f>_xlfn.XLOOKUP(shipments[[#This Row],[PID]],products[PID],products[Cost_per_box],"NA",0)</f>
        <v>10.23</v>
      </c>
      <c r="N87">
        <f>shipments[[#This Row],[Boxes]]*shipments[[#This Row],[Cost Per Box]]</f>
        <v>429.66</v>
      </c>
      <c r="O87">
        <f>shipments[[#This Row],[Sales Amount]]-shipments[[#This Row],[Total Cost]]</f>
        <v>351.09</v>
      </c>
      <c r="P87" s="9">
        <f>shipments[[#This Row],[Profit]]/shipments[[#This Row],[Sales Amount]]</f>
        <v>0.44968299711815557</v>
      </c>
    </row>
    <row r="88" spans="1:16" x14ac:dyDescent="1">
      <c r="A88" t="s">
        <v>119</v>
      </c>
      <c r="B88" t="s">
        <v>8038</v>
      </c>
      <c r="C88" t="s">
        <v>8021</v>
      </c>
      <c r="D88" t="s">
        <v>8036</v>
      </c>
      <c r="E88" s="1">
        <v>45390</v>
      </c>
      <c r="F88">
        <v>10606.5</v>
      </c>
      <c r="G88">
        <v>624</v>
      </c>
      <c r="H88" t="s">
        <v>6</v>
      </c>
      <c r="I88" t="str">
        <f>_xlfn.XLOOKUP(shipments[[#This Row],[SPID]],people[SPID],people[Sales_person],"NA",0)</f>
        <v>Barr Faughny</v>
      </c>
      <c r="J88">
        <f>YEAR(shipments[[#This Row],[Shipdate]])</f>
        <v>2024</v>
      </c>
      <c r="K88">
        <f>MONTH(shipments[[#This Row],[Shipdate]])</f>
        <v>4</v>
      </c>
      <c r="L88" t="str">
        <f>TEXT(shipments[[#This Row],[Shipdate]],"mmmm")</f>
        <v>April</v>
      </c>
      <c r="M88">
        <f>_xlfn.XLOOKUP(shipments[[#This Row],[PID]],products[PID],products[Cost_per_box],"NA",0)</f>
        <v>4.74</v>
      </c>
      <c r="N88">
        <f>shipments[[#This Row],[Boxes]]*shipments[[#This Row],[Cost Per Box]]</f>
        <v>2957.76</v>
      </c>
      <c r="O88">
        <f>shipments[[#This Row],[Sales Amount]]-shipments[[#This Row],[Total Cost]]</f>
        <v>7648.74</v>
      </c>
      <c r="P88" s="9">
        <f>shipments[[#This Row],[Profit]]/shipments[[#This Row],[Sales Amount]]</f>
        <v>0.7211370386084005</v>
      </c>
    </row>
    <row r="89" spans="1:16" x14ac:dyDescent="1">
      <c r="A89" t="s">
        <v>120</v>
      </c>
      <c r="B89" t="s">
        <v>8038</v>
      </c>
      <c r="C89" t="s">
        <v>8021</v>
      </c>
      <c r="D89" t="s">
        <v>8032</v>
      </c>
      <c r="E89" s="1">
        <v>45324</v>
      </c>
      <c r="F89">
        <v>249.75</v>
      </c>
      <c r="G89">
        <v>20</v>
      </c>
      <c r="H89" t="s">
        <v>6</v>
      </c>
      <c r="I89" t="str">
        <f>_xlfn.XLOOKUP(shipments[[#This Row],[SPID]],people[SPID],people[Sales_person],"NA",0)</f>
        <v>Barr Faughny</v>
      </c>
      <c r="J89">
        <f>YEAR(shipments[[#This Row],[Shipdate]])</f>
        <v>2024</v>
      </c>
      <c r="K89">
        <f>MONTH(shipments[[#This Row],[Shipdate]])</f>
        <v>2</v>
      </c>
      <c r="L89" t="str">
        <f>TEXT(shipments[[#This Row],[Shipdate]],"mmmm")</f>
        <v>February</v>
      </c>
      <c r="M89">
        <f>_xlfn.XLOOKUP(shipments[[#This Row],[PID]],products[PID],products[Cost_per_box],"NA",0)</f>
        <v>4.74</v>
      </c>
      <c r="N89">
        <f>shipments[[#This Row],[Boxes]]*shipments[[#This Row],[Cost Per Box]]</f>
        <v>94.800000000000011</v>
      </c>
      <c r="O89">
        <f>shipments[[#This Row],[Sales Amount]]-shipments[[#This Row],[Total Cost]]</f>
        <v>154.94999999999999</v>
      </c>
      <c r="P89" s="9">
        <f>shipments[[#This Row],[Profit]]/shipments[[#This Row],[Sales Amount]]</f>
        <v>0.62042042042042034</v>
      </c>
    </row>
    <row r="90" spans="1:16" x14ac:dyDescent="1">
      <c r="A90" t="s">
        <v>121</v>
      </c>
      <c r="B90" t="s">
        <v>8038</v>
      </c>
      <c r="C90" t="s">
        <v>8021</v>
      </c>
      <c r="D90" t="s">
        <v>8032</v>
      </c>
      <c r="E90" s="1">
        <v>45176</v>
      </c>
      <c r="F90">
        <v>4513.5</v>
      </c>
      <c r="G90">
        <v>301</v>
      </c>
      <c r="H90" t="s">
        <v>6</v>
      </c>
      <c r="I90" t="str">
        <f>_xlfn.XLOOKUP(shipments[[#This Row],[SPID]],people[SPID],people[Sales_person],"NA",0)</f>
        <v>Barr Faughny</v>
      </c>
      <c r="J90">
        <f>YEAR(shipments[[#This Row],[Shipdate]])</f>
        <v>2023</v>
      </c>
      <c r="K90">
        <f>MONTH(shipments[[#This Row],[Shipdate]])</f>
        <v>9</v>
      </c>
      <c r="L90" t="str">
        <f>TEXT(shipments[[#This Row],[Shipdate]],"mmmm")</f>
        <v>September</v>
      </c>
      <c r="M90">
        <f>_xlfn.XLOOKUP(shipments[[#This Row],[PID]],products[PID],products[Cost_per_box],"NA",0)</f>
        <v>4.74</v>
      </c>
      <c r="N90">
        <f>shipments[[#This Row],[Boxes]]*shipments[[#This Row],[Cost Per Box]]</f>
        <v>1426.74</v>
      </c>
      <c r="O90">
        <f>shipments[[#This Row],[Sales Amount]]-shipments[[#This Row],[Total Cost]]</f>
        <v>3086.76</v>
      </c>
      <c r="P90" s="9">
        <f>shipments[[#This Row],[Profit]]/shipments[[#This Row],[Sales Amount]]</f>
        <v>0.6838949817215022</v>
      </c>
    </row>
    <row r="91" spans="1:16" x14ac:dyDescent="1">
      <c r="A91" t="s">
        <v>122</v>
      </c>
      <c r="B91" t="s">
        <v>8038</v>
      </c>
      <c r="C91" t="s">
        <v>8022</v>
      </c>
      <c r="D91" t="s">
        <v>8032</v>
      </c>
      <c r="E91" s="1">
        <v>44930</v>
      </c>
      <c r="F91">
        <v>875.25</v>
      </c>
      <c r="G91">
        <v>88</v>
      </c>
      <c r="H91" t="s">
        <v>6</v>
      </c>
      <c r="I91" t="str">
        <f>_xlfn.XLOOKUP(shipments[[#This Row],[SPID]],people[SPID],people[Sales_person],"NA",0)</f>
        <v>Barr Faughny</v>
      </c>
      <c r="J91">
        <f>YEAR(shipments[[#This Row],[Shipdate]])</f>
        <v>2023</v>
      </c>
      <c r="K91">
        <f>MONTH(shipments[[#This Row],[Shipdate]])</f>
        <v>1</v>
      </c>
      <c r="L91" t="str">
        <f>TEXT(shipments[[#This Row],[Shipdate]],"mmmm")</f>
        <v>January</v>
      </c>
      <c r="M91">
        <f>_xlfn.XLOOKUP(shipments[[#This Row],[PID]],products[PID],products[Cost_per_box],"NA",0)</f>
        <v>10.51</v>
      </c>
      <c r="N91">
        <f>shipments[[#This Row],[Boxes]]*shipments[[#This Row],[Cost Per Box]]</f>
        <v>924.88</v>
      </c>
      <c r="O91">
        <f>shipments[[#This Row],[Sales Amount]]-shipments[[#This Row],[Total Cost]]</f>
        <v>-49.629999999999995</v>
      </c>
      <c r="P91" s="9">
        <f>shipments[[#This Row],[Profit]]/shipments[[#This Row],[Sales Amount]]</f>
        <v>-5.6703798914595822E-2</v>
      </c>
    </row>
    <row r="92" spans="1:16" x14ac:dyDescent="1">
      <c r="A92" t="s">
        <v>123</v>
      </c>
      <c r="B92" t="s">
        <v>8038</v>
      </c>
      <c r="C92" t="s">
        <v>8022</v>
      </c>
      <c r="D92" t="s">
        <v>8035</v>
      </c>
      <c r="E92" s="1">
        <v>45562</v>
      </c>
      <c r="F92">
        <v>7434</v>
      </c>
      <c r="G92">
        <v>1239</v>
      </c>
      <c r="H92" t="s">
        <v>39</v>
      </c>
      <c r="I92" t="str">
        <f>_xlfn.XLOOKUP(shipments[[#This Row],[SPID]],people[SPID],people[Sales_person],"NA",0)</f>
        <v>Barr Faughny</v>
      </c>
      <c r="J92">
        <f>YEAR(shipments[[#This Row],[Shipdate]])</f>
        <v>2024</v>
      </c>
      <c r="K92">
        <f>MONTH(shipments[[#This Row],[Shipdate]])</f>
        <v>9</v>
      </c>
      <c r="L92" t="str">
        <f>TEXT(shipments[[#This Row],[Shipdate]],"mmmm")</f>
        <v>September</v>
      </c>
      <c r="M92">
        <f>_xlfn.XLOOKUP(shipments[[#This Row],[PID]],products[PID],products[Cost_per_box],"NA",0)</f>
        <v>10.51</v>
      </c>
      <c r="N92">
        <f>shipments[[#This Row],[Boxes]]*shipments[[#This Row],[Cost Per Box]]</f>
        <v>13021.89</v>
      </c>
      <c r="O92">
        <f>shipments[[#This Row],[Sales Amount]]-shipments[[#This Row],[Total Cost]]</f>
        <v>-5587.8899999999994</v>
      </c>
      <c r="P92" s="9">
        <f>shipments[[#This Row],[Profit]]/shipments[[#This Row],[Sales Amount]]</f>
        <v>-0.75166666666666659</v>
      </c>
    </row>
    <row r="93" spans="1:16" x14ac:dyDescent="1">
      <c r="A93" t="s">
        <v>124</v>
      </c>
      <c r="B93" t="s">
        <v>8038</v>
      </c>
      <c r="C93" t="s">
        <v>8022</v>
      </c>
      <c r="D93" t="s">
        <v>8036</v>
      </c>
      <c r="E93" s="1">
        <v>45238</v>
      </c>
      <c r="F93">
        <v>4065.75</v>
      </c>
      <c r="G93">
        <v>407</v>
      </c>
      <c r="H93" t="s">
        <v>6</v>
      </c>
      <c r="I93" t="str">
        <f>_xlfn.XLOOKUP(shipments[[#This Row],[SPID]],people[SPID],people[Sales_person],"NA",0)</f>
        <v>Barr Faughny</v>
      </c>
      <c r="J93">
        <f>YEAR(shipments[[#This Row],[Shipdate]])</f>
        <v>2023</v>
      </c>
      <c r="K93">
        <f>MONTH(shipments[[#This Row],[Shipdate]])</f>
        <v>11</v>
      </c>
      <c r="L93" t="str">
        <f>TEXT(shipments[[#This Row],[Shipdate]],"mmmm")</f>
        <v>November</v>
      </c>
      <c r="M93">
        <f>_xlfn.XLOOKUP(shipments[[#This Row],[PID]],products[PID],products[Cost_per_box],"NA",0)</f>
        <v>10.51</v>
      </c>
      <c r="N93">
        <f>shipments[[#This Row],[Boxes]]*shipments[[#This Row],[Cost Per Box]]</f>
        <v>4277.57</v>
      </c>
      <c r="O93">
        <f>shipments[[#This Row],[Sales Amount]]-shipments[[#This Row],[Total Cost]]</f>
        <v>-211.81999999999971</v>
      </c>
      <c r="P93" s="9">
        <f>shipments[[#This Row],[Profit]]/shipments[[#This Row],[Sales Amount]]</f>
        <v>-5.2098628789276201E-2</v>
      </c>
    </row>
    <row r="94" spans="1:16" x14ac:dyDescent="1">
      <c r="A94" t="s">
        <v>125</v>
      </c>
      <c r="B94" t="s">
        <v>8038</v>
      </c>
      <c r="C94" t="s">
        <v>8022</v>
      </c>
      <c r="D94" t="s">
        <v>8037</v>
      </c>
      <c r="E94" s="1">
        <v>45149</v>
      </c>
      <c r="F94">
        <v>7517.25</v>
      </c>
      <c r="G94">
        <v>1074</v>
      </c>
      <c r="H94" t="s">
        <v>6</v>
      </c>
      <c r="I94" t="str">
        <f>_xlfn.XLOOKUP(shipments[[#This Row],[SPID]],people[SPID],people[Sales_person],"NA",0)</f>
        <v>Barr Faughny</v>
      </c>
      <c r="J94">
        <f>YEAR(shipments[[#This Row],[Shipdate]])</f>
        <v>2023</v>
      </c>
      <c r="K94">
        <f>MONTH(shipments[[#This Row],[Shipdate]])</f>
        <v>8</v>
      </c>
      <c r="L94" t="str">
        <f>TEXT(shipments[[#This Row],[Shipdate]],"mmmm")</f>
        <v>August</v>
      </c>
      <c r="M94">
        <f>_xlfn.XLOOKUP(shipments[[#This Row],[PID]],products[PID],products[Cost_per_box],"NA",0)</f>
        <v>10.51</v>
      </c>
      <c r="N94">
        <f>shipments[[#This Row],[Boxes]]*shipments[[#This Row],[Cost Per Box]]</f>
        <v>11287.74</v>
      </c>
      <c r="O94">
        <f>shipments[[#This Row],[Sales Amount]]-shipments[[#This Row],[Total Cost]]</f>
        <v>-3770.49</v>
      </c>
      <c r="P94" s="9">
        <f>shipments[[#This Row],[Profit]]/shipments[[#This Row],[Sales Amount]]</f>
        <v>-0.50157836974957593</v>
      </c>
    </row>
    <row r="95" spans="1:16" x14ac:dyDescent="1">
      <c r="A95" t="s">
        <v>126</v>
      </c>
      <c r="B95" t="s">
        <v>8038</v>
      </c>
      <c r="C95" t="s">
        <v>8022</v>
      </c>
      <c r="D95" t="s">
        <v>8033</v>
      </c>
      <c r="E95" s="1">
        <v>45308</v>
      </c>
      <c r="F95">
        <v>4214.25</v>
      </c>
      <c r="G95">
        <v>527</v>
      </c>
      <c r="H95" t="s">
        <v>6</v>
      </c>
      <c r="I95" t="str">
        <f>_xlfn.XLOOKUP(shipments[[#This Row],[SPID]],people[SPID],people[Sales_person],"NA",0)</f>
        <v>Barr Faughny</v>
      </c>
      <c r="J95">
        <f>YEAR(shipments[[#This Row],[Shipdate]])</f>
        <v>2024</v>
      </c>
      <c r="K95">
        <f>MONTH(shipments[[#This Row],[Shipdate]])</f>
        <v>1</v>
      </c>
      <c r="L95" t="str">
        <f>TEXT(shipments[[#This Row],[Shipdate]],"mmmm")</f>
        <v>January</v>
      </c>
      <c r="M95">
        <f>_xlfn.XLOOKUP(shipments[[#This Row],[PID]],products[PID],products[Cost_per_box],"NA",0)</f>
        <v>10.51</v>
      </c>
      <c r="N95">
        <f>shipments[[#This Row],[Boxes]]*shipments[[#This Row],[Cost Per Box]]</f>
        <v>5538.7699999999995</v>
      </c>
      <c r="O95">
        <f>shipments[[#This Row],[Sales Amount]]-shipments[[#This Row],[Total Cost]]</f>
        <v>-1324.5199999999995</v>
      </c>
      <c r="P95" s="9">
        <f>shipments[[#This Row],[Profit]]/shipments[[#This Row],[Sales Amount]]</f>
        <v>-0.31429554487749883</v>
      </c>
    </row>
    <row r="96" spans="1:16" x14ac:dyDescent="1">
      <c r="A96" t="s">
        <v>127</v>
      </c>
      <c r="B96" t="s">
        <v>8038</v>
      </c>
      <c r="C96" t="s">
        <v>8023</v>
      </c>
      <c r="D96" t="s">
        <v>8036</v>
      </c>
      <c r="E96" s="1">
        <v>45063</v>
      </c>
      <c r="F96">
        <v>6205.5</v>
      </c>
      <c r="G96">
        <v>388</v>
      </c>
      <c r="H96" t="s">
        <v>6</v>
      </c>
      <c r="I96" t="str">
        <f>_xlfn.XLOOKUP(shipments[[#This Row],[SPID]],people[SPID],people[Sales_person],"NA",0)</f>
        <v>Barr Faughny</v>
      </c>
      <c r="J96">
        <f>YEAR(shipments[[#This Row],[Shipdate]])</f>
        <v>2023</v>
      </c>
      <c r="K96">
        <f>MONTH(shipments[[#This Row],[Shipdate]])</f>
        <v>5</v>
      </c>
      <c r="L96" t="str">
        <f>TEXT(shipments[[#This Row],[Shipdate]],"mmmm")</f>
        <v>May</v>
      </c>
      <c r="M96">
        <f>_xlfn.XLOOKUP(shipments[[#This Row],[PID]],products[PID],products[Cost_per_box],"NA",0)</f>
        <v>6.43</v>
      </c>
      <c r="N96">
        <f>shipments[[#This Row],[Boxes]]*shipments[[#This Row],[Cost Per Box]]</f>
        <v>2494.8399999999997</v>
      </c>
      <c r="O96">
        <f>shipments[[#This Row],[Sales Amount]]-shipments[[#This Row],[Total Cost]]</f>
        <v>3710.6600000000003</v>
      </c>
      <c r="P96" s="9">
        <f>shipments[[#This Row],[Profit]]/shipments[[#This Row],[Sales Amount]]</f>
        <v>0.59796309725243746</v>
      </c>
    </row>
    <row r="97" spans="1:16" x14ac:dyDescent="1">
      <c r="A97" t="s">
        <v>128</v>
      </c>
      <c r="B97" t="s">
        <v>8038</v>
      </c>
      <c r="C97" t="s">
        <v>8023</v>
      </c>
      <c r="D97" t="s">
        <v>8037</v>
      </c>
      <c r="E97" s="1">
        <v>45085</v>
      </c>
      <c r="F97">
        <v>6439.5</v>
      </c>
      <c r="G97">
        <v>430</v>
      </c>
      <c r="H97" t="s">
        <v>6</v>
      </c>
      <c r="I97" t="str">
        <f>_xlfn.XLOOKUP(shipments[[#This Row],[SPID]],people[SPID],people[Sales_person],"NA",0)</f>
        <v>Barr Faughny</v>
      </c>
      <c r="J97">
        <f>YEAR(shipments[[#This Row],[Shipdate]])</f>
        <v>2023</v>
      </c>
      <c r="K97">
        <f>MONTH(shipments[[#This Row],[Shipdate]])</f>
        <v>6</v>
      </c>
      <c r="L97" t="str">
        <f>TEXT(shipments[[#This Row],[Shipdate]],"mmmm")</f>
        <v>June</v>
      </c>
      <c r="M97">
        <f>_xlfn.XLOOKUP(shipments[[#This Row],[PID]],products[PID],products[Cost_per_box],"NA",0)</f>
        <v>6.43</v>
      </c>
      <c r="N97">
        <f>shipments[[#This Row],[Boxes]]*shipments[[#This Row],[Cost Per Box]]</f>
        <v>2764.9</v>
      </c>
      <c r="O97">
        <f>shipments[[#This Row],[Sales Amount]]-shipments[[#This Row],[Total Cost]]</f>
        <v>3674.6</v>
      </c>
      <c r="P97" s="9">
        <f>shipments[[#This Row],[Profit]]/shipments[[#This Row],[Sales Amount]]</f>
        <v>0.57063436602220663</v>
      </c>
    </row>
    <row r="98" spans="1:16" x14ac:dyDescent="1">
      <c r="A98" t="s">
        <v>129</v>
      </c>
      <c r="B98" t="s">
        <v>8038</v>
      </c>
      <c r="C98" t="s">
        <v>8023</v>
      </c>
      <c r="D98" t="s">
        <v>8037</v>
      </c>
      <c r="E98" s="1">
        <v>45342</v>
      </c>
      <c r="F98">
        <v>10122.75</v>
      </c>
      <c r="G98">
        <v>563</v>
      </c>
      <c r="H98" t="s">
        <v>6</v>
      </c>
      <c r="I98" t="str">
        <f>_xlfn.XLOOKUP(shipments[[#This Row],[SPID]],people[SPID],people[Sales_person],"NA",0)</f>
        <v>Barr Faughny</v>
      </c>
      <c r="J98">
        <f>YEAR(shipments[[#This Row],[Shipdate]])</f>
        <v>2024</v>
      </c>
      <c r="K98">
        <f>MONTH(shipments[[#This Row],[Shipdate]])</f>
        <v>2</v>
      </c>
      <c r="L98" t="str">
        <f>TEXT(shipments[[#This Row],[Shipdate]],"mmmm")</f>
        <v>February</v>
      </c>
      <c r="M98">
        <f>_xlfn.XLOOKUP(shipments[[#This Row],[PID]],products[PID],products[Cost_per_box],"NA",0)</f>
        <v>6.43</v>
      </c>
      <c r="N98">
        <f>shipments[[#This Row],[Boxes]]*shipments[[#This Row],[Cost Per Box]]</f>
        <v>3620.0899999999997</v>
      </c>
      <c r="O98">
        <f>shipments[[#This Row],[Sales Amount]]-shipments[[#This Row],[Total Cost]]</f>
        <v>6502.66</v>
      </c>
      <c r="P98" s="9">
        <f>shipments[[#This Row],[Profit]]/shipments[[#This Row],[Sales Amount]]</f>
        <v>0.64238077597490795</v>
      </c>
    </row>
    <row r="99" spans="1:16" x14ac:dyDescent="1">
      <c r="A99" t="s">
        <v>130</v>
      </c>
      <c r="B99" t="s">
        <v>8038</v>
      </c>
      <c r="C99" t="s">
        <v>8024</v>
      </c>
      <c r="D99" t="s">
        <v>8033</v>
      </c>
      <c r="E99" s="1">
        <v>45133</v>
      </c>
      <c r="F99">
        <v>8178.75</v>
      </c>
      <c r="G99">
        <v>482</v>
      </c>
      <c r="H99" t="s">
        <v>6</v>
      </c>
      <c r="I99" t="str">
        <f>_xlfn.XLOOKUP(shipments[[#This Row],[SPID]],people[SPID],people[Sales_person],"NA",0)</f>
        <v>Barr Faughny</v>
      </c>
      <c r="J99">
        <f>YEAR(shipments[[#This Row],[Shipdate]])</f>
        <v>2023</v>
      </c>
      <c r="K99">
        <f>MONTH(shipments[[#This Row],[Shipdate]])</f>
        <v>7</v>
      </c>
      <c r="L99" t="str">
        <f>TEXT(shipments[[#This Row],[Shipdate]],"mmmm")</f>
        <v>July</v>
      </c>
      <c r="M99">
        <f>_xlfn.XLOOKUP(shipments[[#This Row],[PID]],products[PID],products[Cost_per_box],"NA",0)</f>
        <v>12.41</v>
      </c>
      <c r="N99">
        <f>shipments[[#This Row],[Boxes]]*shipments[[#This Row],[Cost Per Box]]</f>
        <v>5981.62</v>
      </c>
      <c r="O99">
        <f>shipments[[#This Row],[Sales Amount]]-shipments[[#This Row],[Total Cost]]</f>
        <v>2197.13</v>
      </c>
      <c r="P99" s="9">
        <f>shipments[[#This Row],[Profit]]/shipments[[#This Row],[Sales Amount]]</f>
        <v>0.26863885068011617</v>
      </c>
    </row>
    <row r="100" spans="1:16" x14ac:dyDescent="1">
      <c r="A100" t="s">
        <v>132</v>
      </c>
      <c r="B100" t="s">
        <v>8038</v>
      </c>
      <c r="C100" t="s">
        <v>8025</v>
      </c>
      <c r="D100" t="s">
        <v>8032</v>
      </c>
      <c r="E100" s="1">
        <v>45349</v>
      </c>
      <c r="F100">
        <v>11650.5</v>
      </c>
      <c r="G100">
        <v>777</v>
      </c>
      <c r="H100" t="s">
        <v>6</v>
      </c>
      <c r="I100" t="str">
        <f>_xlfn.XLOOKUP(shipments[[#This Row],[SPID]],people[SPID],people[Sales_person],"NA",0)</f>
        <v>Barr Faughny</v>
      </c>
      <c r="J100">
        <f>YEAR(shipments[[#This Row],[Shipdate]])</f>
        <v>2024</v>
      </c>
      <c r="K100">
        <f>MONTH(shipments[[#This Row],[Shipdate]])</f>
        <v>2</v>
      </c>
      <c r="L100" t="str">
        <f>TEXT(shipments[[#This Row],[Shipdate]],"mmmm")</f>
        <v>February</v>
      </c>
      <c r="M100">
        <f>_xlfn.XLOOKUP(shipments[[#This Row],[PID]],products[PID],products[Cost_per_box],"NA",0)</f>
        <v>9.57</v>
      </c>
      <c r="N100">
        <f>shipments[[#This Row],[Boxes]]*shipments[[#This Row],[Cost Per Box]]</f>
        <v>7435.89</v>
      </c>
      <c r="O100">
        <f>shipments[[#This Row],[Sales Amount]]-shipments[[#This Row],[Total Cost]]</f>
        <v>4214.6099999999997</v>
      </c>
      <c r="P100" s="9">
        <f>shipments[[#This Row],[Profit]]/shipments[[#This Row],[Sales Amount]]</f>
        <v>0.36175357280803394</v>
      </c>
    </row>
    <row r="101" spans="1:16" x14ac:dyDescent="1">
      <c r="A101" t="s">
        <v>133</v>
      </c>
      <c r="B101" t="s">
        <v>8038</v>
      </c>
      <c r="C101" t="s">
        <v>8025</v>
      </c>
      <c r="D101" t="s">
        <v>8035</v>
      </c>
      <c r="E101" s="1">
        <v>45271</v>
      </c>
      <c r="F101">
        <v>13036.5</v>
      </c>
      <c r="G101">
        <v>815</v>
      </c>
      <c r="H101" t="s">
        <v>6</v>
      </c>
      <c r="I101" t="str">
        <f>_xlfn.XLOOKUP(shipments[[#This Row],[SPID]],people[SPID],people[Sales_person],"NA",0)</f>
        <v>Barr Faughny</v>
      </c>
      <c r="J101">
        <f>YEAR(shipments[[#This Row],[Shipdate]])</f>
        <v>2023</v>
      </c>
      <c r="K101">
        <f>MONTH(shipments[[#This Row],[Shipdate]])</f>
        <v>12</v>
      </c>
      <c r="L101" t="str">
        <f>TEXT(shipments[[#This Row],[Shipdate]],"mmmm")</f>
        <v>December</v>
      </c>
      <c r="M101">
        <f>_xlfn.XLOOKUP(shipments[[#This Row],[PID]],products[PID],products[Cost_per_box],"NA",0)</f>
        <v>9.57</v>
      </c>
      <c r="N101">
        <f>shipments[[#This Row],[Boxes]]*shipments[[#This Row],[Cost Per Box]]</f>
        <v>7799.55</v>
      </c>
      <c r="O101">
        <f>shipments[[#This Row],[Sales Amount]]-shipments[[#This Row],[Total Cost]]</f>
        <v>5236.95</v>
      </c>
      <c r="P101" s="9">
        <f>shipments[[#This Row],[Profit]]/shipments[[#This Row],[Sales Amount]]</f>
        <v>0.40171441721320905</v>
      </c>
    </row>
    <row r="102" spans="1:16" x14ac:dyDescent="1">
      <c r="A102" t="s">
        <v>134</v>
      </c>
      <c r="B102" t="s">
        <v>8038</v>
      </c>
      <c r="C102" t="s">
        <v>8025</v>
      </c>
      <c r="D102" t="s">
        <v>8036</v>
      </c>
      <c r="E102" s="1">
        <v>45244</v>
      </c>
      <c r="F102">
        <v>5933.25</v>
      </c>
      <c r="G102">
        <v>424</v>
      </c>
      <c r="H102" t="s">
        <v>6</v>
      </c>
      <c r="I102" t="str">
        <f>_xlfn.XLOOKUP(shipments[[#This Row],[SPID]],people[SPID],people[Sales_person],"NA",0)</f>
        <v>Barr Faughny</v>
      </c>
      <c r="J102">
        <f>YEAR(shipments[[#This Row],[Shipdate]])</f>
        <v>2023</v>
      </c>
      <c r="K102">
        <f>MONTH(shipments[[#This Row],[Shipdate]])</f>
        <v>11</v>
      </c>
      <c r="L102" t="str">
        <f>TEXT(shipments[[#This Row],[Shipdate]],"mmmm")</f>
        <v>November</v>
      </c>
      <c r="M102">
        <f>_xlfn.XLOOKUP(shipments[[#This Row],[PID]],products[PID],products[Cost_per_box],"NA",0)</f>
        <v>9.57</v>
      </c>
      <c r="N102">
        <f>shipments[[#This Row],[Boxes]]*shipments[[#This Row],[Cost Per Box]]</f>
        <v>4057.6800000000003</v>
      </c>
      <c r="O102">
        <f>shipments[[#This Row],[Sales Amount]]-shipments[[#This Row],[Total Cost]]</f>
        <v>1875.5699999999997</v>
      </c>
      <c r="P102" s="9">
        <f>shipments[[#This Row],[Profit]]/shipments[[#This Row],[Sales Amount]]</f>
        <v>0.31611174314245982</v>
      </c>
    </row>
    <row r="103" spans="1:16" x14ac:dyDescent="1">
      <c r="A103" t="s">
        <v>135</v>
      </c>
      <c r="B103" t="s">
        <v>8038</v>
      </c>
      <c r="C103" t="s">
        <v>8025</v>
      </c>
      <c r="D103" t="s">
        <v>8036</v>
      </c>
      <c r="E103" s="1">
        <v>45517</v>
      </c>
      <c r="F103">
        <v>8205.75</v>
      </c>
      <c r="G103">
        <v>548</v>
      </c>
      <c r="H103" t="s">
        <v>17</v>
      </c>
      <c r="I103" t="str">
        <f>_xlfn.XLOOKUP(shipments[[#This Row],[SPID]],people[SPID],people[Sales_person],"NA",0)</f>
        <v>Barr Faughny</v>
      </c>
      <c r="J103">
        <f>YEAR(shipments[[#This Row],[Shipdate]])</f>
        <v>2024</v>
      </c>
      <c r="K103">
        <f>MONTH(shipments[[#This Row],[Shipdate]])</f>
        <v>8</v>
      </c>
      <c r="L103" t="str">
        <f>TEXT(shipments[[#This Row],[Shipdate]],"mmmm")</f>
        <v>August</v>
      </c>
      <c r="M103">
        <f>_xlfn.XLOOKUP(shipments[[#This Row],[PID]],products[PID],products[Cost_per_box],"NA",0)</f>
        <v>9.57</v>
      </c>
      <c r="N103">
        <f>shipments[[#This Row],[Boxes]]*shipments[[#This Row],[Cost Per Box]]</f>
        <v>5244.3600000000006</v>
      </c>
      <c r="O103">
        <f>shipments[[#This Row],[Sales Amount]]-shipments[[#This Row],[Total Cost]]</f>
        <v>2961.3899999999994</v>
      </c>
      <c r="P103" s="9">
        <f>shipments[[#This Row],[Profit]]/shipments[[#This Row],[Sales Amount]]</f>
        <v>0.36089205739877517</v>
      </c>
    </row>
    <row r="104" spans="1:16" x14ac:dyDescent="1">
      <c r="A104" t="s">
        <v>136</v>
      </c>
      <c r="B104" t="s">
        <v>8038</v>
      </c>
      <c r="C104" t="s">
        <v>8026</v>
      </c>
      <c r="D104" t="s">
        <v>8032</v>
      </c>
      <c r="E104" s="1">
        <v>45274</v>
      </c>
      <c r="F104">
        <v>1037.25</v>
      </c>
      <c r="G104">
        <v>149</v>
      </c>
      <c r="H104" t="s">
        <v>6</v>
      </c>
      <c r="I104" t="str">
        <f>_xlfn.XLOOKUP(shipments[[#This Row],[SPID]],people[SPID],people[Sales_person],"NA",0)</f>
        <v>Barr Faughny</v>
      </c>
      <c r="J104">
        <f>YEAR(shipments[[#This Row],[Shipdate]])</f>
        <v>2023</v>
      </c>
      <c r="K104">
        <f>MONTH(shipments[[#This Row],[Shipdate]])</f>
        <v>12</v>
      </c>
      <c r="L104" t="str">
        <f>TEXT(shipments[[#This Row],[Shipdate]],"mmmm")</f>
        <v>December</v>
      </c>
      <c r="M104">
        <f>_xlfn.XLOOKUP(shipments[[#This Row],[PID]],products[PID],products[Cost_per_box],"NA",0)</f>
        <v>8.43</v>
      </c>
      <c r="N104">
        <f>shipments[[#This Row],[Boxes]]*shipments[[#This Row],[Cost Per Box]]</f>
        <v>1256.07</v>
      </c>
      <c r="O104">
        <f>shipments[[#This Row],[Sales Amount]]-shipments[[#This Row],[Total Cost]]</f>
        <v>-218.81999999999994</v>
      </c>
      <c r="P104" s="9">
        <f>shipments[[#This Row],[Profit]]/shipments[[#This Row],[Sales Amount]]</f>
        <v>-0.2109616775126536</v>
      </c>
    </row>
    <row r="105" spans="1:16" x14ac:dyDescent="1">
      <c r="A105" t="s">
        <v>137</v>
      </c>
      <c r="B105" t="s">
        <v>8038</v>
      </c>
      <c r="C105" t="s">
        <v>8026</v>
      </c>
      <c r="D105" t="s">
        <v>8037</v>
      </c>
      <c r="E105" s="1">
        <v>45231</v>
      </c>
      <c r="F105">
        <v>8284.5</v>
      </c>
      <c r="G105">
        <v>921</v>
      </c>
      <c r="H105" t="s">
        <v>6</v>
      </c>
      <c r="I105" t="str">
        <f>_xlfn.XLOOKUP(shipments[[#This Row],[SPID]],people[SPID],people[Sales_person],"NA",0)</f>
        <v>Barr Faughny</v>
      </c>
      <c r="J105">
        <f>YEAR(shipments[[#This Row],[Shipdate]])</f>
        <v>2023</v>
      </c>
      <c r="K105">
        <f>MONTH(shipments[[#This Row],[Shipdate]])</f>
        <v>11</v>
      </c>
      <c r="L105" t="str">
        <f>TEXT(shipments[[#This Row],[Shipdate]],"mmmm")</f>
        <v>November</v>
      </c>
      <c r="M105">
        <f>_xlfn.XLOOKUP(shipments[[#This Row],[PID]],products[PID],products[Cost_per_box],"NA",0)</f>
        <v>8.43</v>
      </c>
      <c r="N105">
        <f>shipments[[#This Row],[Boxes]]*shipments[[#This Row],[Cost Per Box]]</f>
        <v>7764.03</v>
      </c>
      <c r="O105">
        <f>shipments[[#This Row],[Sales Amount]]-shipments[[#This Row],[Total Cost]]</f>
        <v>520.47000000000025</v>
      </c>
      <c r="P105" s="9">
        <f>shipments[[#This Row],[Profit]]/shipments[[#This Row],[Sales Amount]]</f>
        <v>6.282455187398156E-2</v>
      </c>
    </row>
    <row r="106" spans="1:16" x14ac:dyDescent="1">
      <c r="A106" t="s">
        <v>138</v>
      </c>
      <c r="B106" t="s">
        <v>8038</v>
      </c>
      <c r="C106" t="s">
        <v>8026</v>
      </c>
      <c r="D106" t="s">
        <v>8033</v>
      </c>
      <c r="E106" s="1">
        <v>45372</v>
      </c>
      <c r="F106">
        <v>832.5</v>
      </c>
      <c r="G106">
        <v>84</v>
      </c>
      <c r="H106" t="s">
        <v>6</v>
      </c>
      <c r="I106" t="str">
        <f>_xlfn.XLOOKUP(shipments[[#This Row],[SPID]],people[SPID],people[Sales_person],"NA",0)</f>
        <v>Barr Faughny</v>
      </c>
      <c r="J106">
        <f>YEAR(shipments[[#This Row],[Shipdate]])</f>
        <v>2024</v>
      </c>
      <c r="K106">
        <f>MONTH(shipments[[#This Row],[Shipdate]])</f>
        <v>3</v>
      </c>
      <c r="L106" t="str">
        <f>TEXT(shipments[[#This Row],[Shipdate]],"mmmm")</f>
        <v>March</v>
      </c>
      <c r="M106">
        <f>_xlfn.XLOOKUP(shipments[[#This Row],[PID]],products[PID],products[Cost_per_box],"NA",0)</f>
        <v>8.43</v>
      </c>
      <c r="N106">
        <f>shipments[[#This Row],[Boxes]]*shipments[[#This Row],[Cost Per Box]]</f>
        <v>708.12</v>
      </c>
      <c r="O106">
        <f>shipments[[#This Row],[Sales Amount]]-shipments[[#This Row],[Total Cost]]</f>
        <v>124.38</v>
      </c>
      <c r="P106" s="9">
        <f>shipments[[#This Row],[Profit]]/shipments[[#This Row],[Sales Amount]]</f>
        <v>0.14940540540540539</v>
      </c>
    </row>
    <row r="107" spans="1:16" x14ac:dyDescent="1">
      <c r="A107" t="s">
        <v>139</v>
      </c>
      <c r="B107" t="s">
        <v>8038</v>
      </c>
      <c r="C107" t="s">
        <v>8027</v>
      </c>
      <c r="D107" t="s">
        <v>8032</v>
      </c>
      <c r="E107" s="1">
        <v>45257</v>
      </c>
      <c r="F107">
        <v>10219.5</v>
      </c>
      <c r="G107">
        <v>1136</v>
      </c>
      <c r="H107" t="s">
        <v>6</v>
      </c>
      <c r="I107" t="str">
        <f>_xlfn.XLOOKUP(shipments[[#This Row],[SPID]],people[SPID],people[Sales_person],"NA",0)</f>
        <v>Barr Faughny</v>
      </c>
      <c r="J107">
        <f>YEAR(shipments[[#This Row],[Shipdate]])</f>
        <v>2023</v>
      </c>
      <c r="K107">
        <f>MONTH(shipments[[#This Row],[Shipdate]])</f>
        <v>11</v>
      </c>
      <c r="L107" t="str">
        <f>TEXT(shipments[[#This Row],[Shipdate]],"mmmm")</f>
        <v>November</v>
      </c>
      <c r="M107">
        <f>_xlfn.XLOOKUP(shipments[[#This Row],[PID]],products[PID],products[Cost_per_box],"NA",0)</f>
        <v>6.8</v>
      </c>
      <c r="N107">
        <f>shipments[[#This Row],[Boxes]]*shipments[[#This Row],[Cost Per Box]]</f>
        <v>7724.8</v>
      </c>
      <c r="O107">
        <f>shipments[[#This Row],[Sales Amount]]-shipments[[#This Row],[Total Cost]]</f>
        <v>2494.6999999999998</v>
      </c>
      <c r="P107" s="9">
        <f>shipments[[#This Row],[Profit]]/shipments[[#This Row],[Sales Amount]]</f>
        <v>0.24411174715005624</v>
      </c>
    </row>
    <row r="108" spans="1:16" x14ac:dyDescent="1">
      <c r="A108" t="s">
        <v>140</v>
      </c>
      <c r="B108" t="s">
        <v>8038</v>
      </c>
      <c r="C108" t="s">
        <v>8027</v>
      </c>
      <c r="D108" t="s">
        <v>8033</v>
      </c>
      <c r="E108" s="1">
        <v>45135</v>
      </c>
      <c r="F108">
        <v>9090</v>
      </c>
      <c r="G108">
        <v>1299</v>
      </c>
      <c r="H108" t="s">
        <v>39</v>
      </c>
      <c r="I108" t="str">
        <f>_xlfn.XLOOKUP(shipments[[#This Row],[SPID]],people[SPID],people[Sales_person],"NA",0)</f>
        <v>Barr Faughny</v>
      </c>
      <c r="J108">
        <f>YEAR(shipments[[#This Row],[Shipdate]])</f>
        <v>2023</v>
      </c>
      <c r="K108">
        <f>MONTH(shipments[[#This Row],[Shipdate]])</f>
        <v>7</v>
      </c>
      <c r="L108" t="str">
        <f>TEXT(shipments[[#This Row],[Shipdate]],"mmmm")</f>
        <v>July</v>
      </c>
      <c r="M108">
        <f>_xlfn.XLOOKUP(shipments[[#This Row],[PID]],products[PID],products[Cost_per_box],"NA",0)</f>
        <v>6.8</v>
      </c>
      <c r="N108">
        <f>shipments[[#This Row],[Boxes]]*shipments[[#This Row],[Cost Per Box]]</f>
        <v>8833.1999999999989</v>
      </c>
      <c r="O108">
        <f>shipments[[#This Row],[Sales Amount]]-shipments[[#This Row],[Total Cost]]</f>
        <v>256.80000000000109</v>
      </c>
      <c r="P108" s="9">
        <f>shipments[[#This Row],[Profit]]/shipments[[#This Row],[Sales Amount]]</f>
        <v>2.8250825082508372E-2</v>
      </c>
    </row>
    <row r="109" spans="1:16" x14ac:dyDescent="1">
      <c r="A109" t="s">
        <v>141</v>
      </c>
      <c r="B109" t="s">
        <v>8038</v>
      </c>
      <c r="C109" t="s">
        <v>8027</v>
      </c>
      <c r="D109" t="s">
        <v>8032</v>
      </c>
      <c r="E109" s="1">
        <v>45280</v>
      </c>
      <c r="F109">
        <v>15849</v>
      </c>
      <c r="G109">
        <v>1982</v>
      </c>
      <c r="H109" t="s">
        <v>6</v>
      </c>
      <c r="I109" t="str">
        <f>_xlfn.XLOOKUP(shipments[[#This Row],[SPID]],people[SPID],people[Sales_person],"NA",0)</f>
        <v>Barr Faughny</v>
      </c>
      <c r="J109">
        <f>YEAR(shipments[[#This Row],[Shipdate]])</f>
        <v>2023</v>
      </c>
      <c r="K109">
        <f>MONTH(shipments[[#This Row],[Shipdate]])</f>
        <v>12</v>
      </c>
      <c r="L109" t="str">
        <f>TEXT(shipments[[#This Row],[Shipdate]],"mmmm")</f>
        <v>December</v>
      </c>
      <c r="M109">
        <f>_xlfn.XLOOKUP(shipments[[#This Row],[PID]],products[PID],products[Cost_per_box],"NA",0)</f>
        <v>6.8</v>
      </c>
      <c r="N109">
        <f>shipments[[#This Row],[Boxes]]*shipments[[#This Row],[Cost Per Box]]</f>
        <v>13477.6</v>
      </c>
      <c r="O109">
        <f>shipments[[#This Row],[Sales Amount]]-shipments[[#This Row],[Total Cost]]</f>
        <v>2371.3999999999996</v>
      </c>
      <c r="P109" s="9">
        <f>shipments[[#This Row],[Profit]]/shipments[[#This Row],[Sales Amount]]</f>
        <v>0.14962458199255471</v>
      </c>
    </row>
    <row r="110" spans="1:16" x14ac:dyDescent="1">
      <c r="A110" t="s">
        <v>142</v>
      </c>
      <c r="B110" t="s">
        <v>8038</v>
      </c>
      <c r="C110" t="s">
        <v>8028</v>
      </c>
      <c r="D110" t="s">
        <v>8032</v>
      </c>
      <c r="E110" s="1">
        <v>45533</v>
      </c>
      <c r="F110">
        <v>9789.75</v>
      </c>
      <c r="G110">
        <v>377</v>
      </c>
      <c r="H110" t="s">
        <v>17</v>
      </c>
      <c r="I110" t="str">
        <f>_xlfn.XLOOKUP(shipments[[#This Row],[SPID]],people[SPID],people[Sales_person],"NA",0)</f>
        <v>Barr Faughny</v>
      </c>
      <c r="J110">
        <f>YEAR(shipments[[#This Row],[Shipdate]])</f>
        <v>2024</v>
      </c>
      <c r="K110">
        <f>MONTH(shipments[[#This Row],[Shipdate]])</f>
        <v>8</v>
      </c>
      <c r="L110" t="str">
        <f>TEXT(shipments[[#This Row],[Shipdate]],"mmmm")</f>
        <v>August</v>
      </c>
      <c r="M110">
        <f>_xlfn.XLOOKUP(shipments[[#This Row],[PID]],products[PID],products[Cost_per_box],"NA",0)</f>
        <v>5.04</v>
      </c>
      <c r="N110">
        <f>shipments[[#This Row],[Boxes]]*shipments[[#This Row],[Cost Per Box]]</f>
        <v>1900.08</v>
      </c>
      <c r="O110">
        <f>shipments[[#This Row],[Sales Amount]]-shipments[[#This Row],[Total Cost]]</f>
        <v>7889.67</v>
      </c>
      <c r="P110" s="9">
        <f>shipments[[#This Row],[Profit]]/shipments[[#This Row],[Sales Amount]]</f>
        <v>0.8059112847621237</v>
      </c>
    </row>
    <row r="111" spans="1:16" x14ac:dyDescent="1">
      <c r="A111" t="s">
        <v>143</v>
      </c>
      <c r="B111" t="s">
        <v>8038</v>
      </c>
      <c r="C111" t="s">
        <v>8029</v>
      </c>
      <c r="D111" t="s">
        <v>8033</v>
      </c>
      <c r="E111" s="1">
        <v>45301</v>
      </c>
      <c r="F111">
        <v>12744</v>
      </c>
      <c r="G111">
        <v>1062</v>
      </c>
      <c r="H111" t="s">
        <v>6</v>
      </c>
      <c r="I111" t="str">
        <f>_xlfn.XLOOKUP(shipments[[#This Row],[SPID]],people[SPID],people[Sales_person],"NA",0)</f>
        <v>Barr Faughny</v>
      </c>
      <c r="J111">
        <f>YEAR(shipments[[#This Row],[Shipdate]])</f>
        <v>2024</v>
      </c>
      <c r="K111">
        <f>MONTH(shipments[[#This Row],[Shipdate]])</f>
        <v>1</v>
      </c>
      <c r="L111" t="str">
        <f>TEXT(shipments[[#This Row],[Shipdate]],"mmmm")</f>
        <v>January</v>
      </c>
      <c r="M111">
        <f>_xlfn.XLOOKUP(shipments[[#This Row],[PID]],products[PID],products[Cost_per_box],"NA",0)</f>
        <v>2.76</v>
      </c>
      <c r="N111">
        <f>shipments[[#This Row],[Boxes]]*shipments[[#This Row],[Cost Per Box]]</f>
        <v>2931.12</v>
      </c>
      <c r="O111">
        <f>shipments[[#This Row],[Sales Amount]]-shipments[[#This Row],[Total Cost]]</f>
        <v>9812.880000000001</v>
      </c>
      <c r="P111" s="9">
        <f>shipments[[#This Row],[Profit]]/shipments[[#This Row],[Sales Amount]]</f>
        <v>0.77000000000000013</v>
      </c>
    </row>
    <row r="112" spans="1:16" x14ac:dyDescent="1">
      <c r="A112" t="s">
        <v>144</v>
      </c>
      <c r="B112" t="s">
        <v>8038</v>
      </c>
      <c r="C112" t="s">
        <v>8029</v>
      </c>
      <c r="D112" t="s">
        <v>8035</v>
      </c>
      <c r="E112" s="1">
        <v>45467</v>
      </c>
      <c r="F112">
        <v>12604.5</v>
      </c>
      <c r="G112">
        <v>1261</v>
      </c>
      <c r="H112" t="s">
        <v>6</v>
      </c>
      <c r="I112" t="str">
        <f>_xlfn.XLOOKUP(shipments[[#This Row],[SPID]],people[SPID],people[Sales_person],"NA",0)</f>
        <v>Barr Faughny</v>
      </c>
      <c r="J112">
        <f>YEAR(shipments[[#This Row],[Shipdate]])</f>
        <v>2024</v>
      </c>
      <c r="K112">
        <f>MONTH(shipments[[#This Row],[Shipdate]])</f>
        <v>6</v>
      </c>
      <c r="L112" t="str">
        <f>TEXT(shipments[[#This Row],[Shipdate]],"mmmm")</f>
        <v>June</v>
      </c>
      <c r="M112">
        <f>_xlfn.XLOOKUP(shipments[[#This Row],[PID]],products[PID],products[Cost_per_box],"NA",0)</f>
        <v>2.76</v>
      </c>
      <c r="N112">
        <f>shipments[[#This Row],[Boxes]]*shipments[[#This Row],[Cost Per Box]]</f>
        <v>3480.3599999999997</v>
      </c>
      <c r="O112">
        <f>shipments[[#This Row],[Sales Amount]]-shipments[[#This Row],[Total Cost]]</f>
        <v>9124.14</v>
      </c>
      <c r="P112" s="9">
        <f>shipments[[#This Row],[Profit]]/shipments[[#This Row],[Sales Amount]]</f>
        <v>0.72387956682137322</v>
      </c>
    </row>
    <row r="113" spans="1:16" x14ac:dyDescent="1">
      <c r="A113" t="s">
        <v>145</v>
      </c>
      <c r="B113" t="s">
        <v>8038</v>
      </c>
      <c r="C113" t="s">
        <v>8029</v>
      </c>
      <c r="D113" t="s">
        <v>8037</v>
      </c>
      <c r="E113" s="1">
        <v>45121</v>
      </c>
      <c r="F113">
        <v>3897</v>
      </c>
      <c r="G113">
        <v>325</v>
      </c>
      <c r="H113" t="s">
        <v>6</v>
      </c>
      <c r="I113" t="str">
        <f>_xlfn.XLOOKUP(shipments[[#This Row],[SPID]],people[SPID],people[Sales_person],"NA",0)</f>
        <v>Barr Faughny</v>
      </c>
      <c r="J113">
        <f>YEAR(shipments[[#This Row],[Shipdate]])</f>
        <v>2023</v>
      </c>
      <c r="K113">
        <f>MONTH(shipments[[#This Row],[Shipdate]])</f>
        <v>7</v>
      </c>
      <c r="L113" t="str">
        <f>TEXT(shipments[[#This Row],[Shipdate]],"mmmm")</f>
        <v>July</v>
      </c>
      <c r="M113">
        <f>_xlfn.XLOOKUP(shipments[[#This Row],[PID]],products[PID],products[Cost_per_box],"NA",0)</f>
        <v>2.76</v>
      </c>
      <c r="N113">
        <f>shipments[[#This Row],[Boxes]]*shipments[[#This Row],[Cost Per Box]]</f>
        <v>896.99999999999989</v>
      </c>
      <c r="O113">
        <f>shipments[[#This Row],[Sales Amount]]-shipments[[#This Row],[Total Cost]]</f>
        <v>3000</v>
      </c>
      <c r="P113" s="9">
        <f>shipments[[#This Row],[Profit]]/shipments[[#This Row],[Sales Amount]]</f>
        <v>0.76982294072363355</v>
      </c>
    </row>
    <row r="114" spans="1:16" x14ac:dyDescent="1">
      <c r="A114" t="s">
        <v>146</v>
      </c>
      <c r="B114" t="s">
        <v>8038</v>
      </c>
      <c r="C114" t="s">
        <v>8030</v>
      </c>
      <c r="D114" t="s">
        <v>8033</v>
      </c>
      <c r="E114" s="1">
        <v>45261</v>
      </c>
      <c r="F114">
        <v>8064</v>
      </c>
      <c r="G114">
        <v>896</v>
      </c>
      <c r="H114" t="s">
        <v>6</v>
      </c>
      <c r="I114" t="str">
        <f>_xlfn.XLOOKUP(shipments[[#This Row],[SPID]],people[SPID],people[Sales_person],"NA",0)</f>
        <v>Barr Faughny</v>
      </c>
      <c r="J114">
        <f>YEAR(shipments[[#This Row],[Shipdate]])</f>
        <v>2023</v>
      </c>
      <c r="K114">
        <f>MONTH(shipments[[#This Row],[Shipdate]])</f>
        <v>12</v>
      </c>
      <c r="L114" t="str">
        <f>TEXT(shipments[[#This Row],[Shipdate]],"mmmm")</f>
        <v>December</v>
      </c>
      <c r="M114">
        <f>_xlfn.XLOOKUP(shipments[[#This Row],[PID]],products[PID],products[Cost_per_box],"NA",0)</f>
        <v>3.32</v>
      </c>
      <c r="N114">
        <f>shipments[[#This Row],[Boxes]]*shipments[[#This Row],[Cost Per Box]]</f>
        <v>2974.72</v>
      </c>
      <c r="O114">
        <f>shipments[[#This Row],[Sales Amount]]-shipments[[#This Row],[Total Cost]]</f>
        <v>5089.2800000000007</v>
      </c>
      <c r="P114" s="9">
        <f>shipments[[#This Row],[Profit]]/shipments[[#This Row],[Sales Amount]]</f>
        <v>0.63111111111111118</v>
      </c>
    </row>
    <row r="115" spans="1:16" x14ac:dyDescent="1">
      <c r="A115" t="s">
        <v>148</v>
      </c>
      <c r="B115" t="s">
        <v>8038</v>
      </c>
      <c r="C115" t="s">
        <v>8030</v>
      </c>
      <c r="D115" t="s">
        <v>8032</v>
      </c>
      <c r="E115" s="1">
        <v>45482</v>
      </c>
      <c r="F115">
        <v>1455.75</v>
      </c>
      <c r="G115">
        <v>208</v>
      </c>
      <c r="H115" t="s">
        <v>17</v>
      </c>
      <c r="I115" t="str">
        <f>_xlfn.XLOOKUP(shipments[[#This Row],[SPID]],people[SPID],people[Sales_person],"NA",0)</f>
        <v>Barr Faughny</v>
      </c>
      <c r="J115">
        <f>YEAR(shipments[[#This Row],[Shipdate]])</f>
        <v>2024</v>
      </c>
      <c r="K115">
        <f>MONTH(shipments[[#This Row],[Shipdate]])</f>
        <v>7</v>
      </c>
      <c r="L115" t="str">
        <f>TEXT(shipments[[#This Row],[Shipdate]],"mmmm")</f>
        <v>July</v>
      </c>
      <c r="M115">
        <f>_xlfn.XLOOKUP(shipments[[#This Row],[PID]],products[PID],products[Cost_per_box],"NA",0)</f>
        <v>3.32</v>
      </c>
      <c r="N115">
        <f>shipments[[#This Row],[Boxes]]*shipments[[#This Row],[Cost Per Box]]</f>
        <v>690.56</v>
      </c>
      <c r="O115">
        <f>shipments[[#This Row],[Sales Amount]]-shipments[[#This Row],[Total Cost]]</f>
        <v>765.19</v>
      </c>
      <c r="P115" s="9">
        <f>shipments[[#This Row],[Profit]]/shipments[[#This Row],[Sales Amount]]</f>
        <v>0.52563283530826044</v>
      </c>
    </row>
    <row r="116" spans="1:16" x14ac:dyDescent="1">
      <c r="A116" t="s">
        <v>149</v>
      </c>
      <c r="B116" t="s">
        <v>8038</v>
      </c>
      <c r="C116" t="s">
        <v>8030</v>
      </c>
      <c r="D116" t="s">
        <v>8035</v>
      </c>
      <c r="E116" s="1">
        <v>45489</v>
      </c>
      <c r="F116">
        <v>1381.5</v>
      </c>
      <c r="G116">
        <v>154</v>
      </c>
      <c r="H116" t="s">
        <v>17</v>
      </c>
      <c r="I116" t="str">
        <f>_xlfn.XLOOKUP(shipments[[#This Row],[SPID]],people[SPID],people[Sales_person],"NA",0)</f>
        <v>Barr Faughny</v>
      </c>
      <c r="J116">
        <f>YEAR(shipments[[#This Row],[Shipdate]])</f>
        <v>2024</v>
      </c>
      <c r="K116">
        <f>MONTH(shipments[[#This Row],[Shipdate]])</f>
        <v>7</v>
      </c>
      <c r="L116" t="str">
        <f>TEXT(shipments[[#This Row],[Shipdate]],"mmmm")</f>
        <v>July</v>
      </c>
      <c r="M116">
        <f>_xlfn.XLOOKUP(shipments[[#This Row],[PID]],products[PID],products[Cost_per_box],"NA",0)</f>
        <v>3.32</v>
      </c>
      <c r="N116">
        <f>shipments[[#This Row],[Boxes]]*shipments[[#This Row],[Cost Per Box]]</f>
        <v>511.28</v>
      </c>
      <c r="O116">
        <f>shipments[[#This Row],[Sales Amount]]-shipments[[#This Row],[Total Cost]]</f>
        <v>870.22</v>
      </c>
      <c r="P116" s="9">
        <f>shipments[[#This Row],[Profit]]/shipments[[#This Row],[Sales Amount]]</f>
        <v>0.62990951863916034</v>
      </c>
    </row>
    <row r="117" spans="1:16" x14ac:dyDescent="1">
      <c r="A117" t="s">
        <v>150</v>
      </c>
      <c r="B117" t="s">
        <v>8038</v>
      </c>
      <c r="C117" t="s">
        <v>8030</v>
      </c>
      <c r="D117" t="s">
        <v>8033</v>
      </c>
      <c r="E117" s="1">
        <v>44956</v>
      </c>
      <c r="F117">
        <v>1183.5</v>
      </c>
      <c r="G117">
        <v>119</v>
      </c>
      <c r="H117" t="s">
        <v>6</v>
      </c>
      <c r="I117" t="str">
        <f>_xlfn.XLOOKUP(shipments[[#This Row],[SPID]],people[SPID],people[Sales_person],"NA",0)</f>
        <v>Barr Faughny</v>
      </c>
      <c r="J117">
        <f>YEAR(shipments[[#This Row],[Shipdate]])</f>
        <v>2023</v>
      </c>
      <c r="K117">
        <f>MONTH(shipments[[#This Row],[Shipdate]])</f>
        <v>1</v>
      </c>
      <c r="L117" t="str">
        <f>TEXT(shipments[[#This Row],[Shipdate]],"mmmm")</f>
        <v>January</v>
      </c>
      <c r="M117">
        <f>_xlfn.XLOOKUP(shipments[[#This Row],[PID]],products[PID],products[Cost_per_box],"NA",0)</f>
        <v>3.32</v>
      </c>
      <c r="N117">
        <f>shipments[[#This Row],[Boxes]]*shipments[[#This Row],[Cost Per Box]]</f>
        <v>395.08</v>
      </c>
      <c r="O117">
        <f>shipments[[#This Row],[Sales Amount]]-shipments[[#This Row],[Total Cost]]</f>
        <v>788.42000000000007</v>
      </c>
      <c r="P117" s="9">
        <f>shipments[[#This Row],[Profit]]/shipments[[#This Row],[Sales Amount]]</f>
        <v>0.66617659484579639</v>
      </c>
    </row>
    <row r="118" spans="1:16" x14ac:dyDescent="1">
      <c r="A118" t="s">
        <v>151</v>
      </c>
      <c r="B118" t="s">
        <v>8038</v>
      </c>
      <c r="C118" t="s">
        <v>8031</v>
      </c>
      <c r="D118" t="s">
        <v>8032</v>
      </c>
      <c r="E118" s="1">
        <v>45182</v>
      </c>
      <c r="F118">
        <v>8082</v>
      </c>
      <c r="G118">
        <v>426</v>
      </c>
      <c r="H118" t="s">
        <v>6</v>
      </c>
      <c r="I118" t="str">
        <f>_xlfn.XLOOKUP(shipments[[#This Row],[SPID]],people[SPID],people[Sales_person],"NA",0)</f>
        <v>Barr Faughny</v>
      </c>
      <c r="J118">
        <f>YEAR(shipments[[#This Row],[Shipdate]])</f>
        <v>2023</v>
      </c>
      <c r="K118">
        <f>MONTH(shipments[[#This Row],[Shipdate]])</f>
        <v>9</v>
      </c>
      <c r="L118" t="str">
        <f>TEXT(shipments[[#This Row],[Shipdate]],"mmmm")</f>
        <v>September</v>
      </c>
      <c r="M118">
        <f>_xlfn.XLOOKUP(shipments[[#This Row],[PID]],products[PID],products[Cost_per_box],"NA",0)</f>
        <v>2.65</v>
      </c>
      <c r="N118">
        <f>shipments[[#This Row],[Boxes]]*shipments[[#This Row],[Cost Per Box]]</f>
        <v>1128.8999999999999</v>
      </c>
      <c r="O118">
        <f>shipments[[#This Row],[Sales Amount]]-shipments[[#This Row],[Total Cost]]</f>
        <v>6953.1</v>
      </c>
      <c r="P118" s="9">
        <f>shipments[[#This Row],[Profit]]/shipments[[#This Row],[Sales Amount]]</f>
        <v>0.86031922791388271</v>
      </c>
    </row>
    <row r="119" spans="1:16" x14ac:dyDescent="1">
      <c r="A119" t="s">
        <v>152</v>
      </c>
      <c r="B119" t="s">
        <v>8038</v>
      </c>
      <c r="C119" t="s">
        <v>8031</v>
      </c>
      <c r="D119" t="s">
        <v>8035</v>
      </c>
      <c r="E119" s="1">
        <v>45496</v>
      </c>
      <c r="F119">
        <v>4835.25</v>
      </c>
      <c r="G119">
        <v>255</v>
      </c>
      <c r="H119" t="s">
        <v>17</v>
      </c>
      <c r="I119" t="str">
        <f>_xlfn.XLOOKUP(shipments[[#This Row],[SPID]],people[SPID],people[Sales_person],"NA",0)</f>
        <v>Barr Faughny</v>
      </c>
      <c r="J119">
        <f>YEAR(shipments[[#This Row],[Shipdate]])</f>
        <v>2024</v>
      </c>
      <c r="K119">
        <f>MONTH(shipments[[#This Row],[Shipdate]])</f>
        <v>7</v>
      </c>
      <c r="L119" t="str">
        <f>TEXT(shipments[[#This Row],[Shipdate]],"mmmm")</f>
        <v>July</v>
      </c>
      <c r="M119">
        <f>_xlfn.XLOOKUP(shipments[[#This Row],[PID]],products[PID],products[Cost_per_box],"NA",0)</f>
        <v>2.65</v>
      </c>
      <c r="N119">
        <f>shipments[[#This Row],[Boxes]]*shipments[[#This Row],[Cost Per Box]]</f>
        <v>675.75</v>
      </c>
      <c r="O119">
        <f>shipments[[#This Row],[Sales Amount]]-shipments[[#This Row],[Total Cost]]</f>
        <v>4159.5</v>
      </c>
      <c r="P119" s="9">
        <f>shipments[[#This Row],[Profit]]/shipments[[#This Row],[Sales Amount]]</f>
        <v>0.86024507522878857</v>
      </c>
    </row>
    <row r="120" spans="1:16" x14ac:dyDescent="1">
      <c r="A120" t="s">
        <v>153</v>
      </c>
      <c r="B120" t="s">
        <v>8038</v>
      </c>
      <c r="C120" t="s">
        <v>8031</v>
      </c>
      <c r="D120" t="s">
        <v>8032</v>
      </c>
      <c r="E120" s="1">
        <v>45090</v>
      </c>
      <c r="F120">
        <v>1032.75</v>
      </c>
      <c r="G120">
        <v>55</v>
      </c>
      <c r="H120" t="s">
        <v>6</v>
      </c>
      <c r="I120" t="str">
        <f>_xlfn.XLOOKUP(shipments[[#This Row],[SPID]],people[SPID],people[Sales_person],"NA",0)</f>
        <v>Barr Faughny</v>
      </c>
      <c r="J120">
        <f>YEAR(shipments[[#This Row],[Shipdate]])</f>
        <v>2023</v>
      </c>
      <c r="K120">
        <f>MONTH(shipments[[#This Row],[Shipdate]])</f>
        <v>6</v>
      </c>
      <c r="L120" t="str">
        <f>TEXT(shipments[[#This Row],[Shipdate]],"mmmm")</f>
        <v>June</v>
      </c>
      <c r="M120">
        <f>_xlfn.XLOOKUP(shipments[[#This Row],[PID]],products[PID],products[Cost_per_box],"NA",0)</f>
        <v>2.65</v>
      </c>
      <c r="N120">
        <f>shipments[[#This Row],[Boxes]]*shipments[[#This Row],[Cost Per Box]]</f>
        <v>145.75</v>
      </c>
      <c r="O120">
        <f>shipments[[#This Row],[Sales Amount]]-shipments[[#This Row],[Total Cost]]</f>
        <v>887</v>
      </c>
      <c r="P120" s="9">
        <f>shipments[[#This Row],[Profit]]/shipments[[#This Row],[Sales Amount]]</f>
        <v>0.85887194383926413</v>
      </c>
    </row>
    <row r="121" spans="1:16" x14ac:dyDescent="1">
      <c r="A121" t="s">
        <v>154</v>
      </c>
      <c r="B121" t="s">
        <v>8038</v>
      </c>
      <c r="C121" t="s">
        <v>8031</v>
      </c>
      <c r="D121" t="s">
        <v>8034</v>
      </c>
      <c r="E121" s="1">
        <v>45471</v>
      </c>
      <c r="F121">
        <v>6090.75</v>
      </c>
      <c r="G121">
        <v>277</v>
      </c>
      <c r="H121" t="s">
        <v>6</v>
      </c>
      <c r="I121" t="str">
        <f>_xlfn.XLOOKUP(shipments[[#This Row],[SPID]],people[SPID],people[Sales_person],"NA",0)</f>
        <v>Barr Faughny</v>
      </c>
      <c r="J121">
        <f>YEAR(shipments[[#This Row],[Shipdate]])</f>
        <v>2024</v>
      </c>
      <c r="K121">
        <f>MONTH(shipments[[#This Row],[Shipdate]])</f>
        <v>6</v>
      </c>
      <c r="L121" t="str">
        <f>TEXT(shipments[[#This Row],[Shipdate]],"mmmm")</f>
        <v>June</v>
      </c>
      <c r="M121">
        <f>_xlfn.XLOOKUP(shipments[[#This Row],[PID]],products[PID],products[Cost_per_box],"NA",0)</f>
        <v>2.65</v>
      </c>
      <c r="N121">
        <f>shipments[[#This Row],[Boxes]]*shipments[[#This Row],[Cost Per Box]]</f>
        <v>734.05</v>
      </c>
      <c r="O121">
        <f>shipments[[#This Row],[Sales Amount]]-shipments[[#This Row],[Total Cost]]</f>
        <v>5356.7</v>
      </c>
      <c r="P121" s="9">
        <f>shipments[[#This Row],[Profit]]/shipments[[#This Row],[Sales Amount]]</f>
        <v>0.87948118047859458</v>
      </c>
    </row>
    <row r="122" spans="1:16" x14ac:dyDescent="1">
      <c r="A122" t="s">
        <v>155</v>
      </c>
      <c r="B122" t="s">
        <v>8038</v>
      </c>
      <c r="C122" t="s">
        <v>8031</v>
      </c>
      <c r="D122" t="s">
        <v>8036</v>
      </c>
      <c r="E122" s="1">
        <v>45238</v>
      </c>
      <c r="F122">
        <v>6527.25</v>
      </c>
      <c r="G122">
        <v>344</v>
      </c>
      <c r="H122" t="s">
        <v>6</v>
      </c>
      <c r="I122" t="str">
        <f>_xlfn.XLOOKUP(shipments[[#This Row],[SPID]],people[SPID],people[Sales_person],"NA",0)</f>
        <v>Barr Faughny</v>
      </c>
      <c r="J122">
        <f>YEAR(shipments[[#This Row],[Shipdate]])</f>
        <v>2023</v>
      </c>
      <c r="K122">
        <f>MONTH(shipments[[#This Row],[Shipdate]])</f>
        <v>11</v>
      </c>
      <c r="L122" t="str">
        <f>TEXT(shipments[[#This Row],[Shipdate]],"mmmm")</f>
        <v>November</v>
      </c>
      <c r="M122">
        <f>_xlfn.XLOOKUP(shipments[[#This Row],[PID]],products[PID],products[Cost_per_box],"NA",0)</f>
        <v>2.65</v>
      </c>
      <c r="N122">
        <f>shipments[[#This Row],[Boxes]]*shipments[[#This Row],[Cost Per Box]]</f>
        <v>911.6</v>
      </c>
      <c r="O122">
        <f>shipments[[#This Row],[Sales Amount]]-shipments[[#This Row],[Total Cost]]</f>
        <v>5615.65</v>
      </c>
      <c r="P122" s="9">
        <f>shipments[[#This Row],[Profit]]/shipments[[#This Row],[Sales Amount]]</f>
        <v>0.86033934658546851</v>
      </c>
    </row>
    <row r="123" spans="1:16" x14ac:dyDescent="1">
      <c r="A123" t="s">
        <v>156</v>
      </c>
      <c r="B123" t="s">
        <v>8038</v>
      </c>
      <c r="C123" t="s">
        <v>8031</v>
      </c>
      <c r="D123" t="s">
        <v>8035</v>
      </c>
      <c r="E123" s="1">
        <v>45254</v>
      </c>
      <c r="F123">
        <v>9742.5</v>
      </c>
      <c r="G123">
        <v>488</v>
      </c>
      <c r="H123" t="s">
        <v>6</v>
      </c>
      <c r="I123" t="str">
        <f>_xlfn.XLOOKUP(shipments[[#This Row],[SPID]],people[SPID],people[Sales_person],"NA",0)</f>
        <v>Barr Faughny</v>
      </c>
      <c r="J123">
        <f>YEAR(shipments[[#This Row],[Shipdate]])</f>
        <v>2023</v>
      </c>
      <c r="K123">
        <f>MONTH(shipments[[#This Row],[Shipdate]])</f>
        <v>11</v>
      </c>
      <c r="L123" t="str">
        <f>TEXT(shipments[[#This Row],[Shipdate]],"mmmm")</f>
        <v>November</v>
      </c>
      <c r="M123">
        <f>_xlfn.XLOOKUP(shipments[[#This Row],[PID]],products[PID],products[Cost_per_box],"NA",0)</f>
        <v>2.65</v>
      </c>
      <c r="N123">
        <f>shipments[[#This Row],[Boxes]]*shipments[[#This Row],[Cost Per Box]]</f>
        <v>1293.2</v>
      </c>
      <c r="O123">
        <f>shipments[[#This Row],[Sales Amount]]-shipments[[#This Row],[Total Cost]]</f>
        <v>8449.2999999999993</v>
      </c>
      <c r="P123" s="9">
        <f>shipments[[#This Row],[Profit]]/shipments[[#This Row],[Sales Amount]]</f>
        <v>0.86726199640749291</v>
      </c>
    </row>
    <row r="124" spans="1:16" x14ac:dyDescent="1">
      <c r="A124" t="s">
        <v>157</v>
      </c>
      <c r="B124" t="s">
        <v>8038</v>
      </c>
      <c r="C124" t="s">
        <v>8010</v>
      </c>
      <c r="D124" t="s">
        <v>8037</v>
      </c>
      <c r="E124" s="1">
        <v>45398</v>
      </c>
      <c r="F124">
        <v>2763</v>
      </c>
      <c r="G124">
        <v>213</v>
      </c>
      <c r="H124" t="s">
        <v>6</v>
      </c>
      <c r="I124" t="str">
        <f>_xlfn.XLOOKUP(shipments[[#This Row],[SPID]],people[SPID],people[Sales_person],"NA",0)</f>
        <v>Barr Faughny</v>
      </c>
      <c r="J124">
        <f>YEAR(shipments[[#This Row],[Shipdate]])</f>
        <v>2024</v>
      </c>
      <c r="K124">
        <f>MONTH(shipments[[#This Row],[Shipdate]])</f>
        <v>4</v>
      </c>
      <c r="L124" t="str">
        <f>TEXT(shipments[[#This Row],[Shipdate]],"mmmm")</f>
        <v>April</v>
      </c>
      <c r="M124">
        <f>_xlfn.XLOOKUP(shipments[[#This Row],[PID]],products[PID],products[Cost_per_box],"NA",0)</f>
        <v>5.26</v>
      </c>
      <c r="N124">
        <f>shipments[[#This Row],[Boxes]]*shipments[[#This Row],[Cost Per Box]]</f>
        <v>1120.3799999999999</v>
      </c>
      <c r="O124">
        <f>shipments[[#This Row],[Sales Amount]]-shipments[[#This Row],[Total Cost]]</f>
        <v>1642.6200000000001</v>
      </c>
      <c r="P124" s="9">
        <f>shipments[[#This Row],[Profit]]/shipments[[#This Row],[Sales Amount]]</f>
        <v>0.59450597176981546</v>
      </c>
    </row>
    <row r="125" spans="1:16" x14ac:dyDescent="1">
      <c r="A125" t="s">
        <v>158</v>
      </c>
      <c r="B125" t="s">
        <v>8038</v>
      </c>
      <c r="C125" t="s">
        <v>8010</v>
      </c>
      <c r="D125" t="s">
        <v>8037</v>
      </c>
      <c r="E125" s="1">
        <v>45530</v>
      </c>
      <c r="F125">
        <v>12458.25</v>
      </c>
      <c r="G125">
        <v>959</v>
      </c>
      <c r="H125" t="s">
        <v>17</v>
      </c>
      <c r="I125" t="str">
        <f>_xlfn.XLOOKUP(shipments[[#This Row],[SPID]],people[SPID],people[Sales_person],"NA",0)</f>
        <v>Barr Faughny</v>
      </c>
      <c r="J125">
        <f>YEAR(shipments[[#This Row],[Shipdate]])</f>
        <v>2024</v>
      </c>
      <c r="K125">
        <f>MONTH(shipments[[#This Row],[Shipdate]])</f>
        <v>8</v>
      </c>
      <c r="L125" t="str">
        <f>TEXT(shipments[[#This Row],[Shipdate]],"mmmm")</f>
        <v>August</v>
      </c>
      <c r="M125">
        <f>_xlfn.XLOOKUP(shipments[[#This Row],[PID]],products[PID],products[Cost_per_box],"NA",0)</f>
        <v>5.26</v>
      </c>
      <c r="N125">
        <f>shipments[[#This Row],[Boxes]]*shipments[[#This Row],[Cost Per Box]]</f>
        <v>5044.34</v>
      </c>
      <c r="O125">
        <f>shipments[[#This Row],[Sales Amount]]-shipments[[#This Row],[Total Cost]]</f>
        <v>7413.91</v>
      </c>
      <c r="P125" s="9">
        <f>shipments[[#This Row],[Profit]]/shipments[[#This Row],[Sales Amount]]</f>
        <v>0.59510043545441771</v>
      </c>
    </row>
    <row r="126" spans="1:16" x14ac:dyDescent="1">
      <c r="A126" t="s">
        <v>159</v>
      </c>
      <c r="B126" t="s">
        <v>8038</v>
      </c>
      <c r="C126" t="s">
        <v>8010</v>
      </c>
      <c r="D126" t="s">
        <v>8034</v>
      </c>
      <c r="E126" s="1">
        <v>45482</v>
      </c>
      <c r="F126">
        <v>11389.5</v>
      </c>
      <c r="G126">
        <v>814</v>
      </c>
      <c r="H126" t="s">
        <v>17</v>
      </c>
      <c r="I126" t="str">
        <f>_xlfn.XLOOKUP(shipments[[#This Row],[SPID]],people[SPID],people[Sales_person],"NA",0)</f>
        <v>Barr Faughny</v>
      </c>
      <c r="J126">
        <f>YEAR(shipments[[#This Row],[Shipdate]])</f>
        <v>2024</v>
      </c>
      <c r="K126">
        <f>MONTH(shipments[[#This Row],[Shipdate]])</f>
        <v>7</v>
      </c>
      <c r="L126" t="str">
        <f>TEXT(shipments[[#This Row],[Shipdate]],"mmmm")</f>
        <v>July</v>
      </c>
      <c r="M126">
        <f>_xlfn.XLOOKUP(shipments[[#This Row],[PID]],products[PID],products[Cost_per_box],"NA",0)</f>
        <v>5.26</v>
      </c>
      <c r="N126">
        <f>shipments[[#This Row],[Boxes]]*shipments[[#This Row],[Cost Per Box]]</f>
        <v>4281.6399999999994</v>
      </c>
      <c r="O126">
        <f>shipments[[#This Row],[Sales Amount]]-shipments[[#This Row],[Total Cost]]</f>
        <v>7107.8600000000006</v>
      </c>
      <c r="P126" s="9">
        <f>shipments[[#This Row],[Profit]]/shipments[[#This Row],[Sales Amount]]</f>
        <v>0.62407129373545811</v>
      </c>
    </row>
    <row r="127" spans="1:16" x14ac:dyDescent="1">
      <c r="A127" t="s">
        <v>160</v>
      </c>
      <c r="B127" t="s">
        <v>8038</v>
      </c>
      <c r="C127" t="s">
        <v>8010</v>
      </c>
      <c r="D127" t="s">
        <v>8035</v>
      </c>
      <c r="E127" s="1">
        <v>45062</v>
      </c>
      <c r="F127">
        <v>4608</v>
      </c>
      <c r="G127">
        <v>288</v>
      </c>
      <c r="H127" t="s">
        <v>6</v>
      </c>
      <c r="I127" t="str">
        <f>_xlfn.XLOOKUP(shipments[[#This Row],[SPID]],people[SPID],people[Sales_person],"NA",0)</f>
        <v>Barr Faughny</v>
      </c>
      <c r="J127">
        <f>YEAR(shipments[[#This Row],[Shipdate]])</f>
        <v>2023</v>
      </c>
      <c r="K127">
        <f>MONTH(shipments[[#This Row],[Shipdate]])</f>
        <v>5</v>
      </c>
      <c r="L127" t="str">
        <f>TEXT(shipments[[#This Row],[Shipdate]],"mmmm")</f>
        <v>May</v>
      </c>
      <c r="M127">
        <f>_xlfn.XLOOKUP(shipments[[#This Row],[PID]],products[PID],products[Cost_per_box],"NA",0)</f>
        <v>5.26</v>
      </c>
      <c r="N127">
        <f>shipments[[#This Row],[Boxes]]*shipments[[#This Row],[Cost Per Box]]</f>
        <v>1514.8799999999999</v>
      </c>
      <c r="O127">
        <f>shipments[[#This Row],[Sales Amount]]-shipments[[#This Row],[Total Cost]]</f>
        <v>3093.12</v>
      </c>
      <c r="P127" s="9">
        <f>shipments[[#This Row],[Profit]]/shipments[[#This Row],[Sales Amount]]</f>
        <v>0.67125000000000001</v>
      </c>
    </row>
    <row r="128" spans="1:16" x14ac:dyDescent="1">
      <c r="A128" t="s">
        <v>161</v>
      </c>
      <c r="B128" t="s">
        <v>8038</v>
      </c>
      <c r="C128" t="s">
        <v>8010</v>
      </c>
      <c r="D128" t="s">
        <v>8035</v>
      </c>
      <c r="E128" s="1">
        <v>45082</v>
      </c>
      <c r="F128">
        <v>1338.75</v>
      </c>
      <c r="G128">
        <v>84</v>
      </c>
      <c r="H128" t="s">
        <v>6</v>
      </c>
      <c r="I128" t="str">
        <f>_xlfn.XLOOKUP(shipments[[#This Row],[SPID]],people[SPID],people[Sales_person],"NA",0)</f>
        <v>Barr Faughny</v>
      </c>
      <c r="J128">
        <f>YEAR(shipments[[#This Row],[Shipdate]])</f>
        <v>2023</v>
      </c>
      <c r="K128">
        <f>MONTH(shipments[[#This Row],[Shipdate]])</f>
        <v>6</v>
      </c>
      <c r="L128" t="str">
        <f>TEXT(shipments[[#This Row],[Shipdate]],"mmmm")</f>
        <v>June</v>
      </c>
      <c r="M128">
        <f>_xlfn.XLOOKUP(shipments[[#This Row],[PID]],products[PID],products[Cost_per_box],"NA",0)</f>
        <v>5.26</v>
      </c>
      <c r="N128">
        <f>shipments[[#This Row],[Boxes]]*shipments[[#This Row],[Cost Per Box]]</f>
        <v>441.84</v>
      </c>
      <c r="O128">
        <f>shipments[[#This Row],[Sales Amount]]-shipments[[#This Row],[Total Cost]]</f>
        <v>896.91000000000008</v>
      </c>
      <c r="P128" s="9">
        <f>shipments[[#This Row],[Profit]]/shipments[[#This Row],[Sales Amount]]</f>
        <v>0.66996078431372552</v>
      </c>
    </row>
    <row r="129" spans="1:16" x14ac:dyDescent="1">
      <c r="A129" t="s">
        <v>162</v>
      </c>
      <c r="B129" t="s">
        <v>8038</v>
      </c>
      <c r="C129" t="s">
        <v>8010</v>
      </c>
      <c r="D129" t="s">
        <v>8037</v>
      </c>
      <c r="E129" s="1">
        <v>45357</v>
      </c>
      <c r="F129">
        <v>4392</v>
      </c>
      <c r="G129">
        <v>275</v>
      </c>
      <c r="H129" t="s">
        <v>6</v>
      </c>
      <c r="I129" t="str">
        <f>_xlfn.XLOOKUP(shipments[[#This Row],[SPID]],people[SPID],people[Sales_person],"NA",0)</f>
        <v>Barr Faughny</v>
      </c>
      <c r="J129">
        <f>YEAR(shipments[[#This Row],[Shipdate]])</f>
        <v>2024</v>
      </c>
      <c r="K129">
        <f>MONTH(shipments[[#This Row],[Shipdate]])</f>
        <v>3</v>
      </c>
      <c r="L129" t="str">
        <f>TEXT(shipments[[#This Row],[Shipdate]],"mmmm")</f>
        <v>March</v>
      </c>
      <c r="M129">
        <f>_xlfn.XLOOKUP(shipments[[#This Row],[PID]],products[PID],products[Cost_per_box],"NA",0)</f>
        <v>5.26</v>
      </c>
      <c r="N129">
        <f>shipments[[#This Row],[Boxes]]*shipments[[#This Row],[Cost Per Box]]</f>
        <v>1446.5</v>
      </c>
      <c r="O129">
        <f>shipments[[#This Row],[Sales Amount]]-shipments[[#This Row],[Total Cost]]</f>
        <v>2945.5</v>
      </c>
      <c r="P129" s="9">
        <f>shipments[[#This Row],[Profit]]/shipments[[#This Row],[Sales Amount]]</f>
        <v>0.6706511839708561</v>
      </c>
    </row>
    <row r="130" spans="1:16" x14ac:dyDescent="1">
      <c r="A130" t="s">
        <v>163</v>
      </c>
      <c r="B130" t="s">
        <v>8038</v>
      </c>
      <c r="C130" t="s">
        <v>8010</v>
      </c>
      <c r="D130" t="s">
        <v>8032</v>
      </c>
      <c r="E130" s="1">
        <v>45019</v>
      </c>
      <c r="F130">
        <v>7976.25</v>
      </c>
      <c r="G130">
        <v>614</v>
      </c>
      <c r="H130" t="s">
        <v>6</v>
      </c>
      <c r="I130" t="str">
        <f>_xlfn.XLOOKUP(shipments[[#This Row],[SPID]],people[SPID],people[Sales_person],"NA",0)</f>
        <v>Barr Faughny</v>
      </c>
      <c r="J130">
        <f>YEAR(shipments[[#This Row],[Shipdate]])</f>
        <v>2023</v>
      </c>
      <c r="K130">
        <f>MONTH(shipments[[#This Row],[Shipdate]])</f>
        <v>4</v>
      </c>
      <c r="L130" t="str">
        <f>TEXT(shipments[[#This Row],[Shipdate]],"mmmm")</f>
        <v>April</v>
      </c>
      <c r="M130">
        <f>_xlfn.XLOOKUP(shipments[[#This Row],[PID]],products[PID],products[Cost_per_box],"NA",0)</f>
        <v>5.26</v>
      </c>
      <c r="N130">
        <f>shipments[[#This Row],[Boxes]]*shipments[[#This Row],[Cost Per Box]]</f>
        <v>3229.64</v>
      </c>
      <c r="O130">
        <f>shipments[[#This Row],[Sales Amount]]-shipments[[#This Row],[Total Cost]]</f>
        <v>4746.6100000000006</v>
      </c>
      <c r="P130" s="9">
        <f>shipments[[#This Row],[Profit]]/shipments[[#This Row],[Sales Amount]]</f>
        <v>0.59509293214229753</v>
      </c>
    </row>
    <row r="131" spans="1:16" x14ac:dyDescent="1">
      <c r="A131" t="s">
        <v>164</v>
      </c>
      <c r="B131" t="s">
        <v>8038</v>
      </c>
      <c r="C131" t="s">
        <v>8010</v>
      </c>
      <c r="D131" t="s">
        <v>8035</v>
      </c>
      <c r="E131" s="1">
        <v>45273</v>
      </c>
      <c r="F131">
        <v>6293.25</v>
      </c>
      <c r="G131">
        <v>394</v>
      </c>
      <c r="H131" t="s">
        <v>6</v>
      </c>
      <c r="I131" t="str">
        <f>_xlfn.XLOOKUP(shipments[[#This Row],[SPID]],people[SPID],people[Sales_person],"NA",0)</f>
        <v>Barr Faughny</v>
      </c>
      <c r="J131">
        <f>YEAR(shipments[[#This Row],[Shipdate]])</f>
        <v>2023</v>
      </c>
      <c r="K131">
        <f>MONTH(shipments[[#This Row],[Shipdate]])</f>
        <v>12</v>
      </c>
      <c r="L131" t="str">
        <f>TEXT(shipments[[#This Row],[Shipdate]],"mmmm")</f>
        <v>December</v>
      </c>
      <c r="M131">
        <f>_xlfn.XLOOKUP(shipments[[#This Row],[PID]],products[PID],products[Cost_per_box],"NA",0)</f>
        <v>5.26</v>
      </c>
      <c r="N131">
        <f>shipments[[#This Row],[Boxes]]*shipments[[#This Row],[Cost Per Box]]</f>
        <v>2072.44</v>
      </c>
      <c r="O131">
        <f>shipments[[#This Row],[Sales Amount]]-shipments[[#This Row],[Total Cost]]</f>
        <v>4220.8099999999995</v>
      </c>
      <c r="P131" s="9">
        <f>shipments[[#This Row],[Profit]]/shipments[[#This Row],[Sales Amount]]</f>
        <v>0.67068843602272266</v>
      </c>
    </row>
    <row r="132" spans="1:16" x14ac:dyDescent="1">
      <c r="A132" t="s">
        <v>165</v>
      </c>
      <c r="B132" t="s">
        <v>8038</v>
      </c>
      <c r="C132" t="s">
        <v>8012</v>
      </c>
      <c r="D132" t="s">
        <v>8037</v>
      </c>
      <c r="E132" s="1">
        <v>45037</v>
      </c>
      <c r="F132">
        <v>3550.5</v>
      </c>
      <c r="G132">
        <v>296</v>
      </c>
      <c r="H132" t="s">
        <v>6</v>
      </c>
      <c r="I132" t="str">
        <f>_xlfn.XLOOKUP(shipments[[#This Row],[SPID]],people[SPID],people[Sales_person],"NA",0)</f>
        <v>Barr Faughny</v>
      </c>
      <c r="J132">
        <f>YEAR(shipments[[#This Row],[Shipdate]])</f>
        <v>2023</v>
      </c>
      <c r="K132">
        <f>MONTH(shipments[[#This Row],[Shipdate]])</f>
        <v>4</v>
      </c>
      <c r="L132" t="str">
        <f>TEXT(shipments[[#This Row],[Shipdate]],"mmmm")</f>
        <v>April</v>
      </c>
      <c r="M132">
        <f>_xlfn.XLOOKUP(shipments[[#This Row],[PID]],products[PID],products[Cost_per_box],"NA",0)</f>
        <v>5.15</v>
      </c>
      <c r="N132">
        <f>shipments[[#This Row],[Boxes]]*shipments[[#This Row],[Cost Per Box]]</f>
        <v>1524.4</v>
      </c>
      <c r="O132">
        <f>shipments[[#This Row],[Sales Amount]]-shipments[[#This Row],[Total Cost]]</f>
        <v>2026.1</v>
      </c>
      <c r="P132" s="9">
        <f>shipments[[#This Row],[Profit]]/shipments[[#This Row],[Sales Amount]]</f>
        <v>0.57065202084213484</v>
      </c>
    </row>
    <row r="133" spans="1:16" x14ac:dyDescent="1">
      <c r="A133" t="s">
        <v>166</v>
      </c>
      <c r="B133" t="s">
        <v>8038</v>
      </c>
      <c r="C133" t="s">
        <v>8013</v>
      </c>
      <c r="D133" t="s">
        <v>8032</v>
      </c>
      <c r="E133" s="1">
        <v>45483</v>
      </c>
      <c r="F133">
        <v>5649.75</v>
      </c>
      <c r="G133">
        <v>707</v>
      </c>
      <c r="H133" t="s">
        <v>17</v>
      </c>
      <c r="I133" t="str">
        <f>_xlfn.XLOOKUP(shipments[[#This Row],[SPID]],people[SPID],people[Sales_person],"NA",0)</f>
        <v>Barr Faughny</v>
      </c>
      <c r="J133">
        <f>YEAR(shipments[[#This Row],[Shipdate]])</f>
        <v>2024</v>
      </c>
      <c r="K133">
        <f>MONTH(shipments[[#This Row],[Shipdate]])</f>
        <v>7</v>
      </c>
      <c r="L133" t="str">
        <f>TEXT(shipments[[#This Row],[Shipdate]],"mmmm")</f>
        <v>July</v>
      </c>
      <c r="M133">
        <f>_xlfn.XLOOKUP(shipments[[#This Row],[PID]],products[PID],products[Cost_per_box],"NA",0)</f>
        <v>3.85</v>
      </c>
      <c r="N133">
        <f>shipments[[#This Row],[Boxes]]*shipments[[#This Row],[Cost Per Box]]</f>
        <v>2721.9500000000003</v>
      </c>
      <c r="O133">
        <f>shipments[[#This Row],[Sales Amount]]-shipments[[#This Row],[Total Cost]]</f>
        <v>2927.7999999999997</v>
      </c>
      <c r="P133" s="9">
        <f>shipments[[#This Row],[Profit]]/shipments[[#This Row],[Sales Amount]]</f>
        <v>0.51821762024868356</v>
      </c>
    </row>
    <row r="134" spans="1:16" x14ac:dyDescent="1">
      <c r="A134" t="s">
        <v>167</v>
      </c>
      <c r="B134" t="s">
        <v>8038</v>
      </c>
      <c r="C134" t="s">
        <v>8013</v>
      </c>
      <c r="D134" t="s">
        <v>8032</v>
      </c>
      <c r="E134" s="1">
        <v>44928</v>
      </c>
      <c r="F134">
        <v>1539</v>
      </c>
      <c r="G134">
        <v>171</v>
      </c>
      <c r="H134" t="s">
        <v>6</v>
      </c>
      <c r="I134" t="str">
        <f>_xlfn.XLOOKUP(shipments[[#This Row],[SPID]],people[SPID],people[Sales_person],"NA",0)</f>
        <v>Barr Faughny</v>
      </c>
      <c r="J134">
        <f>YEAR(shipments[[#This Row],[Shipdate]])</f>
        <v>2023</v>
      </c>
      <c r="K134">
        <f>MONTH(shipments[[#This Row],[Shipdate]])</f>
        <v>1</v>
      </c>
      <c r="L134" t="str">
        <f>TEXT(shipments[[#This Row],[Shipdate]],"mmmm")</f>
        <v>January</v>
      </c>
      <c r="M134">
        <f>_xlfn.XLOOKUP(shipments[[#This Row],[PID]],products[PID],products[Cost_per_box],"NA",0)</f>
        <v>3.85</v>
      </c>
      <c r="N134">
        <f>shipments[[#This Row],[Boxes]]*shipments[[#This Row],[Cost Per Box]]</f>
        <v>658.35</v>
      </c>
      <c r="O134">
        <f>shipments[[#This Row],[Sales Amount]]-shipments[[#This Row],[Total Cost]]</f>
        <v>880.65</v>
      </c>
      <c r="P134" s="9">
        <f>shipments[[#This Row],[Profit]]/shipments[[#This Row],[Sales Amount]]</f>
        <v>0.57222222222222219</v>
      </c>
    </row>
    <row r="135" spans="1:16" x14ac:dyDescent="1">
      <c r="A135" t="s">
        <v>168</v>
      </c>
      <c r="B135" t="s">
        <v>8038</v>
      </c>
      <c r="C135" t="s">
        <v>8013</v>
      </c>
      <c r="D135" t="s">
        <v>8034</v>
      </c>
      <c r="E135" s="1">
        <v>45520</v>
      </c>
      <c r="F135">
        <v>1048.5</v>
      </c>
      <c r="G135">
        <v>117</v>
      </c>
      <c r="H135" t="s">
        <v>17</v>
      </c>
      <c r="I135" t="str">
        <f>_xlfn.XLOOKUP(shipments[[#This Row],[SPID]],people[SPID],people[Sales_person],"NA",0)</f>
        <v>Barr Faughny</v>
      </c>
      <c r="J135">
        <f>YEAR(shipments[[#This Row],[Shipdate]])</f>
        <v>2024</v>
      </c>
      <c r="K135">
        <f>MONTH(shipments[[#This Row],[Shipdate]])</f>
        <v>8</v>
      </c>
      <c r="L135" t="str">
        <f>TEXT(shipments[[#This Row],[Shipdate]],"mmmm")</f>
        <v>August</v>
      </c>
      <c r="M135">
        <f>_xlfn.XLOOKUP(shipments[[#This Row],[PID]],products[PID],products[Cost_per_box],"NA",0)</f>
        <v>3.85</v>
      </c>
      <c r="N135">
        <f>shipments[[#This Row],[Boxes]]*shipments[[#This Row],[Cost Per Box]]</f>
        <v>450.45</v>
      </c>
      <c r="O135">
        <f>shipments[[#This Row],[Sales Amount]]-shipments[[#This Row],[Total Cost]]</f>
        <v>598.04999999999995</v>
      </c>
      <c r="P135" s="9">
        <f>shipments[[#This Row],[Profit]]/shipments[[#This Row],[Sales Amount]]</f>
        <v>0.57038626609442056</v>
      </c>
    </row>
    <row r="136" spans="1:16" x14ac:dyDescent="1">
      <c r="A136" t="s">
        <v>169</v>
      </c>
      <c r="B136" t="s">
        <v>8038</v>
      </c>
      <c r="C136" t="s">
        <v>8014</v>
      </c>
      <c r="D136" t="s">
        <v>8036</v>
      </c>
      <c r="E136" s="1">
        <v>45489</v>
      </c>
      <c r="F136">
        <v>738</v>
      </c>
      <c r="G136">
        <v>93</v>
      </c>
      <c r="H136" t="s">
        <v>17</v>
      </c>
      <c r="I136" t="str">
        <f>_xlfn.XLOOKUP(shipments[[#This Row],[SPID]],people[SPID],people[Sales_person],"NA",0)</f>
        <v>Barr Faughny</v>
      </c>
      <c r="J136">
        <f>YEAR(shipments[[#This Row],[Shipdate]])</f>
        <v>2024</v>
      </c>
      <c r="K136">
        <f>MONTH(shipments[[#This Row],[Shipdate]])</f>
        <v>7</v>
      </c>
      <c r="L136" t="str">
        <f>TEXT(shipments[[#This Row],[Shipdate]],"mmmm")</f>
        <v>July</v>
      </c>
      <c r="M136">
        <f>_xlfn.XLOOKUP(shipments[[#This Row],[PID]],products[PID],products[Cost_per_box],"NA",0)</f>
        <v>5.72</v>
      </c>
      <c r="N136">
        <f>shipments[[#This Row],[Boxes]]*shipments[[#This Row],[Cost Per Box]]</f>
        <v>531.95999999999992</v>
      </c>
      <c r="O136">
        <f>shipments[[#This Row],[Sales Amount]]-shipments[[#This Row],[Total Cost]]</f>
        <v>206.04000000000008</v>
      </c>
      <c r="P136" s="9">
        <f>shipments[[#This Row],[Profit]]/shipments[[#This Row],[Sales Amount]]</f>
        <v>0.2791869918699188</v>
      </c>
    </row>
    <row r="137" spans="1:16" x14ac:dyDescent="1">
      <c r="A137" t="s">
        <v>170</v>
      </c>
      <c r="B137" t="s">
        <v>8038</v>
      </c>
      <c r="C137" t="s">
        <v>8014</v>
      </c>
      <c r="D137" t="s">
        <v>8037</v>
      </c>
      <c r="E137" s="1">
        <v>45190</v>
      </c>
      <c r="F137">
        <v>3951</v>
      </c>
      <c r="G137">
        <v>494</v>
      </c>
      <c r="H137" t="s">
        <v>6</v>
      </c>
      <c r="I137" t="str">
        <f>_xlfn.XLOOKUP(shipments[[#This Row],[SPID]],people[SPID],people[Sales_person],"NA",0)</f>
        <v>Barr Faughny</v>
      </c>
      <c r="J137">
        <f>YEAR(shipments[[#This Row],[Shipdate]])</f>
        <v>2023</v>
      </c>
      <c r="K137">
        <f>MONTH(shipments[[#This Row],[Shipdate]])</f>
        <v>9</v>
      </c>
      <c r="L137" t="str">
        <f>TEXT(shipments[[#This Row],[Shipdate]],"mmmm")</f>
        <v>September</v>
      </c>
      <c r="M137">
        <f>_xlfn.XLOOKUP(shipments[[#This Row],[PID]],products[PID],products[Cost_per_box],"NA",0)</f>
        <v>5.72</v>
      </c>
      <c r="N137">
        <f>shipments[[#This Row],[Boxes]]*shipments[[#This Row],[Cost Per Box]]</f>
        <v>2825.68</v>
      </c>
      <c r="O137">
        <f>shipments[[#This Row],[Sales Amount]]-shipments[[#This Row],[Total Cost]]</f>
        <v>1125.3200000000002</v>
      </c>
      <c r="P137" s="9">
        <f>shipments[[#This Row],[Profit]]/shipments[[#This Row],[Sales Amount]]</f>
        <v>0.28481903315616303</v>
      </c>
    </row>
    <row r="138" spans="1:16" x14ac:dyDescent="1">
      <c r="A138" t="s">
        <v>171</v>
      </c>
      <c r="B138" t="s">
        <v>8038</v>
      </c>
      <c r="C138" t="s">
        <v>8014</v>
      </c>
      <c r="D138" t="s">
        <v>8036</v>
      </c>
      <c r="E138" s="1">
        <v>45233</v>
      </c>
      <c r="F138">
        <v>10575</v>
      </c>
      <c r="G138">
        <v>2115</v>
      </c>
      <c r="H138" t="s">
        <v>6</v>
      </c>
      <c r="I138" t="str">
        <f>_xlfn.XLOOKUP(shipments[[#This Row],[SPID]],people[SPID],people[Sales_person],"NA",0)</f>
        <v>Barr Faughny</v>
      </c>
      <c r="J138">
        <f>YEAR(shipments[[#This Row],[Shipdate]])</f>
        <v>2023</v>
      </c>
      <c r="K138">
        <f>MONTH(shipments[[#This Row],[Shipdate]])</f>
        <v>11</v>
      </c>
      <c r="L138" t="str">
        <f>TEXT(shipments[[#This Row],[Shipdate]],"mmmm")</f>
        <v>November</v>
      </c>
      <c r="M138">
        <f>_xlfn.XLOOKUP(shipments[[#This Row],[PID]],products[PID],products[Cost_per_box],"NA",0)</f>
        <v>5.72</v>
      </c>
      <c r="N138">
        <f>shipments[[#This Row],[Boxes]]*shipments[[#This Row],[Cost Per Box]]</f>
        <v>12097.8</v>
      </c>
      <c r="O138">
        <f>shipments[[#This Row],[Sales Amount]]-shipments[[#This Row],[Total Cost]]</f>
        <v>-1522.7999999999993</v>
      </c>
      <c r="P138" s="9">
        <f>shipments[[#This Row],[Profit]]/shipments[[#This Row],[Sales Amount]]</f>
        <v>-0.14399999999999993</v>
      </c>
    </row>
    <row r="139" spans="1:16" x14ac:dyDescent="1">
      <c r="A139" t="s">
        <v>172</v>
      </c>
      <c r="B139" t="s">
        <v>8038</v>
      </c>
      <c r="C139" t="s">
        <v>8015</v>
      </c>
      <c r="D139" t="s">
        <v>8033</v>
      </c>
      <c r="E139" s="1">
        <v>45022</v>
      </c>
      <c r="F139">
        <v>3028.5</v>
      </c>
      <c r="G139">
        <v>113</v>
      </c>
      <c r="H139" t="s">
        <v>6</v>
      </c>
      <c r="I139" t="str">
        <f>_xlfn.XLOOKUP(shipments[[#This Row],[SPID]],people[SPID],people[Sales_person],"NA",0)</f>
        <v>Barr Faughny</v>
      </c>
      <c r="J139">
        <f>YEAR(shipments[[#This Row],[Shipdate]])</f>
        <v>2023</v>
      </c>
      <c r="K139">
        <f>MONTH(shipments[[#This Row],[Shipdate]])</f>
        <v>4</v>
      </c>
      <c r="L139" t="str">
        <f>TEXT(shipments[[#This Row],[Shipdate]],"mmmm")</f>
        <v>April</v>
      </c>
      <c r="M139">
        <f>_xlfn.XLOOKUP(shipments[[#This Row],[PID]],products[PID],products[Cost_per_box],"NA",0)</f>
        <v>6.31</v>
      </c>
      <c r="N139">
        <f>shipments[[#This Row],[Boxes]]*shipments[[#This Row],[Cost Per Box]]</f>
        <v>713.03</v>
      </c>
      <c r="O139">
        <f>shipments[[#This Row],[Sales Amount]]-shipments[[#This Row],[Total Cost]]</f>
        <v>2315.4700000000003</v>
      </c>
      <c r="P139" s="9">
        <f>shipments[[#This Row],[Profit]]/shipments[[#This Row],[Sales Amount]]</f>
        <v>0.76456001320785871</v>
      </c>
    </row>
    <row r="140" spans="1:16" x14ac:dyDescent="1">
      <c r="A140" t="s">
        <v>173</v>
      </c>
      <c r="B140" t="s">
        <v>8038</v>
      </c>
      <c r="C140" t="s">
        <v>8016</v>
      </c>
      <c r="D140" t="s">
        <v>8033</v>
      </c>
      <c r="E140" s="1">
        <v>45323</v>
      </c>
      <c r="F140">
        <v>6007.5</v>
      </c>
      <c r="G140">
        <v>251</v>
      </c>
      <c r="H140" t="s">
        <v>6</v>
      </c>
      <c r="I140" t="str">
        <f>_xlfn.XLOOKUP(shipments[[#This Row],[SPID]],people[SPID],people[Sales_person],"NA",0)</f>
        <v>Barr Faughny</v>
      </c>
      <c r="J140">
        <f>YEAR(shipments[[#This Row],[Shipdate]])</f>
        <v>2024</v>
      </c>
      <c r="K140">
        <f>MONTH(shipments[[#This Row],[Shipdate]])</f>
        <v>2</v>
      </c>
      <c r="L140" t="str">
        <f>TEXT(shipments[[#This Row],[Shipdate]],"mmmm")</f>
        <v>February</v>
      </c>
      <c r="M140">
        <f>_xlfn.XLOOKUP(shipments[[#This Row],[PID]],products[PID],products[Cost_per_box],"NA",0)</f>
        <v>9.94</v>
      </c>
      <c r="N140">
        <f>shipments[[#This Row],[Boxes]]*shipments[[#This Row],[Cost Per Box]]</f>
        <v>2494.94</v>
      </c>
      <c r="O140">
        <f>shipments[[#This Row],[Sales Amount]]-shipments[[#This Row],[Total Cost]]</f>
        <v>3512.56</v>
      </c>
      <c r="P140" s="9">
        <f>shipments[[#This Row],[Profit]]/shipments[[#This Row],[Sales Amount]]</f>
        <v>0.58469579692051599</v>
      </c>
    </row>
    <row r="141" spans="1:16" x14ac:dyDescent="1">
      <c r="A141" t="s">
        <v>174</v>
      </c>
      <c r="B141" t="s">
        <v>8038</v>
      </c>
      <c r="C141" t="s">
        <v>8016</v>
      </c>
      <c r="D141" t="s">
        <v>8036</v>
      </c>
      <c r="E141" s="1">
        <v>45512</v>
      </c>
      <c r="F141">
        <v>5211</v>
      </c>
      <c r="G141">
        <v>209</v>
      </c>
      <c r="H141" t="s">
        <v>17</v>
      </c>
      <c r="I141" t="str">
        <f>_xlfn.XLOOKUP(shipments[[#This Row],[SPID]],people[SPID],people[Sales_person],"NA",0)</f>
        <v>Barr Faughny</v>
      </c>
      <c r="J141">
        <f>YEAR(shipments[[#This Row],[Shipdate]])</f>
        <v>2024</v>
      </c>
      <c r="K141">
        <f>MONTH(shipments[[#This Row],[Shipdate]])</f>
        <v>8</v>
      </c>
      <c r="L141" t="str">
        <f>TEXT(shipments[[#This Row],[Shipdate]],"mmmm")</f>
        <v>August</v>
      </c>
      <c r="M141">
        <f>_xlfn.XLOOKUP(shipments[[#This Row],[PID]],products[PID],products[Cost_per_box],"NA",0)</f>
        <v>9.94</v>
      </c>
      <c r="N141">
        <f>shipments[[#This Row],[Boxes]]*shipments[[#This Row],[Cost Per Box]]</f>
        <v>2077.46</v>
      </c>
      <c r="O141">
        <f>shipments[[#This Row],[Sales Amount]]-shipments[[#This Row],[Total Cost]]</f>
        <v>3133.54</v>
      </c>
      <c r="P141" s="9">
        <f>shipments[[#This Row],[Profit]]/shipments[[#This Row],[Sales Amount]]</f>
        <v>0.60133179811936288</v>
      </c>
    </row>
    <row r="142" spans="1:16" x14ac:dyDescent="1">
      <c r="A142" t="s">
        <v>175</v>
      </c>
      <c r="B142" t="s">
        <v>8038</v>
      </c>
      <c r="C142" t="s">
        <v>8016</v>
      </c>
      <c r="D142" t="s">
        <v>8032</v>
      </c>
      <c r="E142" s="1">
        <v>45238</v>
      </c>
      <c r="F142">
        <v>5253.75</v>
      </c>
      <c r="G142">
        <v>203</v>
      </c>
      <c r="H142" t="s">
        <v>6</v>
      </c>
      <c r="I142" t="str">
        <f>_xlfn.XLOOKUP(shipments[[#This Row],[SPID]],people[SPID],people[Sales_person],"NA",0)</f>
        <v>Barr Faughny</v>
      </c>
      <c r="J142">
        <f>YEAR(shipments[[#This Row],[Shipdate]])</f>
        <v>2023</v>
      </c>
      <c r="K142">
        <f>MONTH(shipments[[#This Row],[Shipdate]])</f>
        <v>11</v>
      </c>
      <c r="L142" t="str">
        <f>TEXT(shipments[[#This Row],[Shipdate]],"mmmm")</f>
        <v>November</v>
      </c>
      <c r="M142">
        <f>_xlfn.XLOOKUP(shipments[[#This Row],[PID]],products[PID],products[Cost_per_box],"NA",0)</f>
        <v>9.94</v>
      </c>
      <c r="N142">
        <f>shipments[[#This Row],[Boxes]]*shipments[[#This Row],[Cost Per Box]]</f>
        <v>2017.82</v>
      </c>
      <c r="O142">
        <f>shipments[[#This Row],[Sales Amount]]-shipments[[#This Row],[Total Cost]]</f>
        <v>3235.9300000000003</v>
      </c>
      <c r="P142" s="9">
        <f>shipments[[#This Row],[Profit]]/shipments[[#This Row],[Sales Amount]]</f>
        <v>0.61592767071139665</v>
      </c>
    </row>
    <row r="143" spans="1:16" x14ac:dyDescent="1">
      <c r="A143" t="s">
        <v>176</v>
      </c>
      <c r="B143" t="s">
        <v>8038</v>
      </c>
      <c r="C143" t="s">
        <v>8016</v>
      </c>
      <c r="D143" t="s">
        <v>8033</v>
      </c>
      <c r="E143" s="1">
        <v>45401</v>
      </c>
      <c r="F143">
        <v>4821.75</v>
      </c>
      <c r="G143">
        <v>193</v>
      </c>
      <c r="H143" t="s">
        <v>39</v>
      </c>
      <c r="I143" t="str">
        <f>_xlfn.XLOOKUP(shipments[[#This Row],[SPID]],people[SPID],people[Sales_person],"NA",0)</f>
        <v>Barr Faughny</v>
      </c>
      <c r="J143">
        <f>YEAR(shipments[[#This Row],[Shipdate]])</f>
        <v>2024</v>
      </c>
      <c r="K143">
        <f>MONTH(shipments[[#This Row],[Shipdate]])</f>
        <v>4</v>
      </c>
      <c r="L143" t="str">
        <f>TEXT(shipments[[#This Row],[Shipdate]],"mmmm")</f>
        <v>April</v>
      </c>
      <c r="M143">
        <f>_xlfn.XLOOKUP(shipments[[#This Row],[PID]],products[PID],products[Cost_per_box],"NA",0)</f>
        <v>9.94</v>
      </c>
      <c r="N143">
        <f>shipments[[#This Row],[Boxes]]*shipments[[#This Row],[Cost Per Box]]</f>
        <v>1918.4199999999998</v>
      </c>
      <c r="O143">
        <f>shipments[[#This Row],[Sales Amount]]-shipments[[#This Row],[Total Cost]]</f>
        <v>2903.33</v>
      </c>
      <c r="P143" s="9">
        <f>shipments[[#This Row],[Profit]]/shipments[[#This Row],[Sales Amount]]</f>
        <v>0.60213200601441386</v>
      </c>
    </row>
    <row r="144" spans="1:16" x14ac:dyDescent="1">
      <c r="A144" t="s">
        <v>177</v>
      </c>
      <c r="B144" t="s">
        <v>8038</v>
      </c>
      <c r="C144" t="s">
        <v>8016</v>
      </c>
      <c r="D144" t="s">
        <v>8035</v>
      </c>
      <c r="E144" s="1">
        <v>44967</v>
      </c>
      <c r="F144">
        <v>5616</v>
      </c>
      <c r="G144">
        <v>208</v>
      </c>
      <c r="H144" t="s">
        <v>6</v>
      </c>
      <c r="I144" t="str">
        <f>_xlfn.XLOOKUP(shipments[[#This Row],[SPID]],people[SPID],people[Sales_person],"NA",0)</f>
        <v>Barr Faughny</v>
      </c>
      <c r="J144">
        <f>YEAR(shipments[[#This Row],[Shipdate]])</f>
        <v>2023</v>
      </c>
      <c r="K144">
        <f>MONTH(shipments[[#This Row],[Shipdate]])</f>
        <v>2</v>
      </c>
      <c r="L144" t="str">
        <f>TEXT(shipments[[#This Row],[Shipdate]],"mmmm")</f>
        <v>February</v>
      </c>
      <c r="M144">
        <f>_xlfn.XLOOKUP(shipments[[#This Row],[PID]],products[PID],products[Cost_per_box],"NA",0)</f>
        <v>9.94</v>
      </c>
      <c r="N144">
        <f>shipments[[#This Row],[Boxes]]*shipments[[#This Row],[Cost Per Box]]</f>
        <v>2067.52</v>
      </c>
      <c r="O144">
        <f>shipments[[#This Row],[Sales Amount]]-shipments[[#This Row],[Total Cost]]</f>
        <v>3548.48</v>
      </c>
      <c r="P144" s="9">
        <f>shipments[[#This Row],[Profit]]/shipments[[#This Row],[Sales Amount]]</f>
        <v>0.63185185185185189</v>
      </c>
    </row>
    <row r="145" spans="1:16" x14ac:dyDescent="1">
      <c r="A145" t="s">
        <v>178</v>
      </c>
      <c r="B145" t="s">
        <v>8038</v>
      </c>
      <c r="C145" t="s">
        <v>8016</v>
      </c>
      <c r="D145" t="s">
        <v>8036</v>
      </c>
      <c r="E145" s="1">
        <v>45064</v>
      </c>
      <c r="F145">
        <v>5472</v>
      </c>
      <c r="G145">
        <v>196</v>
      </c>
      <c r="H145" t="s">
        <v>6</v>
      </c>
      <c r="I145" t="str">
        <f>_xlfn.XLOOKUP(shipments[[#This Row],[SPID]],people[SPID],people[Sales_person],"NA",0)</f>
        <v>Barr Faughny</v>
      </c>
      <c r="J145">
        <f>YEAR(shipments[[#This Row],[Shipdate]])</f>
        <v>2023</v>
      </c>
      <c r="K145">
        <f>MONTH(shipments[[#This Row],[Shipdate]])</f>
        <v>5</v>
      </c>
      <c r="L145" t="str">
        <f>TEXT(shipments[[#This Row],[Shipdate]],"mmmm")</f>
        <v>May</v>
      </c>
      <c r="M145">
        <f>_xlfn.XLOOKUP(shipments[[#This Row],[PID]],products[PID],products[Cost_per_box],"NA",0)</f>
        <v>9.94</v>
      </c>
      <c r="N145">
        <f>shipments[[#This Row],[Boxes]]*shipments[[#This Row],[Cost Per Box]]</f>
        <v>1948.24</v>
      </c>
      <c r="O145">
        <f>shipments[[#This Row],[Sales Amount]]-shipments[[#This Row],[Total Cost]]</f>
        <v>3523.76</v>
      </c>
      <c r="P145" s="9">
        <f>shipments[[#This Row],[Profit]]/shipments[[#This Row],[Sales Amount]]</f>
        <v>0.64396198830409357</v>
      </c>
    </row>
    <row r="146" spans="1:16" x14ac:dyDescent="1">
      <c r="A146" t="s">
        <v>179</v>
      </c>
      <c r="B146" t="s">
        <v>8038</v>
      </c>
      <c r="C146" t="s">
        <v>8017</v>
      </c>
      <c r="D146" t="s">
        <v>8034</v>
      </c>
      <c r="E146" s="1">
        <v>45562</v>
      </c>
      <c r="F146">
        <v>713.25</v>
      </c>
      <c r="G146">
        <v>33</v>
      </c>
      <c r="H146" t="s">
        <v>25</v>
      </c>
      <c r="I146" t="str">
        <f>_xlfn.XLOOKUP(shipments[[#This Row],[SPID]],people[SPID],people[Sales_person],"NA",0)</f>
        <v>Barr Faughny</v>
      </c>
      <c r="J146">
        <f>YEAR(shipments[[#This Row],[Shipdate]])</f>
        <v>2024</v>
      </c>
      <c r="K146">
        <f>MONTH(shipments[[#This Row],[Shipdate]])</f>
        <v>9</v>
      </c>
      <c r="L146" t="str">
        <f>TEXT(shipments[[#This Row],[Shipdate]],"mmmm")</f>
        <v>September</v>
      </c>
      <c r="M146">
        <f>_xlfn.XLOOKUP(shipments[[#This Row],[PID]],products[PID],products[Cost_per_box],"NA",0)</f>
        <v>7.73</v>
      </c>
      <c r="N146">
        <f>shipments[[#This Row],[Boxes]]*shipments[[#This Row],[Cost Per Box]]</f>
        <v>255.09</v>
      </c>
      <c r="O146">
        <f>shipments[[#This Row],[Sales Amount]]-shipments[[#This Row],[Total Cost]]</f>
        <v>458.15999999999997</v>
      </c>
      <c r="P146" s="9">
        <f>shipments[[#This Row],[Profit]]/shipments[[#This Row],[Sales Amount]]</f>
        <v>0.64235541535226071</v>
      </c>
    </row>
    <row r="147" spans="1:16" x14ac:dyDescent="1">
      <c r="A147" t="s">
        <v>180</v>
      </c>
      <c r="B147" t="s">
        <v>8038</v>
      </c>
      <c r="C147" t="s">
        <v>8017</v>
      </c>
      <c r="D147" t="s">
        <v>8036</v>
      </c>
      <c r="E147" s="1">
        <v>45001</v>
      </c>
      <c r="F147">
        <v>301.5</v>
      </c>
      <c r="G147">
        <v>17</v>
      </c>
      <c r="H147" t="s">
        <v>6</v>
      </c>
      <c r="I147" t="str">
        <f>_xlfn.XLOOKUP(shipments[[#This Row],[SPID]],people[SPID],people[Sales_person],"NA",0)</f>
        <v>Barr Faughny</v>
      </c>
      <c r="J147">
        <f>YEAR(shipments[[#This Row],[Shipdate]])</f>
        <v>2023</v>
      </c>
      <c r="K147">
        <f>MONTH(shipments[[#This Row],[Shipdate]])</f>
        <v>3</v>
      </c>
      <c r="L147" t="str">
        <f>TEXT(shipments[[#This Row],[Shipdate]],"mmmm")</f>
        <v>March</v>
      </c>
      <c r="M147">
        <f>_xlfn.XLOOKUP(shipments[[#This Row],[PID]],products[PID],products[Cost_per_box],"NA",0)</f>
        <v>7.73</v>
      </c>
      <c r="N147">
        <f>shipments[[#This Row],[Boxes]]*shipments[[#This Row],[Cost Per Box]]</f>
        <v>131.41</v>
      </c>
      <c r="O147">
        <f>shipments[[#This Row],[Sales Amount]]-shipments[[#This Row],[Total Cost]]</f>
        <v>170.09</v>
      </c>
      <c r="P147" s="9">
        <f>shipments[[#This Row],[Profit]]/shipments[[#This Row],[Sales Amount]]</f>
        <v>0.56414593698175786</v>
      </c>
    </row>
    <row r="148" spans="1:16" x14ac:dyDescent="1">
      <c r="A148" t="s">
        <v>181</v>
      </c>
      <c r="B148" t="s">
        <v>8038</v>
      </c>
      <c r="C148" t="s">
        <v>8017</v>
      </c>
      <c r="D148" t="s">
        <v>8035</v>
      </c>
      <c r="E148" s="1">
        <v>45561</v>
      </c>
      <c r="F148">
        <v>9456.75</v>
      </c>
      <c r="G148">
        <v>498</v>
      </c>
      <c r="H148" t="s">
        <v>25</v>
      </c>
      <c r="I148" t="str">
        <f>_xlfn.XLOOKUP(shipments[[#This Row],[SPID]],people[SPID],people[Sales_person],"NA",0)</f>
        <v>Barr Faughny</v>
      </c>
      <c r="J148">
        <f>YEAR(shipments[[#This Row],[Shipdate]])</f>
        <v>2024</v>
      </c>
      <c r="K148">
        <f>MONTH(shipments[[#This Row],[Shipdate]])</f>
        <v>9</v>
      </c>
      <c r="L148" t="str">
        <f>TEXT(shipments[[#This Row],[Shipdate]],"mmmm")</f>
        <v>September</v>
      </c>
      <c r="M148">
        <f>_xlfn.XLOOKUP(shipments[[#This Row],[PID]],products[PID],products[Cost_per_box],"NA",0)</f>
        <v>7.73</v>
      </c>
      <c r="N148">
        <f>shipments[[#This Row],[Boxes]]*shipments[[#This Row],[Cost Per Box]]</f>
        <v>3849.5400000000004</v>
      </c>
      <c r="O148">
        <f>shipments[[#This Row],[Sales Amount]]-shipments[[#This Row],[Total Cost]]</f>
        <v>5607.2099999999991</v>
      </c>
      <c r="P148" s="9">
        <f>shipments[[#This Row],[Profit]]/shipments[[#This Row],[Sales Amount]]</f>
        <v>0.59293203267507322</v>
      </c>
    </row>
    <row r="149" spans="1:16" x14ac:dyDescent="1">
      <c r="A149" t="s">
        <v>182</v>
      </c>
      <c r="B149" t="s">
        <v>8038</v>
      </c>
      <c r="C149" t="s">
        <v>8019</v>
      </c>
      <c r="D149" t="s">
        <v>8034</v>
      </c>
      <c r="E149" s="1">
        <v>45160</v>
      </c>
      <c r="F149">
        <v>621</v>
      </c>
      <c r="G149">
        <v>52</v>
      </c>
      <c r="H149" t="s">
        <v>6</v>
      </c>
      <c r="I149" t="str">
        <f>_xlfn.XLOOKUP(shipments[[#This Row],[SPID]],people[SPID],people[Sales_person],"NA",0)</f>
        <v>Barr Faughny</v>
      </c>
      <c r="J149">
        <f>YEAR(shipments[[#This Row],[Shipdate]])</f>
        <v>2023</v>
      </c>
      <c r="K149">
        <f>MONTH(shipments[[#This Row],[Shipdate]])</f>
        <v>8</v>
      </c>
      <c r="L149" t="str">
        <f>TEXT(shipments[[#This Row],[Shipdate]],"mmmm")</f>
        <v>August</v>
      </c>
      <c r="M149">
        <f>_xlfn.XLOOKUP(shipments[[#This Row],[PID]],products[PID],products[Cost_per_box],"NA",0)</f>
        <v>8.2200000000000006</v>
      </c>
      <c r="N149">
        <f>shipments[[#This Row],[Boxes]]*shipments[[#This Row],[Cost Per Box]]</f>
        <v>427.44000000000005</v>
      </c>
      <c r="O149">
        <f>shipments[[#This Row],[Sales Amount]]-shipments[[#This Row],[Total Cost]]</f>
        <v>193.55999999999995</v>
      </c>
      <c r="P149" s="9">
        <f>shipments[[#This Row],[Profit]]/shipments[[#This Row],[Sales Amount]]</f>
        <v>0.31169082125603859</v>
      </c>
    </row>
    <row r="150" spans="1:16" x14ac:dyDescent="1">
      <c r="A150" t="s">
        <v>183</v>
      </c>
      <c r="B150" t="s">
        <v>8038</v>
      </c>
      <c r="C150" t="s">
        <v>8019</v>
      </c>
      <c r="D150" t="s">
        <v>8037</v>
      </c>
      <c r="E150" s="1">
        <v>45327</v>
      </c>
      <c r="F150">
        <v>4432.5</v>
      </c>
      <c r="G150">
        <v>317</v>
      </c>
      <c r="H150" t="s">
        <v>6</v>
      </c>
      <c r="I150" t="str">
        <f>_xlfn.XLOOKUP(shipments[[#This Row],[SPID]],people[SPID],people[Sales_person],"NA",0)</f>
        <v>Barr Faughny</v>
      </c>
      <c r="J150">
        <f>YEAR(shipments[[#This Row],[Shipdate]])</f>
        <v>2024</v>
      </c>
      <c r="K150">
        <f>MONTH(shipments[[#This Row],[Shipdate]])</f>
        <v>2</v>
      </c>
      <c r="L150" t="str">
        <f>TEXT(shipments[[#This Row],[Shipdate]],"mmmm")</f>
        <v>February</v>
      </c>
      <c r="M150">
        <f>_xlfn.XLOOKUP(shipments[[#This Row],[PID]],products[PID],products[Cost_per_box],"NA",0)</f>
        <v>8.2200000000000006</v>
      </c>
      <c r="N150">
        <f>shipments[[#This Row],[Boxes]]*shipments[[#This Row],[Cost Per Box]]</f>
        <v>2605.7400000000002</v>
      </c>
      <c r="O150">
        <f>shipments[[#This Row],[Sales Amount]]-shipments[[#This Row],[Total Cost]]</f>
        <v>1826.7599999999998</v>
      </c>
      <c r="P150" s="9">
        <f>shipments[[#This Row],[Profit]]/shipments[[#This Row],[Sales Amount]]</f>
        <v>0.41212859560067677</v>
      </c>
    </row>
    <row r="151" spans="1:16" x14ac:dyDescent="1">
      <c r="A151" t="s">
        <v>184</v>
      </c>
      <c r="B151" t="s">
        <v>8038</v>
      </c>
      <c r="C151" t="s">
        <v>8019</v>
      </c>
      <c r="D151" t="s">
        <v>8033</v>
      </c>
      <c r="E151" s="1">
        <v>45254</v>
      </c>
      <c r="F151">
        <v>1561.5</v>
      </c>
      <c r="G151">
        <v>105</v>
      </c>
      <c r="H151" t="s">
        <v>6</v>
      </c>
      <c r="I151" t="str">
        <f>_xlfn.XLOOKUP(shipments[[#This Row],[SPID]],people[SPID],people[Sales_person],"NA",0)</f>
        <v>Barr Faughny</v>
      </c>
      <c r="J151">
        <f>YEAR(shipments[[#This Row],[Shipdate]])</f>
        <v>2023</v>
      </c>
      <c r="K151">
        <f>MONTH(shipments[[#This Row],[Shipdate]])</f>
        <v>11</v>
      </c>
      <c r="L151" t="str">
        <f>TEXT(shipments[[#This Row],[Shipdate]],"mmmm")</f>
        <v>November</v>
      </c>
      <c r="M151">
        <f>_xlfn.XLOOKUP(shipments[[#This Row],[PID]],products[PID],products[Cost_per_box],"NA",0)</f>
        <v>8.2200000000000006</v>
      </c>
      <c r="N151">
        <f>shipments[[#This Row],[Boxes]]*shipments[[#This Row],[Cost Per Box]]</f>
        <v>863.1</v>
      </c>
      <c r="O151">
        <f>shipments[[#This Row],[Sales Amount]]-shipments[[#This Row],[Total Cost]]</f>
        <v>698.4</v>
      </c>
      <c r="P151" s="9">
        <f>shipments[[#This Row],[Profit]]/shipments[[#This Row],[Sales Amount]]</f>
        <v>0.44726224783861668</v>
      </c>
    </row>
    <row r="152" spans="1:16" x14ac:dyDescent="1">
      <c r="A152" t="s">
        <v>185</v>
      </c>
      <c r="B152" t="s">
        <v>8038</v>
      </c>
      <c r="C152" t="s">
        <v>8019</v>
      </c>
      <c r="D152" t="s">
        <v>8035</v>
      </c>
      <c r="E152" s="1">
        <v>44980</v>
      </c>
      <c r="F152">
        <v>7944.75</v>
      </c>
      <c r="G152">
        <v>530</v>
      </c>
      <c r="H152" t="s">
        <v>6</v>
      </c>
      <c r="I152" t="str">
        <f>_xlfn.XLOOKUP(shipments[[#This Row],[SPID]],people[SPID],people[Sales_person],"NA",0)</f>
        <v>Barr Faughny</v>
      </c>
      <c r="J152">
        <f>YEAR(shipments[[#This Row],[Shipdate]])</f>
        <v>2023</v>
      </c>
      <c r="K152">
        <f>MONTH(shipments[[#This Row],[Shipdate]])</f>
        <v>2</v>
      </c>
      <c r="L152" t="str">
        <f>TEXT(shipments[[#This Row],[Shipdate]],"mmmm")</f>
        <v>February</v>
      </c>
      <c r="M152">
        <f>_xlfn.XLOOKUP(shipments[[#This Row],[PID]],products[PID],products[Cost_per_box],"NA",0)</f>
        <v>8.2200000000000006</v>
      </c>
      <c r="N152">
        <f>shipments[[#This Row],[Boxes]]*shipments[[#This Row],[Cost Per Box]]</f>
        <v>4356.6000000000004</v>
      </c>
      <c r="O152">
        <f>shipments[[#This Row],[Sales Amount]]-shipments[[#This Row],[Total Cost]]</f>
        <v>3588.1499999999996</v>
      </c>
      <c r="P152" s="9">
        <f>shipments[[#This Row],[Profit]]/shipments[[#This Row],[Sales Amount]]</f>
        <v>0.45163787406778055</v>
      </c>
    </row>
    <row r="153" spans="1:16" x14ac:dyDescent="1">
      <c r="A153" t="s">
        <v>186</v>
      </c>
      <c r="B153" t="s">
        <v>8038</v>
      </c>
      <c r="C153" t="s">
        <v>8019</v>
      </c>
      <c r="D153" t="s">
        <v>8036</v>
      </c>
      <c r="E153" s="1">
        <v>45345</v>
      </c>
      <c r="F153">
        <v>7152.75</v>
      </c>
      <c r="G153">
        <v>551</v>
      </c>
      <c r="H153" t="s">
        <v>6</v>
      </c>
      <c r="I153" t="str">
        <f>_xlfn.XLOOKUP(shipments[[#This Row],[SPID]],people[SPID],people[Sales_person],"NA",0)</f>
        <v>Barr Faughny</v>
      </c>
      <c r="J153">
        <f>YEAR(shipments[[#This Row],[Shipdate]])</f>
        <v>2024</v>
      </c>
      <c r="K153">
        <f>MONTH(shipments[[#This Row],[Shipdate]])</f>
        <v>2</v>
      </c>
      <c r="L153" t="str">
        <f>TEXT(shipments[[#This Row],[Shipdate]],"mmmm")</f>
        <v>February</v>
      </c>
      <c r="M153">
        <f>_xlfn.XLOOKUP(shipments[[#This Row],[PID]],products[PID],products[Cost_per_box],"NA",0)</f>
        <v>8.2200000000000006</v>
      </c>
      <c r="N153">
        <f>shipments[[#This Row],[Boxes]]*shipments[[#This Row],[Cost Per Box]]</f>
        <v>4529.22</v>
      </c>
      <c r="O153">
        <f>shipments[[#This Row],[Sales Amount]]-shipments[[#This Row],[Total Cost]]</f>
        <v>2623.5299999999997</v>
      </c>
      <c r="P153" s="9">
        <f>shipments[[#This Row],[Profit]]/shipments[[#This Row],[Sales Amount]]</f>
        <v>0.3667862011114606</v>
      </c>
    </row>
    <row r="154" spans="1:16" x14ac:dyDescent="1">
      <c r="A154" t="s">
        <v>187</v>
      </c>
      <c r="B154" t="s">
        <v>8038</v>
      </c>
      <c r="C154" t="s">
        <v>8019</v>
      </c>
      <c r="D154" t="s">
        <v>8035</v>
      </c>
      <c r="E154" s="1">
        <v>45467</v>
      </c>
      <c r="F154">
        <v>3577.5</v>
      </c>
      <c r="G154">
        <v>276</v>
      </c>
      <c r="H154" t="s">
        <v>6</v>
      </c>
      <c r="I154" t="str">
        <f>_xlfn.XLOOKUP(shipments[[#This Row],[SPID]],people[SPID],people[Sales_person],"NA",0)</f>
        <v>Barr Faughny</v>
      </c>
      <c r="J154">
        <f>YEAR(shipments[[#This Row],[Shipdate]])</f>
        <v>2024</v>
      </c>
      <c r="K154">
        <f>MONTH(shipments[[#This Row],[Shipdate]])</f>
        <v>6</v>
      </c>
      <c r="L154" t="str">
        <f>TEXT(shipments[[#This Row],[Shipdate]],"mmmm")</f>
        <v>June</v>
      </c>
      <c r="M154">
        <f>_xlfn.XLOOKUP(shipments[[#This Row],[PID]],products[PID],products[Cost_per_box],"NA",0)</f>
        <v>8.2200000000000006</v>
      </c>
      <c r="N154">
        <f>shipments[[#This Row],[Boxes]]*shipments[[#This Row],[Cost Per Box]]</f>
        <v>2268.7200000000003</v>
      </c>
      <c r="O154">
        <f>shipments[[#This Row],[Sales Amount]]-shipments[[#This Row],[Total Cost]]</f>
        <v>1308.7799999999997</v>
      </c>
      <c r="P154" s="9">
        <f>shipments[[#This Row],[Profit]]/shipments[[#This Row],[Sales Amount]]</f>
        <v>0.3658364779874213</v>
      </c>
    </row>
    <row r="155" spans="1:16" x14ac:dyDescent="1">
      <c r="A155" t="s">
        <v>188</v>
      </c>
      <c r="B155" t="s">
        <v>8038</v>
      </c>
      <c r="C155" t="s">
        <v>8019</v>
      </c>
      <c r="D155" t="s">
        <v>8036</v>
      </c>
      <c r="E155" s="1">
        <v>45554</v>
      </c>
      <c r="F155">
        <v>2553.75</v>
      </c>
      <c r="G155">
        <v>171</v>
      </c>
      <c r="H155" t="s">
        <v>25</v>
      </c>
      <c r="I155" t="str">
        <f>_xlfn.XLOOKUP(shipments[[#This Row],[SPID]],people[SPID],people[Sales_person],"NA",0)</f>
        <v>Barr Faughny</v>
      </c>
      <c r="J155">
        <f>YEAR(shipments[[#This Row],[Shipdate]])</f>
        <v>2024</v>
      </c>
      <c r="K155">
        <f>MONTH(shipments[[#This Row],[Shipdate]])</f>
        <v>9</v>
      </c>
      <c r="L155" t="str">
        <f>TEXT(shipments[[#This Row],[Shipdate]],"mmmm")</f>
        <v>September</v>
      </c>
      <c r="M155">
        <f>_xlfn.XLOOKUP(shipments[[#This Row],[PID]],products[PID],products[Cost_per_box],"NA",0)</f>
        <v>8.2200000000000006</v>
      </c>
      <c r="N155">
        <f>shipments[[#This Row],[Boxes]]*shipments[[#This Row],[Cost Per Box]]</f>
        <v>1405.6200000000001</v>
      </c>
      <c r="O155">
        <f>shipments[[#This Row],[Sales Amount]]-shipments[[#This Row],[Total Cost]]</f>
        <v>1148.1299999999999</v>
      </c>
      <c r="P155" s="9">
        <f>shipments[[#This Row],[Profit]]/shipments[[#This Row],[Sales Amount]]</f>
        <v>0.44958590308370039</v>
      </c>
    </row>
    <row r="156" spans="1:16" x14ac:dyDescent="1">
      <c r="A156" t="s">
        <v>189</v>
      </c>
      <c r="B156" t="s">
        <v>8038</v>
      </c>
      <c r="C156" t="s">
        <v>8019</v>
      </c>
      <c r="D156" t="s">
        <v>8037</v>
      </c>
      <c r="E156" s="1">
        <v>44979</v>
      </c>
      <c r="F156">
        <v>823.5</v>
      </c>
      <c r="G156">
        <v>64</v>
      </c>
      <c r="H156" t="s">
        <v>6</v>
      </c>
      <c r="I156" t="str">
        <f>_xlfn.XLOOKUP(shipments[[#This Row],[SPID]],people[SPID],people[Sales_person],"NA",0)</f>
        <v>Barr Faughny</v>
      </c>
      <c r="J156">
        <f>YEAR(shipments[[#This Row],[Shipdate]])</f>
        <v>2023</v>
      </c>
      <c r="K156">
        <f>MONTH(shipments[[#This Row],[Shipdate]])</f>
        <v>2</v>
      </c>
      <c r="L156" t="str">
        <f>TEXT(shipments[[#This Row],[Shipdate]],"mmmm")</f>
        <v>February</v>
      </c>
      <c r="M156">
        <f>_xlfn.XLOOKUP(shipments[[#This Row],[PID]],products[PID],products[Cost_per_box],"NA",0)</f>
        <v>8.2200000000000006</v>
      </c>
      <c r="N156">
        <f>shipments[[#This Row],[Boxes]]*shipments[[#This Row],[Cost Per Box]]</f>
        <v>526.08000000000004</v>
      </c>
      <c r="O156">
        <f>shipments[[#This Row],[Sales Amount]]-shipments[[#This Row],[Total Cost]]</f>
        <v>297.41999999999996</v>
      </c>
      <c r="P156" s="9">
        <f>shipments[[#This Row],[Profit]]/shipments[[#This Row],[Sales Amount]]</f>
        <v>0.36116575591985423</v>
      </c>
    </row>
    <row r="157" spans="1:16" x14ac:dyDescent="1">
      <c r="A157" t="s">
        <v>190</v>
      </c>
      <c r="B157" t="s">
        <v>8038</v>
      </c>
      <c r="C157" t="s">
        <v>8019</v>
      </c>
      <c r="D157" t="s">
        <v>8032</v>
      </c>
      <c r="E157" s="1">
        <v>45177</v>
      </c>
      <c r="F157">
        <v>6396.75</v>
      </c>
      <c r="G157">
        <v>534</v>
      </c>
      <c r="H157" t="s">
        <v>6</v>
      </c>
      <c r="I157" t="str">
        <f>_xlfn.XLOOKUP(shipments[[#This Row],[SPID]],people[SPID],people[Sales_person],"NA",0)</f>
        <v>Barr Faughny</v>
      </c>
      <c r="J157">
        <f>YEAR(shipments[[#This Row],[Shipdate]])</f>
        <v>2023</v>
      </c>
      <c r="K157">
        <f>MONTH(shipments[[#This Row],[Shipdate]])</f>
        <v>9</v>
      </c>
      <c r="L157" t="str">
        <f>TEXT(shipments[[#This Row],[Shipdate]],"mmmm")</f>
        <v>September</v>
      </c>
      <c r="M157">
        <f>_xlfn.XLOOKUP(shipments[[#This Row],[PID]],products[PID],products[Cost_per_box],"NA",0)</f>
        <v>8.2200000000000006</v>
      </c>
      <c r="N157">
        <f>shipments[[#This Row],[Boxes]]*shipments[[#This Row],[Cost Per Box]]</f>
        <v>4389.4800000000005</v>
      </c>
      <c r="O157">
        <f>shipments[[#This Row],[Sales Amount]]-shipments[[#This Row],[Total Cost]]</f>
        <v>2007.2699999999995</v>
      </c>
      <c r="P157" s="9">
        <f>shipments[[#This Row],[Profit]]/shipments[[#This Row],[Sales Amount]]</f>
        <v>0.31379528666901152</v>
      </c>
    </row>
    <row r="158" spans="1:16" x14ac:dyDescent="1">
      <c r="A158" t="s">
        <v>191</v>
      </c>
      <c r="B158" t="s">
        <v>8038</v>
      </c>
      <c r="C158" t="s">
        <v>8020</v>
      </c>
      <c r="D158" t="s">
        <v>8032</v>
      </c>
      <c r="E158" s="1">
        <v>45425</v>
      </c>
      <c r="F158">
        <v>2137.5</v>
      </c>
      <c r="G158">
        <v>113</v>
      </c>
      <c r="H158" t="s">
        <v>6</v>
      </c>
      <c r="I158" t="str">
        <f>_xlfn.XLOOKUP(shipments[[#This Row],[SPID]],people[SPID],people[Sales_person],"NA",0)</f>
        <v>Barr Faughny</v>
      </c>
      <c r="J158">
        <f>YEAR(shipments[[#This Row],[Shipdate]])</f>
        <v>2024</v>
      </c>
      <c r="K158">
        <f>MONTH(shipments[[#This Row],[Shipdate]])</f>
        <v>5</v>
      </c>
      <c r="L158" t="str">
        <f>TEXT(shipments[[#This Row],[Shipdate]],"mmmm")</f>
        <v>May</v>
      </c>
      <c r="M158">
        <f>_xlfn.XLOOKUP(shipments[[#This Row],[PID]],products[PID],products[Cost_per_box],"NA",0)</f>
        <v>10.23</v>
      </c>
      <c r="N158">
        <f>shipments[[#This Row],[Boxes]]*shipments[[#This Row],[Cost Per Box]]</f>
        <v>1155.99</v>
      </c>
      <c r="O158">
        <f>shipments[[#This Row],[Sales Amount]]-shipments[[#This Row],[Total Cost]]</f>
        <v>981.51</v>
      </c>
      <c r="P158" s="9">
        <f>shipments[[#This Row],[Profit]]/shipments[[#This Row],[Sales Amount]]</f>
        <v>0.4591859649122807</v>
      </c>
    </row>
    <row r="159" spans="1:16" x14ac:dyDescent="1">
      <c r="A159" t="s">
        <v>192</v>
      </c>
      <c r="B159" t="s">
        <v>8038</v>
      </c>
      <c r="C159" t="s">
        <v>8020</v>
      </c>
      <c r="D159" t="s">
        <v>8033</v>
      </c>
      <c r="E159" s="1">
        <v>45194</v>
      </c>
      <c r="F159">
        <v>7245</v>
      </c>
      <c r="G159">
        <v>427</v>
      </c>
      <c r="H159" t="s">
        <v>6</v>
      </c>
      <c r="I159" t="str">
        <f>_xlfn.XLOOKUP(shipments[[#This Row],[SPID]],people[SPID],people[Sales_person],"NA",0)</f>
        <v>Barr Faughny</v>
      </c>
      <c r="J159">
        <f>YEAR(shipments[[#This Row],[Shipdate]])</f>
        <v>2023</v>
      </c>
      <c r="K159">
        <f>MONTH(shipments[[#This Row],[Shipdate]])</f>
        <v>9</v>
      </c>
      <c r="L159" t="str">
        <f>TEXT(shipments[[#This Row],[Shipdate]],"mmmm")</f>
        <v>September</v>
      </c>
      <c r="M159">
        <f>_xlfn.XLOOKUP(shipments[[#This Row],[PID]],products[PID],products[Cost_per_box],"NA",0)</f>
        <v>10.23</v>
      </c>
      <c r="N159">
        <f>shipments[[#This Row],[Boxes]]*shipments[[#This Row],[Cost Per Box]]</f>
        <v>4368.21</v>
      </c>
      <c r="O159">
        <f>shipments[[#This Row],[Sales Amount]]-shipments[[#This Row],[Total Cost]]</f>
        <v>2876.79</v>
      </c>
      <c r="P159" s="9">
        <f>shipments[[#This Row],[Profit]]/shipments[[#This Row],[Sales Amount]]</f>
        <v>0.39707246376811595</v>
      </c>
    </row>
    <row r="160" spans="1:16" x14ac:dyDescent="1">
      <c r="A160" t="s">
        <v>193</v>
      </c>
      <c r="B160" t="s">
        <v>8038</v>
      </c>
      <c r="C160" t="s">
        <v>8021</v>
      </c>
      <c r="D160" t="s">
        <v>8032</v>
      </c>
      <c r="E160" s="1">
        <v>45005</v>
      </c>
      <c r="F160">
        <v>6981.75</v>
      </c>
      <c r="G160">
        <v>437</v>
      </c>
      <c r="H160" t="s">
        <v>6</v>
      </c>
      <c r="I160" t="str">
        <f>_xlfn.XLOOKUP(shipments[[#This Row],[SPID]],people[SPID],people[Sales_person],"NA",0)</f>
        <v>Barr Faughny</v>
      </c>
      <c r="J160">
        <f>YEAR(shipments[[#This Row],[Shipdate]])</f>
        <v>2023</v>
      </c>
      <c r="K160">
        <f>MONTH(shipments[[#This Row],[Shipdate]])</f>
        <v>3</v>
      </c>
      <c r="L160" t="str">
        <f>TEXT(shipments[[#This Row],[Shipdate]],"mmmm")</f>
        <v>March</v>
      </c>
      <c r="M160">
        <f>_xlfn.XLOOKUP(shipments[[#This Row],[PID]],products[PID],products[Cost_per_box],"NA",0)</f>
        <v>4.74</v>
      </c>
      <c r="N160">
        <f>shipments[[#This Row],[Boxes]]*shipments[[#This Row],[Cost Per Box]]</f>
        <v>2071.38</v>
      </c>
      <c r="O160">
        <f>shipments[[#This Row],[Sales Amount]]-shipments[[#This Row],[Total Cost]]</f>
        <v>4910.37</v>
      </c>
      <c r="P160" s="9">
        <f>shipments[[#This Row],[Profit]]/shipments[[#This Row],[Sales Amount]]</f>
        <v>0.7033150714362445</v>
      </c>
    </row>
    <row r="161" spans="1:16" x14ac:dyDescent="1">
      <c r="A161" t="s">
        <v>194</v>
      </c>
      <c r="B161" t="s">
        <v>8038</v>
      </c>
      <c r="C161" t="s">
        <v>8021</v>
      </c>
      <c r="D161" t="s">
        <v>8036</v>
      </c>
      <c r="E161" s="1">
        <v>44943</v>
      </c>
      <c r="F161">
        <v>3397.5</v>
      </c>
      <c r="G161">
        <v>227</v>
      </c>
      <c r="H161" t="s">
        <v>6</v>
      </c>
      <c r="I161" t="str">
        <f>_xlfn.XLOOKUP(shipments[[#This Row],[SPID]],people[SPID],people[Sales_person],"NA",0)</f>
        <v>Barr Faughny</v>
      </c>
      <c r="J161">
        <f>YEAR(shipments[[#This Row],[Shipdate]])</f>
        <v>2023</v>
      </c>
      <c r="K161">
        <f>MONTH(shipments[[#This Row],[Shipdate]])</f>
        <v>1</v>
      </c>
      <c r="L161" t="str">
        <f>TEXT(shipments[[#This Row],[Shipdate]],"mmmm")</f>
        <v>January</v>
      </c>
      <c r="M161">
        <f>_xlfn.XLOOKUP(shipments[[#This Row],[PID]],products[PID],products[Cost_per_box],"NA",0)</f>
        <v>4.74</v>
      </c>
      <c r="N161">
        <f>shipments[[#This Row],[Boxes]]*shipments[[#This Row],[Cost Per Box]]</f>
        <v>1075.98</v>
      </c>
      <c r="O161">
        <f>shipments[[#This Row],[Sales Amount]]-shipments[[#This Row],[Total Cost]]</f>
        <v>2321.52</v>
      </c>
      <c r="P161" s="9">
        <f>shipments[[#This Row],[Profit]]/shipments[[#This Row],[Sales Amount]]</f>
        <v>0.68330242825607068</v>
      </c>
    </row>
    <row r="162" spans="1:16" x14ac:dyDescent="1">
      <c r="A162" t="s">
        <v>195</v>
      </c>
      <c r="B162" t="s">
        <v>8038</v>
      </c>
      <c r="C162" t="s">
        <v>8021</v>
      </c>
      <c r="D162" t="s">
        <v>8033</v>
      </c>
      <c r="E162" s="1">
        <v>45229</v>
      </c>
      <c r="F162">
        <v>3507.75</v>
      </c>
      <c r="G162">
        <v>251</v>
      </c>
      <c r="H162" t="s">
        <v>6</v>
      </c>
      <c r="I162" t="str">
        <f>_xlfn.XLOOKUP(shipments[[#This Row],[SPID]],people[SPID],people[Sales_person],"NA",0)</f>
        <v>Barr Faughny</v>
      </c>
      <c r="J162">
        <f>YEAR(shipments[[#This Row],[Shipdate]])</f>
        <v>2023</v>
      </c>
      <c r="K162">
        <f>MONTH(shipments[[#This Row],[Shipdate]])</f>
        <v>10</v>
      </c>
      <c r="L162" t="str">
        <f>TEXT(shipments[[#This Row],[Shipdate]],"mmmm")</f>
        <v>October</v>
      </c>
      <c r="M162">
        <f>_xlfn.XLOOKUP(shipments[[#This Row],[PID]],products[PID],products[Cost_per_box],"NA",0)</f>
        <v>4.74</v>
      </c>
      <c r="N162">
        <f>shipments[[#This Row],[Boxes]]*shipments[[#This Row],[Cost Per Box]]</f>
        <v>1189.74</v>
      </c>
      <c r="O162">
        <f>shipments[[#This Row],[Sales Amount]]-shipments[[#This Row],[Total Cost]]</f>
        <v>2318.0100000000002</v>
      </c>
      <c r="P162" s="9">
        <f>shipments[[#This Row],[Profit]]/shipments[[#This Row],[Sales Amount]]</f>
        <v>0.66082531537310252</v>
      </c>
    </row>
    <row r="163" spans="1:16" x14ac:dyDescent="1">
      <c r="A163" t="s">
        <v>196</v>
      </c>
      <c r="B163" t="s">
        <v>8038</v>
      </c>
      <c r="C163" t="s">
        <v>8021</v>
      </c>
      <c r="D163" t="s">
        <v>8032</v>
      </c>
      <c r="E163" s="1">
        <v>45324</v>
      </c>
      <c r="F163">
        <v>3215.25</v>
      </c>
      <c r="G163">
        <v>190</v>
      </c>
      <c r="H163" t="s">
        <v>39</v>
      </c>
      <c r="I163" t="str">
        <f>_xlfn.XLOOKUP(shipments[[#This Row],[SPID]],people[SPID],people[Sales_person],"NA",0)</f>
        <v>Barr Faughny</v>
      </c>
      <c r="J163">
        <f>YEAR(shipments[[#This Row],[Shipdate]])</f>
        <v>2024</v>
      </c>
      <c r="K163">
        <f>MONTH(shipments[[#This Row],[Shipdate]])</f>
        <v>2</v>
      </c>
      <c r="L163" t="str">
        <f>TEXT(shipments[[#This Row],[Shipdate]],"mmmm")</f>
        <v>February</v>
      </c>
      <c r="M163">
        <f>_xlfn.XLOOKUP(shipments[[#This Row],[PID]],products[PID],products[Cost_per_box],"NA",0)</f>
        <v>4.74</v>
      </c>
      <c r="N163">
        <f>shipments[[#This Row],[Boxes]]*shipments[[#This Row],[Cost Per Box]]</f>
        <v>900.6</v>
      </c>
      <c r="O163">
        <f>shipments[[#This Row],[Sales Amount]]-shipments[[#This Row],[Total Cost]]</f>
        <v>2314.65</v>
      </c>
      <c r="P163" s="9">
        <f>shipments[[#This Row],[Profit]]/shipments[[#This Row],[Sales Amount]]</f>
        <v>0.71989736412409611</v>
      </c>
    </row>
    <row r="164" spans="1:16" x14ac:dyDescent="1">
      <c r="A164" t="s">
        <v>197</v>
      </c>
      <c r="B164" t="s">
        <v>8038</v>
      </c>
      <c r="C164" t="s">
        <v>8021</v>
      </c>
      <c r="D164" t="s">
        <v>8035</v>
      </c>
      <c r="E164" s="1">
        <v>45266</v>
      </c>
      <c r="F164">
        <v>1577.25</v>
      </c>
      <c r="G164">
        <v>122</v>
      </c>
      <c r="H164" t="s">
        <v>6</v>
      </c>
      <c r="I164" t="str">
        <f>_xlfn.XLOOKUP(shipments[[#This Row],[SPID]],people[SPID],people[Sales_person],"NA",0)</f>
        <v>Barr Faughny</v>
      </c>
      <c r="J164">
        <f>YEAR(shipments[[#This Row],[Shipdate]])</f>
        <v>2023</v>
      </c>
      <c r="K164">
        <f>MONTH(shipments[[#This Row],[Shipdate]])</f>
        <v>12</v>
      </c>
      <c r="L164" t="str">
        <f>TEXT(shipments[[#This Row],[Shipdate]],"mmmm")</f>
        <v>December</v>
      </c>
      <c r="M164">
        <f>_xlfn.XLOOKUP(shipments[[#This Row],[PID]],products[PID],products[Cost_per_box],"NA",0)</f>
        <v>4.74</v>
      </c>
      <c r="N164">
        <f>shipments[[#This Row],[Boxes]]*shipments[[#This Row],[Cost Per Box]]</f>
        <v>578.28</v>
      </c>
      <c r="O164">
        <f>shipments[[#This Row],[Sales Amount]]-shipments[[#This Row],[Total Cost]]</f>
        <v>998.97</v>
      </c>
      <c r="P164" s="9">
        <f>shipments[[#This Row],[Profit]]/shipments[[#This Row],[Sales Amount]]</f>
        <v>0.63336186400380412</v>
      </c>
    </row>
    <row r="165" spans="1:16" x14ac:dyDescent="1">
      <c r="A165" t="s">
        <v>198</v>
      </c>
      <c r="B165" t="s">
        <v>8038</v>
      </c>
      <c r="C165" t="s">
        <v>8022</v>
      </c>
      <c r="D165" t="s">
        <v>8034</v>
      </c>
      <c r="E165" s="1">
        <v>45120</v>
      </c>
      <c r="F165">
        <v>12685.5</v>
      </c>
      <c r="G165">
        <v>1269</v>
      </c>
      <c r="H165" t="s">
        <v>6</v>
      </c>
      <c r="I165" t="str">
        <f>_xlfn.XLOOKUP(shipments[[#This Row],[SPID]],people[SPID],people[Sales_person],"NA",0)</f>
        <v>Barr Faughny</v>
      </c>
      <c r="J165">
        <f>YEAR(shipments[[#This Row],[Shipdate]])</f>
        <v>2023</v>
      </c>
      <c r="K165">
        <f>MONTH(shipments[[#This Row],[Shipdate]])</f>
        <v>7</v>
      </c>
      <c r="L165" t="str">
        <f>TEXT(shipments[[#This Row],[Shipdate]],"mmmm")</f>
        <v>July</v>
      </c>
      <c r="M165">
        <f>_xlfn.XLOOKUP(shipments[[#This Row],[PID]],products[PID],products[Cost_per_box],"NA",0)</f>
        <v>10.51</v>
      </c>
      <c r="N165">
        <f>shipments[[#This Row],[Boxes]]*shipments[[#This Row],[Cost Per Box]]</f>
        <v>13337.19</v>
      </c>
      <c r="O165">
        <f>shipments[[#This Row],[Sales Amount]]-shipments[[#This Row],[Total Cost]]</f>
        <v>-651.69000000000051</v>
      </c>
      <c r="P165" s="9">
        <f>shipments[[#This Row],[Profit]]/shipments[[#This Row],[Sales Amount]]</f>
        <v>-5.1372827243703484E-2</v>
      </c>
    </row>
    <row r="166" spans="1:16" x14ac:dyDescent="1">
      <c r="A166" t="s">
        <v>199</v>
      </c>
      <c r="B166" t="s">
        <v>8038</v>
      </c>
      <c r="C166" t="s">
        <v>8022</v>
      </c>
      <c r="D166" t="s">
        <v>8035</v>
      </c>
      <c r="E166" s="1">
        <v>45386</v>
      </c>
      <c r="F166">
        <v>1057.5</v>
      </c>
      <c r="G166">
        <v>118</v>
      </c>
      <c r="H166" t="s">
        <v>6</v>
      </c>
      <c r="I166" t="str">
        <f>_xlfn.XLOOKUP(shipments[[#This Row],[SPID]],people[SPID],people[Sales_person],"NA",0)</f>
        <v>Barr Faughny</v>
      </c>
      <c r="J166">
        <f>YEAR(shipments[[#This Row],[Shipdate]])</f>
        <v>2024</v>
      </c>
      <c r="K166">
        <f>MONTH(shipments[[#This Row],[Shipdate]])</f>
        <v>4</v>
      </c>
      <c r="L166" t="str">
        <f>TEXT(shipments[[#This Row],[Shipdate]],"mmmm")</f>
        <v>April</v>
      </c>
      <c r="M166">
        <f>_xlfn.XLOOKUP(shipments[[#This Row],[PID]],products[PID],products[Cost_per_box],"NA",0)</f>
        <v>10.51</v>
      </c>
      <c r="N166">
        <f>shipments[[#This Row],[Boxes]]*shipments[[#This Row],[Cost Per Box]]</f>
        <v>1240.18</v>
      </c>
      <c r="O166">
        <f>shipments[[#This Row],[Sales Amount]]-shipments[[#This Row],[Total Cost]]</f>
        <v>-182.68000000000006</v>
      </c>
      <c r="P166" s="9">
        <f>shipments[[#This Row],[Profit]]/shipments[[#This Row],[Sales Amount]]</f>
        <v>-0.17274704491725773</v>
      </c>
    </row>
    <row r="167" spans="1:16" x14ac:dyDescent="1">
      <c r="A167" t="s">
        <v>200</v>
      </c>
      <c r="B167" t="s">
        <v>8038</v>
      </c>
      <c r="C167" t="s">
        <v>8022</v>
      </c>
      <c r="D167" t="s">
        <v>8036</v>
      </c>
      <c r="E167" s="1">
        <v>45281</v>
      </c>
      <c r="F167">
        <v>4493.25</v>
      </c>
      <c r="G167">
        <v>450</v>
      </c>
      <c r="H167" t="s">
        <v>6</v>
      </c>
      <c r="I167" t="str">
        <f>_xlfn.XLOOKUP(shipments[[#This Row],[SPID]],people[SPID],people[Sales_person],"NA",0)</f>
        <v>Barr Faughny</v>
      </c>
      <c r="J167">
        <f>YEAR(shipments[[#This Row],[Shipdate]])</f>
        <v>2023</v>
      </c>
      <c r="K167">
        <f>MONTH(shipments[[#This Row],[Shipdate]])</f>
        <v>12</v>
      </c>
      <c r="L167" t="str">
        <f>TEXT(shipments[[#This Row],[Shipdate]],"mmmm")</f>
        <v>December</v>
      </c>
      <c r="M167">
        <f>_xlfn.XLOOKUP(shipments[[#This Row],[PID]],products[PID],products[Cost_per_box],"NA",0)</f>
        <v>10.51</v>
      </c>
      <c r="N167">
        <f>shipments[[#This Row],[Boxes]]*shipments[[#This Row],[Cost Per Box]]</f>
        <v>4729.5</v>
      </c>
      <c r="O167">
        <f>shipments[[#This Row],[Sales Amount]]-shipments[[#This Row],[Total Cost]]</f>
        <v>-236.25</v>
      </c>
      <c r="P167" s="9">
        <f>shipments[[#This Row],[Profit]]/shipments[[#This Row],[Sales Amount]]</f>
        <v>-5.2578868302453681E-2</v>
      </c>
    </row>
    <row r="168" spans="1:16" x14ac:dyDescent="1">
      <c r="A168" t="s">
        <v>201</v>
      </c>
      <c r="B168" t="s">
        <v>8038</v>
      </c>
      <c r="C168" t="s">
        <v>8022</v>
      </c>
      <c r="D168" t="s">
        <v>8036</v>
      </c>
      <c r="E168" s="1">
        <v>45128</v>
      </c>
      <c r="F168">
        <v>2711.25</v>
      </c>
      <c r="G168">
        <v>302</v>
      </c>
      <c r="H168" t="s">
        <v>6</v>
      </c>
      <c r="I168" t="str">
        <f>_xlfn.XLOOKUP(shipments[[#This Row],[SPID]],people[SPID],people[Sales_person],"NA",0)</f>
        <v>Barr Faughny</v>
      </c>
      <c r="J168">
        <f>YEAR(shipments[[#This Row],[Shipdate]])</f>
        <v>2023</v>
      </c>
      <c r="K168">
        <f>MONTH(shipments[[#This Row],[Shipdate]])</f>
        <v>7</v>
      </c>
      <c r="L168" t="str">
        <f>TEXT(shipments[[#This Row],[Shipdate]],"mmmm")</f>
        <v>July</v>
      </c>
      <c r="M168">
        <f>_xlfn.XLOOKUP(shipments[[#This Row],[PID]],products[PID],products[Cost_per_box],"NA",0)</f>
        <v>10.51</v>
      </c>
      <c r="N168">
        <f>shipments[[#This Row],[Boxes]]*shipments[[#This Row],[Cost Per Box]]</f>
        <v>3174.02</v>
      </c>
      <c r="O168">
        <f>shipments[[#This Row],[Sales Amount]]-shipments[[#This Row],[Total Cost]]</f>
        <v>-462.77</v>
      </c>
      <c r="P168" s="9">
        <f>shipments[[#This Row],[Profit]]/shipments[[#This Row],[Sales Amount]]</f>
        <v>-0.17068510834485937</v>
      </c>
    </row>
    <row r="169" spans="1:16" x14ac:dyDescent="1">
      <c r="A169" t="s">
        <v>202</v>
      </c>
      <c r="B169" t="s">
        <v>8038</v>
      </c>
      <c r="C169" t="s">
        <v>8022</v>
      </c>
      <c r="D169" t="s">
        <v>8033</v>
      </c>
      <c r="E169" s="1">
        <v>45274</v>
      </c>
      <c r="F169">
        <v>6772.5</v>
      </c>
      <c r="G169">
        <v>847</v>
      </c>
      <c r="H169" t="s">
        <v>6</v>
      </c>
      <c r="I169" t="str">
        <f>_xlfn.XLOOKUP(shipments[[#This Row],[SPID]],people[SPID],people[Sales_person],"NA",0)</f>
        <v>Barr Faughny</v>
      </c>
      <c r="J169">
        <f>YEAR(shipments[[#This Row],[Shipdate]])</f>
        <v>2023</v>
      </c>
      <c r="K169">
        <f>MONTH(shipments[[#This Row],[Shipdate]])</f>
        <v>12</v>
      </c>
      <c r="L169" t="str">
        <f>TEXT(shipments[[#This Row],[Shipdate]],"mmmm")</f>
        <v>December</v>
      </c>
      <c r="M169">
        <f>_xlfn.XLOOKUP(shipments[[#This Row],[PID]],products[PID],products[Cost_per_box],"NA",0)</f>
        <v>10.51</v>
      </c>
      <c r="N169">
        <f>shipments[[#This Row],[Boxes]]*shipments[[#This Row],[Cost Per Box]]</f>
        <v>8901.9699999999993</v>
      </c>
      <c r="O169">
        <f>shipments[[#This Row],[Sales Amount]]-shipments[[#This Row],[Total Cost]]</f>
        <v>-2129.4699999999993</v>
      </c>
      <c r="P169" s="9">
        <f>shipments[[#This Row],[Profit]]/shipments[[#This Row],[Sales Amount]]</f>
        <v>-0.31442894056847537</v>
      </c>
    </row>
    <row r="170" spans="1:16" x14ac:dyDescent="1">
      <c r="A170" t="s">
        <v>203</v>
      </c>
      <c r="B170" t="s">
        <v>8038</v>
      </c>
      <c r="C170" t="s">
        <v>8023</v>
      </c>
      <c r="D170" t="s">
        <v>8032</v>
      </c>
      <c r="E170" s="1">
        <v>45414</v>
      </c>
      <c r="F170">
        <v>6232.5</v>
      </c>
      <c r="G170">
        <v>446</v>
      </c>
      <c r="H170" t="s">
        <v>6</v>
      </c>
      <c r="I170" t="str">
        <f>_xlfn.XLOOKUP(shipments[[#This Row],[SPID]],people[SPID],people[Sales_person],"NA",0)</f>
        <v>Barr Faughny</v>
      </c>
      <c r="J170">
        <f>YEAR(shipments[[#This Row],[Shipdate]])</f>
        <v>2024</v>
      </c>
      <c r="K170">
        <f>MONTH(shipments[[#This Row],[Shipdate]])</f>
        <v>5</v>
      </c>
      <c r="L170" t="str">
        <f>TEXT(shipments[[#This Row],[Shipdate]],"mmmm")</f>
        <v>May</v>
      </c>
      <c r="M170">
        <f>_xlfn.XLOOKUP(shipments[[#This Row],[PID]],products[PID],products[Cost_per_box],"NA",0)</f>
        <v>6.43</v>
      </c>
      <c r="N170">
        <f>shipments[[#This Row],[Boxes]]*shipments[[#This Row],[Cost Per Box]]</f>
        <v>2867.7799999999997</v>
      </c>
      <c r="O170">
        <f>shipments[[#This Row],[Sales Amount]]-shipments[[#This Row],[Total Cost]]</f>
        <v>3364.7200000000003</v>
      </c>
      <c r="P170" s="9">
        <f>shipments[[#This Row],[Profit]]/shipments[[#This Row],[Sales Amount]]</f>
        <v>0.5398668271159246</v>
      </c>
    </row>
    <row r="171" spans="1:16" x14ac:dyDescent="1">
      <c r="A171" t="s">
        <v>204</v>
      </c>
      <c r="B171" t="s">
        <v>8038</v>
      </c>
      <c r="C171" t="s">
        <v>8023</v>
      </c>
      <c r="D171" t="s">
        <v>8032</v>
      </c>
      <c r="E171" s="1">
        <v>45127</v>
      </c>
      <c r="F171">
        <v>8109</v>
      </c>
      <c r="G171">
        <v>580</v>
      </c>
      <c r="H171" t="s">
        <v>6</v>
      </c>
      <c r="I171" t="str">
        <f>_xlfn.XLOOKUP(shipments[[#This Row],[SPID]],people[SPID],people[Sales_person],"NA",0)</f>
        <v>Barr Faughny</v>
      </c>
      <c r="J171">
        <f>YEAR(shipments[[#This Row],[Shipdate]])</f>
        <v>2023</v>
      </c>
      <c r="K171">
        <f>MONTH(shipments[[#This Row],[Shipdate]])</f>
        <v>7</v>
      </c>
      <c r="L171" t="str">
        <f>TEXT(shipments[[#This Row],[Shipdate]],"mmmm")</f>
        <v>July</v>
      </c>
      <c r="M171">
        <f>_xlfn.XLOOKUP(shipments[[#This Row],[PID]],products[PID],products[Cost_per_box],"NA",0)</f>
        <v>6.43</v>
      </c>
      <c r="N171">
        <f>shipments[[#This Row],[Boxes]]*shipments[[#This Row],[Cost Per Box]]</f>
        <v>3729.3999999999996</v>
      </c>
      <c r="O171">
        <f>shipments[[#This Row],[Sales Amount]]-shipments[[#This Row],[Total Cost]]</f>
        <v>4379.6000000000004</v>
      </c>
      <c r="P171" s="9">
        <f>shipments[[#This Row],[Profit]]/shipments[[#This Row],[Sales Amount]]</f>
        <v>0.5400912566284376</v>
      </c>
    </row>
    <row r="172" spans="1:16" x14ac:dyDescent="1">
      <c r="A172" t="s">
        <v>205</v>
      </c>
      <c r="B172" t="s">
        <v>8038</v>
      </c>
      <c r="C172" t="s">
        <v>8023</v>
      </c>
      <c r="D172" t="s">
        <v>8036</v>
      </c>
      <c r="E172" s="1">
        <v>45082</v>
      </c>
      <c r="F172">
        <v>6176.25</v>
      </c>
      <c r="G172">
        <v>344</v>
      </c>
      <c r="H172" t="s">
        <v>6</v>
      </c>
      <c r="I172" t="str">
        <f>_xlfn.XLOOKUP(shipments[[#This Row],[SPID]],people[SPID],people[Sales_person],"NA",0)</f>
        <v>Barr Faughny</v>
      </c>
      <c r="J172">
        <f>YEAR(shipments[[#This Row],[Shipdate]])</f>
        <v>2023</v>
      </c>
      <c r="K172">
        <f>MONTH(shipments[[#This Row],[Shipdate]])</f>
        <v>6</v>
      </c>
      <c r="L172" t="str">
        <f>TEXT(shipments[[#This Row],[Shipdate]],"mmmm")</f>
        <v>June</v>
      </c>
      <c r="M172">
        <f>_xlfn.XLOOKUP(shipments[[#This Row],[PID]],products[PID],products[Cost_per_box],"NA",0)</f>
        <v>6.43</v>
      </c>
      <c r="N172">
        <f>shipments[[#This Row],[Boxes]]*shipments[[#This Row],[Cost Per Box]]</f>
        <v>2211.92</v>
      </c>
      <c r="O172">
        <f>shipments[[#This Row],[Sales Amount]]-shipments[[#This Row],[Total Cost]]</f>
        <v>3964.33</v>
      </c>
      <c r="P172" s="9">
        <f>shipments[[#This Row],[Profit]]/shipments[[#This Row],[Sales Amount]]</f>
        <v>0.64186682857721111</v>
      </c>
    </row>
    <row r="173" spans="1:16" x14ac:dyDescent="1">
      <c r="A173" t="s">
        <v>206</v>
      </c>
      <c r="B173" t="s">
        <v>8038</v>
      </c>
      <c r="C173" t="s">
        <v>8023</v>
      </c>
      <c r="D173" t="s">
        <v>8033</v>
      </c>
      <c r="E173" s="1">
        <v>44995</v>
      </c>
      <c r="F173">
        <v>1822.5</v>
      </c>
      <c r="G173">
        <v>108</v>
      </c>
      <c r="H173" t="s">
        <v>6</v>
      </c>
      <c r="I173" t="str">
        <f>_xlfn.XLOOKUP(shipments[[#This Row],[SPID]],people[SPID],people[Sales_person],"NA",0)</f>
        <v>Barr Faughny</v>
      </c>
      <c r="J173">
        <f>YEAR(shipments[[#This Row],[Shipdate]])</f>
        <v>2023</v>
      </c>
      <c r="K173">
        <f>MONTH(shipments[[#This Row],[Shipdate]])</f>
        <v>3</v>
      </c>
      <c r="L173" t="str">
        <f>TEXT(shipments[[#This Row],[Shipdate]],"mmmm")</f>
        <v>March</v>
      </c>
      <c r="M173">
        <f>_xlfn.XLOOKUP(shipments[[#This Row],[PID]],products[PID],products[Cost_per_box],"NA",0)</f>
        <v>6.43</v>
      </c>
      <c r="N173">
        <f>shipments[[#This Row],[Boxes]]*shipments[[#This Row],[Cost Per Box]]</f>
        <v>694.43999999999994</v>
      </c>
      <c r="O173">
        <f>shipments[[#This Row],[Sales Amount]]-shipments[[#This Row],[Total Cost]]</f>
        <v>1128.06</v>
      </c>
      <c r="P173" s="9">
        <f>shipments[[#This Row],[Profit]]/shipments[[#This Row],[Sales Amount]]</f>
        <v>0.61896296296296294</v>
      </c>
    </row>
    <row r="174" spans="1:16" x14ac:dyDescent="1">
      <c r="A174" t="s">
        <v>207</v>
      </c>
      <c r="B174" t="s">
        <v>8038</v>
      </c>
      <c r="C174" t="s">
        <v>8024</v>
      </c>
      <c r="D174" t="s">
        <v>8033</v>
      </c>
      <c r="E174" s="1">
        <v>45335</v>
      </c>
      <c r="F174">
        <v>3465</v>
      </c>
      <c r="G174">
        <v>183</v>
      </c>
      <c r="H174" t="s">
        <v>6</v>
      </c>
      <c r="I174" t="str">
        <f>_xlfn.XLOOKUP(shipments[[#This Row],[SPID]],people[SPID],people[Sales_person],"NA",0)</f>
        <v>Barr Faughny</v>
      </c>
      <c r="J174">
        <f>YEAR(shipments[[#This Row],[Shipdate]])</f>
        <v>2024</v>
      </c>
      <c r="K174">
        <f>MONTH(shipments[[#This Row],[Shipdate]])</f>
        <v>2</v>
      </c>
      <c r="L174" t="str">
        <f>TEXT(shipments[[#This Row],[Shipdate]],"mmmm")</f>
        <v>February</v>
      </c>
      <c r="M174">
        <f>_xlfn.XLOOKUP(shipments[[#This Row],[PID]],products[PID],products[Cost_per_box],"NA",0)</f>
        <v>12.41</v>
      </c>
      <c r="N174">
        <f>shipments[[#This Row],[Boxes]]*shipments[[#This Row],[Cost Per Box]]</f>
        <v>2271.0300000000002</v>
      </c>
      <c r="O174">
        <f>shipments[[#This Row],[Sales Amount]]-shipments[[#This Row],[Total Cost]]</f>
        <v>1193.9699999999998</v>
      </c>
      <c r="P174" s="9">
        <f>shipments[[#This Row],[Profit]]/shipments[[#This Row],[Sales Amount]]</f>
        <v>0.34458008658008654</v>
      </c>
    </row>
    <row r="175" spans="1:16" x14ac:dyDescent="1">
      <c r="A175" t="s">
        <v>208</v>
      </c>
      <c r="B175" t="s">
        <v>8038</v>
      </c>
      <c r="C175" t="s">
        <v>8025</v>
      </c>
      <c r="D175" t="s">
        <v>8036</v>
      </c>
      <c r="E175" s="1">
        <v>45114</v>
      </c>
      <c r="F175">
        <v>10932.75</v>
      </c>
      <c r="G175">
        <v>684</v>
      </c>
      <c r="H175" t="s">
        <v>6</v>
      </c>
      <c r="I175" t="str">
        <f>_xlfn.XLOOKUP(shipments[[#This Row],[SPID]],people[SPID],people[Sales_person],"NA",0)</f>
        <v>Barr Faughny</v>
      </c>
      <c r="J175">
        <f>YEAR(shipments[[#This Row],[Shipdate]])</f>
        <v>2023</v>
      </c>
      <c r="K175">
        <f>MONTH(shipments[[#This Row],[Shipdate]])</f>
        <v>7</v>
      </c>
      <c r="L175" t="str">
        <f>TEXT(shipments[[#This Row],[Shipdate]],"mmmm")</f>
        <v>July</v>
      </c>
      <c r="M175">
        <f>_xlfn.XLOOKUP(shipments[[#This Row],[PID]],products[PID],products[Cost_per_box],"NA",0)</f>
        <v>9.57</v>
      </c>
      <c r="N175">
        <f>shipments[[#This Row],[Boxes]]*shipments[[#This Row],[Cost Per Box]]</f>
        <v>6545.88</v>
      </c>
      <c r="O175">
        <f>shipments[[#This Row],[Sales Amount]]-shipments[[#This Row],[Total Cost]]</f>
        <v>4386.87</v>
      </c>
      <c r="P175" s="9">
        <f>shipments[[#This Row],[Profit]]/shipments[[#This Row],[Sales Amount]]</f>
        <v>0.40125951841942786</v>
      </c>
    </row>
    <row r="176" spans="1:16" x14ac:dyDescent="1">
      <c r="A176" t="s">
        <v>209</v>
      </c>
      <c r="B176" t="s">
        <v>8038</v>
      </c>
      <c r="C176" t="s">
        <v>8025</v>
      </c>
      <c r="D176" t="s">
        <v>8036</v>
      </c>
      <c r="E176" s="1">
        <v>45280</v>
      </c>
      <c r="F176">
        <v>9729</v>
      </c>
      <c r="G176">
        <v>649</v>
      </c>
      <c r="H176" t="s">
        <v>6</v>
      </c>
      <c r="I176" t="str">
        <f>_xlfn.XLOOKUP(shipments[[#This Row],[SPID]],people[SPID],people[Sales_person],"NA",0)</f>
        <v>Barr Faughny</v>
      </c>
      <c r="J176">
        <f>YEAR(shipments[[#This Row],[Shipdate]])</f>
        <v>2023</v>
      </c>
      <c r="K176">
        <f>MONTH(shipments[[#This Row],[Shipdate]])</f>
        <v>12</v>
      </c>
      <c r="L176" t="str">
        <f>TEXT(shipments[[#This Row],[Shipdate]],"mmmm")</f>
        <v>December</v>
      </c>
      <c r="M176">
        <f>_xlfn.XLOOKUP(shipments[[#This Row],[PID]],products[PID],products[Cost_per_box],"NA",0)</f>
        <v>9.57</v>
      </c>
      <c r="N176">
        <f>shipments[[#This Row],[Boxes]]*shipments[[#This Row],[Cost Per Box]]</f>
        <v>6210.93</v>
      </c>
      <c r="O176">
        <f>shipments[[#This Row],[Sales Amount]]-shipments[[#This Row],[Total Cost]]</f>
        <v>3518.0699999999997</v>
      </c>
      <c r="P176" s="9">
        <f>shipments[[#This Row],[Profit]]/shipments[[#This Row],[Sales Amount]]</f>
        <v>0.3616065371569534</v>
      </c>
    </row>
    <row r="177" spans="1:16" x14ac:dyDescent="1">
      <c r="A177" t="s">
        <v>210</v>
      </c>
      <c r="B177" t="s">
        <v>8038</v>
      </c>
      <c r="C177" t="s">
        <v>8026</v>
      </c>
      <c r="D177" t="s">
        <v>8036</v>
      </c>
      <c r="E177" s="1">
        <v>45051</v>
      </c>
      <c r="F177">
        <v>3102.75</v>
      </c>
      <c r="G177">
        <v>388</v>
      </c>
      <c r="H177" t="s">
        <v>6</v>
      </c>
      <c r="I177" t="str">
        <f>_xlfn.XLOOKUP(shipments[[#This Row],[SPID]],people[SPID],people[Sales_person],"NA",0)</f>
        <v>Barr Faughny</v>
      </c>
      <c r="J177">
        <f>YEAR(shipments[[#This Row],[Shipdate]])</f>
        <v>2023</v>
      </c>
      <c r="K177">
        <f>MONTH(shipments[[#This Row],[Shipdate]])</f>
        <v>5</v>
      </c>
      <c r="L177" t="str">
        <f>TEXT(shipments[[#This Row],[Shipdate]],"mmmm")</f>
        <v>May</v>
      </c>
      <c r="M177">
        <f>_xlfn.XLOOKUP(shipments[[#This Row],[PID]],products[PID],products[Cost_per_box],"NA",0)</f>
        <v>8.43</v>
      </c>
      <c r="N177">
        <f>shipments[[#This Row],[Boxes]]*shipments[[#This Row],[Cost Per Box]]</f>
        <v>3270.8399999999997</v>
      </c>
      <c r="O177">
        <f>shipments[[#This Row],[Sales Amount]]-shipments[[#This Row],[Total Cost]]</f>
        <v>-168.08999999999969</v>
      </c>
      <c r="P177" s="9">
        <f>shipments[[#This Row],[Profit]]/shipments[[#This Row],[Sales Amount]]</f>
        <v>-5.4174522600918443E-2</v>
      </c>
    </row>
    <row r="178" spans="1:16" x14ac:dyDescent="1">
      <c r="A178" t="s">
        <v>211</v>
      </c>
      <c r="B178" t="s">
        <v>8038</v>
      </c>
      <c r="C178" t="s">
        <v>8027</v>
      </c>
      <c r="D178" t="s">
        <v>8033</v>
      </c>
      <c r="E178" s="1">
        <v>44972</v>
      </c>
      <c r="F178">
        <v>5692.5</v>
      </c>
      <c r="G178">
        <v>518</v>
      </c>
      <c r="H178" t="s">
        <v>6</v>
      </c>
      <c r="I178" t="str">
        <f>_xlfn.XLOOKUP(shipments[[#This Row],[SPID]],people[SPID],people[Sales_person],"NA",0)</f>
        <v>Barr Faughny</v>
      </c>
      <c r="J178">
        <f>YEAR(shipments[[#This Row],[Shipdate]])</f>
        <v>2023</v>
      </c>
      <c r="K178">
        <f>MONTH(shipments[[#This Row],[Shipdate]])</f>
        <v>2</v>
      </c>
      <c r="L178" t="str">
        <f>TEXT(shipments[[#This Row],[Shipdate]],"mmmm")</f>
        <v>February</v>
      </c>
      <c r="M178">
        <f>_xlfn.XLOOKUP(shipments[[#This Row],[PID]],products[PID],products[Cost_per_box],"NA",0)</f>
        <v>6.8</v>
      </c>
      <c r="N178">
        <f>shipments[[#This Row],[Boxes]]*shipments[[#This Row],[Cost Per Box]]</f>
        <v>3522.4</v>
      </c>
      <c r="O178">
        <f>shipments[[#This Row],[Sales Amount]]-shipments[[#This Row],[Total Cost]]</f>
        <v>2170.1</v>
      </c>
      <c r="P178" s="9">
        <f>shipments[[#This Row],[Profit]]/shipments[[#This Row],[Sales Amount]]</f>
        <v>0.38122090469916553</v>
      </c>
    </row>
    <row r="179" spans="1:16" x14ac:dyDescent="1">
      <c r="A179" t="s">
        <v>212</v>
      </c>
      <c r="B179" t="s">
        <v>8038</v>
      </c>
      <c r="C179" t="s">
        <v>8027</v>
      </c>
      <c r="D179" t="s">
        <v>8034</v>
      </c>
      <c r="E179" s="1">
        <v>45552</v>
      </c>
      <c r="F179">
        <v>7269.75</v>
      </c>
      <c r="G179">
        <v>1039</v>
      </c>
      <c r="H179" t="s">
        <v>25</v>
      </c>
      <c r="I179" t="str">
        <f>_xlfn.XLOOKUP(shipments[[#This Row],[SPID]],people[SPID],people[Sales_person],"NA",0)</f>
        <v>Barr Faughny</v>
      </c>
      <c r="J179">
        <f>YEAR(shipments[[#This Row],[Shipdate]])</f>
        <v>2024</v>
      </c>
      <c r="K179">
        <f>MONTH(shipments[[#This Row],[Shipdate]])</f>
        <v>9</v>
      </c>
      <c r="L179" t="str">
        <f>TEXT(shipments[[#This Row],[Shipdate]],"mmmm")</f>
        <v>September</v>
      </c>
      <c r="M179">
        <f>_xlfn.XLOOKUP(shipments[[#This Row],[PID]],products[PID],products[Cost_per_box],"NA",0)</f>
        <v>6.8</v>
      </c>
      <c r="N179">
        <f>shipments[[#This Row],[Boxes]]*shipments[[#This Row],[Cost Per Box]]</f>
        <v>7065.2</v>
      </c>
      <c r="O179">
        <f>shipments[[#This Row],[Sales Amount]]-shipments[[#This Row],[Total Cost]]</f>
        <v>204.55000000000018</v>
      </c>
      <c r="P179" s="9">
        <f>shipments[[#This Row],[Profit]]/shipments[[#This Row],[Sales Amount]]</f>
        <v>2.8137143643178951E-2</v>
      </c>
    </row>
    <row r="180" spans="1:16" x14ac:dyDescent="1">
      <c r="A180" t="s">
        <v>213</v>
      </c>
      <c r="B180" t="s">
        <v>8038</v>
      </c>
      <c r="C180" t="s">
        <v>8027</v>
      </c>
      <c r="D180" t="s">
        <v>8032</v>
      </c>
      <c r="E180" s="1">
        <v>44980</v>
      </c>
      <c r="F180">
        <v>2020.5</v>
      </c>
      <c r="G180">
        <v>289</v>
      </c>
      <c r="H180" t="s">
        <v>6</v>
      </c>
      <c r="I180" t="str">
        <f>_xlfn.XLOOKUP(shipments[[#This Row],[SPID]],people[SPID],people[Sales_person],"NA",0)</f>
        <v>Barr Faughny</v>
      </c>
      <c r="J180">
        <f>YEAR(shipments[[#This Row],[Shipdate]])</f>
        <v>2023</v>
      </c>
      <c r="K180">
        <f>MONTH(shipments[[#This Row],[Shipdate]])</f>
        <v>2</v>
      </c>
      <c r="L180" t="str">
        <f>TEXT(shipments[[#This Row],[Shipdate]],"mmmm")</f>
        <v>February</v>
      </c>
      <c r="M180">
        <f>_xlfn.XLOOKUP(shipments[[#This Row],[PID]],products[PID],products[Cost_per_box],"NA",0)</f>
        <v>6.8</v>
      </c>
      <c r="N180">
        <f>shipments[[#This Row],[Boxes]]*shipments[[#This Row],[Cost Per Box]]</f>
        <v>1965.2</v>
      </c>
      <c r="O180">
        <f>shipments[[#This Row],[Sales Amount]]-shipments[[#This Row],[Total Cost]]</f>
        <v>55.299999999999955</v>
      </c>
      <c r="P180" s="9">
        <f>shipments[[#This Row],[Profit]]/shipments[[#This Row],[Sales Amount]]</f>
        <v>2.7369463004206857E-2</v>
      </c>
    </row>
    <row r="181" spans="1:16" x14ac:dyDescent="1">
      <c r="A181" t="s">
        <v>214</v>
      </c>
      <c r="B181" t="s">
        <v>8038</v>
      </c>
      <c r="C181" t="s">
        <v>8027</v>
      </c>
      <c r="D181" t="s">
        <v>8035</v>
      </c>
      <c r="E181" s="1">
        <v>45380</v>
      </c>
      <c r="F181">
        <v>15174</v>
      </c>
      <c r="G181">
        <v>1518</v>
      </c>
      <c r="H181" t="s">
        <v>6</v>
      </c>
      <c r="I181" t="str">
        <f>_xlfn.XLOOKUP(shipments[[#This Row],[SPID]],people[SPID],people[Sales_person],"NA",0)</f>
        <v>Barr Faughny</v>
      </c>
      <c r="J181">
        <f>YEAR(shipments[[#This Row],[Shipdate]])</f>
        <v>2024</v>
      </c>
      <c r="K181">
        <f>MONTH(shipments[[#This Row],[Shipdate]])</f>
        <v>3</v>
      </c>
      <c r="L181" t="str">
        <f>TEXT(shipments[[#This Row],[Shipdate]],"mmmm")</f>
        <v>March</v>
      </c>
      <c r="M181">
        <f>_xlfn.XLOOKUP(shipments[[#This Row],[PID]],products[PID],products[Cost_per_box],"NA",0)</f>
        <v>6.8</v>
      </c>
      <c r="N181">
        <f>shipments[[#This Row],[Boxes]]*shipments[[#This Row],[Cost Per Box]]</f>
        <v>10322.4</v>
      </c>
      <c r="O181">
        <f>shipments[[#This Row],[Sales Amount]]-shipments[[#This Row],[Total Cost]]</f>
        <v>4851.6000000000004</v>
      </c>
      <c r="P181" s="9">
        <f>shipments[[#This Row],[Profit]]/shipments[[#This Row],[Sales Amount]]</f>
        <v>0.31973111901937529</v>
      </c>
    </row>
    <row r="182" spans="1:16" x14ac:dyDescent="1">
      <c r="A182" t="s">
        <v>215</v>
      </c>
      <c r="B182" t="s">
        <v>8038</v>
      </c>
      <c r="C182" t="s">
        <v>8027</v>
      </c>
      <c r="D182" t="s">
        <v>8037</v>
      </c>
      <c r="E182" s="1">
        <v>45377</v>
      </c>
      <c r="F182">
        <v>16805.25</v>
      </c>
      <c r="G182">
        <v>1528</v>
      </c>
      <c r="H182" t="s">
        <v>6</v>
      </c>
      <c r="I182" t="str">
        <f>_xlfn.XLOOKUP(shipments[[#This Row],[SPID]],people[SPID],people[Sales_person],"NA",0)</f>
        <v>Barr Faughny</v>
      </c>
      <c r="J182">
        <f>YEAR(shipments[[#This Row],[Shipdate]])</f>
        <v>2024</v>
      </c>
      <c r="K182">
        <f>MONTH(shipments[[#This Row],[Shipdate]])</f>
        <v>3</v>
      </c>
      <c r="L182" t="str">
        <f>TEXT(shipments[[#This Row],[Shipdate]],"mmmm")</f>
        <v>March</v>
      </c>
      <c r="M182">
        <f>_xlfn.XLOOKUP(shipments[[#This Row],[PID]],products[PID],products[Cost_per_box],"NA",0)</f>
        <v>6.8</v>
      </c>
      <c r="N182">
        <f>shipments[[#This Row],[Boxes]]*shipments[[#This Row],[Cost Per Box]]</f>
        <v>10390.4</v>
      </c>
      <c r="O182">
        <f>shipments[[#This Row],[Sales Amount]]-shipments[[#This Row],[Total Cost]]</f>
        <v>6414.85</v>
      </c>
      <c r="P182" s="9">
        <f>shipments[[#This Row],[Profit]]/shipments[[#This Row],[Sales Amount]]</f>
        <v>0.3817170229541364</v>
      </c>
    </row>
    <row r="183" spans="1:16" x14ac:dyDescent="1">
      <c r="A183" t="s">
        <v>216</v>
      </c>
      <c r="B183" t="s">
        <v>8038</v>
      </c>
      <c r="C183" t="s">
        <v>8027</v>
      </c>
      <c r="D183" t="s">
        <v>8032</v>
      </c>
      <c r="E183" s="1">
        <v>45204</v>
      </c>
      <c r="F183">
        <v>11488.5</v>
      </c>
      <c r="G183">
        <v>1045</v>
      </c>
      <c r="H183" t="s">
        <v>6</v>
      </c>
      <c r="I183" t="str">
        <f>_xlfn.XLOOKUP(shipments[[#This Row],[SPID]],people[SPID],people[Sales_person],"NA",0)</f>
        <v>Barr Faughny</v>
      </c>
      <c r="J183">
        <f>YEAR(shipments[[#This Row],[Shipdate]])</f>
        <v>2023</v>
      </c>
      <c r="K183">
        <f>MONTH(shipments[[#This Row],[Shipdate]])</f>
        <v>10</v>
      </c>
      <c r="L183" t="str">
        <f>TEXT(shipments[[#This Row],[Shipdate]],"mmmm")</f>
        <v>October</v>
      </c>
      <c r="M183">
        <f>_xlfn.XLOOKUP(shipments[[#This Row],[PID]],products[PID],products[Cost_per_box],"NA",0)</f>
        <v>6.8</v>
      </c>
      <c r="N183">
        <f>shipments[[#This Row],[Boxes]]*shipments[[#This Row],[Cost Per Box]]</f>
        <v>7106</v>
      </c>
      <c r="O183">
        <f>shipments[[#This Row],[Sales Amount]]-shipments[[#This Row],[Total Cost]]</f>
        <v>4382.5</v>
      </c>
      <c r="P183" s="9">
        <f>shipments[[#This Row],[Profit]]/shipments[[#This Row],[Sales Amount]]</f>
        <v>0.38146842494668581</v>
      </c>
    </row>
    <row r="184" spans="1:16" x14ac:dyDescent="1">
      <c r="A184" t="s">
        <v>217</v>
      </c>
      <c r="B184" t="s">
        <v>8038</v>
      </c>
      <c r="C184" t="s">
        <v>8027</v>
      </c>
      <c r="D184" t="s">
        <v>8032</v>
      </c>
      <c r="E184" s="1">
        <v>45177</v>
      </c>
      <c r="F184">
        <v>3217.5</v>
      </c>
      <c r="G184">
        <v>403</v>
      </c>
      <c r="H184" t="s">
        <v>6</v>
      </c>
      <c r="I184" t="str">
        <f>_xlfn.XLOOKUP(shipments[[#This Row],[SPID]],people[SPID],people[Sales_person],"NA",0)</f>
        <v>Barr Faughny</v>
      </c>
      <c r="J184">
        <f>YEAR(shipments[[#This Row],[Shipdate]])</f>
        <v>2023</v>
      </c>
      <c r="K184">
        <f>MONTH(shipments[[#This Row],[Shipdate]])</f>
        <v>9</v>
      </c>
      <c r="L184" t="str">
        <f>TEXT(shipments[[#This Row],[Shipdate]],"mmmm")</f>
        <v>September</v>
      </c>
      <c r="M184">
        <f>_xlfn.XLOOKUP(shipments[[#This Row],[PID]],products[PID],products[Cost_per_box],"NA",0)</f>
        <v>6.8</v>
      </c>
      <c r="N184">
        <f>shipments[[#This Row],[Boxes]]*shipments[[#This Row],[Cost Per Box]]</f>
        <v>2740.4</v>
      </c>
      <c r="O184">
        <f>shipments[[#This Row],[Sales Amount]]-shipments[[#This Row],[Total Cost]]</f>
        <v>477.09999999999991</v>
      </c>
      <c r="P184" s="9">
        <f>shipments[[#This Row],[Profit]]/shipments[[#This Row],[Sales Amount]]</f>
        <v>0.14828282828282827</v>
      </c>
    </row>
    <row r="185" spans="1:16" x14ac:dyDescent="1">
      <c r="A185" t="s">
        <v>218</v>
      </c>
      <c r="B185" t="s">
        <v>8038</v>
      </c>
      <c r="C185" t="s">
        <v>8027</v>
      </c>
      <c r="D185" t="s">
        <v>8037</v>
      </c>
      <c r="E185" s="1">
        <v>45288</v>
      </c>
      <c r="F185">
        <v>850.5</v>
      </c>
      <c r="G185">
        <v>86</v>
      </c>
      <c r="H185" t="s">
        <v>6</v>
      </c>
      <c r="I185" t="str">
        <f>_xlfn.XLOOKUP(shipments[[#This Row],[SPID]],people[SPID],people[Sales_person],"NA",0)</f>
        <v>Barr Faughny</v>
      </c>
      <c r="J185">
        <f>YEAR(shipments[[#This Row],[Shipdate]])</f>
        <v>2023</v>
      </c>
      <c r="K185">
        <f>MONTH(shipments[[#This Row],[Shipdate]])</f>
        <v>12</v>
      </c>
      <c r="L185" t="str">
        <f>TEXT(shipments[[#This Row],[Shipdate]],"mmmm")</f>
        <v>December</v>
      </c>
      <c r="M185">
        <f>_xlfn.XLOOKUP(shipments[[#This Row],[PID]],products[PID],products[Cost_per_box],"NA",0)</f>
        <v>6.8</v>
      </c>
      <c r="N185">
        <f>shipments[[#This Row],[Boxes]]*shipments[[#This Row],[Cost Per Box]]</f>
        <v>584.79999999999995</v>
      </c>
      <c r="O185">
        <f>shipments[[#This Row],[Sales Amount]]-shipments[[#This Row],[Total Cost]]</f>
        <v>265.70000000000005</v>
      </c>
      <c r="P185" s="9">
        <f>shipments[[#This Row],[Profit]]/shipments[[#This Row],[Sales Amount]]</f>
        <v>0.31240446796002358</v>
      </c>
    </row>
    <row r="186" spans="1:16" x14ac:dyDescent="1">
      <c r="A186" t="s">
        <v>219</v>
      </c>
      <c r="B186" t="s">
        <v>8038</v>
      </c>
      <c r="C186" t="s">
        <v>8028</v>
      </c>
      <c r="D186" t="s">
        <v>8035</v>
      </c>
      <c r="E186" s="1">
        <v>45267</v>
      </c>
      <c r="F186">
        <v>2193.75</v>
      </c>
      <c r="G186">
        <v>88</v>
      </c>
      <c r="H186" t="s">
        <v>6</v>
      </c>
      <c r="I186" t="str">
        <f>_xlfn.XLOOKUP(shipments[[#This Row],[SPID]],people[SPID],people[Sales_person],"NA",0)</f>
        <v>Barr Faughny</v>
      </c>
      <c r="J186">
        <f>YEAR(shipments[[#This Row],[Shipdate]])</f>
        <v>2023</v>
      </c>
      <c r="K186">
        <f>MONTH(shipments[[#This Row],[Shipdate]])</f>
        <v>12</v>
      </c>
      <c r="L186" t="str">
        <f>TEXT(shipments[[#This Row],[Shipdate]],"mmmm")</f>
        <v>December</v>
      </c>
      <c r="M186">
        <f>_xlfn.XLOOKUP(shipments[[#This Row],[PID]],products[PID],products[Cost_per_box],"NA",0)</f>
        <v>5.04</v>
      </c>
      <c r="N186">
        <f>shipments[[#This Row],[Boxes]]*shipments[[#This Row],[Cost Per Box]]</f>
        <v>443.52</v>
      </c>
      <c r="O186">
        <f>shipments[[#This Row],[Sales Amount]]-shipments[[#This Row],[Total Cost]]</f>
        <v>1750.23</v>
      </c>
      <c r="P186" s="9">
        <f>shipments[[#This Row],[Profit]]/shipments[[#This Row],[Sales Amount]]</f>
        <v>0.79782564102564102</v>
      </c>
    </row>
    <row r="187" spans="1:16" x14ac:dyDescent="1">
      <c r="A187" t="s">
        <v>220</v>
      </c>
      <c r="B187" t="s">
        <v>8038</v>
      </c>
      <c r="C187" t="s">
        <v>8029</v>
      </c>
      <c r="D187" t="s">
        <v>8033</v>
      </c>
      <c r="E187" s="1">
        <v>45460</v>
      </c>
      <c r="F187">
        <v>19849.5</v>
      </c>
      <c r="G187">
        <v>2482</v>
      </c>
      <c r="H187" t="s">
        <v>6</v>
      </c>
      <c r="I187" t="str">
        <f>_xlfn.XLOOKUP(shipments[[#This Row],[SPID]],people[SPID],people[Sales_person],"NA",0)</f>
        <v>Barr Faughny</v>
      </c>
      <c r="J187">
        <f>YEAR(shipments[[#This Row],[Shipdate]])</f>
        <v>2024</v>
      </c>
      <c r="K187">
        <f>MONTH(shipments[[#This Row],[Shipdate]])</f>
        <v>6</v>
      </c>
      <c r="L187" t="str">
        <f>TEXT(shipments[[#This Row],[Shipdate]],"mmmm")</f>
        <v>June</v>
      </c>
      <c r="M187">
        <f>_xlfn.XLOOKUP(shipments[[#This Row],[PID]],products[PID],products[Cost_per_box],"NA",0)</f>
        <v>2.76</v>
      </c>
      <c r="N187">
        <f>shipments[[#This Row],[Boxes]]*shipments[[#This Row],[Cost Per Box]]</f>
        <v>6850.32</v>
      </c>
      <c r="O187">
        <f>shipments[[#This Row],[Sales Amount]]-shipments[[#This Row],[Total Cost]]</f>
        <v>12999.18</v>
      </c>
      <c r="P187" s="9">
        <f>shipments[[#This Row],[Profit]]/shipments[[#This Row],[Sales Amount]]</f>
        <v>0.65488702486208727</v>
      </c>
    </row>
    <row r="188" spans="1:16" x14ac:dyDescent="1">
      <c r="A188" t="s">
        <v>221</v>
      </c>
      <c r="B188" t="s">
        <v>8038</v>
      </c>
      <c r="C188" t="s">
        <v>8029</v>
      </c>
      <c r="D188" t="s">
        <v>8033</v>
      </c>
      <c r="E188" s="1">
        <v>45443</v>
      </c>
      <c r="F188">
        <v>819</v>
      </c>
      <c r="G188">
        <v>91</v>
      </c>
      <c r="H188" t="s">
        <v>6</v>
      </c>
      <c r="I188" t="str">
        <f>_xlfn.XLOOKUP(shipments[[#This Row],[SPID]],people[SPID],people[Sales_person],"NA",0)</f>
        <v>Barr Faughny</v>
      </c>
      <c r="J188">
        <f>YEAR(shipments[[#This Row],[Shipdate]])</f>
        <v>2024</v>
      </c>
      <c r="K188">
        <f>MONTH(shipments[[#This Row],[Shipdate]])</f>
        <v>5</v>
      </c>
      <c r="L188" t="str">
        <f>TEXT(shipments[[#This Row],[Shipdate]],"mmmm")</f>
        <v>May</v>
      </c>
      <c r="M188">
        <f>_xlfn.XLOOKUP(shipments[[#This Row],[PID]],products[PID],products[Cost_per_box],"NA",0)</f>
        <v>2.76</v>
      </c>
      <c r="N188">
        <f>shipments[[#This Row],[Boxes]]*shipments[[#This Row],[Cost Per Box]]</f>
        <v>251.15999999999997</v>
      </c>
      <c r="O188">
        <f>shipments[[#This Row],[Sales Amount]]-shipments[[#This Row],[Total Cost]]</f>
        <v>567.84</v>
      </c>
      <c r="P188" s="9">
        <f>shipments[[#This Row],[Profit]]/shipments[[#This Row],[Sales Amount]]</f>
        <v>0.69333333333333336</v>
      </c>
    </row>
    <row r="189" spans="1:16" x14ac:dyDescent="1">
      <c r="A189" t="s">
        <v>222</v>
      </c>
      <c r="B189" t="s">
        <v>8038</v>
      </c>
      <c r="C189" t="s">
        <v>8029</v>
      </c>
      <c r="D189" t="s">
        <v>8036</v>
      </c>
      <c r="E189" s="1">
        <v>45169</v>
      </c>
      <c r="F189">
        <v>6723</v>
      </c>
      <c r="G189">
        <v>747</v>
      </c>
      <c r="H189" t="s">
        <v>6</v>
      </c>
      <c r="I189" t="str">
        <f>_xlfn.XLOOKUP(shipments[[#This Row],[SPID]],people[SPID],people[Sales_person],"NA",0)</f>
        <v>Barr Faughny</v>
      </c>
      <c r="J189">
        <f>YEAR(shipments[[#This Row],[Shipdate]])</f>
        <v>2023</v>
      </c>
      <c r="K189">
        <f>MONTH(shipments[[#This Row],[Shipdate]])</f>
        <v>8</v>
      </c>
      <c r="L189" t="str">
        <f>TEXT(shipments[[#This Row],[Shipdate]],"mmmm")</f>
        <v>August</v>
      </c>
      <c r="M189">
        <f>_xlfn.XLOOKUP(shipments[[#This Row],[PID]],products[PID],products[Cost_per_box],"NA",0)</f>
        <v>2.76</v>
      </c>
      <c r="N189">
        <f>shipments[[#This Row],[Boxes]]*shipments[[#This Row],[Cost Per Box]]</f>
        <v>2061.7199999999998</v>
      </c>
      <c r="O189">
        <f>shipments[[#This Row],[Sales Amount]]-shipments[[#This Row],[Total Cost]]</f>
        <v>4661.2800000000007</v>
      </c>
      <c r="P189" s="9">
        <f>shipments[[#This Row],[Profit]]/shipments[[#This Row],[Sales Amount]]</f>
        <v>0.69333333333333347</v>
      </c>
    </row>
    <row r="190" spans="1:16" x14ac:dyDescent="1">
      <c r="A190" t="s">
        <v>223</v>
      </c>
      <c r="B190" t="s">
        <v>8038</v>
      </c>
      <c r="C190" t="s">
        <v>8030</v>
      </c>
      <c r="D190" t="s">
        <v>8036</v>
      </c>
      <c r="E190" s="1">
        <v>45345</v>
      </c>
      <c r="F190">
        <v>4887</v>
      </c>
      <c r="G190">
        <v>489</v>
      </c>
      <c r="H190" t="s">
        <v>6</v>
      </c>
      <c r="I190" t="str">
        <f>_xlfn.XLOOKUP(shipments[[#This Row],[SPID]],people[SPID],people[Sales_person],"NA",0)</f>
        <v>Barr Faughny</v>
      </c>
      <c r="J190">
        <f>YEAR(shipments[[#This Row],[Shipdate]])</f>
        <v>2024</v>
      </c>
      <c r="K190">
        <f>MONTH(shipments[[#This Row],[Shipdate]])</f>
        <v>2</v>
      </c>
      <c r="L190" t="str">
        <f>TEXT(shipments[[#This Row],[Shipdate]],"mmmm")</f>
        <v>February</v>
      </c>
      <c r="M190">
        <f>_xlfn.XLOOKUP(shipments[[#This Row],[PID]],products[PID],products[Cost_per_box],"NA",0)</f>
        <v>3.32</v>
      </c>
      <c r="N190">
        <f>shipments[[#This Row],[Boxes]]*shipments[[#This Row],[Cost Per Box]]</f>
        <v>1623.48</v>
      </c>
      <c r="O190">
        <f>shipments[[#This Row],[Sales Amount]]-shipments[[#This Row],[Total Cost]]</f>
        <v>3263.52</v>
      </c>
      <c r="P190" s="9">
        <f>shipments[[#This Row],[Profit]]/shipments[[#This Row],[Sales Amount]]</f>
        <v>0.66779619398403933</v>
      </c>
    </row>
    <row r="191" spans="1:16" x14ac:dyDescent="1">
      <c r="A191" t="s">
        <v>224</v>
      </c>
      <c r="B191" t="s">
        <v>8038</v>
      </c>
      <c r="C191" t="s">
        <v>8030</v>
      </c>
      <c r="D191" t="s">
        <v>8037</v>
      </c>
      <c r="E191" s="1">
        <v>45203</v>
      </c>
      <c r="F191">
        <v>1435.5</v>
      </c>
      <c r="G191">
        <v>206</v>
      </c>
      <c r="H191" t="s">
        <v>6</v>
      </c>
      <c r="I191" t="str">
        <f>_xlfn.XLOOKUP(shipments[[#This Row],[SPID]],people[SPID],people[Sales_person],"NA",0)</f>
        <v>Barr Faughny</v>
      </c>
      <c r="J191">
        <f>YEAR(shipments[[#This Row],[Shipdate]])</f>
        <v>2023</v>
      </c>
      <c r="K191">
        <f>MONTH(shipments[[#This Row],[Shipdate]])</f>
        <v>10</v>
      </c>
      <c r="L191" t="str">
        <f>TEXT(shipments[[#This Row],[Shipdate]],"mmmm")</f>
        <v>October</v>
      </c>
      <c r="M191">
        <f>_xlfn.XLOOKUP(shipments[[#This Row],[PID]],products[PID],products[Cost_per_box],"NA",0)</f>
        <v>3.32</v>
      </c>
      <c r="N191">
        <f>shipments[[#This Row],[Boxes]]*shipments[[#This Row],[Cost Per Box]]</f>
        <v>683.92</v>
      </c>
      <c r="O191">
        <f>shipments[[#This Row],[Sales Amount]]-shipments[[#This Row],[Total Cost]]</f>
        <v>751.58</v>
      </c>
      <c r="P191" s="9">
        <f>shipments[[#This Row],[Profit]]/shipments[[#This Row],[Sales Amount]]</f>
        <v>0.52356670149773599</v>
      </c>
    </row>
    <row r="192" spans="1:16" x14ac:dyDescent="1">
      <c r="A192" t="s">
        <v>225</v>
      </c>
      <c r="B192" t="s">
        <v>8038</v>
      </c>
      <c r="C192" t="s">
        <v>8031</v>
      </c>
      <c r="D192" t="s">
        <v>8037</v>
      </c>
      <c r="E192" s="1">
        <v>45510</v>
      </c>
      <c r="F192">
        <v>4428</v>
      </c>
      <c r="G192">
        <v>211</v>
      </c>
      <c r="H192" t="s">
        <v>17</v>
      </c>
      <c r="I192" t="str">
        <f>_xlfn.XLOOKUP(shipments[[#This Row],[SPID]],people[SPID],people[Sales_person],"NA",0)</f>
        <v>Barr Faughny</v>
      </c>
      <c r="J192">
        <f>YEAR(shipments[[#This Row],[Shipdate]])</f>
        <v>2024</v>
      </c>
      <c r="K192">
        <f>MONTH(shipments[[#This Row],[Shipdate]])</f>
        <v>8</v>
      </c>
      <c r="L192" t="str">
        <f>TEXT(shipments[[#This Row],[Shipdate]],"mmmm")</f>
        <v>August</v>
      </c>
      <c r="M192">
        <f>_xlfn.XLOOKUP(shipments[[#This Row],[PID]],products[PID],products[Cost_per_box],"NA",0)</f>
        <v>2.65</v>
      </c>
      <c r="N192">
        <f>shipments[[#This Row],[Boxes]]*shipments[[#This Row],[Cost Per Box]]</f>
        <v>559.15</v>
      </c>
      <c r="O192">
        <f>shipments[[#This Row],[Sales Amount]]-shipments[[#This Row],[Total Cost]]</f>
        <v>3868.85</v>
      </c>
      <c r="P192" s="9">
        <f>shipments[[#This Row],[Profit]]/shipments[[#This Row],[Sales Amount]]</f>
        <v>0.87372402890695566</v>
      </c>
    </row>
    <row r="193" spans="1:16" x14ac:dyDescent="1">
      <c r="A193" t="s">
        <v>226</v>
      </c>
      <c r="B193" t="s">
        <v>8038</v>
      </c>
      <c r="C193" t="s">
        <v>8031</v>
      </c>
      <c r="D193" t="s">
        <v>8032</v>
      </c>
      <c r="E193" s="1">
        <v>45134</v>
      </c>
      <c r="F193">
        <v>10703.25</v>
      </c>
      <c r="G193">
        <v>510</v>
      </c>
      <c r="H193" t="s">
        <v>6</v>
      </c>
      <c r="I193" t="str">
        <f>_xlfn.XLOOKUP(shipments[[#This Row],[SPID]],people[SPID],people[Sales_person],"NA",0)</f>
        <v>Barr Faughny</v>
      </c>
      <c r="J193">
        <f>YEAR(shipments[[#This Row],[Shipdate]])</f>
        <v>2023</v>
      </c>
      <c r="K193">
        <f>MONTH(shipments[[#This Row],[Shipdate]])</f>
        <v>7</v>
      </c>
      <c r="L193" t="str">
        <f>TEXT(shipments[[#This Row],[Shipdate]],"mmmm")</f>
        <v>July</v>
      </c>
      <c r="M193">
        <f>_xlfn.XLOOKUP(shipments[[#This Row],[PID]],products[PID],products[Cost_per_box],"NA",0)</f>
        <v>2.65</v>
      </c>
      <c r="N193">
        <f>shipments[[#This Row],[Boxes]]*shipments[[#This Row],[Cost Per Box]]</f>
        <v>1351.5</v>
      </c>
      <c r="O193">
        <f>shipments[[#This Row],[Sales Amount]]-shipments[[#This Row],[Total Cost]]</f>
        <v>9351.75</v>
      </c>
      <c r="P193" s="9">
        <f>shipments[[#This Row],[Profit]]/shipments[[#This Row],[Sales Amount]]</f>
        <v>0.87372994184009534</v>
      </c>
    </row>
    <row r="194" spans="1:16" x14ac:dyDescent="1">
      <c r="A194" t="s">
        <v>227</v>
      </c>
      <c r="B194" t="s">
        <v>8038</v>
      </c>
      <c r="C194" t="s">
        <v>8031</v>
      </c>
      <c r="D194" t="s">
        <v>8037</v>
      </c>
      <c r="E194" s="1">
        <v>45391</v>
      </c>
      <c r="F194">
        <v>7539.75</v>
      </c>
      <c r="G194">
        <v>343</v>
      </c>
      <c r="H194" t="s">
        <v>6</v>
      </c>
      <c r="I194" t="str">
        <f>_xlfn.XLOOKUP(shipments[[#This Row],[SPID]],people[SPID],people[Sales_person],"NA",0)</f>
        <v>Barr Faughny</v>
      </c>
      <c r="J194">
        <f>YEAR(shipments[[#This Row],[Shipdate]])</f>
        <v>2024</v>
      </c>
      <c r="K194">
        <f>MONTH(shipments[[#This Row],[Shipdate]])</f>
        <v>4</v>
      </c>
      <c r="L194" t="str">
        <f>TEXT(shipments[[#This Row],[Shipdate]],"mmmm")</f>
        <v>April</v>
      </c>
      <c r="M194">
        <f>_xlfn.XLOOKUP(shipments[[#This Row],[PID]],products[PID],products[Cost_per_box],"NA",0)</f>
        <v>2.65</v>
      </c>
      <c r="N194">
        <f>shipments[[#This Row],[Boxes]]*shipments[[#This Row],[Cost Per Box]]</f>
        <v>908.94999999999993</v>
      </c>
      <c r="O194">
        <f>shipments[[#This Row],[Sales Amount]]-shipments[[#This Row],[Total Cost]]</f>
        <v>6630.8</v>
      </c>
      <c r="P194" s="9">
        <f>shipments[[#This Row],[Profit]]/shipments[[#This Row],[Sales Amount]]</f>
        <v>0.87944560496037671</v>
      </c>
    </row>
    <row r="195" spans="1:16" x14ac:dyDescent="1">
      <c r="A195" t="s">
        <v>228</v>
      </c>
      <c r="B195" t="s">
        <v>8038</v>
      </c>
      <c r="C195" t="s">
        <v>8031</v>
      </c>
      <c r="D195" t="s">
        <v>8035</v>
      </c>
      <c r="E195" s="1">
        <v>45232</v>
      </c>
      <c r="F195">
        <v>4491</v>
      </c>
      <c r="G195">
        <v>214</v>
      </c>
      <c r="H195" t="s">
        <v>6</v>
      </c>
      <c r="I195" t="str">
        <f>_xlfn.XLOOKUP(shipments[[#This Row],[SPID]],people[SPID],people[Sales_person],"NA",0)</f>
        <v>Barr Faughny</v>
      </c>
      <c r="J195">
        <f>YEAR(shipments[[#This Row],[Shipdate]])</f>
        <v>2023</v>
      </c>
      <c r="K195">
        <f>MONTH(shipments[[#This Row],[Shipdate]])</f>
        <v>11</v>
      </c>
      <c r="L195" t="str">
        <f>TEXT(shipments[[#This Row],[Shipdate]],"mmmm")</f>
        <v>November</v>
      </c>
      <c r="M195">
        <f>_xlfn.XLOOKUP(shipments[[#This Row],[PID]],products[PID],products[Cost_per_box],"NA",0)</f>
        <v>2.65</v>
      </c>
      <c r="N195">
        <f>shipments[[#This Row],[Boxes]]*shipments[[#This Row],[Cost Per Box]]</f>
        <v>567.1</v>
      </c>
      <c r="O195">
        <f>shipments[[#This Row],[Sales Amount]]-shipments[[#This Row],[Total Cost]]</f>
        <v>3923.9</v>
      </c>
      <c r="P195" s="9">
        <f>shipments[[#This Row],[Profit]]/shipments[[#This Row],[Sales Amount]]</f>
        <v>0.87372522823424625</v>
      </c>
    </row>
    <row r="196" spans="1:16" x14ac:dyDescent="1">
      <c r="A196" t="s">
        <v>229</v>
      </c>
      <c r="B196" t="s">
        <v>8038</v>
      </c>
      <c r="C196" t="s">
        <v>8031</v>
      </c>
      <c r="D196" t="s">
        <v>8036</v>
      </c>
      <c r="E196" s="1">
        <v>45114</v>
      </c>
      <c r="F196">
        <v>5373</v>
      </c>
      <c r="G196">
        <v>269</v>
      </c>
      <c r="H196" t="s">
        <v>6</v>
      </c>
      <c r="I196" t="str">
        <f>_xlfn.XLOOKUP(shipments[[#This Row],[SPID]],people[SPID],people[Sales_person],"NA",0)</f>
        <v>Barr Faughny</v>
      </c>
      <c r="J196">
        <f>YEAR(shipments[[#This Row],[Shipdate]])</f>
        <v>2023</v>
      </c>
      <c r="K196">
        <f>MONTH(shipments[[#This Row],[Shipdate]])</f>
        <v>7</v>
      </c>
      <c r="L196" t="str">
        <f>TEXT(shipments[[#This Row],[Shipdate]],"mmmm")</f>
        <v>July</v>
      </c>
      <c r="M196">
        <f>_xlfn.XLOOKUP(shipments[[#This Row],[PID]],products[PID],products[Cost_per_box],"NA",0)</f>
        <v>2.65</v>
      </c>
      <c r="N196">
        <f>shipments[[#This Row],[Boxes]]*shipments[[#This Row],[Cost Per Box]]</f>
        <v>712.85</v>
      </c>
      <c r="O196">
        <f>shipments[[#This Row],[Sales Amount]]-shipments[[#This Row],[Total Cost]]</f>
        <v>4660.1499999999996</v>
      </c>
      <c r="P196" s="9">
        <f>shipments[[#This Row],[Profit]]/shipments[[#This Row],[Sales Amount]]</f>
        <v>0.86732737762888512</v>
      </c>
    </row>
    <row r="197" spans="1:16" x14ac:dyDescent="1">
      <c r="A197" t="s">
        <v>230</v>
      </c>
      <c r="B197" t="s">
        <v>8038</v>
      </c>
      <c r="C197" t="s">
        <v>8010</v>
      </c>
      <c r="D197" t="s">
        <v>8036</v>
      </c>
      <c r="E197" s="1">
        <v>45334</v>
      </c>
      <c r="F197">
        <v>6608.25</v>
      </c>
      <c r="G197">
        <v>551</v>
      </c>
      <c r="H197" t="s">
        <v>6</v>
      </c>
      <c r="I197" t="str">
        <f>_xlfn.XLOOKUP(shipments[[#This Row],[SPID]],people[SPID],people[Sales_person],"NA",0)</f>
        <v>Barr Faughny</v>
      </c>
      <c r="J197">
        <f>YEAR(shipments[[#This Row],[Shipdate]])</f>
        <v>2024</v>
      </c>
      <c r="K197">
        <f>MONTH(shipments[[#This Row],[Shipdate]])</f>
        <v>2</v>
      </c>
      <c r="L197" t="str">
        <f>TEXT(shipments[[#This Row],[Shipdate]],"mmmm")</f>
        <v>February</v>
      </c>
      <c r="M197">
        <f>_xlfn.XLOOKUP(shipments[[#This Row],[PID]],products[PID],products[Cost_per_box],"NA",0)</f>
        <v>5.26</v>
      </c>
      <c r="N197">
        <f>shipments[[#This Row],[Boxes]]*shipments[[#This Row],[Cost Per Box]]</f>
        <v>2898.2599999999998</v>
      </c>
      <c r="O197">
        <f>shipments[[#This Row],[Sales Amount]]-shipments[[#This Row],[Total Cost]]</f>
        <v>3709.9900000000002</v>
      </c>
      <c r="P197" s="9">
        <f>shipments[[#This Row],[Profit]]/shipments[[#This Row],[Sales Amount]]</f>
        <v>0.56141792456399198</v>
      </c>
    </row>
    <row r="198" spans="1:16" x14ac:dyDescent="1">
      <c r="A198" t="s">
        <v>231</v>
      </c>
      <c r="B198" t="s">
        <v>8038</v>
      </c>
      <c r="C198" t="s">
        <v>8010</v>
      </c>
      <c r="D198" t="s">
        <v>8037</v>
      </c>
      <c r="E198" s="1">
        <v>45030</v>
      </c>
      <c r="F198">
        <v>6624</v>
      </c>
      <c r="G198">
        <v>510</v>
      </c>
      <c r="H198" t="s">
        <v>6</v>
      </c>
      <c r="I198" t="str">
        <f>_xlfn.XLOOKUP(shipments[[#This Row],[SPID]],people[SPID],people[Sales_person],"NA",0)</f>
        <v>Barr Faughny</v>
      </c>
      <c r="J198">
        <f>YEAR(shipments[[#This Row],[Shipdate]])</f>
        <v>2023</v>
      </c>
      <c r="K198">
        <f>MONTH(shipments[[#This Row],[Shipdate]])</f>
        <v>4</v>
      </c>
      <c r="L198" t="str">
        <f>TEXT(shipments[[#This Row],[Shipdate]],"mmmm")</f>
        <v>April</v>
      </c>
      <c r="M198">
        <f>_xlfn.XLOOKUP(shipments[[#This Row],[PID]],products[PID],products[Cost_per_box],"NA",0)</f>
        <v>5.26</v>
      </c>
      <c r="N198">
        <f>shipments[[#This Row],[Boxes]]*shipments[[#This Row],[Cost Per Box]]</f>
        <v>2682.6</v>
      </c>
      <c r="O198">
        <f>shipments[[#This Row],[Sales Amount]]-shipments[[#This Row],[Total Cost]]</f>
        <v>3941.4</v>
      </c>
      <c r="P198" s="9">
        <f>shipments[[#This Row],[Profit]]/shipments[[#This Row],[Sales Amount]]</f>
        <v>0.59501811594202902</v>
      </c>
    </row>
    <row r="199" spans="1:16" x14ac:dyDescent="1">
      <c r="A199" t="s">
        <v>232</v>
      </c>
      <c r="B199" t="s">
        <v>8038</v>
      </c>
      <c r="C199" t="s">
        <v>8011</v>
      </c>
      <c r="D199" t="s">
        <v>8036</v>
      </c>
      <c r="E199" s="1">
        <v>45110</v>
      </c>
      <c r="F199">
        <v>5580</v>
      </c>
      <c r="G199">
        <v>399</v>
      </c>
      <c r="H199" t="s">
        <v>6</v>
      </c>
      <c r="I199" t="str">
        <f>_xlfn.XLOOKUP(shipments[[#This Row],[SPID]],people[SPID],people[Sales_person],"NA",0)</f>
        <v>Barr Faughny</v>
      </c>
      <c r="J199">
        <f>YEAR(shipments[[#This Row],[Shipdate]])</f>
        <v>2023</v>
      </c>
      <c r="K199">
        <f>MONTH(shipments[[#This Row],[Shipdate]])</f>
        <v>7</v>
      </c>
      <c r="L199" t="str">
        <f>TEXT(shipments[[#This Row],[Shipdate]],"mmmm")</f>
        <v>July</v>
      </c>
      <c r="M199">
        <f>_xlfn.XLOOKUP(shipments[[#This Row],[PID]],products[PID],products[Cost_per_box],"NA",0)</f>
        <v>7.48</v>
      </c>
      <c r="N199">
        <f>shipments[[#This Row],[Boxes]]*shipments[[#This Row],[Cost Per Box]]</f>
        <v>2984.52</v>
      </c>
      <c r="O199">
        <f>shipments[[#This Row],[Sales Amount]]-shipments[[#This Row],[Total Cost]]</f>
        <v>2595.48</v>
      </c>
      <c r="P199" s="9">
        <f>shipments[[#This Row],[Profit]]/shipments[[#This Row],[Sales Amount]]</f>
        <v>0.46513978494623659</v>
      </c>
    </row>
    <row r="200" spans="1:16" x14ac:dyDescent="1">
      <c r="A200" t="s">
        <v>233</v>
      </c>
      <c r="B200" t="s">
        <v>8038</v>
      </c>
      <c r="C200" t="s">
        <v>8013</v>
      </c>
      <c r="D200" t="s">
        <v>8033</v>
      </c>
      <c r="E200" s="1">
        <v>45152</v>
      </c>
      <c r="F200">
        <v>10392.75</v>
      </c>
      <c r="G200">
        <v>1155</v>
      </c>
      <c r="H200" t="s">
        <v>6</v>
      </c>
      <c r="I200" t="str">
        <f>_xlfn.XLOOKUP(shipments[[#This Row],[SPID]],people[SPID],people[Sales_person],"NA",0)</f>
        <v>Barr Faughny</v>
      </c>
      <c r="J200">
        <f>YEAR(shipments[[#This Row],[Shipdate]])</f>
        <v>2023</v>
      </c>
      <c r="K200">
        <f>MONTH(shipments[[#This Row],[Shipdate]])</f>
        <v>8</v>
      </c>
      <c r="L200" t="str">
        <f>TEXT(shipments[[#This Row],[Shipdate]],"mmmm")</f>
        <v>August</v>
      </c>
      <c r="M200">
        <f>_xlfn.XLOOKUP(shipments[[#This Row],[PID]],products[PID],products[Cost_per_box],"NA",0)</f>
        <v>3.85</v>
      </c>
      <c r="N200">
        <f>shipments[[#This Row],[Boxes]]*shipments[[#This Row],[Cost Per Box]]</f>
        <v>4446.75</v>
      </c>
      <c r="O200">
        <f>shipments[[#This Row],[Sales Amount]]-shipments[[#This Row],[Total Cost]]</f>
        <v>5946</v>
      </c>
      <c r="P200" s="9">
        <f>shipments[[#This Row],[Profit]]/shipments[[#This Row],[Sales Amount]]</f>
        <v>0.57212960958360393</v>
      </c>
    </row>
    <row r="201" spans="1:16" x14ac:dyDescent="1">
      <c r="A201" t="s">
        <v>234</v>
      </c>
      <c r="B201" t="s">
        <v>8038</v>
      </c>
      <c r="C201" t="s">
        <v>8013</v>
      </c>
      <c r="D201" t="s">
        <v>8035</v>
      </c>
      <c r="E201" s="1">
        <v>45219</v>
      </c>
      <c r="F201">
        <v>3012.75</v>
      </c>
      <c r="G201">
        <v>377</v>
      </c>
      <c r="H201" t="s">
        <v>6</v>
      </c>
      <c r="I201" t="str">
        <f>_xlfn.XLOOKUP(shipments[[#This Row],[SPID]],people[SPID],people[Sales_person],"NA",0)</f>
        <v>Barr Faughny</v>
      </c>
      <c r="J201">
        <f>YEAR(shipments[[#This Row],[Shipdate]])</f>
        <v>2023</v>
      </c>
      <c r="K201">
        <f>MONTH(shipments[[#This Row],[Shipdate]])</f>
        <v>10</v>
      </c>
      <c r="L201" t="str">
        <f>TEXT(shipments[[#This Row],[Shipdate]],"mmmm")</f>
        <v>October</v>
      </c>
      <c r="M201">
        <f>_xlfn.XLOOKUP(shipments[[#This Row],[PID]],products[PID],products[Cost_per_box],"NA",0)</f>
        <v>3.85</v>
      </c>
      <c r="N201">
        <f>shipments[[#This Row],[Boxes]]*shipments[[#This Row],[Cost Per Box]]</f>
        <v>1451.45</v>
      </c>
      <c r="O201">
        <f>shipments[[#This Row],[Sales Amount]]-shipments[[#This Row],[Total Cost]]</f>
        <v>1561.3</v>
      </c>
      <c r="P201" s="9">
        <f>shipments[[#This Row],[Profit]]/shipments[[#This Row],[Sales Amount]]</f>
        <v>0.51823085221143472</v>
      </c>
    </row>
    <row r="202" spans="1:16" x14ac:dyDescent="1">
      <c r="A202" t="s">
        <v>235</v>
      </c>
      <c r="B202" t="s">
        <v>8038</v>
      </c>
      <c r="C202" t="s">
        <v>8013</v>
      </c>
      <c r="D202" t="s">
        <v>8034</v>
      </c>
      <c r="E202" s="1">
        <v>44958</v>
      </c>
      <c r="F202">
        <v>8646.75</v>
      </c>
      <c r="G202">
        <v>1081</v>
      </c>
      <c r="H202" t="s">
        <v>6</v>
      </c>
      <c r="I202" t="str">
        <f>_xlfn.XLOOKUP(shipments[[#This Row],[SPID]],people[SPID],people[Sales_person],"NA",0)</f>
        <v>Barr Faughny</v>
      </c>
      <c r="J202">
        <f>YEAR(shipments[[#This Row],[Shipdate]])</f>
        <v>2023</v>
      </c>
      <c r="K202">
        <f>MONTH(shipments[[#This Row],[Shipdate]])</f>
        <v>2</v>
      </c>
      <c r="L202" t="str">
        <f>TEXT(shipments[[#This Row],[Shipdate]],"mmmm")</f>
        <v>February</v>
      </c>
      <c r="M202">
        <f>_xlfn.XLOOKUP(shipments[[#This Row],[PID]],products[PID],products[Cost_per_box],"NA",0)</f>
        <v>3.85</v>
      </c>
      <c r="N202">
        <f>shipments[[#This Row],[Boxes]]*shipments[[#This Row],[Cost Per Box]]</f>
        <v>4161.8500000000004</v>
      </c>
      <c r="O202">
        <f>shipments[[#This Row],[Sales Amount]]-shipments[[#This Row],[Total Cost]]</f>
        <v>4484.8999999999996</v>
      </c>
      <c r="P202" s="9">
        <f>shipments[[#This Row],[Profit]]/shipments[[#This Row],[Sales Amount]]</f>
        <v>0.51868042906294265</v>
      </c>
    </row>
    <row r="203" spans="1:16" x14ac:dyDescent="1">
      <c r="A203" t="s">
        <v>236</v>
      </c>
      <c r="B203" t="s">
        <v>8038</v>
      </c>
      <c r="C203" t="s">
        <v>8014</v>
      </c>
      <c r="D203" t="s">
        <v>8033</v>
      </c>
      <c r="E203" s="1">
        <v>45023</v>
      </c>
      <c r="F203">
        <v>2398.5</v>
      </c>
      <c r="G203">
        <v>300</v>
      </c>
      <c r="H203" t="s">
        <v>6</v>
      </c>
      <c r="I203" t="str">
        <f>_xlfn.XLOOKUP(shipments[[#This Row],[SPID]],people[SPID],people[Sales_person],"NA",0)</f>
        <v>Barr Faughny</v>
      </c>
      <c r="J203">
        <f>YEAR(shipments[[#This Row],[Shipdate]])</f>
        <v>2023</v>
      </c>
      <c r="K203">
        <f>MONTH(shipments[[#This Row],[Shipdate]])</f>
        <v>4</v>
      </c>
      <c r="L203" t="str">
        <f>TEXT(shipments[[#This Row],[Shipdate]],"mmmm")</f>
        <v>April</v>
      </c>
      <c r="M203">
        <f>_xlfn.XLOOKUP(shipments[[#This Row],[PID]],products[PID],products[Cost_per_box],"NA",0)</f>
        <v>5.72</v>
      </c>
      <c r="N203">
        <f>shipments[[#This Row],[Boxes]]*shipments[[#This Row],[Cost Per Box]]</f>
        <v>1716</v>
      </c>
      <c r="O203">
        <f>shipments[[#This Row],[Sales Amount]]-shipments[[#This Row],[Total Cost]]</f>
        <v>682.5</v>
      </c>
      <c r="P203" s="9">
        <f>shipments[[#This Row],[Profit]]/shipments[[#This Row],[Sales Amount]]</f>
        <v>0.28455284552845528</v>
      </c>
    </row>
    <row r="204" spans="1:16" x14ac:dyDescent="1">
      <c r="A204" t="s">
        <v>237</v>
      </c>
      <c r="B204" t="s">
        <v>8038</v>
      </c>
      <c r="C204" t="s">
        <v>8014</v>
      </c>
      <c r="D204" t="s">
        <v>8034</v>
      </c>
      <c r="E204" s="1">
        <v>45386</v>
      </c>
      <c r="F204">
        <v>2661.75</v>
      </c>
      <c r="G204">
        <v>444</v>
      </c>
      <c r="H204" t="s">
        <v>6</v>
      </c>
      <c r="I204" t="str">
        <f>_xlfn.XLOOKUP(shipments[[#This Row],[SPID]],people[SPID],people[Sales_person],"NA",0)</f>
        <v>Barr Faughny</v>
      </c>
      <c r="J204">
        <f>YEAR(shipments[[#This Row],[Shipdate]])</f>
        <v>2024</v>
      </c>
      <c r="K204">
        <f>MONTH(shipments[[#This Row],[Shipdate]])</f>
        <v>4</v>
      </c>
      <c r="L204" t="str">
        <f>TEXT(shipments[[#This Row],[Shipdate]],"mmmm")</f>
        <v>April</v>
      </c>
      <c r="M204">
        <f>_xlfn.XLOOKUP(shipments[[#This Row],[PID]],products[PID],products[Cost_per_box],"NA",0)</f>
        <v>5.72</v>
      </c>
      <c r="N204">
        <f>shipments[[#This Row],[Boxes]]*shipments[[#This Row],[Cost Per Box]]</f>
        <v>2539.6799999999998</v>
      </c>
      <c r="O204">
        <f>shipments[[#This Row],[Sales Amount]]-shipments[[#This Row],[Total Cost]]</f>
        <v>122.07000000000016</v>
      </c>
      <c r="P204" s="9">
        <f>shipments[[#This Row],[Profit]]/shipments[[#This Row],[Sales Amount]]</f>
        <v>4.5860805860805924E-2</v>
      </c>
    </row>
    <row r="205" spans="1:16" x14ac:dyDescent="1">
      <c r="A205" t="s">
        <v>238</v>
      </c>
      <c r="B205" t="s">
        <v>8038</v>
      </c>
      <c r="C205" t="s">
        <v>8014</v>
      </c>
      <c r="D205" t="s">
        <v>8033</v>
      </c>
      <c r="E205" s="1">
        <v>45329</v>
      </c>
      <c r="F205">
        <v>762.75</v>
      </c>
      <c r="G205">
        <v>128</v>
      </c>
      <c r="H205" t="s">
        <v>6</v>
      </c>
      <c r="I205" t="str">
        <f>_xlfn.XLOOKUP(shipments[[#This Row],[SPID]],people[SPID],people[Sales_person],"NA",0)</f>
        <v>Barr Faughny</v>
      </c>
      <c r="J205">
        <f>YEAR(shipments[[#This Row],[Shipdate]])</f>
        <v>2024</v>
      </c>
      <c r="K205">
        <f>MONTH(shipments[[#This Row],[Shipdate]])</f>
        <v>2</v>
      </c>
      <c r="L205" t="str">
        <f>TEXT(shipments[[#This Row],[Shipdate]],"mmmm")</f>
        <v>February</v>
      </c>
      <c r="M205">
        <f>_xlfn.XLOOKUP(shipments[[#This Row],[PID]],products[PID],products[Cost_per_box],"NA",0)</f>
        <v>5.72</v>
      </c>
      <c r="N205">
        <f>shipments[[#This Row],[Boxes]]*shipments[[#This Row],[Cost Per Box]]</f>
        <v>732.16</v>
      </c>
      <c r="O205">
        <f>shipments[[#This Row],[Sales Amount]]-shipments[[#This Row],[Total Cost]]</f>
        <v>30.590000000000032</v>
      </c>
      <c r="P205" s="9">
        <f>shipments[[#This Row],[Profit]]/shipments[[#This Row],[Sales Amount]]</f>
        <v>4.0104883644706699E-2</v>
      </c>
    </row>
    <row r="206" spans="1:16" x14ac:dyDescent="1">
      <c r="A206" t="s">
        <v>239</v>
      </c>
      <c r="B206" t="s">
        <v>8038</v>
      </c>
      <c r="C206" t="s">
        <v>8014</v>
      </c>
      <c r="D206" t="s">
        <v>8037</v>
      </c>
      <c r="E206" s="1">
        <v>45029</v>
      </c>
      <c r="F206">
        <v>11542.5</v>
      </c>
      <c r="G206">
        <v>1649</v>
      </c>
      <c r="H206" t="s">
        <v>6</v>
      </c>
      <c r="I206" t="str">
        <f>_xlfn.XLOOKUP(shipments[[#This Row],[SPID]],people[SPID],people[Sales_person],"NA",0)</f>
        <v>Barr Faughny</v>
      </c>
      <c r="J206">
        <f>YEAR(shipments[[#This Row],[Shipdate]])</f>
        <v>2023</v>
      </c>
      <c r="K206">
        <f>MONTH(shipments[[#This Row],[Shipdate]])</f>
        <v>4</v>
      </c>
      <c r="L206" t="str">
        <f>TEXT(shipments[[#This Row],[Shipdate]],"mmmm")</f>
        <v>April</v>
      </c>
      <c r="M206">
        <f>_xlfn.XLOOKUP(shipments[[#This Row],[PID]],products[PID],products[Cost_per_box],"NA",0)</f>
        <v>5.72</v>
      </c>
      <c r="N206">
        <f>shipments[[#This Row],[Boxes]]*shipments[[#This Row],[Cost Per Box]]</f>
        <v>9432.2799999999988</v>
      </c>
      <c r="O206">
        <f>shipments[[#This Row],[Sales Amount]]-shipments[[#This Row],[Total Cost]]</f>
        <v>2110.2200000000012</v>
      </c>
      <c r="P206" s="9">
        <f>shipments[[#This Row],[Profit]]/shipments[[#This Row],[Sales Amount]]</f>
        <v>0.18282174572233062</v>
      </c>
    </row>
    <row r="207" spans="1:16" x14ac:dyDescent="1">
      <c r="A207" t="s">
        <v>240</v>
      </c>
      <c r="B207" t="s">
        <v>8038</v>
      </c>
      <c r="C207" t="s">
        <v>8015</v>
      </c>
      <c r="D207" t="s">
        <v>8033</v>
      </c>
      <c r="E207" s="1">
        <v>45184</v>
      </c>
      <c r="F207">
        <v>2013.75</v>
      </c>
      <c r="G207">
        <v>72</v>
      </c>
      <c r="H207" t="s">
        <v>6</v>
      </c>
      <c r="I207" t="str">
        <f>_xlfn.XLOOKUP(shipments[[#This Row],[SPID]],people[SPID],people[Sales_person],"NA",0)</f>
        <v>Barr Faughny</v>
      </c>
      <c r="J207">
        <f>YEAR(shipments[[#This Row],[Shipdate]])</f>
        <v>2023</v>
      </c>
      <c r="K207">
        <f>MONTH(shipments[[#This Row],[Shipdate]])</f>
        <v>9</v>
      </c>
      <c r="L207" t="str">
        <f>TEXT(shipments[[#This Row],[Shipdate]],"mmmm")</f>
        <v>September</v>
      </c>
      <c r="M207">
        <f>_xlfn.XLOOKUP(shipments[[#This Row],[PID]],products[PID],products[Cost_per_box],"NA",0)</f>
        <v>6.31</v>
      </c>
      <c r="N207">
        <f>shipments[[#This Row],[Boxes]]*shipments[[#This Row],[Cost Per Box]]</f>
        <v>454.32</v>
      </c>
      <c r="O207">
        <f>shipments[[#This Row],[Sales Amount]]-shipments[[#This Row],[Total Cost]]</f>
        <v>1559.43</v>
      </c>
      <c r="P207" s="9">
        <f>shipments[[#This Row],[Profit]]/shipments[[#This Row],[Sales Amount]]</f>
        <v>0.77439106145251402</v>
      </c>
    </row>
    <row r="208" spans="1:16" x14ac:dyDescent="1">
      <c r="A208" t="s">
        <v>241</v>
      </c>
      <c r="B208" t="s">
        <v>8038</v>
      </c>
      <c r="C208" t="s">
        <v>8015</v>
      </c>
      <c r="D208" t="s">
        <v>8037</v>
      </c>
      <c r="E208" s="1">
        <v>45349</v>
      </c>
      <c r="F208">
        <v>4729.5</v>
      </c>
      <c r="G208">
        <v>169</v>
      </c>
      <c r="H208" t="s">
        <v>6</v>
      </c>
      <c r="I208" t="str">
        <f>_xlfn.XLOOKUP(shipments[[#This Row],[SPID]],people[SPID],people[Sales_person],"NA",0)</f>
        <v>Barr Faughny</v>
      </c>
      <c r="J208">
        <f>YEAR(shipments[[#This Row],[Shipdate]])</f>
        <v>2024</v>
      </c>
      <c r="K208">
        <f>MONTH(shipments[[#This Row],[Shipdate]])</f>
        <v>2</v>
      </c>
      <c r="L208" t="str">
        <f>TEXT(shipments[[#This Row],[Shipdate]],"mmmm")</f>
        <v>February</v>
      </c>
      <c r="M208">
        <f>_xlfn.XLOOKUP(shipments[[#This Row],[PID]],products[PID],products[Cost_per_box],"NA",0)</f>
        <v>6.31</v>
      </c>
      <c r="N208">
        <f>shipments[[#This Row],[Boxes]]*shipments[[#This Row],[Cost Per Box]]</f>
        <v>1066.3899999999999</v>
      </c>
      <c r="O208">
        <f>shipments[[#This Row],[Sales Amount]]-shipments[[#This Row],[Total Cost]]</f>
        <v>3663.11</v>
      </c>
      <c r="P208" s="9">
        <f>shipments[[#This Row],[Profit]]/shipments[[#This Row],[Sales Amount]]</f>
        <v>0.77452373400993768</v>
      </c>
    </row>
    <row r="209" spans="1:16" x14ac:dyDescent="1">
      <c r="A209" t="s">
        <v>242</v>
      </c>
      <c r="B209" t="s">
        <v>8038</v>
      </c>
      <c r="C209" t="s">
        <v>8015</v>
      </c>
      <c r="D209" t="s">
        <v>8036</v>
      </c>
      <c r="E209" s="1">
        <v>45062</v>
      </c>
      <c r="F209">
        <v>2268</v>
      </c>
      <c r="G209">
        <v>88</v>
      </c>
      <c r="H209" t="s">
        <v>6</v>
      </c>
      <c r="I209" t="str">
        <f>_xlfn.XLOOKUP(shipments[[#This Row],[SPID]],people[SPID],people[Sales_person],"NA",0)</f>
        <v>Barr Faughny</v>
      </c>
      <c r="J209">
        <f>YEAR(shipments[[#This Row],[Shipdate]])</f>
        <v>2023</v>
      </c>
      <c r="K209">
        <f>MONTH(shipments[[#This Row],[Shipdate]])</f>
        <v>5</v>
      </c>
      <c r="L209" t="str">
        <f>TEXT(shipments[[#This Row],[Shipdate]],"mmmm")</f>
        <v>May</v>
      </c>
      <c r="M209">
        <f>_xlfn.XLOOKUP(shipments[[#This Row],[PID]],products[PID],products[Cost_per_box],"NA",0)</f>
        <v>6.31</v>
      </c>
      <c r="N209">
        <f>shipments[[#This Row],[Boxes]]*shipments[[#This Row],[Cost Per Box]]</f>
        <v>555.28</v>
      </c>
      <c r="O209">
        <f>shipments[[#This Row],[Sales Amount]]-shipments[[#This Row],[Total Cost]]</f>
        <v>1712.72</v>
      </c>
      <c r="P209" s="9">
        <f>shipments[[#This Row],[Profit]]/shipments[[#This Row],[Sales Amount]]</f>
        <v>0.75516754850088186</v>
      </c>
    </row>
    <row r="210" spans="1:16" x14ac:dyDescent="1">
      <c r="A210" t="s">
        <v>243</v>
      </c>
      <c r="B210" t="s">
        <v>8038</v>
      </c>
      <c r="C210" t="s">
        <v>8016</v>
      </c>
      <c r="D210" t="s">
        <v>8036</v>
      </c>
      <c r="E210" s="1">
        <v>45141</v>
      </c>
      <c r="F210">
        <v>5478.75</v>
      </c>
      <c r="G210">
        <v>211</v>
      </c>
      <c r="H210" t="s">
        <v>6</v>
      </c>
      <c r="I210" t="str">
        <f>_xlfn.XLOOKUP(shipments[[#This Row],[SPID]],people[SPID],people[Sales_person],"NA",0)</f>
        <v>Barr Faughny</v>
      </c>
      <c r="J210">
        <f>YEAR(shipments[[#This Row],[Shipdate]])</f>
        <v>2023</v>
      </c>
      <c r="K210">
        <f>MONTH(shipments[[#This Row],[Shipdate]])</f>
        <v>8</v>
      </c>
      <c r="L210" t="str">
        <f>TEXT(shipments[[#This Row],[Shipdate]],"mmmm")</f>
        <v>August</v>
      </c>
      <c r="M210">
        <f>_xlfn.XLOOKUP(shipments[[#This Row],[PID]],products[PID],products[Cost_per_box],"NA",0)</f>
        <v>9.94</v>
      </c>
      <c r="N210">
        <f>shipments[[#This Row],[Boxes]]*shipments[[#This Row],[Cost Per Box]]</f>
        <v>2097.3399999999997</v>
      </c>
      <c r="O210">
        <f>shipments[[#This Row],[Sales Amount]]-shipments[[#This Row],[Total Cost]]</f>
        <v>3381.4100000000003</v>
      </c>
      <c r="P210" s="9">
        <f>shipments[[#This Row],[Profit]]/shipments[[#This Row],[Sales Amount]]</f>
        <v>0.61718640200775732</v>
      </c>
    </row>
    <row r="211" spans="1:16" x14ac:dyDescent="1">
      <c r="A211" t="s">
        <v>244</v>
      </c>
      <c r="B211" t="s">
        <v>8038</v>
      </c>
      <c r="C211" t="s">
        <v>8016</v>
      </c>
      <c r="D211" t="s">
        <v>8033</v>
      </c>
      <c r="E211" s="1">
        <v>45131</v>
      </c>
      <c r="F211">
        <v>7067.25</v>
      </c>
      <c r="G211">
        <v>272</v>
      </c>
      <c r="H211" t="s">
        <v>6</v>
      </c>
      <c r="I211" t="str">
        <f>_xlfn.XLOOKUP(shipments[[#This Row],[SPID]],people[SPID],people[Sales_person],"NA",0)</f>
        <v>Barr Faughny</v>
      </c>
      <c r="J211">
        <f>YEAR(shipments[[#This Row],[Shipdate]])</f>
        <v>2023</v>
      </c>
      <c r="K211">
        <f>MONTH(shipments[[#This Row],[Shipdate]])</f>
        <v>7</v>
      </c>
      <c r="L211" t="str">
        <f>TEXT(shipments[[#This Row],[Shipdate]],"mmmm")</f>
        <v>July</v>
      </c>
      <c r="M211">
        <f>_xlfn.XLOOKUP(shipments[[#This Row],[PID]],products[PID],products[Cost_per_box],"NA",0)</f>
        <v>9.94</v>
      </c>
      <c r="N211">
        <f>shipments[[#This Row],[Boxes]]*shipments[[#This Row],[Cost Per Box]]</f>
        <v>2703.68</v>
      </c>
      <c r="O211">
        <f>shipments[[#This Row],[Sales Amount]]-shipments[[#This Row],[Total Cost]]</f>
        <v>4363.57</v>
      </c>
      <c r="P211" s="9">
        <f>shipments[[#This Row],[Profit]]/shipments[[#This Row],[Sales Amount]]</f>
        <v>0.61743535321376763</v>
      </c>
    </row>
    <row r="212" spans="1:16" x14ac:dyDescent="1">
      <c r="A212" t="s">
        <v>245</v>
      </c>
      <c r="B212" t="s">
        <v>8038</v>
      </c>
      <c r="C212" t="s">
        <v>8016</v>
      </c>
      <c r="D212" t="s">
        <v>8034</v>
      </c>
      <c r="E212" s="1">
        <v>44981</v>
      </c>
      <c r="F212">
        <v>6360.75</v>
      </c>
      <c r="G212">
        <v>266</v>
      </c>
      <c r="H212" t="s">
        <v>6</v>
      </c>
      <c r="I212" t="str">
        <f>_xlfn.XLOOKUP(shipments[[#This Row],[SPID]],people[SPID],people[Sales_person],"NA",0)</f>
        <v>Barr Faughny</v>
      </c>
      <c r="J212">
        <f>YEAR(shipments[[#This Row],[Shipdate]])</f>
        <v>2023</v>
      </c>
      <c r="K212">
        <f>MONTH(shipments[[#This Row],[Shipdate]])</f>
        <v>2</v>
      </c>
      <c r="L212" t="str">
        <f>TEXT(shipments[[#This Row],[Shipdate]],"mmmm")</f>
        <v>February</v>
      </c>
      <c r="M212">
        <f>_xlfn.XLOOKUP(shipments[[#This Row],[PID]],products[PID],products[Cost_per_box],"NA",0)</f>
        <v>9.94</v>
      </c>
      <c r="N212">
        <f>shipments[[#This Row],[Boxes]]*shipments[[#This Row],[Cost Per Box]]</f>
        <v>2644.04</v>
      </c>
      <c r="O212">
        <f>shipments[[#This Row],[Sales Amount]]-shipments[[#This Row],[Total Cost]]</f>
        <v>3716.71</v>
      </c>
      <c r="P212" s="9">
        <f>shipments[[#This Row],[Profit]]/shipments[[#This Row],[Sales Amount]]</f>
        <v>0.58431945918327244</v>
      </c>
    </row>
    <row r="213" spans="1:16" x14ac:dyDescent="1">
      <c r="A213" t="s">
        <v>246</v>
      </c>
      <c r="B213" t="s">
        <v>8038</v>
      </c>
      <c r="C213" t="s">
        <v>8016</v>
      </c>
      <c r="D213" t="s">
        <v>8033</v>
      </c>
      <c r="E213" s="1">
        <v>45118</v>
      </c>
      <c r="F213">
        <v>5001.75</v>
      </c>
      <c r="G213">
        <v>201</v>
      </c>
      <c r="H213" t="s">
        <v>6</v>
      </c>
      <c r="I213" t="str">
        <f>_xlfn.XLOOKUP(shipments[[#This Row],[SPID]],people[SPID],people[Sales_person],"NA",0)</f>
        <v>Barr Faughny</v>
      </c>
      <c r="J213">
        <f>YEAR(shipments[[#This Row],[Shipdate]])</f>
        <v>2023</v>
      </c>
      <c r="K213">
        <f>MONTH(shipments[[#This Row],[Shipdate]])</f>
        <v>7</v>
      </c>
      <c r="L213" t="str">
        <f>TEXT(shipments[[#This Row],[Shipdate]],"mmmm")</f>
        <v>July</v>
      </c>
      <c r="M213">
        <f>_xlfn.XLOOKUP(shipments[[#This Row],[PID]],products[PID],products[Cost_per_box],"NA",0)</f>
        <v>9.94</v>
      </c>
      <c r="N213">
        <f>shipments[[#This Row],[Boxes]]*shipments[[#This Row],[Cost Per Box]]</f>
        <v>1997.9399999999998</v>
      </c>
      <c r="O213">
        <f>shipments[[#This Row],[Sales Amount]]-shipments[[#This Row],[Total Cost]]</f>
        <v>3003.8100000000004</v>
      </c>
      <c r="P213" s="9">
        <f>shipments[[#This Row],[Profit]]/shipments[[#This Row],[Sales Amount]]</f>
        <v>0.60055180686759646</v>
      </c>
    </row>
    <row r="214" spans="1:16" x14ac:dyDescent="1">
      <c r="A214" t="s">
        <v>247</v>
      </c>
      <c r="B214" t="s">
        <v>8038</v>
      </c>
      <c r="C214" t="s">
        <v>8017</v>
      </c>
      <c r="D214" t="s">
        <v>8032</v>
      </c>
      <c r="E214" s="1">
        <v>45107</v>
      </c>
      <c r="F214">
        <v>6536.25</v>
      </c>
      <c r="G214">
        <v>298</v>
      </c>
      <c r="H214" t="s">
        <v>6</v>
      </c>
      <c r="I214" t="str">
        <f>_xlfn.XLOOKUP(shipments[[#This Row],[SPID]],people[SPID],people[Sales_person],"NA",0)</f>
        <v>Barr Faughny</v>
      </c>
      <c r="J214">
        <f>YEAR(shipments[[#This Row],[Shipdate]])</f>
        <v>2023</v>
      </c>
      <c r="K214">
        <f>MONTH(shipments[[#This Row],[Shipdate]])</f>
        <v>6</v>
      </c>
      <c r="L214" t="str">
        <f>TEXT(shipments[[#This Row],[Shipdate]],"mmmm")</f>
        <v>June</v>
      </c>
      <c r="M214">
        <f>_xlfn.XLOOKUP(shipments[[#This Row],[PID]],products[PID],products[Cost_per_box],"NA",0)</f>
        <v>7.73</v>
      </c>
      <c r="N214">
        <f>shipments[[#This Row],[Boxes]]*shipments[[#This Row],[Cost Per Box]]</f>
        <v>2303.54</v>
      </c>
      <c r="O214">
        <f>shipments[[#This Row],[Sales Amount]]-shipments[[#This Row],[Total Cost]]</f>
        <v>4232.71</v>
      </c>
      <c r="P214" s="9">
        <f>shipments[[#This Row],[Profit]]/shipments[[#This Row],[Sales Amount]]</f>
        <v>0.64757467967106519</v>
      </c>
    </row>
    <row r="215" spans="1:16" x14ac:dyDescent="1">
      <c r="A215" t="s">
        <v>248</v>
      </c>
      <c r="B215" t="s">
        <v>8038</v>
      </c>
      <c r="C215" t="s">
        <v>8017</v>
      </c>
      <c r="D215" t="s">
        <v>8032</v>
      </c>
      <c r="E215" s="1">
        <v>45266</v>
      </c>
      <c r="F215">
        <v>5926.5</v>
      </c>
      <c r="G215">
        <v>283</v>
      </c>
      <c r="H215" t="s">
        <v>6</v>
      </c>
      <c r="I215" t="str">
        <f>_xlfn.XLOOKUP(shipments[[#This Row],[SPID]],people[SPID],people[Sales_person],"NA",0)</f>
        <v>Barr Faughny</v>
      </c>
      <c r="J215">
        <f>YEAR(shipments[[#This Row],[Shipdate]])</f>
        <v>2023</v>
      </c>
      <c r="K215">
        <f>MONTH(shipments[[#This Row],[Shipdate]])</f>
        <v>12</v>
      </c>
      <c r="L215" t="str">
        <f>TEXT(shipments[[#This Row],[Shipdate]],"mmmm")</f>
        <v>December</v>
      </c>
      <c r="M215">
        <f>_xlfn.XLOOKUP(shipments[[#This Row],[PID]],products[PID],products[Cost_per_box],"NA",0)</f>
        <v>7.73</v>
      </c>
      <c r="N215">
        <f>shipments[[#This Row],[Boxes]]*shipments[[#This Row],[Cost Per Box]]</f>
        <v>2187.59</v>
      </c>
      <c r="O215">
        <f>shipments[[#This Row],[Sales Amount]]-shipments[[#This Row],[Total Cost]]</f>
        <v>3738.91</v>
      </c>
      <c r="P215" s="9">
        <f>shipments[[#This Row],[Profit]]/shipments[[#This Row],[Sales Amount]]</f>
        <v>0.63087994600523067</v>
      </c>
    </row>
    <row r="216" spans="1:16" x14ac:dyDescent="1">
      <c r="A216" t="s">
        <v>249</v>
      </c>
      <c r="B216" t="s">
        <v>8038</v>
      </c>
      <c r="C216" t="s">
        <v>8017</v>
      </c>
      <c r="D216" t="s">
        <v>8033</v>
      </c>
      <c r="E216" s="1">
        <v>45258</v>
      </c>
      <c r="F216">
        <v>6295.5</v>
      </c>
      <c r="G216">
        <v>332</v>
      </c>
      <c r="H216" t="s">
        <v>39</v>
      </c>
      <c r="I216" t="str">
        <f>_xlfn.XLOOKUP(shipments[[#This Row],[SPID]],people[SPID],people[Sales_person],"NA",0)</f>
        <v>Barr Faughny</v>
      </c>
      <c r="J216">
        <f>YEAR(shipments[[#This Row],[Shipdate]])</f>
        <v>2023</v>
      </c>
      <c r="K216">
        <f>MONTH(shipments[[#This Row],[Shipdate]])</f>
        <v>11</v>
      </c>
      <c r="L216" t="str">
        <f>TEXT(shipments[[#This Row],[Shipdate]],"mmmm")</f>
        <v>November</v>
      </c>
      <c r="M216">
        <f>_xlfn.XLOOKUP(shipments[[#This Row],[PID]],products[PID],products[Cost_per_box],"NA",0)</f>
        <v>7.73</v>
      </c>
      <c r="N216">
        <f>shipments[[#This Row],[Boxes]]*shipments[[#This Row],[Cost Per Box]]</f>
        <v>2566.36</v>
      </c>
      <c r="O216">
        <f>shipments[[#This Row],[Sales Amount]]-shipments[[#This Row],[Total Cost]]</f>
        <v>3729.14</v>
      </c>
      <c r="P216" s="9">
        <f>shipments[[#This Row],[Profit]]/shipments[[#This Row],[Sales Amount]]</f>
        <v>0.59235009133508054</v>
      </c>
    </row>
    <row r="217" spans="1:16" x14ac:dyDescent="1">
      <c r="A217" t="s">
        <v>250</v>
      </c>
      <c r="B217" t="s">
        <v>8038</v>
      </c>
      <c r="C217" t="s">
        <v>8017</v>
      </c>
      <c r="D217" t="s">
        <v>8035</v>
      </c>
      <c r="E217" s="1">
        <v>45064</v>
      </c>
      <c r="F217">
        <v>4707</v>
      </c>
      <c r="G217">
        <v>225</v>
      </c>
      <c r="H217" t="s">
        <v>6</v>
      </c>
      <c r="I217" t="str">
        <f>_xlfn.XLOOKUP(shipments[[#This Row],[SPID]],people[SPID],people[Sales_person],"NA",0)</f>
        <v>Barr Faughny</v>
      </c>
      <c r="J217">
        <f>YEAR(shipments[[#This Row],[Shipdate]])</f>
        <v>2023</v>
      </c>
      <c r="K217">
        <f>MONTH(shipments[[#This Row],[Shipdate]])</f>
        <v>5</v>
      </c>
      <c r="L217" t="str">
        <f>TEXT(shipments[[#This Row],[Shipdate]],"mmmm")</f>
        <v>May</v>
      </c>
      <c r="M217">
        <f>_xlfn.XLOOKUP(shipments[[#This Row],[PID]],products[PID],products[Cost_per_box],"NA",0)</f>
        <v>7.73</v>
      </c>
      <c r="N217">
        <f>shipments[[#This Row],[Boxes]]*shipments[[#This Row],[Cost Per Box]]</f>
        <v>1739.25</v>
      </c>
      <c r="O217">
        <f>shipments[[#This Row],[Sales Amount]]-shipments[[#This Row],[Total Cost]]</f>
        <v>2967.75</v>
      </c>
      <c r="P217" s="9">
        <f>shipments[[#This Row],[Profit]]/shipments[[#This Row],[Sales Amount]]</f>
        <v>0.6304971319311663</v>
      </c>
    </row>
    <row r="218" spans="1:16" x14ac:dyDescent="1">
      <c r="A218" t="s">
        <v>251</v>
      </c>
      <c r="B218" t="s">
        <v>8038</v>
      </c>
      <c r="C218" t="s">
        <v>8019</v>
      </c>
      <c r="D218" t="s">
        <v>8037</v>
      </c>
      <c r="E218" s="1">
        <v>45399</v>
      </c>
      <c r="F218">
        <v>2574</v>
      </c>
      <c r="G218">
        <v>198</v>
      </c>
      <c r="H218" t="s">
        <v>6</v>
      </c>
      <c r="I218" t="str">
        <f>_xlfn.XLOOKUP(shipments[[#This Row],[SPID]],people[SPID],people[Sales_person],"NA",0)</f>
        <v>Barr Faughny</v>
      </c>
      <c r="J218">
        <f>YEAR(shipments[[#This Row],[Shipdate]])</f>
        <v>2024</v>
      </c>
      <c r="K218">
        <f>MONTH(shipments[[#This Row],[Shipdate]])</f>
        <v>4</v>
      </c>
      <c r="L218" t="str">
        <f>TEXT(shipments[[#This Row],[Shipdate]],"mmmm")</f>
        <v>April</v>
      </c>
      <c r="M218">
        <f>_xlfn.XLOOKUP(shipments[[#This Row],[PID]],products[PID],products[Cost_per_box],"NA",0)</f>
        <v>8.2200000000000006</v>
      </c>
      <c r="N218">
        <f>shipments[[#This Row],[Boxes]]*shipments[[#This Row],[Cost Per Box]]</f>
        <v>1627.5600000000002</v>
      </c>
      <c r="O218">
        <f>shipments[[#This Row],[Sales Amount]]-shipments[[#This Row],[Total Cost]]</f>
        <v>946.43999999999983</v>
      </c>
      <c r="P218" s="9">
        <f>shipments[[#This Row],[Profit]]/shipments[[#This Row],[Sales Amount]]</f>
        <v>0.36769230769230765</v>
      </c>
    </row>
    <row r="219" spans="1:16" x14ac:dyDescent="1">
      <c r="A219" t="s">
        <v>252</v>
      </c>
      <c r="B219" t="s">
        <v>8038</v>
      </c>
      <c r="C219" t="s">
        <v>8019</v>
      </c>
      <c r="D219" t="s">
        <v>8033</v>
      </c>
      <c r="E219" s="1">
        <v>45161</v>
      </c>
      <c r="F219">
        <v>3498.75</v>
      </c>
      <c r="G219">
        <v>270</v>
      </c>
      <c r="H219" t="s">
        <v>39</v>
      </c>
      <c r="I219" t="str">
        <f>_xlfn.XLOOKUP(shipments[[#This Row],[SPID]],people[SPID],people[Sales_person],"NA",0)</f>
        <v>Barr Faughny</v>
      </c>
      <c r="J219">
        <f>YEAR(shipments[[#This Row],[Shipdate]])</f>
        <v>2023</v>
      </c>
      <c r="K219">
        <f>MONTH(shipments[[#This Row],[Shipdate]])</f>
        <v>8</v>
      </c>
      <c r="L219" t="str">
        <f>TEXT(shipments[[#This Row],[Shipdate]],"mmmm")</f>
        <v>August</v>
      </c>
      <c r="M219">
        <f>_xlfn.XLOOKUP(shipments[[#This Row],[PID]],products[PID],products[Cost_per_box],"NA",0)</f>
        <v>8.2200000000000006</v>
      </c>
      <c r="N219">
        <f>shipments[[#This Row],[Boxes]]*shipments[[#This Row],[Cost Per Box]]</f>
        <v>2219.4</v>
      </c>
      <c r="O219">
        <f>shipments[[#This Row],[Sales Amount]]-shipments[[#This Row],[Total Cost]]</f>
        <v>1279.3499999999999</v>
      </c>
      <c r="P219" s="9">
        <f>shipments[[#This Row],[Profit]]/shipments[[#This Row],[Sales Amount]]</f>
        <v>0.36565916398713821</v>
      </c>
    </row>
    <row r="220" spans="1:16" x14ac:dyDescent="1">
      <c r="A220" t="s">
        <v>253</v>
      </c>
      <c r="B220" t="s">
        <v>8038</v>
      </c>
      <c r="C220" t="s">
        <v>8019</v>
      </c>
      <c r="D220" t="s">
        <v>8034</v>
      </c>
      <c r="E220" s="1">
        <v>44950</v>
      </c>
      <c r="F220">
        <v>6579</v>
      </c>
      <c r="G220">
        <v>412</v>
      </c>
      <c r="H220" t="s">
        <v>6</v>
      </c>
      <c r="I220" t="str">
        <f>_xlfn.XLOOKUP(shipments[[#This Row],[SPID]],people[SPID],people[Sales_person],"NA",0)</f>
        <v>Barr Faughny</v>
      </c>
      <c r="J220">
        <f>YEAR(shipments[[#This Row],[Shipdate]])</f>
        <v>2023</v>
      </c>
      <c r="K220">
        <f>MONTH(shipments[[#This Row],[Shipdate]])</f>
        <v>1</v>
      </c>
      <c r="L220" t="str">
        <f>TEXT(shipments[[#This Row],[Shipdate]],"mmmm")</f>
        <v>January</v>
      </c>
      <c r="M220">
        <f>_xlfn.XLOOKUP(shipments[[#This Row],[PID]],products[PID],products[Cost_per_box],"NA",0)</f>
        <v>8.2200000000000006</v>
      </c>
      <c r="N220">
        <f>shipments[[#This Row],[Boxes]]*shipments[[#This Row],[Cost Per Box]]</f>
        <v>3386.6400000000003</v>
      </c>
      <c r="O220">
        <f>shipments[[#This Row],[Sales Amount]]-shipments[[#This Row],[Total Cost]]</f>
        <v>3192.3599999999997</v>
      </c>
      <c r="P220" s="9">
        <f>shipments[[#This Row],[Profit]]/shipments[[#This Row],[Sales Amount]]</f>
        <v>0.48523483812129498</v>
      </c>
    </row>
    <row r="221" spans="1:16" x14ac:dyDescent="1">
      <c r="A221" t="s">
        <v>254</v>
      </c>
      <c r="B221" t="s">
        <v>8038</v>
      </c>
      <c r="C221" t="s">
        <v>8019</v>
      </c>
      <c r="D221" t="s">
        <v>8032</v>
      </c>
      <c r="E221" s="1">
        <v>45009</v>
      </c>
      <c r="F221">
        <v>9202.5</v>
      </c>
      <c r="G221">
        <v>658</v>
      </c>
      <c r="H221" t="s">
        <v>6</v>
      </c>
      <c r="I221" t="str">
        <f>_xlfn.XLOOKUP(shipments[[#This Row],[SPID]],people[SPID],people[Sales_person],"NA",0)</f>
        <v>Barr Faughny</v>
      </c>
      <c r="J221">
        <f>YEAR(shipments[[#This Row],[Shipdate]])</f>
        <v>2023</v>
      </c>
      <c r="K221">
        <f>MONTH(shipments[[#This Row],[Shipdate]])</f>
        <v>3</v>
      </c>
      <c r="L221" t="str">
        <f>TEXT(shipments[[#This Row],[Shipdate]],"mmmm")</f>
        <v>March</v>
      </c>
      <c r="M221">
        <f>_xlfn.XLOOKUP(shipments[[#This Row],[PID]],products[PID],products[Cost_per_box],"NA",0)</f>
        <v>8.2200000000000006</v>
      </c>
      <c r="N221">
        <f>shipments[[#This Row],[Boxes]]*shipments[[#This Row],[Cost Per Box]]</f>
        <v>5408.76</v>
      </c>
      <c r="O221">
        <f>shipments[[#This Row],[Sales Amount]]-shipments[[#This Row],[Total Cost]]</f>
        <v>3793.74</v>
      </c>
      <c r="P221" s="9">
        <f>shipments[[#This Row],[Profit]]/shipments[[#This Row],[Sales Amount]]</f>
        <v>0.41225101874490627</v>
      </c>
    </row>
    <row r="222" spans="1:16" x14ac:dyDescent="1">
      <c r="A222" t="s">
        <v>255</v>
      </c>
      <c r="B222" t="s">
        <v>8038</v>
      </c>
      <c r="C222" t="s">
        <v>8021</v>
      </c>
      <c r="D222" t="s">
        <v>8037</v>
      </c>
      <c r="E222" s="1">
        <v>45335</v>
      </c>
      <c r="F222">
        <v>8997.75</v>
      </c>
      <c r="G222">
        <v>530</v>
      </c>
      <c r="H222" t="s">
        <v>6</v>
      </c>
      <c r="I222" t="str">
        <f>_xlfn.XLOOKUP(shipments[[#This Row],[SPID]],people[SPID],people[Sales_person],"NA",0)</f>
        <v>Barr Faughny</v>
      </c>
      <c r="J222">
        <f>YEAR(shipments[[#This Row],[Shipdate]])</f>
        <v>2024</v>
      </c>
      <c r="K222">
        <f>MONTH(shipments[[#This Row],[Shipdate]])</f>
        <v>2</v>
      </c>
      <c r="L222" t="str">
        <f>TEXT(shipments[[#This Row],[Shipdate]],"mmmm")</f>
        <v>February</v>
      </c>
      <c r="M222">
        <f>_xlfn.XLOOKUP(shipments[[#This Row],[PID]],products[PID],products[Cost_per_box],"NA",0)</f>
        <v>4.74</v>
      </c>
      <c r="N222">
        <f>shipments[[#This Row],[Boxes]]*shipments[[#This Row],[Cost Per Box]]</f>
        <v>2512.2000000000003</v>
      </c>
      <c r="O222">
        <f>shipments[[#This Row],[Sales Amount]]-shipments[[#This Row],[Total Cost]]</f>
        <v>6485.5499999999993</v>
      </c>
      <c r="P222" s="9">
        <f>shipments[[#This Row],[Profit]]/shipments[[#This Row],[Sales Amount]]</f>
        <v>0.72079686588313741</v>
      </c>
    </row>
    <row r="223" spans="1:16" x14ac:dyDescent="1">
      <c r="A223" t="s">
        <v>256</v>
      </c>
      <c r="B223" t="s">
        <v>8038</v>
      </c>
      <c r="C223" t="s">
        <v>8021</v>
      </c>
      <c r="D223" t="s">
        <v>8032</v>
      </c>
      <c r="E223" s="1">
        <v>45411</v>
      </c>
      <c r="F223">
        <v>11745</v>
      </c>
      <c r="G223">
        <v>735</v>
      </c>
      <c r="H223" t="s">
        <v>6</v>
      </c>
      <c r="I223" t="str">
        <f>_xlfn.XLOOKUP(shipments[[#This Row],[SPID]],people[SPID],people[Sales_person],"NA",0)</f>
        <v>Barr Faughny</v>
      </c>
      <c r="J223">
        <f>YEAR(shipments[[#This Row],[Shipdate]])</f>
        <v>2024</v>
      </c>
      <c r="K223">
        <f>MONTH(shipments[[#This Row],[Shipdate]])</f>
        <v>4</v>
      </c>
      <c r="L223" t="str">
        <f>TEXT(shipments[[#This Row],[Shipdate]],"mmmm")</f>
        <v>April</v>
      </c>
      <c r="M223">
        <f>_xlfn.XLOOKUP(shipments[[#This Row],[PID]],products[PID],products[Cost_per_box],"NA",0)</f>
        <v>4.74</v>
      </c>
      <c r="N223">
        <f>shipments[[#This Row],[Boxes]]*shipments[[#This Row],[Cost Per Box]]</f>
        <v>3483.9</v>
      </c>
      <c r="O223">
        <f>shipments[[#This Row],[Sales Amount]]-shipments[[#This Row],[Total Cost]]</f>
        <v>8261.1</v>
      </c>
      <c r="P223" s="9">
        <f>shipments[[#This Row],[Profit]]/shipments[[#This Row],[Sales Amount]]</f>
        <v>0.70337164750957859</v>
      </c>
    </row>
    <row r="224" spans="1:16" x14ac:dyDescent="1">
      <c r="A224" t="s">
        <v>257</v>
      </c>
      <c r="B224" t="s">
        <v>8038</v>
      </c>
      <c r="C224" t="s">
        <v>8022</v>
      </c>
      <c r="D224" t="s">
        <v>8033</v>
      </c>
      <c r="E224" s="1">
        <v>45174</v>
      </c>
      <c r="F224">
        <v>9742.5</v>
      </c>
      <c r="G224">
        <v>1392</v>
      </c>
      <c r="H224" t="s">
        <v>6</v>
      </c>
      <c r="I224" t="str">
        <f>_xlfn.XLOOKUP(shipments[[#This Row],[SPID]],people[SPID],people[Sales_person],"NA",0)</f>
        <v>Barr Faughny</v>
      </c>
      <c r="J224">
        <f>YEAR(shipments[[#This Row],[Shipdate]])</f>
        <v>2023</v>
      </c>
      <c r="K224">
        <f>MONTH(shipments[[#This Row],[Shipdate]])</f>
        <v>9</v>
      </c>
      <c r="L224" t="str">
        <f>TEXT(shipments[[#This Row],[Shipdate]],"mmmm")</f>
        <v>September</v>
      </c>
      <c r="M224">
        <f>_xlfn.XLOOKUP(shipments[[#This Row],[PID]],products[PID],products[Cost_per_box],"NA",0)</f>
        <v>10.51</v>
      </c>
      <c r="N224">
        <f>shipments[[#This Row],[Boxes]]*shipments[[#This Row],[Cost Per Box]]</f>
        <v>14629.92</v>
      </c>
      <c r="O224">
        <f>shipments[[#This Row],[Sales Amount]]-shipments[[#This Row],[Total Cost]]</f>
        <v>-4887.42</v>
      </c>
      <c r="P224" s="9">
        <f>shipments[[#This Row],[Profit]]/shipments[[#This Row],[Sales Amount]]</f>
        <v>-0.50165973826020016</v>
      </c>
    </row>
    <row r="225" spans="1:16" x14ac:dyDescent="1">
      <c r="A225" t="s">
        <v>258</v>
      </c>
      <c r="B225" t="s">
        <v>8038</v>
      </c>
      <c r="C225" t="s">
        <v>8022</v>
      </c>
      <c r="D225" t="s">
        <v>8033</v>
      </c>
      <c r="E225" s="1">
        <v>45021</v>
      </c>
      <c r="F225">
        <v>4972.5</v>
      </c>
      <c r="G225">
        <v>622</v>
      </c>
      <c r="H225" t="s">
        <v>6</v>
      </c>
      <c r="I225" t="str">
        <f>_xlfn.XLOOKUP(shipments[[#This Row],[SPID]],people[SPID],people[Sales_person],"NA",0)</f>
        <v>Barr Faughny</v>
      </c>
      <c r="J225">
        <f>YEAR(shipments[[#This Row],[Shipdate]])</f>
        <v>2023</v>
      </c>
      <c r="K225">
        <f>MONTH(shipments[[#This Row],[Shipdate]])</f>
        <v>4</v>
      </c>
      <c r="L225" t="str">
        <f>TEXT(shipments[[#This Row],[Shipdate]],"mmmm")</f>
        <v>April</v>
      </c>
      <c r="M225">
        <f>_xlfn.XLOOKUP(shipments[[#This Row],[PID]],products[PID],products[Cost_per_box],"NA",0)</f>
        <v>10.51</v>
      </c>
      <c r="N225">
        <f>shipments[[#This Row],[Boxes]]*shipments[[#This Row],[Cost Per Box]]</f>
        <v>6537.22</v>
      </c>
      <c r="O225">
        <f>shipments[[#This Row],[Sales Amount]]-shipments[[#This Row],[Total Cost]]</f>
        <v>-1564.7200000000003</v>
      </c>
      <c r="P225" s="9">
        <f>shipments[[#This Row],[Profit]]/shipments[[#This Row],[Sales Amount]]</f>
        <v>-0.3146747109100051</v>
      </c>
    </row>
    <row r="226" spans="1:16" x14ac:dyDescent="1">
      <c r="A226" t="s">
        <v>259</v>
      </c>
      <c r="B226" t="s">
        <v>8038</v>
      </c>
      <c r="C226" t="s">
        <v>8022</v>
      </c>
      <c r="D226" t="s">
        <v>8033</v>
      </c>
      <c r="E226" s="1">
        <v>45106</v>
      </c>
      <c r="F226">
        <v>9909</v>
      </c>
      <c r="G226">
        <v>1416</v>
      </c>
      <c r="H226" t="s">
        <v>6</v>
      </c>
      <c r="I226" t="str">
        <f>_xlfn.XLOOKUP(shipments[[#This Row],[SPID]],people[SPID],people[Sales_person],"NA",0)</f>
        <v>Barr Faughny</v>
      </c>
      <c r="J226">
        <f>YEAR(shipments[[#This Row],[Shipdate]])</f>
        <v>2023</v>
      </c>
      <c r="K226">
        <f>MONTH(shipments[[#This Row],[Shipdate]])</f>
        <v>6</v>
      </c>
      <c r="L226" t="str">
        <f>TEXT(shipments[[#This Row],[Shipdate]],"mmmm")</f>
        <v>June</v>
      </c>
      <c r="M226">
        <f>_xlfn.XLOOKUP(shipments[[#This Row],[PID]],products[PID],products[Cost_per_box],"NA",0)</f>
        <v>10.51</v>
      </c>
      <c r="N226">
        <f>shipments[[#This Row],[Boxes]]*shipments[[#This Row],[Cost Per Box]]</f>
        <v>14882.16</v>
      </c>
      <c r="O226">
        <f>shipments[[#This Row],[Sales Amount]]-shipments[[#This Row],[Total Cost]]</f>
        <v>-4973.16</v>
      </c>
      <c r="P226" s="9">
        <f>shipments[[#This Row],[Profit]]/shipments[[#This Row],[Sales Amount]]</f>
        <v>-0.50188313654253702</v>
      </c>
    </row>
    <row r="227" spans="1:16" x14ac:dyDescent="1">
      <c r="A227" t="s">
        <v>260</v>
      </c>
      <c r="B227" t="s">
        <v>8038</v>
      </c>
      <c r="C227" t="s">
        <v>8022</v>
      </c>
      <c r="D227" t="s">
        <v>8033</v>
      </c>
      <c r="E227" s="1">
        <v>45483</v>
      </c>
      <c r="F227">
        <v>2506.5</v>
      </c>
      <c r="G227">
        <v>251</v>
      </c>
      <c r="H227" t="s">
        <v>17</v>
      </c>
      <c r="I227" t="str">
        <f>_xlfn.XLOOKUP(shipments[[#This Row],[SPID]],people[SPID],people[Sales_person],"NA",0)</f>
        <v>Barr Faughny</v>
      </c>
      <c r="J227">
        <f>YEAR(shipments[[#This Row],[Shipdate]])</f>
        <v>2024</v>
      </c>
      <c r="K227">
        <f>MONTH(shipments[[#This Row],[Shipdate]])</f>
        <v>7</v>
      </c>
      <c r="L227" t="str">
        <f>TEXT(shipments[[#This Row],[Shipdate]],"mmmm")</f>
        <v>July</v>
      </c>
      <c r="M227">
        <f>_xlfn.XLOOKUP(shipments[[#This Row],[PID]],products[PID],products[Cost_per_box],"NA",0)</f>
        <v>10.51</v>
      </c>
      <c r="N227">
        <f>shipments[[#This Row],[Boxes]]*shipments[[#This Row],[Cost Per Box]]</f>
        <v>2638.0099999999998</v>
      </c>
      <c r="O227">
        <f>shipments[[#This Row],[Sales Amount]]-shipments[[#This Row],[Total Cost]]</f>
        <v>-131.50999999999976</v>
      </c>
      <c r="P227" s="9">
        <f>shipments[[#This Row],[Profit]]/shipments[[#This Row],[Sales Amount]]</f>
        <v>-5.2467584280869645E-2</v>
      </c>
    </row>
    <row r="228" spans="1:16" x14ac:dyDescent="1">
      <c r="A228" t="s">
        <v>261</v>
      </c>
      <c r="B228" t="s">
        <v>8038</v>
      </c>
      <c r="C228" t="s">
        <v>8022</v>
      </c>
      <c r="D228" t="s">
        <v>8033</v>
      </c>
      <c r="E228" s="1">
        <v>45460</v>
      </c>
      <c r="F228">
        <v>2088</v>
      </c>
      <c r="G228">
        <v>261</v>
      </c>
      <c r="H228" t="s">
        <v>6</v>
      </c>
      <c r="I228" t="str">
        <f>_xlfn.XLOOKUP(shipments[[#This Row],[SPID]],people[SPID],people[Sales_person],"NA",0)</f>
        <v>Barr Faughny</v>
      </c>
      <c r="J228">
        <f>YEAR(shipments[[#This Row],[Shipdate]])</f>
        <v>2024</v>
      </c>
      <c r="K228">
        <f>MONTH(shipments[[#This Row],[Shipdate]])</f>
        <v>6</v>
      </c>
      <c r="L228" t="str">
        <f>TEXT(shipments[[#This Row],[Shipdate]],"mmmm")</f>
        <v>June</v>
      </c>
      <c r="M228">
        <f>_xlfn.XLOOKUP(shipments[[#This Row],[PID]],products[PID],products[Cost_per_box],"NA",0)</f>
        <v>10.51</v>
      </c>
      <c r="N228">
        <f>shipments[[#This Row],[Boxes]]*shipments[[#This Row],[Cost Per Box]]</f>
        <v>2743.11</v>
      </c>
      <c r="O228">
        <f>shipments[[#This Row],[Sales Amount]]-shipments[[#This Row],[Total Cost]]</f>
        <v>-655.11000000000013</v>
      </c>
      <c r="P228" s="9">
        <f>shipments[[#This Row],[Profit]]/shipments[[#This Row],[Sales Amount]]</f>
        <v>-0.31375000000000008</v>
      </c>
    </row>
    <row r="229" spans="1:16" x14ac:dyDescent="1">
      <c r="A229" t="s">
        <v>262</v>
      </c>
      <c r="B229" t="s">
        <v>8038</v>
      </c>
      <c r="C229" t="s">
        <v>8022</v>
      </c>
      <c r="D229" t="s">
        <v>8035</v>
      </c>
      <c r="E229" s="1">
        <v>45555</v>
      </c>
      <c r="F229">
        <v>510.75</v>
      </c>
      <c r="G229">
        <v>52</v>
      </c>
      <c r="H229" t="s">
        <v>39</v>
      </c>
      <c r="I229" t="str">
        <f>_xlfn.XLOOKUP(shipments[[#This Row],[SPID]],people[SPID],people[Sales_person],"NA",0)</f>
        <v>Barr Faughny</v>
      </c>
      <c r="J229">
        <f>YEAR(shipments[[#This Row],[Shipdate]])</f>
        <v>2024</v>
      </c>
      <c r="K229">
        <f>MONTH(shipments[[#This Row],[Shipdate]])</f>
        <v>9</v>
      </c>
      <c r="L229" t="str">
        <f>TEXT(shipments[[#This Row],[Shipdate]],"mmmm")</f>
        <v>September</v>
      </c>
      <c r="M229">
        <f>_xlfn.XLOOKUP(shipments[[#This Row],[PID]],products[PID],products[Cost_per_box],"NA",0)</f>
        <v>10.51</v>
      </c>
      <c r="N229">
        <f>shipments[[#This Row],[Boxes]]*shipments[[#This Row],[Cost Per Box]]</f>
        <v>546.52</v>
      </c>
      <c r="O229">
        <f>shipments[[#This Row],[Sales Amount]]-shipments[[#This Row],[Total Cost]]</f>
        <v>-35.769999999999982</v>
      </c>
      <c r="P229" s="9">
        <f>shipments[[#This Row],[Profit]]/shipments[[#This Row],[Sales Amount]]</f>
        <v>-7.0034263338228056E-2</v>
      </c>
    </row>
    <row r="230" spans="1:16" x14ac:dyDescent="1">
      <c r="A230" t="s">
        <v>263</v>
      </c>
      <c r="B230" t="s">
        <v>8038</v>
      </c>
      <c r="C230" t="s">
        <v>8023</v>
      </c>
      <c r="D230" t="s">
        <v>8033</v>
      </c>
      <c r="E230" s="1">
        <v>45300</v>
      </c>
      <c r="F230">
        <v>4518</v>
      </c>
      <c r="G230">
        <v>283</v>
      </c>
      <c r="H230" t="s">
        <v>6</v>
      </c>
      <c r="I230" t="str">
        <f>_xlfn.XLOOKUP(shipments[[#This Row],[SPID]],people[SPID],people[Sales_person],"NA",0)</f>
        <v>Barr Faughny</v>
      </c>
      <c r="J230">
        <f>YEAR(shipments[[#This Row],[Shipdate]])</f>
        <v>2024</v>
      </c>
      <c r="K230">
        <f>MONTH(shipments[[#This Row],[Shipdate]])</f>
        <v>1</v>
      </c>
      <c r="L230" t="str">
        <f>TEXT(shipments[[#This Row],[Shipdate]],"mmmm")</f>
        <v>January</v>
      </c>
      <c r="M230">
        <f>_xlfn.XLOOKUP(shipments[[#This Row],[PID]],products[PID],products[Cost_per_box],"NA",0)</f>
        <v>6.43</v>
      </c>
      <c r="N230">
        <f>shipments[[#This Row],[Boxes]]*shipments[[#This Row],[Cost Per Box]]</f>
        <v>1819.6899999999998</v>
      </c>
      <c r="O230">
        <f>shipments[[#This Row],[Sales Amount]]-shipments[[#This Row],[Total Cost]]</f>
        <v>2698.3100000000004</v>
      </c>
      <c r="P230" s="9">
        <f>shipments[[#This Row],[Profit]]/shipments[[#This Row],[Sales Amount]]</f>
        <v>0.59723550243470569</v>
      </c>
    </row>
    <row r="231" spans="1:16" x14ac:dyDescent="1">
      <c r="A231" t="s">
        <v>264</v>
      </c>
      <c r="B231" t="s">
        <v>8038</v>
      </c>
      <c r="C231" t="s">
        <v>8023</v>
      </c>
      <c r="D231" t="s">
        <v>8037</v>
      </c>
      <c r="E231" s="1">
        <v>45203</v>
      </c>
      <c r="F231">
        <v>3408.75</v>
      </c>
      <c r="G231">
        <v>244</v>
      </c>
      <c r="H231" t="s">
        <v>6</v>
      </c>
      <c r="I231" t="str">
        <f>_xlfn.XLOOKUP(shipments[[#This Row],[SPID]],people[SPID],people[Sales_person],"NA",0)</f>
        <v>Barr Faughny</v>
      </c>
      <c r="J231">
        <f>YEAR(shipments[[#This Row],[Shipdate]])</f>
        <v>2023</v>
      </c>
      <c r="K231">
        <f>MONTH(shipments[[#This Row],[Shipdate]])</f>
        <v>10</v>
      </c>
      <c r="L231" t="str">
        <f>TEXT(shipments[[#This Row],[Shipdate]],"mmmm")</f>
        <v>October</v>
      </c>
      <c r="M231">
        <f>_xlfn.XLOOKUP(shipments[[#This Row],[PID]],products[PID],products[Cost_per_box],"NA",0)</f>
        <v>6.43</v>
      </c>
      <c r="N231">
        <f>shipments[[#This Row],[Boxes]]*shipments[[#This Row],[Cost Per Box]]</f>
        <v>1568.9199999999998</v>
      </c>
      <c r="O231">
        <f>shipments[[#This Row],[Sales Amount]]-shipments[[#This Row],[Total Cost]]</f>
        <v>1839.8300000000002</v>
      </c>
      <c r="P231" s="9">
        <f>shipments[[#This Row],[Profit]]/shipments[[#This Row],[Sales Amount]]</f>
        <v>0.53973744041070781</v>
      </c>
    </row>
    <row r="232" spans="1:16" x14ac:dyDescent="1">
      <c r="A232" t="s">
        <v>265</v>
      </c>
      <c r="B232" t="s">
        <v>8038</v>
      </c>
      <c r="C232" t="s">
        <v>8023</v>
      </c>
      <c r="D232" t="s">
        <v>8035</v>
      </c>
      <c r="E232" s="1">
        <v>45131</v>
      </c>
      <c r="F232">
        <v>6583.5</v>
      </c>
      <c r="G232">
        <v>471</v>
      </c>
      <c r="H232" t="s">
        <v>6</v>
      </c>
      <c r="I232" t="str">
        <f>_xlfn.XLOOKUP(shipments[[#This Row],[SPID]],people[SPID],people[Sales_person],"NA",0)</f>
        <v>Barr Faughny</v>
      </c>
      <c r="J232">
        <f>YEAR(shipments[[#This Row],[Shipdate]])</f>
        <v>2023</v>
      </c>
      <c r="K232">
        <f>MONTH(shipments[[#This Row],[Shipdate]])</f>
        <v>7</v>
      </c>
      <c r="L232" t="str">
        <f>TEXT(shipments[[#This Row],[Shipdate]],"mmmm")</f>
        <v>July</v>
      </c>
      <c r="M232">
        <f>_xlfn.XLOOKUP(shipments[[#This Row],[PID]],products[PID],products[Cost_per_box],"NA",0)</f>
        <v>6.43</v>
      </c>
      <c r="N232">
        <f>shipments[[#This Row],[Boxes]]*shipments[[#This Row],[Cost Per Box]]</f>
        <v>3028.5299999999997</v>
      </c>
      <c r="O232">
        <f>shipments[[#This Row],[Sales Amount]]-shipments[[#This Row],[Total Cost]]</f>
        <v>3554.9700000000003</v>
      </c>
      <c r="P232" s="9">
        <f>shipments[[#This Row],[Profit]]/shipments[[#This Row],[Sales Amount]]</f>
        <v>0.53998177261335156</v>
      </c>
    </row>
    <row r="233" spans="1:16" x14ac:dyDescent="1">
      <c r="A233" t="s">
        <v>266</v>
      </c>
      <c r="B233" t="s">
        <v>8038</v>
      </c>
      <c r="C233" t="s">
        <v>8023</v>
      </c>
      <c r="D233" t="s">
        <v>8036</v>
      </c>
      <c r="E233" s="1">
        <v>45505</v>
      </c>
      <c r="F233">
        <v>4047.75</v>
      </c>
      <c r="G233">
        <v>290</v>
      </c>
      <c r="H233" t="s">
        <v>17</v>
      </c>
      <c r="I233" t="str">
        <f>_xlfn.XLOOKUP(shipments[[#This Row],[SPID]],people[SPID],people[Sales_person],"NA",0)</f>
        <v>Barr Faughny</v>
      </c>
      <c r="J233">
        <f>YEAR(shipments[[#This Row],[Shipdate]])</f>
        <v>2024</v>
      </c>
      <c r="K233">
        <f>MONTH(shipments[[#This Row],[Shipdate]])</f>
        <v>8</v>
      </c>
      <c r="L233" t="str">
        <f>TEXT(shipments[[#This Row],[Shipdate]],"mmmm")</f>
        <v>August</v>
      </c>
      <c r="M233">
        <f>_xlfn.XLOOKUP(shipments[[#This Row],[PID]],products[PID],products[Cost_per_box],"NA",0)</f>
        <v>6.43</v>
      </c>
      <c r="N233">
        <f>shipments[[#This Row],[Boxes]]*shipments[[#This Row],[Cost Per Box]]</f>
        <v>1864.6999999999998</v>
      </c>
      <c r="O233">
        <f>shipments[[#This Row],[Sales Amount]]-shipments[[#This Row],[Total Cost]]</f>
        <v>2183.0500000000002</v>
      </c>
      <c r="P233" s="9">
        <f>shipments[[#This Row],[Profit]]/shipments[[#This Row],[Sales Amount]]</f>
        <v>0.53932431597801256</v>
      </c>
    </row>
    <row r="234" spans="1:16" x14ac:dyDescent="1">
      <c r="A234" t="s">
        <v>267</v>
      </c>
      <c r="B234" t="s">
        <v>8038</v>
      </c>
      <c r="C234" t="s">
        <v>8024</v>
      </c>
      <c r="D234" t="s">
        <v>8034</v>
      </c>
      <c r="E234" s="1">
        <v>45488</v>
      </c>
      <c r="F234">
        <v>2508.75</v>
      </c>
      <c r="G234">
        <v>133</v>
      </c>
      <c r="H234" t="s">
        <v>17</v>
      </c>
      <c r="I234" t="str">
        <f>_xlfn.XLOOKUP(shipments[[#This Row],[SPID]],people[SPID],people[Sales_person],"NA",0)</f>
        <v>Barr Faughny</v>
      </c>
      <c r="J234">
        <f>YEAR(shipments[[#This Row],[Shipdate]])</f>
        <v>2024</v>
      </c>
      <c r="K234">
        <f>MONTH(shipments[[#This Row],[Shipdate]])</f>
        <v>7</v>
      </c>
      <c r="L234" t="str">
        <f>TEXT(shipments[[#This Row],[Shipdate]],"mmmm")</f>
        <v>July</v>
      </c>
      <c r="M234">
        <f>_xlfn.XLOOKUP(shipments[[#This Row],[PID]],products[PID],products[Cost_per_box],"NA",0)</f>
        <v>12.41</v>
      </c>
      <c r="N234">
        <f>shipments[[#This Row],[Boxes]]*shipments[[#This Row],[Cost Per Box]]</f>
        <v>1650.53</v>
      </c>
      <c r="O234">
        <f>shipments[[#This Row],[Sales Amount]]-shipments[[#This Row],[Total Cost]]</f>
        <v>858.22</v>
      </c>
      <c r="P234" s="9">
        <f>shipments[[#This Row],[Profit]]/shipments[[#This Row],[Sales Amount]]</f>
        <v>0.34209068261086201</v>
      </c>
    </row>
    <row r="235" spans="1:16" x14ac:dyDescent="1">
      <c r="A235" t="s">
        <v>268</v>
      </c>
      <c r="B235" t="s">
        <v>8038</v>
      </c>
      <c r="C235" t="s">
        <v>8024</v>
      </c>
      <c r="D235" t="s">
        <v>8035</v>
      </c>
      <c r="E235" s="1">
        <v>45135</v>
      </c>
      <c r="F235">
        <v>4614.75</v>
      </c>
      <c r="G235">
        <v>272</v>
      </c>
      <c r="H235" t="s">
        <v>6</v>
      </c>
      <c r="I235" t="str">
        <f>_xlfn.XLOOKUP(shipments[[#This Row],[SPID]],people[SPID],people[Sales_person],"NA",0)</f>
        <v>Barr Faughny</v>
      </c>
      <c r="J235">
        <f>YEAR(shipments[[#This Row],[Shipdate]])</f>
        <v>2023</v>
      </c>
      <c r="K235">
        <f>MONTH(shipments[[#This Row],[Shipdate]])</f>
        <v>7</v>
      </c>
      <c r="L235" t="str">
        <f>TEXT(shipments[[#This Row],[Shipdate]],"mmmm")</f>
        <v>July</v>
      </c>
      <c r="M235">
        <f>_xlfn.XLOOKUP(shipments[[#This Row],[PID]],products[PID],products[Cost_per_box],"NA",0)</f>
        <v>12.41</v>
      </c>
      <c r="N235">
        <f>shipments[[#This Row],[Boxes]]*shipments[[#This Row],[Cost Per Box]]</f>
        <v>3375.52</v>
      </c>
      <c r="O235">
        <f>shipments[[#This Row],[Sales Amount]]-shipments[[#This Row],[Total Cost]]</f>
        <v>1239.23</v>
      </c>
      <c r="P235" s="9">
        <f>shipments[[#This Row],[Profit]]/shipments[[#This Row],[Sales Amount]]</f>
        <v>0.26853675713743974</v>
      </c>
    </row>
    <row r="236" spans="1:16" x14ac:dyDescent="1">
      <c r="A236" t="s">
        <v>269</v>
      </c>
      <c r="B236" t="s">
        <v>8038</v>
      </c>
      <c r="C236" t="s">
        <v>8025</v>
      </c>
      <c r="D236" t="s">
        <v>8037</v>
      </c>
      <c r="E236" s="1">
        <v>45538</v>
      </c>
      <c r="F236">
        <v>12395.25</v>
      </c>
      <c r="G236">
        <v>886</v>
      </c>
      <c r="H236" t="s">
        <v>25</v>
      </c>
      <c r="I236" t="str">
        <f>_xlfn.XLOOKUP(shipments[[#This Row],[SPID]],people[SPID],people[Sales_person],"NA",0)</f>
        <v>Barr Faughny</v>
      </c>
      <c r="J236">
        <f>YEAR(shipments[[#This Row],[Shipdate]])</f>
        <v>2024</v>
      </c>
      <c r="K236">
        <f>MONTH(shipments[[#This Row],[Shipdate]])</f>
        <v>9</v>
      </c>
      <c r="L236" t="str">
        <f>TEXT(shipments[[#This Row],[Shipdate]],"mmmm")</f>
        <v>September</v>
      </c>
      <c r="M236">
        <f>_xlfn.XLOOKUP(shipments[[#This Row],[PID]],products[PID],products[Cost_per_box],"NA",0)</f>
        <v>9.57</v>
      </c>
      <c r="N236">
        <f>shipments[[#This Row],[Boxes]]*shipments[[#This Row],[Cost Per Box]]</f>
        <v>8479.02</v>
      </c>
      <c r="O236">
        <f>shipments[[#This Row],[Sales Amount]]-shipments[[#This Row],[Total Cost]]</f>
        <v>3916.2299999999996</v>
      </c>
      <c r="P236" s="9">
        <f>shipments[[#This Row],[Profit]]/shipments[[#This Row],[Sales Amount]]</f>
        <v>0.31594602771222846</v>
      </c>
    </row>
    <row r="237" spans="1:16" x14ac:dyDescent="1">
      <c r="A237" t="s">
        <v>270</v>
      </c>
      <c r="B237" t="s">
        <v>8038</v>
      </c>
      <c r="C237" t="s">
        <v>8026</v>
      </c>
      <c r="D237" t="s">
        <v>8032</v>
      </c>
      <c r="E237" s="1">
        <v>45518</v>
      </c>
      <c r="F237">
        <v>4043.25</v>
      </c>
      <c r="G237">
        <v>368</v>
      </c>
      <c r="H237" t="s">
        <v>39</v>
      </c>
      <c r="I237" t="str">
        <f>_xlfn.XLOOKUP(shipments[[#This Row],[SPID]],people[SPID],people[Sales_person],"NA",0)</f>
        <v>Barr Faughny</v>
      </c>
      <c r="J237">
        <f>YEAR(shipments[[#This Row],[Shipdate]])</f>
        <v>2024</v>
      </c>
      <c r="K237">
        <f>MONTH(shipments[[#This Row],[Shipdate]])</f>
        <v>8</v>
      </c>
      <c r="L237" t="str">
        <f>TEXT(shipments[[#This Row],[Shipdate]],"mmmm")</f>
        <v>August</v>
      </c>
      <c r="M237">
        <f>_xlfn.XLOOKUP(shipments[[#This Row],[PID]],products[PID],products[Cost_per_box],"NA",0)</f>
        <v>8.43</v>
      </c>
      <c r="N237">
        <f>shipments[[#This Row],[Boxes]]*shipments[[#This Row],[Cost Per Box]]</f>
        <v>3102.24</v>
      </c>
      <c r="O237">
        <f>shipments[[#This Row],[Sales Amount]]-shipments[[#This Row],[Total Cost]]</f>
        <v>941.01000000000022</v>
      </c>
      <c r="P237" s="9">
        <f>shipments[[#This Row],[Profit]]/shipments[[#This Row],[Sales Amount]]</f>
        <v>0.23273604155073277</v>
      </c>
    </row>
    <row r="238" spans="1:16" x14ac:dyDescent="1">
      <c r="A238" t="s">
        <v>271</v>
      </c>
      <c r="B238" t="s">
        <v>8038</v>
      </c>
      <c r="C238" t="s">
        <v>8026</v>
      </c>
      <c r="D238" t="s">
        <v>8033</v>
      </c>
      <c r="E238" s="1">
        <v>44932</v>
      </c>
      <c r="F238">
        <v>1687.5</v>
      </c>
      <c r="G238">
        <v>242</v>
      </c>
      <c r="H238" t="s">
        <v>6</v>
      </c>
      <c r="I238" t="str">
        <f>_xlfn.XLOOKUP(shipments[[#This Row],[SPID]],people[SPID],people[Sales_person],"NA",0)</f>
        <v>Barr Faughny</v>
      </c>
      <c r="J238">
        <f>YEAR(shipments[[#This Row],[Shipdate]])</f>
        <v>2023</v>
      </c>
      <c r="K238">
        <f>MONTH(shipments[[#This Row],[Shipdate]])</f>
        <v>1</v>
      </c>
      <c r="L238" t="str">
        <f>TEXT(shipments[[#This Row],[Shipdate]],"mmmm")</f>
        <v>January</v>
      </c>
      <c r="M238">
        <f>_xlfn.XLOOKUP(shipments[[#This Row],[PID]],products[PID],products[Cost_per_box],"NA",0)</f>
        <v>8.43</v>
      </c>
      <c r="N238">
        <f>shipments[[#This Row],[Boxes]]*shipments[[#This Row],[Cost Per Box]]</f>
        <v>2040.06</v>
      </c>
      <c r="O238">
        <f>shipments[[#This Row],[Sales Amount]]-shipments[[#This Row],[Total Cost]]</f>
        <v>-352.55999999999995</v>
      </c>
      <c r="P238" s="9">
        <f>shipments[[#This Row],[Profit]]/shipments[[#This Row],[Sales Amount]]</f>
        <v>-0.20892444444444441</v>
      </c>
    </row>
    <row r="239" spans="1:16" x14ac:dyDescent="1">
      <c r="A239" t="s">
        <v>272</v>
      </c>
      <c r="B239" t="s">
        <v>8038</v>
      </c>
      <c r="C239" t="s">
        <v>8026</v>
      </c>
      <c r="D239" t="s">
        <v>8035</v>
      </c>
      <c r="E239" s="1">
        <v>44939</v>
      </c>
      <c r="F239">
        <v>9522</v>
      </c>
      <c r="G239">
        <v>1191</v>
      </c>
      <c r="H239" t="s">
        <v>6</v>
      </c>
      <c r="I239" t="str">
        <f>_xlfn.XLOOKUP(shipments[[#This Row],[SPID]],people[SPID],people[Sales_person],"NA",0)</f>
        <v>Barr Faughny</v>
      </c>
      <c r="J239">
        <f>YEAR(shipments[[#This Row],[Shipdate]])</f>
        <v>2023</v>
      </c>
      <c r="K239">
        <f>MONTH(shipments[[#This Row],[Shipdate]])</f>
        <v>1</v>
      </c>
      <c r="L239" t="str">
        <f>TEXT(shipments[[#This Row],[Shipdate]],"mmmm")</f>
        <v>January</v>
      </c>
      <c r="M239">
        <f>_xlfn.XLOOKUP(shipments[[#This Row],[PID]],products[PID],products[Cost_per_box],"NA",0)</f>
        <v>8.43</v>
      </c>
      <c r="N239">
        <f>shipments[[#This Row],[Boxes]]*shipments[[#This Row],[Cost Per Box]]</f>
        <v>10040.129999999999</v>
      </c>
      <c r="O239">
        <f>shipments[[#This Row],[Sales Amount]]-shipments[[#This Row],[Total Cost]]</f>
        <v>-518.1299999999992</v>
      </c>
      <c r="P239" s="9">
        <f>shipments[[#This Row],[Profit]]/shipments[[#This Row],[Sales Amount]]</f>
        <v>-5.4413988657844907E-2</v>
      </c>
    </row>
    <row r="240" spans="1:16" x14ac:dyDescent="1">
      <c r="A240" t="s">
        <v>273</v>
      </c>
      <c r="B240" t="s">
        <v>8038</v>
      </c>
      <c r="C240" t="s">
        <v>8027</v>
      </c>
      <c r="D240" t="s">
        <v>8034</v>
      </c>
      <c r="E240" s="1">
        <v>44930</v>
      </c>
      <c r="F240">
        <v>2047.5</v>
      </c>
      <c r="G240">
        <v>256</v>
      </c>
      <c r="H240" t="s">
        <v>6</v>
      </c>
      <c r="I240" t="str">
        <f>_xlfn.XLOOKUP(shipments[[#This Row],[SPID]],people[SPID],people[Sales_person],"NA",0)</f>
        <v>Barr Faughny</v>
      </c>
      <c r="J240">
        <f>YEAR(shipments[[#This Row],[Shipdate]])</f>
        <v>2023</v>
      </c>
      <c r="K240">
        <f>MONTH(shipments[[#This Row],[Shipdate]])</f>
        <v>1</v>
      </c>
      <c r="L240" t="str">
        <f>TEXT(shipments[[#This Row],[Shipdate]],"mmmm")</f>
        <v>January</v>
      </c>
      <c r="M240">
        <f>_xlfn.XLOOKUP(shipments[[#This Row],[PID]],products[PID],products[Cost_per_box],"NA",0)</f>
        <v>6.8</v>
      </c>
      <c r="N240">
        <f>shipments[[#This Row],[Boxes]]*shipments[[#This Row],[Cost Per Box]]</f>
        <v>1740.8</v>
      </c>
      <c r="O240">
        <f>shipments[[#This Row],[Sales Amount]]-shipments[[#This Row],[Total Cost]]</f>
        <v>306.70000000000005</v>
      </c>
      <c r="P240" s="9">
        <f>shipments[[#This Row],[Profit]]/shipments[[#This Row],[Sales Amount]]</f>
        <v>0.14979242979242982</v>
      </c>
    </row>
    <row r="241" spans="1:16" x14ac:dyDescent="1">
      <c r="A241" t="s">
        <v>274</v>
      </c>
      <c r="B241" t="s">
        <v>8038</v>
      </c>
      <c r="C241" t="s">
        <v>8027</v>
      </c>
      <c r="D241" t="s">
        <v>8035</v>
      </c>
      <c r="E241" s="1">
        <v>45565</v>
      </c>
      <c r="F241">
        <v>17950.5</v>
      </c>
      <c r="G241">
        <v>2565</v>
      </c>
      <c r="H241" t="s">
        <v>25</v>
      </c>
      <c r="I241" t="str">
        <f>_xlfn.XLOOKUP(shipments[[#This Row],[SPID]],people[SPID],people[Sales_person],"NA",0)</f>
        <v>Barr Faughny</v>
      </c>
      <c r="J241">
        <f>YEAR(shipments[[#This Row],[Shipdate]])</f>
        <v>2024</v>
      </c>
      <c r="K241">
        <f>MONTH(shipments[[#This Row],[Shipdate]])</f>
        <v>9</v>
      </c>
      <c r="L241" t="str">
        <f>TEXT(shipments[[#This Row],[Shipdate]],"mmmm")</f>
        <v>September</v>
      </c>
      <c r="M241">
        <f>_xlfn.XLOOKUP(shipments[[#This Row],[PID]],products[PID],products[Cost_per_box],"NA",0)</f>
        <v>6.8</v>
      </c>
      <c r="N241">
        <f>shipments[[#This Row],[Boxes]]*shipments[[#This Row],[Cost Per Box]]</f>
        <v>17442</v>
      </c>
      <c r="O241">
        <f>shipments[[#This Row],[Sales Amount]]-shipments[[#This Row],[Total Cost]]</f>
        <v>508.5</v>
      </c>
      <c r="P241" s="9">
        <f>shipments[[#This Row],[Profit]]/shipments[[#This Row],[Sales Amount]]</f>
        <v>2.832790172975683E-2</v>
      </c>
    </row>
    <row r="242" spans="1:16" x14ac:dyDescent="1">
      <c r="A242" t="s">
        <v>275</v>
      </c>
      <c r="B242" t="s">
        <v>8038</v>
      </c>
      <c r="C242" t="s">
        <v>8027</v>
      </c>
      <c r="D242" t="s">
        <v>8035</v>
      </c>
      <c r="E242" s="1">
        <v>45523</v>
      </c>
      <c r="F242">
        <v>6768</v>
      </c>
      <c r="G242">
        <v>967</v>
      </c>
      <c r="H242" t="s">
        <v>39</v>
      </c>
      <c r="I242" t="str">
        <f>_xlfn.XLOOKUP(shipments[[#This Row],[SPID]],people[SPID],people[Sales_person],"NA",0)</f>
        <v>Barr Faughny</v>
      </c>
      <c r="J242">
        <f>YEAR(shipments[[#This Row],[Shipdate]])</f>
        <v>2024</v>
      </c>
      <c r="K242">
        <f>MONTH(shipments[[#This Row],[Shipdate]])</f>
        <v>8</v>
      </c>
      <c r="L242" t="str">
        <f>TEXT(shipments[[#This Row],[Shipdate]],"mmmm")</f>
        <v>August</v>
      </c>
      <c r="M242">
        <f>_xlfn.XLOOKUP(shipments[[#This Row],[PID]],products[PID],products[Cost_per_box],"NA",0)</f>
        <v>6.8</v>
      </c>
      <c r="N242">
        <f>shipments[[#This Row],[Boxes]]*shipments[[#This Row],[Cost Per Box]]</f>
        <v>6575.5999999999995</v>
      </c>
      <c r="O242">
        <f>shipments[[#This Row],[Sales Amount]]-shipments[[#This Row],[Total Cost]]</f>
        <v>192.40000000000055</v>
      </c>
      <c r="P242" s="9">
        <f>shipments[[#This Row],[Profit]]/shipments[[#This Row],[Sales Amount]]</f>
        <v>2.842789598108755E-2</v>
      </c>
    </row>
    <row r="243" spans="1:16" x14ac:dyDescent="1">
      <c r="A243" t="s">
        <v>276</v>
      </c>
      <c r="B243" t="s">
        <v>8038</v>
      </c>
      <c r="C243" t="s">
        <v>8027</v>
      </c>
      <c r="D243" t="s">
        <v>8032</v>
      </c>
      <c r="E243" s="1">
        <v>44971</v>
      </c>
      <c r="F243">
        <v>1113.75</v>
      </c>
      <c r="G243">
        <v>112</v>
      </c>
      <c r="H243" t="s">
        <v>6</v>
      </c>
      <c r="I243" t="str">
        <f>_xlfn.XLOOKUP(shipments[[#This Row],[SPID]],people[SPID],people[Sales_person],"NA",0)</f>
        <v>Barr Faughny</v>
      </c>
      <c r="J243">
        <f>YEAR(shipments[[#This Row],[Shipdate]])</f>
        <v>2023</v>
      </c>
      <c r="K243">
        <f>MONTH(shipments[[#This Row],[Shipdate]])</f>
        <v>2</v>
      </c>
      <c r="L243" t="str">
        <f>TEXT(shipments[[#This Row],[Shipdate]],"mmmm")</f>
        <v>February</v>
      </c>
      <c r="M243">
        <f>_xlfn.XLOOKUP(shipments[[#This Row],[PID]],products[PID],products[Cost_per_box],"NA",0)</f>
        <v>6.8</v>
      </c>
      <c r="N243">
        <f>shipments[[#This Row],[Boxes]]*shipments[[#This Row],[Cost Per Box]]</f>
        <v>761.6</v>
      </c>
      <c r="O243">
        <f>shipments[[#This Row],[Sales Amount]]-shipments[[#This Row],[Total Cost]]</f>
        <v>352.15</v>
      </c>
      <c r="P243" s="9">
        <f>shipments[[#This Row],[Profit]]/shipments[[#This Row],[Sales Amount]]</f>
        <v>0.31618406285072947</v>
      </c>
    </row>
    <row r="244" spans="1:16" x14ac:dyDescent="1">
      <c r="A244" t="s">
        <v>277</v>
      </c>
      <c r="B244" t="s">
        <v>8038</v>
      </c>
      <c r="C244" t="s">
        <v>8028</v>
      </c>
      <c r="D244" t="s">
        <v>8032</v>
      </c>
      <c r="E244" s="1">
        <v>45107</v>
      </c>
      <c r="F244">
        <v>7146</v>
      </c>
      <c r="G244">
        <v>275</v>
      </c>
      <c r="H244" t="s">
        <v>6</v>
      </c>
      <c r="I244" t="str">
        <f>_xlfn.XLOOKUP(shipments[[#This Row],[SPID]],people[SPID],people[Sales_person],"NA",0)</f>
        <v>Barr Faughny</v>
      </c>
      <c r="J244">
        <f>YEAR(shipments[[#This Row],[Shipdate]])</f>
        <v>2023</v>
      </c>
      <c r="K244">
        <f>MONTH(shipments[[#This Row],[Shipdate]])</f>
        <v>6</v>
      </c>
      <c r="L244" t="str">
        <f>TEXT(shipments[[#This Row],[Shipdate]],"mmmm")</f>
        <v>June</v>
      </c>
      <c r="M244">
        <f>_xlfn.XLOOKUP(shipments[[#This Row],[PID]],products[PID],products[Cost_per_box],"NA",0)</f>
        <v>5.04</v>
      </c>
      <c r="N244">
        <f>shipments[[#This Row],[Boxes]]*shipments[[#This Row],[Cost Per Box]]</f>
        <v>1386</v>
      </c>
      <c r="O244">
        <f>shipments[[#This Row],[Sales Amount]]-shipments[[#This Row],[Total Cost]]</f>
        <v>5760</v>
      </c>
      <c r="P244" s="9">
        <f>shipments[[#This Row],[Profit]]/shipments[[#This Row],[Sales Amount]]</f>
        <v>0.80604534005037787</v>
      </c>
    </row>
    <row r="245" spans="1:16" x14ac:dyDescent="1">
      <c r="A245" t="s">
        <v>278</v>
      </c>
      <c r="B245" t="s">
        <v>8038</v>
      </c>
      <c r="C245" t="s">
        <v>8029</v>
      </c>
      <c r="D245" t="s">
        <v>8032</v>
      </c>
      <c r="E245" s="1">
        <v>45160</v>
      </c>
      <c r="F245">
        <v>6808.5</v>
      </c>
      <c r="G245">
        <v>757</v>
      </c>
      <c r="H245" t="s">
        <v>39</v>
      </c>
      <c r="I245" t="str">
        <f>_xlfn.XLOOKUP(shipments[[#This Row],[SPID]],people[SPID],people[Sales_person],"NA",0)</f>
        <v>Barr Faughny</v>
      </c>
      <c r="J245">
        <f>YEAR(shipments[[#This Row],[Shipdate]])</f>
        <v>2023</v>
      </c>
      <c r="K245">
        <f>MONTH(shipments[[#This Row],[Shipdate]])</f>
        <v>8</v>
      </c>
      <c r="L245" t="str">
        <f>TEXT(shipments[[#This Row],[Shipdate]],"mmmm")</f>
        <v>August</v>
      </c>
      <c r="M245">
        <f>_xlfn.XLOOKUP(shipments[[#This Row],[PID]],products[PID],products[Cost_per_box],"NA",0)</f>
        <v>2.76</v>
      </c>
      <c r="N245">
        <f>shipments[[#This Row],[Boxes]]*shipments[[#This Row],[Cost Per Box]]</f>
        <v>2089.3199999999997</v>
      </c>
      <c r="O245">
        <f>shipments[[#This Row],[Sales Amount]]-shipments[[#This Row],[Total Cost]]</f>
        <v>4719.18</v>
      </c>
      <c r="P245" s="9">
        <f>shipments[[#This Row],[Profit]]/shipments[[#This Row],[Sales Amount]]</f>
        <v>0.69313064551663361</v>
      </c>
    </row>
    <row r="246" spans="1:16" x14ac:dyDescent="1">
      <c r="A246" t="s">
        <v>279</v>
      </c>
      <c r="B246" t="s">
        <v>8038</v>
      </c>
      <c r="C246" t="s">
        <v>8029</v>
      </c>
      <c r="D246" t="s">
        <v>8034</v>
      </c>
      <c r="E246" s="1">
        <v>45054</v>
      </c>
      <c r="F246">
        <v>4277.25</v>
      </c>
      <c r="G246">
        <v>476</v>
      </c>
      <c r="H246" t="s">
        <v>39</v>
      </c>
      <c r="I246" t="str">
        <f>_xlfn.XLOOKUP(shipments[[#This Row],[SPID]],people[SPID],people[Sales_person],"NA",0)</f>
        <v>Barr Faughny</v>
      </c>
      <c r="J246">
        <f>YEAR(shipments[[#This Row],[Shipdate]])</f>
        <v>2023</v>
      </c>
      <c r="K246">
        <f>MONTH(shipments[[#This Row],[Shipdate]])</f>
        <v>5</v>
      </c>
      <c r="L246" t="str">
        <f>TEXT(shipments[[#This Row],[Shipdate]],"mmmm")</f>
        <v>May</v>
      </c>
      <c r="M246">
        <f>_xlfn.XLOOKUP(shipments[[#This Row],[PID]],products[PID],products[Cost_per_box],"NA",0)</f>
        <v>2.76</v>
      </c>
      <c r="N246">
        <f>shipments[[#This Row],[Boxes]]*shipments[[#This Row],[Cost Per Box]]</f>
        <v>1313.76</v>
      </c>
      <c r="O246">
        <f>shipments[[#This Row],[Sales Amount]]-shipments[[#This Row],[Total Cost]]</f>
        <v>2963.49</v>
      </c>
      <c r="P246" s="9">
        <f>shipments[[#This Row],[Profit]]/shipments[[#This Row],[Sales Amount]]</f>
        <v>0.69284937752060316</v>
      </c>
    </row>
    <row r="247" spans="1:16" x14ac:dyDescent="1">
      <c r="A247" t="s">
        <v>280</v>
      </c>
      <c r="B247" t="s">
        <v>8038</v>
      </c>
      <c r="C247" t="s">
        <v>8029</v>
      </c>
      <c r="D247" t="s">
        <v>8037</v>
      </c>
      <c r="E247" s="1">
        <v>44967</v>
      </c>
      <c r="F247">
        <v>5584.5</v>
      </c>
      <c r="G247">
        <v>466</v>
      </c>
      <c r="H247" t="s">
        <v>6</v>
      </c>
      <c r="I247" t="str">
        <f>_xlfn.XLOOKUP(shipments[[#This Row],[SPID]],people[SPID],people[Sales_person],"NA",0)</f>
        <v>Barr Faughny</v>
      </c>
      <c r="J247">
        <f>YEAR(shipments[[#This Row],[Shipdate]])</f>
        <v>2023</v>
      </c>
      <c r="K247">
        <f>MONTH(shipments[[#This Row],[Shipdate]])</f>
        <v>2</v>
      </c>
      <c r="L247" t="str">
        <f>TEXT(shipments[[#This Row],[Shipdate]],"mmmm")</f>
        <v>February</v>
      </c>
      <c r="M247">
        <f>_xlfn.XLOOKUP(shipments[[#This Row],[PID]],products[PID],products[Cost_per_box],"NA",0)</f>
        <v>2.76</v>
      </c>
      <c r="N247">
        <f>shipments[[#This Row],[Boxes]]*shipments[[#This Row],[Cost Per Box]]</f>
        <v>1286.1599999999999</v>
      </c>
      <c r="O247">
        <f>shipments[[#This Row],[Sales Amount]]-shipments[[#This Row],[Total Cost]]</f>
        <v>4298.34</v>
      </c>
      <c r="P247" s="9">
        <f>shipments[[#This Row],[Profit]]/shipments[[#This Row],[Sales Amount]]</f>
        <v>0.76969110932044049</v>
      </c>
    </row>
    <row r="248" spans="1:16" x14ac:dyDescent="1">
      <c r="A248" t="s">
        <v>281</v>
      </c>
      <c r="B248" t="s">
        <v>8038</v>
      </c>
      <c r="C248" t="s">
        <v>8029</v>
      </c>
      <c r="D248" t="s">
        <v>8033</v>
      </c>
      <c r="E248" s="1">
        <v>45196</v>
      </c>
      <c r="F248">
        <v>6745.5</v>
      </c>
      <c r="G248">
        <v>675</v>
      </c>
      <c r="H248" t="s">
        <v>6</v>
      </c>
      <c r="I248" t="str">
        <f>_xlfn.XLOOKUP(shipments[[#This Row],[SPID]],people[SPID],people[Sales_person],"NA",0)</f>
        <v>Barr Faughny</v>
      </c>
      <c r="J248">
        <f>YEAR(shipments[[#This Row],[Shipdate]])</f>
        <v>2023</v>
      </c>
      <c r="K248">
        <f>MONTH(shipments[[#This Row],[Shipdate]])</f>
        <v>9</v>
      </c>
      <c r="L248" t="str">
        <f>TEXT(shipments[[#This Row],[Shipdate]],"mmmm")</f>
        <v>September</v>
      </c>
      <c r="M248">
        <f>_xlfn.XLOOKUP(shipments[[#This Row],[PID]],products[PID],products[Cost_per_box],"NA",0)</f>
        <v>2.76</v>
      </c>
      <c r="N248">
        <f>shipments[[#This Row],[Boxes]]*shipments[[#This Row],[Cost Per Box]]</f>
        <v>1862.9999999999998</v>
      </c>
      <c r="O248">
        <f>shipments[[#This Row],[Sales Amount]]-shipments[[#This Row],[Total Cost]]</f>
        <v>4882.5</v>
      </c>
      <c r="P248" s="9">
        <f>shipments[[#This Row],[Profit]]/shipments[[#This Row],[Sales Amount]]</f>
        <v>0.72381587725150098</v>
      </c>
    </row>
    <row r="249" spans="1:16" x14ac:dyDescent="1">
      <c r="A249" t="s">
        <v>282</v>
      </c>
      <c r="B249" t="s">
        <v>8038</v>
      </c>
      <c r="C249" t="s">
        <v>8030</v>
      </c>
      <c r="D249" t="s">
        <v>8034</v>
      </c>
      <c r="E249" s="1">
        <v>45050</v>
      </c>
      <c r="F249">
        <v>848.25</v>
      </c>
      <c r="G249">
        <v>107</v>
      </c>
      <c r="H249" t="s">
        <v>6</v>
      </c>
      <c r="I249" t="str">
        <f>_xlfn.XLOOKUP(shipments[[#This Row],[SPID]],people[SPID],people[Sales_person],"NA",0)</f>
        <v>Barr Faughny</v>
      </c>
      <c r="J249">
        <f>YEAR(shipments[[#This Row],[Shipdate]])</f>
        <v>2023</v>
      </c>
      <c r="K249">
        <f>MONTH(shipments[[#This Row],[Shipdate]])</f>
        <v>5</v>
      </c>
      <c r="L249" t="str">
        <f>TEXT(shipments[[#This Row],[Shipdate]],"mmmm")</f>
        <v>May</v>
      </c>
      <c r="M249">
        <f>_xlfn.XLOOKUP(shipments[[#This Row],[PID]],products[PID],products[Cost_per_box],"NA",0)</f>
        <v>3.32</v>
      </c>
      <c r="N249">
        <f>shipments[[#This Row],[Boxes]]*shipments[[#This Row],[Cost Per Box]]</f>
        <v>355.24</v>
      </c>
      <c r="O249">
        <f>shipments[[#This Row],[Sales Amount]]-shipments[[#This Row],[Total Cost]]</f>
        <v>493.01</v>
      </c>
      <c r="P249" s="9">
        <f>shipments[[#This Row],[Profit]]/shipments[[#This Row],[Sales Amount]]</f>
        <v>0.58120837017388738</v>
      </c>
    </row>
    <row r="250" spans="1:16" x14ac:dyDescent="1">
      <c r="A250" t="s">
        <v>283</v>
      </c>
      <c r="B250" t="s">
        <v>8038</v>
      </c>
      <c r="C250" t="s">
        <v>8030</v>
      </c>
      <c r="D250" t="s">
        <v>8036</v>
      </c>
      <c r="E250" s="1">
        <v>45189</v>
      </c>
      <c r="F250">
        <v>9510.75</v>
      </c>
      <c r="G250">
        <v>952</v>
      </c>
      <c r="H250" t="s">
        <v>6</v>
      </c>
      <c r="I250" t="str">
        <f>_xlfn.XLOOKUP(shipments[[#This Row],[SPID]],people[SPID],people[Sales_person],"NA",0)</f>
        <v>Barr Faughny</v>
      </c>
      <c r="J250">
        <f>YEAR(shipments[[#This Row],[Shipdate]])</f>
        <v>2023</v>
      </c>
      <c r="K250">
        <f>MONTH(shipments[[#This Row],[Shipdate]])</f>
        <v>9</v>
      </c>
      <c r="L250" t="str">
        <f>TEXT(shipments[[#This Row],[Shipdate]],"mmmm")</f>
        <v>September</v>
      </c>
      <c r="M250">
        <f>_xlfn.XLOOKUP(shipments[[#This Row],[PID]],products[PID],products[Cost_per_box],"NA",0)</f>
        <v>3.32</v>
      </c>
      <c r="N250">
        <f>shipments[[#This Row],[Boxes]]*shipments[[#This Row],[Cost Per Box]]</f>
        <v>3160.64</v>
      </c>
      <c r="O250">
        <f>shipments[[#This Row],[Sales Amount]]-shipments[[#This Row],[Total Cost]]</f>
        <v>6350.1100000000006</v>
      </c>
      <c r="P250" s="9">
        <f>shipments[[#This Row],[Profit]]/shipments[[#This Row],[Sales Amount]]</f>
        <v>0.66767710222642807</v>
      </c>
    </row>
    <row r="251" spans="1:16" x14ac:dyDescent="1">
      <c r="A251" t="s">
        <v>284</v>
      </c>
      <c r="B251" t="s">
        <v>8038</v>
      </c>
      <c r="C251" t="s">
        <v>8030</v>
      </c>
      <c r="D251" t="s">
        <v>8037</v>
      </c>
      <c r="E251" s="1">
        <v>45189</v>
      </c>
      <c r="F251">
        <v>7746.75</v>
      </c>
      <c r="G251">
        <v>705</v>
      </c>
      <c r="H251" t="s">
        <v>6</v>
      </c>
      <c r="I251" t="str">
        <f>_xlfn.XLOOKUP(shipments[[#This Row],[SPID]],people[SPID],people[Sales_person],"NA",0)</f>
        <v>Barr Faughny</v>
      </c>
      <c r="J251">
        <f>YEAR(shipments[[#This Row],[Shipdate]])</f>
        <v>2023</v>
      </c>
      <c r="K251">
        <f>MONTH(shipments[[#This Row],[Shipdate]])</f>
        <v>9</v>
      </c>
      <c r="L251" t="str">
        <f>TEXT(shipments[[#This Row],[Shipdate]],"mmmm")</f>
        <v>September</v>
      </c>
      <c r="M251">
        <f>_xlfn.XLOOKUP(shipments[[#This Row],[PID]],products[PID],products[Cost_per_box],"NA",0)</f>
        <v>3.32</v>
      </c>
      <c r="N251">
        <f>shipments[[#This Row],[Boxes]]*shipments[[#This Row],[Cost Per Box]]</f>
        <v>2340.6</v>
      </c>
      <c r="O251">
        <f>shipments[[#This Row],[Sales Amount]]-shipments[[#This Row],[Total Cost]]</f>
        <v>5406.15</v>
      </c>
      <c r="P251" s="9">
        <f>shipments[[#This Row],[Profit]]/shipments[[#This Row],[Sales Amount]]</f>
        <v>0.6978603930680608</v>
      </c>
    </row>
    <row r="252" spans="1:16" x14ac:dyDescent="1">
      <c r="A252" t="s">
        <v>285</v>
      </c>
      <c r="B252" t="s">
        <v>8038</v>
      </c>
      <c r="C252" t="s">
        <v>8031</v>
      </c>
      <c r="D252" t="s">
        <v>8033</v>
      </c>
      <c r="E252" s="1">
        <v>45286</v>
      </c>
      <c r="F252">
        <v>2515.5</v>
      </c>
      <c r="G252">
        <v>133</v>
      </c>
      <c r="H252" t="s">
        <v>6</v>
      </c>
      <c r="I252" t="str">
        <f>_xlfn.XLOOKUP(shipments[[#This Row],[SPID]],people[SPID],people[Sales_person],"NA",0)</f>
        <v>Barr Faughny</v>
      </c>
      <c r="J252">
        <f>YEAR(shipments[[#This Row],[Shipdate]])</f>
        <v>2023</v>
      </c>
      <c r="K252">
        <f>MONTH(shipments[[#This Row],[Shipdate]])</f>
        <v>12</v>
      </c>
      <c r="L252" t="str">
        <f>TEXT(shipments[[#This Row],[Shipdate]],"mmmm")</f>
        <v>December</v>
      </c>
      <c r="M252">
        <f>_xlfn.XLOOKUP(shipments[[#This Row],[PID]],products[PID],products[Cost_per_box],"NA",0)</f>
        <v>2.65</v>
      </c>
      <c r="N252">
        <f>shipments[[#This Row],[Boxes]]*shipments[[#This Row],[Cost Per Box]]</f>
        <v>352.45</v>
      </c>
      <c r="O252">
        <f>shipments[[#This Row],[Sales Amount]]-shipments[[#This Row],[Total Cost]]</f>
        <v>2163.0500000000002</v>
      </c>
      <c r="P252" s="9">
        <f>shipments[[#This Row],[Profit]]/shipments[[#This Row],[Sales Amount]]</f>
        <v>0.85988869012124836</v>
      </c>
    </row>
    <row r="253" spans="1:16" x14ac:dyDescent="1">
      <c r="A253" t="s">
        <v>286</v>
      </c>
      <c r="B253" t="s">
        <v>8038</v>
      </c>
      <c r="C253" t="s">
        <v>8031</v>
      </c>
      <c r="D253" t="s">
        <v>8033</v>
      </c>
      <c r="E253" s="1">
        <v>45128</v>
      </c>
      <c r="F253">
        <v>11272.5</v>
      </c>
      <c r="G253">
        <v>594</v>
      </c>
      <c r="H253" t="s">
        <v>6</v>
      </c>
      <c r="I253" t="str">
        <f>_xlfn.XLOOKUP(shipments[[#This Row],[SPID]],people[SPID],people[Sales_person],"NA",0)</f>
        <v>Barr Faughny</v>
      </c>
      <c r="J253">
        <f>YEAR(shipments[[#This Row],[Shipdate]])</f>
        <v>2023</v>
      </c>
      <c r="K253">
        <f>MONTH(shipments[[#This Row],[Shipdate]])</f>
        <v>7</v>
      </c>
      <c r="L253" t="str">
        <f>TEXT(shipments[[#This Row],[Shipdate]],"mmmm")</f>
        <v>July</v>
      </c>
      <c r="M253">
        <f>_xlfn.XLOOKUP(shipments[[#This Row],[PID]],products[PID],products[Cost_per_box],"NA",0)</f>
        <v>2.65</v>
      </c>
      <c r="N253">
        <f>shipments[[#This Row],[Boxes]]*shipments[[#This Row],[Cost Per Box]]</f>
        <v>1574.1</v>
      </c>
      <c r="O253">
        <f>shipments[[#This Row],[Sales Amount]]-shipments[[#This Row],[Total Cost]]</f>
        <v>9698.4</v>
      </c>
      <c r="P253" s="9">
        <f>shipments[[#This Row],[Profit]]/shipments[[#This Row],[Sales Amount]]</f>
        <v>0.8603592814371257</v>
      </c>
    </row>
    <row r="254" spans="1:16" x14ac:dyDescent="1">
      <c r="A254" t="s">
        <v>287</v>
      </c>
      <c r="B254" t="s">
        <v>8038</v>
      </c>
      <c r="C254" t="s">
        <v>8010</v>
      </c>
      <c r="D254" t="s">
        <v>8033</v>
      </c>
      <c r="E254" s="1">
        <v>45391</v>
      </c>
      <c r="F254">
        <v>436.5</v>
      </c>
      <c r="G254">
        <v>28</v>
      </c>
      <c r="H254" t="s">
        <v>6</v>
      </c>
      <c r="I254" t="str">
        <f>_xlfn.XLOOKUP(shipments[[#This Row],[SPID]],people[SPID],people[Sales_person],"NA",0)</f>
        <v>Barr Faughny</v>
      </c>
      <c r="J254">
        <f>YEAR(shipments[[#This Row],[Shipdate]])</f>
        <v>2024</v>
      </c>
      <c r="K254">
        <f>MONTH(shipments[[#This Row],[Shipdate]])</f>
        <v>4</v>
      </c>
      <c r="L254" t="str">
        <f>TEXT(shipments[[#This Row],[Shipdate]],"mmmm")</f>
        <v>April</v>
      </c>
      <c r="M254">
        <f>_xlfn.XLOOKUP(shipments[[#This Row],[PID]],products[PID],products[Cost_per_box],"NA",0)</f>
        <v>5.26</v>
      </c>
      <c r="N254">
        <f>shipments[[#This Row],[Boxes]]*shipments[[#This Row],[Cost Per Box]]</f>
        <v>147.28</v>
      </c>
      <c r="O254">
        <f>shipments[[#This Row],[Sales Amount]]-shipments[[#This Row],[Total Cost]]</f>
        <v>289.22000000000003</v>
      </c>
      <c r="P254" s="9">
        <f>shipments[[#This Row],[Profit]]/shipments[[#This Row],[Sales Amount]]</f>
        <v>0.66258877434135177</v>
      </c>
    </row>
    <row r="255" spans="1:16" x14ac:dyDescent="1">
      <c r="A255" t="s">
        <v>288</v>
      </c>
      <c r="B255" t="s">
        <v>8038</v>
      </c>
      <c r="C255" t="s">
        <v>8010</v>
      </c>
      <c r="D255" t="s">
        <v>8035</v>
      </c>
      <c r="E255" s="1">
        <v>45205</v>
      </c>
      <c r="F255">
        <v>1197</v>
      </c>
      <c r="G255">
        <v>100</v>
      </c>
      <c r="H255" t="s">
        <v>6</v>
      </c>
      <c r="I255" t="str">
        <f>_xlfn.XLOOKUP(shipments[[#This Row],[SPID]],people[SPID],people[Sales_person],"NA",0)</f>
        <v>Barr Faughny</v>
      </c>
      <c r="J255">
        <f>YEAR(shipments[[#This Row],[Shipdate]])</f>
        <v>2023</v>
      </c>
      <c r="K255">
        <f>MONTH(shipments[[#This Row],[Shipdate]])</f>
        <v>10</v>
      </c>
      <c r="L255" t="str">
        <f>TEXT(shipments[[#This Row],[Shipdate]],"mmmm")</f>
        <v>October</v>
      </c>
      <c r="M255">
        <f>_xlfn.XLOOKUP(shipments[[#This Row],[PID]],products[PID],products[Cost_per_box],"NA",0)</f>
        <v>5.26</v>
      </c>
      <c r="N255">
        <f>shipments[[#This Row],[Boxes]]*shipments[[#This Row],[Cost Per Box]]</f>
        <v>526</v>
      </c>
      <c r="O255">
        <f>shipments[[#This Row],[Sales Amount]]-shipments[[#This Row],[Total Cost]]</f>
        <v>671</v>
      </c>
      <c r="P255" s="9">
        <f>shipments[[#This Row],[Profit]]/shipments[[#This Row],[Sales Amount]]</f>
        <v>0.56056808688387638</v>
      </c>
    </row>
    <row r="256" spans="1:16" x14ac:dyDescent="1">
      <c r="A256" t="s">
        <v>289</v>
      </c>
      <c r="B256" t="s">
        <v>8038</v>
      </c>
      <c r="C256" t="s">
        <v>8010</v>
      </c>
      <c r="D256" t="s">
        <v>8036</v>
      </c>
      <c r="E256" s="1">
        <v>45033</v>
      </c>
      <c r="F256">
        <v>5987.25</v>
      </c>
      <c r="G256">
        <v>375</v>
      </c>
      <c r="H256" t="s">
        <v>6</v>
      </c>
      <c r="I256" t="str">
        <f>_xlfn.XLOOKUP(shipments[[#This Row],[SPID]],people[SPID],people[Sales_person],"NA",0)</f>
        <v>Barr Faughny</v>
      </c>
      <c r="J256">
        <f>YEAR(shipments[[#This Row],[Shipdate]])</f>
        <v>2023</v>
      </c>
      <c r="K256">
        <f>MONTH(shipments[[#This Row],[Shipdate]])</f>
        <v>4</v>
      </c>
      <c r="L256" t="str">
        <f>TEXT(shipments[[#This Row],[Shipdate]],"mmmm")</f>
        <v>April</v>
      </c>
      <c r="M256">
        <f>_xlfn.XLOOKUP(shipments[[#This Row],[PID]],products[PID],products[Cost_per_box],"NA",0)</f>
        <v>5.26</v>
      </c>
      <c r="N256">
        <f>shipments[[#This Row],[Boxes]]*shipments[[#This Row],[Cost Per Box]]</f>
        <v>1972.5</v>
      </c>
      <c r="O256">
        <f>shipments[[#This Row],[Sales Amount]]-shipments[[#This Row],[Total Cost]]</f>
        <v>4014.75</v>
      </c>
      <c r="P256" s="9">
        <f>shipments[[#This Row],[Profit]]/shipments[[#This Row],[Sales Amount]]</f>
        <v>0.6705499185769761</v>
      </c>
    </row>
    <row r="257" spans="1:16" x14ac:dyDescent="1">
      <c r="A257" t="s">
        <v>290</v>
      </c>
      <c r="B257" t="s">
        <v>8038</v>
      </c>
      <c r="C257" t="s">
        <v>8011</v>
      </c>
      <c r="D257" t="s">
        <v>8032</v>
      </c>
      <c r="E257" s="1">
        <v>45077</v>
      </c>
      <c r="F257">
        <v>6835.5</v>
      </c>
      <c r="G257">
        <v>526</v>
      </c>
      <c r="H257" t="s">
        <v>6</v>
      </c>
      <c r="I257" t="str">
        <f>_xlfn.XLOOKUP(shipments[[#This Row],[SPID]],people[SPID],people[Sales_person],"NA",0)</f>
        <v>Barr Faughny</v>
      </c>
      <c r="J257">
        <f>YEAR(shipments[[#This Row],[Shipdate]])</f>
        <v>2023</v>
      </c>
      <c r="K257">
        <f>MONTH(shipments[[#This Row],[Shipdate]])</f>
        <v>5</v>
      </c>
      <c r="L257" t="str">
        <f>TEXT(shipments[[#This Row],[Shipdate]],"mmmm")</f>
        <v>May</v>
      </c>
      <c r="M257">
        <f>_xlfn.XLOOKUP(shipments[[#This Row],[PID]],products[PID],products[Cost_per_box],"NA",0)</f>
        <v>7.48</v>
      </c>
      <c r="N257">
        <f>shipments[[#This Row],[Boxes]]*shipments[[#This Row],[Cost Per Box]]</f>
        <v>3934.48</v>
      </c>
      <c r="O257">
        <f>shipments[[#This Row],[Sales Amount]]-shipments[[#This Row],[Total Cost]]</f>
        <v>2901.02</v>
      </c>
      <c r="P257" s="9">
        <f>shipments[[#This Row],[Profit]]/shipments[[#This Row],[Sales Amount]]</f>
        <v>0.42440494477360835</v>
      </c>
    </row>
    <row r="258" spans="1:16" x14ac:dyDescent="1">
      <c r="A258" t="s">
        <v>291</v>
      </c>
      <c r="B258" t="s">
        <v>8038</v>
      </c>
      <c r="C258" t="s">
        <v>8011</v>
      </c>
      <c r="D258" t="s">
        <v>8035</v>
      </c>
      <c r="E258" s="1">
        <v>45212</v>
      </c>
      <c r="F258">
        <v>7348.5</v>
      </c>
      <c r="G258">
        <v>490</v>
      </c>
      <c r="H258" t="s">
        <v>6</v>
      </c>
      <c r="I258" t="str">
        <f>_xlfn.XLOOKUP(shipments[[#This Row],[SPID]],people[SPID],people[Sales_person],"NA",0)</f>
        <v>Barr Faughny</v>
      </c>
      <c r="J258">
        <f>YEAR(shipments[[#This Row],[Shipdate]])</f>
        <v>2023</v>
      </c>
      <c r="K258">
        <f>MONTH(shipments[[#This Row],[Shipdate]])</f>
        <v>10</v>
      </c>
      <c r="L258" t="str">
        <f>TEXT(shipments[[#This Row],[Shipdate]],"mmmm")</f>
        <v>October</v>
      </c>
      <c r="M258">
        <f>_xlfn.XLOOKUP(shipments[[#This Row],[PID]],products[PID],products[Cost_per_box],"NA",0)</f>
        <v>7.48</v>
      </c>
      <c r="N258">
        <f>shipments[[#This Row],[Boxes]]*shipments[[#This Row],[Cost Per Box]]</f>
        <v>3665.2000000000003</v>
      </c>
      <c r="O258">
        <f>shipments[[#This Row],[Sales Amount]]-shipments[[#This Row],[Total Cost]]</f>
        <v>3683.2999999999997</v>
      </c>
      <c r="P258" s="9">
        <f>shipments[[#This Row],[Profit]]/shipments[[#This Row],[Sales Amount]]</f>
        <v>0.50123154385248692</v>
      </c>
    </row>
    <row r="259" spans="1:16" x14ac:dyDescent="1">
      <c r="A259" t="s">
        <v>292</v>
      </c>
      <c r="B259" t="s">
        <v>8038</v>
      </c>
      <c r="C259" t="s">
        <v>8013</v>
      </c>
      <c r="D259" t="s">
        <v>8032</v>
      </c>
      <c r="E259" s="1">
        <v>44964</v>
      </c>
      <c r="F259">
        <v>2252.25</v>
      </c>
      <c r="G259">
        <v>376</v>
      </c>
      <c r="H259" t="s">
        <v>6</v>
      </c>
      <c r="I259" t="str">
        <f>_xlfn.XLOOKUP(shipments[[#This Row],[SPID]],people[SPID],people[Sales_person],"NA",0)</f>
        <v>Barr Faughny</v>
      </c>
      <c r="J259">
        <f>YEAR(shipments[[#This Row],[Shipdate]])</f>
        <v>2023</v>
      </c>
      <c r="K259">
        <f>MONTH(shipments[[#This Row],[Shipdate]])</f>
        <v>2</v>
      </c>
      <c r="L259" t="str">
        <f>TEXT(shipments[[#This Row],[Shipdate]],"mmmm")</f>
        <v>February</v>
      </c>
      <c r="M259">
        <f>_xlfn.XLOOKUP(shipments[[#This Row],[PID]],products[PID],products[Cost_per_box],"NA",0)</f>
        <v>3.85</v>
      </c>
      <c r="N259">
        <f>shipments[[#This Row],[Boxes]]*shipments[[#This Row],[Cost Per Box]]</f>
        <v>1447.6000000000001</v>
      </c>
      <c r="O259">
        <f>shipments[[#This Row],[Sales Amount]]-shipments[[#This Row],[Total Cost]]</f>
        <v>804.64999999999986</v>
      </c>
      <c r="P259" s="9">
        <f>shipments[[#This Row],[Profit]]/shipments[[#This Row],[Sales Amount]]</f>
        <v>0.35726495726495722</v>
      </c>
    </row>
    <row r="260" spans="1:16" x14ac:dyDescent="1">
      <c r="A260" t="s">
        <v>293</v>
      </c>
      <c r="B260" t="s">
        <v>8038</v>
      </c>
      <c r="C260" t="s">
        <v>8013</v>
      </c>
      <c r="D260" t="s">
        <v>8037</v>
      </c>
      <c r="E260" s="1">
        <v>45266</v>
      </c>
      <c r="F260">
        <v>13806</v>
      </c>
      <c r="G260">
        <v>2301</v>
      </c>
      <c r="H260" t="s">
        <v>6</v>
      </c>
      <c r="I260" t="str">
        <f>_xlfn.XLOOKUP(shipments[[#This Row],[SPID]],people[SPID],people[Sales_person],"NA",0)</f>
        <v>Barr Faughny</v>
      </c>
      <c r="J260">
        <f>YEAR(shipments[[#This Row],[Shipdate]])</f>
        <v>2023</v>
      </c>
      <c r="K260">
        <f>MONTH(shipments[[#This Row],[Shipdate]])</f>
        <v>12</v>
      </c>
      <c r="L260" t="str">
        <f>TEXT(shipments[[#This Row],[Shipdate]],"mmmm")</f>
        <v>December</v>
      </c>
      <c r="M260">
        <f>_xlfn.XLOOKUP(shipments[[#This Row],[PID]],products[PID],products[Cost_per_box],"NA",0)</f>
        <v>3.85</v>
      </c>
      <c r="N260">
        <f>shipments[[#This Row],[Boxes]]*shipments[[#This Row],[Cost Per Box]]</f>
        <v>8858.85</v>
      </c>
      <c r="O260">
        <f>shipments[[#This Row],[Sales Amount]]-shipments[[#This Row],[Total Cost]]</f>
        <v>4947.1499999999996</v>
      </c>
      <c r="P260" s="9">
        <f>shipments[[#This Row],[Profit]]/shipments[[#This Row],[Sales Amount]]</f>
        <v>0.35833333333333328</v>
      </c>
    </row>
    <row r="261" spans="1:16" x14ac:dyDescent="1">
      <c r="A261" t="s">
        <v>294</v>
      </c>
      <c r="B261" t="s">
        <v>8038</v>
      </c>
      <c r="C261" t="s">
        <v>8013</v>
      </c>
      <c r="D261" t="s">
        <v>8037</v>
      </c>
      <c r="E261" s="1">
        <v>45456</v>
      </c>
      <c r="F261">
        <v>1354.5</v>
      </c>
      <c r="G261">
        <v>151</v>
      </c>
      <c r="H261" t="s">
        <v>6</v>
      </c>
      <c r="I261" t="str">
        <f>_xlfn.XLOOKUP(shipments[[#This Row],[SPID]],people[SPID],people[Sales_person],"NA",0)</f>
        <v>Barr Faughny</v>
      </c>
      <c r="J261">
        <f>YEAR(shipments[[#This Row],[Shipdate]])</f>
        <v>2024</v>
      </c>
      <c r="K261">
        <f>MONTH(shipments[[#This Row],[Shipdate]])</f>
        <v>6</v>
      </c>
      <c r="L261" t="str">
        <f>TEXT(shipments[[#This Row],[Shipdate]],"mmmm")</f>
        <v>June</v>
      </c>
      <c r="M261">
        <f>_xlfn.XLOOKUP(shipments[[#This Row],[PID]],products[PID],products[Cost_per_box],"NA",0)</f>
        <v>3.85</v>
      </c>
      <c r="N261">
        <f>shipments[[#This Row],[Boxes]]*shipments[[#This Row],[Cost Per Box]]</f>
        <v>581.35</v>
      </c>
      <c r="O261">
        <f>shipments[[#This Row],[Sales Amount]]-shipments[[#This Row],[Total Cost]]</f>
        <v>773.15</v>
      </c>
      <c r="P261" s="9">
        <f>shipments[[#This Row],[Profit]]/shipments[[#This Row],[Sales Amount]]</f>
        <v>0.57080103359173129</v>
      </c>
    </row>
    <row r="262" spans="1:16" x14ac:dyDescent="1">
      <c r="A262" t="s">
        <v>295</v>
      </c>
      <c r="B262" t="s">
        <v>8038</v>
      </c>
      <c r="C262" t="s">
        <v>8013</v>
      </c>
      <c r="D262" t="s">
        <v>8034</v>
      </c>
      <c r="E262" s="1">
        <v>45439</v>
      </c>
      <c r="F262">
        <v>5033.25</v>
      </c>
      <c r="G262">
        <v>560</v>
      </c>
      <c r="H262" t="s">
        <v>6</v>
      </c>
      <c r="I262" t="str">
        <f>_xlfn.XLOOKUP(shipments[[#This Row],[SPID]],people[SPID],people[Sales_person],"NA",0)</f>
        <v>Barr Faughny</v>
      </c>
      <c r="J262">
        <f>YEAR(shipments[[#This Row],[Shipdate]])</f>
        <v>2024</v>
      </c>
      <c r="K262">
        <f>MONTH(shipments[[#This Row],[Shipdate]])</f>
        <v>5</v>
      </c>
      <c r="L262" t="str">
        <f>TEXT(shipments[[#This Row],[Shipdate]],"mmmm")</f>
        <v>May</v>
      </c>
      <c r="M262">
        <f>_xlfn.XLOOKUP(shipments[[#This Row],[PID]],products[PID],products[Cost_per_box],"NA",0)</f>
        <v>3.85</v>
      </c>
      <c r="N262">
        <f>shipments[[#This Row],[Boxes]]*shipments[[#This Row],[Cost Per Box]]</f>
        <v>2156</v>
      </c>
      <c r="O262">
        <f>shipments[[#This Row],[Sales Amount]]-shipments[[#This Row],[Total Cost]]</f>
        <v>2877.25</v>
      </c>
      <c r="P262" s="9">
        <f>shipments[[#This Row],[Profit]]/shipments[[#This Row],[Sales Amount]]</f>
        <v>0.57164853722743758</v>
      </c>
    </row>
    <row r="263" spans="1:16" x14ac:dyDescent="1">
      <c r="A263" t="s">
        <v>296</v>
      </c>
      <c r="B263" t="s">
        <v>8038</v>
      </c>
      <c r="C263" t="s">
        <v>8013</v>
      </c>
      <c r="D263" t="s">
        <v>8034</v>
      </c>
      <c r="E263" s="1">
        <v>45253</v>
      </c>
      <c r="F263">
        <v>4713.75</v>
      </c>
      <c r="G263">
        <v>674</v>
      </c>
      <c r="H263" t="s">
        <v>6</v>
      </c>
      <c r="I263" t="str">
        <f>_xlfn.XLOOKUP(shipments[[#This Row],[SPID]],people[SPID],people[Sales_person],"NA",0)</f>
        <v>Barr Faughny</v>
      </c>
      <c r="J263">
        <f>YEAR(shipments[[#This Row],[Shipdate]])</f>
        <v>2023</v>
      </c>
      <c r="K263">
        <f>MONTH(shipments[[#This Row],[Shipdate]])</f>
        <v>11</v>
      </c>
      <c r="L263" t="str">
        <f>TEXT(shipments[[#This Row],[Shipdate]],"mmmm")</f>
        <v>November</v>
      </c>
      <c r="M263">
        <f>_xlfn.XLOOKUP(shipments[[#This Row],[PID]],products[PID],products[Cost_per_box],"NA",0)</f>
        <v>3.85</v>
      </c>
      <c r="N263">
        <f>shipments[[#This Row],[Boxes]]*shipments[[#This Row],[Cost Per Box]]</f>
        <v>2594.9</v>
      </c>
      <c r="O263">
        <f>shipments[[#This Row],[Sales Amount]]-shipments[[#This Row],[Total Cost]]</f>
        <v>2118.85</v>
      </c>
      <c r="P263" s="9">
        <f>shipments[[#This Row],[Profit]]/shipments[[#This Row],[Sales Amount]]</f>
        <v>0.44950411031556614</v>
      </c>
    </row>
    <row r="264" spans="1:16" x14ac:dyDescent="1">
      <c r="A264" t="s">
        <v>297</v>
      </c>
      <c r="B264" t="s">
        <v>8038</v>
      </c>
      <c r="C264" t="s">
        <v>8013</v>
      </c>
      <c r="D264" t="s">
        <v>8032</v>
      </c>
      <c r="E264" s="1">
        <v>45149</v>
      </c>
      <c r="F264">
        <v>8005.5</v>
      </c>
      <c r="G264">
        <v>1602</v>
      </c>
      <c r="H264" t="s">
        <v>6</v>
      </c>
      <c r="I264" t="str">
        <f>_xlfn.XLOOKUP(shipments[[#This Row],[SPID]],people[SPID],people[Sales_person],"NA",0)</f>
        <v>Barr Faughny</v>
      </c>
      <c r="J264">
        <f>YEAR(shipments[[#This Row],[Shipdate]])</f>
        <v>2023</v>
      </c>
      <c r="K264">
        <f>MONTH(shipments[[#This Row],[Shipdate]])</f>
        <v>8</v>
      </c>
      <c r="L264" t="str">
        <f>TEXT(shipments[[#This Row],[Shipdate]],"mmmm")</f>
        <v>August</v>
      </c>
      <c r="M264">
        <f>_xlfn.XLOOKUP(shipments[[#This Row],[PID]],products[PID],products[Cost_per_box],"NA",0)</f>
        <v>3.85</v>
      </c>
      <c r="N264">
        <f>shipments[[#This Row],[Boxes]]*shipments[[#This Row],[Cost Per Box]]</f>
        <v>6167.7</v>
      </c>
      <c r="O264">
        <f>shipments[[#This Row],[Sales Amount]]-shipments[[#This Row],[Total Cost]]</f>
        <v>1837.8000000000002</v>
      </c>
      <c r="P264" s="9">
        <f>shipments[[#This Row],[Profit]]/shipments[[#This Row],[Sales Amount]]</f>
        <v>0.22956717256885895</v>
      </c>
    </row>
    <row r="265" spans="1:16" x14ac:dyDescent="1">
      <c r="A265" t="s">
        <v>298</v>
      </c>
      <c r="B265" t="s">
        <v>8038</v>
      </c>
      <c r="C265" t="s">
        <v>8013</v>
      </c>
      <c r="D265" t="s">
        <v>8032</v>
      </c>
      <c r="E265" s="1">
        <v>45282</v>
      </c>
      <c r="F265">
        <v>1059.75</v>
      </c>
      <c r="G265">
        <v>212</v>
      </c>
      <c r="H265" t="s">
        <v>6</v>
      </c>
      <c r="I265" t="str">
        <f>_xlfn.XLOOKUP(shipments[[#This Row],[SPID]],people[SPID],people[Sales_person],"NA",0)</f>
        <v>Barr Faughny</v>
      </c>
      <c r="J265">
        <f>YEAR(shipments[[#This Row],[Shipdate]])</f>
        <v>2023</v>
      </c>
      <c r="K265">
        <f>MONTH(shipments[[#This Row],[Shipdate]])</f>
        <v>12</v>
      </c>
      <c r="L265" t="str">
        <f>TEXT(shipments[[#This Row],[Shipdate]],"mmmm")</f>
        <v>December</v>
      </c>
      <c r="M265">
        <f>_xlfn.XLOOKUP(shipments[[#This Row],[PID]],products[PID],products[Cost_per_box],"NA",0)</f>
        <v>3.85</v>
      </c>
      <c r="N265">
        <f>shipments[[#This Row],[Boxes]]*shipments[[#This Row],[Cost Per Box]]</f>
        <v>816.2</v>
      </c>
      <c r="O265">
        <f>shipments[[#This Row],[Sales Amount]]-shipments[[#This Row],[Total Cost]]</f>
        <v>243.54999999999995</v>
      </c>
      <c r="P265" s="9">
        <f>shipments[[#This Row],[Profit]]/shipments[[#This Row],[Sales Amount]]</f>
        <v>0.22981835338523232</v>
      </c>
    </row>
    <row r="266" spans="1:16" x14ac:dyDescent="1">
      <c r="A266" t="s">
        <v>299</v>
      </c>
      <c r="B266" t="s">
        <v>8038</v>
      </c>
      <c r="C266" t="s">
        <v>8014</v>
      </c>
      <c r="D266" t="s">
        <v>8032</v>
      </c>
      <c r="E266" s="1">
        <v>45386</v>
      </c>
      <c r="F266">
        <v>2144.25</v>
      </c>
      <c r="G266">
        <v>307</v>
      </c>
      <c r="H266" t="s">
        <v>6</v>
      </c>
      <c r="I266" t="str">
        <f>_xlfn.XLOOKUP(shipments[[#This Row],[SPID]],people[SPID],people[Sales_person],"NA",0)</f>
        <v>Barr Faughny</v>
      </c>
      <c r="J266">
        <f>YEAR(shipments[[#This Row],[Shipdate]])</f>
        <v>2024</v>
      </c>
      <c r="K266">
        <f>MONTH(shipments[[#This Row],[Shipdate]])</f>
        <v>4</v>
      </c>
      <c r="L266" t="str">
        <f>TEXT(shipments[[#This Row],[Shipdate]],"mmmm")</f>
        <v>April</v>
      </c>
      <c r="M266">
        <f>_xlfn.XLOOKUP(shipments[[#This Row],[PID]],products[PID],products[Cost_per_box],"NA",0)</f>
        <v>5.72</v>
      </c>
      <c r="N266">
        <f>shipments[[#This Row],[Boxes]]*shipments[[#This Row],[Cost Per Box]]</f>
        <v>1756.04</v>
      </c>
      <c r="O266">
        <f>shipments[[#This Row],[Sales Amount]]-shipments[[#This Row],[Total Cost]]</f>
        <v>388.21000000000004</v>
      </c>
      <c r="P266" s="9">
        <f>shipments[[#This Row],[Profit]]/shipments[[#This Row],[Sales Amount]]</f>
        <v>0.18104698612568498</v>
      </c>
    </row>
    <row r="267" spans="1:16" x14ac:dyDescent="1">
      <c r="A267" t="s">
        <v>300</v>
      </c>
      <c r="B267" t="s">
        <v>8038</v>
      </c>
      <c r="C267" t="s">
        <v>8014</v>
      </c>
      <c r="D267" t="s">
        <v>8036</v>
      </c>
      <c r="E267" s="1">
        <v>45544</v>
      </c>
      <c r="F267">
        <v>6385.5</v>
      </c>
      <c r="G267">
        <v>913</v>
      </c>
      <c r="H267" t="s">
        <v>25</v>
      </c>
      <c r="I267" t="str">
        <f>_xlfn.XLOOKUP(shipments[[#This Row],[SPID]],people[SPID],people[Sales_person],"NA",0)</f>
        <v>Barr Faughny</v>
      </c>
      <c r="J267">
        <f>YEAR(shipments[[#This Row],[Shipdate]])</f>
        <v>2024</v>
      </c>
      <c r="K267">
        <f>MONTH(shipments[[#This Row],[Shipdate]])</f>
        <v>9</v>
      </c>
      <c r="L267" t="str">
        <f>TEXT(shipments[[#This Row],[Shipdate]],"mmmm")</f>
        <v>September</v>
      </c>
      <c r="M267">
        <f>_xlfn.XLOOKUP(shipments[[#This Row],[PID]],products[PID],products[Cost_per_box],"NA",0)</f>
        <v>5.72</v>
      </c>
      <c r="N267">
        <f>shipments[[#This Row],[Boxes]]*shipments[[#This Row],[Cost Per Box]]</f>
        <v>5222.3599999999997</v>
      </c>
      <c r="O267">
        <f>shipments[[#This Row],[Sales Amount]]-shipments[[#This Row],[Total Cost]]</f>
        <v>1163.1400000000003</v>
      </c>
      <c r="P267" s="9">
        <f>shipments[[#This Row],[Profit]]/shipments[[#This Row],[Sales Amount]]</f>
        <v>0.18215331610680452</v>
      </c>
    </row>
    <row r="268" spans="1:16" x14ac:dyDescent="1">
      <c r="A268" t="s">
        <v>301</v>
      </c>
      <c r="B268" t="s">
        <v>8038</v>
      </c>
      <c r="C268" t="s">
        <v>8014</v>
      </c>
      <c r="D268" t="s">
        <v>8033</v>
      </c>
      <c r="E268" s="1">
        <v>45184</v>
      </c>
      <c r="F268">
        <v>1197</v>
      </c>
      <c r="G268">
        <v>150</v>
      </c>
      <c r="H268" t="s">
        <v>6</v>
      </c>
      <c r="I268" t="str">
        <f>_xlfn.XLOOKUP(shipments[[#This Row],[SPID]],people[SPID],people[Sales_person],"NA",0)</f>
        <v>Barr Faughny</v>
      </c>
      <c r="J268">
        <f>YEAR(shipments[[#This Row],[Shipdate]])</f>
        <v>2023</v>
      </c>
      <c r="K268">
        <f>MONTH(shipments[[#This Row],[Shipdate]])</f>
        <v>9</v>
      </c>
      <c r="L268" t="str">
        <f>TEXT(shipments[[#This Row],[Shipdate]],"mmmm")</f>
        <v>September</v>
      </c>
      <c r="M268">
        <f>_xlfn.XLOOKUP(shipments[[#This Row],[PID]],products[PID],products[Cost_per_box],"NA",0)</f>
        <v>5.72</v>
      </c>
      <c r="N268">
        <f>shipments[[#This Row],[Boxes]]*shipments[[#This Row],[Cost Per Box]]</f>
        <v>858</v>
      </c>
      <c r="O268">
        <f>shipments[[#This Row],[Sales Amount]]-shipments[[#This Row],[Total Cost]]</f>
        <v>339</v>
      </c>
      <c r="P268" s="9">
        <f>shipments[[#This Row],[Profit]]/shipments[[#This Row],[Sales Amount]]</f>
        <v>0.2832080200501253</v>
      </c>
    </row>
    <row r="269" spans="1:16" x14ac:dyDescent="1">
      <c r="A269" t="s">
        <v>302</v>
      </c>
      <c r="B269" t="s">
        <v>8038</v>
      </c>
      <c r="C269" t="s">
        <v>8014</v>
      </c>
      <c r="D269" t="s">
        <v>8037</v>
      </c>
      <c r="E269" s="1">
        <v>45331</v>
      </c>
      <c r="F269">
        <v>2871</v>
      </c>
      <c r="G269">
        <v>575</v>
      </c>
      <c r="H269" t="s">
        <v>6</v>
      </c>
      <c r="I269" t="str">
        <f>_xlfn.XLOOKUP(shipments[[#This Row],[SPID]],people[SPID],people[Sales_person],"NA",0)</f>
        <v>Barr Faughny</v>
      </c>
      <c r="J269">
        <f>YEAR(shipments[[#This Row],[Shipdate]])</f>
        <v>2024</v>
      </c>
      <c r="K269">
        <f>MONTH(shipments[[#This Row],[Shipdate]])</f>
        <v>2</v>
      </c>
      <c r="L269" t="str">
        <f>TEXT(shipments[[#This Row],[Shipdate]],"mmmm")</f>
        <v>February</v>
      </c>
      <c r="M269">
        <f>_xlfn.XLOOKUP(shipments[[#This Row],[PID]],products[PID],products[Cost_per_box],"NA",0)</f>
        <v>5.72</v>
      </c>
      <c r="N269">
        <f>shipments[[#This Row],[Boxes]]*shipments[[#This Row],[Cost Per Box]]</f>
        <v>3289</v>
      </c>
      <c r="O269">
        <f>shipments[[#This Row],[Sales Amount]]-shipments[[#This Row],[Total Cost]]</f>
        <v>-418</v>
      </c>
      <c r="P269" s="9">
        <f>shipments[[#This Row],[Profit]]/shipments[[#This Row],[Sales Amount]]</f>
        <v>-0.14559386973180077</v>
      </c>
    </row>
    <row r="270" spans="1:16" x14ac:dyDescent="1">
      <c r="A270" t="s">
        <v>303</v>
      </c>
      <c r="B270" t="s">
        <v>8038</v>
      </c>
      <c r="C270" t="s">
        <v>8014</v>
      </c>
      <c r="D270" t="s">
        <v>8037</v>
      </c>
      <c r="E270" s="1">
        <v>44964</v>
      </c>
      <c r="F270">
        <v>4515.75</v>
      </c>
      <c r="G270">
        <v>904</v>
      </c>
      <c r="H270" t="s">
        <v>6</v>
      </c>
      <c r="I270" t="str">
        <f>_xlfn.XLOOKUP(shipments[[#This Row],[SPID]],people[SPID],people[Sales_person],"NA",0)</f>
        <v>Barr Faughny</v>
      </c>
      <c r="J270">
        <f>YEAR(shipments[[#This Row],[Shipdate]])</f>
        <v>2023</v>
      </c>
      <c r="K270">
        <f>MONTH(shipments[[#This Row],[Shipdate]])</f>
        <v>2</v>
      </c>
      <c r="L270" t="str">
        <f>TEXT(shipments[[#This Row],[Shipdate]],"mmmm")</f>
        <v>February</v>
      </c>
      <c r="M270">
        <f>_xlfn.XLOOKUP(shipments[[#This Row],[PID]],products[PID],products[Cost_per_box],"NA",0)</f>
        <v>5.72</v>
      </c>
      <c r="N270">
        <f>shipments[[#This Row],[Boxes]]*shipments[[#This Row],[Cost Per Box]]</f>
        <v>5170.88</v>
      </c>
      <c r="O270">
        <f>shipments[[#This Row],[Sales Amount]]-shipments[[#This Row],[Total Cost]]</f>
        <v>-655.13000000000011</v>
      </c>
      <c r="P270" s="9">
        <f>shipments[[#This Row],[Profit]]/shipments[[#This Row],[Sales Amount]]</f>
        <v>-0.14507667607817087</v>
      </c>
    </row>
    <row r="271" spans="1:16" x14ac:dyDescent="1">
      <c r="A271" t="s">
        <v>304</v>
      </c>
      <c r="B271" t="s">
        <v>8038</v>
      </c>
      <c r="C271" t="s">
        <v>8014</v>
      </c>
      <c r="D271" t="s">
        <v>8036</v>
      </c>
      <c r="E271" s="1">
        <v>45160</v>
      </c>
      <c r="F271">
        <v>2999.25</v>
      </c>
      <c r="G271">
        <v>334</v>
      </c>
      <c r="H271" t="s">
        <v>6</v>
      </c>
      <c r="I271" t="str">
        <f>_xlfn.XLOOKUP(shipments[[#This Row],[SPID]],people[SPID],people[Sales_person],"NA",0)</f>
        <v>Barr Faughny</v>
      </c>
      <c r="J271">
        <f>YEAR(shipments[[#This Row],[Shipdate]])</f>
        <v>2023</v>
      </c>
      <c r="K271">
        <f>MONTH(shipments[[#This Row],[Shipdate]])</f>
        <v>8</v>
      </c>
      <c r="L271" t="str">
        <f>TEXT(shipments[[#This Row],[Shipdate]],"mmmm")</f>
        <v>August</v>
      </c>
      <c r="M271">
        <f>_xlfn.XLOOKUP(shipments[[#This Row],[PID]],products[PID],products[Cost_per_box],"NA",0)</f>
        <v>5.72</v>
      </c>
      <c r="N271">
        <f>shipments[[#This Row],[Boxes]]*shipments[[#This Row],[Cost Per Box]]</f>
        <v>1910.48</v>
      </c>
      <c r="O271">
        <f>shipments[[#This Row],[Sales Amount]]-shipments[[#This Row],[Total Cost]]</f>
        <v>1088.77</v>
      </c>
      <c r="P271" s="9">
        <f>shipments[[#This Row],[Profit]]/shipments[[#This Row],[Sales Amount]]</f>
        <v>0.3630140868550471</v>
      </c>
    </row>
    <row r="272" spans="1:16" x14ac:dyDescent="1">
      <c r="A272" t="s">
        <v>305</v>
      </c>
      <c r="B272" t="s">
        <v>8038</v>
      </c>
      <c r="C272" t="s">
        <v>8015</v>
      </c>
      <c r="D272" t="s">
        <v>8036</v>
      </c>
      <c r="E272" s="1">
        <v>45317</v>
      </c>
      <c r="F272">
        <v>927</v>
      </c>
      <c r="G272">
        <v>36</v>
      </c>
      <c r="H272" t="s">
        <v>6</v>
      </c>
      <c r="I272" t="str">
        <f>_xlfn.XLOOKUP(shipments[[#This Row],[SPID]],people[SPID],people[Sales_person],"NA",0)</f>
        <v>Barr Faughny</v>
      </c>
      <c r="J272">
        <f>YEAR(shipments[[#This Row],[Shipdate]])</f>
        <v>2024</v>
      </c>
      <c r="K272">
        <f>MONTH(shipments[[#This Row],[Shipdate]])</f>
        <v>1</v>
      </c>
      <c r="L272" t="str">
        <f>TEXT(shipments[[#This Row],[Shipdate]],"mmmm")</f>
        <v>January</v>
      </c>
      <c r="M272">
        <f>_xlfn.XLOOKUP(shipments[[#This Row],[PID]],products[PID],products[Cost_per_box],"NA",0)</f>
        <v>6.31</v>
      </c>
      <c r="N272">
        <f>shipments[[#This Row],[Boxes]]*shipments[[#This Row],[Cost Per Box]]</f>
        <v>227.16</v>
      </c>
      <c r="O272">
        <f>shipments[[#This Row],[Sales Amount]]-shipments[[#This Row],[Total Cost]]</f>
        <v>699.84</v>
      </c>
      <c r="P272" s="9">
        <f>shipments[[#This Row],[Profit]]/shipments[[#This Row],[Sales Amount]]</f>
        <v>0.75495145631067961</v>
      </c>
    </row>
    <row r="273" spans="1:16" x14ac:dyDescent="1">
      <c r="A273" t="s">
        <v>306</v>
      </c>
      <c r="B273" t="s">
        <v>8038</v>
      </c>
      <c r="C273" t="s">
        <v>8015</v>
      </c>
      <c r="D273" t="s">
        <v>8037</v>
      </c>
      <c r="E273" s="1">
        <v>44953</v>
      </c>
      <c r="F273">
        <v>409.5</v>
      </c>
      <c r="G273">
        <v>17</v>
      </c>
      <c r="H273" t="s">
        <v>6</v>
      </c>
      <c r="I273" t="str">
        <f>_xlfn.XLOOKUP(shipments[[#This Row],[SPID]],people[SPID],people[Sales_person],"NA",0)</f>
        <v>Barr Faughny</v>
      </c>
      <c r="J273">
        <f>YEAR(shipments[[#This Row],[Shipdate]])</f>
        <v>2023</v>
      </c>
      <c r="K273">
        <f>MONTH(shipments[[#This Row],[Shipdate]])</f>
        <v>1</v>
      </c>
      <c r="L273" t="str">
        <f>TEXT(shipments[[#This Row],[Shipdate]],"mmmm")</f>
        <v>January</v>
      </c>
      <c r="M273">
        <f>_xlfn.XLOOKUP(shipments[[#This Row],[PID]],products[PID],products[Cost_per_box],"NA",0)</f>
        <v>6.31</v>
      </c>
      <c r="N273">
        <f>shipments[[#This Row],[Boxes]]*shipments[[#This Row],[Cost Per Box]]</f>
        <v>107.27</v>
      </c>
      <c r="O273">
        <f>shipments[[#This Row],[Sales Amount]]-shipments[[#This Row],[Total Cost]]</f>
        <v>302.23</v>
      </c>
      <c r="P273" s="9">
        <f>shipments[[#This Row],[Profit]]/shipments[[#This Row],[Sales Amount]]</f>
        <v>0.73804639804639804</v>
      </c>
    </row>
    <row r="274" spans="1:16" x14ac:dyDescent="1">
      <c r="A274" t="s">
        <v>307</v>
      </c>
      <c r="B274" t="s">
        <v>8038</v>
      </c>
      <c r="C274" t="s">
        <v>8015</v>
      </c>
      <c r="D274" t="s">
        <v>8037</v>
      </c>
      <c r="E274" s="1">
        <v>45243</v>
      </c>
      <c r="F274">
        <v>8883</v>
      </c>
      <c r="G274">
        <v>342</v>
      </c>
      <c r="H274" t="s">
        <v>39</v>
      </c>
      <c r="I274" t="str">
        <f>_xlfn.XLOOKUP(shipments[[#This Row],[SPID]],people[SPID],people[Sales_person],"NA",0)</f>
        <v>Barr Faughny</v>
      </c>
      <c r="J274">
        <f>YEAR(shipments[[#This Row],[Shipdate]])</f>
        <v>2023</v>
      </c>
      <c r="K274">
        <f>MONTH(shipments[[#This Row],[Shipdate]])</f>
        <v>11</v>
      </c>
      <c r="L274" t="str">
        <f>TEXT(shipments[[#This Row],[Shipdate]],"mmmm")</f>
        <v>November</v>
      </c>
      <c r="M274">
        <f>_xlfn.XLOOKUP(shipments[[#This Row],[PID]],products[PID],products[Cost_per_box],"NA",0)</f>
        <v>6.31</v>
      </c>
      <c r="N274">
        <f>shipments[[#This Row],[Boxes]]*shipments[[#This Row],[Cost Per Box]]</f>
        <v>2158.02</v>
      </c>
      <c r="O274">
        <f>shipments[[#This Row],[Sales Amount]]-shipments[[#This Row],[Total Cost]]</f>
        <v>6724.98</v>
      </c>
      <c r="P274" s="9">
        <f>shipments[[#This Row],[Profit]]/shipments[[#This Row],[Sales Amount]]</f>
        <v>0.75706180344478213</v>
      </c>
    </row>
    <row r="275" spans="1:16" x14ac:dyDescent="1">
      <c r="A275" t="s">
        <v>308</v>
      </c>
      <c r="B275" t="s">
        <v>8038</v>
      </c>
      <c r="C275" t="s">
        <v>8016</v>
      </c>
      <c r="D275" t="s">
        <v>8035</v>
      </c>
      <c r="E275" s="1">
        <v>45561</v>
      </c>
      <c r="F275">
        <v>6030</v>
      </c>
      <c r="G275">
        <v>224</v>
      </c>
      <c r="H275" t="s">
        <v>25</v>
      </c>
      <c r="I275" t="str">
        <f>_xlfn.XLOOKUP(shipments[[#This Row],[SPID]],people[SPID],people[Sales_person],"NA",0)</f>
        <v>Barr Faughny</v>
      </c>
      <c r="J275">
        <f>YEAR(shipments[[#This Row],[Shipdate]])</f>
        <v>2024</v>
      </c>
      <c r="K275">
        <f>MONTH(shipments[[#This Row],[Shipdate]])</f>
        <v>9</v>
      </c>
      <c r="L275" t="str">
        <f>TEXT(shipments[[#This Row],[Shipdate]],"mmmm")</f>
        <v>September</v>
      </c>
      <c r="M275">
        <f>_xlfn.XLOOKUP(shipments[[#This Row],[PID]],products[PID],products[Cost_per_box],"NA",0)</f>
        <v>9.94</v>
      </c>
      <c r="N275">
        <f>shipments[[#This Row],[Boxes]]*shipments[[#This Row],[Cost Per Box]]</f>
        <v>2226.56</v>
      </c>
      <c r="O275">
        <f>shipments[[#This Row],[Sales Amount]]-shipments[[#This Row],[Total Cost]]</f>
        <v>3803.44</v>
      </c>
      <c r="P275" s="9">
        <f>shipments[[#This Row],[Profit]]/shipments[[#This Row],[Sales Amount]]</f>
        <v>0.6307529021558872</v>
      </c>
    </row>
    <row r="276" spans="1:16" x14ac:dyDescent="1">
      <c r="A276" t="s">
        <v>309</v>
      </c>
      <c r="B276" t="s">
        <v>8038</v>
      </c>
      <c r="C276" t="s">
        <v>8016</v>
      </c>
      <c r="D276" t="s">
        <v>8032</v>
      </c>
      <c r="E276" s="1">
        <v>45173</v>
      </c>
      <c r="F276">
        <v>5361.75</v>
      </c>
      <c r="G276">
        <v>199</v>
      </c>
      <c r="H276" t="s">
        <v>6</v>
      </c>
      <c r="I276" t="str">
        <f>_xlfn.XLOOKUP(shipments[[#This Row],[SPID]],people[SPID],people[Sales_person],"NA",0)</f>
        <v>Barr Faughny</v>
      </c>
      <c r="J276">
        <f>YEAR(shipments[[#This Row],[Shipdate]])</f>
        <v>2023</v>
      </c>
      <c r="K276">
        <f>MONTH(shipments[[#This Row],[Shipdate]])</f>
        <v>9</v>
      </c>
      <c r="L276" t="str">
        <f>TEXT(shipments[[#This Row],[Shipdate]],"mmmm")</f>
        <v>September</v>
      </c>
      <c r="M276">
        <f>_xlfn.XLOOKUP(shipments[[#This Row],[PID]],products[PID],products[Cost_per_box],"NA",0)</f>
        <v>9.94</v>
      </c>
      <c r="N276">
        <f>shipments[[#This Row],[Boxes]]*shipments[[#This Row],[Cost Per Box]]</f>
        <v>1978.06</v>
      </c>
      <c r="O276">
        <f>shipments[[#This Row],[Sales Amount]]-shipments[[#This Row],[Total Cost]]</f>
        <v>3383.69</v>
      </c>
      <c r="P276" s="9">
        <f>shipments[[#This Row],[Profit]]/shipments[[#This Row],[Sales Amount]]</f>
        <v>0.6310794050449946</v>
      </c>
    </row>
    <row r="277" spans="1:16" x14ac:dyDescent="1">
      <c r="A277" t="s">
        <v>310</v>
      </c>
      <c r="B277" t="s">
        <v>8038</v>
      </c>
      <c r="C277" t="s">
        <v>8016</v>
      </c>
      <c r="D277" t="s">
        <v>8035</v>
      </c>
      <c r="E277" s="1">
        <v>45341</v>
      </c>
      <c r="F277">
        <v>5897.25</v>
      </c>
      <c r="G277">
        <v>236</v>
      </c>
      <c r="H277" t="s">
        <v>6</v>
      </c>
      <c r="I277" t="str">
        <f>_xlfn.XLOOKUP(shipments[[#This Row],[SPID]],people[SPID],people[Sales_person],"NA",0)</f>
        <v>Barr Faughny</v>
      </c>
      <c r="J277">
        <f>YEAR(shipments[[#This Row],[Shipdate]])</f>
        <v>2024</v>
      </c>
      <c r="K277">
        <f>MONTH(shipments[[#This Row],[Shipdate]])</f>
        <v>2</v>
      </c>
      <c r="L277" t="str">
        <f>TEXT(shipments[[#This Row],[Shipdate]],"mmmm")</f>
        <v>February</v>
      </c>
      <c r="M277">
        <f>_xlfn.XLOOKUP(shipments[[#This Row],[PID]],products[PID],products[Cost_per_box],"NA",0)</f>
        <v>9.94</v>
      </c>
      <c r="N277">
        <f>shipments[[#This Row],[Boxes]]*shipments[[#This Row],[Cost Per Box]]</f>
        <v>2345.8399999999997</v>
      </c>
      <c r="O277">
        <f>shipments[[#This Row],[Sales Amount]]-shipments[[#This Row],[Total Cost]]</f>
        <v>3551.4100000000003</v>
      </c>
      <c r="P277" s="9">
        <f>shipments[[#This Row],[Profit]]/shipments[[#This Row],[Sales Amount]]</f>
        <v>0.60221459154690749</v>
      </c>
    </row>
    <row r="278" spans="1:16" x14ac:dyDescent="1">
      <c r="A278" t="s">
        <v>311</v>
      </c>
      <c r="B278" t="s">
        <v>8038</v>
      </c>
      <c r="C278" t="s">
        <v>8017</v>
      </c>
      <c r="D278" t="s">
        <v>8033</v>
      </c>
      <c r="E278" s="1">
        <v>45035</v>
      </c>
      <c r="F278">
        <v>9231.75</v>
      </c>
      <c r="G278">
        <v>440</v>
      </c>
      <c r="H278" t="s">
        <v>6</v>
      </c>
      <c r="I278" t="str">
        <f>_xlfn.XLOOKUP(shipments[[#This Row],[SPID]],people[SPID],people[Sales_person],"NA",0)</f>
        <v>Barr Faughny</v>
      </c>
      <c r="J278">
        <f>YEAR(shipments[[#This Row],[Shipdate]])</f>
        <v>2023</v>
      </c>
      <c r="K278">
        <f>MONTH(shipments[[#This Row],[Shipdate]])</f>
        <v>4</v>
      </c>
      <c r="L278" t="str">
        <f>TEXT(shipments[[#This Row],[Shipdate]],"mmmm")</f>
        <v>April</v>
      </c>
      <c r="M278">
        <f>_xlfn.XLOOKUP(shipments[[#This Row],[PID]],products[PID],products[Cost_per_box],"NA",0)</f>
        <v>7.73</v>
      </c>
      <c r="N278">
        <f>shipments[[#This Row],[Boxes]]*shipments[[#This Row],[Cost Per Box]]</f>
        <v>3401.2000000000003</v>
      </c>
      <c r="O278">
        <f>shipments[[#This Row],[Sales Amount]]-shipments[[#This Row],[Total Cost]]</f>
        <v>5830.5499999999993</v>
      </c>
      <c r="P278" s="9">
        <f>shipments[[#This Row],[Profit]]/shipments[[#This Row],[Sales Amount]]</f>
        <v>0.63157581173666955</v>
      </c>
    </row>
    <row r="279" spans="1:16" x14ac:dyDescent="1">
      <c r="A279" t="s">
        <v>312</v>
      </c>
      <c r="B279" t="s">
        <v>8038</v>
      </c>
      <c r="C279" t="s">
        <v>8017</v>
      </c>
      <c r="D279" t="s">
        <v>8034</v>
      </c>
      <c r="E279" s="1">
        <v>45240</v>
      </c>
      <c r="F279">
        <v>5508</v>
      </c>
      <c r="G279">
        <v>276</v>
      </c>
      <c r="H279" t="s">
        <v>6</v>
      </c>
      <c r="I279" t="str">
        <f>_xlfn.XLOOKUP(shipments[[#This Row],[SPID]],people[SPID],people[Sales_person],"NA",0)</f>
        <v>Barr Faughny</v>
      </c>
      <c r="J279">
        <f>YEAR(shipments[[#This Row],[Shipdate]])</f>
        <v>2023</v>
      </c>
      <c r="K279">
        <f>MONTH(shipments[[#This Row],[Shipdate]])</f>
        <v>11</v>
      </c>
      <c r="L279" t="str">
        <f>TEXT(shipments[[#This Row],[Shipdate]],"mmmm")</f>
        <v>November</v>
      </c>
      <c r="M279">
        <f>_xlfn.XLOOKUP(shipments[[#This Row],[PID]],products[PID],products[Cost_per_box],"NA",0)</f>
        <v>7.73</v>
      </c>
      <c r="N279">
        <f>shipments[[#This Row],[Boxes]]*shipments[[#This Row],[Cost Per Box]]</f>
        <v>2133.48</v>
      </c>
      <c r="O279">
        <f>shipments[[#This Row],[Sales Amount]]-shipments[[#This Row],[Total Cost]]</f>
        <v>3374.52</v>
      </c>
      <c r="P279" s="9">
        <f>shipments[[#This Row],[Profit]]/shipments[[#This Row],[Sales Amount]]</f>
        <v>0.61265795206971674</v>
      </c>
    </row>
    <row r="280" spans="1:16" x14ac:dyDescent="1">
      <c r="A280" t="s">
        <v>313</v>
      </c>
      <c r="B280" t="s">
        <v>8038</v>
      </c>
      <c r="C280" t="s">
        <v>8017</v>
      </c>
      <c r="D280" t="s">
        <v>8037</v>
      </c>
      <c r="E280" s="1">
        <v>45419</v>
      </c>
      <c r="F280">
        <v>7240.5</v>
      </c>
      <c r="G280">
        <v>330</v>
      </c>
      <c r="H280" t="s">
        <v>6</v>
      </c>
      <c r="I280" t="str">
        <f>_xlfn.XLOOKUP(shipments[[#This Row],[SPID]],people[SPID],people[Sales_person],"NA",0)</f>
        <v>Barr Faughny</v>
      </c>
      <c r="J280">
        <f>YEAR(shipments[[#This Row],[Shipdate]])</f>
        <v>2024</v>
      </c>
      <c r="K280">
        <f>MONTH(shipments[[#This Row],[Shipdate]])</f>
        <v>5</v>
      </c>
      <c r="L280" t="str">
        <f>TEXT(shipments[[#This Row],[Shipdate]],"mmmm")</f>
        <v>May</v>
      </c>
      <c r="M280">
        <f>_xlfn.XLOOKUP(shipments[[#This Row],[PID]],products[PID],products[Cost_per_box],"NA",0)</f>
        <v>7.73</v>
      </c>
      <c r="N280">
        <f>shipments[[#This Row],[Boxes]]*shipments[[#This Row],[Cost Per Box]]</f>
        <v>2550.9</v>
      </c>
      <c r="O280">
        <f>shipments[[#This Row],[Sales Amount]]-shipments[[#This Row],[Total Cost]]</f>
        <v>4689.6000000000004</v>
      </c>
      <c r="P280" s="9">
        <f>shipments[[#This Row],[Profit]]/shipments[[#This Row],[Sales Amount]]</f>
        <v>0.64769007665216494</v>
      </c>
    </row>
    <row r="281" spans="1:16" x14ac:dyDescent="1">
      <c r="A281" t="s">
        <v>314</v>
      </c>
      <c r="B281" t="s">
        <v>8038</v>
      </c>
      <c r="C281" t="s">
        <v>8017</v>
      </c>
      <c r="D281" t="s">
        <v>8034</v>
      </c>
      <c r="E281" s="1">
        <v>45435</v>
      </c>
      <c r="F281">
        <v>765</v>
      </c>
      <c r="G281">
        <v>35</v>
      </c>
      <c r="H281" t="s">
        <v>6</v>
      </c>
      <c r="I281" t="str">
        <f>_xlfn.XLOOKUP(shipments[[#This Row],[SPID]],people[SPID],people[Sales_person],"NA",0)</f>
        <v>Barr Faughny</v>
      </c>
      <c r="J281">
        <f>YEAR(shipments[[#This Row],[Shipdate]])</f>
        <v>2024</v>
      </c>
      <c r="K281">
        <f>MONTH(shipments[[#This Row],[Shipdate]])</f>
        <v>5</v>
      </c>
      <c r="L281" t="str">
        <f>TEXT(shipments[[#This Row],[Shipdate]],"mmmm")</f>
        <v>May</v>
      </c>
      <c r="M281">
        <f>_xlfn.XLOOKUP(shipments[[#This Row],[PID]],products[PID],products[Cost_per_box],"NA",0)</f>
        <v>7.73</v>
      </c>
      <c r="N281">
        <f>shipments[[#This Row],[Boxes]]*shipments[[#This Row],[Cost Per Box]]</f>
        <v>270.55</v>
      </c>
      <c r="O281">
        <f>shipments[[#This Row],[Sales Amount]]-shipments[[#This Row],[Total Cost]]</f>
        <v>494.45</v>
      </c>
      <c r="P281" s="9">
        <f>shipments[[#This Row],[Profit]]/shipments[[#This Row],[Sales Amount]]</f>
        <v>0.6463398692810457</v>
      </c>
    </row>
    <row r="282" spans="1:16" x14ac:dyDescent="1">
      <c r="A282" t="s">
        <v>315</v>
      </c>
      <c r="B282" t="s">
        <v>8038</v>
      </c>
      <c r="C282" t="s">
        <v>8017</v>
      </c>
      <c r="D282" t="s">
        <v>8032</v>
      </c>
      <c r="E282" s="1">
        <v>45078</v>
      </c>
      <c r="F282">
        <v>3741.75</v>
      </c>
      <c r="G282">
        <v>208</v>
      </c>
      <c r="H282" t="s">
        <v>6</v>
      </c>
      <c r="I282" t="str">
        <f>_xlfn.XLOOKUP(shipments[[#This Row],[SPID]],people[SPID],people[Sales_person],"NA",0)</f>
        <v>Barr Faughny</v>
      </c>
      <c r="J282">
        <f>YEAR(shipments[[#This Row],[Shipdate]])</f>
        <v>2023</v>
      </c>
      <c r="K282">
        <f>MONTH(shipments[[#This Row],[Shipdate]])</f>
        <v>6</v>
      </c>
      <c r="L282" t="str">
        <f>TEXT(shipments[[#This Row],[Shipdate]],"mmmm")</f>
        <v>June</v>
      </c>
      <c r="M282">
        <f>_xlfn.XLOOKUP(shipments[[#This Row],[PID]],products[PID],products[Cost_per_box],"NA",0)</f>
        <v>7.73</v>
      </c>
      <c r="N282">
        <f>shipments[[#This Row],[Boxes]]*shipments[[#This Row],[Cost Per Box]]</f>
        <v>1607.8400000000001</v>
      </c>
      <c r="O282">
        <f>shipments[[#This Row],[Sales Amount]]-shipments[[#This Row],[Total Cost]]</f>
        <v>2133.91</v>
      </c>
      <c r="P282" s="9">
        <f>shipments[[#This Row],[Profit]]/shipments[[#This Row],[Sales Amount]]</f>
        <v>0.57029732077236583</v>
      </c>
    </row>
    <row r="283" spans="1:16" x14ac:dyDescent="1">
      <c r="A283" t="s">
        <v>316</v>
      </c>
      <c r="B283" t="s">
        <v>8038</v>
      </c>
      <c r="C283" t="s">
        <v>8017</v>
      </c>
      <c r="D283" t="s">
        <v>8035</v>
      </c>
      <c r="E283" s="1">
        <v>45246</v>
      </c>
      <c r="F283">
        <v>13475.25</v>
      </c>
      <c r="G283">
        <v>749</v>
      </c>
      <c r="H283" t="s">
        <v>6</v>
      </c>
      <c r="I283" t="str">
        <f>_xlfn.XLOOKUP(shipments[[#This Row],[SPID]],people[SPID],people[Sales_person],"NA",0)</f>
        <v>Barr Faughny</v>
      </c>
      <c r="J283">
        <f>YEAR(shipments[[#This Row],[Shipdate]])</f>
        <v>2023</v>
      </c>
      <c r="K283">
        <f>MONTH(shipments[[#This Row],[Shipdate]])</f>
        <v>11</v>
      </c>
      <c r="L283" t="str">
        <f>TEXT(shipments[[#This Row],[Shipdate]],"mmmm")</f>
        <v>November</v>
      </c>
      <c r="M283">
        <f>_xlfn.XLOOKUP(shipments[[#This Row],[PID]],products[PID],products[Cost_per_box],"NA",0)</f>
        <v>7.73</v>
      </c>
      <c r="N283">
        <f>shipments[[#This Row],[Boxes]]*shipments[[#This Row],[Cost Per Box]]</f>
        <v>5789.77</v>
      </c>
      <c r="O283">
        <f>shipments[[#This Row],[Sales Amount]]-shipments[[#This Row],[Total Cost]]</f>
        <v>7685.48</v>
      </c>
      <c r="P283" s="9">
        <f>shipments[[#This Row],[Profit]]/shipments[[#This Row],[Sales Amount]]</f>
        <v>0.5703404389528951</v>
      </c>
    </row>
    <row r="284" spans="1:16" x14ac:dyDescent="1">
      <c r="A284" t="s">
        <v>317</v>
      </c>
      <c r="B284" t="s">
        <v>8038</v>
      </c>
      <c r="C284" t="s">
        <v>8017</v>
      </c>
      <c r="D284" t="s">
        <v>8037</v>
      </c>
      <c r="E284" s="1">
        <v>45467</v>
      </c>
      <c r="F284">
        <v>7031.25</v>
      </c>
      <c r="G284">
        <v>371</v>
      </c>
      <c r="H284" t="s">
        <v>6</v>
      </c>
      <c r="I284" t="str">
        <f>_xlfn.XLOOKUP(shipments[[#This Row],[SPID]],people[SPID],people[Sales_person],"NA",0)</f>
        <v>Barr Faughny</v>
      </c>
      <c r="J284">
        <f>YEAR(shipments[[#This Row],[Shipdate]])</f>
        <v>2024</v>
      </c>
      <c r="K284">
        <f>MONTH(shipments[[#This Row],[Shipdate]])</f>
        <v>6</v>
      </c>
      <c r="L284" t="str">
        <f>TEXT(shipments[[#This Row],[Shipdate]],"mmmm")</f>
        <v>June</v>
      </c>
      <c r="M284">
        <f>_xlfn.XLOOKUP(shipments[[#This Row],[PID]],products[PID],products[Cost_per_box],"NA",0)</f>
        <v>7.73</v>
      </c>
      <c r="N284">
        <f>shipments[[#This Row],[Boxes]]*shipments[[#This Row],[Cost Per Box]]</f>
        <v>2867.8300000000004</v>
      </c>
      <c r="O284">
        <f>shipments[[#This Row],[Sales Amount]]-shipments[[#This Row],[Total Cost]]</f>
        <v>4163.42</v>
      </c>
      <c r="P284" s="9">
        <f>shipments[[#This Row],[Profit]]/shipments[[#This Row],[Sales Amount]]</f>
        <v>0.59213084444444442</v>
      </c>
    </row>
    <row r="285" spans="1:16" x14ac:dyDescent="1">
      <c r="A285" t="s">
        <v>318</v>
      </c>
      <c r="B285" t="s">
        <v>8038</v>
      </c>
      <c r="C285" t="s">
        <v>8017</v>
      </c>
      <c r="D285" t="s">
        <v>8032</v>
      </c>
      <c r="E285" s="1">
        <v>45513</v>
      </c>
      <c r="F285">
        <v>346.5</v>
      </c>
      <c r="G285">
        <v>19</v>
      </c>
      <c r="H285" t="s">
        <v>17</v>
      </c>
      <c r="I285" t="str">
        <f>_xlfn.XLOOKUP(shipments[[#This Row],[SPID]],people[SPID],people[Sales_person],"NA",0)</f>
        <v>Barr Faughny</v>
      </c>
      <c r="J285">
        <f>YEAR(shipments[[#This Row],[Shipdate]])</f>
        <v>2024</v>
      </c>
      <c r="K285">
        <f>MONTH(shipments[[#This Row],[Shipdate]])</f>
        <v>8</v>
      </c>
      <c r="L285" t="str">
        <f>TEXT(shipments[[#This Row],[Shipdate]],"mmmm")</f>
        <v>August</v>
      </c>
      <c r="M285">
        <f>_xlfn.XLOOKUP(shipments[[#This Row],[PID]],products[PID],products[Cost_per_box],"NA",0)</f>
        <v>7.73</v>
      </c>
      <c r="N285">
        <f>shipments[[#This Row],[Boxes]]*shipments[[#This Row],[Cost Per Box]]</f>
        <v>146.87</v>
      </c>
      <c r="O285">
        <f>shipments[[#This Row],[Sales Amount]]-shipments[[#This Row],[Total Cost]]</f>
        <v>199.63</v>
      </c>
      <c r="P285" s="9">
        <f>shipments[[#This Row],[Profit]]/shipments[[#This Row],[Sales Amount]]</f>
        <v>0.57613275613275616</v>
      </c>
    </row>
    <row r="286" spans="1:16" x14ac:dyDescent="1">
      <c r="A286" t="s">
        <v>319</v>
      </c>
      <c r="B286" t="s">
        <v>8038</v>
      </c>
      <c r="C286" t="s">
        <v>8017</v>
      </c>
      <c r="D286" t="s">
        <v>8032</v>
      </c>
      <c r="E286" s="1">
        <v>45392</v>
      </c>
      <c r="F286">
        <v>5285.25</v>
      </c>
      <c r="G286">
        <v>294</v>
      </c>
      <c r="H286" t="s">
        <v>6</v>
      </c>
      <c r="I286" t="str">
        <f>_xlfn.XLOOKUP(shipments[[#This Row],[SPID]],people[SPID],people[Sales_person],"NA",0)</f>
        <v>Barr Faughny</v>
      </c>
      <c r="J286">
        <f>YEAR(shipments[[#This Row],[Shipdate]])</f>
        <v>2024</v>
      </c>
      <c r="K286">
        <f>MONTH(shipments[[#This Row],[Shipdate]])</f>
        <v>4</v>
      </c>
      <c r="L286" t="str">
        <f>TEXT(shipments[[#This Row],[Shipdate]],"mmmm")</f>
        <v>April</v>
      </c>
      <c r="M286">
        <f>_xlfn.XLOOKUP(shipments[[#This Row],[PID]],products[PID],products[Cost_per_box],"NA",0)</f>
        <v>7.73</v>
      </c>
      <c r="N286">
        <f>shipments[[#This Row],[Boxes]]*shipments[[#This Row],[Cost Per Box]]</f>
        <v>2272.6200000000003</v>
      </c>
      <c r="O286">
        <f>shipments[[#This Row],[Sales Amount]]-shipments[[#This Row],[Total Cost]]</f>
        <v>3012.6299999999997</v>
      </c>
      <c r="P286" s="9">
        <f>shipments[[#This Row],[Profit]]/shipments[[#This Row],[Sales Amount]]</f>
        <v>0.57000709521782311</v>
      </c>
    </row>
    <row r="287" spans="1:16" x14ac:dyDescent="1">
      <c r="A287" t="s">
        <v>320</v>
      </c>
      <c r="B287" t="s">
        <v>8038</v>
      </c>
      <c r="C287" t="s">
        <v>8018</v>
      </c>
      <c r="D287" t="s">
        <v>8032</v>
      </c>
      <c r="E287" s="1">
        <v>45509</v>
      </c>
      <c r="F287">
        <v>12075.75</v>
      </c>
      <c r="G287">
        <v>549</v>
      </c>
      <c r="H287" t="s">
        <v>39</v>
      </c>
      <c r="I287" t="str">
        <f>_xlfn.XLOOKUP(shipments[[#This Row],[SPID]],people[SPID],people[Sales_person],"NA",0)</f>
        <v>Barr Faughny</v>
      </c>
      <c r="J287">
        <f>YEAR(shipments[[#This Row],[Shipdate]])</f>
        <v>2024</v>
      </c>
      <c r="K287">
        <f>MONTH(shipments[[#This Row],[Shipdate]])</f>
        <v>8</v>
      </c>
      <c r="L287" t="str">
        <f>TEXT(shipments[[#This Row],[Shipdate]],"mmmm")</f>
        <v>August</v>
      </c>
      <c r="M287">
        <f>_xlfn.XLOOKUP(shipments[[#This Row],[PID]],products[PID],products[Cost_per_box],"NA",0)</f>
        <v>3.68</v>
      </c>
      <c r="N287">
        <f>shipments[[#This Row],[Boxes]]*shipments[[#This Row],[Cost Per Box]]</f>
        <v>2020.3200000000002</v>
      </c>
      <c r="O287">
        <f>shipments[[#This Row],[Sales Amount]]-shipments[[#This Row],[Total Cost]]</f>
        <v>10055.43</v>
      </c>
      <c r="P287" s="9">
        <f>shipments[[#This Row],[Profit]]/shipments[[#This Row],[Sales Amount]]</f>
        <v>0.83269610583193587</v>
      </c>
    </row>
    <row r="288" spans="1:16" x14ac:dyDescent="1">
      <c r="A288" t="s">
        <v>321</v>
      </c>
      <c r="B288" t="s">
        <v>8038</v>
      </c>
      <c r="C288" t="s">
        <v>8018</v>
      </c>
      <c r="D288" t="s">
        <v>8033</v>
      </c>
      <c r="E288" s="1">
        <v>44944</v>
      </c>
      <c r="F288">
        <v>785.25</v>
      </c>
      <c r="G288">
        <v>38</v>
      </c>
      <c r="H288" t="s">
        <v>6</v>
      </c>
      <c r="I288" t="str">
        <f>_xlfn.XLOOKUP(shipments[[#This Row],[SPID]],people[SPID],people[Sales_person],"NA",0)</f>
        <v>Barr Faughny</v>
      </c>
      <c r="J288">
        <f>YEAR(shipments[[#This Row],[Shipdate]])</f>
        <v>2023</v>
      </c>
      <c r="K288">
        <f>MONTH(shipments[[#This Row],[Shipdate]])</f>
        <v>1</v>
      </c>
      <c r="L288" t="str">
        <f>TEXT(shipments[[#This Row],[Shipdate]],"mmmm")</f>
        <v>January</v>
      </c>
      <c r="M288">
        <f>_xlfn.XLOOKUP(shipments[[#This Row],[PID]],products[PID],products[Cost_per_box],"NA",0)</f>
        <v>3.68</v>
      </c>
      <c r="N288">
        <f>shipments[[#This Row],[Boxes]]*shipments[[#This Row],[Cost Per Box]]</f>
        <v>139.84</v>
      </c>
      <c r="O288">
        <f>shipments[[#This Row],[Sales Amount]]-shipments[[#This Row],[Total Cost]]</f>
        <v>645.41</v>
      </c>
      <c r="P288" s="9">
        <f>shipments[[#This Row],[Profit]]/shipments[[#This Row],[Sales Amount]]</f>
        <v>0.82191658707418014</v>
      </c>
    </row>
    <row r="289" spans="1:16" x14ac:dyDescent="1">
      <c r="A289" t="s">
        <v>322</v>
      </c>
      <c r="B289" t="s">
        <v>8038</v>
      </c>
      <c r="C289" t="s">
        <v>8019</v>
      </c>
      <c r="D289" t="s">
        <v>8036</v>
      </c>
      <c r="E289" s="1">
        <v>45261</v>
      </c>
      <c r="F289">
        <v>2913.75</v>
      </c>
      <c r="G289">
        <v>209</v>
      </c>
      <c r="H289" t="s">
        <v>6</v>
      </c>
      <c r="I289" t="str">
        <f>_xlfn.XLOOKUP(shipments[[#This Row],[SPID]],people[SPID],people[Sales_person],"NA",0)</f>
        <v>Barr Faughny</v>
      </c>
      <c r="J289">
        <f>YEAR(shipments[[#This Row],[Shipdate]])</f>
        <v>2023</v>
      </c>
      <c r="K289">
        <f>MONTH(shipments[[#This Row],[Shipdate]])</f>
        <v>12</v>
      </c>
      <c r="L289" t="str">
        <f>TEXT(shipments[[#This Row],[Shipdate]],"mmmm")</f>
        <v>December</v>
      </c>
      <c r="M289">
        <f>_xlfn.XLOOKUP(shipments[[#This Row],[PID]],products[PID],products[Cost_per_box],"NA",0)</f>
        <v>8.2200000000000006</v>
      </c>
      <c r="N289">
        <f>shipments[[#This Row],[Boxes]]*shipments[[#This Row],[Cost Per Box]]</f>
        <v>1717.9800000000002</v>
      </c>
      <c r="O289">
        <f>shipments[[#This Row],[Sales Amount]]-shipments[[#This Row],[Total Cost]]</f>
        <v>1195.7699999999998</v>
      </c>
      <c r="P289" s="9">
        <f>shipments[[#This Row],[Profit]]/shipments[[#This Row],[Sales Amount]]</f>
        <v>0.41038867438867432</v>
      </c>
    </row>
    <row r="290" spans="1:16" x14ac:dyDescent="1">
      <c r="A290" t="s">
        <v>323</v>
      </c>
      <c r="B290" t="s">
        <v>8038</v>
      </c>
      <c r="C290" t="s">
        <v>8019</v>
      </c>
      <c r="D290" t="s">
        <v>8034</v>
      </c>
      <c r="E290" s="1">
        <v>44958</v>
      </c>
      <c r="F290">
        <v>7510.5</v>
      </c>
      <c r="G290">
        <v>578</v>
      </c>
      <c r="H290" t="s">
        <v>6</v>
      </c>
      <c r="I290" t="str">
        <f>_xlfn.XLOOKUP(shipments[[#This Row],[SPID]],people[SPID],people[Sales_person],"NA",0)</f>
        <v>Barr Faughny</v>
      </c>
      <c r="J290">
        <f>YEAR(shipments[[#This Row],[Shipdate]])</f>
        <v>2023</v>
      </c>
      <c r="K290">
        <f>MONTH(shipments[[#This Row],[Shipdate]])</f>
        <v>2</v>
      </c>
      <c r="L290" t="str">
        <f>TEXT(shipments[[#This Row],[Shipdate]],"mmmm")</f>
        <v>February</v>
      </c>
      <c r="M290">
        <f>_xlfn.XLOOKUP(shipments[[#This Row],[PID]],products[PID],products[Cost_per_box],"NA",0)</f>
        <v>8.2200000000000006</v>
      </c>
      <c r="N290">
        <f>shipments[[#This Row],[Boxes]]*shipments[[#This Row],[Cost Per Box]]</f>
        <v>4751.1600000000008</v>
      </c>
      <c r="O290">
        <f>shipments[[#This Row],[Sales Amount]]-shipments[[#This Row],[Total Cost]]</f>
        <v>2759.3399999999992</v>
      </c>
      <c r="P290" s="9">
        <f>shipments[[#This Row],[Profit]]/shipments[[#This Row],[Sales Amount]]</f>
        <v>0.36739764329938074</v>
      </c>
    </row>
    <row r="291" spans="1:16" x14ac:dyDescent="1">
      <c r="A291" t="s">
        <v>324</v>
      </c>
      <c r="B291" t="s">
        <v>8038</v>
      </c>
      <c r="C291" t="s">
        <v>8019</v>
      </c>
      <c r="D291" t="s">
        <v>8036</v>
      </c>
      <c r="E291" s="1">
        <v>45285</v>
      </c>
      <c r="F291">
        <v>10111.5</v>
      </c>
      <c r="G291">
        <v>843</v>
      </c>
      <c r="H291" t="s">
        <v>6</v>
      </c>
      <c r="I291" t="str">
        <f>_xlfn.XLOOKUP(shipments[[#This Row],[SPID]],people[SPID],people[Sales_person],"NA",0)</f>
        <v>Barr Faughny</v>
      </c>
      <c r="J291">
        <f>YEAR(shipments[[#This Row],[Shipdate]])</f>
        <v>2023</v>
      </c>
      <c r="K291">
        <f>MONTH(shipments[[#This Row],[Shipdate]])</f>
        <v>12</v>
      </c>
      <c r="L291" t="str">
        <f>TEXT(shipments[[#This Row],[Shipdate]],"mmmm")</f>
        <v>December</v>
      </c>
      <c r="M291">
        <f>_xlfn.XLOOKUP(shipments[[#This Row],[PID]],products[PID],products[Cost_per_box],"NA",0)</f>
        <v>8.2200000000000006</v>
      </c>
      <c r="N291">
        <f>shipments[[#This Row],[Boxes]]*shipments[[#This Row],[Cost Per Box]]</f>
        <v>6929.4600000000009</v>
      </c>
      <c r="O291">
        <f>shipments[[#This Row],[Sales Amount]]-shipments[[#This Row],[Total Cost]]</f>
        <v>3182.0399999999991</v>
      </c>
      <c r="P291" s="9">
        <f>shipments[[#This Row],[Profit]]/shipments[[#This Row],[Sales Amount]]</f>
        <v>0.31469514908767238</v>
      </c>
    </row>
    <row r="292" spans="1:16" x14ac:dyDescent="1">
      <c r="A292" t="s">
        <v>325</v>
      </c>
      <c r="B292" t="s">
        <v>8038</v>
      </c>
      <c r="C292" t="s">
        <v>8019</v>
      </c>
      <c r="D292" t="s">
        <v>8032</v>
      </c>
      <c r="E292" s="1">
        <v>45271</v>
      </c>
      <c r="F292">
        <v>7751.25</v>
      </c>
      <c r="G292">
        <v>646</v>
      </c>
      <c r="H292" t="s">
        <v>6</v>
      </c>
      <c r="I292" t="str">
        <f>_xlfn.XLOOKUP(shipments[[#This Row],[SPID]],people[SPID],people[Sales_person],"NA",0)</f>
        <v>Barr Faughny</v>
      </c>
      <c r="J292">
        <f>YEAR(shipments[[#This Row],[Shipdate]])</f>
        <v>2023</v>
      </c>
      <c r="K292">
        <f>MONTH(shipments[[#This Row],[Shipdate]])</f>
        <v>12</v>
      </c>
      <c r="L292" t="str">
        <f>TEXT(shipments[[#This Row],[Shipdate]],"mmmm")</f>
        <v>December</v>
      </c>
      <c r="M292">
        <f>_xlfn.XLOOKUP(shipments[[#This Row],[PID]],products[PID],products[Cost_per_box],"NA",0)</f>
        <v>8.2200000000000006</v>
      </c>
      <c r="N292">
        <f>shipments[[#This Row],[Boxes]]*shipments[[#This Row],[Cost Per Box]]</f>
        <v>5310.1200000000008</v>
      </c>
      <c r="O292">
        <f>shipments[[#This Row],[Sales Amount]]-shipments[[#This Row],[Total Cost]]</f>
        <v>2441.1299999999992</v>
      </c>
      <c r="P292" s="9">
        <f>shipments[[#This Row],[Profit]]/shipments[[#This Row],[Sales Amount]]</f>
        <v>0.31493372036768252</v>
      </c>
    </row>
    <row r="293" spans="1:16" x14ac:dyDescent="1">
      <c r="A293" t="s">
        <v>326</v>
      </c>
      <c r="B293" t="s">
        <v>8038</v>
      </c>
      <c r="C293" t="s">
        <v>8019</v>
      </c>
      <c r="D293" t="s">
        <v>8032</v>
      </c>
      <c r="E293" s="1">
        <v>45329</v>
      </c>
      <c r="F293">
        <v>684</v>
      </c>
      <c r="G293">
        <v>46</v>
      </c>
      <c r="H293" t="s">
        <v>39</v>
      </c>
      <c r="I293" t="str">
        <f>_xlfn.XLOOKUP(shipments[[#This Row],[SPID]],people[SPID],people[Sales_person],"NA",0)</f>
        <v>Barr Faughny</v>
      </c>
      <c r="J293">
        <f>YEAR(shipments[[#This Row],[Shipdate]])</f>
        <v>2024</v>
      </c>
      <c r="K293">
        <f>MONTH(shipments[[#This Row],[Shipdate]])</f>
        <v>2</v>
      </c>
      <c r="L293" t="str">
        <f>TEXT(shipments[[#This Row],[Shipdate]],"mmmm")</f>
        <v>February</v>
      </c>
      <c r="M293">
        <f>_xlfn.XLOOKUP(shipments[[#This Row],[PID]],products[PID],products[Cost_per_box],"NA",0)</f>
        <v>8.2200000000000006</v>
      </c>
      <c r="N293">
        <f>shipments[[#This Row],[Boxes]]*shipments[[#This Row],[Cost Per Box]]</f>
        <v>378.12</v>
      </c>
      <c r="O293">
        <f>shipments[[#This Row],[Sales Amount]]-shipments[[#This Row],[Total Cost]]</f>
        <v>305.88</v>
      </c>
      <c r="P293" s="9">
        <f>shipments[[#This Row],[Profit]]/shipments[[#This Row],[Sales Amount]]</f>
        <v>0.44719298245614036</v>
      </c>
    </row>
    <row r="294" spans="1:16" x14ac:dyDescent="1">
      <c r="A294" t="s">
        <v>327</v>
      </c>
      <c r="B294" t="s">
        <v>8038</v>
      </c>
      <c r="C294" t="s">
        <v>8019</v>
      </c>
      <c r="D294" t="s">
        <v>8034</v>
      </c>
      <c r="E294" s="1">
        <v>45083</v>
      </c>
      <c r="F294">
        <v>7053.75</v>
      </c>
      <c r="G294">
        <v>441</v>
      </c>
      <c r="H294" t="s">
        <v>6</v>
      </c>
      <c r="I294" t="str">
        <f>_xlfn.XLOOKUP(shipments[[#This Row],[SPID]],people[SPID],people[Sales_person],"NA",0)</f>
        <v>Barr Faughny</v>
      </c>
      <c r="J294">
        <f>YEAR(shipments[[#This Row],[Shipdate]])</f>
        <v>2023</v>
      </c>
      <c r="K294">
        <f>MONTH(shipments[[#This Row],[Shipdate]])</f>
        <v>6</v>
      </c>
      <c r="L294" t="str">
        <f>TEXT(shipments[[#This Row],[Shipdate]],"mmmm")</f>
        <v>June</v>
      </c>
      <c r="M294">
        <f>_xlfn.XLOOKUP(shipments[[#This Row],[PID]],products[PID],products[Cost_per_box],"NA",0)</f>
        <v>8.2200000000000006</v>
      </c>
      <c r="N294">
        <f>shipments[[#This Row],[Boxes]]*shipments[[#This Row],[Cost Per Box]]</f>
        <v>3625.0200000000004</v>
      </c>
      <c r="O294">
        <f>shipments[[#This Row],[Sales Amount]]-shipments[[#This Row],[Total Cost]]</f>
        <v>3428.7299999999996</v>
      </c>
      <c r="P294" s="9">
        <f>shipments[[#This Row],[Profit]]/shipments[[#This Row],[Sales Amount]]</f>
        <v>0.48608612440191379</v>
      </c>
    </row>
    <row r="295" spans="1:16" x14ac:dyDescent="1">
      <c r="A295" t="s">
        <v>328</v>
      </c>
      <c r="B295" t="s">
        <v>8038</v>
      </c>
      <c r="C295" t="s">
        <v>8019</v>
      </c>
      <c r="D295" t="s">
        <v>8036</v>
      </c>
      <c r="E295" s="1">
        <v>45288</v>
      </c>
      <c r="F295">
        <v>7242.75</v>
      </c>
      <c r="G295">
        <v>453</v>
      </c>
      <c r="H295" t="s">
        <v>6</v>
      </c>
      <c r="I295" t="str">
        <f>_xlfn.XLOOKUP(shipments[[#This Row],[SPID]],people[SPID],people[Sales_person],"NA",0)</f>
        <v>Barr Faughny</v>
      </c>
      <c r="J295">
        <f>YEAR(shipments[[#This Row],[Shipdate]])</f>
        <v>2023</v>
      </c>
      <c r="K295">
        <f>MONTH(shipments[[#This Row],[Shipdate]])</f>
        <v>12</v>
      </c>
      <c r="L295" t="str">
        <f>TEXT(shipments[[#This Row],[Shipdate]],"mmmm")</f>
        <v>December</v>
      </c>
      <c r="M295">
        <f>_xlfn.XLOOKUP(shipments[[#This Row],[PID]],products[PID],products[Cost_per_box],"NA",0)</f>
        <v>8.2200000000000006</v>
      </c>
      <c r="N295">
        <f>shipments[[#This Row],[Boxes]]*shipments[[#This Row],[Cost Per Box]]</f>
        <v>3723.6600000000003</v>
      </c>
      <c r="O295">
        <f>shipments[[#This Row],[Sales Amount]]-shipments[[#This Row],[Total Cost]]</f>
        <v>3519.0899999999997</v>
      </c>
      <c r="P295" s="9">
        <f>shipments[[#This Row],[Profit]]/shipments[[#This Row],[Sales Amount]]</f>
        <v>0.48587760173967065</v>
      </c>
    </row>
    <row r="296" spans="1:16" x14ac:dyDescent="1">
      <c r="A296" t="s">
        <v>329</v>
      </c>
      <c r="B296" t="s">
        <v>8038</v>
      </c>
      <c r="C296" t="s">
        <v>8020</v>
      </c>
      <c r="D296" t="s">
        <v>8032</v>
      </c>
      <c r="E296" s="1">
        <v>45222</v>
      </c>
      <c r="F296">
        <v>11880</v>
      </c>
      <c r="G296">
        <v>699</v>
      </c>
      <c r="H296" t="s">
        <v>6</v>
      </c>
      <c r="I296" t="str">
        <f>_xlfn.XLOOKUP(shipments[[#This Row],[SPID]],people[SPID],people[Sales_person],"NA",0)</f>
        <v>Barr Faughny</v>
      </c>
      <c r="J296">
        <f>YEAR(shipments[[#This Row],[Shipdate]])</f>
        <v>2023</v>
      </c>
      <c r="K296">
        <f>MONTH(shipments[[#This Row],[Shipdate]])</f>
        <v>10</v>
      </c>
      <c r="L296" t="str">
        <f>TEXT(shipments[[#This Row],[Shipdate]],"mmmm")</f>
        <v>October</v>
      </c>
      <c r="M296">
        <f>_xlfn.XLOOKUP(shipments[[#This Row],[PID]],products[PID],products[Cost_per_box],"NA",0)</f>
        <v>10.23</v>
      </c>
      <c r="N296">
        <f>shipments[[#This Row],[Boxes]]*shipments[[#This Row],[Cost Per Box]]</f>
        <v>7150.77</v>
      </c>
      <c r="O296">
        <f>shipments[[#This Row],[Sales Amount]]-shipments[[#This Row],[Total Cost]]</f>
        <v>4729.2299999999996</v>
      </c>
      <c r="P296" s="9">
        <f>shipments[[#This Row],[Profit]]/shipments[[#This Row],[Sales Amount]]</f>
        <v>0.39808333333333329</v>
      </c>
    </row>
    <row r="297" spans="1:16" x14ac:dyDescent="1">
      <c r="A297" t="s">
        <v>330</v>
      </c>
      <c r="B297" t="s">
        <v>8038</v>
      </c>
      <c r="C297" t="s">
        <v>8020</v>
      </c>
      <c r="D297" t="s">
        <v>8036</v>
      </c>
      <c r="E297" s="1">
        <v>45288</v>
      </c>
      <c r="F297">
        <v>13423.5</v>
      </c>
      <c r="G297">
        <v>746</v>
      </c>
      <c r="H297" t="s">
        <v>6</v>
      </c>
      <c r="I297" t="str">
        <f>_xlfn.XLOOKUP(shipments[[#This Row],[SPID]],people[SPID],people[Sales_person],"NA",0)</f>
        <v>Barr Faughny</v>
      </c>
      <c r="J297">
        <f>YEAR(shipments[[#This Row],[Shipdate]])</f>
        <v>2023</v>
      </c>
      <c r="K297">
        <f>MONTH(shipments[[#This Row],[Shipdate]])</f>
        <v>12</v>
      </c>
      <c r="L297" t="str">
        <f>TEXT(shipments[[#This Row],[Shipdate]],"mmmm")</f>
        <v>December</v>
      </c>
      <c r="M297">
        <f>_xlfn.XLOOKUP(shipments[[#This Row],[PID]],products[PID],products[Cost_per_box],"NA",0)</f>
        <v>10.23</v>
      </c>
      <c r="N297">
        <f>shipments[[#This Row],[Boxes]]*shipments[[#This Row],[Cost Per Box]]</f>
        <v>7631.58</v>
      </c>
      <c r="O297">
        <f>shipments[[#This Row],[Sales Amount]]-shipments[[#This Row],[Total Cost]]</f>
        <v>5791.92</v>
      </c>
      <c r="P297" s="9">
        <f>shipments[[#This Row],[Profit]]/shipments[[#This Row],[Sales Amount]]</f>
        <v>0.43147614258576378</v>
      </c>
    </row>
    <row r="298" spans="1:16" x14ac:dyDescent="1">
      <c r="A298" t="s">
        <v>331</v>
      </c>
      <c r="B298" t="s">
        <v>8038</v>
      </c>
      <c r="C298" t="s">
        <v>8020</v>
      </c>
      <c r="D298" t="s">
        <v>8033</v>
      </c>
      <c r="E298" s="1">
        <v>45141</v>
      </c>
      <c r="F298">
        <v>5661</v>
      </c>
      <c r="G298">
        <v>333</v>
      </c>
      <c r="H298" t="s">
        <v>6</v>
      </c>
      <c r="I298" t="str">
        <f>_xlfn.XLOOKUP(shipments[[#This Row],[SPID]],people[SPID],people[Sales_person],"NA",0)</f>
        <v>Barr Faughny</v>
      </c>
      <c r="J298">
        <f>YEAR(shipments[[#This Row],[Shipdate]])</f>
        <v>2023</v>
      </c>
      <c r="K298">
        <f>MONTH(shipments[[#This Row],[Shipdate]])</f>
        <v>8</v>
      </c>
      <c r="L298" t="str">
        <f>TEXT(shipments[[#This Row],[Shipdate]],"mmmm")</f>
        <v>August</v>
      </c>
      <c r="M298">
        <f>_xlfn.XLOOKUP(shipments[[#This Row],[PID]],products[PID],products[Cost_per_box],"NA",0)</f>
        <v>10.23</v>
      </c>
      <c r="N298">
        <f>shipments[[#This Row],[Boxes]]*shipments[[#This Row],[Cost Per Box]]</f>
        <v>3406.59</v>
      </c>
      <c r="O298">
        <f>shipments[[#This Row],[Sales Amount]]-shipments[[#This Row],[Total Cost]]</f>
        <v>2254.41</v>
      </c>
      <c r="P298" s="9">
        <f>shipments[[#This Row],[Profit]]/shipments[[#This Row],[Sales Amount]]</f>
        <v>0.39823529411764702</v>
      </c>
    </row>
    <row r="299" spans="1:16" x14ac:dyDescent="1">
      <c r="A299" t="s">
        <v>332</v>
      </c>
      <c r="B299" t="s">
        <v>8038</v>
      </c>
      <c r="C299" t="s">
        <v>8021</v>
      </c>
      <c r="D299" t="s">
        <v>8037</v>
      </c>
      <c r="E299" s="1">
        <v>45282</v>
      </c>
      <c r="F299">
        <v>18996.75</v>
      </c>
      <c r="G299">
        <v>1118</v>
      </c>
      <c r="H299" t="s">
        <v>6</v>
      </c>
      <c r="I299" t="str">
        <f>_xlfn.XLOOKUP(shipments[[#This Row],[SPID]],people[SPID],people[Sales_person],"NA",0)</f>
        <v>Barr Faughny</v>
      </c>
      <c r="J299">
        <f>YEAR(shipments[[#This Row],[Shipdate]])</f>
        <v>2023</v>
      </c>
      <c r="K299">
        <f>MONTH(shipments[[#This Row],[Shipdate]])</f>
        <v>12</v>
      </c>
      <c r="L299" t="str">
        <f>TEXT(shipments[[#This Row],[Shipdate]],"mmmm")</f>
        <v>December</v>
      </c>
      <c r="M299">
        <f>_xlfn.XLOOKUP(shipments[[#This Row],[PID]],products[PID],products[Cost_per_box],"NA",0)</f>
        <v>4.74</v>
      </c>
      <c r="N299">
        <f>shipments[[#This Row],[Boxes]]*shipments[[#This Row],[Cost Per Box]]</f>
        <v>5299.3200000000006</v>
      </c>
      <c r="O299">
        <f>shipments[[#This Row],[Sales Amount]]-shipments[[#This Row],[Total Cost]]</f>
        <v>13697.43</v>
      </c>
      <c r="P299" s="9">
        <f>shipments[[#This Row],[Profit]]/shipments[[#This Row],[Sales Amount]]</f>
        <v>0.72104070433100398</v>
      </c>
    </row>
    <row r="300" spans="1:16" x14ac:dyDescent="1">
      <c r="A300" t="s">
        <v>333</v>
      </c>
      <c r="B300" t="s">
        <v>8038</v>
      </c>
      <c r="C300" t="s">
        <v>8021</v>
      </c>
      <c r="D300" t="s">
        <v>8037</v>
      </c>
      <c r="E300" s="1">
        <v>45188</v>
      </c>
      <c r="F300">
        <v>1847.25</v>
      </c>
      <c r="G300">
        <v>116</v>
      </c>
      <c r="H300" t="s">
        <v>6</v>
      </c>
      <c r="I300" t="str">
        <f>_xlfn.XLOOKUP(shipments[[#This Row],[SPID]],people[SPID],people[Sales_person],"NA",0)</f>
        <v>Barr Faughny</v>
      </c>
      <c r="J300">
        <f>YEAR(shipments[[#This Row],[Shipdate]])</f>
        <v>2023</v>
      </c>
      <c r="K300">
        <f>MONTH(shipments[[#This Row],[Shipdate]])</f>
        <v>9</v>
      </c>
      <c r="L300" t="str">
        <f>TEXT(shipments[[#This Row],[Shipdate]],"mmmm")</f>
        <v>September</v>
      </c>
      <c r="M300">
        <f>_xlfn.XLOOKUP(shipments[[#This Row],[PID]],products[PID],products[Cost_per_box],"NA",0)</f>
        <v>4.74</v>
      </c>
      <c r="N300">
        <f>shipments[[#This Row],[Boxes]]*shipments[[#This Row],[Cost Per Box]]</f>
        <v>549.84</v>
      </c>
      <c r="O300">
        <f>shipments[[#This Row],[Sales Amount]]-shipments[[#This Row],[Total Cost]]</f>
        <v>1297.4099999999999</v>
      </c>
      <c r="P300" s="9">
        <f>shipments[[#This Row],[Profit]]/shipments[[#This Row],[Sales Amount]]</f>
        <v>0.70234673162809569</v>
      </c>
    </row>
    <row r="301" spans="1:16" x14ac:dyDescent="1">
      <c r="A301" t="s">
        <v>334</v>
      </c>
      <c r="B301" t="s">
        <v>8038</v>
      </c>
      <c r="C301" t="s">
        <v>8021</v>
      </c>
      <c r="D301" t="s">
        <v>8037</v>
      </c>
      <c r="E301" s="1">
        <v>45244</v>
      </c>
      <c r="F301">
        <v>1912.5</v>
      </c>
      <c r="G301">
        <v>137</v>
      </c>
      <c r="H301" t="s">
        <v>39</v>
      </c>
      <c r="I301" t="str">
        <f>_xlfn.XLOOKUP(shipments[[#This Row],[SPID]],people[SPID],people[Sales_person],"NA",0)</f>
        <v>Barr Faughny</v>
      </c>
      <c r="J301">
        <f>YEAR(shipments[[#This Row],[Shipdate]])</f>
        <v>2023</v>
      </c>
      <c r="K301">
        <f>MONTH(shipments[[#This Row],[Shipdate]])</f>
        <v>11</v>
      </c>
      <c r="L301" t="str">
        <f>TEXT(shipments[[#This Row],[Shipdate]],"mmmm")</f>
        <v>November</v>
      </c>
      <c r="M301">
        <f>_xlfn.XLOOKUP(shipments[[#This Row],[PID]],products[PID],products[Cost_per_box],"NA",0)</f>
        <v>4.74</v>
      </c>
      <c r="N301">
        <f>shipments[[#This Row],[Boxes]]*shipments[[#This Row],[Cost Per Box]]</f>
        <v>649.38</v>
      </c>
      <c r="O301">
        <f>shipments[[#This Row],[Sales Amount]]-shipments[[#This Row],[Total Cost]]</f>
        <v>1263.1199999999999</v>
      </c>
      <c r="P301" s="9">
        <f>shipments[[#This Row],[Profit]]/shipments[[#This Row],[Sales Amount]]</f>
        <v>0.66045490196078427</v>
      </c>
    </row>
    <row r="302" spans="1:16" x14ac:dyDescent="1">
      <c r="A302" t="s">
        <v>335</v>
      </c>
      <c r="B302" t="s">
        <v>8038</v>
      </c>
      <c r="C302" t="s">
        <v>8021</v>
      </c>
      <c r="D302" t="s">
        <v>8032</v>
      </c>
      <c r="E302" s="1">
        <v>45446</v>
      </c>
      <c r="F302">
        <v>6158.25</v>
      </c>
      <c r="G302">
        <v>411</v>
      </c>
      <c r="H302" t="s">
        <v>6</v>
      </c>
      <c r="I302" t="str">
        <f>_xlfn.XLOOKUP(shipments[[#This Row],[SPID]],people[SPID],people[Sales_person],"NA",0)</f>
        <v>Barr Faughny</v>
      </c>
      <c r="J302">
        <f>YEAR(shipments[[#This Row],[Shipdate]])</f>
        <v>2024</v>
      </c>
      <c r="K302">
        <f>MONTH(shipments[[#This Row],[Shipdate]])</f>
        <v>6</v>
      </c>
      <c r="L302" t="str">
        <f>TEXT(shipments[[#This Row],[Shipdate]],"mmmm")</f>
        <v>June</v>
      </c>
      <c r="M302">
        <f>_xlfn.XLOOKUP(shipments[[#This Row],[PID]],products[PID],products[Cost_per_box],"NA",0)</f>
        <v>4.74</v>
      </c>
      <c r="N302">
        <f>shipments[[#This Row],[Boxes]]*shipments[[#This Row],[Cost Per Box]]</f>
        <v>1948.14</v>
      </c>
      <c r="O302">
        <f>shipments[[#This Row],[Sales Amount]]-shipments[[#This Row],[Total Cost]]</f>
        <v>4210.1099999999997</v>
      </c>
      <c r="P302" s="9">
        <f>shipments[[#This Row],[Profit]]/shipments[[#This Row],[Sales Amount]]</f>
        <v>0.68365363536719026</v>
      </c>
    </row>
    <row r="303" spans="1:16" x14ac:dyDescent="1">
      <c r="A303" t="s">
        <v>336</v>
      </c>
      <c r="B303" t="s">
        <v>8038</v>
      </c>
      <c r="C303" t="s">
        <v>8021</v>
      </c>
      <c r="D303" t="s">
        <v>8036</v>
      </c>
      <c r="E303" s="1">
        <v>45273</v>
      </c>
      <c r="F303">
        <v>7683.75</v>
      </c>
      <c r="G303">
        <v>592</v>
      </c>
      <c r="H303" t="s">
        <v>6</v>
      </c>
      <c r="I303" t="str">
        <f>_xlfn.XLOOKUP(shipments[[#This Row],[SPID]],people[SPID],people[Sales_person],"NA",0)</f>
        <v>Barr Faughny</v>
      </c>
      <c r="J303">
        <f>YEAR(shipments[[#This Row],[Shipdate]])</f>
        <v>2023</v>
      </c>
      <c r="K303">
        <f>MONTH(shipments[[#This Row],[Shipdate]])</f>
        <v>12</v>
      </c>
      <c r="L303" t="str">
        <f>TEXT(shipments[[#This Row],[Shipdate]],"mmmm")</f>
        <v>December</v>
      </c>
      <c r="M303">
        <f>_xlfn.XLOOKUP(shipments[[#This Row],[PID]],products[PID],products[Cost_per_box],"NA",0)</f>
        <v>4.74</v>
      </c>
      <c r="N303">
        <f>shipments[[#This Row],[Boxes]]*shipments[[#This Row],[Cost Per Box]]</f>
        <v>2806.08</v>
      </c>
      <c r="O303">
        <f>shipments[[#This Row],[Sales Amount]]-shipments[[#This Row],[Total Cost]]</f>
        <v>4877.67</v>
      </c>
      <c r="P303" s="9">
        <f>shipments[[#This Row],[Profit]]/shipments[[#This Row],[Sales Amount]]</f>
        <v>0.63480331869204487</v>
      </c>
    </row>
    <row r="304" spans="1:16" x14ac:dyDescent="1">
      <c r="A304" t="s">
        <v>337</v>
      </c>
      <c r="B304" t="s">
        <v>8038</v>
      </c>
      <c r="C304" t="s">
        <v>8021</v>
      </c>
      <c r="D304" t="s">
        <v>8037</v>
      </c>
      <c r="E304" s="1">
        <v>45281</v>
      </c>
      <c r="F304">
        <v>4594.5</v>
      </c>
      <c r="G304">
        <v>329</v>
      </c>
      <c r="H304" t="s">
        <v>6</v>
      </c>
      <c r="I304" t="str">
        <f>_xlfn.XLOOKUP(shipments[[#This Row],[SPID]],people[SPID],people[Sales_person],"NA",0)</f>
        <v>Barr Faughny</v>
      </c>
      <c r="J304">
        <f>YEAR(shipments[[#This Row],[Shipdate]])</f>
        <v>2023</v>
      </c>
      <c r="K304">
        <f>MONTH(shipments[[#This Row],[Shipdate]])</f>
        <v>12</v>
      </c>
      <c r="L304" t="str">
        <f>TEXT(shipments[[#This Row],[Shipdate]],"mmmm")</f>
        <v>December</v>
      </c>
      <c r="M304">
        <f>_xlfn.XLOOKUP(shipments[[#This Row],[PID]],products[PID],products[Cost_per_box],"NA",0)</f>
        <v>4.74</v>
      </c>
      <c r="N304">
        <f>shipments[[#This Row],[Boxes]]*shipments[[#This Row],[Cost Per Box]]</f>
        <v>1559.46</v>
      </c>
      <c r="O304">
        <f>shipments[[#This Row],[Sales Amount]]-shipments[[#This Row],[Total Cost]]</f>
        <v>3035.04</v>
      </c>
      <c r="P304" s="9">
        <f>shipments[[#This Row],[Profit]]/shipments[[#This Row],[Sales Amount]]</f>
        <v>0.66058112961149196</v>
      </c>
    </row>
    <row r="305" spans="1:16" x14ac:dyDescent="1">
      <c r="A305" t="s">
        <v>338</v>
      </c>
      <c r="B305" t="s">
        <v>8038</v>
      </c>
      <c r="C305" t="s">
        <v>8022</v>
      </c>
      <c r="D305" t="s">
        <v>8037</v>
      </c>
      <c r="E305" s="1">
        <v>44945</v>
      </c>
      <c r="F305">
        <v>6284.25</v>
      </c>
      <c r="G305">
        <v>1048</v>
      </c>
      <c r="H305" t="s">
        <v>6</v>
      </c>
      <c r="I305" t="str">
        <f>_xlfn.XLOOKUP(shipments[[#This Row],[SPID]],people[SPID],people[Sales_person],"NA",0)</f>
        <v>Barr Faughny</v>
      </c>
      <c r="J305">
        <f>YEAR(shipments[[#This Row],[Shipdate]])</f>
        <v>2023</v>
      </c>
      <c r="K305">
        <f>MONTH(shipments[[#This Row],[Shipdate]])</f>
        <v>1</v>
      </c>
      <c r="L305" t="str">
        <f>TEXT(shipments[[#This Row],[Shipdate]],"mmmm")</f>
        <v>January</v>
      </c>
      <c r="M305">
        <f>_xlfn.XLOOKUP(shipments[[#This Row],[PID]],products[PID],products[Cost_per_box],"NA",0)</f>
        <v>10.51</v>
      </c>
      <c r="N305">
        <f>shipments[[#This Row],[Boxes]]*shipments[[#This Row],[Cost Per Box]]</f>
        <v>11014.48</v>
      </c>
      <c r="O305">
        <f>shipments[[#This Row],[Sales Amount]]-shipments[[#This Row],[Total Cost]]</f>
        <v>-4730.2299999999996</v>
      </c>
      <c r="P305" s="9">
        <f>shipments[[#This Row],[Profit]]/shipments[[#This Row],[Sales Amount]]</f>
        <v>-0.75271193857660013</v>
      </c>
    </row>
    <row r="306" spans="1:16" x14ac:dyDescent="1">
      <c r="A306" t="s">
        <v>339</v>
      </c>
      <c r="B306" t="s">
        <v>8038</v>
      </c>
      <c r="C306" t="s">
        <v>8022</v>
      </c>
      <c r="D306" t="s">
        <v>8033</v>
      </c>
      <c r="E306" s="1">
        <v>45561</v>
      </c>
      <c r="F306">
        <v>4720.5</v>
      </c>
      <c r="G306">
        <v>675</v>
      </c>
      <c r="H306" t="s">
        <v>25</v>
      </c>
      <c r="I306" t="str">
        <f>_xlfn.XLOOKUP(shipments[[#This Row],[SPID]],people[SPID],people[Sales_person],"NA",0)</f>
        <v>Barr Faughny</v>
      </c>
      <c r="J306">
        <f>YEAR(shipments[[#This Row],[Shipdate]])</f>
        <v>2024</v>
      </c>
      <c r="K306">
        <f>MONTH(shipments[[#This Row],[Shipdate]])</f>
        <v>9</v>
      </c>
      <c r="L306" t="str">
        <f>TEXT(shipments[[#This Row],[Shipdate]],"mmmm")</f>
        <v>September</v>
      </c>
      <c r="M306">
        <f>_xlfn.XLOOKUP(shipments[[#This Row],[PID]],products[PID],products[Cost_per_box],"NA",0)</f>
        <v>10.51</v>
      </c>
      <c r="N306">
        <f>shipments[[#This Row],[Boxes]]*shipments[[#This Row],[Cost Per Box]]</f>
        <v>7094.25</v>
      </c>
      <c r="O306">
        <f>shipments[[#This Row],[Sales Amount]]-shipments[[#This Row],[Total Cost]]</f>
        <v>-2373.75</v>
      </c>
      <c r="P306" s="9">
        <f>shipments[[#This Row],[Profit]]/shipments[[#This Row],[Sales Amount]]</f>
        <v>-0.5028598665395615</v>
      </c>
    </row>
    <row r="307" spans="1:16" x14ac:dyDescent="1">
      <c r="A307" t="s">
        <v>340</v>
      </c>
      <c r="B307" t="s">
        <v>8038</v>
      </c>
      <c r="C307" t="s">
        <v>8022</v>
      </c>
      <c r="D307" t="s">
        <v>8037</v>
      </c>
      <c r="E307" s="1">
        <v>45334</v>
      </c>
      <c r="F307">
        <v>2229.75</v>
      </c>
      <c r="G307">
        <v>372</v>
      </c>
      <c r="H307" t="s">
        <v>6</v>
      </c>
      <c r="I307" t="str">
        <f>_xlfn.XLOOKUP(shipments[[#This Row],[SPID]],people[SPID],people[Sales_person],"NA",0)</f>
        <v>Barr Faughny</v>
      </c>
      <c r="J307">
        <f>YEAR(shipments[[#This Row],[Shipdate]])</f>
        <v>2024</v>
      </c>
      <c r="K307">
        <f>MONTH(shipments[[#This Row],[Shipdate]])</f>
        <v>2</v>
      </c>
      <c r="L307" t="str">
        <f>TEXT(shipments[[#This Row],[Shipdate]],"mmmm")</f>
        <v>February</v>
      </c>
      <c r="M307">
        <f>_xlfn.XLOOKUP(shipments[[#This Row],[PID]],products[PID],products[Cost_per_box],"NA",0)</f>
        <v>10.51</v>
      </c>
      <c r="N307">
        <f>shipments[[#This Row],[Boxes]]*shipments[[#This Row],[Cost Per Box]]</f>
        <v>3909.72</v>
      </c>
      <c r="O307">
        <f>shipments[[#This Row],[Sales Amount]]-shipments[[#This Row],[Total Cost]]</f>
        <v>-1679.9699999999998</v>
      </c>
      <c r="P307" s="9">
        <f>shipments[[#This Row],[Profit]]/shipments[[#This Row],[Sales Amount]]</f>
        <v>-0.75343424150689531</v>
      </c>
    </row>
    <row r="308" spans="1:16" x14ac:dyDescent="1">
      <c r="A308" t="s">
        <v>341</v>
      </c>
      <c r="B308" t="s">
        <v>8038</v>
      </c>
      <c r="C308" t="s">
        <v>8022</v>
      </c>
      <c r="D308" t="s">
        <v>8036</v>
      </c>
      <c r="E308" s="1">
        <v>45481</v>
      </c>
      <c r="F308">
        <v>9096.75</v>
      </c>
      <c r="G308">
        <v>1300</v>
      </c>
      <c r="H308" t="s">
        <v>17</v>
      </c>
      <c r="I308" t="str">
        <f>_xlfn.XLOOKUP(shipments[[#This Row],[SPID]],people[SPID],people[Sales_person],"NA",0)</f>
        <v>Barr Faughny</v>
      </c>
      <c r="J308">
        <f>YEAR(shipments[[#This Row],[Shipdate]])</f>
        <v>2024</v>
      </c>
      <c r="K308">
        <f>MONTH(shipments[[#This Row],[Shipdate]])</f>
        <v>7</v>
      </c>
      <c r="L308" t="str">
        <f>TEXT(shipments[[#This Row],[Shipdate]],"mmmm")</f>
        <v>July</v>
      </c>
      <c r="M308">
        <f>_xlfn.XLOOKUP(shipments[[#This Row],[PID]],products[PID],products[Cost_per_box],"NA",0)</f>
        <v>10.51</v>
      </c>
      <c r="N308">
        <f>shipments[[#This Row],[Boxes]]*shipments[[#This Row],[Cost Per Box]]</f>
        <v>13663</v>
      </c>
      <c r="O308">
        <f>shipments[[#This Row],[Sales Amount]]-shipments[[#This Row],[Total Cost]]</f>
        <v>-4566.25</v>
      </c>
      <c r="P308" s="9">
        <f>shipments[[#This Row],[Profit]]/shipments[[#This Row],[Sales Amount]]</f>
        <v>-0.50196498749553409</v>
      </c>
    </row>
    <row r="309" spans="1:16" x14ac:dyDescent="1">
      <c r="A309" t="s">
        <v>342</v>
      </c>
      <c r="B309" t="s">
        <v>8038</v>
      </c>
      <c r="C309" t="s">
        <v>8023</v>
      </c>
      <c r="D309" t="s">
        <v>8032</v>
      </c>
      <c r="E309" s="1">
        <v>45469</v>
      </c>
      <c r="F309">
        <v>5778</v>
      </c>
      <c r="G309">
        <v>413</v>
      </c>
      <c r="H309" t="s">
        <v>6</v>
      </c>
      <c r="I309" t="str">
        <f>_xlfn.XLOOKUP(shipments[[#This Row],[SPID]],people[SPID],people[Sales_person],"NA",0)</f>
        <v>Barr Faughny</v>
      </c>
      <c r="J309">
        <f>YEAR(shipments[[#This Row],[Shipdate]])</f>
        <v>2024</v>
      </c>
      <c r="K309">
        <f>MONTH(shipments[[#This Row],[Shipdate]])</f>
        <v>6</v>
      </c>
      <c r="L309" t="str">
        <f>TEXT(shipments[[#This Row],[Shipdate]],"mmmm")</f>
        <v>June</v>
      </c>
      <c r="M309">
        <f>_xlfn.XLOOKUP(shipments[[#This Row],[PID]],products[PID],products[Cost_per_box],"NA",0)</f>
        <v>6.43</v>
      </c>
      <c r="N309">
        <f>shipments[[#This Row],[Boxes]]*shipments[[#This Row],[Cost Per Box]]</f>
        <v>2655.5899999999997</v>
      </c>
      <c r="O309">
        <f>shipments[[#This Row],[Sales Amount]]-shipments[[#This Row],[Total Cost]]</f>
        <v>3122.4100000000003</v>
      </c>
      <c r="P309" s="9">
        <f>shipments[[#This Row],[Profit]]/shipments[[#This Row],[Sales Amount]]</f>
        <v>0.54039633091034966</v>
      </c>
    </row>
    <row r="310" spans="1:16" x14ac:dyDescent="1">
      <c r="A310" t="s">
        <v>343</v>
      </c>
      <c r="B310" t="s">
        <v>8038</v>
      </c>
      <c r="C310" t="s">
        <v>8023</v>
      </c>
      <c r="D310" t="s">
        <v>8037</v>
      </c>
      <c r="E310" s="1">
        <v>45474</v>
      </c>
      <c r="F310">
        <v>8937</v>
      </c>
      <c r="G310">
        <v>497</v>
      </c>
      <c r="H310" t="s">
        <v>39</v>
      </c>
      <c r="I310" t="str">
        <f>_xlfn.XLOOKUP(shipments[[#This Row],[SPID]],people[SPID],people[Sales_person],"NA",0)</f>
        <v>Barr Faughny</v>
      </c>
      <c r="J310">
        <f>YEAR(shipments[[#This Row],[Shipdate]])</f>
        <v>2024</v>
      </c>
      <c r="K310">
        <f>MONTH(shipments[[#This Row],[Shipdate]])</f>
        <v>7</v>
      </c>
      <c r="L310" t="str">
        <f>TEXT(shipments[[#This Row],[Shipdate]],"mmmm")</f>
        <v>July</v>
      </c>
      <c r="M310">
        <f>_xlfn.XLOOKUP(shipments[[#This Row],[PID]],products[PID],products[Cost_per_box],"NA",0)</f>
        <v>6.43</v>
      </c>
      <c r="N310">
        <f>shipments[[#This Row],[Boxes]]*shipments[[#This Row],[Cost Per Box]]</f>
        <v>3195.71</v>
      </c>
      <c r="O310">
        <f>shipments[[#This Row],[Sales Amount]]-shipments[[#This Row],[Total Cost]]</f>
        <v>5741.29</v>
      </c>
      <c r="P310" s="9">
        <f>shipments[[#This Row],[Profit]]/shipments[[#This Row],[Sales Amount]]</f>
        <v>0.64241803737272019</v>
      </c>
    </row>
    <row r="311" spans="1:16" x14ac:dyDescent="1">
      <c r="A311" t="s">
        <v>344</v>
      </c>
      <c r="B311" t="s">
        <v>8038</v>
      </c>
      <c r="C311" t="s">
        <v>8023</v>
      </c>
      <c r="D311" t="s">
        <v>8032</v>
      </c>
      <c r="E311" s="1">
        <v>45062</v>
      </c>
      <c r="F311">
        <v>10116</v>
      </c>
      <c r="G311">
        <v>633</v>
      </c>
      <c r="H311" t="s">
        <v>6</v>
      </c>
      <c r="I311" t="str">
        <f>_xlfn.XLOOKUP(shipments[[#This Row],[SPID]],people[SPID],people[Sales_person],"NA",0)</f>
        <v>Barr Faughny</v>
      </c>
      <c r="J311">
        <f>YEAR(shipments[[#This Row],[Shipdate]])</f>
        <v>2023</v>
      </c>
      <c r="K311">
        <f>MONTH(shipments[[#This Row],[Shipdate]])</f>
        <v>5</v>
      </c>
      <c r="L311" t="str">
        <f>TEXT(shipments[[#This Row],[Shipdate]],"mmmm")</f>
        <v>May</v>
      </c>
      <c r="M311">
        <f>_xlfn.XLOOKUP(shipments[[#This Row],[PID]],products[PID],products[Cost_per_box],"NA",0)</f>
        <v>6.43</v>
      </c>
      <c r="N311">
        <f>shipments[[#This Row],[Boxes]]*shipments[[#This Row],[Cost Per Box]]</f>
        <v>4070.1899999999996</v>
      </c>
      <c r="O311">
        <f>shipments[[#This Row],[Sales Amount]]-shipments[[#This Row],[Total Cost]]</f>
        <v>6045.81</v>
      </c>
      <c r="P311" s="9">
        <f>shipments[[#This Row],[Profit]]/shipments[[#This Row],[Sales Amount]]</f>
        <v>0.59764827995255043</v>
      </c>
    </row>
    <row r="312" spans="1:16" x14ac:dyDescent="1">
      <c r="A312" t="s">
        <v>345</v>
      </c>
      <c r="B312" t="s">
        <v>8038</v>
      </c>
      <c r="C312" t="s">
        <v>8024</v>
      </c>
      <c r="D312" t="s">
        <v>8033</v>
      </c>
      <c r="E312" s="1">
        <v>45392</v>
      </c>
      <c r="F312">
        <v>8262</v>
      </c>
      <c r="G312">
        <v>486</v>
      </c>
      <c r="H312" t="s">
        <v>6</v>
      </c>
      <c r="I312" t="str">
        <f>_xlfn.XLOOKUP(shipments[[#This Row],[SPID]],people[SPID],people[Sales_person],"NA",0)</f>
        <v>Barr Faughny</v>
      </c>
      <c r="J312">
        <f>YEAR(shipments[[#This Row],[Shipdate]])</f>
        <v>2024</v>
      </c>
      <c r="K312">
        <f>MONTH(shipments[[#This Row],[Shipdate]])</f>
        <v>4</v>
      </c>
      <c r="L312" t="str">
        <f>TEXT(shipments[[#This Row],[Shipdate]],"mmmm")</f>
        <v>April</v>
      </c>
      <c r="M312">
        <f>_xlfn.XLOOKUP(shipments[[#This Row],[PID]],products[PID],products[Cost_per_box],"NA",0)</f>
        <v>12.41</v>
      </c>
      <c r="N312">
        <f>shipments[[#This Row],[Boxes]]*shipments[[#This Row],[Cost Per Box]]</f>
        <v>6031.26</v>
      </c>
      <c r="O312">
        <f>shipments[[#This Row],[Sales Amount]]-shipments[[#This Row],[Total Cost]]</f>
        <v>2230.7399999999998</v>
      </c>
      <c r="P312" s="9">
        <f>shipments[[#This Row],[Profit]]/shipments[[#This Row],[Sales Amount]]</f>
        <v>0.26999999999999996</v>
      </c>
    </row>
    <row r="313" spans="1:16" x14ac:dyDescent="1">
      <c r="A313" t="s">
        <v>346</v>
      </c>
      <c r="B313" t="s">
        <v>8038</v>
      </c>
      <c r="C313" t="s">
        <v>8024</v>
      </c>
      <c r="D313" t="s">
        <v>8037</v>
      </c>
      <c r="E313" s="1">
        <v>45562</v>
      </c>
      <c r="F313">
        <v>10338.75</v>
      </c>
      <c r="G313">
        <v>545</v>
      </c>
      <c r="H313" t="s">
        <v>25</v>
      </c>
      <c r="I313" t="str">
        <f>_xlfn.XLOOKUP(shipments[[#This Row],[SPID]],people[SPID],people[Sales_person],"NA",0)</f>
        <v>Barr Faughny</v>
      </c>
      <c r="J313">
        <f>YEAR(shipments[[#This Row],[Shipdate]])</f>
        <v>2024</v>
      </c>
      <c r="K313">
        <f>MONTH(shipments[[#This Row],[Shipdate]])</f>
        <v>9</v>
      </c>
      <c r="L313" t="str">
        <f>TEXT(shipments[[#This Row],[Shipdate]],"mmmm")</f>
        <v>September</v>
      </c>
      <c r="M313">
        <f>_xlfn.XLOOKUP(shipments[[#This Row],[PID]],products[PID],products[Cost_per_box],"NA",0)</f>
        <v>12.41</v>
      </c>
      <c r="N313">
        <f>shipments[[#This Row],[Boxes]]*shipments[[#This Row],[Cost Per Box]]</f>
        <v>6763.45</v>
      </c>
      <c r="O313">
        <f>shipments[[#This Row],[Sales Amount]]-shipments[[#This Row],[Total Cost]]</f>
        <v>3575.3</v>
      </c>
      <c r="P313" s="9">
        <f>shipments[[#This Row],[Profit]]/shipments[[#This Row],[Sales Amount]]</f>
        <v>0.34581549993954785</v>
      </c>
    </row>
    <row r="314" spans="1:16" x14ac:dyDescent="1">
      <c r="A314" t="s">
        <v>347</v>
      </c>
      <c r="B314" t="s">
        <v>8038</v>
      </c>
      <c r="C314" t="s">
        <v>8024</v>
      </c>
      <c r="D314" t="s">
        <v>8037</v>
      </c>
      <c r="E314" s="1">
        <v>45509</v>
      </c>
      <c r="F314">
        <v>8505</v>
      </c>
      <c r="G314">
        <v>473</v>
      </c>
      <c r="H314" t="s">
        <v>17</v>
      </c>
      <c r="I314" t="str">
        <f>_xlfn.XLOOKUP(shipments[[#This Row],[SPID]],people[SPID],people[Sales_person],"NA",0)</f>
        <v>Barr Faughny</v>
      </c>
      <c r="J314">
        <f>YEAR(shipments[[#This Row],[Shipdate]])</f>
        <v>2024</v>
      </c>
      <c r="K314">
        <f>MONTH(shipments[[#This Row],[Shipdate]])</f>
        <v>8</v>
      </c>
      <c r="L314" t="str">
        <f>TEXT(shipments[[#This Row],[Shipdate]],"mmmm")</f>
        <v>August</v>
      </c>
      <c r="M314">
        <f>_xlfn.XLOOKUP(shipments[[#This Row],[PID]],products[PID],products[Cost_per_box],"NA",0)</f>
        <v>12.41</v>
      </c>
      <c r="N314">
        <f>shipments[[#This Row],[Boxes]]*shipments[[#This Row],[Cost Per Box]]</f>
        <v>5869.93</v>
      </c>
      <c r="O314">
        <f>shipments[[#This Row],[Sales Amount]]-shipments[[#This Row],[Total Cost]]</f>
        <v>2635.0699999999997</v>
      </c>
      <c r="P314" s="9">
        <f>shipments[[#This Row],[Profit]]/shipments[[#This Row],[Sales Amount]]</f>
        <v>0.30982598471487355</v>
      </c>
    </row>
    <row r="315" spans="1:16" x14ac:dyDescent="1">
      <c r="A315" t="s">
        <v>348</v>
      </c>
      <c r="B315" t="s">
        <v>8038</v>
      </c>
      <c r="C315" t="s">
        <v>8025</v>
      </c>
      <c r="D315" t="s">
        <v>8033</v>
      </c>
      <c r="E315" s="1">
        <v>45034</v>
      </c>
      <c r="F315">
        <v>4513.5</v>
      </c>
      <c r="G315">
        <v>283</v>
      </c>
      <c r="H315" t="s">
        <v>6</v>
      </c>
      <c r="I315" t="str">
        <f>_xlfn.XLOOKUP(shipments[[#This Row],[SPID]],people[SPID],people[Sales_person],"NA",0)</f>
        <v>Barr Faughny</v>
      </c>
      <c r="J315">
        <f>YEAR(shipments[[#This Row],[Shipdate]])</f>
        <v>2023</v>
      </c>
      <c r="K315">
        <f>MONTH(shipments[[#This Row],[Shipdate]])</f>
        <v>4</v>
      </c>
      <c r="L315" t="str">
        <f>TEXT(shipments[[#This Row],[Shipdate]],"mmmm")</f>
        <v>April</v>
      </c>
      <c r="M315">
        <f>_xlfn.XLOOKUP(shipments[[#This Row],[PID]],products[PID],products[Cost_per_box],"NA",0)</f>
        <v>9.57</v>
      </c>
      <c r="N315">
        <f>shipments[[#This Row],[Boxes]]*shipments[[#This Row],[Cost Per Box]]</f>
        <v>2708.31</v>
      </c>
      <c r="O315">
        <f>shipments[[#This Row],[Sales Amount]]-shipments[[#This Row],[Total Cost]]</f>
        <v>1805.19</v>
      </c>
      <c r="P315" s="9">
        <f>shipments[[#This Row],[Profit]]/shipments[[#This Row],[Sales Amount]]</f>
        <v>0.3999534729145896</v>
      </c>
    </row>
    <row r="316" spans="1:16" x14ac:dyDescent="1">
      <c r="A316" t="s">
        <v>349</v>
      </c>
      <c r="B316" t="s">
        <v>8038</v>
      </c>
      <c r="C316" t="s">
        <v>8025</v>
      </c>
      <c r="D316" t="s">
        <v>8034</v>
      </c>
      <c r="E316" s="1">
        <v>45415</v>
      </c>
      <c r="F316">
        <v>1941.75</v>
      </c>
      <c r="G316">
        <v>108</v>
      </c>
      <c r="H316" t="s">
        <v>6</v>
      </c>
      <c r="I316" t="str">
        <f>_xlfn.XLOOKUP(shipments[[#This Row],[SPID]],people[SPID],people[Sales_person],"NA",0)</f>
        <v>Barr Faughny</v>
      </c>
      <c r="J316">
        <f>YEAR(shipments[[#This Row],[Shipdate]])</f>
        <v>2024</v>
      </c>
      <c r="K316">
        <f>MONTH(shipments[[#This Row],[Shipdate]])</f>
        <v>5</v>
      </c>
      <c r="L316" t="str">
        <f>TEXT(shipments[[#This Row],[Shipdate]],"mmmm")</f>
        <v>May</v>
      </c>
      <c r="M316">
        <f>_xlfn.XLOOKUP(shipments[[#This Row],[PID]],products[PID],products[Cost_per_box],"NA",0)</f>
        <v>9.57</v>
      </c>
      <c r="N316">
        <f>shipments[[#This Row],[Boxes]]*shipments[[#This Row],[Cost Per Box]]</f>
        <v>1033.56</v>
      </c>
      <c r="O316">
        <f>shipments[[#This Row],[Sales Amount]]-shipments[[#This Row],[Total Cost]]</f>
        <v>908.19</v>
      </c>
      <c r="P316" s="9">
        <f>shipments[[#This Row],[Profit]]/shipments[[#This Row],[Sales Amount]]</f>
        <v>0.46771726535341834</v>
      </c>
    </row>
    <row r="317" spans="1:16" x14ac:dyDescent="1">
      <c r="A317" t="s">
        <v>350</v>
      </c>
      <c r="B317" t="s">
        <v>8038</v>
      </c>
      <c r="C317" t="s">
        <v>8025</v>
      </c>
      <c r="D317" t="s">
        <v>8037</v>
      </c>
      <c r="E317" s="1">
        <v>45138</v>
      </c>
      <c r="F317">
        <v>6363</v>
      </c>
      <c r="G317">
        <v>354</v>
      </c>
      <c r="H317" t="s">
        <v>6</v>
      </c>
      <c r="I317" t="str">
        <f>_xlfn.XLOOKUP(shipments[[#This Row],[SPID]],people[SPID],people[Sales_person],"NA",0)</f>
        <v>Barr Faughny</v>
      </c>
      <c r="J317">
        <f>YEAR(shipments[[#This Row],[Shipdate]])</f>
        <v>2023</v>
      </c>
      <c r="K317">
        <f>MONTH(shipments[[#This Row],[Shipdate]])</f>
        <v>7</v>
      </c>
      <c r="L317" t="str">
        <f>TEXT(shipments[[#This Row],[Shipdate]],"mmmm")</f>
        <v>July</v>
      </c>
      <c r="M317">
        <f>_xlfn.XLOOKUP(shipments[[#This Row],[PID]],products[PID],products[Cost_per_box],"NA",0)</f>
        <v>9.57</v>
      </c>
      <c r="N317">
        <f>shipments[[#This Row],[Boxes]]*shipments[[#This Row],[Cost Per Box]]</f>
        <v>3387.78</v>
      </c>
      <c r="O317">
        <f>shipments[[#This Row],[Sales Amount]]-shipments[[#This Row],[Total Cost]]</f>
        <v>2975.22</v>
      </c>
      <c r="P317" s="9">
        <f>shipments[[#This Row],[Profit]]/shipments[[#This Row],[Sales Amount]]</f>
        <v>0.46758132956152754</v>
      </c>
    </row>
    <row r="318" spans="1:16" x14ac:dyDescent="1">
      <c r="A318" t="s">
        <v>351</v>
      </c>
      <c r="B318" t="s">
        <v>8038</v>
      </c>
      <c r="C318" t="s">
        <v>8025</v>
      </c>
      <c r="D318" t="s">
        <v>8037</v>
      </c>
      <c r="E318" s="1">
        <v>45110</v>
      </c>
      <c r="F318">
        <v>3021.75</v>
      </c>
      <c r="G318">
        <v>178</v>
      </c>
      <c r="H318" t="s">
        <v>6</v>
      </c>
      <c r="I318" t="str">
        <f>_xlfn.XLOOKUP(shipments[[#This Row],[SPID]],people[SPID],people[Sales_person],"NA",0)</f>
        <v>Barr Faughny</v>
      </c>
      <c r="J318">
        <f>YEAR(shipments[[#This Row],[Shipdate]])</f>
        <v>2023</v>
      </c>
      <c r="K318">
        <f>MONTH(shipments[[#This Row],[Shipdate]])</f>
        <v>7</v>
      </c>
      <c r="L318" t="str">
        <f>TEXT(shipments[[#This Row],[Shipdate]],"mmmm")</f>
        <v>July</v>
      </c>
      <c r="M318">
        <f>_xlfn.XLOOKUP(shipments[[#This Row],[PID]],products[PID],products[Cost_per_box],"NA",0)</f>
        <v>9.57</v>
      </c>
      <c r="N318">
        <f>shipments[[#This Row],[Boxes]]*shipments[[#This Row],[Cost Per Box]]</f>
        <v>1703.46</v>
      </c>
      <c r="O318">
        <f>shipments[[#This Row],[Sales Amount]]-shipments[[#This Row],[Total Cost]]</f>
        <v>1318.29</v>
      </c>
      <c r="P318" s="9">
        <f>shipments[[#This Row],[Profit]]/shipments[[#This Row],[Sales Amount]]</f>
        <v>0.43626706378754032</v>
      </c>
    </row>
    <row r="319" spans="1:16" x14ac:dyDescent="1">
      <c r="A319" t="s">
        <v>352</v>
      </c>
      <c r="B319" t="s">
        <v>8038</v>
      </c>
      <c r="C319" t="s">
        <v>8025</v>
      </c>
      <c r="D319" t="s">
        <v>8033</v>
      </c>
      <c r="E319" s="1">
        <v>45282</v>
      </c>
      <c r="F319">
        <v>3228.75</v>
      </c>
      <c r="G319">
        <v>190</v>
      </c>
      <c r="H319" t="s">
        <v>6</v>
      </c>
      <c r="I319" t="str">
        <f>_xlfn.XLOOKUP(shipments[[#This Row],[SPID]],people[SPID],people[Sales_person],"NA",0)</f>
        <v>Barr Faughny</v>
      </c>
      <c r="J319">
        <f>YEAR(shipments[[#This Row],[Shipdate]])</f>
        <v>2023</v>
      </c>
      <c r="K319">
        <f>MONTH(shipments[[#This Row],[Shipdate]])</f>
        <v>12</v>
      </c>
      <c r="L319" t="str">
        <f>TEXT(shipments[[#This Row],[Shipdate]],"mmmm")</f>
        <v>December</v>
      </c>
      <c r="M319">
        <f>_xlfn.XLOOKUP(shipments[[#This Row],[PID]],products[PID],products[Cost_per_box],"NA",0)</f>
        <v>9.57</v>
      </c>
      <c r="N319">
        <f>shipments[[#This Row],[Boxes]]*shipments[[#This Row],[Cost Per Box]]</f>
        <v>1818.3</v>
      </c>
      <c r="O319">
        <f>shipments[[#This Row],[Sales Amount]]-shipments[[#This Row],[Total Cost]]</f>
        <v>1410.45</v>
      </c>
      <c r="P319" s="9">
        <f>shipments[[#This Row],[Profit]]/shipments[[#This Row],[Sales Amount]]</f>
        <v>0.43684088269454124</v>
      </c>
    </row>
    <row r="320" spans="1:16" x14ac:dyDescent="1">
      <c r="A320" t="s">
        <v>353</v>
      </c>
      <c r="B320" t="s">
        <v>8038</v>
      </c>
      <c r="C320" t="s">
        <v>8025</v>
      </c>
      <c r="D320" t="s">
        <v>8032</v>
      </c>
      <c r="E320" s="1">
        <v>45553</v>
      </c>
      <c r="F320">
        <v>3111.75</v>
      </c>
      <c r="G320">
        <v>173</v>
      </c>
      <c r="H320" t="s">
        <v>25</v>
      </c>
      <c r="I320" t="str">
        <f>_xlfn.XLOOKUP(shipments[[#This Row],[SPID]],people[SPID],people[Sales_person],"NA",0)</f>
        <v>Barr Faughny</v>
      </c>
      <c r="J320">
        <f>YEAR(shipments[[#This Row],[Shipdate]])</f>
        <v>2024</v>
      </c>
      <c r="K320">
        <f>MONTH(shipments[[#This Row],[Shipdate]])</f>
        <v>9</v>
      </c>
      <c r="L320" t="str">
        <f>TEXT(shipments[[#This Row],[Shipdate]],"mmmm")</f>
        <v>September</v>
      </c>
      <c r="M320">
        <f>_xlfn.XLOOKUP(shipments[[#This Row],[PID]],products[PID],products[Cost_per_box],"NA",0)</f>
        <v>9.57</v>
      </c>
      <c r="N320">
        <f>shipments[[#This Row],[Boxes]]*shipments[[#This Row],[Cost Per Box]]</f>
        <v>1655.6100000000001</v>
      </c>
      <c r="O320">
        <f>shipments[[#This Row],[Sales Amount]]-shipments[[#This Row],[Total Cost]]</f>
        <v>1456.1399999999999</v>
      </c>
      <c r="P320" s="9">
        <f>shipments[[#This Row],[Profit]]/shipments[[#This Row],[Sales Amount]]</f>
        <v>0.46794890335020484</v>
      </c>
    </row>
    <row r="321" spans="1:16" x14ac:dyDescent="1">
      <c r="A321" t="s">
        <v>354</v>
      </c>
      <c r="B321" t="s">
        <v>8038</v>
      </c>
      <c r="C321" t="s">
        <v>8025</v>
      </c>
      <c r="D321" t="s">
        <v>8037</v>
      </c>
      <c r="E321" s="1">
        <v>45272</v>
      </c>
      <c r="F321">
        <v>15462</v>
      </c>
      <c r="G321">
        <v>859</v>
      </c>
      <c r="H321" t="s">
        <v>6</v>
      </c>
      <c r="I321" t="str">
        <f>_xlfn.XLOOKUP(shipments[[#This Row],[SPID]],people[SPID],people[Sales_person],"NA",0)</f>
        <v>Barr Faughny</v>
      </c>
      <c r="J321">
        <f>YEAR(shipments[[#This Row],[Shipdate]])</f>
        <v>2023</v>
      </c>
      <c r="K321">
        <f>MONTH(shipments[[#This Row],[Shipdate]])</f>
        <v>12</v>
      </c>
      <c r="L321" t="str">
        <f>TEXT(shipments[[#This Row],[Shipdate]],"mmmm")</f>
        <v>December</v>
      </c>
      <c r="M321">
        <f>_xlfn.XLOOKUP(shipments[[#This Row],[PID]],products[PID],products[Cost_per_box],"NA",0)</f>
        <v>9.57</v>
      </c>
      <c r="N321">
        <f>shipments[[#This Row],[Boxes]]*shipments[[#This Row],[Cost Per Box]]</f>
        <v>8220.630000000001</v>
      </c>
      <c r="O321">
        <f>shipments[[#This Row],[Sales Amount]]-shipments[[#This Row],[Total Cost]]</f>
        <v>7241.369999999999</v>
      </c>
      <c r="P321" s="9">
        <f>shipments[[#This Row],[Profit]]/shipments[[#This Row],[Sales Amount]]</f>
        <v>0.46833333333333327</v>
      </c>
    </row>
    <row r="322" spans="1:16" x14ac:dyDescent="1">
      <c r="A322" t="s">
        <v>355</v>
      </c>
      <c r="B322" t="s">
        <v>8038</v>
      </c>
      <c r="C322" t="s">
        <v>8026</v>
      </c>
      <c r="D322" t="s">
        <v>8036</v>
      </c>
      <c r="E322" s="1">
        <v>45434</v>
      </c>
      <c r="F322">
        <v>5694.75</v>
      </c>
      <c r="G322">
        <v>633</v>
      </c>
      <c r="H322" t="s">
        <v>6</v>
      </c>
      <c r="I322" t="str">
        <f>_xlfn.XLOOKUP(shipments[[#This Row],[SPID]],people[SPID],people[Sales_person],"NA",0)</f>
        <v>Barr Faughny</v>
      </c>
      <c r="J322">
        <f>YEAR(shipments[[#This Row],[Shipdate]])</f>
        <v>2024</v>
      </c>
      <c r="K322">
        <f>MONTH(shipments[[#This Row],[Shipdate]])</f>
        <v>5</v>
      </c>
      <c r="L322" t="str">
        <f>TEXT(shipments[[#This Row],[Shipdate]],"mmmm")</f>
        <v>May</v>
      </c>
      <c r="M322">
        <f>_xlfn.XLOOKUP(shipments[[#This Row],[PID]],products[PID],products[Cost_per_box],"NA",0)</f>
        <v>8.43</v>
      </c>
      <c r="N322">
        <f>shipments[[#This Row],[Boxes]]*shipments[[#This Row],[Cost Per Box]]</f>
        <v>5336.19</v>
      </c>
      <c r="O322">
        <f>shipments[[#This Row],[Sales Amount]]-shipments[[#This Row],[Total Cost]]</f>
        <v>358.5600000000004</v>
      </c>
      <c r="P322" s="9">
        <f>shipments[[#This Row],[Profit]]/shipments[[#This Row],[Sales Amount]]</f>
        <v>6.2963255630185774E-2</v>
      </c>
    </row>
    <row r="323" spans="1:16" x14ac:dyDescent="1">
      <c r="A323" t="s">
        <v>356</v>
      </c>
      <c r="B323" t="s">
        <v>8038</v>
      </c>
      <c r="C323" t="s">
        <v>8026</v>
      </c>
      <c r="D323" t="s">
        <v>8032</v>
      </c>
      <c r="E323" s="1">
        <v>44949</v>
      </c>
      <c r="F323">
        <v>5910.75</v>
      </c>
      <c r="G323">
        <v>845</v>
      </c>
      <c r="H323" t="s">
        <v>6</v>
      </c>
      <c r="I323" t="str">
        <f>_xlfn.XLOOKUP(shipments[[#This Row],[SPID]],people[SPID],people[Sales_person],"NA",0)</f>
        <v>Barr Faughny</v>
      </c>
      <c r="J323">
        <f>YEAR(shipments[[#This Row],[Shipdate]])</f>
        <v>2023</v>
      </c>
      <c r="K323">
        <f>MONTH(shipments[[#This Row],[Shipdate]])</f>
        <v>1</v>
      </c>
      <c r="L323" t="str">
        <f>TEXT(shipments[[#This Row],[Shipdate]],"mmmm")</f>
        <v>January</v>
      </c>
      <c r="M323">
        <f>_xlfn.XLOOKUP(shipments[[#This Row],[PID]],products[PID],products[Cost_per_box],"NA",0)</f>
        <v>8.43</v>
      </c>
      <c r="N323">
        <f>shipments[[#This Row],[Boxes]]*shipments[[#This Row],[Cost Per Box]]</f>
        <v>7123.3499999999995</v>
      </c>
      <c r="O323">
        <f>shipments[[#This Row],[Sales Amount]]-shipments[[#This Row],[Total Cost]]</f>
        <v>-1212.5999999999995</v>
      </c>
      <c r="P323" s="9">
        <f>shipments[[#This Row],[Profit]]/shipments[[#This Row],[Sales Amount]]</f>
        <v>-0.20515163050374308</v>
      </c>
    </row>
    <row r="324" spans="1:16" x14ac:dyDescent="1">
      <c r="A324" t="s">
        <v>357</v>
      </c>
      <c r="B324" t="s">
        <v>8038</v>
      </c>
      <c r="C324" t="s">
        <v>8026</v>
      </c>
      <c r="D324" t="s">
        <v>8033</v>
      </c>
      <c r="E324" s="1">
        <v>45355</v>
      </c>
      <c r="F324">
        <v>3708</v>
      </c>
      <c r="G324">
        <v>338</v>
      </c>
      <c r="H324" t="s">
        <v>6</v>
      </c>
      <c r="I324" t="str">
        <f>_xlfn.XLOOKUP(shipments[[#This Row],[SPID]],people[SPID],people[Sales_person],"NA",0)</f>
        <v>Barr Faughny</v>
      </c>
      <c r="J324">
        <f>YEAR(shipments[[#This Row],[Shipdate]])</f>
        <v>2024</v>
      </c>
      <c r="K324">
        <f>MONTH(shipments[[#This Row],[Shipdate]])</f>
        <v>3</v>
      </c>
      <c r="L324" t="str">
        <f>TEXT(shipments[[#This Row],[Shipdate]],"mmmm")</f>
        <v>March</v>
      </c>
      <c r="M324">
        <f>_xlfn.XLOOKUP(shipments[[#This Row],[PID]],products[PID],products[Cost_per_box],"NA",0)</f>
        <v>8.43</v>
      </c>
      <c r="N324">
        <f>shipments[[#This Row],[Boxes]]*shipments[[#This Row],[Cost Per Box]]</f>
        <v>2849.3399999999997</v>
      </c>
      <c r="O324">
        <f>shipments[[#This Row],[Sales Amount]]-shipments[[#This Row],[Total Cost]]</f>
        <v>858.66000000000031</v>
      </c>
      <c r="P324" s="9">
        <f>shipments[[#This Row],[Profit]]/shipments[[#This Row],[Sales Amount]]</f>
        <v>0.23156957928802596</v>
      </c>
    </row>
    <row r="325" spans="1:16" x14ac:dyDescent="1">
      <c r="A325" t="s">
        <v>358</v>
      </c>
      <c r="B325" t="s">
        <v>8038</v>
      </c>
      <c r="C325" t="s">
        <v>8027</v>
      </c>
      <c r="D325" t="s">
        <v>8037</v>
      </c>
      <c r="E325" s="1">
        <v>44972</v>
      </c>
      <c r="F325">
        <v>2124</v>
      </c>
      <c r="G325">
        <v>266</v>
      </c>
      <c r="H325" t="s">
        <v>6</v>
      </c>
      <c r="I325" t="str">
        <f>_xlfn.XLOOKUP(shipments[[#This Row],[SPID]],people[SPID],people[Sales_person],"NA",0)</f>
        <v>Barr Faughny</v>
      </c>
      <c r="J325">
        <f>YEAR(shipments[[#This Row],[Shipdate]])</f>
        <v>2023</v>
      </c>
      <c r="K325">
        <f>MONTH(shipments[[#This Row],[Shipdate]])</f>
        <v>2</v>
      </c>
      <c r="L325" t="str">
        <f>TEXT(shipments[[#This Row],[Shipdate]],"mmmm")</f>
        <v>February</v>
      </c>
      <c r="M325">
        <f>_xlfn.XLOOKUP(shipments[[#This Row],[PID]],products[PID],products[Cost_per_box],"NA",0)</f>
        <v>6.8</v>
      </c>
      <c r="N325">
        <f>shipments[[#This Row],[Boxes]]*shipments[[#This Row],[Cost Per Box]]</f>
        <v>1808.8</v>
      </c>
      <c r="O325">
        <f>shipments[[#This Row],[Sales Amount]]-shipments[[#This Row],[Total Cost]]</f>
        <v>315.20000000000005</v>
      </c>
      <c r="P325" s="9">
        <f>shipments[[#This Row],[Profit]]/shipments[[#This Row],[Sales Amount]]</f>
        <v>0.14839924670433147</v>
      </c>
    </row>
    <row r="326" spans="1:16" x14ac:dyDescent="1">
      <c r="A326" t="s">
        <v>359</v>
      </c>
      <c r="B326" t="s">
        <v>8038</v>
      </c>
      <c r="C326" t="s">
        <v>8027</v>
      </c>
      <c r="D326" t="s">
        <v>8037</v>
      </c>
      <c r="E326" s="1">
        <v>45551</v>
      </c>
      <c r="F326">
        <v>9168.75</v>
      </c>
      <c r="G326">
        <v>834</v>
      </c>
      <c r="H326" t="s">
        <v>25</v>
      </c>
      <c r="I326" t="str">
        <f>_xlfn.XLOOKUP(shipments[[#This Row],[SPID]],people[SPID],people[Sales_person],"NA",0)</f>
        <v>Barr Faughny</v>
      </c>
      <c r="J326">
        <f>YEAR(shipments[[#This Row],[Shipdate]])</f>
        <v>2024</v>
      </c>
      <c r="K326">
        <f>MONTH(shipments[[#This Row],[Shipdate]])</f>
        <v>9</v>
      </c>
      <c r="L326" t="str">
        <f>TEXT(shipments[[#This Row],[Shipdate]],"mmmm")</f>
        <v>September</v>
      </c>
      <c r="M326">
        <f>_xlfn.XLOOKUP(shipments[[#This Row],[PID]],products[PID],products[Cost_per_box],"NA",0)</f>
        <v>6.8</v>
      </c>
      <c r="N326">
        <f>shipments[[#This Row],[Boxes]]*shipments[[#This Row],[Cost Per Box]]</f>
        <v>5671.2</v>
      </c>
      <c r="O326">
        <f>shipments[[#This Row],[Sales Amount]]-shipments[[#This Row],[Total Cost]]</f>
        <v>3497.55</v>
      </c>
      <c r="P326" s="9">
        <f>shipments[[#This Row],[Profit]]/shipments[[#This Row],[Sales Amount]]</f>
        <v>0.3814642126789366</v>
      </c>
    </row>
    <row r="327" spans="1:16" x14ac:dyDescent="1">
      <c r="A327" t="s">
        <v>360</v>
      </c>
      <c r="B327" t="s">
        <v>8038</v>
      </c>
      <c r="C327" t="s">
        <v>8027</v>
      </c>
      <c r="D327" t="s">
        <v>8035</v>
      </c>
      <c r="E327" s="1">
        <v>45414</v>
      </c>
      <c r="F327">
        <v>1149.75</v>
      </c>
      <c r="G327">
        <v>105</v>
      </c>
      <c r="H327" t="s">
        <v>6</v>
      </c>
      <c r="I327" t="str">
        <f>_xlfn.XLOOKUP(shipments[[#This Row],[SPID]],people[SPID],people[Sales_person],"NA",0)</f>
        <v>Barr Faughny</v>
      </c>
      <c r="J327">
        <f>YEAR(shipments[[#This Row],[Shipdate]])</f>
        <v>2024</v>
      </c>
      <c r="K327">
        <f>MONTH(shipments[[#This Row],[Shipdate]])</f>
        <v>5</v>
      </c>
      <c r="L327" t="str">
        <f>TEXT(shipments[[#This Row],[Shipdate]],"mmmm")</f>
        <v>May</v>
      </c>
      <c r="M327">
        <f>_xlfn.XLOOKUP(shipments[[#This Row],[PID]],products[PID],products[Cost_per_box],"NA",0)</f>
        <v>6.8</v>
      </c>
      <c r="N327">
        <f>shipments[[#This Row],[Boxes]]*shipments[[#This Row],[Cost Per Box]]</f>
        <v>714</v>
      </c>
      <c r="O327">
        <f>shipments[[#This Row],[Sales Amount]]-shipments[[#This Row],[Total Cost]]</f>
        <v>435.75</v>
      </c>
      <c r="P327" s="9">
        <f>shipments[[#This Row],[Profit]]/shipments[[#This Row],[Sales Amount]]</f>
        <v>0.37899543378995432</v>
      </c>
    </row>
    <row r="328" spans="1:16" x14ac:dyDescent="1">
      <c r="A328" t="s">
        <v>361</v>
      </c>
      <c r="B328" t="s">
        <v>8038</v>
      </c>
      <c r="C328" t="s">
        <v>8027</v>
      </c>
      <c r="D328" t="s">
        <v>8033</v>
      </c>
      <c r="E328" s="1">
        <v>45334</v>
      </c>
      <c r="F328">
        <v>4113</v>
      </c>
      <c r="G328">
        <v>374</v>
      </c>
      <c r="H328" t="s">
        <v>6</v>
      </c>
      <c r="I328" t="str">
        <f>_xlfn.XLOOKUP(shipments[[#This Row],[SPID]],people[SPID],people[Sales_person],"NA",0)</f>
        <v>Barr Faughny</v>
      </c>
      <c r="J328">
        <f>YEAR(shipments[[#This Row],[Shipdate]])</f>
        <v>2024</v>
      </c>
      <c r="K328">
        <f>MONTH(shipments[[#This Row],[Shipdate]])</f>
        <v>2</v>
      </c>
      <c r="L328" t="str">
        <f>TEXT(shipments[[#This Row],[Shipdate]],"mmmm")</f>
        <v>February</v>
      </c>
      <c r="M328">
        <f>_xlfn.XLOOKUP(shipments[[#This Row],[PID]],products[PID],products[Cost_per_box],"NA",0)</f>
        <v>6.8</v>
      </c>
      <c r="N328">
        <f>shipments[[#This Row],[Boxes]]*shipments[[#This Row],[Cost Per Box]]</f>
        <v>2543.1999999999998</v>
      </c>
      <c r="O328">
        <f>shipments[[#This Row],[Sales Amount]]-shipments[[#This Row],[Total Cost]]</f>
        <v>1569.8000000000002</v>
      </c>
      <c r="P328" s="9">
        <f>shipments[[#This Row],[Profit]]/shipments[[#This Row],[Sales Amount]]</f>
        <v>0.38166788232433752</v>
      </c>
    </row>
    <row r="329" spans="1:16" x14ac:dyDescent="1">
      <c r="A329" t="s">
        <v>362</v>
      </c>
      <c r="B329" t="s">
        <v>8038</v>
      </c>
      <c r="C329" t="s">
        <v>8027</v>
      </c>
      <c r="D329" t="s">
        <v>8037</v>
      </c>
      <c r="E329" s="1">
        <v>45517</v>
      </c>
      <c r="F329">
        <v>15489</v>
      </c>
      <c r="G329">
        <v>1721</v>
      </c>
      <c r="H329" t="s">
        <v>17</v>
      </c>
      <c r="I329" t="str">
        <f>_xlfn.XLOOKUP(shipments[[#This Row],[SPID]],people[SPID],people[Sales_person],"NA",0)</f>
        <v>Barr Faughny</v>
      </c>
      <c r="J329">
        <f>YEAR(shipments[[#This Row],[Shipdate]])</f>
        <v>2024</v>
      </c>
      <c r="K329">
        <f>MONTH(shipments[[#This Row],[Shipdate]])</f>
        <v>8</v>
      </c>
      <c r="L329" t="str">
        <f>TEXT(shipments[[#This Row],[Shipdate]],"mmmm")</f>
        <v>August</v>
      </c>
      <c r="M329">
        <f>_xlfn.XLOOKUP(shipments[[#This Row],[PID]],products[PID],products[Cost_per_box],"NA",0)</f>
        <v>6.8</v>
      </c>
      <c r="N329">
        <f>shipments[[#This Row],[Boxes]]*shipments[[#This Row],[Cost Per Box]]</f>
        <v>11702.8</v>
      </c>
      <c r="O329">
        <f>shipments[[#This Row],[Sales Amount]]-shipments[[#This Row],[Total Cost]]</f>
        <v>3786.2000000000007</v>
      </c>
      <c r="P329" s="9">
        <f>shipments[[#This Row],[Profit]]/shipments[[#This Row],[Sales Amount]]</f>
        <v>0.24444444444444449</v>
      </c>
    </row>
    <row r="330" spans="1:16" x14ac:dyDescent="1">
      <c r="A330" t="s">
        <v>363</v>
      </c>
      <c r="B330" t="s">
        <v>8038</v>
      </c>
      <c r="C330" t="s">
        <v>8029</v>
      </c>
      <c r="D330" t="s">
        <v>8033</v>
      </c>
      <c r="E330" s="1">
        <v>45442</v>
      </c>
      <c r="F330">
        <v>5706</v>
      </c>
      <c r="G330">
        <v>571</v>
      </c>
      <c r="H330" t="s">
        <v>6</v>
      </c>
      <c r="I330" t="str">
        <f>_xlfn.XLOOKUP(shipments[[#This Row],[SPID]],people[SPID],people[Sales_person],"NA",0)</f>
        <v>Barr Faughny</v>
      </c>
      <c r="J330">
        <f>YEAR(shipments[[#This Row],[Shipdate]])</f>
        <v>2024</v>
      </c>
      <c r="K330">
        <f>MONTH(shipments[[#This Row],[Shipdate]])</f>
        <v>5</v>
      </c>
      <c r="L330" t="str">
        <f>TEXT(shipments[[#This Row],[Shipdate]],"mmmm")</f>
        <v>May</v>
      </c>
      <c r="M330">
        <f>_xlfn.XLOOKUP(shipments[[#This Row],[PID]],products[PID],products[Cost_per_box],"NA",0)</f>
        <v>2.76</v>
      </c>
      <c r="N330">
        <f>shipments[[#This Row],[Boxes]]*shipments[[#This Row],[Cost Per Box]]</f>
        <v>1575.9599999999998</v>
      </c>
      <c r="O330">
        <f>shipments[[#This Row],[Sales Amount]]-shipments[[#This Row],[Total Cost]]</f>
        <v>4130.04</v>
      </c>
      <c r="P330" s="9">
        <f>shipments[[#This Row],[Profit]]/shipments[[#This Row],[Sales Amount]]</f>
        <v>0.72380651945320718</v>
      </c>
    </row>
    <row r="331" spans="1:16" x14ac:dyDescent="1">
      <c r="A331" t="s">
        <v>364</v>
      </c>
      <c r="B331" t="s">
        <v>8038</v>
      </c>
      <c r="C331" t="s">
        <v>8029</v>
      </c>
      <c r="D331" t="s">
        <v>8033</v>
      </c>
      <c r="E331" s="1">
        <v>44953</v>
      </c>
      <c r="F331">
        <v>6752.25</v>
      </c>
      <c r="G331">
        <v>676</v>
      </c>
      <c r="H331" t="s">
        <v>6</v>
      </c>
      <c r="I331" t="str">
        <f>_xlfn.XLOOKUP(shipments[[#This Row],[SPID]],people[SPID],people[Sales_person],"NA",0)</f>
        <v>Barr Faughny</v>
      </c>
      <c r="J331">
        <f>YEAR(shipments[[#This Row],[Shipdate]])</f>
        <v>2023</v>
      </c>
      <c r="K331">
        <f>MONTH(shipments[[#This Row],[Shipdate]])</f>
        <v>1</v>
      </c>
      <c r="L331" t="str">
        <f>TEXT(shipments[[#This Row],[Shipdate]],"mmmm")</f>
        <v>January</v>
      </c>
      <c r="M331">
        <f>_xlfn.XLOOKUP(shipments[[#This Row],[PID]],products[PID],products[Cost_per_box],"NA",0)</f>
        <v>2.76</v>
      </c>
      <c r="N331">
        <f>shipments[[#This Row],[Boxes]]*shipments[[#This Row],[Cost Per Box]]</f>
        <v>1865.7599999999998</v>
      </c>
      <c r="O331">
        <f>shipments[[#This Row],[Sales Amount]]-shipments[[#This Row],[Total Cost]]</f>
        <v>4886.49</v>
      </c>
      <c r="P331" s="9">
        <f>shipments[[#This Row],[Profit]]/shipments[[#This Row],[Sales Amount]]</f>
        <v>0.72368321670554259</v>
      </c>
    </row>
    <row r="332" spans="1:16" x14ac:dyDescent="1">
      <c r="A332" t="s">
        <v>365</v>
      </c>
      <c r="B332" t="s">
        <v>8038</v>
      </c>
      <c r="C332" t="s">
        <v>8030</v>
      </c>
      <c r="D332" t="s">
        <v>8034</v>
      </c>
      <c r="E332" s="1">
        <v>44930</v>
      </c>
      <c r="F332">
        <v>2315.25</v>
      </c>
      <c r="G332">
        <v>232</v>
      </c>
      <c r="H332" t="s">
        <v>6</v>
      </c>
      <c r="I332" t="str">
        <f>_xlfn.XLOOKUP(shipments[[#This Row],[SPID]],people[SPID],people[Sales_person],"NA",0)</f>
        <v>Barr Faughny</v>
      </c>
      <c r="J332">
        <f>YEAR(shipments[[#This Row],[Shipdate]])</f>
        <v>2023</v>
      </c>
      <c r="K332">
        <f>MONTH(shipments[[#This Row],[Shipdate]])</f>
        <v>1</v>
      </c>
      <c r="L332" t="str">
        <f>TEXT(shipments[[#This Row],[Shipdate]],"mmmm")</f>
        <v>January</v>
      </c>
      <c r="M332">
        <f>_xlfn.XLOOKUP(shipments[[#This Row],[PID]],products[PID],products[Cost_per_box],"NA",0)</f>
        <v>3.32</v>
      </c>
      <c r="N332">
        <f>shipments[[#This Row],[Boxes]]*shipments[[#This Row],[Cost Per Box]]</f>
        <v>770.24</v>
      </c>
      <c r="O332">
        <f>shipments[[#This Row],[Sales Amount]]-shipments[[#This Row],[Total Cost]]</f>
        <v>1545.01</v>
      </c>
      <c r="P332" s="9">
        <f>shipments[[#This Row],[Profit]]/shipments[[#This Row],[Sales Amount]]</f>
        <v>0.66731886405355789</v>
      </c>
    </row>
    <row r="333" spans="1:16" x14ac:dyDescent="1">
      <c r="A333" t="s">
        <v>366</v>
      </c>
      <c r="B333" t="s">
        <v>8038</v>
      </c>
      <c r="C333" t="s">
        <v>8030</v>
      </c>
      <c r="D333" t="s">
        <v>8033</v>
      </c>
      <c r="E333" s="1">
        <v>45138</v>
      </c>
      <c r="F333">
        <v>2929.5</v>
      </c>
      <c r="G333">
        <v>367</v>
      </c>
      <c r="H333" t="s">
        <v>6</v>
      </c>
      <c r="I333" t="str">
        <f>_xlfn.XLOOKUP(shipments[[#This Row],[SPID]],people[SPID],people[Sales_person],"NA",0)</f>
        <v>Barr Faughny</v>
      </c>
      <c r="J333">
        <f>YEAR(shipments[[#This Row],[Shipdate]])</f>
        <v>2023</v>
      </c>
      <c r="K333">
        <f>MONTH(shipments[[#This Row],[Shipdate]])</f>
        <v>7</v>
      </c>
      <c r="L333" t="str">
        <f>TEXT(shipments[[#This Row],[Shipdate]],"mmmm")</f>
        <v>July</v>
      </c>
      <c r="M333">
        <f>_xlfn.XLOOKUP(shipments[[#This Row],[PID]],products[PID],products[Cost_per_box],"NA",0)</f>
        <v>3.32</v>
      </c>
      <c r="N333">
        <f>shipments[[#This Row],[Boxes]]*shipments[[#This Row],[Cost Per Box]]</f>
        <v>1218.44</v>
      </c>
      <c r="O333">
        <f>shipments[[#This Row],[Sales Amount]]-shipments[[#This Row],[Total Cost]]</f>
        <v>1711.06</v>
      </c>
      <c r="P333" s="9">
        <f>shipments[[#This Row],[Profit]]/shipments[[#This Row],[Sales Amount]]</f>
        <v>0.58407919440177503</v>
      </c>
    </row>
    <row r="334" spans="1:16" x14ac:dyDescent="1">
      <c r="A334" t="s">
        <v>367</v>
      </c>
      <c r="B334" t="s">
        <v>8038</v>
      </c>
      <c r="C334" t="s">
        <v>8030</v>
      </c>
      <c r="D334" t="s">
        <v>8036</v>
      </c>
      <c r="E334" s="1">
        <v>45149</v>
      </c>
      <c r="F334">
        <v>3991.5</v>
      </c>
      <c r="G334">
        <v>444</v>
      </c>
      <c r="H334" t="s">
        <v>39</v>
      </c>
      <c r="I334" t="str">
        <f>_xlfn.XLOOKUP(shipments[[#This Row],[SPID]],people[SPID],people[Sales_person],"NA",0)</f>
        <v>Barr Faughny</v>
      </c>
      <c r="J334">
        <f>YEAR(shipments[[#This Row],[Shipdate]])</f>
        <v>2023</v>
      </c>
      <c r="K334">
        <f>MONTH(shipments[[#This Row],[Shipdate]])</f>
        <v>8</v>
      </c>
      <c r="L334" t="str">
        <f>TEXT(shipments[[#This Row],[Shipdate]],"mmmm")</f>
        <v>August</v>
      </c>
      <c r="M334">
        <f>_xlfn.XLOOKUP(shipments[[#This Row],[PID]],products[PID],products[Cost_per_box],"NA",0)</f>
        <v>3.32</v>
      </c>
      <c r="N334">
        <f>shipments[[#This Row],[Boxes]]*shipments[[#This Row],[Cost Per Box]]</f>
        <v>1474.08</v>
      </c>
      <c r="O334">
        <f>shipments[[#This Row],[Sales Amount]]-shipments[[#This Row],[Total Cost]]</f>
        <v>2517.42</v>
      </c>
      <c r="P334" s="9">
        <f>shipments[[#This Row],[Profit]]/shipments[[#This Row],[Sales Amount]]</f>
        <v>0.6306952273581361</v>
      </c>
    </row>
    <row r="335" spans="1:16" x14ac:dyDescent="1">
      <c r="A335" t="s">
        <v>368</v>
      </c>
      <c r="B335" t="s">
        <v>8038</v>
      </c>
      <c r="C335" t="s">
        <v>8030</v>
      </c>
      <c r="D335" t="s">
        <v>8037</v>
      </c>
      <c r="E335" s="1">
        <v>45393</v>
      </c>
      <c r="F335">
        <v>6846.75</v>
      </c>
      <c r="G335">
        <v>685</v>
      </c>
      <c r="H335" t="s">
        <v>6</v>
      </c>
      <c r="I335" t="str">
        <f>_xlfn.XLOOKUP(shipments[[#This Row],[SPID]],people[SPID],people[Sales_person],"NA",0)</f>
        <v>Barr Faughny</v>
      </c>
      <c r="J335">
        <f>YEAR(shipments[[#This Row],[Shipdate]])</f>
        <v>2024</v>
      </c>
      <c r="K335">
        <f>MONTH(shipments[[#This Row],[Shipdate]])</f>
        <v>4</v>
      </c>
      <c r="L335" t="str">
        <f>TEXT(shipments[[#This Row],[Shipdate]],"mmmm")</f>
        <v>April</v>
      </c>
      <c r="M335">
        <f>_xlfn.XLOOKUP(shipments[[#This Row],[PID]],products[PID],products[Cost_per_box],"NA",0)</f>
        <v>3.32</v>
      </c>
      <c r="N335">
        <f>shipments[[#This Row],[Boxes]]*shipments[[#This Row],[Cost Per Box]]</f>
        <v>2274.1999999999998</v>
      </c>
      <c r="O335">
        <f>shipments[[#This Row],[Sales Amount]]-shipments[[#This Row],[Total Cost]]</f>
        <v>4572.55</v>
      </c>
      <c r="P335" s="9">
        <f>shipments[[#This Row],[Profit]]/shipments[[#This Row],[Sales Amount]]</f>
        <v>0.66784240698141462</v>
      </c>
    </row>
    <row r="336" spans="1:16" x14ac:dyDescent="1">
      <c r="A336" t="s">
        <v>369</v>
      </c>
      <c r="B336" t="s">
        <v>8038</v>
      </c>
      <c r="C336" t="s">
        <v>8030</v>
      </c>
      <c r="D336" t="s">
        <v>8037</v>
      </c>
      <c r="E336" s="1">
        <v>45336</v>
      </c>
      <c r="F336">
        <v>2409.75</v>
      </c>
      <c r="G336">
        <v>302</v>
      </c>
      <c r="H336" t="s">
        <v>6</v>
      </c>
      <c r="I336" t="str">
        <f>_xlfn.XLOOKUP(shipments[[#This Row],[SPID]],people[SPID],people[Sales_person],"NA",0)</f>
        <v>Barr Faughny</v>
      </c>
      <c r="J336">
        <f>YEAR(shipments[[#This Row],[Shipdate]])</f>
        <v>2024</v>
      </c>
      <c r="K336">
        <f>MONTH(shipments[[#This Row],[Shipdate]])</f>
        <v>2</v>
      </c>
      <c r="L336" t="str">
        <f>TEXT(shipments[[#This Row],[Shipdate]],"mmmm")</f>
        <v>February</v>
      </c>
      <c r="M336">
        <f>_xlfn.XLOOKUP(shipments[[#This Row],[PID]],products[PID],products[Cost_per_box],"NA",0)</f>
        <v>3.32</v>
      </c>
      <c r="N336">
        <f>shipments[[#This Row],[Boxes]]*shipments[[#This Row],[Cost Per Box]]</f>
        <v>1002.64</v>
      </c>
      <c r="O336">
        <f>shipments[[#This Row],[Sales Amount]]-shipments[[#This Row],[Total Cost]]</f>
        <v>1407.1100000000001</v>
      </c>
      <c r="P336" s="9">
        <f>shipments[[#This Row],[Profit]]/shipments[[#This Row],[Sales Amount]]</f>
        <v>0.58392364353148674</v>
      </c>
    </row>
    <row r="337" spans="1:16" x14ac:dyDescent="1">
      <c r="A337" t="s">
        <v>370</v>
      </c>
      <c r="B337" t="s">
        <v>8038</v>
      </c>
      <c r="C337" t="s">
        <v>8031</v>
      </c>
      <c r="D337" t="s">
        <v>8032</v>
      </c>
      <c r="E337" s="1">
        <v>45204</v>
      </c>
      <c r="F337">
        <v>6279.75</v>
      </c>
      <c r="G337">
        <v>349</v>
      </c>
      <c r="H337" t="s">
        <v>6</v>
      </c>
      <c r="I337" t="str">
        <f>_xlfn.XLOOKUP(shipments[[#This Row],[SPID]],people[SPID],people[Sales_person],"NA",0)</f>
        <v>Barr Faughny</v>
      </c>
      <c r="J337">
        <f>YEAR(shipments[[#This Row],[Shipdate]])</f>
        <v>2023</v>
      </c>
      <c r="K337">
        <f>MONTH(shipments[[#This Row],[Shipdate]])</f>
        <v>10</v>
      </c>
      <c r="L337" t="str">
        <f>TEXT(shipments[[#This Row],[Shipdate]],"mmmm")</f>
        <v>October</v>
      </c>
      <c r="M337">
        <f>_xlfn.XLOOKUP(shipments[[#This Row],[PID]],products[PID],products[Cost_per_box],"NA",0)</f>
        <v>2.65</v>
      </c>
      <c r="N337">
        <f>shipments[[#This Row],[Boxes]]*shipments[[#This Row],[Cost Per Box]]</f>
        <v>924.85</v>
      </c>
      <c r="O337">
        <f>shipments[[#This Row],[Sales Amount]]-shipments[[#This Row],[Total Cost]]</f>
        <v>5354.9</v>
      </c>
      <c r="P337" s="9">
        <f>shipments[[#This Row],[Profit]]/shipments[[#This Row],[Sales Amount]]</f>
        <v>0.85272502886261392</v>
      </c>
    </row>
    <row r="338" spans="1:16" x14ac:dyDescent="1">
      <c r="A338" t="s">
        <v>371</v>
      </c>
      <c r="B338" t="s">
        <v>8038</v>
      </c>
      <c r="C338" t="s">
        <v>8031</v>
      </c>
      <c r="D338" t="s">
        <v>8032</v>
      </c>
      <c r="E338" s="1">
        <v>45233</v>
      </c>
      <c r="F338">
        <v>5897.25</v>
      </c>
      <c r="G338">
        <v>295</v>
      </c>
      <c r="H338" t="s">
        <v>6</v>
      </c>
      <c r="I338" t="str">
        <f>_xlfn.XLOOKUP(shipments[[#This Row],[SPID]],people[SPID],people[Sales_person],"NA",0)</f>
        <v>Barr Faughny</v>
      </c>
      <c r="J338">
        <f>YEAR(shipments[[#This Row],[Shipdate]])</f>
        <v>2023</v>
      </c>
      <c r="K338">
        <f>MONTH(shipments[[#This Row],[Shipdate]])</f>
        <v>11</v>
      </c>
      <c r="L338" t="str">
        <f>TEXT(shipments[[#This Row],[Shipdate]],"mmmm")</f>
        <v>November</v>
      </c>
      <c r="M338">
        <f>_xlfn.XLOOKUP(shipments[[#This Row],[PID]],products[PID],products[Cost_per_box],"NA",0)</f>
        <v>2.65</v>
      </c>
      <c r="N338">
        <f>shipments[[#This Row],[Boxes]]*shipments[[#This Row],[Cost Per Box]]</f>
        <v>781.75</v>
      </c>
      <c r="O338">
        <f>shipments[[#This Row],[Sales Amount]]-shipments[[#This Row],[Total Cost]]</f>
        <v>5115.5</v>
      </c>
      <c r="P338" s="9">
        <f>shipments[[#This Row],[Profit]]/shipments[[#This Row],[Sales Amount]]</f>
        <v>0.86743821272627075</v>
      </c>
    </row>
    <row r="339" spans="1:16" x14ac:dyDescent="1">
      <c r="A339" t="s">
        <v>372</v>
      </c>
      <c r="B339" t="s">
        <v>8038</v>
      </c>
      <c r="C339" t="s">
        <v>8031</v>
      </c>
      <c r="D339" t="s">
        <v>8033</v>
      </c>
      <c r="E339" s="1">
        <v>44988</v>
      </c>
      <c r="F339">
        <v>10568.25</v>
      </c>
      <c r="G339">
        <v>481</v>
      </c>
      <c r="H339" t="s">
        <v>39</v>
      </c>
      <c r="I339" t="str">
        <f>_xlfn.XLOOKUP(shipments[[#This Row],[SPID]],people[SPID],people[Sales_person],"NA",0)</f>
        <v>Barr Faughny</v>
      </c>
      <c r="J339">
        <f>YEAR(shipments[[#This Row],[Shipdate]])</f>
        <v>2023</v>
      </c>
      <c r="K339">
        <f>MONTH(shipments[[#This Row],[Shipdate]])</f>
        <v>3</v>
      </c>
      <c r="L339" t="str">
        <f>TEXT(shipments[[#This Row],[Shipdate]],"mmmm")</f>
        <v>March</v>
      </c>
      <c r="M339">
        <f>_xlfn.XLOOKUP(shipments[[#This Row],[PID]],products[PID],products[Cost_per_box],"NA",0)</f>
        <v>2.65</v>
      </c>
      <c r="N339">
        <f>shipments[[#This Row],[Boxes]]*shipments[[#This Row],[Cost Per Box]]</f>
        <v>1274.6499999999999</v>
      </c>
      <c r="O339">
        <f>shipments[[#This Row],[Sales Amount]]-shipments[[#This Row],[Total Cost]]</f>
        <v>9293.6</v>
      </c>
      <c r="P339" s="9">
        <f>shipments[[#This Row],[Profit]]/shipments[[#This Row],[Sales Amount]]</f>
        <v>0.87938873512644011</v>
      </c>
    </row>
    <row r="340" spans="1:16" x14ac:dyDescent="1">
      <c r="A340" t="s">
        <v>373</v>
      </c>
      <c r="B340" t="s">
        <v>8038</v>
      </c>
      <c r="C340" t="s">
        <v>8031</v>
      </c>
      <c r="D340" t="s">
        <v>8037</v>
      </c>
      <c r="E340" s="1">
        <v>44943</v>
      </c>
      <c r="F340">
        <v>11234.25</v>
      </c>
      <c r="G340">
        <v>535</v>
      </c>
      <c r="H340" t="s">
        <v>6</v>
      </c>
      <c r="I340" t="str">
        <f>_xlfn.XLOOKUP(shipments[[#This Row],[SPID]],people[SPID],people[Sales_person],"NA",0)</f>
        <v>Barr Faughny</v>
      </c>
      <c r="J340">
        <f>YEAR(shipments[[#This Row],[Shipdate]])</f>
        <v>2023</v>
      </c>
      <c r="K340">
        <f>MONTH(shipments[[#This Row],[Shipdate]])</f>
        <v>1</v>
      </c>
      <c r="L340" t="str">
        <f>TEXT(shipments[[#This Row],[Shipdate]],"mmmm")</f>
        <v>January</v>
      </c>
      <c r="M340">
        <f>_xlfn.XLOOKUP(shipments[[#This Row],[PID]],products[PID],products[Cost_per_box],"NA",0)</f>
        <v>2.65</v>
      </c>
      <c r="N340">
        <f>shipments[[#This Row],[Boxes]]*shipments[[#This Row],[Cost Per Box]]</f>
        <v>1417.75</v>
      </c>
      <c r="O340">
        <f>shipments[[#This Row],[Sales Amount]]-shipments[[#This Row],[Total Cost]]</f>
        <v>9816.5</v>
      </c>
      <c r="P340" s="9">
        <f>shipments[[#This Row],[Profit]]/shipments[[#This Row],[Sales Amount]]</f>
        <v>0.87380109931682137</v>
      </c>
    </row>
    <row r="341" spans="1:16" x14ac:dyDescent="1">
      <c r="A341" t="s">
        <v>374</v>
      </c>
      <c r="B341" t="s">
        <v>8038</v>
      </c>
      <c r="C341" t="s">
        <v>8010</v>
      </c>
      <c r="D341" t="s">
        <v>8032</v>
      </c>
      <c r="E341" s="1">
        <v>45517</v>
      </c>
      <c r="F341">
        <v>4529.25</v>
      </c>
      <c r="G341">
        <v>302</v>
      </c>
      <c r="H341" t="s">
        <v>17</v>
      </c>
      <c r="I341" t="str">
        <f>_xlfn.XLOOKUP(shipments[[#This Row],[SPID]],people[SPID],people[Sales_person],"NA",0)</f>
        <v>Barr Faughny</v>
      </c>
      <c r="J341">
        <f>YEAR(shipments[[#This Row],[Shipdate]])</f>
        <v>2024</v>
      </c>
      <c r="K341">
        <f>MONTH(shipments[[#This Row],[Shipdate]])</f>
        <v>8</v>
      </c>
      <c r="L341" t="str">
        <f>TEXT(shipments[[#This Row],[Shipdate]],"mmmm")</f>
        <v>August</v>
      </c>
      <c r="M341">
        <f>_xlfn.XLOOKUP(shipments[[#This Row],[PID]],products[PID],products[Cost_per_box],"NA",0)</f>
        <v>5.26</v>
      </c>
      <c r="N341">
        <f>shipments[[#This Row],[Boxes]]*shipments[[#This Row],[Cost Per Box]]</f>
        <v>1588.52</v>
      </c>
      <c r="O341">
        <f>shipments[[#This Row],[Sales Amount]]-shipments[[#This Row],[Total Cost]]</f>
        <v>2940.73</v>
      </c>
      <c r="P341" s="9">
        <f>shipments[[#This Row],[Profit]]/shipments[[#This Row],[Sales Amount]]</f>
        <v>0.64927526632444665</v>
      </c>
    </row>
    <row r="342" spans="1:16" x14ac:dyDescent="1">
      <c r="A342" t="s">
        <v>375</v>
      </c>
      <c r="B342" t="s">
        <v>8038</v>
      </c>
      <c r="C342" t="s">
        <v>8010</v>
      </c>
      <c r="D342" t="s">
        <v>8035</v>
      </c>
      <c r="E342" s="1">
        <v>44936</v>
      </c>
      <c r="F342">
        <v>1689.75</v>
      </c>
      <c r="G342">
        <v>113</v>
      </c>
      <c r="H342" t="s">
        <v>6</v>
      </c>
      <c r="I342" t="str">
        <f>_xlfn.XLOOKUP(shipments[[#This Row],[SPID]],people[SPID],people[Sales_person],"NA",0)</f>
        <v>Barr Faughny</v>
      </c>
      <c r="J342">
        <f>YEAR(shipments[[#This Row],[Shipdate]])</f>
        <v>2023</v>
      </c>
      <c r="K342">
        <f>MONTH(shipments[[#This Row],[Shipdate]])</f>
        <v>1</v>
      </c>
      <c r="L342" t="str">
        <f>TEXT(shipments[[#This Row],[Shipdate]],"mmmm")</f>
        <v>January</v>
      </c>
      <c r="M342">
        <f>_xlfn.XLOOKUP(shipments[[#This Row],[PID]],products[PID],products[Cost_per_box],"NA",0)</f>
        <v>5.26</v>
      </c>
      <c r="N342">
        <f>shipments[[#This Row],[Boxes]]*shipments[[#This Row],[Cost Per Box]]</f>
        <v>594.38</v>
      </c>
      <c r="O342">
        <f>shipments[[#This Row],[Sales Amount]]-shipments[[#This Row],[Total Cost]]</f>
        <v>1095.3699999999999</v>
      </c>
      <c r="P342" s="9">
        <f>shipments[[#This Row],[Profit]]/shipments[[#This Row],[Sales Amount]]</f>
        <v>0.64824382305074713</v>
      </c>
    </row>
    <row r="343" spans="1:16" x14ac:dyDescent="1">
      <c r="A343" t="s">
        <v>376</v>
      </c>
      <c r="B343" t="s">
        <v>8038</v>
      </c>
      <c r="C343" t="s">
        <v>8010</v>
      </c>
      <c r="D343" t="s">
        <v>8037</v>
      </c>
      <c r="E343" s="1">
        <v>45198</v>
      </c>
      <c r="F343">
        <v>6930</v>
      </c>
      <c r="G343">
        <v>495</v>
      </c>
      <c r="H343" t="s">
        <v>6</v>
      </c>
      <c r="I343" t="str">
        <f>_xlfn.XLOOKUP(shipments[[#This Row],[SPID]],people[SPID],people[Sales_person],"NA",0)</f>
        <v>Barr Faughny</v>
      </c>
      <c r="J343">
        <f>YEAR(shipments[[#This Row],[Shipdate]])</f>
        <v>2023</v>
      </c>
      <c r="K343">
        <f>MONTH(shipments[[#This Row],[Shipdate]])</f>
        <v>9</v>
      </c>
      <c r="L343" t="str">
        <f>TEXT(shipments[[#This Row],[Shipdate]],"mmmm")</f>
        <v>September</v>
      </c>
      <c r="M343">
        <f>_xlfn.XLOOKUP(shipments[[#This Row],[PID]],products[PID],products[Cost_per_box],"NA",0)</f>
        <v>5.26</v>
      </c>
      <c r="N343">
        <f>shipments[[#This Row],[Boxes]]*shipments[[#This Row],[Cost Per Box]]</f>
        <v>2603.6999999999998</v>
      </c>
      <c r="O343">
        <f>shipments[[#This Row],[Sales Amount]]-shipments[[#This Row],[Total Cost]]</f>
        <v>4326.3</v>
      </c>
      <c r="P343" s="9">
        <f>shipments[[#This Row],[Profit]]/shipments[[#This Row],[Sales Amount]]</f>
        <v>0.62428571428571433</v>
      </c>
    </row>
    <row r="344" spans="1:16" x14ac:dyDescent="1">
      <c r="A344" t="s">
        <v>377</v>
      </c>
      <c r="B344" t="s">
        <v>8038</v>
      </c>
      <c r="C344" t="s">
        <v>8010</v>
      </c>
      <c r="D344" t="s">
        <v>8032</v>
      </c>
      <c r="E344" s="1">
        <v>45467</v>
      </c>
      <c r="F344">
        <v>15822</v>
      </c>
      <c r="G344">
        <v>989</v>
      </c>
      <c r="H344" t="s">
        <v>6</v>
      </c>
      <c r="I344" t="str">
        <f>_xlfn.XLOOKUP(shipments[[#This Row],[SPID]],people[SPID],people[Sales_person],"NA",0)</f>
        <v>Barr Faughny</v>
      </c>
      <c r="J344">
        <f>YEAR(shipments[[#This Row],[Shipdate]])</f>
        <v>2024</v>
      </c>
      <c r="K344">
        <f>MONTH(shipments[[#This Row],[Shipdate]])</f>
        <v>6</v>
      </c>
      <c r="L344" t="str">
        <f>TEXT(shipments[[#This Row],[Shipdate]],"mmmm")</f>
        <v>June</v>
      </c>
      <c r="M344">
        <f>_xlfn.XLOOKUP(shipments[[#This Row],[PID]],products[PID],products[Cost_per_box],"NA",0)</f>
        <v>5.26</v>
      </c>
      <c r="N344">
        <f>shipments[[#This Row],[Boxes]]*shipments[[#This Row],[Cost Per Box]]</f>
        <v>5202.1399999999994</v>
      </c>
      <c r="O344">
        <f>shipments[[#This Row],[Sales Amount]]-shipments[[#This Row],[Total Cost]]</f>
        <v>10619.86</v>
      </c>
      <c r="P344" s="9">
        <f>shipments[[#This Row],[Profit]]/shipments[[#This Row],[Sales Amount]]</f>
        <v>0.6712084439388194</v>
      </c>
    </row>
    <row r="345" spans="1:16" x14ac:dyDescent="1">
      <c r="A345" t="s">
        <v>378</v>
      </c>
      <c r="B345" t="s">
        <v>8038</v>
      </c>
      <c r="C345" t="s">
        <v>8010</v>
      </c>
      <c r="D345" t="s">
        <v>8032</v>
      </c>
      <c r="E345" s="1">
        <v>45006</v>
      </c>
      <c r="F345">
        <v>2765.25</v>
      </c>
      <c r="G345">
        <v>213</v>
      </c>
      <c r="H345" t="s">
        <v>6</v>
      </c>
      <c r="I345" t="str">
        <f>_xlfn.XLOOKUP(shipments[[#This Row],[SPID]],people[SPID],people[Sales_person],"NA",0)</f>
        <v>Barr Faughny</v>
      </c>
      <c r="J345">
        <f>YEAR(shipments[[#This Row],[Shipdate]])</f>
        <v>2023</v>
      </c>
      <c r="K345">
        <f>MONTH(shipments[[#This Row],[Shipdate]])</f>
        <v>3</v>
      </c>
      <c r="L345" t="str">
        <f>TEXT(shipments[[#This Row],[Shipdate]],"mmmm")</f>
        <v>March</v>
      </c>
      <c r="M345">
        <f>_xlfn.XLOOKUP(shipments[[#This Row],[PID]],products[PID],products[Cost_per_box],"NA",0)</f>
        <v>5.26</v>
      </c>
      <c r="N345">
        <f>shipments[[#This Row],[Boxes]]*shipments[[#This Row],[Cost Per Box]]</f>
        <v>1120.3799999999999</v>
      </c>
      <c r="O345">
        <f>shipments[[#This Row],[Sales Amount]]-shipments[[#This Row],[Total Cost]]</f>
        <v>1644.8700000000001</v>
      </c>
      <c r="P345" s="9">
        <f>shipments[[#This Row],[Profit]]/shipments[[#This Row],[Sales Amount]]</f>
        <v>0.59483590995389213</v>
      </c>
    </row>
    <row r="346" spans="1:16" x14ac:dyDescent="1">
      <c r="A346" t="s">
        <v>379</v>
      </c>
      <c r="B346" t="s">
        <v>8038</v>
      </c>
      <c r="C346" t="s">
        <v>8012</v>
      </c>
      <c r="D346" t="s">
        <v>8037</v>
      </c>
      <c r="E346" s="1">
        <v>45443</v>
      </c>
      <c r="F346">
        <v>12894.75</v>
      </c>
      <c r="G346">
        <v>1173</v>
      </c>
      <c r="H346" t="s">
        <v>6</v>
      </c>
      <c r="I346" t="str">
        <f>_xlfn.XLOOKUP(shipments[[#This Row],[SPID]],people[SPID],people[Sales_person],"NA",0)</f>
        <v>Barr Faughny</v>
      </c>
      <c r="J346">
        <f>YEAR(shipments[[#This Row],[Shipdate]])</f>
        <v>2024</v>
      </c>
      <c r="K346">
        <f>MONTH(shipments[[#This Row],[Shipdate]])</f>
        <v>5</v>
      </c>
      <c r="L346" t="str">
        <f>TEXT(shipments[[#This Row],[Shipdate]],"mmmm")</f>
        <v>May</v>
      </c>
      <c r="M346">
        <f>_xlfn.XLOOKUP(shipments[[#This Row],[PID]],products[PID],products[Cost_per_box],"NA",0)</f>
        <v>5.15</v>
      </c>
      <c r="N346">
        <f>shipments[[#This Row],[Boxes]]*shipments[[#This Row],[Cost Per Box]]</f>
        <v>6040.9500000000007</v>
      </c>
      <c r="O346">
        <f>shipments[[#This Row],[Sales Amount]]-shipments[[#This Row],[Total Cost]]</f>
        <v>6853.7999999999993</v>
      </c>
      <c r="P346" s="9">
        <f>shipments[[#This Row],[Profit]]/shipments[[#This Row],[Sales Amount]]</f>
        <v>0.53151864130750881</v>
      </c>
    </row>
    <row r="347" spans="1:16" x14ac:dyDescent="1">
      <c r="A347" t="s">
        <v>380</v>
      </c>
      <c r="B347" t="s">
        <v>8038</v>
      </c>
      <c r="C347" t="s">
        <v>8013</v>
      </c>
      <c r="D347" t="s">
        <v>8033</v>
      </c>
      <c r="E347" s="1">
        <v>45464</v>
      </c>
      <c r="F347">
        <v>2004.75</v>
      </c>
      <c r="G347">
        <v>287</v>
      </c>
      <c r="H347" t="s">
        <v>6</v>
      </c>
      <c r="I347" t="str">
        <f>_xlfn.XLOOKUP(shipments[[#This Row],[SPID]],people[SPID],people[Sales_person],"NA",0)</f>
        <v>Barr Faughny</v>
      </c>
      <c r="J347">
        <f>YEAR(shipments[[#This Row],[Shipdate]])</f>
        <v>2024</v>
      </c>
      <c r="K347">
        <f>MONTH(shipments[[#This Row],[Shipdate]])</f>
        <v>6</v>
      </c>
      <c r="L347" t="str">
        <f>TEXT(shipments[[#This Row],[Shipdate]],"mmmm")</f>
        <v>June</v>
      </c>
      <c r="M347">
        <f>_xlfn.XLOOKUP(shipments[[#This Row],[PID]],products[PID],products[Cost_per_box],"NA",0)</f>
        <v>3.85</v>
      </c>
      <c r="N347">
        <f>shipments[[#This Row],[Boxes]]*shipments[[#This Row],[Cost Per Box]]</f>
        <v>1104.95</v>
      </c>
      <c r="O347">
        <f>shipments[[#This Row],[Sales Amount]]-shipments[[#This Row],[Total Cost]]</f>
        <v>899.8</v>
      </c>
      <c r="P347" s="9">
        <f>shipments[[#This Row],[Profit]]/shipments[[#This Row],[Sales Amount]]</f>
        <v>0.44883401920438953</v>
      </c>
    </row>
    <row r="348" spans="1:16" x14ac:dyDescent="1">
      <c r="A348" t="s">
        <v>381</v>
      </c>
      <c r="B348" t="s">
        <v>8038</v>
      </c>
      <c r="C348" t="s">
        <v>8013</v>
      </c>
      <c r="D348" t="s">
        <v>8032</v>
      </c>
      <c r="E348" s="1">
        <v>45106</v>
      </c>
      <c r="F348">
        <v>11560.5</v>
      </c>
      <c r="G348">
        <v>1927</v>
      </c>
      <c r="H348" t="s">
        <v>6</v>
      </c>
      <c r="I348" t="str">
        <f>_xlfn.XLOOKUP(shipments[[#This Row],[SPID]],people[SPID],people[Sales_person],"NA",0)</f>
        <v>Barr Faughny</v>
      </c>
      <c r="J348">
        <f>YEAR(shipments[[#This Row],[Shipdate]])</f>
        <v>2023</v>
      </c>
      <c r="K348">
        <f>MONTH(shipments[[#This Row],[Shipdate]])</f>
        <v>6</v>
      </c>
      <c r="L348" t="str">
        <f>TEXT(shipments[[#This Row],[Shipdate]],"mmmm")</f>
        <v>June</v>
      </c>
      <c r="M348">
        <f>_xlfn.XLOOKUP(shipments[[#This Row],[PID]],products[PID],products[Cost_per_box],"NA",0)</f>
        <v>3.85</v>
      </c>
      <c r="N348">
        <f>shipments[[#This Row],[Boxes]]*shipments[[#This Row],[Cost Per Box]]</f>
        <v>7418.95</v>
      </c>
      <c r="O348">
        <f>shipments[[#This Row],[Sales Amount]]-shipments[[#This Row],[Total Cost]]</f>
        <v>4141.55</v>
      </c>
      <c r="P348" s="9">
        <f>shipments[[#This Row],[Profit]]/shipments[[#This Row],[Sales Amount]]</f>
        <v>0.35825007568876782</v>
      </c>
    </row>
    <row r="349" spans="1:16" x14ac:dyDescent="1">
      <c r="A349" t="s">
        <v>382</v>
      </c>
      <c r="B349" t="s">
        <v>8038</v>
      </c>
      <c r="C349" t="s">
        <v>8013</v>
      </c>
      <c r="D349" t="s">
        <v>8036</v>
      </c>
      <c r="E349" s="1">
        <v>45106</v>
      </c>
      <c r="F349">
        <v>2083.5</v>
      </c>
      <c r="G349">
        <v>232</v>
      </c>
      <c r="H349" t="s">
        <v>6</v>
      </c>
      <c r="I349" t="str">
        <f>_xlfn.XLOOKUP(shipments[[#This Row],[SPID]],people[SPID],people[Sales_person],"NA",0)</f>
        <v>Barr Faughny</v>
      </c>
      <c r="J349">
        <f>YEAR(shipments[[#This Row],[Shipdate]])</f>
        <v>2023</v>
      </c>
      <c r="K349">
        <f>MONTH(shipments[[#This Row],[Shipdate]])</f>
        <v>6</v>
      </c>
      <c r="L349" t="str">
        <f>TEXT(shipments[[#This Row],[Shipdate]],"mmmm")</f>
        <v>June</v>
      </c>
      <c r="M349">
        <f>_xlfn.XLOOKUP(shipments[[#This Row],[PID]],products[PID],products[Cost_per_box],"NA",0)</f>
        <v>3.85</v>
      </c>
      <c r="N349">
        <f>shipments[[#This Row],[Boxes]]*shipments[[#This Row],[Cost Per Box]]</f>
        <v>893.2</v>
      </c>
      <c r="O349">
        <f>shipments[[#This Row],[Sales Amount]]-shipments[[#This Row],[Total Cost]]</f>
        <v>1190.3</v>
      </c>
      <c r="P349" s="9">
        <f>shipments[[#This Row],[Profit]]/shipments[[#This Row],[Sales Amount]]</f>
        <v>0.57129829613630911</v>
      </c>
    </row>
    <row r="350" spans="1:16" x14ac:dyDescent="1">
      <c r="A350" t="s">
        <v>383</v>
      </c>
      <c r="B350" t="s">
        <v>8038</v>
      </c>
      <c r="C350" t="s">
        <v>8013</v>
      </c>
      <c r="D350" t="s">
        <v>8037</v>
      </c>
      <c r="E350" s="1">
        <v>45523</v>
      </c>
      <c r="F350">
        <v>2459.25</v>
      </c>
      <c r="G350">
        <v>352</v>
      </c>
      <c r="H350" t="s">
        <v>17</v>
      </c>
      <c r="I350" t="str">
        <f>_xlfn.XLOOKUP(shipments[[#This Row],[SPID]],people[SPID],people[Sales_person],"NA",0)</f>
        <v>Barr Faughny</v>
      </c>
      <c r="J350">
        <f>YEAR(shipments[[#This Row],[Shipdate]])</f>
        <v>2024</v>
      </c>
      <c r="K350">
        <f>MONTH(shipments[[#This Row],[Shipdate]])</f>
        <v>8</v>
      </c>
      <c r="L350" t="str">
        <f>TEXT(shipments[[#This Row],[Shipdate]],"mmmm")</f>
        <v>August</v>
      </c>
      <c r="M350">
        <f>_xlfn.XLOOKUP(shipments[[#This Row],[PID]],products[PID],products[Cost_per_box],"NA",0)</f>
        <v>3.85</v>
      </c>
      <c r="N350">
        <f>shipments[[#This Row],[Boxes]]*shipments[[#This Row],[Cost Per Box]]</f>
        <v>1355.2</v>
      </c>
      <c r="O350">
        <f>shipments[[#This Row],[Sales Amount]]-shipments[[#This Row],[Total Cost]]</f>
        <v>1104.05</v>
      </c>
      <c r="P350" s="9">
        <f>shipments[[#This Row],[Profit]]/shipments[[#This Row],[Sales Amount]]</f>
        <v>0.44893768425332925</v>
      </c>
    </row>
    <row r="351" spans="1:16" x14ac:dyDescent="1">
      <c r="A351" t="s">
        <v>384</v>
      </c>
      <c r="B351" t="s">
        <v>8038</v>
      </c>
      <c r="C351" t="s">
        <v>8013</v>
      </c>
      <c r="D351" t="s">
        <v>8037</v>
      </c>
      <c r="E351" s="1">
        <v>45285</v>
      </c>
      <c r="F351">
        <v>2331</v>
      </c>
      <c r="G351">
        <v>467</v>
      </c>
      <c r="H351" t="s">
        <v>6</v>
      </c>
      <c r="I351" t="str">
        <f>_xlfn.XLOOKUP(shipments[[#This Row],[SPID]],people[SPID],people[Sales_person],"NA",0)</f>
        <v>Barr Faughny</v>
      </c>
      <c r="J351">
        <f>YEAR(shipments[[#This Row],[Shipdate]])</f>
        <v>2023</v>
      </c>
      <c r="K351">
        <f>MONTH(shipments[[#This Row],[Shipdate]])</f>
        <v>12</v>
      </c>
      <c r="L351" t="str">
        <f>TEXT(shipments[[#This Row],[Shipdate]],"mmmm")</f>
        <v>December</v>
      </c>
      <c r="M351">
        <f>_xlfn.XLOOKUP(shipments[[#This Row],[PID]],products[PID],products[Cost_per_box],"NA",0)</f>
        <v>3.85</v>
      </c>
      <c r="N351">
        <f>shipments[[#This Row],[Boxes]]*shipments[[#This Row],[Cost Per Box]]</f>
        <v>1797.95</v>
      </c>
      <c r="O351">
        <f>shipments[[#This Row],[Sales Amount]]-shipments[[#This Row],[Total Cost]]</f>
        <v>533.04999999999995</v>
      </c>
      <c r="P351" s="9">
        <f>shipments[[#This Row],[Profit]]/shipments[[#This Row],[Sales Amount]]</f>
        <v>0.22867867867867867</v>
      </c>
    </row>
    <row r="352" spans="1:16" x14ac:dyDescent="1">
      <c r="A352" t="s">
        <v>385</v>
      </c>
      <c r="B352" t="s">
        <v>8038</v>
      </c>
      <c r="C352" t="s">
        <v>8013</v>
      </c>
      <c r="D352" t="s">
        <v>8032</v>
      </c>
      <c r="E352" s="1">
        <v>45054</v>
      </c>
      <c r="F352">
        <v>531</v>
      </c>
      <c r="G352">
        <v>89</v>
      </c>
      <c r="H352" t="s">
        <v>6</v>
      </c>
      <c r="I352" t="str">
        <f>_xlfn.XLOOKUP(shipments[[#This Row],[SPID]],people[SPID],people[Sales_person],"NA",0)</f>
        <v>Barr Faughny</v>
      </c>
      <c r="J352">
        <f>YEAR(shipments[[#This Row],[Shipdate]])</f>
        <v>2023</v>
      </c>
      <c r="K352">
        <f>MONTH(shipments[[#This Row],[Shipdate]])</f>
        <v>5</v>
      </c>
      <c r="L352" t="str">
        <f>TEXT(shipments[[#This Row],[Shipdate]],"mmmm")</f>
        <v>May</v>
      </c>
      <c r="M352">
        <f>_xlfn.XLOOKUP(shipments[[#This Row],[PID]],products[PID],products[Cost_per_box],"NA",0)</f>
        <v>3.85</v>
      </c>
      <c r="N352">
        <f>shipments[[#This Row],[Boxes]]*shipments[[#This Row],[Cost Per Box]]</f>
        <v>342.65000000000003</v>
      </c>
      <c r="O352">
        <f>shipments[[#This Row],[Sales Amount]]-shipments[[#This Row],[Total Cost]]</f>
        <v>188.34999999999997</v>
      </c>
      <c r="P352" s="9">
        <f>shipments[[#This Row],[Profit]]/shipments[[#This Row],[Sales Amount]]</f>
        <v>0.35470809792843683</v>
      </c>
    </row>
    <row r="353" spans="1:16" x14ac:dyDescent="1">
      <c r="A353" t="s">
        <v>386</v>
      </c>
      <c r="B353" t="s">
        <v>8038</v>
      </c>
      <c r="C353" t="s">
        <v>8013</v>
      </c>
      <c r="D353" t="s">
        <v>8033</v>
      </c>
      <c r="E353" s="1">
        <v>44942</v>
      </c>
      <c r="F353">
        <v>1761.75</v>
      </c>
      <c r="G353">
        <v>252</v>
      </c>
      <c r="H353" t="s">
        <v>6</v>
      </c>
      <c r="I353" t="str">
        <f>_xlfn.XLOOKUP(shipments[[#This Row],[SPID]],people[SPID],people[Sales_person],"NA",0)</f>
        <v>Barr Faughny</v>
      </c>
      <c r="J353">
        <f>YEAR(shipments[[#This Row],[Shipdate]])</f>
        <v>2023</v>
      </c>
      <c r="K353">
        <f>MONTH(shipments[[#This Row],[Shipdate]])</f>
        <v>1</v>
      </c>
      <c r="L353" t="str">
        <f>TEXT(shipments[[#This Row],[Shipdate]],"mmmm")</f>
        <v>January</v>
      </c>
      <c r="M353">
        <f>_xlfn.XLOOKUP(shipments[[#This Row],[PID]],products[PID],products[Cost_per_box],"NA",0)</f>
        <v>3.85</v>
      </c>
      <c r="N353">
        <f>shipments[[#This Row],[Boxes]]*shipments[[#This Row],[Cost Per Box]]</f>
        <v>970.2</v>
      </c>
      <c r="O353">
        <f>shipments[[#This Row],[Sales Amount]]-shipments[[#This Row],[Total Cost]]</f>
        <v>791.55</v>
      </c>
      <c r="P353" s="9">
        <f>shipments[[#This Row],[Profit]]/shipments[[#This Row],[Sales Amount]]</f>
        <v>0.44929757343550447</v>
      </c>
    </row>
    <row r="354" spans="1:16" x14ac:dyDescent="1">
      <c r="A354" t="s">
        <v>387</v>
      </c>
      <c r="B354" t="s">
        <v>8038</v>
      </c>
      <c r="C354" t="s">
        <v>8013</v>
      </c>
      <c r="D354" t="s">
        <v>8037</v>
      </c>
      <c r="E354" s="1">
        <v>45110</v>
      </c>
      <c r="F354">
        <v>8228.25</v>
      </c>
      <c r="G354">
        <v>1176</v>
      </c>
      <c r="H354" t="s">
        <v>6</v>
      </c>
      <c r="I354" t="str">
        <f>_xlfn.XLOOKUP(shipments[[#This Row],[SPID]],people[SPID],people[Sales_person],"NA",0)</f>
        <v>Barr Faughny</v>
      </c>
      <c r="J354">
        <f>YEAR(shipments[[#This Row],[Shipdate]])</f>
        <v>2023</v>
      </c>
      <c r="K354">
        <f>MONTH(shipments[[#This Row],[Shipdate]])</f>
        <v>7</v>
      </c>
      <c r="L354" t="str">
        <f>TEXT(shipments[[#This Row],[Shipdate]],"mmmm")</f>
        <v>July</v>
      </c>
      <c r="M354">
        <f>_xlfn.XLOOKUP(shipments[[#This Row],[PID]],products[PID],products[Cost_per_box],"NA",0)</f>
        <v>3.85</v>
      </c>
      <c r="N354">
        <f>shipments[[#This Row],[Boxes]]*shipments[[#This Row],[Cost Per Box]]</f>
        <v>4527.6000000000004</v>
      </c>
      <c r="O354">
        <f>shipments[[#This Row],[Sales Amount]]-shipments[[#This Row],[Total Cost]]</f>
        <v>3700.6499999999996</v>
      </c>
      <c r="P354" s="9">
        <f>shipments[[#This Row],[Profit]]/shipments[[#This Row],[Sales Amount]]</f>
        <v>0.44974933916689447</v>
      </c>
    </row>
    <row r="355" spans="1:16" x14ac:dyDescent="1">
      <c r="A355" t="s">
        <v>388</v>
      </c>
      <c r="B355" t="s">
        <v>8038</v>
      </c>
      <c r="C355" t="s">
        <v>8014</v>
      </c>
      <c r="D355" t="s">
        <v>8032</v>
      </c>
      <c r="E355" s="1">
        <v>45159</v>
      </c>
      <c r="F355">
        <v>6763.5</v>
      </c>
      <c r="G355">
        <v>1128</v>
      </c>
      <c r="H355" t="s">
        <v>6</v>
      </c>
      <c r="I355" t="str">
        <f>_xlfn.XLOOKUP(shipments[[#This Row],[SPID]],people[SPID],people[Sales_person],"NA",0)</f>
        <v>Barr Faughny</v>
      </c>
      <c r="J355">
        <f>YEAR(shipments[[#This Row],[Shipdate]])</f>
        <v>2023</v>
      </c>
      <c r="K355">
        <f>MONTH(shipments[[#This Row],[Shipdate]])</f>
        <v>8</v>
      </c>
      <c r="L355" t="str">
        <f>TEXT(shipments[[#This Row],[Shipdate]],"mmmm")</f>
        <v>August</v>
      </c>
      <c r="M355">
        <f>_xlfn.XLOOKUP(shipments[[#This Row],[PID]],products[PID],products[Cost_per_box],"NA",0)</f>
        <v>5.72</v>
      </c>
      <c r="N355">
        <f>shipments[[#This Row],[Boxes]]*shipments[[#This Row],[Cost Per Box]]</f>
        <v>6452.16</v>
      </c>
      <c r="O355">
        <f>shipments[[#This Row],[Sales Amount]]-shipments[[#This Row],[Total Cost]]</f>
        <v>311.34000000000015</v>
      </c>
      <c r="P355" s="9">
        <f>shipments[[#This Row],[Profit]]/shipments[[#This Row],[Sales Amount]]</f>
        <v>4.6032379685074315E-2</v>
      </c>
    </row>
    <row r="356" spans="1:16" x14ac:dyDescent="1">
      <c r="A356" t="s">
        <v>389</v>
      </c>
      <c r="B356" t="s">
        <v>8038</v>
      </c>
      <c r="C356" t="s">
        <v>8014</v>
      </c>
      <c r="D356" t="s">
        <v>8033</v>
      </c>
      <c r="E356" s="1">
        <v>45502</v>
      </c>
      <c r="F356">
        <v>2144.25</v>
      </c>
      <c r="G356">
        <v>307</v>
      </c>
      <c r="H356" t="s">
        <v>17</v>
      </c>
      <c r="I356" t="str">
        <f>_xlfn.XLOOKUP(shipments[[#This Row],[SPID]],people[SPID],people[Sales_person],"NA",0)</f>
        <v>Barr Faughny</v>
      </c>
      <c r="J356">
        <f>YEAR(shipments[[#This Row],[Shipdate]])</f>
        <v>2024</v>
      </c>
      <c r="K356">
        <f>MONTH(shipments[[#This Row],[Shipdate]])</f>
        <v>7</v>
      </c>
      <c r="L356" t="str">
        <f>TEXT(shipments[[#This Row],[Shipdate]],"mmmm")</f>
        <v>July</v>
      </c>
      <c r="M356">
        <f>_xlfn.XLOOKUP(shipments[[#This Row],[PID]],products[PID],products[Cost_per_box],"NA",0)</f>
        <v>5.72</v>
      </c>
      <c r="N356">
        <f>shipments[[#This Row],[Boxes]]*shipments[[#This Row],[Cost Per Box]]</f>
        <v>1756.04</v>
      </c>
      <c r="O356">
        <f>shipments[[#This Row],[Sales Amount]]-shipments[[#This Row],[Total Cost]]</f>
        <v>388.21000000000004</v>
      </c>
      <c r="P356" s="9">
        <f>shipments[[#This Row],[Profit]]/shipments[[#This Row],[Sales Amount]]</f>
        <v>0.18104698612568498</v>
      </c>
    </row>
    <row r="357" spans="1:16" x14ac:dyDescent="1">
      <c r="A357" t="s">
        <v>390</v>
      </c>
      <c r="B357" t="s">
        <v>8038</v>
      </c>
      <c r="C357" t="s">
        <v>8014</v>
      </c>
      <c r="D357" t="s">
        <v>8037</v>
      </c>
      <c r="E357" s="1">
        <v>45413</v>
      </c>
      <c r="F357">
        <v>4963.5</v>
      </c>
      <c r="G357">
        <v>710</v>
      </c>
      <c r="H357" t="s">
        <v>6</v>
      </c>
      <c r="I357" t="str">
        <f>_xlfn.XLOOKUP(shipments[[#This Row],[SPID]],people[SPID],people[Sales_person],"NA",0)</f>
        <v>Barr Faughny</v>
      </c>
      <c r="J357">
        <f>YEAR(shipments[[#This Row],[Shipdate]])</f>
        <v>2024</v>
      </c>
      <c r="K357">
        <f>MONTH(shipments[[#This Row],[Shipdate]])</f>
        <v>5</v>
      </c>
      <c r="L357" t="str">
        <f>TEXT(shipments[[#This Row],[Shipdate]],"mmmm")</f>
        <v>May</v>
      </c>
      <c r="M357">
        <f>_xlfn.XLOOKUP(shipments[[#This Row],[PID]],products[PID],products[Cost_per_box],"NA",0)</f>
        <v>5.72</v>
      </c>
      <c r="N357">
        <f>shipments[[#This Row],[Boxes]]*shipments[[#This Row],[Cost Per Box]]</f>
        <v>4061.2</v>
      </c>
      <c r="O357">
        <f>shipments[[#This Row],[Sales Amount]]-shipments[[#This Row],[Total Cost]]</f>
        <v>902.30000000000018</v>
      </c>
      <c r="P357" s="9">
        <f>shipments[[#This Row],[Profit]]/shipments[[#This Row],[Sales Amount]]</f>
        <v>0.18178704543165108</v>
      </c>
    </row>
    <row r="358" spans="1:16" x14ac:dyDescent="1">
      <c r="A358" t="s">
        <v>391</v>
      </c>
      <c r="B358" t="s">
        <v>8038</v>
      </c>
      <c r="C358" t="s">
        <v>8014</v>
      </c>
      <c r="D358" t="s">
        <v>8036</v>
      </c>
      <c r="E358" s="1">
        <v>45464</v>
      </c>
      <c r="F358">
        <v>7197.75</v>
      </c>
      <c r="G358">
        <v>900</v>
      </c>
      <c r="H358" t="s">
        <v>6</v>
      </c>
      <c r="I358" t="str">
        <f>_xlfn.XLOOKUP(shipments[[#This Row],[SPID]],people[SPID],people[Sales_person],"NA",0)</f>
        <v>Barr Faughny</v>
      </c>
      <c r="J358">
        <f>YEAR(shipments[[#This Row],[Shipdate]])</f>
        <v>2024</v>
      </c>
      <c r="K358">
        <f>MONTH(shipments[[#This Row],[Shipdate]])</f>
        <v>6</v>
      </c>
      <c r="L358" t="str">
        <f>TEXT(shipments[[#This Row],[Shipdate]],"mmmm")</f>
        <v>June</v>
      </c>
      <c r="M358">
        <f>_xlfn.XLOOKUP(shipments[[#This Row],[PID]],products[PID],products[Cost_per_box],"NA",0)</f>
        <v>5.72</v>
      </c>
      <c r="N358">
        <f>shipments[[#This Row],[Boxes]]*shipments[[#This Row],[Cost Per Box]]</f>
        <v>5148</v>
      </c>
      <c r="O358">
        <f>shipments[[#This Row],[Sales Amount]]-shipments[[#This Row],[Total Cost]]</f>
        <v>2049.75</v>
      </c>
      <c r="P358" s="9">
        <f>shipments[[#This Row],[Profit]]/shipments[[#This Row],[Sales Amount]]</f>
        <v>0.28477649265395438</v>
      </c>
    </row>
    <row r="359" spans="1:16" x14ac:dyDescent="1">
      <c r="A359" t="s">
        <v>392</v>
      </c>
      <c r="B359" t="s">
        <v>8038</v>
      </c>
      <c r="C359" t="s">
        <v>8016</v>
      </c>
      <c r="D359" t="s">
        <v>8036</v>
      </c>
      <c r="E359" s="1">
        <v>45177</v>
      </c>
      <c r="F359">
        <v>5260.5</v>
      </c>
      <c r="G359">
        <v>203</v>
      </c>
      <c r="H359" t="s">
        <v>6</v>
      </c>
      <c r="I359" t="str">
        <f>_xlfn.XLOOKUP(shipments[[#This Row],[SPID]],people[SPID],people[Sales_person],"NA",0)</f>
        <v>Barr Faughny</v>
      </c>
      <c r="J359">
        <f>YEAR(shipments[[#This Row],[Shipdate]])</f>
        <v>2023</v>
      </c>
      <c r="K359">
        <f>MONTH(shipments[[#This Row],[Shipdate]])</f>
        <v>9</v>
      </c>
      <c r="L359" t="str">
        <f>TEXT(shipments[[#This Row],[Shipdate]],"mmmm")</f>
        <v>September</v>
      </c>
      <c r="M359">
        <f>_xlfn.XLOOKUP(shipments[[#This Row],[PID]],products[PID],products[Cost_per_box],"NA",0)</f>
        <v>9.94</v>
      </c>
      <c r="N359">
        <f>shipments[[#This Row],[Boxes]]*shipments[[#This Row],[Cost Per Box]]</f>
        <v>2017.82</v>
      </c>
      <c r="O359">
        <f>shipments[[#This Row],[Sales Amount]]-shipments[[#This Row],[Total Cost]]</f>
        <v>3242.6800000000003</v>
      </c>
      <c r="P359" s="9">
        <f>shipments[[#This Row],[Profit]]/shipments[[#This Row],[Sales Amount]]</f>
        <v>0.61642049234863616</v>
      </c>
    </row>
    <row r="360" spans="1:16" x14ac:dyDescent="1">
      <c r="A360" t="s">
        <v>393</v>
      </c>
      <c r="B360" t="s">
        <v>8038</v>
      </c>
      <c r="C360" t="s">
        <v>8016</v>
      </c>
      <c r="D360" t="s">
        <v>8033</v>
      </c>
      <c r="E360" s="1">
        <v>45012</v>
      </c>
      <c r="F360">
        <v>5388.75</v>
      </c>
      <c r="G360">
        <v>208</v>
      </c>
      <c r="H360" t="s">
        <v>6</v>
      </c>
      <c r="I360" t="str">
        <f>_xlfn.XLOOKUP(shipments[[#This Row],[SPID]],people[SPID],people[Sales_person],"NA",0)</f>
        <v>Barr Faughny</v>
      </c>
      <c r="J360">
        <f>YEAR(shipments[[#This Row],[Shipdate]])</f>
        <v>2023</v>
      </c>
      <c r="K360">
        <f>MONTH(shipments[[#This Row],[Shipdate]])</f>
        <v>3</v>
      </c>
      <c r="L360" t="str">
        <f>TEXT(shipments[[#This Row],[Shipdate]],"mmmm")</f>
        <v>March</v>
      </c>
      <c r="M360">
        <f>_xlfn.XLOOKUP(shipments[[#This Row],[PID]],products[PID],products[Cost_per_box],"NA",0)</f>
        <v>9.94</v>
      </c>
      <c r="N360">
        <f>shipments[[#This Row],[Boxes]]*shipments[[#This Row],[Cost Per Box]]</f>
        <v>2067.52</v>
      </c>
      <c r="O360">
        <f>shipments[[#This Row],[Sales Amount]]-shipments[[#This Row],[Total Cost]]</f>
        <v>3321.23</v>
      </c>
      <c r="P360" s="9">
        <f>shipments[[#This Row],[Profit]]/shipments[[#This Row],[Sales Amount]]</f>
        <v>0.61632660635583392</v>
      </c>
    </row>
    <row r="361" spans="1:16" x14ac:dyDescent="1">
      <c r="A361" t="s">
        <v>394</v>
      </c>
      <c r="B361" t="s">
        <v>8038</v>
      </c>
      <c r="C361" t="s">
        <v>8016</v>
      </c>
      <c r="D361" t="s">
        <v>8035</v>
      </c>
      <c r="E361" s="1">
        <v>44972</v>
      </c>
      <c r="F361">
        <v>5391</v>
      </c>
      <c r="G361">
        <v>225</v>
      </c>
      <c r="H361" t="s">
        <v>6</v>
      </c>
      <c r="I361" t="str">
        <f>_xlfn.XLOOKUP(shipments[[#This Row],[SPID]],people[SPID],people[Sales_person],"NA",0)</f>
        <v>Barr Faughny</v>
      </c>
      <c r="J361">
        <f>YEAR(shipments[[#This Row],[Shipdate]])</f>
        <v>2023</v>
      </c>
      <c r="K361">
        <f>MONTH(shipments[[#This Row],[Shipdate]])</f>
        <v>2</v>
      </c>
      <c r="L361" t="str">
        <f>TEXT(shipments[[#This Row],[Shipdate]],"mmmm")</f>
        <v>February</v>
      </c>
      <c r="M361">
        <f>_xlfn.XLOOKUP(shipments[[#This Row],[PID]],products[PID],products[Cost_per_box],"NA",0)</f>
        <v>9.94</v>
      </c>
      <c r="N361">
        <f>shipments[[#This Row],[Boxes]]*shipments[[#This Row],[Cost Per Box]]</f>
        <v>2236.5</v>
      </c>
      <c r="O361">
        <f>shipments[[#This Row],[Sales Amount]]-shipments[[#This Row],[Total Cost]]</f>
        <v>3154.5</v>
      </c>
      <c r="P361" s="9">
        <f>shipments[[#This Row],[Profit]]/shipments[[#This Row],[Sales Amount]]</f>
        <v>0.58514190317195325</v>
      </c>
    </row>
    <row r="362" spans="1:16" x14ac:dyDescent="1">
      <c r="A362" t="s">
        <v>395</v>
      </c>
      <c r="B362" t="s">
        <v>8038</v>
      </c>
      <c r="C362" t="s">
        <v>8017</v>
      </c>
      <c r="D362" t="s">
        <v>8037</v>
      </c>
      <c r="E362" s="1">
        <v>44978</v>
      </c>
      <c r="F362">
        <v>5649.75</v>
      </c>
      <c r="G362">
        <v>257</v>
      </c>
      <c r="H362" t="s">
        <v>39</v>
      </c>
      <c r="I362" t="str">
        <f>_xlfn.XLOOKUP(shipments[[#This Row],[SPID]],people[SPID],people[Sales_person],"NA",0)</f>
        <v>Barr Faughny</v>
      </c>
      <c r="J362">
        <f>YEAR(shipments[[#This Row],[Shipdate]])</f>
        <v>2023</v>
      </c>
      <c r="K362">
        <f>MONTH(shipments[[#This Row],[Shipdate]])</f>
        <v>2</v>
      </c>
      <c r="L362" t="str">
        <f>TEXT(shipments[[#This Row],[Shipdate]],"mmmm")</f>
        <v>February</v>
      </c>
      <c r="M362">
        <f>_xlfn.XLOOKUP(shipments[[#This Row],[PID]],products[PID],products[Cost_per_box],"NA",0)</f>
        <v>7.73</v>
      </c>
      <c r="N362">
        <f>shipments[[#This Row],[Boxes]]*shipments[[#This Row],[Cost Per Box]]</f>
        <v>1986.6100000000001</v>
      </c>
      <c r="O362">
        <f>shipments[[#This Row],[Sales Amount]]-shipments[[#This Row],[Total Cost]]</f>
        <v>3663.14</v>
      </c>
      <c r="P362" s="9">
        <f>shipments[[#This Row],[Profit]]/shipments[[#This Row],[Sales Amount]]</f>
        <v>0.64837205186070179</v>
      </c>
    </row>
    <row r="363" spans="1:16" x14ac:dyDescent="1">
      <c r="A363" t="s">
        <v>396</v>
      </c>
      <c r="B363" t="s">
        <v>8038</v>
      </c>
      <c r="C363" t="s">
        <v>8018</v>
      </c>
      <c r="D363" t="s">
        <v>8034</v>
      </c>
      <c r="E363" s="1">
        <v>45194</v>
      </c>
      <c r="F363">
        <v>7920</v>
      </c>
      <c r="G363">
        <v>378</v>
      </c>
      <c r="H363" t="s">
        <v>6</v>
      </c>
      <c r="I363" t="str">
        <f>_xlfn.XLOOKUP(shipments[[#This Row],[SPID]],people[SPID],people[Sales_person],"NA",0)</f>
        <v>Barr Faughny</v>
      </c>
      <c r="J363">
        <f>YEAR(shipments[[#This Row],[Shipdate]])</f>
        <v>2023</v>
      </c>
      <c r="K363">
        <f>MONTH(shipments[[#This Row],[Shipdate]])</f>
        <v>9</v>
      </c>
      <c r="L363" t="str">
        <f>TEXT(shipments[[#This Row],[Shipdate]],"mmmm")</f>
        <v>September</v>
      </c>
      <c r="M363">
        <f>_xlfn.XLOOKUP(shipments[[#This Row],[PID]],products[PID],products[Cost_per_box],"NA",0)</f>
        <v>3.68</v>
      </c>
      <c r="N363">
        <f>shipments[[#This Row],[Boxes]]*shipments[[#This Row],[Cost Per Box]]</f>
        <v>1391.04</v>
      </c>
      <c r="O363">
        <f>shipments[[#This Row],[Sales Amount]]-shipments[[#This Row],[Total Cost]]</f>
        <v>6528.96</v>
      </c>
      <c r="P363" s="9">
        <f>shipments[[#This Row],[Profit]]/shipments[[#This Row],[Sales Amount]]</f>
        <v>0.82436363636363641</v>
      </c>
    </row>
    <row r="364" spans="1:16" x14ac:dyDescent="1">
      <c r="A364" t="s">
        <v>397</v>
      </c>
      <c r="B364" t="s">
        <v>8038</v>
      </c>
      <c r="C364" t="s">
        <v>8018</v>
      </c>
      <c r="D364" t="s">
        <v>8036</v>
      </c>
      <c r="E364" s="1">
        <v>45477</v>
      </c>
      <c r="F364">
        <v>9639</v>
      </c>
      <c r="G364">
        <v>439</v>
      </c>
      <c r="H364" t="s">
        <v>17</v>
      </c>
      <c r="I364" t="str">
        <f>_xlfn.XLOOKUP(shipments[[#This Row],[SPID]],people[SPID],people[Sales_person],"NA",0)</f>
        <v>Barr Faughny</v>
      </c>
      <c r="J364">
        <f>YEAR(shipments[[#This Row],[Shipdate]])</f>
        <v>2024</v>
      </c>
      <c r="K364">
        <f>MONTH(shipments[[#This Row],[Shipdate]])</f>
        <v>7</v>
      </c>
      <c r="L364" t="str">
        <f>TEXT(shipments[[#This Row],[Shipdate]],"mmmm")</f>
        <v>July</v>
      </c>
      <c r="M364">
        <f>_xlfn.XLOOKUP(shipments[[#This Row],[PID]],products[PID],products[Cost_per_box],"NA",0)</f>
        <v>3.68</v>
      </c>
      <c r="N364">
        <f>shipments[[#This Row],[Boxes]]*shipments[[#This Row],[Cost Per Box]]</f>
        <v>1615.52</v>
      </c>
      <c r="O364">
        <f>shipments[[#This Row],[Sales Amount]]-shipments[[#This Row],[Total Cost]]</f>
        <v>8023.48</v>
      </c>
      <c r="P364" s="9">
        <f>shipments[[#This Row],[Profit]]/shipments[[#This Row],[Sales Amount]]</f>
        <v>0.83239755161323781</v>
      </c>
    </row>
    <row r="365" spans="1:16" x14ac:dyDescent="1">
      <c r="A365" t="s">
        <v>398</v>
      </c>
      <c r="B365" t="s">
        <v>8038</v>
      </c>
      <c r="C365" t="s">
        <v>8019</v>
      </c>
      <c r="D365" t="s">
        <v>8037</v>
      </c>
      <c r="E365" s="1">
        <v>45093</v>
      </c>
      <c r="F365">
        <v>452.25</v>
      </c>
      <c r="G365">
        <v>33</v>
      </c>
      <c r="H365" t="s">
        <v>6</v>
      </c>
      <c r="I365" t="str">
        <f>_xlfn.XLOOKUP(shipments[[#This Row],[SPID]],people[SPID],people[Sales_person],"NA",0)</f>
        <v>Barr Faughny</v>
      </c>
      <c r="J365">
        <f>YEAR(shipments[[#This Row],[Shipdate]])</f>
        <v>2023</v>
      </c>
      <c r="K365">
        <f>MONTH(shipments[[#This Row],[Shipdate]])</f>
        <v>6</v>
      </c>
      <c r="L365" t="str">
        <f>TEXT(shipments[[#This Row],[Shipdate]],"mmmm")</f>
        <v>June</v>
      </c>
      <c r="M365">
        <f>_xlfn.XLOOKUP(shipments[[#This Row],[PID]],products[PID],products[Cost_per_box],"NA",0)</f>
        <v>8.2200000000000006</v>
      </c>
      <c r="N365">
        <f>shipments[[#This Row],[Boxes]]*shipments[[#This Row],[Cost Per Box]]</f>
        <v>271.26000000000005</v>
      </c>
      <c r="O365">
        <f>shipments[[#This Row],[Sales Amount]]-shipments[[#This Row],[Total Cost]]</f>
        <v>180.98999999999995</v>
      </c>
      <c r="P365" s="9">
        <f>shipments[[#This Row],[Profit]]/shipments[[#This Row],[Sales Amount]]</f>
        <v>0.40019900497512428</v>
      </c>
    </row>
    <row r="366" spans="1:16" x14ac:dyDescent="1">
      <c r="A366" t="s">
        <v>399</v>
      </c>
      <c r="B366" t="s">
        <v>8038</v>
      </c>
      <c r="C366" t="s">
        <v>8019</v>
      </c>
      <c r="D366" t="s">
        <v>8037</v>
      </c>
      <c r="E366" s="1">
        <v>45132</v>
      </c>
      <c r="F366">
        <v>7341.75</v>
      </c>
      <c r="G366">
        <v>490</v>
      </c>
      <c r="H366" t="s">
        <v>6</v>
      </c>
      <c r="I366" t="str">
        <f>_xlfn.XLOOKUP(shipments[[#This Row],[SPID]],people[SPID],people[Sales_person],"NA",0)</f>
        <v>Barr Faughny</v>
      </c>
      <c r="J366">
        <f>YEAR(shipments[[#This Row],[Shipdate]])</f>
        <v>2023</v>
      </c>
      <c r="K366">
        <f>MONTH(shipments[[#This Row],[Shipdate]])</f>
        <v>7</v>
      </c>
      <c r="L366" t="str">
        <f>TEXT(shipments[[#This Row],[Shipdate]],"mmmm")</f>
        <v>July</v>
      </c>
      <c r="M366">
        <f>_xlfn.XLOOKUP(shipments[[#This Row],[PID]],products[PID],products[Cost_per_box],"NA",0)</f>
        <v>8.2200000000000006</v>
      </c>
      <c r="N366">
        <f>shipments[[#This Row],[Boxes]]*shipments[[#This Row],[Cost Per Box]]</f>
        <v>4027.8</v>
      </c>
      <c r="O366">
        <f>shipments[[#This Row],[Sales Amount]]-shipments[[#This Row],[Total Cost]]</f>
        <v>3313.95</v>
      </c>
      <c r="P366" s="9">
        <f>shipments[[#This Row],[Profit]]/shipments[[#This Row],[Sales Amount]]</f>
        <v>0.45138420676269281</v>
      </c>
    </row>
    <row r="367" spans="1:16" x14ac:dyDescent="1">
      <c r="A367" t="s">
        <v>400</v>
      </c>
      <c r="B367" t="s">
        <v>8038</v>
      </c>
      <c r="C367" t="s">
        <v>8019</v>
      </c>
      <c r="D367" t="s">
        <v>8036</v>
      </c>
      <c r="E367" s="1">
        <v>45476</v>
      </c>
      <c r="F367">
        <v>1410.75</v>
      </c>
      <c r="G367">
        <v>95</v>
      </c>
      <c r="H367" t="s">
        <v>17</v>
      </c>
      <c r="I367" t="str">
        <f>_xlfn.XLOOKUP(shipments[[#This Row],[SPID]],people[SPID],people[Sales_person],"NA",0)</f>
        <v>Barr Faughny</v>
      </c>
      <c r="J367">
        <f>YEAR(shipments[[#This Row],[Shipdate]])</f>
        <v>2024</v>
      </c>
      <c r="K367">
        <f>MONTH(shipments[[#This Row],[Shipdate]])</f>
        <v>7</v>
      </c>
      <c r="L367" t="str">
        <f>TEXT(shipments[[#This Row],[Shipdate]],"mmmm")</f>
        <v>July</v>
      </c>
      <c r="M367">
        <f>_xlfn.XLOOKUP(shipments[[#This Row],[PID]],products[PID],products[Cost_per_box],"NA",0)</f>
        <v>8.2200000000000006</v>
      </c>
      <c r="N367">
        <f>shipments[[#This Row],[Boxes]]*shipments[[#This Row],[Cost Per Box]]</f>
        <v>780.90000000000009</v>
      </c>
      <c r="O367">
        <f>shipments[[#This Row],[Sales Amount]]-shipments[[#This Row],[Total Cost]]</f>
        <v>629.84999999999991</v>
      </c>
      <c r="P367" s="9">
        <f>shipments[[#This Row],[Profit]]/shipments[[#This Row],[Sales Amount]]</f>
        <v>0.4464646464646464</v>
      </c>
    </row>
    <row r="368" spans="1:16" x14ac:dyDescent="1">
      <c r="A368" t="s">
        <v>401</v>
      </c>
      <c r="B368" t="s">
        <v>8038</v>
      </c>
      <c r="C368" t="s">
        <v>8020</v>
      </c>
      <c r="D368" t="s">
        <v>8032</v>
      </c>
      <c r="E368" s="1">
        <v>45198</v>
      </c>
      <c r="F368">
        <v>643.5</v>
      </c>
      <c r="G368">
        <v>34</v>
      </c>
      <c r="H368" t="s">
        <v>6</v>
      </c>
      <c r="I368" t="str">
        <f>_xlfn.XLOOKUP(shipments[[#This Row],[SPID]],people[SPID],people[Sales_person],"NA",0)</f>
        <v>Barr Faughny</v>
      </c>
      <c r="J368">
        <f>YEAR(shipments[[#This Row],[Shipdate]])</f>
        <v>2023</v>
      </c>
      <c r="K368">
        <f>MONTH(shipments[[#This Row],[Shipdate]])</f>
        <v>9</v>
      </c>
      <c r="L368" t="str">
        <f>TEXT(shipments[[#This Row],[Shipdate]],"mmmm")</f>
        <v>September</v>
      </c>
      <c r="M368">
        <f>_xlfn.XLOOKUP(shipments[[#This Row],[PID]],products[PID],products[Cost_per_box],"NA",0)</f>
        <v>10.23</v>
      </c>
      <c r="N368">
        <f>shipments[[#This Row],[Boxes]]*shipments[[#This Row],[Cost Per Box]]</f>
        <v>347.82</v>
      </c>
      <c r="O368">
        <f>shipments[[#This Row],[Sales Amount]]-shipments[[#This Row],[Total Cost]]</f>
        <v>295.68</v>
      </c>
      <c r="P368" s="9">
        <f>shipments[[#This Row],[Profit]]/shipments[[#This Row],[Sales Amount]]</f>
        <v>0.45948717948717949</v>
      </c>
    </row>
    <row r="369" spans="1:16" x14ac:dyDescent="1">
      <c r="A369" t="s">
        <v>402</v>
      </c>
      <c r="B369" t="s">
        <v>8038</v>
      </c>
      <c r="C369" t="s">
        <v>8021</v>
      </c>
      <c r="D369" t="s">
        <v>8037</v>
      </c>
      <c r="E369" s="1">
        <v>44992</v>
      </c>
      <c r="F369">
        <v>2713.5</v>
      </c>
      <c r="G369">
        <v>194</v>
      </c>
      <c r="H369" t="s">
        <v>6</v>
      </c>
      <c r="I369" t="str">
        <f>_xlfn.XLOOKUP(shipments[[#This Row],[SPID]],people[SPID],people[Sales_person],"NA",0)</f>
        <v>Barr Faughny</v>
      </c>
      <c r="J369">
        <f>YEAR(shipments[[#This Row],[Shipdate]])</f>
        <v>2023</v>
      </c>
      <c r="K369">
        <f>MONTH(shipments[[#This Row],[Shipdate]])</f>
        <v>3</v>
      </c>
      <c r="L369" t="str">
        <f>TEXT(shipments[[#This Row],[Shipdate]],"mmmm")</f>
        <v>March</v>
      </c>
      <c r="M369">
        <f>_xlfn.XLOOKUP(shipments[[#This Row],[PID]],products[PID],products[Cost_per_box],"NA",0)</f>
        <v>4.74</v>
      </c>
      <c r="N369">
        <f>shipments[[#This Row],[Boxes]]*shipments[[#This Row],[Cost Per Box]]</f>
        <v>919.56000000000006</v>
      </c>
      <c r="O369">
        <f>shipments[[#This Row],[Sales Amount]]-shipments[[#This Row],[Total Cost]]</f>
        <v>1793.94</v>
      </c>
      <c r="P369" s="9">
        <f>shipments[[#This Row],[Profit]]/shipments[[#This Row],[Sales Amount]]</f>
        <v>0.66111663902708684</v>
      </c>
    </row>
    <row r="370" spans="1:16" x14ac:dyDescent="1">
      <c r="A370" t="s">
        <v>403</v>
      </c>
      <c r="B370" t="s">
        <v>8038</v>
      </c>
      <c r="C370" t="s">
        <v>8022</v>
      </c>
      <c r="D370" t="s">
        <v>8036</v>
      </c>
      <c r="E370" s="1">
        <v>45533</v>
      </c>
      <c r="F370">
        <v>5526</v>
      </c>
      <c r="G370">
        <v>790</v>
      </c>
      <c r="H370" t="s">
        <v>17</v>
      </c>
      <c r="I370" t="str">
        <f>_xlfn.XLOOKUP(shipments[[#This Row],[SPID]],people[SPID],people[Sales_person],"NA",0)</f>
        <v>Barr Faughny</v>
      </c>
      <c r="J370">
        <f>YEAR(shipments[[#This Row],[Shipdate]])</f>
        <v>2024</v>
      </c>
      <c r="K370">
        <f>MONTH(shipments[[#This Row],[Shipdate]])</f>
        <v>8</v>
      </c>
      <c r="L370" t="str">
        <f>TEXT(shipments[[#This Row],[Shipdate]],"mmmm")</f>
        <v>August</v>
      </c>
      <c r="M370">
        <f>_xlfn.XLOOKUP(shipments[[#This Row],[PID]],products[PID],products[Cost_per_box],"NA",0)</f>
        <v>10.51</v>
      </c>
      <c r="N370">
        <f>shipments[[#This Row],[Boxes]]*shipments[[#This Row],[Cost Per Box]]</f>
        <v>8302.9</v>
      </c>
      <c r="O370">
        <f>shipments[[#This Row],[Sales Amount]]-shipments[[#This Row],[Total Cost]]</f>
        <v>-2776.8999999999996</v>
      </c>
      <c r="P370" s="9">
        <f>shipments[[#This Row],[Profit]]/shipments[[#This Row],[Sales Amount]]</f>
        <v>-0.5025153818313427</v>
      </c>
    </row>
    <row r="371" spans="1:16" x14ac:dyDescent="1">
      <c r="A371" t="s">
        <v>404</v>
      </c>
      <c r="B371" t="s">
        <v>8038</v>
      </c>
      <c r="C371" t="s">
        <v>8022</v>
      </c>
      <c r="D371" t="s">
        <v>8036</v>
      </c>
      <c r="E371" s="1">
        <v>45244</v>
      </c>
      <c r="F371">
        <v>2099.25</v>
      </c>
      <c r="G371">
        <v>210</v>
      </c>
      <c r="H371" t="s">
        <v>6</v>
      </c>
      <c r="I371" t="str">
        <f>_xlfn.XLOOKUP(shipments[[#This Row],[SPID]],people[SPID],people[Sales_person],"NA",0)</f>
        <v>Barr Faughny</v>
      </c>
      <c r="J371">
        <f>YEAR(shipments[[#This Row],[Shipdate]])</f>
        <v>2023</v>
      </c>
      <c r="K371">
        <f>MONTH(shipments[[#This Row],[Shipdate]])</f>
        <v>11</v>
      </c>
      <c r="L371" t="str">
        <f>TEXT(shipments[[#This Row],[Shipdate]],"mmmm")</f>
        <v>November</v>
      </c>
      <c r="M371">
        <f>_xlfn.XLOOKUP(shipments[[#This Row],[PID]],products[PID],products[Cost_per_box],"NA",0)</f>
        <v>10.51</v>
      </c>
      <c r="N371">
        <f>shipments[[#This Row],[Boxes]]*shipments[[#This Row],[Cost Per Box]]</f>
        <v>2207.1</v>
      </c>
      <c r="O371">
        <f>shipments[[#This Row],[Sales Amount]]-shipments[[#This Row],[Total Cost]]</f>
        <v>-107.84999999999991</v>
      </c>
      <c r="P371" s="9">
        <f>shipments[[#This Row],[Profit]]/shipments[[#This Row],[Sales Amount]]</f>
        <v>-5.1375491246873843E-2</v>
      </c>
    </row>
    <row r="372" spans="1:16" x14ac:dyDescent="1">
      <c r="A372" t="s">
        <v>405</v>
      </c>
      <c r="B372" t="s">
        <v>8038</v>
      </c>
      <c r="C372" t="s">
        <v>8022</v>
      </c>
      <c r="D372" t="s">
        <v>8032</v>
      </c>
      <c r="E372" s="1">
        <v>45104</v>
      </c>
      <c r="F372">
        <v>8862.75</v>
      </c>
      <c r="G372">
        <v>985</v>
      </c>
      <c r="H372" t="s">
        <v>6</v>
      </c>
      <c r="I372" t="str">
        <f>_xlfn.XLOOKUP(shipments[[#This Row],[SPID]],people[SPID],people[Sales_person],"NA",0)</f>
        <v>Barr Faughny</v>
      </c>
      <c r="J372">
        <f>YEAR(shipments[[#This Row],[Shipdate]])</f>
        <v>2023</v>
      </c>
      <c r="K372">
        <f>MONTH(shipments[[#This Row],[Shipdate]])</f>
        <v>6</v>
      </c>
      <c r="L372" t="str">
        <f>TEXT(shipments[[#This Row],[Shipdate]],"mmmm")</f>
        <v>June</v>
      </c>
      <c r="M372">
        <f>_xlfn.XLOOKUP(shipments[[#This Row],[PID]],products[PID],products[Cost_per_box],"NA",0)</f>
        <v>10.51</v>
      </c>
      <c r="N372">
        <f>shipments[[#This Row],[Boxes]]*shipments[[#This Row],[Cost Per Box]]</f>
        <v>10352.35</v>
      </c>
      <c r="O372">
        <f>shipments[[#This Row],[Sales Amount]]-shipments[[#This Row],[Total Cost]]</f>
        <v>-1489.6000000000004</v>
      </c>
      <c r="P372" s="9">
        <f>shipments[[#This Row],[Profit]]/shipments[[#This Row],[Sales Amount]]</f>
        <v>-0.16807424332176812</v>
      </c>
    </row>
    <row r="373" spans="1:16" x14ac:dyDescent="1">
      <c r="A373" t="s">
        <v>406</v>
      </c>
      <c r="B373" t="s">
        <v>8038</v>
      </c>
      <c r="C373" t="s">
        <v>8022</v>
      </c>
      <c r="D373" t="s">
        <v>8035</v>
      </c>
      <c r="E373" s="1">
        <v>44951</v>
      </c>
      <c r="F373">
        <v>5915.25</v>
      </c>
      <c r="G373">
        <v>592</v>
      </c>
      <c r="H373" t="s">
        <v>6</v>
      </c>
      <c r="I373" t="str">
        <f>_xlfn.XLOOKUP(shipments[[#This Row],[SPID]],people[SPID],people[Sales_person],"NA",0)</f>
        <v>Barr Faughny</v>
      </c>
      <c r="J373">
        <f>YEAR(shipments[[#This Row],[Shipdate]])</f>
        <v>2023</v>
      </c>
      <c r="K373">
        <f>MONTH(shipments[[#This Row],[Shipdate]])</f>
        <v>1</v>
      </c>
      <c r="L373" t="str">
        <f>TEXT(shipments[[#This Row],[Shipdate]],"mmmm")</f>
        <v>January</v>
      </c>
      <c r="M373">
        <f>_xlfn.XLOOKUP(shipments[[#This Row],[PID]],products[PID],products[Cost_per_box],"NA",0)</f>
        <v>10.51</v>
      </c>
      <c r="N373">
        <f>shipments[[#This Row],[Boxes]]*shipments[[#This Row],[Cost Per Box]]</f>
        <v>6221.92</v>
      </c>
      <c r="O373">
        <f>shipments[[#This Row],[Sales Amount]]-shipments[[#This Row],[Total Cost]]</f>
        <v>-306.67000000000007</v>
      </c>
      <c r="P373" s="9">
        <f>shipments[[#This Row],[Profit]]/shipments[[#This Row],[Sales Amount]]</f>
        <v>-5.1843962638941733E-2</v>
      </c>
    </row>
    <row r="374" spans="1:16" x14ac:dyDescent="1">
      <c r="A374" t="s">
        <v>407</v>
      </c>
      <c r="B374" t="s">
        <v>8038</v>
      </c>
      <c r="C374" t="s">
        <v>8022</v>
      </c>
      <c r="D374" t="s">
        <v>8036</v>
      </c>
      <c r="E374" s="1">
        <v>44950</v>
      </c>
      <c r="F374">
        <v>139.5</v>
      </c>
      <c r="G374">
        <v>14</v>
      </c>
      <c r="H374" t="s">
        <v>6</v>
      </c>
      <c r="I374" t="str">
        <f>_xlfn.XLOOKUP(shipments[[#This Row],[SPID]],people[SPID],people[Sales_person],"NA",0)</f>
        <v>Barr Faughny</v>
      </c>
      <c r="J374">
        <f>YEAR(shipments[[#This Row],[Shipdate]])</f>
        <v>2023</v>
      </c>
      <c r="K374">
        <f>MONTH(shipments[[#This Row],[Shipdate]])</f>
        <v>1</v>
      </c>
      <c r="L374" t="str">
        <f>TEXT(shipments[[#This Row],[Shipdate]],"mmmm")</f>
        <v>January</v>
      </c>
      <c r="M374">
        <f>_xlfn.XLOOKUP(shipments[[#This Row],[PID]],products[PID],products[Cost_per_box],"NA",0)</f>
        <v>10.51</v>
      </c>
      <c r="N374">
        <f>shipments[[#This Row],[Boxes]]*shipments[[#This Row],[Cost Per Box]]</f>
        <v>147.13999999999999</v>
      </c>
      <c r="O374">
        <f>shipments[[#This Row],[Sales Amount]]-shipments[[#This Row],[Total Cost]]</f>
        <v>-7.6399999999999864</v>
      </c>
      <c r="P374" s="9">
        <f>shipments[[#This Row],[Profit]]/shipments[[#This Row],[Sales Amount]]</f>
        <v>-5.4767025089605639E-2</v>
      </c>
    </row>
    <row r="375" spans="1:16" x14ac:dyDescent="1">
      <c r="A375" t="s">
        <v>408</v>
      </c>
      <c r="B375" t="s">
        <v>8038</v>
      </c>
      <c r="C375" t="s">
        <v>8022</v>
      </c>
      <c r="D375" t="s">
        <v>8032</v>
      </c>
      <c r="E375" s="1">
        <v>45100</v>
      </c>
      <c r="F375">
        <v>12417.75</v>
      </c>
      <c r="G375">
        <v>1380</v>
      </c>
      <c r="H375" t="s">
        <v>6</v>
      </c>
      <c r="I375" t="str">
        <f>_xlfn.XLOOKUP(shipments[[#This Row],[SPID]],people[SPID],people[Sales_person],"NA",0)</f>
        <v>Barr Faughny</v>
      </c>
      <c r="J375">
        <f>YEAR(shipments[[#This Row],[Shipdate]])</f>
        <v>2023</v>
      </c>
      <c r="K375">
        <f>MONTH(shipments[[#This Row],[Shipdate]])</f>
        <v>6</v>
      </c>
      <c r="L375" t="str">
        <f>TEXT(shipments[[#This Row],[Shipdate]],"mmmm")</f>
        <v>June</v>
      </c>
      <c r="M375">
        <f>_xlfn.XLOOKUP(shipments[[#This Row],[PID]],products[PID],products[Cost_per_box],"NA",0)</f>
        <v>10.51</v>
      </c>
      <c r="N375">
        <f>shipments[[#This Row],[Boxes]]*shipments[[#This Row],[Cost Per Box]]</f>
        <v>14503.8</v>
      </c>
      <c r="O375">
        <f>shipments[[#This Row],[Sales Amount]]-shipments[[#This Row],[Total Cost]]</f>
        <v>-2086.0499999999993</v>
      </c>
      <c r="P375" s="9">
        <f>shipments[[#This Row],[Profit]]/shipments[[#This Row],[Sales Amount]]</f>
        <v>-0.16798937005496159</v>
      </c>
    </row>
    <row r="376" spans="1:16" x14ac:dyDescent="1">
      <c r="A376" t="s">
        <v>409</v>
      </c>
      <c r="B376" t="s">
        <v>8038</v>
      </c>
      <c r="C376" t="s">
        <v>8023</v>
      </c>
      <c r="D376" t="s">
        <v>8035</v>
      </c>
      <c r="E376" s="1">
        <v>44984</v>
      </c>
      <c r="F376">
        <v>3825</v>
      </c>
      <c r="G376">
        <v>255</v>
      </c>
      <c r="H376" t="s">
        <v>6</v>
      </c>
      <c r="I376" t="str">
        <f>_xlfn.XLOOKUP(shipments[[#This Row],[SPID]],people[SPID],people[Sales_person],"NA",0)</f>
        <v>Barr Faughny</v>
      </c>
      <c r="J376">
        <f>YEAR(shipments[[#This Row],[Shipdate]])</f>
        <v>2023</v>
      </c>
      <c r="K376">
        <f>MONTH(shipments[[#This Row],[Shipdate]])</f>
        <v>2</v>
      </c>
      <c r="L376" t="str">
        <f>TEXT(shipments[[#This Row],[Shipdate]],"mmmm")</f>
        <v>February</v>
      </c>
      <c r="M376">
        <f>_xlfn.XLOOKUP(shipments[[#This Row],[PID]],products[PID],products[Cost_per_box],"NA",0)</f>
        <v>6.43</v>
      </c>
      <c r="N376">
        <f>shipments[[#This Row],[Boxes]]*shipments[[#This Row],[Cost Per Box]]</f>
        <v>1639.6499999999999</v>
      </c>
      <c r="O376">
        <f>shipments[[#This Row],[Sales Amount]]-shipments[[#This Row],[Total Cost]]</f>
        <v>2185.3500000000004</v>
      </c>
      <c r="P376" s="9">
        <f>shipments[[#This Row],[Profit]]/shipments[[#This Row],[Sales Amount]]</f>
        <v>0.57133333333333347</v>
      </c>
    </row>
    <row r="377" spans="1:16" x14ac:dyDescent="1">
      <c r="A377" t="s">
        <v>410</v>
      </c>
      <c r="B377" t="s">
        <v>8038</v>
      </c>
      <c r="C377" t="s">
        <v>8023</v>
      </c>
      <c r="D377" t="s">
        <v>8032</v>
      </c>
      <c r="E377" s="1">
        <v>44960</v>
      </c>
      <c r="F377">
        <v>9441</v>
      </c>
      <c r="G377">
        <v>591</v>
      </c>
      <c r="H377" t="s">
        <v>6</v>
      </c>
      <c r="I377" t="str">
        <f>_xlfn.XLOOKUP(shipments[[#This Row],[SPID]],people[SPID],people[Sales_person],"NA",0)</f>
        <v>Barr Faughny</v>
      </c>
      <c r="J377">
        <f>YEAR(shipments[[#This Row],[Shipdate]])</f>
        <v>2023</v>
      </c>
      <c r="K377">
        <f>MONTH(shipments[[#This Row],[Shipdate]])</f>
        <v>2</v>
      </c>
      <c r="L377" t="str">
        <f>TEXT(shipments[[#This Row],[Shipdate]],"mmmm")</f>
        <v>February</v>
      </c>
      <c r="M377">
        <f>_xlfn.XLOOKUP(shipments[[#This Row],[PID]],products[PID],products[Cost_per_box],"NA",0)</f>
        <v>6.43</v>
      </c>
      <c r="N377">
        <f>shipments[[#This Row],[Boxes]]*shipments[[#This Row],[Cost Per Box]]</f>
        <v>3800.1299999999997</v>
      </c>
      <c r="O377">
        <f>shipments[[#This Row],[Sales Amount]]-shipments[[#This Row],[Total Cost]]</f>
        <v>5640.8700000000008</v>
      </c>
      <c r="P377" s="9">
        <f>shipments[[#This Row],[Profit]]/shipments[[#This Row],[Sales Amount]]</f>
        <v>0.59748649507467433</v>
      </c>
    </row>
    <row r="378" spans="1:16" x14ac:dyDescent="1">
      <c r="A378" t="s">
        <v>411</v>
      </c>
      <c r="B378" t="s">
        <v>8038</v>
      </c>
      <c r="C378" t="s">
        <v>8023</v>
      </c>
      <c r="D378" t="s">
        <v>8032</v>
      </c>
      <c r="E378" s="1">
        <v>45470</v>
      </c>
      <c r="F378">
        <v>3258</v>
      </c>
      <c r="G378">
        <v>233</v>
      </c>
      <c r="H378" t="s">
        <v>6</v>
      </c>
      <c r="I378" t="str">
        <f>_xlfn.XLOOKUP(shipments[[#This Row],[SPID]],people[SPID],people[Sales_person],"NA",0)</f>
        <v>Barr Faughny</v>
      </c>
      <c r="J378">
        <f>YEAR(shipments[[#This Row],[Shipdate]])</f>
        <v>2024</v>
      </c>
      <c r="K378">
        <f>MONTH(shipments[[#This Row],[Shipdate]])</f>
        <v>6</v>
      </c>
      <c r="L378" t="str">
        <f>TEXT(shipments[[#This Row],[Shipdate]],"mmmm")</f>
        <v>June</v>
      </c>
      <c r="M378">
        <f>_xlfn.XLOOKUP(shipments[[#This Row],[PID]],products[PID],products[Cost_per_box],"NA",0)</f>
        <v>6.43</v>
      </c>
      <c r="N378">
        <f>shipments[[#This Row],[Boxes]]*shipments[[#This Row],[Cost Per Box]]</f>
        <v>1498.1899999999998</v>
      </c>
      <c r="O378">
        <f>shipments[[#This Row],[Sales Amount]]-shipments[[#This Row],[Total Cost]]</f>
        <v>1759.8100000000002</v>
      </c>
      <c r="P378" s="9">
        <f>shipments[[#This Row],[Profit]]/shipments[[#This Row],[Sales Amount]]</f>
        <v>0.54015039901780237</v>
      </c>
    </row>
    <row r="379" spans="1:16" x14ac:dyDescent="1">
      <c r="A379" t="s">
        <v>412</v>
      </c>
      <c r="B379" t="s">
        <v>8038</v>
      </c>
      <c r="C379" t="s">
        <v>8024</v>
      </c>
      <c r="D379" t="s">
        <v>8036</v>
      </c>
      <c r="E379" s="1">
        <v>45517</v>
      </c>
      <c r="F379">
        <v>12168</v>
      </c>
      <c r="G379">
        <v>609</v>
      </c>
      <c r="H379" t="s">
        <v>17</v>
      </c>
      <c r="I379" t="str">
        <f>_xlfn.XLOOKUP(shipments[[#This Row],[SPID]],people[SPID],people[Sales_person],"NA",0)</f>
        <v>Barr Faughny</v>
      </c>
      <c r="J379">
        <f>YEAR(shipments[[#This Row],[Shipdate]])</f>
        <v>2024</v>
      </c>
      <c r="K379">
        <f>MONTH(shipments[[#This Row],[Shipdate]])</f>
        <v>8</v>
      </c>
      <c r="L379" t="str">
        <f>TEXT(shipments[[#This Row],[Shipdate]],"mmmm")</f>
        <v>August</v>
      </c>
      <c r="M379">
        <f>_xlfn.XLOOKUP(shipments[[#This Row],[PID]],products[PID],products[Cost_per_box],"NA",0)</f>
        <v>12.41</v>
      </c>
      <c r="N379">
        <f>shipments[[#This Row],[Boxes]]*shipments[[#This Row],[Cost Per Box]]</f>
        <v>7557.6900000000005</v>
      </c>
      <c r="O379">
        <f>shipments[[#This Row],[Sales Amount]]-shipments[[#This Row],[Total Cost]]</f>
        <v>4610.3099999999995</v>
      </c>
      <c r="P379" s="9">
        <f>shipments[[#This Row],[Profit]]/shipments[[#This Row],[Sales Amount]]</f>
        <v>0.37888806706114392</v>
      </c>
    </row>
    <row r="380" spans="1:16" x14ac:dyDescent="1">
      <c r="A380" t="s">
        <v>413</v>
      </c>
      <c r="B380" t="s">
        <v>8038</v>
      </c>
      <c r="C380" t="s">
        <v>8025</v>
      </c>
      <c r="D380" t="s">
        <v>8033</v>
      </c>
      <c r="E380" s="1">
        <v>45440</v>
      </c>
      <c r="F380">
        <v>9990</v>
      </c>
      <c r="G380">
        <v>588</v>
      </c>
      <c r="H380" t="s">
        <v>39</v>
      </c>
      <c r="I380" t="str">
        <f>_xlfn.XLOOKUP(shipments[[#This Row],[SPID]],people[SPID],people[Sales_person],"NA",0)</f>
        <v>Barr Faughny</v>
      </c>
      <c r="J380">
        <f>YEAR(shipments[[#This Row],[Shipdate]])</f>
        <v>2024</v>
      </c>
      <c r="K380">
        <f>MONTH(shipments[[#This Row],[Shipdate]])</f>
        <v>5</v>
      </c>
      <c r="L380" t="str">
        <f>TEXT(shipments[[#This Row],[Shipdate]],"mmmm")</f>
        <v>May</v>
      </c>
      <c r="M380">
        <f>_xlfn.XLOOKUP(shipments[[#This Row],[PID]],products[PID],products[Cost_per_box],"NA",0)</f>
        <v>9.57</v>
      </c>
      <c r="N380">
        <f>shipments[[#This Row],[Boxes]]*shipments[[#This Row],[Cost Per Box]]</f>
        <v>5627.16</v>
      </c>
      <c r="O380">
        <f>shipments[[#This Row],[Sales Amount]]-shipments[[#This Row],[Total Cost]]</f>
        <v>4362.84</v>
      </c>
      <c r="P380" s="9">
        <f>shipments[[#This Row],[Profit]]/shipments[[#This Row],[Sales Amount]]</f>
        <v>0.43672072072072071</v>
      </c>
    </row>
    <row r="381" spans="1:16" x14ac:dyDescent="1">
      <c r="A381" t="s">
        <v>414</v>
      </c>
      <c r="B381" t="s">
        <v>8038</v>
      </c>
      <c r="C381" t="s">
        <v>8025</v>
      </c>
      <c r="D381" t="s">
        <v>8032</v>
      </c>
      <c r="E381" s="1">
        <v>45180</v>
      </c>
      <c r="F381">
        <v>11819.25</v>
      </c>
      <c r="G381">
        <v>657</v>
      </c>
      <c r="H381" t="s">
        <v>6</v>
      </c>
      <c r="I381" t="str">
        <f>_xlfn.XLOOKUP(shipments[[#This Row],[SPID]],people[SPID],people[Sales_person],"NA",0)</f>
        <v>Barr Faughny</v>
      </c>
      <c r="J381">
        <f>YEAR(shipments[[#This Row],[Shipdate]])</f>
        <v>2023</v>
      </c>
      <c r="K381">
        <f>MONTH(shipments[[#This Row],[Shipdate]])</f>
        <v>9</v>
      </c>
      <c r="L381" t="str">
        <f>TEXT(shipments[[#This Row],[Shipdate]],"mmmm")</f>
        <v>September</v>
      </c>
      <c r="M381">
        <f>_xlfn.XLOOKUP(shipments[[#This Row],[PID]],products[PID],products[Cost_per_box],"NA",0)</f>
        <v>9.57</v>
      </c>
      <c r="N381">
        <f>shipments[[#This Row],[Boxes]]*shipments[[#This Row],[Cost Per Box]]</f>
        <v>6287.49</v>
      </c>
      <c r="O381">
        <f>shipments[[#This Row],[Sales Amount]]-shipments[[#This Row],[Total Cost]]</f>
        <v>5531.76</v>
      </c>
      <c r="P381" s="9">
        <f>shipments[[#This Row],[Profit]]/shipments[[#This Row],[Sales Amount]]</f>
        <v>0.46802969731581956</v>
      </c>
    </row>
    <row r="382" spans="1:16" x14ac:dyDescent="1">
      <c r="A382" t="s">
        <v>415</v>
      </c>
      <c r="B382" t="s">
        <v>8038</v>
      </c>
      <c r="C382" t="s">
        <v>8025</v>
      </c>
      <c r="D382" t="s">
        <v>8033</v>
      </c>
      <c r="E382" s="1">
        <v>45142</v>
      </c>
      <c r="F382">
        <v>16321.5</v>
      </c>
      <c r="G382">
        <v>907</v>
      </c>
      <c r="H382" t="s">
        <v>6</v>
      </c>
      <c r="I382" t="str">
        <f>_xlfn.XLOOKUP(shipments[[#This Row],[SPID]],people[SPID],people[Sales_person],"NA",0)</f>
        <v>Barr Faughny</v>
      </c>
      <c r="J382">
        <f>YEAR(shipments[[#This Row],[Shipdate]])</f>
        <v>2023</v>
      </c>
      <c r="K382">
        <f>MONTH(shipments[[#This Row],[Shipdate]])</f>
        <v>8</v>
      </c>
      <c r="L382" t="str">
        <f>TEXT(shipments[[#This Row],[Shipdate]],"mmmm")</f>
        <v>August</v>
      </c>
      <c r="M382">
        <f>_xlfn.XLOOKUP(shipments[[#This Row],[PID]],products[PID],products[Cost_per_box],"NA",0)</f>
        <v>9.57</v>
      </c>
      <c r="N382">
        <f>shipments[[#This Row],[Boxes]]*shipments[[#This Row],[Cost Per Box]]</f>
        <v>8679.99</v>
      </c>
      <c r="O382">
        <f>shipments[[#This Row],[Sales Amount]]-shipments[[#This Row],[Total Cost]]</f>
        <v>7641.51</v>
      </c>
      <c r="P382" s="9">
        <f>shipments[[#This Row],[Profit]]/shipments[[#This Row],[Sales Amount]]</f>
        <v>0.46818674754158629</v>
      </c>
    </row>
    <row r="383" spans="1:16" x14ac:dyDescent="1">
      <c r="A383" t="s">
        <v>416</v>
      </c>
      <c r="B383" t="s">
        <v>8038</v>
      </c>
      <c r="C383" t="s">
        <v>8026</v>
      </c>
      <c r="D383" t="s">
        <v>8035</v>
      </c>
      <c r="E383" s="1">
        <v>45411</v>
      </c>
      <c r="F383">
        <v>3341.25</v>
      </c>
      <c r="G383">
        <v>304</v>
      </c>
      <c r="H383" t="s">
        <v>6</v>
      </c>
      <c r="I383" t="str">
        <f>_xlfn.XLOOKUP(shipments[[#This Row],[SPID]],people[SPID],people[Sales_person],"NA",0)</f>
        <v>Barr Faughny</v>
      </c>
      <c r="J383">
        <f>YEAR(shipments[[#This Row],[Shipdate]])</f>
        <v>2024</v>
      </c>
      <c r="K383">
        <f>MONTH(shipments[[#This Row],[Shipdate]])</f>
        <v>4</v>
      </c>
      <c r="L383" t="str">
        <f>TEXT(shipments[[#This Row],[Shipdate]],"mmmm")</f>
        <v>April</v>
      </c>
      <c r="M383">
        <f>_xlfn.XLOOKUP(shipments[[#This Row],[PID]],products[PID],products[Cost_per_box],"NA",0)</f>
        <v>8.43</v>
      </c>
      <c r="N383">
        <f>shipments[[#This Row],[Boxes]]*shipments[[#This Row],[Cost Per Box]]</f>
        <v>2562.7199999999998</v>
      </c>
      <c r="O383">
        <f>shipments[[#This Row],[Sales Amount]]-shipments[[#This Row],[Total Cost]]</f>
        <v>778.5300000000002</v>
      </c>
      <c r="P383" s="9">
        <f>shipments[[#This Row],[Profit]]/shipments[[#This Row],[Sales Amount]]</f>
        <v>0.2330056116722784</v>
      </c>
    </row>
    <row r="384" spans="1:16" x14ac:dyDescent="1">
      <c r="A384" t="s">
        <v>417</v>
      </c>
      <c r="B384" t="s">
        <v>8038</v>
      </c>
      <c r="C384" t="s">
        <v>8026</v>
      </c>
      <c r="D384" t="s">
        <v>8033</v>
      </c>
      <c r="E384" s="1">
        <v>45349</v>
      </c>
      <c r="F384">
        <v>4205.25</v>
      </c>
      <c r="G384">
        <v>383</v>
      </c>
      <c r="H384" t="s">
        <v>6</v>
      </c>
      <c r="I384" t="str">
        <f>_xlfn.XLOOKUP(shipments[[#This Row],[SPID]],people[SPID],people[Sales_person],"NA",0)</f>
        <v>Barr Faughny</v>
      </c>
      <c r="J384">
        <f>YEAR(shipments[[#This Row],[Shipdate]])</f>
        <v>2024</v>
      </c>
      <c r="K384">
        <f>MONTH(shipments[[#This Row],[Shipdate]])</f>
        <v>2</v>
      </c>
      <c r="L384" t="str">
        <f>TEXT(shipments[[#This Row],[Shipdate]],"mmmm")</f>
        <v>February</v>
      </c>
      <c r="M384">
        <f>_xlfn.XLOOKUP(shipments[[#This Row],[PID]],products[PID],products[Cost_per_box],"NA",0)</f>
        <v>8.43</v>
      </c>
      <c r="N384">
        <f>shipments[[#This Row],[Boxes]]*shipments[[#This Row],[Cost Per Box]]</f>
        <v>3228.69</v>
      </c>
      <c r="O384">
        <f>shipments[[#This Row],[Sales Amount]]-shipments[[#This Row],[Total Cost]]</f>
        <v>976.56</v>
      </c>
      <c r="P384" s="9">
        <f>shipments[[#This Row],[Profit]]/shipments[[#This Row],[Sales Amount]]</f>
        <v>0.23222400570715176</v>
      </c>
    </row>
    <row r="385" spans="1:16" x14ac:dyDescent="1">
      <c r="A385" t="s">
        <v>418</v>
      </c>
      <c r="B385" t="s">
        <v>8038</v>
      </c>
      <c r="C385" t="s">
        <v>8027</v>
      </c>
      <c r="D385" t="s">
        <v>8034</v>
      </c>
      <c r="E385" s="1">
        <v>45449</v>
      </c>
      <c r="F385">
        <v>20247.75</v>
      </c>
      <c r="G385">
        <v>1841</v>
      </c>
      <c r="H385" t="s">
        <v>6</v>
      </c>
      <c r="I385" t="str">
        <f>_xlfn.XLOOKUP(shipments[[#This Row],[SPID]],people[SPID],people[Sales_person],"NA",0)</f>
        <v>Barr Faughny</v>
      </c>
      <c r="J385">
        <f>YEAR(shipments[[#This Row],[Shipdate]])</f>
        <v>2024</v>
      </c>
      <c r="K385">
        <f>MONTH(shipments[[#This Row],[Shipdate]])</f>
        <v>6</v>
      </c>
      <c r="L385" t="str">
        <f>TEXT(shipments[[#This Row],[Shipdate]],"mmmm")</f>
        <v>June</v>
      </c>
      <c r="M385">
        <f>_xlfn.XLOOKUP(shipments[[#This Row],[PID]],products[PID],products[Cost_per_box],"NA",0)</f>
        <v>6.8</v>
      </c>
      <c r="N385">
        <f>shipments[[#This Row],[Boxes]]*shipments[[#This Row],[Cost Per Box]]</f>
        <v>12518.8</v>
      </c>
      <c r="O385">
        <f>shipments[[#This Row],[Sales Amount]]-shipments[[#This Row],[Total Cost]]</f>
        <v>7728.9500000000007</v>
      </c>
      <c r="P385" s="9">
        <f>shipments[[#This Row],[Profit]]/shipments[[#This Row],[Sales Amount]]</f>
        <v>0.38171895642725739</v>
      </c>
    </row>
    <row r="386" spans="1:16" x14ac:dyDescent="1">
      <c r="A386" t="s">
        <v>419</v>
      </c>
      <c r="B386" t="s">
        <v>8038</v>
      </c>
      <c r="C386" t="s">
        <v>8027</v>
      </c>
      <c r="D386" t="s">
        <v>8032</v>
      </c>
      <c r="E386" s="1">
        <v>45209</v>
      </c>
      <c r="F386">
        <v>8923.5</v>
      </c>
      <c r="G386">
        <v>992</v>
      </c>
      <c r="H386" t="s">
        <v>6</v>
      </c>
      <c r="I386" t="str">
        <f>_xlfn.XLOOKUP(shipments[[#This Row],[SPID]],people[SPID],people[Sales_person],"NA",0)</f>
        <v>Barr Faughny</v>
      </c>
      <c r="J386">
        <f>YEAR(shipments[[#This Row],[Shipdate]])</f>
        <v>2023</v>
      </c>
      <c r="K386">
        <f>MONTH(shipments[[#This Row],[Shipdate]])</f>
        <v>10</v>
      </c>
      <c r="L386" t="str">
        <f>TEXT(shipments[[#This Row],[Shipdate]],"mmmm")</f>
        <v>October</v>
      </c>
      <c r="M386">
        <f>_xlfn.XLOOKUP(shipments[[#This Row],[PID]],products[PID],products[Cost_per_box],"NA",0)</f>
        <v>6.8</v>
      </c>
      <c r="N386">
        <f>shipments[[#This Row],[Boxes]]*shipments[[#This Row],[Cost Per Box]]</f>
        <v>6745.5999999999995</v>
      </c>
      <c r="O386">
        <f>shipments[[#This Row],[Sales Amount]]-shipments[[#This Row],[Total Cost]]</f>
        <v>2177.9000000000005</v>
      </c>
      <c r="P386" s="9">
        <f>shipments[[#This Row],[Profit]]/shipments[[#This Row],[Sales Amount]]</f>
        <v>0.24406342802711947</v>
      </c>
    </row>
    <row r="387" spans="1:16" x14ac:dyDescent="1">
      <c r="A387" t="s">
        <v>420</v>
      </c>
      <c r="B387" t="s">
        <v>8038</v>
      </c>
      <c r="C387" t="s">
        <v>8027</v>
      </c>
      <c r="D387" t="s">
        <v>8033</v>
      </c>
      <c r="E387" s="1">
        <v>45236</v>
      </c>
      <c r="F387">
        <v>4041</v>
      </c>
      <c r="G387">
        <v>506</v>
      </c>
      <c r="H387" t="s">
        <v>6</v>
      </c>
      <c r="I387" t="str">
        <f>_xlfn.XLOOKUP(shipments[[#This Row],[SPID]],people[SPID],people[Sales_person],"NA",0)</f>
        <v>Barr Faughny</v>
      </c>
      <c r="J387">
        <f>YEAR(shipments[[#This Row],[Shipdate]])</f>
        <v>2023</v>
      </c>
      <c r="K387">
        <f>MONTH(shipments[[#This Row],[Shipdate]])</f>
        <v>11</v>
      </c>
      <c r="L387" t="str">
        <f>TEXT(shipments[[#This Row],[Shipdate]],"mmmm")</f>
        <v>November</v>
      </c>
      <c r="M387">
        <f>_xlfn.XLOOKUP(shipments[[#This Row],[PID]],products[PID],products[Cost_per_box],"NA",0)</f>
        <v>6.8</v>
      </c>
      <c r="N387">
        <f>shipments[[#This Row],[Boxes]]*shipments[[#This Row],[Cost Per Box]]</f>
        <v>3440.7999999999997</v>
      </c>
      <c r="O387">
        <f>shipments[[#This Row],[Sales Amount]]-shipments[[#This Row],[Total Cost]]</f>
        <v>600.20000000000027</v>
      </c>
      <c r="P387" s="9">
        <f>shipments[[#This Row],[Profit]]/shipments[[#This Row],[Sales Amount]]</f>
        <v>0.14852759218015349</v>
      </c>
    </row>
    <row r="388" spans="1:16" x14ac:dyDescent="1">
      <c r="A388" t="s">
        <v>421</v>
      </c>
      <c r="B388" t="s">
        <v>8038</v>
      </c>
      <c r="C388" t="s">
        <v>8027</v>
      </c>
      <c r="D388" t="s">
        <v>8037</v>
      </c>
      <c r="E388" s="1">
        <v>45540</v>
      </c>
      <c r="F388">
        <v>1262.25</v>
      </c>
      <c r="G388">
        <v>158</v>
      </c>
      <c r="H388" t="s">
        <v>25</v>
      </c>
      <c r="I388" t="str">
        <f>_xlfn.XLOOKUP(shipments[[#This Row],[SPID]],people[SPID],people[Sales_person],"NA",0)</f>
        <v>Barr Faughny</v>
      </c>
      <c r="J388">
        <f>YEAR(shipments[[#This Row],[Shipdate]])</f>
        <v>2024</v>
      </c>
      <c r="K388">
        <f>MONTH(shipments[[#This Row],[Shipdate]])</f>
        <v>9</v>
      </c>
      <c r="L388" t="str">
        <f>TEXT(shipments[[#This Row],[Shipdate]],"mmmm")</f>
        <v>September</v>
      </c>
      <c r="M388">
        <f>_xlfn.XLOOKUP(shipments[[#This Row],[PID]],products[PID],products[Cost_per_box],"NA",0)</f>
        <v>6.8</v>
      </c>
      <c r="N388">
        <f>shipments[[#This Row],[Boxes]]*shipments[[#This Row],[Cost Per Box]]</f>
        <v>1074.3999999999999</v>
      </c>
      <c r="O388">
        <f>shipments[[#This Row],[Sales Amount]]-shipments[[#This Row],[Total Cost]]</f>
        <v>187.85000000000014</v>
      </c>
      <c r="P388" s="9">
        <f>shipments[[#This Row],[Profit]]/shipments[[#This Row],[Sales Amount]]</f>
        <v>0.14882154882154894</v>
      </c>
    </row>
    <row r="389" spans="1:16" x14ac:dyDescent="1">
      <c r="A389" t="s">
        <v>422</v>
      </c>
      <c r="B389" t="s">
        <v>8038</v>
      </c>
      <c r="C389" t="s">
        <v>8028</v>
      </c>
      <c r="D389" t="s">
        <v>8032</v>
      </c>
      <c r="E389" s="1">
        <v>45100</v>
      </c>
      <c r="F389">
        <v>11268</v>
      </c>
      <c r="G389">
        <v>451</v>
      </c>
      <c r="H389" t="s">
        <v>6</v>
      </c>
      <c r="I389" t="str">
        <f>_xlfn.XLOOKUP(shipments[[#This Row],[SPID]],people[SPID],people[Sales_person],"NA",0)</f>
        <v>Barr Faughny</v>
      </c>
      <c r="J389">
        <f>YEAR(shipments[[#This Row],[Shipdate]])</f>
        <v>2023</v>
      </c>
      <c r="K389">
        <f>MONTH(shipments[[#This Row],[Shipdate]])</f>
        <v>6</v>
      </c>
      <c r="L389" t="str">
        <f>TEXT(shipments[[#This Row],[Shipdate]],"mmmm")</f>
        <v>June</v>
      </c>
      <c r="M389">
        <f>_xlfn.XLOOKUP(shipments[[#This Row],[PID]],products[PID],products[Cost_per_box],"NA",0)</f>
        <v>5.04</v>
      </c>
      <c r="N389">
        <f>shipments[[#This Row],[Boxes]]*shipments[[#This Row],[Cost Per Box]]</f>
        <v>2273.04</v>
      </c>
      <c r="O389">
        <f>shipments[[#This Row],[Sales Amount]]-shipments[[#This Row],[Total Cost]]</f>
        <v>8994.9599999999991</v>
      </c>
      <c r="P389" s="9">
        <f>shipments[[#This Row],[Profit]]/shipments[[#This Row],[Sales Amount]]</f>
        <v>0.79827476038338652</v>
      </c>
    </row>
    <row r="390" spans="1:16" x14ac:dyDescent="1">
      <c r="A390" t="s">
        <v>423</v>
      </c>
      <c r="B390" t="s">
        <v>8038</v>
      </c>
      <c r="C390" t="s">
        <v>8028</v>
      </c>
      <c r="D390" t="s">
        <v>8033</v>
      </c>
      <c r="E390" s="1">
        <v>44946</v>
      </c>
      <c r="F390">
        <v>5476.5</v>
      </c>
      <c r="G390">
        <v>211</v>
      </c>
      <c r="H390" t="s">
        <v>6</v>
      </c>
      <c r="I390" t="str">
        <f>_xlfn.XLOOKUP(shipments[[#This Row],[SPID]],people[SPID],people[Sales_person],"NA",0)</f>
        <v>Barr Faughny</v>
      </c>
      <c r="J390">
        <f>YEAR(shipments[[#This Row],[Shipdate]])</f>
        <v>2023</v>
      </c>
      <c r="K390">
        <f>MONTH(shipments[[#This Row],[Shipdate]])</f>
        <v>1</v>
      </c>
      <c r="L390" t="str">
        <f>TEXT(shipments[[#This Row],[Shipdate]],"mmmm")</f>
        <v>January</v>
      </c>
      <c r="M390">
        <f>_xlfn.XLOOKUP(shipments[[#This Row],[PID]],products[PID],products[Cost_per_box],"NA",0)</f>
        <v>5.04</v>
      </c>
      <c r="N390">
        <f>shipments[[#This Row],[Boxes]]*shipments[[#This Row],[Cost Per Box]]</f>
        <v>1063.44</v>
      </c>
      <c r="O390">
        <f>shipments[[#This Row],[Sales Amount]]-shipments[[#This Row],[Total Cost]]</f>
        <v>4413.0599999999995</v>
      </c>
      <c r="P390" s="9">
        <f>shipments[[#This Row],[Profit]]/shipments[[#This Row],[Sales Amount]]</f>
        <v>0.80581758422350036</v>
      </c>
    </row>
    <row r="391" spans="1:16" x14ac:dyDescent="1">
      <c r="A391" t="s">
        <v>424</v>
      </c>
      <c r="B391" t="s">
        <v>8038</v>
      </c>
      <c r="C391" t="s">
        <v>8028</v>
      </c>
      <c r="D391" t="s">
        <v>8033</v>
      </c>
      <c r="E391" s="1">
        <v>45181</v>
      </c>
      <c r="F391">
        <v>10674</v>
      </c>
      <c r="G391">
        <v>396</v>
      </c>
      <c r="H391" t="s">
        <v>6</v>
      </c>
      <c r="I391" t="str">
        <f>_xlfn.XLOOKUP(shipments[[#This Row],[SPID]],people[SPID],people[Sales_person],"NA",0)</f>
        <v>Barr Faughny</v>
      </c>
      <c r="J391">
        <f>YEAR(shipments[[#This Row],[Shipdate]])</f>
        <v>2023</v>
      </c>
      <c r="K391">
        <f>MONTH(shipments[[#This Row],[Shipdate]])</f>
        <v>9</v>
      </c>
      <c r="L391" t="str">
        <f>TEXT(shipments[[#This Row],[Shipdate]],"mmmm")</f>
        <v>September</v>
      </c>
      <c r="M391">
        <f>_xlfn.XLOOKUP(shipments[[#This Row],[PID]],products[PID],products[Cost_per_box],"NA",0)</f>
        <v>5.04</v>
      </c>
      <c r="N391">
        <f>shipments[[#This Row],[Boxes]]*shipments[[#This Row],[Cost Per Box]]</f>
        <v>1995.84</v>
      </c>
      <c r="O391">
        <f>shipments[[#This Row],[Sales Amount]]-shipments[[#This Row],[Total Cost]]</f>
        <v>8678.16</v>
      </c>
      <c r="P391" s="9">
        <f>shipments[[#This Row],[Profit]]/shipments[[#This Row],[Sales Amount]]</f>
        <v>0.8130185497470489</v>
      </c>
    </row>
    <row r="392" spans="1:16" x14ac:dyDescent="1">
      <c r="A392" t="s">
        <v>425</v>
      </c>
      <c r="B392" t="s">
        <v>8038</v>
      </c>
      <c r="C392" t="s">
        <v>8028</v>
      </c>
      <c r="D392" t="s">
        <v>8036</v>
      </c>
      <c r="E392" s="1">
        <v>45224</v>
      </c>
      <c r="F392">
        <v>10275.75</v>
      </c>
      <c r="G392">
        <v>381</v>
      </c>
      <c r="H392" t="s">
        <v>6</v>
      </c>
      <c r="I392" t="str">
        <f>_xlfn.XLOOKUP(shipments[[#This Row],[SPID]],people[SPID],people[Sales_person],"NA",0)</f>
        <v>Barr Faughny</v>
      </c>
      <c r="J392">
        <f>YEAR(shipments[[#This Row],[Shipdate]])</f>
        <v>2023</v>
      </c>
      <c r="K392">
        <f>MONTH(shipments[[#This Row],[Shipdate]])</f>
        <v>10</v>
      </c>
      <c r="L392" t="str">
        <f>TEXT(shipments[[#This Row],[Shipdate]],"mmmm")</f>
        <v>October</v>
      </c>
      <c r="M392">
        <f>_xlfn.XLOOKUP(shipments[[#This Row],[PID]],products[PID],products[Cost_per_box],"NA",0)</f>
        <v>5.04</v>
      </c>
      <c r="N392">
        <f>shipments[[#This Row],[Boxes]]*shipments[[#This Row],[Cost Per Box]]</f>
        <v>1920.24</v>
      </c>
      <c r="O392">
        <f>shipments[[#This Row],[Sales Amount]]-shipments[[#This Row],[Total Cost]]</f>
        <v>8355.51</v>
      </c>
      <c r="P392" s="9">
        <f>shipments[[#This Row],[Profit]]/shipments[[#This Row],[Sales Amount]]</f>
        <v>0.81312896868841689</v>
      </c>
    </row>
    <row r="393" spans="1:16" x14ac:dyDescent="1">
      <c r="A393" t="s">
        <v>426</v>
      </c>
      <c r="B393" t="s">
        <v>8038</v>
      </c>
      <c r="C393" t="s">
        <v>8029</v>
      </c>
      <c r="D393" t="s">
        <v>8032</v>
      </c>
      <c r="E393" s="1">
        <v>44938</v>
      </c>
      <c r="F393">
        <v>605.25</v>
      </c>
      <c r="G393">
        <v>51</v>
      </c>
      <c r="H393" t="s">
        <v>6</v>
      </c>
      <c r="I393" t="str">
        <f>_xlfn.XLOOKUP(shipments[[#This Row],[SPID]],people[SPID],people[Sales_person],"NA",0)</f>
        <v>Barr Faughny</v>
      </c>
      <c r="J393">
        <f>YEAR(shipments[[#This Row],[Shipdate]])</f>
        <v>2023</v>
      </c>
      <c r="K393">
        <f>MONTH(shipments[[#This Row],[Shipdate]])</f>
        <v>1</v>
      </c>
      <c r="L393" t="str">
        <f>TEXT(shipments[[#This Row],[Shipdate]],"mmmm")</f>
        <v>January</v>
      </c>
      <c r="M393">
        <f>_xlfn.XLOOKUP(shipments[[#This Row],[PID]],products[PID],products[Cost_per_box],"NA",0)</f>
        <v>2.76</v>
      </c>
      <c r="N393">
        <f>shipments[[#This Row],[Boxes]]*shipments[[#This Row],[Cost Per Box]]</f>
        <v>140.76</v>
      </c>
      <c r="O393">
        <f>shipments[[#This Row],[Sales Amount]]-shipments[[#This Row],[Total Cost]]</f>
        <v>464.49</v>
      </c>
      <c r="P393" s="9">
        <f>shipments[[#This Row],[Profit]]/shipments[[#This Row],[Sales Amount]]</f>
        <v>0.76743494423791825</v>
      </c>
    </row>
    <row r="394" spans="1:16" x14ac:dyDescent="1">
      <c r="A394" t="s">
        <v>427</v>
      </c>
      <c r="B394" t="s">
        <v>8038</v>
      </c>
      <c r="C394" t="s">
        <v>8029</v>
      </c>
      <c r="D394" t="s">
        <v>8032</v>
      </c>
      <c r="E394" s="1">
        <v>45237</v>
      </c>
      <c r="F394">
        <v>10262.25</v>
      </c>
      <c r="G394">
        <v>933</v>
      </c>
      <c r="H394" t="s">
        <v>6</v>
      </c>
      <c r="I394" t="str">
        <f>_xlfn.XLOOKUP(shipments[[#This Row],[SPID]],people[SPID],people[Sales_person],"NA",0)</f>
        <v>Barr Faughny</v>
      </c>
      <c r="J394">
        <f>YEAR(shipments[[#This Row],[Shipdate]])</f>
        <v>2023</v>
      </c>
      <c r="K394">
        <f>MONTH(shipments[[#This Row],[Shipdate]])</f>
        <v>11</v>
      </c>
      <c r="L394" t="str">
        <f>TEXT(shipments[[#This Row],[Shipdate]],"mmmm")</f>
        <v>November</v>
      </c>
      <c r="M394">
        <f>_xlfn.XLOOKUP(shipments[[#This Row],[PID]],products[PID],products[Cost_per_box],"NA",0)</f>
        <v>2.76</v>
      </c>
      <c r="N394">
        <f>shipments[[#This Row],[Boxes]]*shipments[[#This Row],[Cost Per Box]]</f>
        <v>2575.08</v>
      </c>
      <c r="O394">
        <f>shipments[[#This Row],[Sales Amount]]-shipments[[#This Row],[Total Cost]]</f>
        <v>7687.17</v>
      </c>
      <c r="P394" s="9">
        <f>shipments[[#This Row],[Profit]]/shipments[[#This Row],[Sales Amount]]</f>
        <v>0.74907257180442888</v>
      </c>
    </row>
    <row r="395" spans="1:16" x14ac:dyDescent="1">
      <c r="A395" t="s">
        <v>428</v>
      </c>
      <c r="B395" t="s">
        <v>8038</v>
      </c>
      <c r="C395" t="s">
        <v>8029</v>
      </c>
      <c r="D395" t="s">
        <v>8032</v>
      </c>
      <c r="E395" s="1">
        <v>45336</v>
      </c>
      <c r="F395">
        <v>5580</v>
      </c>
      <c r="G395">
        <v>465</v>
      </c>
      <c r="H395" t="s">
        <v>6</v>
      </c>
      <c r="I395" t="str">
        <f>_xlfn.XLOOKUP(shipments[[#This Row],[SPID]],people[SPID],people[Sales_person],"NA",0)</f>
        <v>Barr Faughny</v>
      </c>
      <c r="J395">
        <f>YEAR(shipments[[#This Row],[Shipdate]])</f>
        <v>2024</v>
      </c>
      <c r="K395">
        <f>MONTH(shipments[[#This Row],[Shipdate]])</f>
        <v>2</v>
      </c>
      <c r="L395" t="str">
        <f>TEXT(shipments[[#This Row],[Shipdate]],"mmmm")</f>
        <v>February</v>
      </c>
      <c r="M395">
        <f>_xlfn.XLOOKUP(shipments[[#This Row],[PID]],products[PID],products[Cost_per_box],"NA",0)</f>
        <v>2.76</v>
      </c>
      <c r="N395">
        <f>shipments[[#This Row],[Boxes]]*shipments[[#This Row],[Cost Per Box]]</f>
        <v>1283.3999999999999</v>
      </c>
      <c r="O395">
        <f>shipments[[#This Row],[Sales Amount]]-shipments[[#This Row],[Total Cost]]</f>
        <v>4296.6000000000004</v>
      </c>
      <c r="P395" s="9">
        <f>shipments[[#This Row],[Profit]]/shipments[[#This Row],[Sales Amount]]</f>
        <v>0.77</v>
      </c>
    </row>
    <row r="396" spans="1:16" x14ac:dyDescent="1">
      <c r="A396" t="s">
        <v>429</v>
      </c>
      <c r="B396" t="s">
        <v>8038</v>
      </c>
      <c r="C396" t="s">
        <v>8029</v>
      </c>
      <c r="D396" t="s">
        <v>8036</v>
      </c>
      <c r="E396" s="1">
        <v>45237</v>
      </c>
      <c r="F396">
        <v>14071.5</v>
      </c>
      <c r="G396">
        <v>1564</v>
      </c>
      <c r="H396" t="s">
        <v>6</v>
      </c>
      <c r="I396" t="str">
        <f>_xlfn.XLOOKUP(shipments[[#This Row],[SPID]],people[SPID],people[Sales_person],"NA",0)</f>
        <v>Barr Faughny</v>
      </c>
      <c r="J396">
        <f>YEAR(shipments[[#This Row],[Shipdate]])</f>
        <v>2023</v>
      </c>
      <c r="K396">
        <f>MONTH(shipments[[#This Row],[Shipdate]])</f>
        <v>11</v>
      </c>
      <c r="L396" t="str">
        <f>TEXT(shipments[[#This Row],[Shipdate]],"mmmm")</f>
        <v>November</v>
      </c>
      <c r="M396">
        <f>_xlfn.XLOOKUP(shipments[[#This Row],[PID]],products[PID],products[Cost_per_box],"NA",0)</f>
        <v>2.76</v>
      </c>
      <c r="N396">
        <f>shipments[[#This Row],[Boxes]]*shipments[[#This Row],[Cost Per Box]]</f>
        <v>4316.6399999999994</v>
      </c>
      <c r="O396">
        <f>shipments[[#This Row],[Sales Amount]]-shipments[[#This Row],[Total Cost]]</f>
        <v>9754.86</v>
      </c>
      <c r="P396" s="9">
        <f>shipments[[#This Row],[Profit]]/shipments[[#This Row],[Sales Amount]]</f>
        <v>0.69323526276516367</v>
      </c>
    </row>
    <row r="397" spans="1:16" x14ac:dyDescent="1">
      <c r="A397" t="s">
        <v>430</v>
      </c>
      <c r="B397" t="s">
        <v>8038</v>
      </c>
      <c r="C397" t="s">
        <v>8029</v>
      </c>
      <c r="D397" t="s">
        <v>8032</v>
      </c>
      <c r="E397" s="1">
        <v>45350</v>
      </c>
      <c r="F397">
        <v>6862.5</v>
      </c>
      <c r="G397">
        <v>858</v>
      </c>
      <c r="H397" t="s">
        <v>6</v>
      </c>
      <c r="I397" t="str">
        <f>_xlfn.XLOOKUP(shipments[[#This Row],[SPID]],people[SPID],people[Sales_person],"NA",0)</f>
        <v>Barr Faughny</v>
      </c>
      <c r="J397">
        <f>YEAR(shipments[[#This Row],[Shipdate]])</f>
        <v>2024</v>
      </c>
      <c r="K397">
        <f>MONTH(shipments[[#This Row],[Shipdate]])</f>
        <v>2</v>
      </c>
      <c r="L397" t="str">
        <f>TEXT(shipments[[#This Row],[Shipdate]],"mmmm")</f>
        <v>February</v>
      </c>
      <c r="M397">
        <f>_xlfn.XLOOKUP(shipments[[#This Row],[PID]],products[PID],products[Cost_per_box],"NA",0)</f>
        <v>2.76</v>
      </c>
      <c r="N397">
        <f>shipments[[#This Row],[Boxes]]*shipments[[#This Row],[Cost Per Box]]</f>
        <v>2368.08</v>
      </c>
      <c r="O397">
        <f>shipments[[#This Row],[Sales Amount]]-shipments[[#This Row],[Total Cost]]</f>
        <v>4494.42</v>
      </c>
      <c r="P397" s="9">
        <f>shipments[[#This Row],[Profit]]/shipments[[#This Row],[Sales Amount]]</f>
        <v>0.65492459016393445</v>
      </c>
    </row>
    <row r="398" spans="1:16" x14ac:dyDescent="1">
      <c r="A398" t="s">
        <v>431</v>
      </c>
      <c r="B398" t="s">
        <v>8038</v>
      </c>
      <c r="C398" t="s">
        <v>8030</v>
      </c>
      <c r="D398" t="s">
        <v>8036</v>
      </c>
      <c r="E398" s="1">
        <v>45230</v>
      </c>
      <c r="F398">
        <v>666</v>
      </c>
      <c r="G398">
        <v>96</v>
      </c>
      <c r="H398" t="s">
        <v>6</v>
      </c>
      <c r="I398" t="str">
        <f>_xlfn.XLOOKUP(shipments[[#This Row],[SPID]],people[SPID],people[Sales_person],"NA",0)</f>
        <v>Barr Faughny</v>
      </c>
      <c r="J398">
        <f>YEAR(shipments[[#This Row],[Shipdate]])</f>
        <v>2023</v>
      </c>
      <c r="K398">
        <f>MONTH(shipments[[#This Row],[Shipdate]])</f>
        <v>10</v>
      </c>
      <c r="L398" t="str">
        <f>TEXT(shipments[[#This Row],[Shipdate]],"mmmm")</f>
        <v>October</v>
      </c>
      <c r="M398">
        <f>_xlfn.XLOOKUP(shipments[[#This Row],[PID]],products[PID],products[Cost_per_box],"NA",0)</f>
        <v>3.32</v>
      </c>
      <c r="N398">
        <f>shipments[[#This Row],[Boxes]]*shipments[[#This Row],[Cost Per Box]]</f>
        <v>318.71999999999997</v>
      </c>
      <c r="O398">
        <f>shipments[[#This Row],[Sales Amount]]-shipments[[#This Row],[Total Cost]]</f>
        <v>347.28000000000003</v>
      </c>
      <c r="P398" s="9">
        <f>shipments[[#This Row],[Profit]]/shipments[[#This Row],[Sales Amount]]</f>
        <v>0.52144144144144144</v>
      </c>
    </row>
    <row r="399" spans="1:16" x14ac:dyDescent="1">
      <c r="A399" t="s">
        <v>432</v>
      </c>
      <c r="B399" t="s">
        <v>8038</v>
      </c>
      <c r="C399" t="s">
        <v>8030</v>
      </c>
      <c r="D399" t="s">
        <v>8037</v>
      </c>
      <c r="E399" s="1">
        <v>45043</v>
      </c>
      <c r="F399">
        <v>7555.5</v>
      </c>
      <c r="G399">
        <v>945</v>
      </c>
      <c r="H399" t="s">
        <v>6</v>
      </c>
      <c r="I399" t="str">
        <f>_xlfn.XLOOKUP(shipments[[#This Row],[SPID]],people[SPID],people[Sales_person],"NA",0)</f>
        <v>Barr Faughny</v>
      </c>
      <c r="J399">
        <f>YEAR(shipments[[#This Row],[Shipdate]])</f>
        <v>2023</v>
      </c>
      <c r="K399">
        <f>MONTH(shipments[[#This Row],[Shipdate]])</f>
        <v>4</v>
      </c>
      <c r="L399" t="str">
        <f>TEXT(shipments[[#This Row],[Shipdate]],"mmmm")</f>
        <v>April</v>
      </c>
      <c r="M399">
        <f>_xlfn.XLOOKUP(shipments[[#This Row],[PID]],products[PID],products[Cost_per_box],"NA",0)</f>
        <v>3.32</v>
      </c>
      <c r="N399">
        <f>shipments[[#This Row],[Boxes]]*shipments[[#This Row],[Cost Per Box]]</f>
        <v>3137.3999999999996</v>
      </c>
      <c r="O399">
        <f>shipments[[#This Row],[Sales Amount]]-shipments[[#This Row],[Total Cost]]</f>
        <v>4418.1000000000004</v>
      </c>
      <c r="P399" s="9">
        <f>shipments[[#This Row],[Profit]]/shipments[[#This Row],[Sales Amount]]</f>
        <v>0.58475282906491965</v>
      </c>
    </row>
    <row r="400" spans="1:16" x14ac:dyDescent="1">
      <c r="A400" t="s">
        <v>433</v>
      </c>
      <c r="B400" t="s">
        <v>8038</v>
      </c>
      <c r="C400" t="s">
        <v>8030</v>
      </c>
      <c r="D400" t="s">
        <v>8037</v>
      </c>
      <c r="E400" s="1">
        <v>45261</v>
      </c>
      <c r="F400">
        <v>830.25</v>
      </c>
      <c r="G400">
        <v>104</v>
      </c>
      <c r="H400" t="s">
        <v>6</v>
      </c>
      <c r="I400" t="str">
        <f>_xlfn.XLOOKUP(shipments[[#This Row],[SPID]],people[SPID],people[Sales_person],"NA",0)</f>
        <v>Barr Faughny</v>
      </c>
      <c r="J400">
        <f>YEAR(shipments[[#This Row],[Shipdate]])</f>
        <v>2023</v>
      </c>
      <c r="K400">
        <f>MONTH(shipments[[#This Row],[Shipdate]])</f>
        <v>12</v>
      </c>
      <c r="L400" t="str">
        <f>TEXT(shipments[[#This Row],[Shipdate]],"mmmm")</f>
        <v>December</v>
      </c>
      <c r="M400">
        <f>_xlfn.XLOOKUP(shipments[[#This Row],[PID]],products[PID],products[Cost_per_box],"NA",0)</f>
        <v>3.32</v>
      </c>
      <c r="N400">
        <f>shipments[[#This Row],[Boxes]]*shipments[[#This Row],[Cost Per Box]]</f>
        <v>345.28</v>
      </c>
      <c r="O400">
        <f>shipments[[#This Row],[Sales Amount]]-shipments[[#This Row],[Total Cost]]</f>
        <v>484.97</v>
      </c>
      <c r="P400" s="9">
        <f>shipments[[#This Row],[Profit]]/shipments[[#This Row],[Sales Amount]]</f>
        <v>0.58412526347485705</v>
      </c>
    </row>
    <row r="401" spans="1:16" x14ac:dyDescent="1">
      <c r="A401" t="s">
        <v>434</v>
      </c>
      <c r="B401" t="s">
        <v>8038</v>
      </c>
      <c r="C401" t="s">
        <v>8031</v>
      </c>
      <c r="D401" t="s">
        <v>8034</v>
      </c>
      <c r="E401" s="1">
        <v>45478</v>
      </c>
      <c r="F401">
        <v>5514.75</v>
      </c>
      <c r="G401">
        <v>276</v>
      </c>
      <c r="H401" t="s">
        <v>17</v>
      </c>
      <c r="I401" t="str">
        <f>_xlfn.XLOOKUP(shipments[[#This Row],[SPID]],people[SPID],people[Sales_person],"NA",0)</f>
        <v>Barr Faughny</v>
      </c>
      <c r="J401">
        <f>YEAR(shipments[[#This Row],[Shipdate]])</f>
        <v>2024</v>
      </c>
      <c r="K401">
        <f>MONTH(shipments[[#This Row],[Shipdate]])</f>
        <v>7</v>
      </c>
      <c r="L401" t="str">
        <f>TEXT(shipments[[#This Row],[Shipdate]],"mmmm")</f>
        <v>July</v>
      </c>
      <c r="M401">
        <f>_xlfn.XLOOKUP(shipments[[#This Row],[PID]],products[PID],products[Cost_per_box],"NA",0)</f>
        <v>2.65</v>
      </c>
      <c r="N401">
        <f>shipments[[#This Row],[Boxes]]*shipments[[#This Row],[Cost Per Box]]</f>
        <v>731.4</v>
      </c>
      <c r="O401">
        <f>shipments[[#This Row],[Sales Amount]]-shipments[[#This Row],[Total Cost]]</f>
        <v>4783.3500000000004</v>
      </c>
      <c r="P401" s="9">
        <f>shipments[[#This Row],[Profit]]/shipments[[#This Row],[Sales Amount]]</f>
        <v>0.86737386100911196</v>
      </c>
    </row>
    <row r="402" spans="1:16" x14ac:dyDescent="1">
      <c r="A402" t="s">
        <v>435</v>
      </c>
      <c r="B402" t="s">
        <v>8038</v>
      </c>
      <c r="C402" t="s">
        <v>8031</v>
      </c>
      <c r="D402" t="s">
        <v>8037</v>
      </c>
      <c r="E402" s="1">
        <v>45259</v>
      </c>
      <c r="F402">
        <v>8471.25</v>
      </c>
      <c r="G402">
        <v>386</v>
      </c>
      <c r="H402" t="s">
        <v>6</v>
      </c>
      <c r="I402" t="str">
        <f>_xlfn.XLOOKUP(shipments[[#This Row],[SPID]],people[SPID],people[Sales_person],"NA",0)</f>
        <v>Barr Faughny</v>
      </c>
      <c r="J402">
        <f>YEAR(shipments[[#This Row],[Shipdate]])</f>
        <v>2023</v>
      </c>
      <c r="K402">
        <f>MONTH(shipments[[#This Row],[Shipdate]])</f>
        <v>11</v>
      </c>
      <c r="L402" t="str">
        <f>TEXT(shipments[[#This Row],[Shipdate]],"mmmm")</f>
        <v>November</v>
      </c>
      <c r="M402">
        <f>_xlfn.XLOOKUP(shipments[[#This Row],[PID]],products[PID],products[Cost_per_box],"NA",0)</f>
        <v>2.65</v>
      </c>
      <c r="N402">
        <f>shipments[[#This Row],[Boxes]]*shipments[[#This Row],[Cost Per Box]]</f>
        <v>1022.9</v>
      </c>
      <c r="O402">
        <f>shipments[[#This Row],[Sales Amount]]-shipments[[#This Row],[Total Cost]]</f>
        <v>7448.35</v>
      </c>
      <c r="P402" s="9">
        <f>shipments[[#This Row],[Profit]]/shipments[[#This Row],[Sales Amount]]</f>
        <v>0.87925040578427038</v>
      </c>
    </row>
    <row r="403" spans="1:16" x14ac:dyDescent="1">
      <c r="A403" t="s">
        <v>436</v>
      </c>
      <c r="B403" t="s">
        <v>8038</v>
      </c>
      <c r="C403" t="s">
        <v>8031</v>
      </c>
      <c r="D403" t="s">
        <v>8036</v>
      </c>
      <c r="E403" s="1">
        <v>44952</v>
      </c>
      <c r="F403">
        <v>16479</v>
      </c>
      <c r="G403">
        <v>868</v>
      </c>
      <c r="H403" t="s">
        <v>6</v>
      </c>
      <c r="I403" t="str">
        <f>_xlfn.XLOOKUP(shipments[[#This Row],[SPID]],people[SPID],people[Sales_person],"NA",0)</f>
        <v>Barr Faughny</v>
      </c>
      <c r="J403">
        <f>YEAR(shipments[[#This Row],[Shipdate]])</f>
        <v>2023</v>
      </c>
      <c r="K403">
        <f>MONTH(shipments[[#This Row],[Shipdate]])</f>
        <v>1</v>
      </c>
      <c r="L403" t="str">
        <f>TEXT(shipments[[#This Row],[Shipdate]],"mmmm")</f>
        <v>January</v>
      </c>
      <c r="M403">
        <f>_xlfn.XLOOKUP(shipments[[#This Row],[PID]],products[PID],products[Cost_per_box],"NA",0)</f>
        <v>2.65</v>
      </c>
      <c r="N403">
        <f>shipments[[#This Row],[Boxes]]*shipments[[#This Row],[Cost Per Box]]</f>
        <v>2300.1999999999998</v>
      </c>
      <c r="O403">
        <f>shipments[[#This Row],[Sales Amount]]-shipments[[#This Row],[Total Cost]]</f>
        <v>14178.8</v>
      </c>
      <c r="P403" s="9">
        <f>shipments[[#This Row],[Profit]]/shipments[[#This Row],[Sales Amount]]</f>
        <v>0.86041628739607978</v>
      </c>
    </row>
    <row r="404" spans="1:16" x14ac:dyDescent="1">
      <c r="A404" t="s">
        <v>437</v>
      </c>
      <c r="B404" t="s">
        <v>8038</v>
      </c>
      <c r="C404" t="s">
        <v>8031</v>
      </c>
      <c r="D404" t="s">
        <v>8032</v>
      </c>
      <c r="E404" s="1">
        <v>45065</v>
      </c>
      <c r="F404">
        <v>8307</v>
      </c>
      <c r="G404">
        <v>378</v>
      </c>
      <c r="H404" t="s">
        <v>6</v>
      </c>
      <c r="I404" t="str">
        <f>_xlfn.XLOOKUP(shipments[[#This Row],[SPID]],people[SPID],people[Sales_person],"NA",0)</f>
        <v>Barr Faughny</v>
      </c>
      <c r="J404">
        <f>YEAR(shipments[[#This Row],[Shipdate]])</f>
        <v>2023</v>
      </c>
      <c r="K404">
        <f>MONTH(shipments[[#This Row],[Shipdate]])</f>
        <v>5</v>
      </c>
      <c r="L404" t="str">
        <f>TEXT(shipments[[#This Row],[Shipdate]],"mmmm")</f>
        <v>May</v>
      </c>
      <c r="M404">
        <f>_xlfn.XLOOKUP(shipments[[#This Row],[PID]],products[PID],products[Cost_per_box],"NA",0)</f>
        <v>2.65</v>
      </c>
      <c r="N404">
        <f>shipments[[#This Row],[Boxes]]*shipments[[#This Row],[Cost Per Box]]</f>
        <v>1001.6999999999999</v>
      </c>
      <c r="O404">
        <f>shipments[[#This Row],[Sales Amount]]-shipments[[#This Row],[Total Cost]]</f>
        <v>7305.3</v>
      </c>
      <c r="P404" s="9">
        <f>shipments[[#This Row],[Profit]]/shipments[[#This Row],[Sales Amount]]</f>
        <v>0.87941495124593716</v>
      </c>
    </row>
    <row r="405" spans="1:16" x14ac:dyDescent="1">
      <c r="A405" t="s">
        <v>438</v>
      </c>
      <c r="B405" t="s">
        <v>8038</v>
      </c>
      <c r="C405" t="s">
        <v>8010</v>
      </c>
      <c r="D405" t="s">
        <v>8035</v>
      </c>
      <c r="E405" s="1">
        <v>45499</v>
      </c>
      <c r="F405">
        <v>5811.75</v>
      </c>
      <c r="G405">
        <v>416</v>
      </c>
      <c r="H405" t="s">
        <v>17</v>
      </c>
      <c r="I405" t="str">
        <f>_xlfn.XLOOKUP(shipments[[#This Row],[SPID]],people[SPID],people[Sales_person],"NA",0)</f>
        <v>Barr Faughny</v>
      </c>
      <c r="J405">
        <f>YEAR(shipments[[#This Row],[Shipdate]])</f>
        <v>2024</v>
      </c>
      <c r="K405">
        <f>MONTH(shipments[[#This Row],[Shipdate]])</f>
        <v>7</v>
      </c>
      <c r="L405" t="str">
        <f>TEXT(shipments[[#This Row],[Shipdate]],"mmmm")</f>
        <v>July</v>
      </c>
      <c r="M405">
        <f>_xlfn.XLOOKUP(shipments[[#This Row],[PID]],products[PID],products[Cost_per_box],"NA",0)</f>
        <v>5.26</v>
      </c>
      <c r="N405">
        <f>shipments[[#This Row],[Boxes]]*shipments[[#This Row],[Cost Per Box]]</f>
        <v>2188.16</v>
      </c>
      <c r="O405">
        <f>shipments[[#This Row],[Sales Amount]]-shipments[[#This Row],[Total Cost]]</f>
        <v>3623.59</v>
      </c>
      <c r="P405" s="9">
        <f>shipments[[#This Row],[Profit]]/shipments[[#This Row],[Sales Amount]]</f>
        <v>0.62349378414419065</v>
      </c>
    </row>
    <row r="406" spans="1:16" x14ac:dyDescent="1">
      <c r="A406" t="s">
        <v>439</v>
      </c>
      <c r="B406" t="s">
        <v>8038</v>
      </c>
      <c r="C406" t="s">
        <v>8010</v>
      </c>
      <c r="D406" t="s">
        <v>8035</v>
      </c>
      <c r="E406" s="1">
        <v>45147</v>
      </c>
      <c r="F406">
        <v>2126.25</v>
      </c>
      <c r="G406">
        <v>142</v>
      </c>
      <c r="H406" t="s">
        <v>6</v>
      </c>
      <c r="I406" t="str">
        <f>_xlfn.XLOOKUP(shipments[[#This Row],[SPID]],people[SPID],people[Sales_person],"NA",0)</f>
        <v>Barr Faughny</v>
      </c>
      <c r="J406">
        <f>YEAR(shipments[[#This Row],[Shipdate]])</f>
        <v>2023</v>
      </c>
      <c r="K406">
        <f>MONTH(shipments[[#This Row],[Shipdate]])</f>
        <v>8</v>
      </c>
      <c r="L406" t="str">
        <f>TEXT(shipments[[#This Row],[Shipdate]],"mmmm")</f>
        <v>August</v>
      </c>
      <c r="M406">
        <f>_xlfn.XLOOKUP(shipments[[#This Row],[PID]],products[PID],products[Cost_per_box],"NA",0)</f>
        <v>5.26</v>
      </c>
      <c r="N406">
        <f>shipments[[#This Row],[Boxes]]*shipments[[#This Row],[Cost Per Box]]</f>
        <v>746.92</v>
      </c>
      <c r="O406">
        <f>shipments[[#This Row],[Sales Amount]]-shipments[[#This Row],[Total Cost]]</f>
        <v>1379.33</v>
      </c>
      <c r="P406" s="9">
        <f>shipments[[#This Row],[Profit]]/shipments[[#This Row],[Sales Amount]]</f>
        <v>0.64871487360376245</v>
      </c>
    </row>
    <row r="407" spans="1:16" x14ac:dyDescent="1">
      <c r="A407" t="s">
        <v>440</v>
      </c>
      <c r="B407" t="s">
        <v>8038</v>
      </c>
      <c r="C407" t="s">
        <v>8012</v>
      </c>
      <c r="D407" t="s">
        <v>8035</v>
      </c>
      <c r="E407" s="1">
        <v>45168</v>
      </c>
      <c r="F407">
        <v>21377.25</v>
      </c>
      <c r="G407">
        <v>1645</v>
      </c>
      <c r="H407" t="s">
        <v>6</v>
      </c>
      <c r="I407" t="str">
        <f>_xlfn.XLOOKUP(shipments[[#This Row],[SPID]],people[SPID],people[Sales_person],"NA",0)</f>
        <v>Barr Faughny</v>
      </c>
      <c r="J407">
        <f>YEAR(shipments[[#This Row],[Shipdate]])</f>
        <v>2023</v>
      </c>
      <c r="K407">
        <f>MONTH(shipments[[#This Row],[Shipdate]])</f>
        <v>8</v>
      </c>
      <c r="L407" t="str">
        <f>TEXT(shipments[[#This Row],[Shipdate]],"mmmm")</f>
        <v>August</v>
      </c>
      <c r="M407">
        <f>_xlfn.XLOOKUP(shipments[[#This Row],[PID]],products[PID],products[Cost_per_box],"NA",0)</f>
        <v>5.15</v>
      </c>
      <c r="N407">
        <f>shipments[[#This Row],[Boxes]]*shipments[[#This Row],[Cost Per Box]]</f>
        <v>8471.75</v>
      </c>
      <c r="O407">
        <f>shipments[[#This Row],[Sales Amount]]-shipments[[#This Row],[Total Cost]]</f>
        <v>12905.5</v>
      </c>
      <c r="P407" s="9">
        <f>shipments[[#This Row],[Profit]]/shipments[[#This Row],[Sales Amount]]</f>
        <v>0.60370253423616227</v>
      </c>
    </row>
    <row r="408" spans="1:16" x14ac:dyDescent="1">
      <c r="A408" t="s">
        <v>441</v>
      </c>
      <c r="B408" t="s">
        <v>8038</v>
      </c>
      <c r="C408" t="s">
        <v>8012</v>
      </c>
      <c r="D408" t="s">
        <v>8036</v>
      </c>
      <c r="E408" s="1">
        <v>45432</v>
      </c>
      <c r="F408">
        <v>10316.25</v>
      </c>
      <c r="G408">
        <v>794</v>
      </c>
      <c r="H408" t="s">
        <v>6</v>
      </c>
      <c r="I408" t="str">
        <f>_xlfn.XLOOKUP(shipments[[#This Row],[SPID]],people[SPID],people[Sales_person],"NA",0)</f>
        <v>Barr Faughny</v>
      </c>
      <c r="J408">
        <f>YEAR(shipments[[#This Row],[Shipdate]])</f>
        <v>2024</v>
      </c>
      <c r="K408">
        <f>MONTH(shipments[[#This Row],[Shipdate]])</f>
        <v>5</v>
      </c>
      <c r="L408" t="str">
        <f>TEXT(shipments[[#This Row],[Shipdate]],"mmmm")</f>
        <v>May</v>
      </c>
      <c r="M408">
        <f>_xlfn.XLOOKUP(shipments[[#This Row],[PID]],products[PID],products[Cost_per_box],"NA",0)</f>
        <v>5.15</v>
      </c>
      <c r="N408">
        <f>shipments[[#This Row],[Boxes]]*shipments[[#This Row],[Cost Per Box]]</f>
        <v>4089.1000000000004</v>
      </c>
      <c r="O408">
        <f>shipments[[#This Row],[Sales Amount]]-shipments[[#This Row],[Total Cost]]</f>
        <v>6227.15</v>
      </c>
      <c r="P408" s="9">
        <f>shipments[[#This Row],[Profit]]/shipments[[#This Row],[Sales Amount]]</f>
        <v>0.60362534835817272</v>
      </c>
    </row>
    <row r="409" spans="1:16" x14ac:dyDescent="1">
      <c r="A409" t="s">
        <v>442</v>
      </c>
      <c r="B409" t="s">
        <v>8038</v>
      </c>
      <c r="C409" t="s">
        <v>8013</v>
      </c>
      <c r="D409" t="s">
        <v>8032</v>
      </c>
      <c r="E409" s="1">
        <v>45384</v>
      </c>
      <c r="F409">
        <v>2981.25</v>
      </c>
      <c r="G409">
        <v>373</v>
      </c>
      <c r="H409" t="s">
        <v>6</v>
      </c>
      <c r="I409" t="str">
        <f>_xlfn.XLOOKUP(shipments[[#This Row],[SPID]],people[SPID],people[Sales_person],"NA",0)</f>
        <v>Barr Faughny</v>
      </c>
      <c r="J409">
        <f>YEAR(shipments[[#This Row],[Shipdate]])</f>
        <v>2024</v>
      </c>
      <c r="K409">
        <f>MONTH(shipments[[#This Row],[Shipdate]])</f>
        <v>4</v>
      </c>
      <c r="L409" t="str">
        <f>TEXT(shipments[[#This Row],[Shipdate]],"mmmm")</f>
        <v>April</v>
      </c>
      <c r="M409">
        <f>_xlfn.XLOOKUP(shipments[[#This Row],[PID]],products[PID],products[Cost_per_box],"NA",0)</f>
        <v>3.85</v>
      </c>
      <c r="N409">
        <f>shipments[[#This Row],[Boxes]]*shipments[[#This Row],[Cost Per Box]]</f>
        <v>1436.05</v>
      </c>
      <c r="O409">
        <f>shipments[[#This Row],[Sales Amount]]-shipments[[#This Row],[Total Cost]]</f>
        <v>1545.2</v>
      </c>
      <c r="P409" s="9">
        <f>shipments[[#This Row],[Profit]]/shipments[[#This Row],[Sales Amount]]</f>
        <v>0.51830607966457021</v>
      </c>
    </row>
    <row r="410" spans="1:16" x14ac:dyDescent="1">
      <c r="A410" t="s">
        <v>443</v>
      </c>
      <c r="B410" t="s">
        <v>8038</v>
      </c>
      <c r="C410" t="s">
        <v>8013</v>
      </c>
      <c r="D410" t="s">
        <v>8033</v>
      </c>
      <c r="E410" s="1">
        <v>45310</v>
      </c>
      <c r="F410">
        <v>1395</v>
      </c>
      <c r="G410">
        <v>279</v>
      </c>
      <c r="H410" t="s">
        <v>6</v>
      </c>
      <c r="I410" t="str">
        <f>_xlfn.XLOOKUP(shipments[[#This Row],[SPID]],people[SPID],people[Sales_person],"NA",0)</f>
        <v>Barr Faughny</v>
      </c>
      <c r="J410">
        <f>YEAR(shipments[[#This Row],[Shipdate]])</f>
        <v>2024</v>
      </c>
      <c r="K410">
        <f>MONTH(shipments[[#This Row],[Shipdate]])</f>
        <v>1</v>
      </c>
      <c r="L410" t="str">
        <f>TEXT(shipments[[#This Row],[Shipdate]],"mmmm")</f>
        <v>January</v>
      </c>
      <c r="M410">
        <f>_xlfn.XLOOKUP(shipments[[#This Row],[PID]],products[PID],products[Cost_per_box],"NA",0)</f>
        <v>3.85</v>
      </c>
      <c r="N410">
        <f>shipments[[#This Row],[Boxes]]*shipments[[#This Row],[Cost Per Box]]</f>
        <v>1074.1500000000001</v>
      </c>
      <c r="O410">
        <f>shipments[[#This Row],[Sales Amount]]-shipments[[#This Row],[Total Cost]]</f>
        <v>320.84999999999991</v>
      </c>
      <c r="P410" s="9">
        <f>shipments[[#This Row],[Profit]]/shipments[[#This Row],[Sales Amount]]</f>
        <v>0.22999999999999993</v>
      </c>
    </row>
    <row r="411" spans="1:16" x14ac:dyDescent="1">
      <c r="A411" t="s">
        <v>444</v>
      </c>
      <c r="B411" t="s">
        <v>8038</v>
      </c>
      <c r="C411" t="s">
        <v>8013</v>
      </c>
      <c r="D411" t="s">
        <v>8036</v>
      </c>
      <c r="E411" s="1">
        <v>44972</v>
      </c>
      <c r="F411">
        <v>6466.5</v>
      </c>
      <c r="G411">
        <v>1294</v>
      </c>
      <c r="H411" t="s">
        <v>6</v>
      </c>
      <c r="I411" t="str">
        <f>_xlfn.XLOOKUP(shipments[[#This Row],[SPID]],people[SPID],people[Sales_person],"NA",0)</f>
        <v>Barr Faughny</v>
      </c>
      <c r="J411">
        <f>YEAR(shipments[[#This Row],[Shipdate]])</f>
        <v>2023</v>
      </c>
      <c r="K411">
        <f>MONTH(shipments[[#This Row],[Shipdate]])</f>
        <v>2</v>
      </c>
      <c r="L411" t="str">
        <f>TEXT(shipments[[#This Row],[Shipdate]],"mmmm")</f>
        <v>February</v>
      </c>
      <c r="M411">
        <f>_xlfn.XLOOKUP(shipments[[#This Row],[PID]],products[PID],products[Cost_per_box],"NA",0)</f>
        <v>3.85</v>
      </c>
      <c r="N411">
        <f>shipments[[#This Row],[Boxes]]*shipments[[#This Row],[Cost Per Box]]</f>
        <v>4981.9000000000005</v>
      </c>
      <c r="O411">
        <f>shipments[[#This Row],[Sales Amount]]-shipments[[#This Row],[Total Cost]]</f>
        <v>1484.5999999999995</v>
      </c>
      <c r="P411" s="9">
        <f>shipments[[#This Row],[Profit]]/shipments[[#This Row],[Sales Amount]]</f>
        <v>0.22958323668135769</v>
      </c>
    </row>
    <row r="412" spans="1:16" x14ac:dyDescent="1">
      <c r="A412" t="s">
        <v>445</v>
      </c>
      <c r="B412" t="s">
        <v>8038</v>
      </c>
      <c r="C412" t="s">
        <v>8013</v>
      </c>
      <c r="D412" t="s">
        <v>8037</v>
      </c>
      <c r="E412" s="1">
        <v>45553</v>
      </c>
      <c r="F412">
        <v>11333.25</v>
      </c>
      <c r="G412">
        <v>1417</v>
      </c>
      <c r="H412" t="s">
        <v>25</v>
      </c>
      <c r="I412" t="str">
        <f>_xlfn.XLOOKUP(shipments[[#This Row],[SPID]],people[SPID],people[Sales_person],"NA",0)</f>
        <v>Barr Faughny</v>
      </c>
      <c r="J412">
        <f>YEAR(shipments[[#This Row],[Shipdate]])</f>
        <v>2024</v>
      </c>
      <c r="K412">
        <f>MONTH(shipments[[#This Row],[Shipdate]])</f>
        <v>9</v>
      </c>
      <c r="L412" t="str">
        <f>TEXT(shipments[[#This Row],[Shipdate]],"mmmm")</f>
        <v>September</v>
      </c>
      <c r="M412">
        <f>_xlfn.XLOOKUP(shipments[[#This Row],[PID]],products[PID],products[Cost_per_box],"NA",0)</f>
        <v>3.85</v>
      </c>
      <c r="N412">
        <f>shipments[[#This Row],[Boxes]]*shipments[[#This Row],[Cost Per Box]]</f>
        <v>5455.45</v>
      </c>
      <c r="O412">
        <f>shipments[[#This Row],[Sales Amount]]-shipments[[#This Row],[Total Cost]]</f>
        <v>5877.8</v>
      </c>
      <c r="P412" s="9">
        <f>shipments[[#This Row],[Profit]]/shipments[[#This Row],[Sales Amount]]</f>
        <v>0.51863322524430333</v>
      </c>
    </row>
    <row r="413" spans="1:16" x14ac:dyDescent="1">
      <c r="A413" t="s">
        <v>446</v>
      </c>
      <c r="B413" t="s">
        <v>8038</v>
      </c>
      <c r="C413" t="s">
        <v>8013</v>
      </c>
      <c r="D413" t="s">
        <v>8032</v>
      </c>
      <c r="E413" s="1">
        <v>45268</v>
      </c>
      <c r="F413">
        <v>9585</v>
      </c>
      <c r="G413">
        <v>1199</v>
      </c>
      <c r="H413" t="s">
        <v>6</v>
      </c>
      <c r="I413" t="str">
        <f>_xlfn.XLOOKUP(shipments[[#This Row],[SPID]],people[SPID],people[Sales_person],"NA",0)</f>
        <v>Barr Faughny</v>
      </c>
      <c r="J413">
        <f>YEAR(shipments[[#This Row],[Shipdate]])</f>
        <v>2023</v>
      </c>
      <c r="K413">
        <f>MONTH(shipments[[#This Row],[Shipdate]])</f>
        <v>12</v>
      </c>
      <c r="L413" t="str">
        <f>TEXT(shipments[[#This Row],[Shipdate]],"mmmm")</f>
        <v>December</v>
      </c>
      <c r="M413">
        <f>_xlfn.XLOOKUP(shipments[[#This Row],[PID]],products[PID],products[Cost_per_box],"NA",0)</f>
        <v>3.85</v>
      </c>
      <c r="N413">
        <f>shipments[[#This Row],[Boxes]]*shipments[[#This Row],[Cost Per Box]]</f>
        <v>4616.1500000000005</v>
      </c>
      <c r="O413">
        <f>shipments[[#This Row],[Sales Amount]]-shipments[[#This Row],[Total Cost]]</f>
        <v>4968.8499999999995</v>
      </c>
      <c r="P413" s="9">
        <f>shipments[[#This Row],[Profit]]/shipments[[#This Row],[Sales Amount]]</f>
        <v>0.51839853938445479</v>
      </c>
    </row>
    <row r="414" spans="1:16" x14ac:dyDescent="1">
      <c r="A414" t="s">
        <v>447</v>
      </c>
      <c r="B414" t="s">
        <v>8038</v>
      </c>
      <c r="C414" t="s">
        <v>8014</v>
      </c>
      <c r="D414" t="s">
        <v>8032</v>
      </c>
      <c r="E414" s="1">
        <v>45359</v>
      </c>
      <c r="F414">
        <v>7078.5</v>
      </c>
      <c r="G414">
        <v>1416</v>
      </c>
      <c r="H414" t="s">
        <v>6</v>
      </c>
      <c r="I414" t="str">
        <f>_xlfn.XLOOKUP(shipments[[#This Row],[SPID]],people[SPID],people[Sales_person],"NA",0)</f>
        <v>Barr Faughny</v>
      </c>
      <c r="J414">
        <f>YEAR(shipments[[#This Row],[Shipdate]])</f>
        <v>2024</v>
      </c>
      <c r="K414">
        <f>MONTH(shipments[[#This Row],[Shipdate]])</f>
        <v>3</v>
      </c>
      <c r="L414" t="str">
        <f>TEXT(shipments[[#This Row],[Shipdate]],"mmmm")</f>
        <v>March</v>
      </c>
      <c r="M414">
        <f>_xlfn.XLOOKUP(shipments[[#This Row],[PID]],products[PID],products[Cost_per_box],"NA",0)</f>
        <v>5.72</v>
      </c>
      <c r="N414">
        <f>shipments[[#This Row],[Boxes]]*shipments[[#This Row],[Cost Per Box]]</f>
        <v>8099.5199999999995</v>
      </c>
      <c r="O414">
        <f>shipments[[#This Row],[Sales Amount]]-shipments[[#This Row],[Total Cost]]</f>
        <v>-1021.0199999999995</v>
      </c>
      <c r="P414" s="9">
        <f>shipments[[#This Row],[Profit]]/shipments[[#This Row],[Sales Amount]]</f>
        <v>-0.14424242424242417</v>
      </c>
    </row>
    <row r="415" spans="1:16" x14ac:dyDescent="1">
      <c r="A415" t="s">
        <v>448</v>
      </c>
      <c r="B415" t="s">
        <v>8038</v>
      </c>
      <c r="C415" t="s">
        <v>8014</v>
      </c>
      <c r="D415" t="s">
        <v>8036</v>
      </c>
      <c r="E415" s="1">
        <v>45323</v>
      </c>
      <c r="F415">
        <v>7897.5</v>
      </c>
      <c r="G415">
        <v>1129</v>
      </c>
      <c r="H415" t="s">
        <v>6</v>
      </c>
      <c r="I415" t="str">
        <f>_xlfn.XLOOKUP(shipments[[#This Row],[SPID]],people[SPID],people[Sales_person],"NA",0)</f>
        <v>Barr Faughny</v>
      </c>
      <c r="J415">
        <f>YEAR(shipments[[#This Row],[Shipdate]])</f>
        <v>2024</v>
      </c>
      <c r="K415">
        <f>MONTH(shipments[[#This Row],[Shipdate]])</f>
        <v>2</v>
      </c>
      <c r="L415" t="str">
        <f>TEXT(shipments[[#This Row],[Shipdate]],"mmmm")</f>
        <v>February</v>
      </c>
      <c r="M415">
        <f>_xlfn.XLOOKUP(shipments[[#This Row],[PID]],products[PID],products[Cost_per_box],"NA",0)</f>
        <v>5.72</v>
      </c>
      <c r="N415">
        <f>shipments[[#This Row],[Boxes]]*shipments[[#This Row],[Cost Per Box]]</f>
        <v>6457.88</v>
      </c>
      <c r="O415">
        <f>shipments[[#This Row],[Sales Amount]]-shipments[[#This Row],[Total Cost]]</f>
        <v>1439.62</v>
      </c>
      <c r="P415" s="9">
        <f>shipments[[#This Row],[Profit]]/shipments[[#This Row],[Sales Amount]]</f>
        <v>0.18228806584362139</v>
      </c>
    </row>
    <row r="416" spans="1:16" x14ac:dyDescent="1">
      <c r="A416" t="s">
        <v>449</v>
      </c>
      <c r="B416" t="s">
        <v>8038</v>
      </c>
      <c r="C416" t="s">
        <v>8014</v>
      </c>
      <c r="D416" t="s">
        <v>8037</v>
      </c>
      <c r="E416" s="1">
        <v>45392</v>
      </c>
      <c r="F416">
        <v>9195.75</v>
      </c>
      <c r="G416">
        <v>1150</v>
      </c>
      <c r="H416" t="s">
        <v>6</v>
      </c>
      <c r="I416" t="str">
        <f>_xlfn.XLOOKUP(shipments[[#This Row],[SPID]],people[SPID],people[Sales_person],"NA",0)</f>
        <v>Barr Faughny</v>
      </c>
      <c r="J416">
        <f>YEAR(shipments[[#This Row],[Shipdate]])</f>
        <v>2024</v>
      </c>
      <c r="K416">
        <f>MONTH(shipments[[#This Row],[Shipdate]])</f>
        <v>4</v>
      </c>
      <c r="L416" t="str">
        <f>TEXT(shipments[[#This Row],[Shipdate]],"mmmm")</f>
        <v>April</v>
      </c>
      <c r="M416">
        <f>_xlfn.XLOOKUP(shipments[[#This Row],[PID]],products[PID],products[Cost_per_box],"NA",0)</f>
        <v>5.72</v>
      </c>
      <c r="N416">
        <f>shipments[[#This Row],[Boxes]]*shipments[[#This Row],[Cost Per Box]]</f>
        <v>6578</v>
      </c>
      <c r="O416">
        <f>shipments[[#This Row],[Sales Amount]]-shipments[[#This Row],[Total Cost]]</f>
        <v>2617.75</v>
      </c>
      <c r="P416" s="9">
        <f>shipments[[#This Row],[Profit]]/shipments[[#This Row],[Sales Amount]]</f>
        <v>0.28466954843269987</v>
      </c>
    </row>
    <row r="417" spans="1:16" x14ac:dyDescent="1">
      <c r="A417" t="s">
        <v>450</v>
      </c>
      <c r="B417" t="s">
        <v>8038</v>
      </c>
      <c r="C417" t="s">
        <v>8014</v>
      </c>
      <c r="D417" t="s">
        <v>8036</v>
      </c>
      <c r="E417" s="1">
        <v>45518</v>
      </c>
      <c r="F417">
        <v>1847.25</v>
      </c>
      <c r="G417">
        <v>206</v>
      </c>
      <c r="H417" t="s">
        <v>17</v>
      </c>
      <c r="I417" t="str">
        <f>_xlfn.XLOOKUP(shipments[[#This Row],[SPID]],people[SPID],people[Sales_person],"NA",0)</f>
        <v>Barr Faughny</v>
      </c>
      <c r="J417">
        <f>YEAR(shipments[[#This Row],[Shipdate]])</f>
        <v>2024</v>
      </c>
      <c r="K417">
        <f>MONTH(shipments[[#This Row],[Shipdate]])</f>
        <v>8</v>
      </c>
      <c r="L417" t="str">
        <f>TEXT(shipments[[#This Row],[Shipdate]],"mmmm")</f>
        <v>August</v>
      </c>
      <c r="M417">
        <f>_xlfn.XLOOKUP(shipments[[#This Row],[PID]],products[PID],products[Cost_per_box],"NA",0)</f>
        <v>5.72</v>
      </c>
      <c r="N417">
        <f>shipments[[#This Row],[Boxes]]*shipments[[#This Row],[Cost Per Box]]</f>
        <v>1178.32</v>
      </c>
      <c r="O417">
        <f>shipments[[#This Row],[Sales Amount]]-shipments[[#This Row],[Total Cost]]</f>
        <v>668.93000000000006</v>
      </c>
      <c r="P417" s="9">
        <f>shipments[[#This Row],[Profit]]/shipments[[#This Row],[Sales Amount]]</f>
        <v>0.36212207335228047</v>
      </c>
    </row>
    <row r="418" spans="1:16" x14ac:dyDescent="1">
      <c r="A418" t="s">
        <v>451</v>
      </c>
      <c r="B418" t="s">
        <v>8038</v>
      </c>
      <c r="C418" t="s">
        <v>8016</v>
      </c>
      <c r="D418" t="s">
        <v>8037</v>
      </c>
      <c r="E418" s="1">
        <v>44965</v>
      </c>
      <c r="F418">
        <v>5555.25</v>
      </c>
      <c r="G418">
        <v>214</v>
      </c>
      <c r="H418" t="s">
        <v>6</v>
      </c>
      <c r="I418" t="str">
        <f>_xlfn.XLOOKUP(shipments[[#This Row],[SPID]],people[SPID],people[Sales_person],"NA",0)</f>
        <v>Barr Faughny</v>
      </c>
      <c r="J418">
        <f>YEAR(shipments[[#This Row],[Shipdate]])</f>
        <v>2023</v>
      </c>
      <c r="K418">
        <f>MONTH(shipments[[#This Row],[Shipdate]])</f>
        <v>2</v>
      </c>
      <c r="L418" t="str">
        <f>TEXT(shipments[[#This Row],[Shipdate]],"mmmm")</f>
        <v>February</v>
      </c>
      <c r="M418">
        <f>_xlfn.XLOOKUP(shipments[[#This Row],[PID]],products[PID],products[Cost_per_box],"NA",0)</f>
        <v>9.94</v>
      </c>
      <c r="N418">
        <f>shipments[[#This Row],[Boxes]]*shipments[[#This Row],[Cost Per Box]]</f>
        <v>2127.16</v>
      </c>
      <c r="O418">
        <f>shipments[[#This Row],[Sales Amount]]-shipments[[#This Row],[Total Cost]]</f>
        <v>3428.09</v>
      </c>
      <c r="P418" s="9">
        <f>shipments[[#This Row],[Profit]]/shipments[[#This Row],[Sales Amount]]</f>
        <v>0.61709013995769768</v>
      </c>
    </row>
    <row r="419" spans="1:16" x14ac:dyDescent="1">
      <c r="A419" t="s">
        <v>452</v>
      </c>
      <c r="B419" t="s">
        <v>8038</v>
      </c>
      <c r="C419" t="s">
        <v>8016</v>
      </c>
      <c r="D419" t="s">
        <v>8032</v>
      </c>
      <c r="E419" s="1">
        <v>45079</v>
      </c>
      <c r="F419">
        <v>5060.25</v>
      </c>
      <c r="G419">
        <v>181</v>
      </c>
      <c r="H419" t="s">
        <v>6</v>
      </c>
      <c r="I419" t="str">
        <f>_xlfn.XLOOKUP(shipments[[#This Row],[SPID]],people[SPID],people[Sales_person],"NA",0)</f>
        <v>Barr Faughny</v>
      </c>
      <c r="J419">
        <f>YEAR(shipments[[#This Row],[Shipdate]])</f>
        <v>2023</v>
      </c>
      <c r="K419">
        <f>MONTH(shipments[[#This Row],[Shipdate]])</f>
        <v>6</v>
      </c>
      <c r="L419" t="str">
        <f>TEXT(shipments[[#This Row],[Shipdate]],"mmmm")</f>
        <v>June</v>
      </c>
      <c r="M419">
        <f>_xlfn.XLOOKUP(shipments[[#This Row],[PID]],products[PID],products[Cost_per_box],"NA",0)</f>
        <v>9.94</v>
      </c>
      <c r="N419">
        <f>shipments[[#This Row],[Boxes]]*shipments[[#This Row],[Cost Per Box]]</f>
        <v>1799.1399999999999</v>
      </c>
      <c r="O419">
        <f>shipments[[#This Row],[Sales Amount]]-shipments[[#This Row],[Total Cost]]</f>
        <v>3261.11</v>
      </c>
      <c r="P419" s="9">
        <f>shipments[[#This Row],[Profit]]/shipments[[#This Row],[Sales Amount]]</f>
        <v>0.64445630156612821</v>
      </c>
    </row>
    <row r="420" spans="1:16" x14ac:dyDescent="1">
      <c r="A420" t="s">
        <v>453</v>
      </c>
      <c r="B420" t="s">
        <v>8038</v>
      </c>
      <c r="C420" t="s">
        <v>8016</v>
      </c>
      <c r="D420" t="s">
        <v>8037</v>
      </c>
      <c r="E420" s="1">
        <v>45259</v>
      </c>
      <c r="F420">
        <v>4612.5</v>
      </c>
      <c r="G420">
        <v>178</v>
      </c>
      <c r="H420" t="s">
        <v>6</v>
      </c>
      <c r="I420" t="str">
        <f>_xlfn.XLOOKUP(shipments[[#This Row],[SPID]],people[SPID],people[Sales_person],"NA",0)</f>
        <v>Barr Faughny</v>
      </c>
      <c r="J420">
        <f>YEAR(shipments[[#This Row],[Shipdate]])</f>
        <v>2023</v>
      </c>
      <c r="K420">
        <f>MONTH(shipments[[#This Row],[Shipdate]])</f>
        <v>11</v>
      </c>
      <c r="L420" t="str">
        <f>TEXT(shipments[[#This Row],[Shipdate]],"mmmm")</f>
        <v>November</v>
      </c>
      <c r="M420">
        <f>_xlfn.XLOOKUP(shipments[[#This Row],[PID]],products[PID],products[Cost_per_box],"NA",0)</f>
        <v>9.94</v>
      </c>
      <c r="N420">
        <f>shipments[[#This Row],[Boxes]]*shipments[[#This Row],[Cost Per Box]]</f>
        <v>1769.32</v>
      </c>
      <c r="O420">
        <f>shipments[[#This Row],[Sales Amount]]-shipments[[#This Row],[Total Cost]]</f>
        <v>2843.1800000000003</v>
      </c>
      <c r="P420" s="9">
        <f>shipments[[#This Row],[Profit]]/shipments[[#This Row],[Sales Amount]]</f>
        <v>0.61640758807588081</v>
      </c>
    </row>
    <row r="421" spans="1:16" x14ac:dyDescent="1">
      <c r="A421" t="s">
        <v>454</v>
      </c>
      <c r="B421" t="s">
        <v>8038</v>
      </c>
      <c r="C421" t="s">
        <v>8017</v>
      </c>
      <c r="D421" t="s">
        <v>8037</v>
      </c>
      <c r="E421" s="1">
        <v>45546</v>
      </c>
      <c r="F421">
        <v>2607.75</v>
      </c>
      <c r="G421">
        <v>119</v>
      </c>
      <c r="H421" t="s">
        <v>25</v>
      </c>
      <c r="I421" t="str">
        <f>_xlfn.XLOOKUP(shipments[[#This Row],[SPID]],people[SPID],people[Sales_person],"NA",0)</f>
        <v>Barr Faughny</v>
      </c>
      <c r="J421">
        <f>YEAR(shipments[[#This Row],[Shipdate]])</f>
        <v>2024</v>
      </c>
      <c r="K421">
        <f>MONTH(shipments[[#This Row],[Shipdate]])</f>
        <v>9</v>
      </c>
      <c r="L421" t="str">
        <f>TEXT(shipments[[#This Row],[Shipdate]],"mmmm")</f>
        <v>September</v>
      </c>
      <c r="M421">
        <f>_xlfn.XLOOKUP(shipments[[#This Row],[PID]],products[PID],products[Cost_per_box],"NA",0)</f>
        <v>7.73</v>
      </c>
      <c r="N421">
        <f>shipments[[#This Row],[Boxes]]*shipments[[#This Row],[Cost Per Box]]</f>
        <v>919.87</v>
      </c>
      <c r="O421">
        <f>shipments[[#This Row],[Sales Amount]]-shipments[[#This Row],[Total Cost]]</f>
        <v>1687.88</v>
      </c>
      <c r="P421" s="9">
        <f>shipments[[#This Row],[Profit]]/shipments[[#This Row],[Sales Amount]]</f>
        <v>0.64725529671172466</v>
      </c>
    </row>
    <row r="422" spans="1:16" x14ac:dyDescent="1">
      <c r="A422" t="s">
        <v>455</v>
      </c>
      <c r="B422" t="s">
        <v>8038</v>
      </c>
      <c r="C422" t="s">
        <v>8017</v>
      </c>
      <c r="D422" t="s">
        <v>8032</v>
      </c>
      <c r="E422" s="1">
        <v>45394</v>
      </c>
      <c r="F422">
        <v>5771.25</v>
      </c>
      <c r="G422">
        <v>289</v>
      </c>
      <c r="H422" t="s">
        <v>6</v>
      </c>
      <c r="I422" t="str">
        <f>_xlfn.XLOOKUP(shipments[[#This Row],[SPID]],people[SPID],people[Sales_person],"NA",0)</f>
        <v>Barr Faughny</v>
      </c>
      <c r="J422">
        <f>YEAR(shipments[[#This Row],[Shipdate]])</f>
        <v>2024</v>
      </c>
      <c r="K422">
        <f>MONTH(shipments[[#This Row],[Shipdate]])</f>
        <v>4</v>
      </c>
      <c r="L422" t="str">
        <f>TEXT(shipments[[#This Row],[Shipdate]],"mmmm")</f>
        <v>April</v>
      </c>
      <c r="M422">
        <f>_xlfn.XLOOKUP(shipments[[#This Row],[PID]],products[PID],products[Cost_per_box],"NA",0)</f>
        <v>7.73</v>
      </c>
      <c r="N422">
        <f>shipments[[#This Row],[Boxes]]*shipments[[#This Row],[Cost Per Box]]</f>
        <v>2233.9700000000003</v>
      </c>
      <c r="O422">
        <f>shipments[[#This Row],[Sales Amount]]-shipments[[#This Row],[Total Cost]]</f>
        <v>3537.2799999999997</v>
      </c>
      <c r="P422" s="9">
        <f>shipments[[#This Row],[Profit]]/shipments[[#This Row],[Sales Amount]]</f>
        <v>0.61291401342863328</v>
      </c>
    </row>
    <row r="423" spans="1:16" x14ac:dyDescent="1">
      <c r="A423" t="s">
        <v>456</v>
      </c>
      <c r="B423" t="s">
        <v>8038</v>
      </c>
      <c r="C423" t="s">
        <v>8017</v>
      </c>
      <c r="D423" t="s">
        <v>8032</v>
      </c>
      <c r="E423" s="1">
        <v>44960</v>
      </c>
      <c r="F423">
        <v>4619.25</v>
      </c>
      <c r="G423">
        <v>244</v>
      </c>
      <c r="H423" t="s">
        <v>6</v>
      </c>
      <c r="I423" t="str">
        <f>_xlfn.XLOOKUP(shipments[[#This Row],[SPID]],people[SPID],people[Sales_person],"NA",0)</f>
        <v>Barr Faughny</v>
      </c>
      <c r="J423">
        <f>YEAR(shipments[[#This Row],[Shipdate]])</f>
        <v>2023</v>
      </c>
      <c r="K423">
        <f>MONTH(shipments[[#This Row],[Shipdate]])</f>
        <v>2</v>
      </c>
      <c r="L423" t="str">
        <f>TEXT(shipments[[#This Row],[Shipdate]],"mmmm")</f>
        <v>February</v>
      </c>
      <c r="M423">
        <f>_xlfn.XLOOKUP(shipments[[#This Row],[PID]],products[PID],products[Cost_per_box],"NA",0)</f>
        <v>7.73</v>
      </c>
      <c r="N423">
        <f>shipments[[#This Row],[Boxes]]*shipments[[#This Row],[Cost Per Box]]</f>
        <v>1886.1200000000001</v>
      </c>
      <c r="O423">
        <f>shipments[[#This Row],[Sales Amount]]-shipments[[#This Row],[Total Cost]]</f>
        <v>2733.13</v>
      </c>
      <c r="P423" s="9">
        <f>shipments[[#This Row],[Profit]]/shipments[[#This Row],[Sales Amount]]</f>
        <v>0.59168263246197983</v>
      </c>
    </row>
    <row r="424" spans="1:16" x14ac:dyDescent="1">
      <c r="A424" t="s">
        <v>457</v>
      </c>
      <c r="B424" t="s">
        <v>8038</v>
      </c>
      <c r="C424" t="s">
        <v>8017</v>
      </c>
      <c r="D424" t="s">
        <v>8033</v>
      </c>
      <c r="E424" s="1">
        <v>45461</v>
      </c>
      <c r="F424">
        <v>6896.25</v>
      </c>
      <c r="G424">
        <v>314</v>
      </c>
      <c r="H424" t="s">
        <v>6</v>
      </c>
      <c r="I424" t="str">
        <f>_xlfn.XLOOKUP(shipments[[#This Row],[SPID]],people[SPID],people[Sales_person],"NA",0)</f>
        <v>Barr Faughny</v>
      </c>
      <c r="J424">
        <f>YEAR(shipments[[#This Row],[Shipdate]])</f>
        <v>2024</v>
      </c>
      <c r="K424">
        <f>MONTH(shipments[[#This Row],[Shipdate]])</f>
        <v>6</v>
      </c>
      <c r="L424" t="str">
        <f>TEXT(shipments[[#This Row],[Shipdate]],"mmmm")</f>
        <v>June</v>
      </c>
      <c r="M424">
        <f>_xlfn.XLOOKUP(shipments[[#This Row],[PID]],products[PID],products[Cost_per_box],"NA",0)</f>
        <v>7.73</v>
      </c>
      <c r="N424">
        <f>shipments[[#This Row],[Boxes]]*shipments[[#This Row],[Cost Per Box]]</f>
        <v>2427.2200000000003</v>
      </c>
      <c r="O424">
        <f>shipments[[#This Row],[Sales Amount]]-shipments[[#This Row],[Total Cost]]</f>
        <v>4469.03</v>
      </c>
      <c r="P424" s="9">
        <f>shipments[[#This Row],[Profit]]/shipments[[#This Row],[Sales Amount]]</f>
        <v>0.64803770164944707</v>
      </c>
    </row>
    <row r="425" spans="1:16" x14ac:dyDescent="1">
      <c r="A425" t="s">
        <v>458</v>
      </c>
      <c r="B425" t="s">
        <v>8038</v>
      </c>
      <c r="C425" t="s">
        <v>8018</v>
      </c>
      <c r="D425" t="s">
        <v>8035</v>
      </c>
      <c r="E425" s="1">
        <v>45099</v>
      </c>
      <c r="F425">
        <v>13191.75</v>
      </c>
      <c r="G425">
        <v>600</v>
      </c>
      <c r="H425" t="s">
        <v>6</v>
      </c>
      <c r="I425" t="str">
        <f>_xlfn.XLOOKUP(shipments[[#This Row],[SPID]],people[SPID],people[Sales_person],"NA",0)</f>
        <v>Barr Faughny</v>
      </c>
      <c r="J425">
        <f>YEAR(shipments[[#This Row],[Shipdate]])</f>
        <v>2023</v>
      </c>
      <c r="K425">
        <f>MONTH(shipments[[#This Row],[Shipdate]])</f>
        <v>6</v>
      </c>
      <c r="L425" t="str">
        <f>TEXT(shipments[[#This Row],[Shipdate]],"mmmm")</f>
        <v>June</v>
      </c>
      <c r="M425">
        <f>_xlfn.XLOOKUP(shipments[[#This Row],[PID]],products[PID],products[Cost_per_box],"NA",0)</f>
        <v>3.68</v>
      </c>
      <c r="N425">
        <f>shipments[[#This Row],[Boxes]]*shipments[[#This Row],[Cost Per Box]]</f>
        <v>2208</v>
      </c>
      <c r="O425">
        <f>shipments[[#This Row],[Sales Amount]]-shipments[[#This Row],[Total Cost]]</f>
        <v>10983.75</v>
      </c>
      <c r="P425" s="9">
        <f>shipments[[#This Row],[Profit]]/shipments[[#This Row],[Sales Amount]]</f>
        <v>0.83262266189095457</v>
      </c>
    </row>
    <row r="426" spans="1:16" x14ac:dyDescent="1">
      <c r="A426" t="s">
        <v>459</v>
      </c>
      <c r="B426" t="s">
        <v>8038</v>
      </c>
      <c r="C426" t="s">
        <v>8018</v>
      </c>
      <c r="D426" t="s">
        <v>8036</v>
      </c>
      <c r="E426" s="1">
        <v>45230</v>
      </c>
      <c r="F426">
        <v>1098</v>
      </c>
      <c r="G426">
        <v>48</v>
      </c>
      <c r="H426" t="s">
        <v>6</v>
      </c>
      <c r="I426" t="str">
        <f>_xlfn.XLOOKUP(shipments[[#This Row],[SPID]],people[SPID],people[Sales_person],"NA",0)</f>
        <v>Barr Faughny</v>
      </c>
      <c r="J426">
        <f>YEAR(shipments[[#This Row],[Shipdate]])</f>
        <v>2023</v>
      </c>
      <c r="K426">
        <f>MONTH(shipments[[#This Row],[Shipdate]])</f>
        <v>10</v>
      </c>
      <c r="L426" t="str">
        <f>TEXT(shipments[[#This Row],[Shipdate]],"mmmm")</f>
        <v>October</v>
      </c>
      <c r="M426">
        <f>_xlfn.XLOOKUP(shipments[[#This Row],[PID]],products[PID],products[Cost_per_box],"NA",0)</f>
        <v>3.68</v>
      </c>
      <c r="N426">
        <f>shipments[[#This Row],[Boxes]]*shipments[[#This Row],[Cost Per Box]]</f>
        <v>176.64000000000001</v>
      </c>
      <c r="O426">
        <f>shipments[[#This Row],[Sales Amount]]-shipments[[#This Row],[Total Cost]]</f>
        <v>921.36</v>
      </c>
      <c r="P426" s="9">
        <f>shipments[[#This Row],[Profit]]/shipments[[#This Row],[Sales Amount]]</f>
        <v>0.83912568306010926</v>
      </c>
    </row>
    <row r="427" spans="1:16" x14ac:dyDescent="1">
      <c r="A427" t="s">
        <v>460</v>
      </c>
      <c r="B427" t="s">
        <v>8038</v>
      </c>
      <c r="C427" t="s">
        <v>8019</v>
      </c>
      <c r="D427" t="s">
        <v>8036</v>
      </c>
      <c r="E427" s="1">
        <v>44958</v>
      </c>
      <c r="F427">
        <v>12269.25</v>
      </c>
      <c r="G427">
        <v>767</v>
      </c>
      <c r="H427" t="s">
        <v>6</v>
      </c>
      <c r="I427" t="str">
        <f>_xlfn.XLOOKUP(shipments[[#This Row],[SPID]],people[SPID],people[Sales_person],"NA",0)</f>
        <v>Barr Faughny</v>
      </c>
      <c r="J427">
        <f>YEAR(shipments[[#This Row],[Shipdate]])</f>
        <v>2023</v>
      </c>
      <c r="K427">
        <f>MONTH(shipments[[#This Row],[Shipdate]])</f>
        <v>2</v>
      </c>
      <c r="L427" t="str">
        <f>TEXT(shipments[[#This Row],[Shipdate]],"mmmm")</f>
        <v>February</v>
      </c>
      <c r="M427">
        <f>_xlfn.XLOOKUP(shipments[[#This Row],[PID]],products[PID],products[Cost_per_box],"NA",0)</f>
        <v>8.2200000000000006</v>
      </c>
      <c r="N427">
        <f>shipments[[#This Row],[Boxes]]*shipments[[#This Row],[Cost Per Box]]</f>
        <v>6304.7400000000007</v>
      </c>
      <c r="O427">
        <f>shipments[[#This Row],[Sales Amount]]-shipments[[#This Row],[Total Cost]]</f>
        <v>5964.5099999999993</v>
      </c>
      <c r="P427" s="9">
        <f>shipments[[#This Row],[Profit]]/shipments[[#This Row],[Sales Amount]]</f>
        <v>0.48613484931841794</v>
      </c>
    </row>
    <row r="428" spans="1:16" x14ac:dyDescent="1">
      <c r="A428" t="s">
        <v>461</v>
      </c>
      <c r="B428" t="s">
        <v>8038</v>
      </c>
      <c r="C428" t="s">
        <v>8019</v>
      </c>
      <c r="D428" t="s">
        <v>8037</v>
      </c>
      <c r="E428" s="1">
        <v>45488</v>
      </c>
      <c r="F428">
        <v>3228.75</v>
      </c>
      <c r="G428">
        <v>270</v>
      </c>
      <c r="H428" t="s">
        <v>17</v>
      </c>
      <c r="I428" t="str">
        <f>_xlfn.XLOOKUP(shipments[[#This Row],[SPID]],people[SPID],people[Sales_person],"NA",0)</f>
        <v>Barr Faughny</v>
      </c>
      <c r="J428">
        <f>YEAR(shipments[[#This Row],[Shipdate]])</f>
        <v>2024</v>
      </c>
      <c r="K428">
        <f>MONTH(shipments[[#This Row],[Shipdate]])</f>
        <v>7</v>
      </c>
      <c r="L428" t="str">
        <f>TEXT(shipments[[#This Row],[Shipdate]],"mmmm")</f>
        <v>July</v>
      </c>
      <c r="M428">
        <f>_xlfn.XLOOKUP(shipments[[#This Row],[PID]],products[PID],products[Cost_per_box],"NA",0)</f>
        <v>8.2200000000000006</v>
      </c>
      <c r="N428">
        <f>shipments[[#This Row],[Boxes]]*shipments[[#This Row],[Cost Per Box]]</f>
        <v>2219.4</v>
      </c>
      <c r="O428">
        <f>shipments[[#This Row],[Sales Amount]]-shipments[[#This Row],[Total Cost]]</f>
        <v>1009.3499999999999</v>
      </c>
      <c r="P428" s="9">
        <f>shipments[[#This Row],[Profit]]/shipments[[#This Row],[Sales Amount]]</f>
        <v>0.31261324041811844</v>
      </c>
    </row>
    <row r="429" spans="1:16" x14ac:dyDescent="1">
      <c r="A429" t="s">
        <v>462</v>
      </c>
      <c r="B429" t="s">
        <v>8038</v>
      </c>
      <c r="C429" t="s">
        <v>8019</v>
      </c>
      <c r="D429" t="s">
        <v>8037</v>
      </c>
      <c r="E429" s="1">
        <v>45167</v>
      </c>
      <c r="F429">
        <v>1017</v>
      </c>
      <c r="G429">
        <v>64</v>
      </c>
      <c r="H429" t="s">
        <v>6</v>
      </c>
      <c r="I429" t="str">
        <f>_xlfn.XLOOKUP(shipments[[#This Row],[SPID]],people[SPID],people[Sales_person],"NA",0)</f>
        <v>Barr Faughny</v>
      </c>
      <c r="J429">
        <f>YEAR(shipments[[#This Row],[Shipdate]])</f>
        <v>2023</v>
      </c>
      <c r="K429">
        <f>MONTH(shipments[[#This Row],[Shipdate]])</f>
        <v>8</v>
      </c>
      <c r="L429" t="str">
        <f>TEXT(shipments[[#This Row],[Shipdate]],"mmmm")</f>
        <v>August</v>
      </c>
      <c r="M429">
        <f>_xlfn.XLOOKUP(shipments[[#This Row],[PID]],products[PID],products[Cost_per_box],"NA",0)</f>
        <v>8.2200000000000006</v>
      </c>
      <c r="N429">
        <f>shipments[[#This Row],[Boxes]]*shipments[[#This Row],[Cost Per Box]]</f>
        <v>526.08000000000004</v>
      </c>
      <c r="O429">
        <f>shipments[[#This Row],[Sales Amount]]-shipments[[#This Row],[Total Cost]]</f>
        <v>490.91999999999996</v>
      </c>
      <c r="P429" s="9">
        <f>shipments[[#This Row],[Profit]]/shipments[[#This Row],[Sales Amount]]</f>
        <v>0.48271386430678465</v>
      </c>
    </row>
    <row r="430" spans="1:16" x14ac:dyDescent="1">
      <c r="A430" t="s">
        <v>463</v>
      </c>
      <c r="B430" t="s">
        <v>8038</v>
      </c>
      <c r="C430" t="s">
        <v>8019</v>
      </c>
      <c r="D430" t="s">
        <v>8035</v>
      </c>
      <c r="E430" s="1">
        <v>45475</v>
      </c>
      <c r="F430">
        <v>8901</v>
      </c>
      <c r="G430">
        <v>742</v>
      </c>
      <c r="H430" t="s">
        <v>17</v>
      </c>
      <c r="I430" t="str">
        <f>_xlfn.XLOOKUP(shipments[[#This Row],[SPID]],people[SPID],people[Sales_person],"NA",0)</f>
        <v>Barr Faughny</v>
      </c>
      <c r="J430">
        <f>YEAR(shipments[[#This Row],[Shipdate]])</f>
        <v>2024</v>
      </c>
      <c r="K430">
        <f>MONTH(shipments[[#This Row],[Shipdate]])</f>
        <v>7</v>
      </c>
      <c r="L430" t="str">
        <f>TEXT(shipments[[#This Row],[Shipdate]],"mmmm")</f>
        <v>July</v>
      </c>
      <c r="M430">
        <f>_xlfn.XLOOKUP(shipments[[#This Row],[PID]],products[PID],products[Cost_per_box],"NA",0)</f>
        <v>8.2200000000000006</v>
      </c>
      <c r="N430">
        <f>shipments[[#This Row],[Boxes]]*shipments[[#This Row],[Cost Per Box]]</f>
        <v>6099.2400000000007</v>
      </c>
      <c r="O430">
        <f>shipments[[#This Row],[Sales Amount]]-shipments[[#This Row],[Total Cost]]</f>
        <v>2801.7599999999993</v>
      </c>
      <c r="P430" s="9">
        <f>shipments[[#This Row],[Profit]]/shipments[[#This Row],[Sales Amount]]</f>
        <v>0.31476912706437471</v>
      </c>
    </row>
    <row r="431" spans="1:16" x14ac:dyDescent="1">
      <c r="A431" t="s">
        <v>464</v>
      </c>
      <c r="B431" t="s">
        <v>8038</v>
      </c>
      <c r="C431" t="s">
        <v>8019</v>
      </c>
      <c r="D431" t="s">
        <v>8037</v>
      </c>
      <c r="E431" s="1">
        <v>44970</v>
      </c>
      <c r="F431">
        <v>2711.25</v>
      </c>
      <c r="G431">
        <v>181</v>
      </c>
      <c r="H431" t="s">
        <v>6</v>
      </c>
      <c r="I431" t="str">
        <f>_xlfn.XLOOKUP(shipments[[#This Row],[SPID]],people[SPID],people[Sales_person],"NA",0)</f>
        <v>Barr Faughny</v>
      </c>
      <c r="J431">
        <f>YEAR(shipments[[#This Row],[Shipdate]])</f>
        <v>2023</v>
      </c>
      <c r="K431">
        <f>MONTH(shipments[[#This Row],[Shipdate]])</f>
        <v>2</v>
      </c>
      <c r="L431" t="str">
        <f>TEXT(shipments[[#This Row],[Shipdate]],"mmmm")</f>
        <v>February</v>
      </c>
      <c r="M431">
        <f>_xlfn.XLOOKUP(shipments[[#This Row],[PID]],products[PID],products[Cost_per_box],"NA",0)</f>
        <v>8.2200000000000006</v>
      </c>
      <c r="N431">
        <f>shipments[[#This Row],[Boxes]]*shipments[[#This Row],[Cost Per Box]]</f>
        <v>1487.8200000000002</v>
      </c>
      <c r="O431">
        <f>shipments[[#This Row],[Sales Amount]]-shipments[[#This Row],[Total Cost]]</f>
        <v>1223.4299999999998</v>
      </c>
      <c r="P431" s="9">
        <f>shipments[[#This Row],[Profit]]/shipments[[#This Row],[Sales Amount]]</f>
        <v>0.45124204702627935</v>
      </c>
    </row>
    <row r="432" spans="1:16" x14ac:dyDescent="1">
      <c r="A432" t="s">
        <v>465</v>
      </c>
      <c r="B432" t="s">
        <v>8038</v>
      </c>
      <c r="C432" t="s">
        <v>8019</v>
      </c>
      <c r="D432" t="s">
        <v>8032</v>
      </c>
      <c r="E432" s="1">
        <v>44946</v>
      </c>
      <c r="F432">
        <v>8442</v>
      </c>
      <c r="G432">
        <v>603</v>
      </c>
      <c r="H432" t="s">
        <v>6</v>
      </c>
      <c r="I432" t="str">
        <f>_xlfn.XLOOKUP(shipments[[#This Row],[SPID]],people[SPID],people[Sales_person],"NA",0)</f>
        <v>Barr Faughny</v>
      </c>
      <c r="J432">
        <f>YEAR(shipments[[#This Row],[Shipdate]])</f>
        <v>2023</v>
      </c>
      <c r="K432">
        <f>MONTH(shipments[[#This Row],[Shipdate]])</f>
        <v>1</v>
      </c>
      <c r="L432" t="str">
        <f>TEXT(shipments[[#This Row],[Shipdate]],"mmmm")</f>
        <v>January</v>
      </c>
      <c r="M432">
        <f>_xlfn.XLOOKUP(shipments[[#This Row],[PID]],products[PID],products[Cost_per_box],"NA",0)</f>
        <v>8.2200000000000006</v>
      </c>
      <c r="N432">
        <f>shipments[[#This Row],[Boxes]]*shipments[[#This Row],[Cost Per Box]]</f>
        <v>4956.6600000000008</v>
      </c>
      <c r="O432">
        <f>shipments[[#This Row],[Sales Amount]]-shipments[[#This Row],[Total Cost]]</f>
        <v>3485.3399999999992</v>
      </c>
      <c r="P432" s="9">
        <f>shipments[[#This Row],[Profit]]/shipments[[#This Row],[Sales Amount]]</f>
        <v>0.41285714285714276</v>
      </c>
    </row>
    <row r="433" spans="1:16" x14ac:dyDescent="1">
      <c r="A433" t="s">
        <v>466</v>
      </c>
      <c r="B433" t="s">
        <v>8038</v>
      </c>
      <c r="C433" t="s">
        <v>8019</v>
      </c>
      <c r="D433" t="s">
        <v>8033</v>
      </c>
      <c r="E433" s="1">
        <v>45334</v>
      </c>
      <c r="F433">
        <v>6462</v>
      </c>
      <c r="G433">
        <v>498</v>
      </c>
      <c r="H433" t="s">
        <v>6</v>
      </c>
      <c r="I433" t="str">
        <f>_xlfn.XLOOKUP(shipments[[#This Row],[SPID]],people[SPID],people[Sales_person],"NA",0)</f>
        <v>Barr Faughny</v>
      </c>
      <c r="J433">
        <f>YEAR(shipments[[#This Row],[Shipdate]])</f>
        <v>2024</v>
      </c>
      <c r="K433">
        <f>MONTH(shipments[[#This Row],[Shipdate]])</f>
        <v>2</v>
      </c>
      <c r="L433" t="str">
        <f>TEXT(shipments[[#This Row],[Shipdate]],"mmmm")</f>
        <v>February</v>
      </c>
      <c r="M433">
        <f>_xlfn.XLOOKUP(shipments[[#This Row],[PID]],products[PID],products[Cost_per_box],"NA",0)</f>
        <v>8.2200000000000006</v>
      </c>
      <c r="N433">
        <f>shipments[[#This Row],[Boxes]]*shipments[[#This Row],[Cost Per Box]]</f>
        <v>4093.5600000000004</v>
      </c>
      <c r="O433">
        <f>shipments[[#This Row],[Sales Amount]]-shipments[[#This Row],[Total Cost]]</f>
        <v>2368.4399999999996</v>
      </c>
      <c r="P433" s="9">
        <f>shipments[[#This Row],[Profit]]/shipments[[#This Row],[Sales Amount]]</f>
        <v>0.36651810584958211</v>
      </c>
    </row>
    <row r="434" spans="1:16" x14ac:dyDescent="1">
      <c r="A434" t="s">
        <v>467</v>
      </c>
      <c r="B434" t="s">
        <v>8038</v>
      </c>
      <c r="C434" t="s">
        <v>8019</v>
      </c>
      <c r="D434" t="s">
        <v>8036</v>
      </c>
      <c r="E434" s="1">
        <v>45460</v>
      </c>
      <c r="F434">
        <v>1586.25</v>
      </c>
      <c r="G434">
        <v>114</v>
      </c>
      <c r="H434" t="s">
        <v>6</v>
      </c>
      <c r="I434" t="str">
        <f>_xlfn.XLOOKUP(shipments[[#This Row],[SPID]],people[SPID],people[Sales_person],"NA",0)</f>
        <v>Barr Faughny</v>
      </c>
      <c r="J434">
        <f>YEAR(shipments[[#This Row],[Shipdate]])</f>
        <v>2024</v>
      </c>
      <c r="K434">
        <f>MONTH(shipments[[#This Row],[Shipdate]])</f>
        <v>6</v>
      </c>
      <c r="L434" t="str">
        <f>TEXT(shipments[[#This Row],[Shipdate]],"mmmm")</f>
        <v>June</v>
      </c>
      <c r="M434">
        <f>_xlfn.XLOOKUP(shipments[[#This Row],[PID]],products[PID],products[Cost_per_box],"NA",0)</f>
        <v>8.2200000000000006</v>
      </c>
      <c r="N434">
        <f>shipments[[#This Row],[Boxes]]*shipments[[#This Row],[Cost Per Box]]</f>
        <v>937.08</v>
      </c>
      <c r="O434">
        <f>shipments[[#This Row],[Sales Amount]]-shipments[[#This Row],[Total Cost]]</f>
        <v>649.16999999999996</v>
      </c>
      <c r="P434" s="9">
        <f>shipments[[#This Row],[Profit]]/shipments[[#This Row],[Sales Amount]]</f>
        <v>0.40924822695035457</v>
      </c>
    </row>
    <row r="435" spans="1:16" x14ac:dyDescent="1">
      <c r="A435" t="s">
        <v>468</v>
      </c>
      <c r="B435" t="s">
        <v>8038</v>
      </c>
      <c r="C435" t="s">
        <v>8020</v>
      </c>
      <c r="D435" t="s">
        <v>8032</v>
      </c>
      <c r="E435" s="1">
        <v>45226</v>
      </c>
      <c r="F435">
        <v>1674</v>
      </c>
      <c r="G435">
        <v>80</v>
      </c>
      <c r="H435" t="s">
        <v>6</v>
      </c>
      <c r="I435" t="str">
        <f>_xlfn.XLOOKUP(shipments[[#This Row],[SPID]],people[SPID],people[Sales_person],"NA",0)</f>
        <v>Barr Faughny</v>
      </c>
      <c r="J435">
        <f>YEAR(shipments[[#This Row],[Shipdate]])</f>
        <v>2023</v>
      </c>
      <c r="K435">
        <f>MONTH(shipments[[#This Row],[Shipdate]])</f>
        <v>10</v>
      </c>
      <c r="L435" t="str">
        <f>TEXT(shipments[[#This Row],[Shipdate]],"mmmm")</f>
        <v>October</v>
      </c>
      <c r="M435">
        <f>_xlfn.XLOOKUP(shipments[[#This Row],[PID]],products[PID],products[Cost_per_box],"NA",0)</f>
        <v>10.23</v>
      </c>
      <c r="N435">
        <f>shipments[[#This Row],[Boxes]]*shipments[[#This Row],[Cost Per Box]]</f>
        <v>818.40000000000009</v>
      </c>
      <c r="O435">
        <f>shipments[[#This Row],[Sales Amount]]-shipments[[#This Row],[Total Cost]]</f>
        <v>855.59999999999991</v>
      </c>
      <c r="P435" s="9">
        <f>shipments[[#This Row],[Profit]]/shipments[[#This Row],[Sales Amount]]</f>
        <v>0.51111111111111107</v>
      </c>
    </row>
    <row r="436" spans="1:16" x14ac:dyDescent="1">
      <c r="A436" t="s">
        <v>469</v>
      </c>
      <c r="B436" t="s">
        <v>8038</v>
      </c>
      <c r="C436" t="s">
        <v>8020</v>
      </c>
      <c r="D436" t="s">
        <v>8032</v>
      </c>
      <c r="E436" s="1">
        <v>45504</v>
      </c>
      <c r="F436">
        <v>7562.25</v>
      </c>
      <c r="G436">
        <v>445</v>
      </c>
      <c r="H436" t="s">
        <v>17</v>
      </c>
      <c r="I436" t="str">
        <f>_xlfn.XLOOKUP(shipments[[#This Row],[SPID]],people[SPID],people[Sales_person],"NA",0)</f>
        <v>Barr Faughny</v>
      </c>
      <c r="J436">
        <f>YEAR(shipments[[#This Row],[Shipdate]])</f>
        <v>2024</v>
      </c>
      <c r="K436">
        <f>MONTH(shipments[[#This Row],[Shipdate]])</f>
        <v>7</v>
      </c>
      <c r="L436" t="str">
        <f>TEXT(shipments[[#This Row],[Shipdate]],"mmmm")</f>
        <v>July</v>
      </c>
      <c r="M436">
        <f>_xlfn.XLOOKUP(shipments[[#This Row],[PID]],products[PID],products[Cost_per_box],"NA",0)</f>
        <v>10.23</v>
      </c>
      <c r="N436">
        <f>shipments[[#This Row],[Boxes]]*shipments[[#This Row],[Cost Per Box]]</f>
        <v>4552.3500000000004</v>
      </c>
      <c r="O436">
        <f>shipments[[#This Row],[Sales Amount]]-shipments[[#This Row],[Total Cost]]</f>
        <v>3009.8999999999996</v>
      </c>
      <c r="P436" s="9">
        <f>shipments[[#This Row],[Profit]]/shipments[[#This Row],[Sales Amount]]</f>
        <v>0.39801646335416041</v>
      </c>
    </row>
    <row r="437" spans="1:16" x14ac:dyDescent="1">
      <c r="A437" t="s">
        <v>470</v>
      </c>
      <c r="B437" t="s">
        <v>8038</v>
      </c>
      <c r="C437" t="s">
        <v>8020</v>
      </c>
      <c r="D437" t="s">
        <v>8036</v>
      </c>
      <c r="E437" s="1">
        <v>45078</v>
      </c>
      <c r="F437">
        <v>4000.5</v>
      </c>
      <c r="G437">
        <v>223</v>
      </c>
      <c r="H437" t="s">
        <v>6</v>
      </c>
      <c r="I437" t="str">
        <f>_xlfn.XLOOKUP(shipments[[#This Row],[SPID]],people[SPID],people[Sales_person],"NA",0)</f>
        <v>Barr Faughny</v>
      </c>
      <c r="J437">
        <f>YEAR(shipments[[#This Row],[Shipdate]])</f>
        <v>2023</v>
      </c>
      <c r="K437">
        <f>MONTH(shipments[[#This Row],[Shipdate]])</f>
        <v>6</v>
      </c>
      <c r="L437" t="str">
        <f>TEXT(shipments[[#This Row],[Shipdate]],"mmmm")</f>
        <v>June</v>
      </c>
      <c r="M437">
        <f>_xlfn.XLOOKUP(shipments[[#This Row],[PID]],products[PID],products[Cost_per_box],"NA",0)</f>
        <v>10.23</v>
      </c>
      <c r="N437">
        <f>shipments[[#This Row],[Boxes]]*shipments[[#This Row],[Cost Per Box]]</f>
        <v>2281.29</v>
      </c>
      <c r="O437">
        <f>shipments[[#This Row],[Sales Amount]]-shipments[[#This Row],[Total Cost]]</f>
        <v>1719.21</v>
      </c>
      <c r="P437" s="9">
        <f>shipments[[#This Row],[Profit]]/shipments[[#This Row],[Sales Amount]]</f>
        <v>0.4297487814023247</v>
      </c>
    </row>
    <row r="438" spans="1:16" x14ac:dyDescent="1">
      <c r="A438" t="s">
        <v>471</v>
      </c>
      <c r="B438" t="s">
        <v>8038</v>
      </c>
      <c r="C438" t="s">
        <v>8020</v>
      </c>
      <c r="D438" t="s">
        <v>8032</v>
      </c>
      <c r="E438" s="1">
        <v>45246</v>
      </c>
      <c r="F438">
        <v>4398.75</v>
      </c>
      <c r="G438">
        <v>220</v>
      </c>
      <c r="H438" t="s">
        <v>6</v>
      </c>
      <c r="I438" t="str">
        <f>_xlfn.XLOOKUP(shipments[[#This Row],[SPID]],people[SPID],people[Sales_person],"NA",0)</f>
        <v>Barr Faughny</v>
      </c>
      <c r="J438">
        <f>YEAR(shipments[[#This Row],[Shipdate]])</f>
        <v>2023</v>
      </c>
      <c r="K438">
        <f>MONTH(shipments[[#This Row],[Shipdate]])</f>
        <v>11</v>
      </c>
      <c r="L438" t="str">
        <f>TEXT(shipments[[#This Row],[Shipdate]],"mmmm")</f>
        <v>November</v>
      </c>
      <c r="M438">
        <f>_xlfn.XLOOKUP(shipments[[#This Row],[PID]],products[PID],products[Cost_per_box],"NA",0)</f>
        <v>10.23</v>
      </c>
      <c r="N438">
        <f>shipments[[#This Row],[Boxes]]*shipments[[#This Row],[Cost Per Box]]</f>
        <v>2250.6</v>
      </c>
      <c r="O438">
        <f>shipments[[#This Row],[Sales Amount]]-shipments[[#This Row],[Total Cost]]</f>
        <v>2148.15</v>
      </c>
      <c r="P438" s="9">
        <f>shipments[[#This Row],[Profit]]/shipments[[#This Row],[Sales Amount]]</f>
        <v>0.48835464620630864</v>
      </c>
    </row>
    <row r="439" spans="1:16" x14ac:dyDescent="1">
      <c r="A439" t="s">
        <v>472</v>
      </c>
      <c r="B439" t="s">
        <v>8038</v>
      </c>
      <c r="C439" t="s">
        <v>8020</v>
      </c>
      <c r="D439" t="s">
        <v>8032</v>
      </c>
      <c r="E439" s="1">
        <v>45407</v>
      </c>
      <c r="F439">
        <v>5015.25</v>
      </c>
      <c r="G439">
        <v>279</v>
      </c>
      <c r="H439" t="s">
        <v>6</v>
      </c>
      <c r="I439" t="str">
        <f>_xlfn.XLOOKUP(shipments[[#This Row],[SPID]],people[SPID],people[Sales_person],"NA",0)</f>
        <v>Barr Faughny</v>
      </c>
      <c r="J439">
        <f>YEAR(shipments[[#This Row],[Shipdate]])</f>
        <v>2024</v>
      </c>
      <c r="K439">
        <f>MONTH(shipments[[#This Row],[Shipdate]])</f>
        <v>4</v>
      </c>
      <c r="L439" t="str">
        <f>TEXT(shipments[[#This Row],[Shipdate]],"mmmm")</f>
        <v>April</v>
      </c>
      <c r="M439">
        <f>_xlfn.XLOOKUP(shipments[[#This Row],[PID]],products[PID],products[Cost_per_box],"NA",0)</f>
        <v>10.23</v>
      </c>
      <c r="N439">
        <f>shipments[[#This Row],[Boxes]]*shipments[[#This Row],[Cost Per Box]]</f>
        <v>2854.17</v>
      </c>
      <c r="O439">
        <f>shipments[[#This Row],[Sales Amount]]-shipments[[#This Row],[Total Cost]]</f>
        <v>2161.08</v>
      </c>
      <c r="P439" s="9">
        <f>shipments[[#This Row],[Profit]]/shipments[[#This Row],[Sales Amount]]</f>
        <v>0.43090174966352623</v>
      </c>
    </row>
    <row r="440" spans="1:16" x14ac:dyDescent="1">
      <c r="A440" t="s">
        <v>473</v>
      </c>
      <c r="B440" t="s">
        <v>8038</v>
      </c>
      <c r="C440" t="s">
        <v>8021</v>
      </c>
      <c r="D440" t="s">
        <v>8032</v>
      </c>
      <c r="E440" s="1">
        <v>45309</v>
      </c>
      <c r="F440">
        <v>10793.25</v>
      </c>
      <c r="G440">
        <v>675</v>
      </c>
      <c r="H440" t="s">
        <v>6</v>
      </c>
      <c r="I440" t="str">
        <f>_xlfn.XLOOKUP(shipments[[#This Row],[SPID]],people[SPID],people[Sales_person],"NA",0)</f>
        <v>Barr Faughny</v>
      </c>
      <c r="J440">
        <f>YEAR(shipments[[#This Row],[Shipdate]])</f>
        <v>2024</v>
      </c>
      <c r="K440">
        <f>MONTH(shipments[[#This Row],[Shipdate]])</f>
        <v>1</v>
      </c>
      <c r="L440" t="str">
        <f>TEXT(shipments[[#This Row],[Shipdate]],"mmmm")</f>
        <v>January</v>
      </c>
      <c r="M440">
        <f>_xlfn.XLOOKUP(shipments[[#This Row],[PID]],products[PID],products[Cost_per_box],"NA",0)</f>
        <v>4.74</v>
      </c>
      <c r="N440">
        <f>shipments[[#This Row],[Boxes]]*shipments[[#This Row],[Cost Per Box]]</f>
        <v>3199.5</v>
      </c>
      <c r="O440">
        <f>shipments[[#This Row],[Sales Amount]]-shipments[[#This Row],[Total Cost]]</f>
        <v>7593.75</v>
      </c>
      <c r="P440" s="9">
        <f>shipments[[#This Row],[Profit]]/shipments[[#This Row],[Sales Amount]]</f>
        <v>0.70356472795497182</v>
      </c>
    </row>
    <row r="441" spans="1:16" x14ac:dyDescent="1">
      <c r="A441" t="s">
        <v>474</v>
      </c>
      <c r="B441" t="s">
        <v>8038</v>
      </c>
      <c r="C441" t="s">
        <v>8021</v>
      </c>
      <c r="D441" t="s">
        <v>8036</v>
      </c>
      <c r="E441" s="1">
        <v>45006</v>
      </c>
      <c r="F441">
        <v>7965</v>
      </c>
      <c r="G441">
        <v>569</v>
      </c>
      <c r="H441" t="s">
        <v>6</v>
      </c>
      <c r="I441" t="str">
        <f>_xlfn.XLOOKUP(shipments[[#This Row],[SPID]],people[SPID],people[Sales_person],"NA",0)</f>
        <v>Barr Faughny</v>
      </c>
      <c r="J441">
        <f>YEAR(shipments[[#This Row],[Shipdate]])</f>
        <v>2023</v>
      </c>
      <c r="K441">
        <f>MONTH(shipments[[#This Row],[Shipdate]])</f>
        <v>3</v>
      </c>
      <c r="L441" t="str">
        <f>TEXT(shipments[[#This Row],[Shipdate]],"mmmm")</f>
        <v>March</v>
      </c>
      <c r="M441">
        <f>_xlfn.XLOOKUP(shipments[[#This Row],[PID]],products[PID],products[Cost_per_box],"NA",0)</f>
        <v>4.74</v>
      </c>
      <c r="N441">
        <f>shipments[[#This Row],[Boxes]]*shipments[[#This Row],[Cost Per Box]]</f>
        <v>2697.06</v>
      </c>
      <c r="O441">
        <f>shipments[[#This Row],[Sales Amount]]-shipments[[#This Row],[Total Cost]]</f>
        <v>5267.9400000000005</v>
      </c>
      <c r="P441" s="9">
        <f>shipments[[#This Row],[Profit]]/shipments[[#This Row],[Sales Amount]]</f>
        <v>0.66138606403013189</v>
      </c>
    </row>
    <row r="442" spans="1:16" x14ac:dyDescent="1">
      <c r="A442" t="s">
        <v>475</v>
      </c>
      <c r="B442" t="s">
        <v>8038</v>
      </c>
      <c r="C442" t="s">
        <v>8022</v>
      </c>
      <c r="D442" t="s">
        <v>8032</v>
      </c>
      <c r="E442" s="1">
        <v>45232</v>
      </c>
      <c r="F442">
        <v>3001.5</v>
      </c>
      <c r="G442">
        <v>301</v>
      </c>
      <c r="H442" t="s">
        <v>6</v>
      </c>
      <c r="I442" t="str">
        <f>_xlfn.XLOOKUP(shipments[[#This Row],[SPID]],people[SPID],people[Sales_person],"NA",0)</f>
        <v>Barr Faughny</v>
      </c>
      <c r="J442">
        <f>YEAR(shipments[[#This Row],[Shipdate]])</f>
        <v>2023</v>
      </c>
      <c r="K442">
        <f>MONTH(shipments[[#This Row],[Shipdate]])</f>
        <v>11</v>
      </c>
      <c r="L442" t="str">
        <f>TEXT(shipments[[#This Row],[Shipdate]],"mmmm")</f>
        <v>November</v>
      </c>
      <c r="M442">
        <f>_xlfn.XLOOKUP(shipments[[#This Row],[PID]],products[PID],products[Cost_per_box],"NA",0)</f>
        <v>10.51</v>
      </c>
      <c r="N442">
        <f>shipments[[#This Row],[Boxes]]*shipments[[#This Row],[Cost Per Box]]</f>
        <v>3163.5099999999998</v>
      </c>
      <c r="O442">
        <f>shipments[[#This Row],[Sales Amount]]-shipments[[#This Row],[Total Cost]]</f>
        <v>-162.00999999999976</v>
      </c>
      <c r="P442" s="9">
        <f>shipments[[#This Row],[Profit]]/shipments[[#This Row],[Sales Amount]]</f>
        <v>-5.3976345160752878E-2</v>
      </c>
    </row>
    <row r="443" spans="1:16" x14ac:dyDescent="1">
      <c r="A443" t="s">
        <v>476</v>
      </c>
      <c r="B443" t="s">
        <v>8038</v>
      </c>
      <c r="C443" t="s">
        <v>8022</v>
      </c>
      <c r="D443" t="s">
        <v>8037</v>
      </c>
      <c r="E443" s="1">
        <v>45267</v>
      </c>
      <c r="F443">
        <v>549</v>
      </c>
      <c r="G443">
        <v>55</v>
      </c>
      <c r="H443" t="s">
        <v>6</v>
      </c>
      <c r="I443" t="str">
        <f>_xlfn.XLOOKUP(shipments[[#This Row],[SPID]],people[SPID],people[Sales_person],"NA",0)</f>
        <v>Barr Faughny</v>
      </c>
      <c r="J443">
        <f>YEAR(shipments[[#This Row],[Shipdate]])</f>
        <v>2023</v>
      </c>
      <c r="K443">
        <f>MONTH(shipments[[#This Row],[Shipdate]])</f>
        <v>12</v>
      </c>
      <c r="L443" t="str">
        <f>TEXT(shipments[[#This Row],[Shipdate]],"mmmm")</f>
        <v>December</v>
      </c>
      <c r="M443">
        <f>_xlfn.XLOOKUP(shipments[[#This Row],[PID]],products[PID],products[Cost_per_box],"NA",0)</f>
        <v>10.51</v>
      </c>
      <c r="N443">
        <f>shipments[[#This Row],[Boxes]]*shipments[[#This Row],[Cost Per Box]]</f>
        <v>578.04999999999995</v>
      </c>
      <c r="O443">
        <f>shipments[[#This Row],[Sales Amount]]-shipments[[#This Row],[Total Cost]]</f>
        <v>-29.049999999999955</v>
      </c>
      <c r="P443" s="9">
        <f>shipments[[#This Row],[Profit]]/shipments[[#This Row],[Sales Amount]]</f>
        <v>-5.2914389799635621E-2</v>
      </c>
    </row>
    <row r="444" spans="1:16" x14ac:dyDescent="1">
      <c r="A444" t="s">
        <v>477</v>
      </c>
      <c r="B444" t="s">
        <v>8038</v>
      </c>
      <c r="C444" t="s">
        <v>8022</v>
      </c>
      <c r="D444" t="s">
        <v>8032</v>
      </c>
      <c r="E444" s="1">
        <v>45131</v>
      </c>
      <c r="F444">
        <v>8631</v>
      </c>
      <c r="G444">
        <v>1079</v>
      </c>
      <c r="H444" t="s">
        <v>6</v>
      </c>
      <c r="I444" t="str">
        <f>_xlfn.XLOOKUP(shipments[[#This Row],[SPID]],people[SPID],people[Sales_person],"NA",0)</f>
        <v>Barr Faughny</v>
      </c>
      <c r="J444">
        <f>YEAR(shipments[[#This Row],[Shipdate]])</f>
        <v>2023</v>
      </c>
      <c r="K444">
        <f>MONTH(shipments[[#This Row],[Shipdate]])</f>
        <v>7</v>
      </c>
      <c r="L444" t="str">
        <f>TEXT(shipments[[#This Row],[Shipdate]],"mmmm")</f>
        <v>July</v>
      </c>
      <c r="M444">
        <f>_xlfn.XLOOKUP(shipments[[#This Row],[PID]],products[PID],products[Cost_per_box],"NA",0)</f>
        <v>10.51</v>
      </c>
      <c r="N444">
        <f>shipments[[#This Row],[Boxes]]*shipments[[#This Row],[Cost Per Box]]</f>
        <v>11340.289999999999</v>
      </c>
      <c r="O444">
        <f>shipments[[#This Row],[Sales Amount]]-shipments[[#This Row],[Total Cost]]</f>
        <v>-2709.2899999999991</v>
      </c>
      <c r="P444" s="9">
        <f>shipments[[#This Row],[Profit]]/shipments[[#This Row],[Sales Amount]]</f>
        <v>-0.31390221295330772</v>
      </c>
    </row>
    <row r="445" spans="1:16" x14ac:dyDescent="1">
      <c r="A445" t="s">
        <v>478</v>
      </c>
      <c r="B445" t="s">
        <v>8038</v>
      </c>
      <c r="C445" t="s">
        <v>8022</v>
      </c>
      <c r="D445" t="s">
        <v>8036</v>
      </c>
      <c r="E445" s="1">
        <v>45348</v>
      </c>
      <c r="F445">
        <v>8345.25</v>
      </c>
      <c r="G445">
        <v>1044</v>
      </c>
      <c r="H445" t="s">
        <v>6</v>
      </c>
      <c r="I445" t="str">
        <f>_xlfn.XLOOKUP(shipments[[#This Row],[SPID]],people[SPID],people[Sales_person],"NA",0)</f>
        <v>Barr Faughny</v>
      </c>
      <c r="J445">
        <f>YEAR(shipments[[#This Row],[Shipdate]])</f>
        <v>2024</v>
      </c>
      <c r="K445">
        <f>MONTH(shipments[[#This Row],[Shipdate]])</f>
        <v>2</v>
      </c>
      <c r="L445" t="str">
        <f>TEXT(shipments[[#This Row],[Shipdate]],"mmmm")</f>
        <v>February</v>
      </c>
      <c r="M445">
        <f>_xlfn.XLOOKUP(shipments[[#This Row],[PID]],products[PID],products[Cost_per_box],"NA",0)</f>
        <v>10.51</v>
      </c>
      <c r="N445">
        <f>shipments[[#This Row],[Boxes]]*shipments[[#This Row],[Cost Per Box]]</f>
        <v>10972.44</v>
      </c>
      <c r="O445">
        <f>shipments[[#This Row],[Sales Amount]]-shipments[[#This Row],[Total Cost]]</f>
        <v>-2627.1900000000005</v>
      </c>
      <c r="P445" s="9">
        <f>shipments[[#This Row],[Profit]]/shipments[[#This Row],[Sales Amount]]</f>
        <v>-0.31481261795632254</v>
      </c>
    </row>
    <row r="446" spans="1:16" x14ac:dyDescent="1">
      <c r="A446" t="s">
        <v>479</v>
      </c>
      <c r="B446" t="s">
        <v>8038</v>
      </c>
      <c r="C446" t="s">
        <v>8022</v>
      </c>
      <c r="D446" t="s">
        <v>8033</v>
      </c>
      <c r="E446" s="1">
        <v>45533</v>
      </c>
      <c r="F446">
        <v>8673.75</v>
      </c>
      <c r="G446">
        <v>964</v>
      </c>
      <c r="H446" t="s">
        <v>17</v>
      </c>
      <c r="I446" t="str">
        <f>_xlfn.XLOOKUP(shipments[[#This Row],[SPID]],people[SPID],people[Sales_person],"NA",0)</f>
        <v>Barr Faughny</v>
      </c>
      <c r="J446">
        <f>YEAR(shipments[[#This Row],[Shipdate]])</f>
        <v>2024</v>
      </c>
      <c r="K446">
        <f>MONTH(shipments[[#This Row],[Shipdate]])</f>
        <v>8</v>
      </c>
      <c r="L446" t="str">
        <f>TEXT(shipments[[#This Row],[Shipdate]],"mmmm")</f>
        <v>August</v>
      </c>
      <c r="M446">
        <f>_xlfn.XLOOKUP(shipments[[#This Row],[PID]],products[PID],products[Cost_per_box],"NA",0)</f>
        <v>10.51</v>
      </c>
      <c r="N446">
        <f>shipments[[#This Row],[Boxes]]*shipments[[#This Row],[Cost Per Box]]</f>
        <v>10131.64</v>
      </c>
      <c r="O446">
        <f>shipments[[#This Row],[Sales Amount]]-shipments[[#This Row],[Total Cost]]</f>
        <v>-1457.8899999999994</v>
      </c>
      <c r="P446" s="9">
        <f>shipments[[#This Row],[Profit]]/shipments[[#This Row],[Sales Amount]]</f>
        <v>-0.16808070327136468</v>
      </c>
    </row>
    <row r="447" spans="1:16" x14ac:dyDescent="1">
      <c r="A447" t="s">
        <v>480</v>
      </c>
      <c r="B447" t="s">
        <v>8038</v>
      </c>
      <c r="C447" t="s">
        <v>8022</v>
      </c>
      <c r="D447" t="s">
        <v>8037</v>
      </c>
      <c r="E447" s="1">
        <v>45427</v>
      </c>
      <c r="F447">
        <v>7472.25</v>
      </c>
      <c r="G447">
        <v>748</v>
      </c>
      <c r="H447" t="s">
        <v>6</v>
      </c>
      <c r="I447" t="str">
        <f>_xlfn.XLOOKUP(shipments[[#This Row],[SPID]],people[SPID],people[Sales_person],"NA",0)</f>
        <v>Barr Faughny</v>
      </c>
      <c r="J447">
        <f>YEAR(shipments[[#This Row],[Shipdate]])</f>
        <v>2024</v>
      </c>
      <c r="K447">
        <f>MONTH(shipments[[#This Row],[Shipdate]])</f>
        <v>5</v>
      </c>
      <c r="L447" t="str">
        <f>TEXT(shipments[[#This Row],[Shipdate]],"mmmm")</f>
        <v>May</v>
      </c>
      <c r="M447">
        <f>_xlfn.XLOOKUP(shipments[[#This Row],[PID]],products[PID],products[Cost_per_box],"NA",0)</f>
        <v>10.51</v>
      </c>
      <c r="N447">
        <f>shipments[[#This Row],[Boxes]]*shipments[[#This Row],[Cost Per Box]]</f>
        <v>7861.48</v>
      </c>
      <c r="O447">
        <f>shipments[[#This Row],[Sales Amount]]-shipments[[#This Row],[Total Cost]]</f>
        <v>-389.22999999999956</v>
      </c>
      <c r="P447" s="9">
        <f>shipments[[#This Row],[Profit]]/shipments[[#This Row],[Sales Amount]]</f>
        <v>-5.2090066579678081E-2</v>
      </c>
    </row>
    <row r="448" spans="1:16" x14ac:dyDescent="1">
      <c r="A448" t="s">
        <v>481</v>
      </c>
      <c r="B448" t="s">
        <v>8038</v>
      </c>
      <c r="C448" t="s">
        <v>8022</v>
      </c>
      <c r="D448" t="s">
        <v>8032</v>
      </c>
      <c r="E448" s="1">
        <v>45176</v>
      </c>
      <c r="F448">
        <v>3114</v>
      </c>
      <c r="G448">
        <v>390</v>
      </c>
      <c r="H448" t="s">
        <v>6</v>
      </c>
      <c r="I448" t="str">
        <f>_xlfn.XLOOKUP(shipments[[#This Row],[SPID]],people[SPID],people[Sales_person],"NA",0)</f>
        <v>Barr Faughny</v>
      </c>
      <c r="J448">
        <f>YEAR(shipments[[#This Row],[Shipdate]])</f>
        <v>2023</v>
      </c>
      <c r="K448">
        <f>MONTH(shipments[[#This Row],[Shipdate]])</f>
        <v>9</v>
      </c>
      <c r="L448" t="str">
        <f>TEXT(shipments[[#This Row],[Shipdate]],"mmmm")</f>
        <v>September</v>
      </c>
      <c r="M448">
        <f>_xlfn.XLOOKUP(shipments[[#This Row],[PID]],products[PID],products[Cost_per_box],"NA",0)</f>
        <v>10.51</v>
      </c>
      <c r="N448">
        <f>shipments[[#This Row],[Boxes]]*shipments[[#This Row],[Cost Per Box]]</f>
        <v>4098.8999999999996</v>
      </c>
      <c r="O448">
        <f>shipments[[#This Row],[Sales Amount]]-shipments[[#This Row],[Total Cost]]</f>
        <v>-984.89999999999964</v>
      </c>
      <c r="P448" s="9">
        <f>shipments[[#This Row],[Profit]]/shipments[[#This Row],[Sales Amount]]</f>
        <v>-0.31628131021194594</v>
      </c>
    </row>
    <row r="449" spans="1:16" x14ac:dyDescent="1">
      <c r="A449" t="s">
        <v>482</v>
      </c>
      <c r="B449" t="s">
        <v>8038</v>
      </c>
      <c r="C449" t="s">
        <v>8022</v>
      </c>
      <c r="D449" t="s">
        <v>8033</v>
      </c>
      <c r="E449" s="1">
        <v>45099</v>
      </c>
      <c r="F449">
        <v>1656</v>
      </c>
      <c r="G449">
        <v>237</v>
      </c>
      <c r="H449" t="s">
        <v>39</v>
      </c>
      <c r="I449" t="str">
        <f>_xlfn.XLOOKUP(shipments[[#This Row],[SPID]],people[SPID],people[Sales_person],"NA",0)</f>
        <v>Barr Faughny</v>
      </c>
      <c r="J449">
        <f>YEAR(shipments[[#This Row],[Shipdate]])</f>
        <v>2023</v>
      </c>
      <c r="K449">
        <f>MONTH(shipments[[#This Row],[Shipdate]])</f>
        <v>6</v>
      </c>
      <c r="L449" t="str">
        <f>TEXT(shipments[[#This Row],[Shipdate]],"mmmm")</f>
        <v>June</v>
      </c>
      <c r="M449">
        <f>_xlfn.XLOOKUP(shipments[[#This Row],[PID]],products[PID],products[Cost_per_box],"NA",0)</f>
        <v>10.51</v>
      </c>
      <c r="N449">
        <f>shipments[[#This Row],[Boxes]]*shipments[[#This Row],[Cost Per Box]]</f>
        <v>2490.87</v>
      </c>
      <c r="O449">
        <f>shipments[[#This Row],[Sales Amount]]-shipments[[#This Row],[Total Cost]]</f>
        <v>-834.86999999999989</v>
      </c>
      <c r="P449" s="9">
        <f>shipments[[#This Row],[Profit]]/shipments[[#This Row],[Sales Amount]]</f>
        <v>-0.5041485507246376</v>
      </c>
    </row>
    <row r="450" spans="1:16" x14ac:dyDescent="1">
      <c r="A450" t="s">
        <v>483</v>
      </c>
      <c r="B450" t="s">
        <v>8038</v>
      </c>
      <c r="C450" t="s">
        <v>8022</v>
      </c>
      <c r="D450" t="s">
        <v>8036</v>
      </c>
      <c r="E450" s="1">
        <v>45408</v>
      </c>
      <c r="F450">
        <v>5121</v>
      </c>
      <c r="G450">
        <v>641</v>
      </c>
      <c r="H450" t="s">
        <v>6</v>
      </c>
      <c r="I450" t="str">
        <f>_xlfn.XLOOKUP(shipments[[#This Row],[SPID]],people[SPID],people[Sales_person],"NA",0)</f>
        <v>Barr Faughny</v>
      </c>
      <c r="J450">
        <f>YEAR(shipments[[#This Row],[Shipdate]])</f>
        <v>2024</v>
      </c>
      <c r="K450">
        <f>MONTH(shipments[[#This Row],[Shipdate]])</f>
        <v>4</v>
      </c>
      <c r="L450" t="str">
        <f>TEXT(shipments[[#This Row],[Shipdate]],"mmmm")</f>
        <v>April</v>
      </c>
      <c r="M450">
        <f>_xlfn.XLOOKUP(shipments[[#This Row],[PID]],products[PID],products[Cost_per_box],"NA",0)</f>
        <v>10.51</v>
      </c>
      <c r="N450">
        <f>shipments[[#This Row],[Boxes]]*shipments[[#This Row],[Cost Per Box]]</f>
        <v>6736.91</v>
      </c>
      <c r="O450">
        <f>shipments[[#This Row],[Sales Amount]]-shipments[[#This Row],[Total Cost]]</f>
        <v>-1615.9099999999999</v>
      </c>
      <c r="P450" s="9">
        <f>shipments[[#This Row],[Profit]]/shipments[[#This Row],[Sales Amount]]</f>
        <v>-0.31554579183753173</v>
      </c>
    </row>
    <row r="451" spans="1:16" x14ac:dyDescent="1">
      <c r="A451" t="s">
        <v>484</v>
      </c>
      <c r="B451" t="s">
        <v>8038</v>
      </c>
      <c r="C451" t="s">
        <v>8023</v>
      </c>
      <c r="D451" t="s">
        <v>8033</v>
      </c>
      <c r="E451" s="1">
        <v>45204</v>
      </c>
      <c r="F451">
        <v>2859.75</v>
      </c>
      <c r="G451">
        <v>169</v>
      </c>
      <c r="H451" t="s">
        <v>6</v>
      </c>
      <c r="I451" t="str">
        <f>_xlfn.XLOOKUP(shipments[[#This Row],[SPID]],people[SPID],people[Sales_person],"NA",0)</f>
        <v>Barr Faughny</v>
      </c>
      <c r="J451">
        <f>YEAR(shipments[[#This Row],[Shipdate]])</f>
        <v>2023</v>
      </c>
      <c r="K451">
        <f>MONTH(shipments[[#This Row],[Shipdate]])</f>
        <v>10</v>
      </c>
      <c r="L451" t="str">
        <f>TEXT(shipments[[#This Row],[Shipdate]],"mmmm")</f>
        <v>October</v>
      </c>
      <c r="M451">
        <f>_xlfn.XLOOKUP(shipments[[#This Row],[PID]],products[PID],products[Cost_per_box],"NA",0)</f>
        <v>6.43</v>
      </c>
      <c r="N451">
        <f>shipments[[#This Row],[Boxes]]*shipments[[#This Row],[Cost Per Box]]</f>
        <v>1086.6699999999998</v>
      </c>
      <c r="O451">
        <f>shipments[[#This Row],[Sales Amount]]-shipments[[#This Row],[Total Cost]]</f>
        <v>1773.0800000000002</v>
      </c>
      <c r="P451" s="9">
        <f>shipments[[#This Row],[Profit]]/shipments[[#This Row],[Sales Amount]]</f>
        <v>0.6200122388320658</v>
      </c>
    </row>
    <row r="452" spans="1:16" x14ac:dyDescent="1">
      <c r="A452" t="s">
        <v>485</v>
      </c>
      <c r="B452" t="s">
        <v>8038</v>
      </c>
      <c r="C452" t="s">
        <v>8024</v>
      </c>
      <c r="D452" t="s">
        <v>8033</v>
      </c>
      <c r="E452" s="1">
        <v>44965</v>
      </c>
      <c r="F452">
        <v>6232.5</v>
      </c>
      <c r="G452">
        <v>329</v>
      </c>
      <c r="H452" t="s">
        <v>6</v>
      </c>
      <c r="I452" t="str">
        <f>_xlfn.XLOOKUP(shipments[[#This Row],[SPID]],people[SPID],people[Sales_person],"NA",0)</f>
        <v>Barr Faughny</v>
      </c>
      <c r="J452">
        <f>YEAR(shipments[[#This Row],[Shipdate]])</f>
        <v>2023</v>
      </c>
      <c r="K452">
        <f>MONTH(shipments[[#This Row],[Shipdate]])</f>
        <v>2</v>
      </c>
      <c r="L452" t="str">
        <f>TEXT(shipments[[#This Row],[Shipdate]],"mmmm")</f>
        <v>February</v>
      </c>
      <c r="M452">
        <f>_xlfn.XLOOKUP(shipments[[#This Row],[PID]],products[PID],products[Cost_per_box],"NA",0)</f>
        <v>12.41</v>
      </c>
      <c r="N452">
        <f>shipments[[#This Row],[Boxes]]*shipments[[#This Row],[Cost Per Box]]</f>
        <v>4082.89</v>
      </c>
      <c r="O452">
        <f>shipments[[#This Row],[Sales Amount]]-shipments[[#This Row],[Total Cost]]</f>
        <v>2149.61</v>
      </c>
      <c r="P452" s="9">
        <f>shipments[[#This Row],[Profit]]/shipments[[#This Row],[Sales Amount]]</f>
        <v>0.34490332932210188</v>
      </c>
    </row>
    <row r="453" spans="1:16" x14ac:dyDescent="1">
      <c r="A453" t="s">
        <v>486</v>
      </c>
      <c r="B453" t="s">
        <v>8038</v>
      </c>
      <c r="C453" t="s">
        <v>8025</v>
      </c>
      <c r="D453" t="s">
        <v>8035</v>
      </c>
      <c r="E453" s="1">
        <v>45160</v>
      </c>
      <c r="F453">
        <v>12647.25</v>
      </c>
      <c r="G453">
        <v>744</v>
      </c>
      <c r="H453" t="s">
        <v>6</v>
      </c>
      <c r="I453" t="str">
        <f>_xlfn.XLOOKUP(shipments[[#This Row],[SPID]],people[SPID],people[Sales_person],"NA",0)</f>
        <v>Barr Faughny</v>
      </c>
      <c r="J453">
        <f>YEAR(shipments[[#This Row],[Shipdate]])</f>
        <v>2023</v>
      </c>
      <c r="K453">
        <f>MONTH(shipments[[#This Row],[Shipdate]])</f>
        <v>8</v>
      </c>
      <c r="L453" t="str">
        <f>TEXT(shipments[[#This Row],[Shipdate]],"mmmm")</f>
        <v>August</v>
      </c>
      <c r="M453">
        <f>_xlfn.XLOOKUP(shipments[[#This Row],[PID]],products[PID],products[Cost_per_box],"NA",0)</f>
        <v>9.57</v>
      </c>
      <c r="N453">
        <f>shipments[[#This Row],[Boxes]]*shipments[[#This Row],[Cost Per Box]]</f>
        <v>7120.08</v>
      </c>
      <c r="O453">
        <f>shipments[[#This Row],[Sales Amount]]-shipments[[#This Row],[Total Cost]]</f>
        <v>5527.17</v>
      </c>
      <c r="P453" s="9">
        <f>shipments[[#This Row],[Profit]]/shipments[[#This Row],[Sales Amount]]</f>
        <v>0.43702544031311158</v>
      </c>
    </row>
    <row r="454" spans="1:16" x14ac:dyDescent="1">
      <c r="A454" t="s">
        <v>487</v>
      </c>
      <c r="B454" t="s">
        <v>8038</v>
      </c>
      <c r="C454" t="s">
        <v>8025</v>
      </c>
      <c r="D454" t="s">
        <v>8036</v>
      </c>
      <c r="E454" s="1">
        <v>45558</v>
      </c>
      <c r="F454">
        <v>8307</v>
      </c>
      <c r="G454">
        <v>594</v>
      </c>
      <c r="H454" t="s">
        <v>25</v>
      </c>
      <c r="I454" t="str">
        <f>_xlfn.XLOOKUP(shipments[[#This Row],[SPID]],people[SPID],people[Sales_person],"NA",0)</f>
        <v>Barr Faughny</v>
      </c>
      <c r="J454">
        <f>YEAR(shipments[[#This Row],[Shipdate]])</f>
        <v>2024</v>
      </c>
      <c r="K454">
        <f>MONTH(shipments[[#This Row],[Shipdate]])</f>
        <v>9</v>
      </c>
      <c r="L454" t="str">
        <f>TEXT(shipments[[#This Row],[Shipdate]],"mmmm")</f>
        <v>September</v>
      </c>
      <c r="M454">
        <f>_xlfn.XLOOKUP(shipments[[#This Row],[PID]],products[PID],products[Cost_per_box],"NA",0)</f>
        <v>9.57</v>
      </c>
      <c r="N454">
        <f>shipments[[#This Row],[Boxes]]*shipments[[#This Row],[Cost Per Box]]</f>
        <v>5684.58</v>
      </c>
      <c r="O454">
        <f>shipments[[#This Row],[Sales Amount]]-shipments[[#This Row],[Total Cost]]</f>
        <v>2622.42</v>
      </c>
      <c r="P454" s="9">
        <f>shipments[[#This Row],[Profit]]/shipments[[#This Row],[Sales Amount]]</f>
        <v>0.31568797399783316</v>
      </c>
    </row>
    <row r="455" spans="1:16" x14ac:dyDescent="1">
      <c r="A455" t="s">
        <v>488</v>
      </c>
      <c r="B455" t="s">
        <v>8038</v>
      </c>
      <c r="C455" t="s">
        <v>8026</v>
      </c>
      <c r="D455" t="s">
        <v>8033</v>
      </c>
      <c r="E455" s="1">
        <v>45182</v>
      </c>
      <c r="F455">
        <v>672.75</v>
      </c>
      <c r="G455">
        <v>68</v>
      </c>
      <c r="H455" t="s">
        <v>6</v>
      </c>
      <c r="I455" t="str">
        <f>_xlfn.XLOOKUP(shipments[[#This Row],[SPID]],people[SPID],people[Sales_person],"NA",0)</f>
        <v>Barr Faughny</v>
      </c>
      <c r="J455">
        <f>YEAR(shipments[[#This Row],[Shipdate]])</f>
        <v>2023</v>
      </c>
      <c r="K455">
        <f>MONTH(shipments[[#This Row],[Shipdate]])</f>
        <v>9</v>
      </c>
      <c r="L455" t="str">
        <f>TEXT(shipments[[#This Row],[Shipdate]],"mmmm")</f>
        <v>September</v>
      </c>
      <c r="M455">
        <f>_xlfn.XLOOKUP(shipments[[#This Row],[PID]],products[PID],products[Cost_per_box],"NA",0)</f>
        <v>8.43</v>
      </c>
      <c r="N455">
        <f>shipments[[#This Row],[Boxes]]*shipments[[#This Row],[Cost Per Box]]</f>
        <v>573.24</v>
      </c>
      <c r="O455">
        <f>shipments[[#This Row],[Sales Amount]]-shipments[[#This Row],[Total Cost]]</f>
        <v>99.509999999999991</v>
      </c>
      <c r="P455" s="9">
        <f>shipments[[#This Row],[Profit]]/shipments[[#This Row],[Sales Amount]]</f>
        <v>0.14791527313266442</v>
      </c>
    </row>
    <row r="456" spans="1:16" x14ac:dyDescent="1">
      <c r="A456" t="s">
        <v>489</v>
      </c>
      <c r="B456" t="s">
        <v>8038</v>
      </c>
      <c r="C456" t="s">
        <v>8026</v>
      </c>
      <c r="D456" t="s">
        <v>8037</v>
      </c>
      <c r="E456" s="1">
        <v>45526</v>
      </c>
      <c r="F456">
        <v>7656.75</v>
      </c>
      <c r="G456">
        <v>766</v>
      </c>
      <c r="H456" t="s">
        <v>17</v>
      </c>
      <c r="I456" t="str">
        <f>_xlfn.XLOOKUP(shipments[[#This Row],[SPID]],people[SPID],people[Sales_person],"NA",0)</f>
        <v>Barr Faughny</v>
      </c>
      <c r="J456">
        <f>YEAR(shipments[[#This Row],[Shipdate]])</f>
        <v>2024</v>
      </c>
      <c r="K456">
        <f>MONTH(shipments[[#This Row],[Shipdate]])</f>
        <v>8</v>
      </c>
      <c r="L456" t="str">
        <f>TEXT(shipments[[#This Row],[Shipdate]],"mmmm")</f>
        <v>August</v>
      </c>
      <c r="M456">
        <f>_xlfn.XLOOKUP(shipments[[#This Row],[PID]],products[PID],products[Cost_per_box],"NA",0)</f>
        <v>8.43</v>
      </c>
      <c r="N456">
        <f>shipments[[#This Row],[Boxes]]*shipments[[#This Row],[Cost Per Box]]</f>
        <v>6457.38</v>
      </c>
      <c r="O456">
        <f>shipments[[#This Row],[Sales Amount]]-shipments[[#This Row],[Total Cost]]</f>
        <v>1199.3699999999999</v>
      </c>
      <c r="P456" s="9">
        <f>shipments[[#This Row],[Profit]]/shipments[[#This Row],[Sales Amount]]</f>
        <v>0.15664217846997747</v>
      </c>
    </row>
    <row r="457" spans="1:16" x14ac:dyDescent="1">
      <c r="A457" t="s">
        <v>490</v>
      </c>
      <c r="B457" t="s">
        <v>8038</v>
      </c>
      <c r="C457" t="s">
        <v>8027</v>
      </c>
      <c r="D457" t="s">
        <v>8033</v>
      </c>
      <c r="E457" s="1">
        <v>45082</v>
      </c>
      <c r="F457">
        <v>20463.75</v>
      </c>
      <c r="G457">
        <v>2274</v>
      </c>
      <c r="H457" t="s">
        <v>6</v>
      </c>
      <c r="I457" t="str">
        <f>_xlfn.XLOOKUP(shipments[[#This Row],[SPID]],people[SPID],people[Sales_person],"NA",0)</f>
        <v>Barr Faughny</v>
      </c>
      <c r="J457">
        <f>YEAR(shipments[[#This Row],[Shipdate]])</f>
        <v>2023</v>
      </c>
      <c r="K457">
        <f>MONTH(shipments[[#This Row],[Shipdate]])</f>
        <v>6</v>
      </c>
      <c r="L457" t="str">
        <f>TEXT(shipments[[#This Row],[Shipdate]],"mmmm")</f>
        <v>June</v>
      </c>
      <c r="M457">
        <f>_xlfn.XLOOKUP(shipments[[#This Row],[PID]],products[PID],products[Cost_per_box],"NA",0)</f>
        <v>6.8</v>
      </c>
      <c r="N457">
        <f>shipments[[#This Row],[Boxes]]*shipments[[#This Row],[Cost Per Box]]</f>
        <v>15463.199999999999</v>
      </c>
      <c r="O457">
        <f>shipments[[#This Row],[Sales Amount]]-shipments[[#This Row],[Total Cost]]</f>
        <v>5000.5500000000011</v>
      </c>
      <c r="P457" s="9">
        <f>shipments[[#This Row],[Profit]]/shipments[[#This Row],[Sales Amount]]</f>
        <v>0.24436137071651096</v>
      </c>
    </row>
    <row r="458" spans="1:16" x14ac:dyDescent="1">
      <c r="A458" t="s">
        <v>491</v>
      </c>
      <c r="B458" t="s">
        <v>8038</v>
      </c>
      <c r="C458" t="s">
        <v>8027</v>
      </c>
      <c r="D458" t="s">
        <v>8036</v>
      </c>
      <c r="E458" s="1">
        <v>45490</v>
      </c>
      <c r="F458">
        <v>7355.25</v>
      </c>
      <c r="G458">
        <v>920</v>
      </c>
      <c r="H458" t="s">
        <v>17</v>
      </c>
      <c r="I458" t="str">
        <f>_xlfn.XLOOKUP(shipments[[#This Row],[SPID]],people[SPID],people[Sales_person],"NA",0)</f>
        <v>Barr Faughny</v>
      </c>
      <c r="J458">
        <f>YEAR(shipments[[#This Row],[Shipdate]])</f>
        <v>2024</v>
      </c>
      <c r="K458">
        <f>MONTH(shipments[[#This Row],[Shipdate]])</f>
        <v>7</v>
      </c>
      <c r="L458" t="str">
        <f>TEXT(shipments[[#This Row],[Shipdate]],"mmmm")</f>
        <v>July</v>
      </c>
      <c r="M458">
        <f>_xlfn.XLOOKUP(shipments[[#This Row],[PID]],products[PID],products[Cost_per_box],"NA",0)</f>
        <v>6.8</v>
      </c>
      <c r="N458">
        <f>shipments[[#This Row],[Boxes]]*shipments[[#This Row],[Cost Per Box]]</f>
        <v>6256</v>
      </c>
      <c r="O458">
        <f>shipments[[#This Row],[Sales Amount]]-shipments[[#This Row],[Total Cost]]</f>
        <v>1099.25</v>
      </c>
      <c r="P458" s="9">
        <f>shipments[[#This Row],[Profit]]/shipments[[#This Row],[Sales Amount]]</f>
        <v>0.14945107236327793</v>
      </c>
    </row>
    <row r="459" spans="1:16" x14ac:dyDescent="1">
      <c r="A459" t="s">
        <v>492</v>
      </c>
      <c r="B459" t="s">
        <v>8038</v>
      </c>
      <c r="C459" t="s">
        <v>8027</v>
      </c>
      <c r="D459" t="s">
        <v>8037</v>
      </c>
      <c r="E459" s="1">
        <v>45188</v>
      </c>
      <c r="F459">
        <v>5568.75</v>
      </c>
      <c r="G459">
        <v>796</v>
      </c>
      <c r="H459" t="s">
        <v>6</v>
      </c>
      <c r="I459" t="str">
        <f>_xlfn.XLOOKUP(shipments[[#This Row],[SPID]],people[SPID],people[Sales_person],"NA",0)</f>
        <v>Barr Faughny</v>
      </c>
      <c r="J459">
        <f>YEAR(shipments[[#This Row],[Shipdate]])</f>
        <v>2023</v>
      </c>
      <c r="K459">
        <f>MONTH(shipments[[#This Row],[Shipdate]])</f>
        <v>9</v>
      </c>
      <c r="L459" t="str">
        <f>TEXT(shipments[[#This Row],[Shipdate]],"mmmm")</f>
        <v>September</v>
      </c>
      <c r="M459">
        <f>_xlfn.XLOOKUP(shipments[[#This Row],[PID]],products[PID],products[Cost_per_box],"NA",0)</f>
        <v>6.8</v>
      </c>
      <c r="N459">
        <f>shipments[[#This Row],[Boxes]]*shipments[[#This Row],[Cost Per Box]]</f>
        <v>5412.8</v>
      </c>
      <c r="O459">
        <f>shipments[[#This Row],[Sales Amount]]-shipments[[#This Row],[Total Cost]]</f>
        <v>155.94999999999982</v>
      </c>
      <c r="P459" s="9">
        <f>shipments[[#This Row],[Profit]]/shipments[[#This Row],[Sales Amount]]</f>
        <v>2.8004489337822638E-2</v>
      </c>
    </row>
    <row r="460" spans="1:16" x14ac:dyDescent="1">
      <c r="A460" t="s">
        <v>493</v>
      </c>
      <c r="B460" t="s">
        <v>8038</v>
      </c>
      <c r="C460" t="s">
        <v>8028</v>
      </c>
      <c r="D460" t="s">
        <v>8032</v>
      </c>
      <c r="E460" s="1">
        <v>45504</v>
      </c>
      <c r="F460">
        <v>11891.25</v>
      </c>
      <c r="G460">
        <v>411</v>
      </c>
      <c r="H460" t="s">
        <v>17</v>
      </c>
      <c r="I460" t="str">
        <f>_xlfn.XLOOKUP(shipments[[#This Row],[SPID]],people[SPID],people[Sales_person],"NA",0)</f>
        <v>Barr Faughny</v>
      </c>
      <c r="J460">
        <f>YEAR(shipments[[#This Row],[Shipdate]])</f>
        <v>2024</v>
      </c>
      <c r="K460">
        <f>MONTH(shipments[[#This Row],[Shipdate]])</f>
        <v>7</v>
      </c>
      <c r="L460" t="str">
        <f>TEXT(shipments[[#This Row],[Shipdate]],"mmmm")</f>
        <v>July</v>
      </c>
      <c r="M460">
        <f>_xlfn.XLOOKUP(shipments[[#This Row],[PID]],products[PID],products[Cost_per_box],"NA",0)</f>
        <v>5.04</v>
      </c>
      <c r="N460">
        <f>shipments[[#This Row],[Boxes]]*shipments[[#This Row],[Cost Per Box]]</f>
        <v>2071.44</v>
      </c>
      <c r="O460">
        <f>shipments[[#This Row],[Sales Amount]]-shipments[[#This Row],[Total Cost]]</f>
        <v>9819.81</v>
      </c>
      <c r="P460" s="9">
        <f>shipments[[#This Row],[Profit]]/shipments[[#This Row],[Sales Amount]]</f>
        <v>0.82580132450331123</v>
      </c>
    </row>
    <row r="461" spans="1:16" x14ac:dyDescent="1">
      <c r="A461" t="s">
        <v>494</v>
      </c>
      <c r="B461" t="s">
        <v>8038</v>
      </c>
      <c r="C461" t="s">
        <v>8028</v>
      </c>
      <c r="D461" t="s">
        <v>8033</v>
      </c>
      <c r="E461" s="1">
        <v>45512</v>
      </c>
      <c r="F461">
        <v>1829.25</v>
      </c>
      <c r="G461">
        <v>74</v>
      </c>
      <c r="H461" t="s">
        <v>17</v>
      </c>
      <c r="I461" t="str">
        <f>_xlfn.XLOOKUP(shipments[[#This Row],[SPID]],people[SPID],people[Sales_person],"NA",0)</f>
        <v>Barr Faughny</v>
      </c>
      <c r="J461">
        <f>YEAR(shipments[[#This Row],[Shipdate]])</f>
        <v>2024</v>
      </c>
      <c r="K461">
        <f>MONTH(shipments[[#This Row],[Shipdate]])</f>
        <v>8</v>
      </c>
      <c r="L461" t="str">
        <f>TEXT(shipments[[#This Row],[Shipdate]],"mmmm")</f>
        <v>August</v>
      </c>
      <c r="M461">
        <f>_xlfn.XLOOKUP(shipments[[#This Row],[PID]],products[PID],products[Cost_per_box],"NA",0)</f>
        <v>5.04</v>
      </c>
      <c r="N461">
        <f>shipments[[#This Row],[Boxes]]*shipments[[#This Row],[Cost Per Box]]</f>
        <v>372.96</v>
      </c>
      <c r="O461">
        <f>shipments[[#This Row],[Sales Amount]]-shipments[[#This Row],[Total Cost]]</f>
        <v>1456.29</v>
      </c>
      <c r="P461" s="9">
        <f>shipments[[#This Row],[Profit]]/shipments[[#This Row],[Sales Amount]]</f>
        <v>0.79611316113161135</v>
      </c>
    </row>
    <row r="462" spans="1:16" x14ac:dyDescent="1">
      <c r="A462" t="s">
        <v>495</v>
      </c>
      <c r="B462" t="s">
        <v>8038</v>
      </c>
      <c r="C462" t="s">
        <v>8028</v>
      </c>
      <c r="D462" t="s">
        <v>8036</v>
      </c>
      <c r="E462" s="1">
        <v>45205</v>
      </c>
      <c r="F462">
        <v>4979.25</v>
      </c>
      <c r="G462">
        <v>178</v>
      </c>
      <c r="H462" t="s">
        <v>6</v>
      </c>
      <c r="I462" t="str">
        <f>_xlfn.XLOOKUP(shipments[[#This Row],[SPID]],people[SPID],people[Sales_person],"NA",0)</f>
        <v>Barr Faughny</v>
      </c>
      <c r="J462">
        <f>YEAR(shipments[[#This Row],[Shipdate]])</f>
        <v>2023</v>
      </c>
      <c r="K462">
        <f>MONTH(shipments[[#This Row],[Shipdate]])</f>
        <v>10</v>
      </c>
      <c r="L462" t="str">
        <f>TEXT(shipments[[#This Row],[Shipdate]],"mmmm")</f>
        <v>October</v>
      </c>
      <c r="M462">
        <f>_xlfn.XLOOKUP(shipments[[#This Row],[PID]],products[PID],products[Cost_per_box],"NA",0)</f>
        <v>5.04</v>
      </c>
      <c r="N462">
        <f>shipments[[#This Row],[Boxes]]*shipments[[#This Row],[Cost Per Box]]</f>
        <v>897.12</v>
      </c>
      <c r="O462">
        <f>shipments[[#This Row],[Sales Amount]]-shipments[[#This Row],[Total Cost]]</f>
        <v>4082.13</v>
      </c>
      <c r="P462" s="9">
        <f>shipments[[#This Row],[Profit]]/shipments[[#This Row],[Sales Amount]]</f>
        <v>0.81982828739267966</v>
      </c>
    </row>
    <row r="463" spans="1:16" x14ac:dyDescent="1">
      <c r="A463" t="s">
        <v>496</v>
      </c>
      <c r="B463" t="s">
        <v>8038</v>
      </c>
      <c r="C463" t="s">
        <v>8028</v>
      </c>
      <c r="D463" t="s">
        <v>8036</v>
      </c>
      <c r="E463" s="1">
        <v>45337</v>
      </c>
      <c r="F463">
        <v>627.75</v>
      </c>
      <c r="G463">
        <v>24</v>
      </c>
      <c r="H463" t="s">
        <v>6</v>
      </c>
      <c r="I463" t="str">
        <f>_xlfn.XLOOKUP(shipments[[#This Row],[SPID]],people[SPID],people[Sales_person],"NA",0)</f>
        <v>Barr Faughny</v>
      </c>
      <c r="J463">
        <f>YEAR(shipments[[#This Row],[Shipdate]])</f>
        <v>2024</v>
      </c>
      <c r="K463">
        <f>MONTH(shipments[[#This Row],[Shipdate]])</f>
        <v>2</v>
      </c>
      <c r="L463" t="str">
        <f>TEXT(shipments[[#This Row],[Shipdate]],"mmmm")</f>
        <v>February</v>
      </c>
      <c r="M463">
        <f>_xlfn.XLOOKUP(shipments[[#This Row],[PID]],products[PID],products[Cost_per_box],"NA",0)</f>
        <v>5.04</v>
      </c>
      <c r="N463">
        <f>shipments[[#This Row],[Boxes]]*shipments[[#This Row],[Cost Per Box]]</f>
        <v>120.96000000000001</v>
      </c>
      <c r="O463">
        <f>shipments[[#This Row],[Sales Amount]]-shipments[[#This Row],[Total Cost]]</f>
        <v>506.78999999999996</v>
      </c>
      <c r="P463" s="9">
        <f>shipments[[#This Row],[Profit]]/shipments[[#This Row],[Sales Amount]]</f>
        <v>0.80731182795698919</v>
      </c>
    </row>
    <row r="464" spans="1:16" x14ac:dyDescent="1">
      <c r="A464" t="s">
        <v>497</v>
      </c>
      <c r="B464" t="s">
        <v>8038</v>
      </c>
      <c r="C464" t="s">
        <v>8029</v>
      </c>
      <c r="D464" t="s">
        <v>8035</v>
      </c>
      <c r="E464" s="1">
        <v>45047</v>
      </c>
      <c r="F464">
        <v>9411.75</v>
      </c>
      <c r="G464">
        <v>856</v>
      </c>
      <c r="H464" t="s">
        <v>6</v>
      </c>
      <c r="I464" t="str">
        <f>_xlfn.XLOOKUP(shipments[[#This Row],[SPID]],people[SPID],people[Sales_person],"NA",0)</f>
        <v>Barr Faughny</v>
      </c>
      <c r="J464">
        <f>YEAR(shipments[[#This Row],[Shipdate]])</f>
        <v>2023</v>
      </c>
      <c r="K464">
        <f>MONTH(shipments[[#This Row],[Shipdate]])</f>
        <v>5</v>
      </c>
      <c r="L464" t="str">
        <f>TEXT(shipments[[#This Row],[Shipdate]],"mmmm")</f>
        <v>May</v>
      </c>
      <c r="M464">
        <f>_xlfn.XLOOKUP(shipments[[#This Row],[PID]],products[PID],products[Cost_per_box],"NA",0)</f>
        <v>2.76</v>
      </c>
      <c r="N464">
        <f>shipments[[#This Row],[Boxes]]*shipments[[#This Row],[Cost Per Box]]</f>
        <v>2362.56</v>
      </c>
      <c r="O464">
        <f>shipments[[#This Row],[Sales Amount]]-shipments[[#This Row],[Total Cost]]</f>
        <v>7049.1900000000005</v>
      </c>
      <c r="P464" s="9">
        <f>shipments[[#This Row],[Profit]]/shipments[[#This Row],[Sales Amount]]</f>
        <v>0.74897760777751221</v>
      </c>
    </row>
    <row r="465" spans="1:16" x14ac:dyDescent="1">
      <c r="A465" t="s">
        <v>498</v>
      </c>
      <c r="B465" t="s">
        <v>8038</v>
      </c>
      <c r="C465" t="s">
        <v>8030</v>
      </c>
      <c r="D465" t="s">
        <v>8032</v>
      </c>
      <c r="E465" s="1">
        <v>45253</v>
      </c>
      <c r="F465">
        <v>6390</v>
      </c>
      <c r="G465">
        <v>710</v>
      </c>
      <c r="H465" t="s">
        <v>6</v>
      </c>
      <c r="I465" t="str">
        <f>_xlfn.XLOOKUP(shipments[[#This Row],[SPID]],people[SPID],people[Sales_person],"NA",0)</f>
        <v>Barr Faughny</v>
      </c>
      <c r="J465">
        <f>YEAR(shipments[[#This Row],[Shipdate]])</f>
        <v>2023</v>
      </c>
      <c r="K465">
        <f>MONTH(shipments[[#This Row],[Shipdate]])</f>
        <v>11</v>
      </c>
      <c r="L465" t="str">
        <f>TEXT(shipments[[#This Row],[Shipdate]],"mmmm")</f>
        <v>November</v>
      </c>
      <c r="M465">
        <f>_xlfn.XLOOKUP(shipments[[#This Row],[PID]],products[PID],products[Cost_per_box],"NA",0)</f>
        <v>3.32</v>
      </c>
      <c r="N465">
        <f>shipments[[#This Row],[Boxes]]*shipments[[#This Row],[Cost Per Box]]</f>
        <v>2357.1999999999998</v>
      </c>
      <c r="O465">
        <f>shipments[[#This Row],[Sales Amount]]-shipments[[#This Row],[Total Cost]]</f>
        <v>4032.8</v>
      </c>
      <c r="P465" s="9">
        <f>shipments[[#This Row],[Profit]]/shipments[[#This Row],[Sales Amount]]</f>
        <v>0.63111111111111118</v>
      </c>
    </row>
    <row r="466" spans="1:16" x14ac:dyDescent="1">
      <c r="A466" t="s">
        <v>499</v>
      </c>
      <c r="B466" t="s">
        <v>8038</v>
      </c>
      <c r="C466" t="s">
        <v>8031</v>
      </c>
      <c r="D466" t="s">
        <v>8035</v>
      </c>
      <c r="E466" s="1">
        <v>45201</v>
      </c>
      <c r="F466">
        <v>5818.5</v>
      </c>
      <c r="G466">
        <v>307</v>
      </c>
      <c r="H466" t="s">
        <v>6</v>
      </c>
      <c r="I466" t="str">
        <f>_xlfn.XLOOKUP(shipments[[#This Row],[SPID]],people[SPID],people[Sales_person],"NA",0)</f>
        <v>Barr Faughny</v>
      </c>
      <c r="J466">
        <f>YEAR(shipments[[#This Row],[Shipdate]])</f>
        <v>2023</v>
      </c>
      <c r="K466">
        <f>MONTH(shipments[[#This Row],[Shipdate]])</f>
        <v>10</v>
      </c>
      <c r="L466" t="str">
        <f>TEXT(shipments[[#This Row],[Shipdate]],"mmmm")</f>
        <v>October</v>
      </c>
      <c r="M466">
        <f>_xlfn.XLOOKUP(shipments[[#This Row],[PID]],products[PID],products[Cost_per_box],"NA",0)</f>
        <v>2.65</v>
      </c>
      <c r="N466">
        <f>shipments[[#This Row],[Boxes]]*shipments[[#This Row],[Cost Per Box]]</f>
        <v>813.55</v>
      </c>
      <c r="O466">
        <f>shipments[[#This Row],[Sales Amount]]-shipments[[#This Row],[Total Cost]]</f>
        <v>5004.95</v>
      </c>
      <c r="P466" s="9">
        <f>shipments[[#This Row],[Profit]]/shipments[[#This Row],[Sales Amount]]</f>
        <v>0.86017874022514396</v>
      </c>
    </row>
    <row r="467" spans="1:16" x14ac:dyDescent="1">
      <c r="A467" t="s">
        <v>500</v>
      </c>
      <c r="B467" t="s">
        <v>8038</v>
      </c>
      <c r="C467" t="s">
        <v>8031</v>
      </c>
      <c r="D467" t="s">
        <v>8037</v>
      </c>
      <c r="E467" s="1">
        <v>45246</v>
      </c>
      <c r="F467">
        <v>3485.25</v>
      </c>
      <c r="G467">
        <v>175</v>
      </c>
      <c r="H467" t="s">
        <v>39</v>
      </c>
      <c r="I467" t="str">
        <f>_xlfn.XLOOKUP(shipments[[#This Row],[SPID]],people[SPID],people[Sales_person],"NA",0)</f>
        <v>Barr Faughny</v>
      </c>
      <c r="J467">
        <f>YEAR(shipments[[#This Row],[Shipdate]])</f>
        <v>2023</v>
      </c>
      <c r="K467">
        <f>MONTH(shipments[[#This Row],[Shipdate]])</f>
        <v>11</v>
      </c>
      <c r="L467" t="str">
        <f>TEXT(shipments[[#This Row],[Shipdate]],"mmmm")</f>
        <v>November</v>
      </c>
      <c r="M467">
        <f>_xlfn.XLOOKUP(shipments[[#This Row],[PID]],products[PID],products[Cost_per_box],"NA",0)</f>
        <v>2.65</v>
      </c>
      <c r="N467">
        <f>shipments[[#This Row],[Boxes]]*shipments[[#This Row],[Cost Per Box]]</f>
        <v>463.75</v>
      </c>
      <c r="O467">
        <f>shipments[[#This Row],[Sales Amount]]-shipments[[#This Row],[Total Cost]]</f>
        <v>3021.5</v>
      </c>
      <c r="P467" s="9">
        <f>shipments[[#This Row],[Profit]]/shipments[[#This Row],[Sales Amount]]</f>
        <v>0.86693924395667454</v>
      </c>
    </row>
    <row r="468" spans="1:16" x14ac:dyDescent="1">
      <c r="A468" t="s">
        <v>501</v>
      </c>
      <c r="B468" t="s">
        <v>8038</v>
      </c>
      <c r="C468" t="s">
        <v>8010</v>
      </c>
      <c r="D468" t="s">
        <v>8035</v>
      </c>
      <c r="E468" s="1">
        <v>45343</v>
      </c>
      <c r="F468">
        <v>351</v>
      </c>
      <c r="G468">
        <v>30</v>
      </c>
      <c r="H468" t="s">
        <v>6</v>
      </c>
      <c r="I468" t="str">
        <f>_xlfn.XLOOKUP(shipments[[#This Row],[SPID]],people[SPID],people[Sales_person],"NA",0)</f>
        <v>Barr Faughny</v>
      </c>
      <c r="J468">
        <f>YEAR(shipments[[#This Row],[Shipdate]])</f>
        <v>2024</v>
      </c>
      <c r="K468">
        <f>MONTH(shipments[[#This Row],[Shipdate]])</f>
        <v>2</v>
      </c>
      <c r="L468" t="str">
        <f>TEXT(shipments[[#This Row],[Shipdate]],"mmmm")</f>
        <v>February</v>
      </c>
      <c r="M468">
        <f>_xlfn.XLOOKUP(shipments[[#This Row],[PID]],products[PID],products[Cost_per_box],"NA",0)</f>
        <v>5.26</v>
      </c>
      <c r="N468">
        <f>shipments[[#This Row],[Boxes]]*shipments[[#This Row],[Cost Per Box]]</f>
        <v>157.79999999999998</v>
      </c>
      <c r="O468">
        <f>shipments[[#This Row],[Sales Amount]]-shipments[[#This Row],[Total Cost]]</f>
        <v>193.20000000000002</v>
      </c>
      <c r="P468" s="9">
        <f>shipments[[#This Row],[Profit]]/shipments[[#This Row],[Sales Amount]]</f>
        <v>0.55042735042735047</v>
      </c>
    </row>
    <row r="469" spans="1:16" x14ac:dyDescent="1">
      <c r="A469" t="s">
        <v>502</v>
      </c>
      <c r="B469" t="s">
        <v>8038</v>
      </c>
      <c r="C469" t="s">
        <v>8010</v>
      </c>
      <c r="D469" t="s">
        <v>8037</v>
      </c>
      <c r="E469" s="1">
        <v>45457</v>
      </c>
      <c r="F469">
        <v>11178</v>
      </c>
      <c r="G469">
        <v>932</v>
      </c>
      <c r="H469" t="s">
        <v>6</v>
      </c>
      <c r="I469" t="str">
        <f>_xlfn.XLOOKUP(shipments[[#This Row],[SPID]],people[SPID],people[Sales_person],"NA",0)</f>
        <v>Barr Faughny</v>
      </c>
      <c r="J469">
        <f>YEAR(shipments[[#This Row],[Shipdate]])</f>
        <v>2024</v>
      </c>
      <c r="K469">
        <f>MONTH(shipments[[#This Row],[Shipdate]])</f>
        <v>6</v>
      </c>
      <c r="L469" t="str">
        <f>TEXT(shipments[[#This Row],[Shipdate]],"mmmm")</f>
        <v>June</v>
      </c>
      <c r="M469">
        <f>_xlfn.XLOOKUP(shipments[[#This Row],[PID]],products[PID],products[Cost_per_box],"NA",0)</f>
        <v>5.26</v>
      </c>
      <c r="N469">
        <f>shipments[[#This Row],[Boxes]]*shipments[[#This Row],[Cost Per Box]]</f>
        <v>4902.32</v>
      </c>
      <c r="O469">
        <f>shipments[[#This Row],[Sales Amount]]-shipments[[#This Row],[Total Cost]]</f>
        <v>6275.68</v>
      </c>
      <c r="P469" s="9">
        <f>shipments[[#This Row],[Profit]]/shipments[[#This Row],[Sales Amount]]</f>
        <v>0.56143138307389517</v>
      </c>
    </row>
    <row r="470" spans="1:16" x14ac:dyDescent="1">
      <c r="A470" t="s">
        <v>503</v>
      </c>
      <c r="B470" t="s">
        <v>8038</v>
      </c>
      <c r="C470" t="s">
        <v>8010</v>
      </c>
      <c r="D470" t="s">
        <v>8035</v>
      </c>
      <c r="E470" s="1">
        <v>45532</v>
      </c>
      <c r="F470">
        <v>1359</v>
      </c>
      <c r="G470">
        <v>114</v>
      </c>
      <c r="H470" t="s">
        <v>17</v>
      </c>
      <c r="I470" t="str">
        <f>_xlfn.XLOOKUP(shipments[[#This Row],[SPID]],people[SPID],people[Sales_person],"NA",0)</f>
        <v>Barr Faughny</v>
      </c>
      <c r="J470">
        <f>YEAR(shipments[[#This Row],[Shipdate]])</f>
        <v>2024</v>
      </c>
      <c r="K470">
        <f>MONTH(shipments[[#This Row],[Shipdate]])</f>
        <v>8</v>
      </c>
      <c r="L470" t="str">
        <f>TEXT(shipments[[#This Row],[Shipdate]],"mmmm")</f>
        <v>August</v>
      </c>
      <c r="M470">
        <f>_xlfn.XLOOKUP(shipments[[#This Row],[PID]],products[PID],products[Cost_per_box],"NA",0)</f>
        <v>5.26</v>
      </c>
      <c r="N470">
        <f>shipments[[#This Row],[Boxes]]*shipments[[#This Row],[Cost Per Box]]</f>
        <v>599.64</v>
      </c>
      <c r="O470">
        <f>shipments[[#This Row],[Sales Amount]]-shipments[[#This Row],[Total Cost]]</f>
        <v>759.36</v>
      </c>
      <c r="P470" s="9">
        <f>shipments[[#This Row],[Profit]]/shipments[[#This Row],[Sales Amount]]</f>
        <v>0.55876379690949229</v>
      </c>
    </row>
    <row r="471" spans="1:16" x14ac:dyDescent="1">
      <c r="A471" t="s">
        <v>504</v>
      </c>
      <c r="B471" t="s">
        <v>8038</v>
      </c>
      <c r="C471" t="s">
        <v>8011</v>
      </c>
      <c r="D471" t="s">
        <v>8032</v>
      </c>
      <c r="E471" s="1">
        <v>45534</v>
      </c>
      <c r="F471">
        <v>6248.25</v>
      </c>
      <c r="G471">
        <v>417</v>
      </c>
      <c r="H471" t="s">
        <v>17</v>
      </c>
      <c r="I471" t="str">
        <f>_xlfn.XLOOKUP(shipments[[#This Row],[SPID]],people[SPID],people[Sales_person],"NA",0)</f>
        <v>Barr Faughny</v>
      </c>
      <c r="J471">
        <f>YEAR(shipments[[#This Row],[Shipdate]])</f>
        <v>2024</v>
      </c>
      <c r="K471">
        <f>MONTH(shipments[[#This Row],[Shipdate]])</f>
        <v>8</v>
      </c>
      <c r="L471" t="str">
        <f>TEXT(shipments[[#This Row],[Shipdate]],"mmmm")</f>
        <v>August</v>
      </c>
      <c r="M471">
        <f>_xlfn.XLOOKUP(shipments[[#This Row],[PID]],products[PID],products[Cost_per_box],"NA",0)</f>
        <v>7.48</v>
      </c>
      <c r="N471">
        <f>shipments[[#This Row],[Boxes]]*shipments[[#This Row],[Cost Per Box]]</f>
        <v>3119.1600000000003</v>
      </c>
      <c r="O471">
        <f>shipments[[#This Row],[Sales Amount]]-shipments[[#This Row],[Total Cost]]</f>
        <v>3129.0899999999997</v>
      </c>
      <c r="P471" s="9">
        <f>shipments[[#This Row],[Profit]]/shipments[[#This Row],[Sales Amount]]</f>
        <v>0.5007946224942984</v>
      </c>
    </row>
    <row r="472" spans="1:16" x14ac:dyDescent="1">
      <c r="A472" t="s">
        <v>505</v>
      </c>
      <c r="B472" t="s">
        <v>8038</v>
      </c>
      <c r="C472" t="s">
        <v>8013</v>
      </c>
      <c r="D472" t="s">
        <v>8033</v>
      </c>
      <c r="E472" s="1">
        <v>45226</v>
      </c>
      <c r="F472">
        <v>9353.25</v>
      </c>
      <c r="G472">
        <v>1040</v>
      </c>
      <c r="H472" t="s">
        <v>6</v>
      </c>
      <c r="I472" t="str">
        <f>_xlfn.XLOOKUP(shipments[[#This Row],[SPID]],people[SPID],people[Sales_person],"NA",0)</f>
        <v>Barr Faughny</v>
      </c>
      <c r="J472">
        <f>YEAR(shipments[[#This Row],[Shipdate]])</f>
        <v>2023</v>
      </c>
      <c r="K472">
        <f>MONTH(shipments[[#This Row],[Shipdate]])</f>
        <v>10</v>
      </c>
      <c r="L472" t="str">
        <f>TEXT(shipments[[#This Row],[Shipdate]],"mmmm")</f>
        <v>October</v>
      </c>
      <c r="M472">
        <f>_xlfn.XLOOKUP(shipments[[#This Row],[PID]],products[PID],products[Cost_per_box],"NA",0)</f>
        <v>3.85</v>
      </c>
      <c r="N472">
        <f>shipments[[#This Row],[Boxes]]*shipments[[#This Row],[Cost Per Box]]</f>
        <v>4004</v>
      </c>
      <c r="O472">
        <f>shipments[[#This Row],[Sales Amount]]-shipments[[#This Row],[Total Cost]]</f>
        <v>5349.25</v>
      </c>
      <c r="P472" s="9">
        <f>shipments[[#This Row],[Profit]]/shipments[[#This Row],[Sales Amount]]</f>
        <v>0.57191350600058799</v>
      </c>
    </row>
    <row r="473" spans="1:16" x14ac:dyDescent="1">
      <c r="A473" t="s">
        <v>506</v>
      </c>
      <c r="B473" t="s">
        <v>8038</v>
      </c>
      <c r="C473" t="s">
        <v>8013</v>
      </c>
      <c r="D473" t="s">
        <v>8037</v>
      </c>
      <c r="E473" s="1">
        <v>45002</v>
      </c>
      <c r="F473">
        <v>4630.5</v>
      </c>
      <c r="G473">
        <v>927</v>
      </c>
      <c r="H473" t="s">
        <v>6</v>
      </c>
      <c r="I473" t="str">
        <f>_xlfn.XLOOKUP(shipments[[#This Row],[SPID]],people[SPID],people[Sales_person],"NA",0)</f>
        <v>Barr Faughny</v>
      </c>
      <c r="J473">
        <f>YEAR(shipments[[#This Row],[Shipdate]])</f>
        <v>2023</v>
      </c>
      <c r="K473">
        <f>MONTH(shipments[[#This Row],[Shipdate]])</f>
        <v>3</v>
      </c>
      <c r="L473" t="str">
        <f>TEXT(shipments[[#This Row],[Shipdate]],"mmmm")</f>
        <v>March</v>
      </c>
      <c r="M473">
        <f>_xlfn.XLOOKUP(shipments[[#This Row],[PID]],products[PID],products[Cost_per_box],"NA",0)</f>
        <v>3.85</v>
      </c>
      <c r="N473">
        <f>shipments[[#This Row],[Boxes]]*shipments[[#This Row],[Cost Per Box]]</f>
        <v>3568.9500000000003</v>
      </c>
      <c r="O473">
        <f>shipments[[#This Row],[Sales Amount]]-shipments[[#This Row],[Total Cost]]</f>
        <v>1061.5499999999997</v>
      </c>
      <c r="P473" s="9">
        <f>shipments[[#This Row],[Profit]]/shipments[[#This Row],[Sales Amount]]</f>
        <v>0.22925170068027206</v>
      </c>
    </row>
    <row r="474" spans="1:16" x14ac:dyDescent="1">
      <c r="A474" t="s">
        <v>507</v>
      </c>
      <c r="B474" t="s">
        <v>8038</v>
      </c>
      <c r="C474" t="s">
        <v>8013</v>
      </c>
      <c r="D474" t="s">
        <v>8034</v>
      </c>
      <c r="E474" s="1">
        <v>45099</v>
      </c>
      <c r="F474">
        <v>8095.5</v>
      </c>
      <c r="G474">
        <v>1012</v>
      </c>
      <c r="H474" t="s">
        <v>6</v>
      </c>
      <c r="I474" t="str">
        <f>_xlfn.XLOOKUP(shipments[[#This Row],[SPID]],people[SPID],people[Sales_person],"NA",0)</f>
        <v>Barr Faughny</v>
      </c>
      <c r="J474">
        <f>YEAR(shipments[[#This Row],[Shipdate]])</f>
        <v>2023</v>
      </c>
      <c r="K474">
        <f>MONTH(shipments[[#This Row],[Shipdate]])</f>
        <v>6</v>
      </c>
      <c r="L474" t="str">
        <f>TEXT(shipments[[#This Row],[Shipdate]],"mmmm")</f>
        <v>June</v>
      </c>
      <c r="M474">
        <f>_xlfn.XLOOKUP(shipments[[#This Row],[PID]],products[PID],products[Cost_per_box],"NA",0)</f>
        <v>3.85</v>
      </c>
      <c r="N474">
        <f>shipments[[#This Row],[Boxes]]*shipments[[#This Row],[Cost Per Box]]</f>
        <v>3896.2000000000003</v>
      </c>
      <c r="O474">
        <f>shipments[[#This Row],[Sales Amount]]-shipments[[#This Row],[Total Cost]]</f>
        <v>4199.2999999999993</v>
      </c>
      <c r="P474" s="9">
        <f>shipments[[#This Row],[Profit]]/shipments[[#This Row],[Sales Amount]]</f>
        <v>0.51872027669693033</v>
      </c>
    </row>
    <row r="475" spans="1:16" x14ac:dyDescent="1">
      <c r="A475" t="s">
        <v>508</v>
      </c>
      <c r="B475" t="s">
        <v>8038</v>
      </c>
      <c r="C475" t="s">
        <v>8013</v>
      </c>
      <c r="D475" t="s">
        <v>8034</v>
      </c>
      <c r="E475" s="1">
        <v>45294</v>
      </c>
      <c r="F475">
        <v>9029.25</v>
      </c>
      <c r="G475">
        <v>1129</v>
      </c>
      <c r="H475" t="s">
        <v>6</v>
      </c>
      <c r="I475" t="str">
        <f>_xlfn.XLOOKUP(shipments[[#This Row],[SPID]],people[SPID],people[Sales_person],"NA",0)</f>
        <v>Barr Faughny</v>
      </c>
      <c r="J475">
        <f>YEAR(shipments[[#This Row],[Shipdate]])</f>
        <v>2024</v>
      </c>
      <c r="K475">
        <f>MONTH(shipments[[#This Row],[Shipdate]])</f>
        <v>1</v>
      </c>
      <c r="L475" t="str">
        <f>TEXT(shipments[[#This Row],[Shipdate]],"mmmm")</f>
        <v>January</v>
      </c>
      <c r="M475">
        <f>_xlfn.XLOOKUP(shipments[[#This Row],[PID]],products[PID],products[Cost_per_box],"NA",0)</f>
        <v>3.85</v>
      </c>
      <c r="N475">
        <f>shipments[[#This Row],[Boxes]]*shipments[[#This Row],[Cost Per Box]]</f>
        <v>4346.6500000000005</v>
      </c>
      <c r="O475">
        <f>shipments[[#This Row],[Sales Amount]]-shipments[[#This Row],[Total Cost]]</f>
        <v>4682.5999999999995</v>
      </c>
      <c r="P475" s="9">
        <f>shipments[[#This Row],[Profit]]/shipments[[#This Row],[Sales Amount]]</f>
        <v>0.51860342774870549</v>
      </c>
    </row>
    <row r="476" spans="1:16" x14ac:dyDescent="1">
      <c r="A476" t="s">
        <v>509</v>
      </c>
      <c r="B476" t="s">
        <v>8038</v>
      </c>
      <c r="C476" t="s">
        <v>8013</v>
      </c>
      <c r="D476" t="s">
        <v>8033</v>
      </c>
      <c r="E476" s="1">
        <v>45463</v>
      </c>
      <c r="F476">
        <v>580.5</v>
      </c>
      <c r="G476">
        <v>97</v>
      </c>
      <c r="H476" t="s">
        <v>6</v>
      </c>
      <c r="I476" t="str">
        <f>_xlfn.XLOOKUP(shipments[[#This Row],[SPID]],people[SPID],people[Sales_person],"NA",0)</f>
        <v>Barr Faughny</v>
      </c>
      <c r="J476">
        <f>YEAR(shipments[[#This Row],[Shipdate]])</f>
        <v>2024</v>
      </c>
      <c r="K476">
        <f>MONTH(shipments[[#This Row],[Shipdate]])</f>
        <v>6</v>
      </c>
      <c r="L476" t="str">
        <f>TEXT(shipments[[#This Row],[Shipdate]],"mmmm")</f>
        <v>June</v>
      </c>
      <c r="M476">
        <f>_xlfn.XLOOKUP(shipments[[#This Row],[PID]],products[PID],products[Cost_per_box],"NA",0)</f>
        <v>3.85</v>
      </c>
      <c r="N476">
        <f>shipments[[#This Row],[Boxes]]*shipments[[#This Row],[Cost Per Box]]</f>
        <v>373.45</v>
      </c>
      <c r="O476">
        <f>shipments[[#This Row],[Sales Amount]]-shipments[[#This Row],[Total Cost]]</f>
        <v>207.05</v>
      </c>
      <c r="P476" s="9">
        <f>shipments[[#This Row],[Profit]]/shipments[[#This Row],[Sales Amount]]</f>
        <v>0.35667527993109388</v>
      </c>
    </row>
    <row r="477" spans="1:16" x14ac:dyDescent="1">
      <c r="A477" t="s">
        <v>510</v>
      </c>
      <c r="B477" t="s">
        <v>8038</v>
      </c>
      <c r="C477" t="s">
        <v>8014</v>
      </c>
      <c r="D477" t="s">
        <v>8035</v>
      </c>
      <c r="E477" s="1">
        <v>45254</v>
      </c>
      <c r="F477">
        <v>4002.75</v>
      </c>
      <c r="G477">
        <v>501</v>
      </c>
      <c r="H477" t="s">
        <v>6</v>
      </c>
      <c r="I477" t="str">
        <f>_xlfn.XLOOKUP(shipments[[#This Row],[SPID]],people[SPID],people[Sales_person],"NA",0)</f>
        <v>Barr Faughny</v>
      </c>
      <c r="J477">
        <f>YEAR(shipments[[#This Row],[Shipdate]])</f>
        <v>2023</v>
      </c>
      <c r="K477">
        <f>MONTH(shipments[[#This Row],[Shipdate]])</f>
        <v>11</v>
      </c>
      <c r="L477" t="str">
        <f>TEXT(shipments[[#This Row],[Shipdate]],"mmmm")</f>
        <v>November</v>
      </c>
      <c r="M477">
        <f>_xlfn.XLOOKUP(shipments[[#This Row],[PID]],products[PID],products[Cost_per_box],"NA",0)</f>
        <v>5.72</v>
      </c>
      <c r="N477">
        <f>shipments[[#This Row],[Boxes]]*shipments[[#This Row],[Cost Per Box]]</f>
        <v>2865.72</v>
      </c>
      <c r="O477">
        <f>shipments[[#This Row],[Sales Amount]]-shipments[[#This Row],[Total Cost]]</f>
        <v>1137.0300000000002</v>
      </c>
      <c r="P477" s="9">
        <f>shipments[[#This Row],[Profit]]/shipments[[#This Row],[Sales Amount]]</f>
        <v>0.28406220723252767</v>
      </c>
    </row>
    <row r="478" spans="1:16" x14ac:dyDescent="1">
      <c r="A478" t="s">
        <v>511</v>
      </c>
      <c r="B478" t="s">
        <v>8038</v>
      </c>
      <c r="C478" t="s">
        <v>8014</v>
      </c>
      <c r="D478" t="s">
        <v>8033</v>
      </c>
      <c r="E478" s="1">
        <v>44946</v>
      </c>
      <c r="F478">
        <v>2254.5</v>
      </c>
      <c r="G478">
        <v>251</v>
      </c>
      <c r="H478" t="s">
        <v>6</v>
      </c>
      <c r="I478" t="str">
        <f>_xlfn.XLOOKUP(shipments[[#This Row],[SPID]],people[SPID],people[Sales_person],"NA",0)</f>
        <v>Barr Faughny</v>
      </c>
      <c r="J478">
        <f>YEAR(shipments[[#This Row],[Shipdate]])</f>
        <v>2023</v>
      </c>
      <c r="K478">
        <f>MONTH(shipments[[#This Row],[Shipdate]])</f>
        <v>1</v>
      </c>
      <c r="L478" t="str">
        <f>TEXT(shipments[[#This Row],[Shipdate]],"mmmm")</f>
        <v>January</v>
      </c>
      <c r="M478">
        <f>_xlfn.XLOOKUP(shipments[[#This Row],[PID]],products[PID],products[Cost_per_box],"NA",0)</f>
        <v>5.72</v>
      </c>
      <c r="N478">
        <f>shipments[[#This Row],[Boxes]]*shipments[[#This Row],[Cost Per Box]]</f>
        <v>1435.72</v>
      </c>
      <c r="O478">
        <f>shipments[[#This Row],[Sales Amount]]-shipments[[#This Row],[Total Cost]]</f>
        <v>818.78</v>
      </c>
      <c r="P478" s="9">
        <f>shipments[[#This Row],[Profit]]/shipments[[#This Row],[Sales Amount]]</f>
        <v>0.36317587048125971</v>
      </c>
    </row>
    <row r="479" spans="1:16" x14ac:dyDescent="1">
      <c r="A479" t="s">
        <v>512</v>
      </c>
      <c r="B479" t="s">
        <v>8038</v>
      </c>
      <c r="C479" t="s">
        <v>8014</v>
      </c>
      <c r="D479" t="s">
        <v>8037</v>
      </c>
      <c r="E479" s="1">
        <v>45316</v>
      </c>
      <c r="F479">
        <v>1419.75</v>
      </c>
      <c r="G479">
        <v>284</v>
      </c>
      <c r="H479" t="s">
        <v>6</v>
      </c>
      <c r="I479" t="str">
        <f>_xlfn.XLOOKUP(shipments[[#This Row],[SPID]],people[SPID],people[Sales_person],"NA",0)</f>
        <v>Barr Faughny</v>
      </c>
      <c r="J479">
        <f>YEAR(shipments[[#This Row],[Shipdate]])</f>
        <v>2024</v>
      </c>
      <c r="K479">
        <f>MONTH(shipments[[#This Row],[Shipdate]])</f>
        <v>1</v>
      </c>
      <c r="L479" t="str">
        <f>TEXT(shipments[[#This Row],[Shipdate]],"mmmm")</f>
        <v>January</v>
      </c>
      <c r="M479">
        <f>_xlfn.XLOOKUP(shipments[[#This Row],[PID]],products[PID],products[Cost_per_box],"NA",0)</f>
        <v>5.72</v>
      </c>
      <c r="N479">
        <f>shipments[[#This Row],[Boxes]]*shipments[[#This Row],[Cost Per Box]]</f>
        <v>1624.48</v>
      </c>
      <c r="O479">
        <f>shipments[[#This Row],[Sales Amount]]-shipments[[#This Row],[Total Cost]]</f>
        <v>-204.73000000000002</v>
      </c>
      <c r="P479" s="9">
        <f>shipments[[#This Row],[Profit]]/shipments[[#This Row],[Sales Amount]]</f>
        <v>-0.14420144391618245</v>
      </c>
    </row>
    <row r="480" spans="1:16" x14ac:dyDescent="1">
      <c r="A480" t="s">
        <v>513</v>
      </c>
      <c r="B480" t="s">
        <v>8038</v>
      </c>
      <c r="C480" t="s">
        <v>8014</v>
      </c>
      <c r="D480" t="s">
        <v>8032</v>
      </c>
      <c r="E480" s="1">
        <v>45112</v>
      </c>
      <c r="F480">
        <v>4815</v>
      </c>
      <c r="G480">
        <v>688</v>
      </c>
      <c r="H480" t="s">
        <v>6</v>
      </c>
      <c r="I480" t="str">
        <f>_xlfn.XLOOKUP(shipments[[#This Row],[SPID]],people[SPID],people[Sales_person],"NA",0)</f>
        <v>Barr Faughny</v>
      </c>
      <c r="J480">
        <f>YEAR(shipments[[#This Row],[Shipdate]])</f>
        <v>2023</v>
      </c>
      <c r="K480">
        <f>MONTH(shipments[[#This Row],[Shipdate]])</f>
        <v>7</v>
      </c>
      <c r="L480" t="str">
        <f>TEXT(shipments[[#This Row],[Shipdate]],"mmmm")</f>
        <v>July</v>
      </c>
      <c r="M480">
        <f>_xlfn.XLOOKUP(shipments[[#This Row],[PID]],products[PID],products[Cost_per_box],"NA",0)</f>
        <v>5.72</v>
      </c>
      <c r="N480">
        <f>shipments[[#This Row],[Boxes]]*shipments[[#This Row],[Cost Per Box]]</f>
        <v>3935.3599999999997</v>
      </c>
      <c r="O480">
        <f>shipments[[#This Row],[Sales Amount]]-shipments[[#This Row],[Total Cost]]</f>
        <v>879.64000000000033</v>
      </c>
      <c r="P480" s="9">
        <f>shipments[[#This Row],[Profit]]/shipments[[#This Row],[Sales Amount]]</f>
        <v>0.18268743509865012</v>
      </c>
    </row>
    <row r="481" spans="1:16" x14ac:dyDescent="1">
      <c r="A481" t="s">
        <v>514</v>
      </c>
      <c r="B481" t="s">
        <v>8038</v>
      </c>
      <c r="C481" t="s">
        <v>8014</v>
      </c>
      <c r="D481" t="s">
        <v>8035</v>
      </c>
      <c r="E481" s="1">
        <v>45371</v>
      </c>
      <c r="F481">
        <v>7308</v>
      </c>
      <c r="G481">
        <v>1044</v>
      </c>
      <c r="H481" t="s">
        <v>6</v>
      </c>
      <c r="I481" t="str">
        <f>_xlfn.XLOOKUP(shipments[[#This Row],[SPID]],people[SPID],people[Sales_person],"NA",0)</f>
        <v>Barr Faughny</v>
      </c>
      <c r="J481">
        <f>YEAR(shipments[[#This Row],[Shipdate]])</f>
        <v>2024</v>
      </c>
      <c r="K481">
        <f>MONTH(shipments[[#This Row],[Shipdate]])</f>
        <v>3</v>
      </c>
      <c r="L481" t="str">
        <f>TEXT(shipments[[#This Row],[Shipdate]],"mmmm")</f>
        <v>March</v>
      </c>
      <c r="M481">
        <f>_xlfn.XLOOKUP(shipments[[#This Row],[PID]],products[PID],products[Cost_per_box],"NA",0)</f>
        <v>5.72</v>
      </c>
      <c r="N481">
        <f>shipments[[#This Row],[Boxes]]*shipments[[#This Row],[Cost Per Box]]</f>
        <v>5971.6799999999994</v>
      </c>
      <c r="O481">
        <f>shipments[[#This Row],[Sales Amount]]-shipments[[#This Row],[Total Cost]]</f>
        <v>1336.3200000000006</v>
      </c>
      <c r="P481" s="9">
        <f>shipments[[#This Row],[Profit]]/shipments[[#This Row],[Sales Amount]]</f>
        <v>0.18285714285714294</v>
      </c>
    </row>
    <row r="482" spans="1:16" x14ac:dyDescent="1">
      <c r="A482" t="s">
        <v>515</v>
      </c>
      <c r="B482" t="s">
        <v>8038</v>
      </c>
      <c r="C482" t="s">
        <v>8014</v>
      </c>
      <c r="D482" t="s">
        <v>8037</v>
      </c>
      <c r="E482" s="1">
        <v>44942</v>
      </c>
      <c r="F482">
        <v>8705.25</v>
      </c>
      <c r="G482">
        <v>1451</v>
      </c>
      <c r="H482" t="s">
        <v>6</v>
      </c>
      <c r="I482" t="str">
        <f>_xlfn.XLOOKUP(shipments[[#This Row],[SPID]],people[SPID],people[Sales_person],"NA",0)</f>
        <v>Barr Faughny</v>
      </c>
      <c r="J482">
        <f>YEAR(shipments[[#This Row],[Shipdate]])</f>
        <v>2023</v>
      </c>
      <c r="K482">
        <f>MONTH(shipments[[#This Row],[Shipdate]])</f>
        <v>1</v>
      </c>
      <c r="L482" t="str">
        <f>TEXT(shipments[[#This Row],[Shipdate]],"mmmm")</f>
        <v>January</v>
      </c>
      <c r="M482">
        <f>_xlfn.XLOOKUP(shipments[[#This Row],[PID]],products[PID],products[Cost_per_box],"NA",0)</f>
        <v>5.72</v>
      </c>
      <c r="N482">
        <f>shipments[[#This Row],[Boxes]]*shipments[[#This Row],[Cost Per Box]]</f>
        <v>8299.7199999999993</v>
      </c>
      <c r="O482">
        <f>shipments[[#This Row],[Sales Amount]]-shipments[[#This Row],[Total Cost]]</f>
        <v>405.53000000000065</v>
      </c>
      <c r="P482" s="9">
        <f>shipments[[#This Row],[Profit]]/shipments[[#This Row],[Sales Amount]]</f>
        <v>4.6584532322449169E-2</v>
      </c>
    </row>
    <row r="483" spans="1:16" x14ac:dyDescent="1">
      <c r="A483" t="s">
        <v>516</v>
      </c>
      <c r="B483" t="s">
        <v>8038</v>
      </c>
      <c r="C483" t="s">
        <v>8015</v>
      </c>
      <c r="D483" t="s">
        <v>8037</v>
      </c>
      <c r="E483" s="1">
        <v>45219</v>
      </c>
      <c r="F483">
        <v>11256.75</v>
      </c>
      <c r="G483">
        <v>417</v>
      </c>
      <c r="H483" t="s">
        <v>6</v>
      </c>
      <c r="I483" t="str">
        <f>_xlfn.XLOOKUP(shipments[[#This Row],[SPID]],people[SPID],people[Sales_person],"NA",0)</f>
        <v>Barr Faughny</v>
      </c>
      <c r="J483">
        <f>YEAR(shipments[[#This Row],[Shipdate]])</f>
        <v>2023</v>
      </c>
      <c r="K483">
        <f>MONTH(shipments[[#This Row],[Shipdate]])</f>
        <v>10</v>
      </c>
      <c r="L483" t="str">
        <f>TEXT(shipments[[#This Row],[Shipdate]],"mmmm")</f>
        <v>October</v>
      </c>
      <c r="M483">
        <f>_xlfn.XLOOKUP(shipments[[#This Row],[PID]],products[PID],products[Cost_per_box],"NA",0)</f>
        <v>6.31</v>
      </c>
      <c r="N483">
        <f>shipments[[#This Row],[Boxes]]*shipments[[#This Row],[Cost Per Box]]</f>
        <v>2631.27</v>
      </c>
      <c r="O483">
        <f>shipments[[#This Row],[Sales Amount]]-shipments[[#This Row],[Total Cost]]</f>
        <v>8625.48</v>
      </c>
      <c r="P483" s="9">
        <f>shipments[[#This Row],[Profit]]/shipments[[#This Row],[Sales Amount]]</f>
        <v>0.7662495835831834</v>
      </c>
    </row>
    <row r="484" spans="1:16" x14ac:dyDescent="1">
      <c r="A484" t="s">
        <v>517</v>
      </c>
      <c r="B484" t="s">
        <v>8038</v>
      </c>
      <c r="C484" t="s">
        <v>8015</v>
      </c>
      <c r="D484" t="s">
        <v>8037</v>
      </c>
      <c r="E484" s="1">
        <v>45232</v>
      </c>
      <c r="F484">
        <v>1131.75</v>
      </c>
      <c r="G484">
        <v>41</v>
      </c>
      <c r="H484" t="s">
        <v>6</v>
      </c>
      <c r="I484" t="str">
        <f>_xlfn.XLOOKUP(shipments[[#This Row],[SPID]],people[SPID],people[Sales_person],"NA",0)</f>
        <v>Barr Faughny</v>
      </c>
      <c r="J484">
        <f>YEAR(shipments[[#This Row],[Shipdate]])</f>
        <v>2023</v>
      </c>
      <c r="K484">
        <f>MONTH(shipments[[#This Row],[Shipdate]])</f>
        <v>11</v>
      </c>
      <c r="L484" t="str">
        <f>TEXT(shipments[[#This Row],[Shipdate]],"mmmm")</f>
        <v>November</v>
      </c>
      <c r="M484">
        <f>_xlfn.XLOOKUP(shipments[[#This Row],[PID]],products[PID],products[Cost_per_box],"NA",0)</f>
        <v>6.31</v>
      </c>
      <c r="N484">
        <f>shipments[[#This Row],[Boxes]]*shipments[[#This Row],[Cost Per Box]]</f>
        <v>258.70999999999998</v>
      </c>
      <c r="O484">
        <f>shipments[[#This Row],[Sales Amount]]-shipments[[#This Row],[Total Cost]]</f>
        <v>873.04</v>
      </c>
      <c r="P484" s="9">
        <f>shipments[[#This Row],[Profit]]/shipments[[#This Row],[Sales Amount]]</f>
        <v>0.77140711287828578</v>
      </c>
    </row>
    <row r="485" spans="1:16" x14ac:dyDescent="1">
      <c r="A485" t="s">
        <v>518</v>
      </c>
      <c r="B485" t="s">
        <v>8038</v>
      </c>
      <c r="C485" t="s">
        <v>8016</v>
      </c>
      <c r="D485" t="s">
        <v>8037</v>
      </c>
      <c r="E485" s="1">
        <v>45139</v>
      </c>
      <c r="F485">
        <v>5458.5</v>
      </c>
      <c r="G485">
        <v>228</v>
      </c>
      <c r="H485" t="s">
        <v>6</v>
      </c>
      <c r="I485" t="str">
        <f>_xlfn.XLOOKUP(shipments[[#This Row],[SPID]],people[SPID],people[Sales_person],"NA",0)</f>
        <v>Barr Faughny</v>
      </c>
      <c r="J485">
        <f>YEAR(shipments[[#This Row],[Shipdate]])</f>
        <v>2023</v>
      </c>
      <c r="K485">
        <f>MONTH(shipments[[#This Row],[Shipdate]])</f>
        <v>8</v>
      </c>
      <c r="L485" t="str">
        <f>TEXT(shipments[[#This Row],[Shipdate]],"mmmm")</f>
        <v>August</v>
      </c>
      <c r="M485">
        <f>_xlfn.XLOOKUP(shipments[[#This Row],[PID]],products[PID],products[Cost_per_box],"NA",0)</f>
        <v>9.94</v>
      </c>
      <c r="N485">
        <f>shipments[[#This Row],[Boxes]]*shipments[[#This Row],[Cost Per Box]]</f>
        <v>2266.3199999999997</v>
      </c>
      <c r="O485">
        <f>shipments[[#This Row],[Sales Amount]]-shipments[[#This Row],[Total Cost]]</f>
        <v>3192.1800000000003</v>
      </c>
      <c r="P485" s="9">
        <f>shipments[[#This Row],[Profit]]/shipments[[#This Row],[Sales Amount]]</f>
        <v>0.58480901346523773</v>
      </c>
    </row>
    <row r="486" spans="1:16" x14ac:dyDescent="1">
      <c r="A486" t="s">
        <v>519</v>
      </c>
      <c r="B486" t="s">
        <v>8038</v>
      </c>
      <c r="C486" t="s">
        <v>8016</v>
      </c>
      <c r="D486" t="s">
        <v>8036</v>
      </c>
      <c r="E486" s="1">
        <v>45322</v>
      </c>
      <c r="F486">
        <v>4335.75</v>
      </c>
      <c r="G486">
        <v>155</v>
      </c>
      <c r="H486" t="s">
        <v>6</v>
      </c>
      <c r="I486" t="str">
        <f>_xlfn.XLOOKUP(shipments[[#This Row],[SPID]],people[SPID],people[Sales_person],"NA",0)</f>
        <v>Barr Faughny</v>
      </c>
      <c r="J486">
        <f>YEAR(shipments[[#This Row],[Shipdate]])</f>
        <v>2024</v>
      </c>
      <c r="K486">
        <f>MONTH(shipments[[#This Row],[Shipdate]])</f>
        <v>1</v>
      </c>
      <c r="L486" t="str">
        <f>TEXT(shipments[[#This Row],[Shipdate]],"mmmm")</f>
        <v>January</v>
      </c>
      <c r="M486">
        <f>_xlfn.XLOOKUP(shipments[[#This Row],[PID]],products[PID],products[Cost_per_box],"NA",0)</f>
        <v>9.94</v>
      </c>
      <c r="N486">
        <f>shipments[[#This Row],[Boxes]]*shipments[[#This Row],[Cost Per Box]]</f>
        <v>1540.6999999999998</v>
      </c>
      <c r="O486">
        <f>shipments[[#This Row],[Sales Amount]]-shipments[[#This Row],[Total Cost]]</f>
        <v>2795.05</v>
      </c>
      <c r="P486" s="9">
        <f>shipments[[#This Row],[Profit]]/shipments[[#This Row],[Sales Amount]]</f>
        <v>0.64465202098829499</v>
      </c>
    </row>
    <row r="487" spans="1:16" x14ac:dyDescent="1">
      <c r="A487" t="s">
        <v>520</v>
      </c>
      <c r="B487" t="s">
        <v>8038</v>
      </c>
      <c r="C487" t="s">
        <v>8016</v>
      </c>
      <c r="D487" t="s">
        <v>8032</v>
      </c>
      <c r="E487" s="1">
        <v>45540</v>
      </c>
      <c r="F487">
        <v>6115.5</v>
      </c>
      <c r="G487">
        <v>245</v>
      </c>
      <c r="H487" t="s">
        <v>25</v>
      </c>
      <c r="I487" t="str">
        <f>_xlfn.XLOOKUP(shipments[[#This Row],[SPID]],people[SPID],people[Sales_person],"NA",0)</f>
        <v>Barr Faughny</v>
      </c>
      <c r="J487">
        <f>YEAR(shipments[[#This Row],[Shipdate]])</f>
        <v>2024</v>
      </c>
      <c r="K487">
        <f>MONTH(shipments[[#This Row],[Shipdate]])</f>
        <v>9</v>
      </c>
      <c r="L487" t="str">
        <f>TEXT(shipments[[#This Row],[Shipdate]],"mmmm")</f>
        <v>September</v>
      </c>
      <c r="M487">
        <f>_xlfn.XLOOKUP(shipments[[#This Row],[PID]],products[PID],products[Cost_per_box],"NA",0)</f>
        <v>9.94</v>
      </c>
      <c r="N487">
        <f>shipments[[#This Row],[Boxes]]*shipments[[#This Row],[Cost Per Box]]</f>
        <v>2435.2999999999997</v>
      </c>
      <c r="O487">
        <f>shipments[[#This Row],[Sales Amount]]-shipments[[#This Row],[Total Cost]]</f>
        <v>3680.2000000000003</v>
      </c>
      <c r="P487" s="9">
        <f>shipments[[#This Row],[Profit]]/shipments[[#This Row],[Sales Amount]]</f>
        <v>0.60178235630774268</v>
      </c>
    </row>
    <row r="488" spans="1:16" x14ac:dyDescent="1">
      <c r="A488" t="s">
        <v>521</v>
      </c>
      <c r="B488" t="s">
        <v>8038</v>
      </c>
      <c r="C488" t="s">
        <v>8016</v>
      </c>
      <c r="D488" t="s">
        <v>8033</v>
      </c>
      <c r="E488" s="1">
        <v>45439</v>
      </c>
      <c r="F488">
        <v>4828.5</v>
      </c>
      <c r="G488">
        <v>202</v>
      </c>
      <c r="H488" t="s">
        <v>6</v>
      </c>
      <c r="I488" t="str">
        <f>_xlfn.XLOOKUP(shipments[[#This Row],[SPID]],people[SPID],people[Sales_person],"NA",0)</f>
        <v>Barr Faughny</v>
      </c>
      <c r="J488">
        <f>YEAR(shipments[[#This Row],[Shipdate]])</f>
        <v>2024</v>
      </c>
      <c r="K488">
        <f>MONTH(shipments[[#This Row],[Shipdate]])</f>
        <v>5</v>
      </c>
      <c r="L488" t="str">
        <f>TEXT(shipments[[#This Row],[Shipdate]],"mmmm")</f>
        <v>May</v>
      </c>
      <c r="M488">
        <f>_xlfn.XLOOKUP(shipments[[#This Row],[PID]],products[PID],products[Cost_per_box],"NA",0)</f>
        <v>9.94</v>
      </c>
      <c r="N488">
        <f>shipments[[#This Row],[Boxes]]*shipments[[#This Row],[Cost Per Box]]</f>
        <v>2007.8799999999999</v>
      </c>
      <c r="O488">
        <f>shipments[[#This Row],[Sales Amount]]-shipments[[#This Row],[Total Cost]]</f>
        <v>2820.62</v>
      </c>
      <c r="P488" s="9">
        <f>shipments[[#This Row],[Profit]]/shipments[[#This Row],[Sales Amount]]</f>
        <v>0.58416071243657453</v>
      </c>
    </row>
    <row r="489" spans="1:16" x14ac:dyDescent="1">
      <c r="A489" t="s">
        <v>522</v>
      </c>
      <c r="B489" t="s">
        <v>8038</v>
      </c>
      <c r="C489" t="s">
        <v>8016</v>
      </c>
      <c r="D489" t="s">
        <v>8037</v>
      </c>
      <c r="E489" s="1">
        <v>45127</v>
      </c>
      <c r="F489">
        <v>5352.75</v>
      </c>
      <c r="G489">
        <v>215</v>
      </c>
      <c r="H489" t="s">
        <v>6</v>
      </c>
      <c r="I489" t="str">
        <f>_xlfn.XLOOKUP(shipments[[#This Row],[SPID]],people[SPID],people[Sales_person],"NA",0)</f>
        <v>Barr Faughny</v>
      </c>
      <c r="J489">
        <f>YEAR(shipments[[#This Row],[Shipdate]])</f>
        <v>2023</v>
      </c>
      <c r="K489">
        <f>MONTH(shipments[[#This Row],[Shipdate]])</f>
        <v>7</v>
      </c>
      <c r="L489" t="str">
        <f>TEXT(shipments[[#This Row],[Shipdate]],"mmmm")</f>
        <v>July</v>
      </c>
      <c r="M489">
        <f>_xlfn.XLOOKUP(shipments[[#This Row],[PID]],products[PID],products[Cost_per_box],"NA",0)</f>
        <v>9.94</v>
      </c>
      <c r="N489">
        <f>shipments[[#This Row],[Boxes]]*shipments[[#This Row],[Cost Per Box]]</f>
        <v>2137.1</v>
      </c>
      <c r="O489">
        <f>shipments[[#This Row],[Sales Amount]]-shipments[[#This Row],[Total Cost]]</f>
        <v>3215.65</v>
      </c>
      <c r="P489" s="9">
        <f>shipments[[#This Row],[Profit]]/shipments[[#This Row],[Sales Amount]]</f>
        <v>0.60074727943580408</v>
      </c>
    </row>
    <row r="490" spans="1:16" x14ac:dyDescent="1">
      <c r="A490" t="s">
        <v>523</v>
      </c>
      <c r="B490" t="s">
        <v>8038</v>
      </c>
      <c r="C490" t="s">
        <v>8017</v>
      </c>
      <c r="D490" t="s">
        <v>8032</v>
      </c>
      <c r="E490" s="1">
        <v>45359</v>
      </c>
      <c r="F490">
        <v>1971</v>
      </c>
      <c r="G490">
        <v>99</v>
      </c>
      <c r="H490" t="s">
        <v>6</v>
      </c>
      <c r="I490" t="str">
        <f>_xlfn.XLOOKUP(shipments[[#This Row],[SPID]],people[SPID],people[Sales_person],"NA",0)</f>
        <v>Barr Faughny</v>
      </c>
      <c r="J490">
        <f>YEAR(shipments[[#This Row],[Shipdate]])</f>
        <v>2024</v>
      </c>
      <c r="K490">
        <f>MONTH(shipments[[#This Row],[Shipdate]])</f>
        <v>3</v>
      </c>
      <c r="L490" t="str">
        <f>TEXT(shipments[[#This Row],[Shipdate]],"mmmm")</f>
        <v>March</v>
      </c>
      <c r="M490">
        <f>_xlfn.XLOOKUP(shipments[[#This Row],[PID]],products[PID],products[Cost_per_box],"NA",0)</f>
        <v>7.73</v>
      </c>
      <c r="N490">
        <f>shipments[[#This Row],[Boxes]]*shipments[[#This Row],[Cost Per Box]]</f>
        <v>765.2700000000001</v>
      </c>
      <c r="O490">
        <f>shipments[[#This Row],[Sales Amount]]-shipments[[#This Row],[Total Cost]]</f>
        <v>1205.73</v>
      </c>
      <c r="P490" s="9">
        <f>shipments[[#This Row],[Profit]]/shipments[[#This Row],[Sales Amount]]</f>
        <v>0.6117351598173516</v>
      </c>
    </row>
    <row r="491" spans="1:16" x14ac:dyDescent="1">
      <c r="A491" t="s">
        <v>524</v>
      </c>
      <c r="B491" t="s">
        <v>8038</v>
      </c>
      <c r="C491" t="s">
        <v>8017</v>
      </c>
      <c r="D491" t="s">
        <v>8033</v>
      </c>
      <c r="E491" s="1">
        <v>44995</v>
      </c>
      <c r="F491">
        <v>4936.5</v>
      </c>
      <c r="G491">
        <v>260</v>
      </c>
      <c r="H491" t="s">
        <v>6</v>
      </c>
      <c r="I491" t="str">
        <f>_xlfn.XLOOKUP(shipments[[#This Row],[SPID]],people[SPID],people[Sales_person],"NA",0)</f>
        <v>Barr Faughny</v>
      </c>
      <c r="J491">
        <f>YEAR(shipments[[#This Row],[Shipdate]])</f>
        <v>2023</v>
      </c>
      <c r="K491">
        <f>MONTH(shipments[[#This Row],[Shipdate]])</f>
        <v>3</v>
      </c>
      <c r="L491" t="str">
        <f>TEXT(shipments[[#This Row],[Shipdate]],"mmmm")</f>
        <v>March</v>
      </c>
      <c r="M491">
        <f>_xlfn.XLOOKUP(shipments[[#This Row],[PID]],products[PID],products[Cost_per_box],"NA",0)</f>
        <v>7.73</v>
      </c>
      <c r="N491">
        <f>shipments[[#This Row],[Boxes]]*shipments[[#This Row],[Cost Per Box]]</f>
        <v>2009.8000000000002</v>
      </c>
      <c r="O491">
        <f>shipments[[#This Row],[Sales Amount]]-shipments[[#This Row],[Total Cost]]</f>
        <v>2926.7</v>
      </c>
      <c r="P491" s="9">
        <f>shipments[[#This Row],[Profit]]/shipments[[#This Row],[Sales Amount]]</f>
        <v>0.59286944191228597</v>
      </c>
    </row>
    <row r="492" spans="1:16" x14ac:dyDescent="1">
      <c r="A492" t="s">
        <v>525</v>
      </c>
      <c r="B492" t="s">
        <v>8038</v>
      </c>
      <c r="C492" t="s">
        <v>8017</v>
      </c>
      <c r="D492" t="s">
        <v>8036</v>
      </c>
      <c r="E492" s="1">
        <v>45187</v>
      </c>
      <c r="F492">
        <v>4101.75</v>
      </c>
      <c r="G492">
        <v>196</v>
      </c>
      <c r="H492" t="s">
        <v>6</v>
      </c>
      <c r="I492" t="str">
        <f>_xlfn.XLOOKUP(shipments[[#This Row],[SPID]],people[SPID],people[Sales_person],"NA",0)</f>
        <v>Barr Faughny</v>
      </c>
      <c r="J492">
        <f>YEAR(shipments[[#This Row],[Shipdate]])</f>
        <v>2023</v>
      </c>
      <c r="K492">
        <f>MONTH(shipments[[#This Row],[Shipdate]])</f>
        <v>9</v>
      </c>
      <c r="L492" t="str">
        <f>TEXT(shipments[[#This Row],[Shipdate]],"mmmm")</f>
        <v>September</v>
      </c>
      <c r="M492">
        <f>_xlfn.XLOOKUP(shipments[[#This Row],[PID]],products[PID],products[Cost_per_box],"NA",0)</f>
        <v>7.73</v>
      </c>
      <c r="N492">
        <f>shipments[[#This Row],[Boxes]]*shipments[[#This Row],[Cost Per Box]]</f>
        <v>1515.0800000000002</v>
      </c>
      <c r="O492">
        <f>shipments[[#This Row],[Sales Amount]]-shipments[[#This Row],[Total Cost]]</f>
        <v>2586.67</v>
      </c>
      <c r="P492" s="9">
        <f>shipments[[#This Row],[Profit]]/shipments[[#This Row],[Sales Amount]]</f>
        <v>0.63062595233741703</v>
      </c>
    </row>
    <row r="493" spans="1:16" x14ac:dyDescent="1">
      <c r="A493" t="s">
        <v>526</v>
      </c>
      <c r="B493" t="s">
        <v>8038</v>
      </c>
      <c r="C493" t="s">
        <v>8018</v>
      </c>
      <c r="D493" t="s">
        <v>8037</v>
      </c>
      <c r="E493" s="1">
        <v>45082</v>
      </c>
      <c r="F493">
        <v>7200</v>
      </c>
      <c r="G493">
        <v>328</v>
      </c>
      <c r="H493" t="s">
        <v>6</v>
      </c>
      <c r="I493" t="str">
        <f>_xlfn.XLOOKUP(shipments[[#This Row],[SPID]],people[SPID],people[Sales_person],"NA",0)</f>
        <v>Barr Faughny</v>
      </c>
      <c r="J493">
        <f>YEAR(shipments[[#This Row],[Shipdate]])</f>
        <v>2023</v>
      </c>
      <c r="K493">
        <f>MONTH(shipments[[#This Row],[Shipdate]])</f>
        <v>6</v>
      </c>
      <c r="L493" t="str">
        <f>TEXT(shipments[[#This Row],[Shipdate]],"mmmm")</f>
        <v>June</v>
      </c>
      <c r="M493">
        <f>_xlfn.XLOOKUP(shipments[[#This Row],[PID]],products[PID],products[Cost_per_box],"NA",0)</f>
        <v>3.68</v>
      </c>
      <c r="N493">
        <f>shipments[[#This Row],[Boxes]]*shipments[[#This Row],[Cost Per Box]]</f>
        <v>1207.04</v>
      </c>
      <c r="O493">
        <f>shipments[[#This Row],[Sales Amount]]-shipments[[#This Row],[Total Cost]]</f>
        <v>5992.96</v>
      </c>
      <c r="P493" s="9">
        <f>shipments[[#This Row],[Profit]]/shipments[[#This Row],[Sales Amount]]</f>
        <v>0.83235555555555552</v>
      </c>
    </row>
    <row r="494" spans="1:16" x14ac:dyDescent="1">
      <c r="A494" t="s">
        <v>527</v>
      </c>
      <c r="B494" t="s">
        <v>8038</v>
      </c>
      <c r="C494" t="s">
        <v>8019</v>
      </c>
      <c r="D494" t="s">
        <v>8036</v>
      </c>
      <c r="E494" s="1">
        <v>44979</v>
      </c>
      <c r="F494">
        <v>11733.75</v>
      </c>
      <c r="G494">
        <v>839</v>
      </c>
      <c r="H494" t="s">
        <v>6</v>
      </c>
      <c r="I494" t="str">
        <f>_xlfn.XLOOKUP(shipments[[#This Row],[SPID]],people[SPID],people[Sales_person],"NA",0)</f>
        <v>Barr Faughny</v>
      </c>
      <c r="J494">
        <f>YEAR(shipments[[#This Row],[Shipdate]])</f>
        <v>2023</v>
      </c>
      <c r="K494">
        <f>MONTH(shipments[[#This Row],[Shipdate]])</f>
        <v>2</v>
      </c>
      <c r="L494" t="str">
        <f>TEXT(shipments[[#This Row],[Shipdate]],"mmmm")</f>
        <v>February</v>
      </c>
      <c r="M494">
        <f>_xlfn.XLOOKUP(shipments[[#This Row],[PID]],products[PID],products[Cost_per_box],"NA",0)</f>
        <v>8.2200000000000006</v>
      </c>
      <c r="N494">
        <f>shipments[[#This Row],[Boxes]]*shipments[[#This Row],[Cost Per Box]]</f>
        <v>6896.5800000000008</v>
      </c>
      <c r="O494">
        <f>shipments[[#This Row],[Sales Amount]]-shipments[[#This Row],[Total Cost]]</f>
        <v>4837.1699999999992</v>
      </c>
      <c r="P494" s="9">
        <f>shipments[[#This Row],[Profit]]/shipments[[#This Row],[Sales Amount]]</f>
        <v>0.41224416746564391</v>
      </c>
    </row>
    <row r="495" spans="1:16" x14ac:dyDescent="1">
      <c r="A495" t="s">
        <v>528</v>
      </c>
      <c r="B495" t="s">
        <v>8038</v>
      </c>
      <c r="C495" t="s">
        <v>8019</v>
      </c>
      <c r="D495" t="s">
        <v>8032</v>
      </c>
      <c r="E495" s="1">
        <v>45505</v>
      </c>
      <c r="F495">
        <v>4007.25</v>
      </c>
      <c r="G495">
        <v>309</v>
      </c>
      <c r="H495" t="s">
        <v>17</v>
      </c>
      <c r="I495" t="str">
        <f>_xlfn.XLOOKUP(shipments[[#This Row],[SPID]],people[SPID],people[Sales_person],"NA",0)</f>
        <v>Barr Faughny</v>
      </c>
      <c r="J495">
        <f>YEAR(shipments[[#This Row],[Shipdate]])</f>
        <v>2024</v>
      </c>
      <c r="K495">
        <f>MONTH(shipments[[#This Row],[Shipdate]])</f>
        <v>8</v>
      </c>
      <c r="L495" t="str">
        <f>TEXT(shipments[[#This Row],[Shipdate]],"mmmm")</f>
        <v>August</v>
      </c>
      <c r="M495">
        <f>_xlfn.XLOOKUP(shipments[[#This Row],[PID]],products[PID],products[Cost_per_box],"NA",0)</f>
        <v>8.2200000000000006</v>
      </c>
      <c r="N495">
        <f>shipments[[#This Row],[Boxes]]*shipments[[#This Row],[Cost Per Box]]</f>
        <v>2539.98</v>
      </c>
      <c r="O495">
        <f>shipments[[#This Row],[Sales Amount]]-shipments[[#This Row],[Total Cost]]</f>
        <v>1467.27</v>
      </c>
      <c r="P495" s="9">
        <f>shipments[[#This Row],[Profit]]/shipments[[#This Row],[Sales Amount]]</f>
        <v>0.36615384615384616</v>
      </c>
    </row>
    <row r="496" spans="1:16" x14ac:dyDescent="1">
      <c r="A496" t="s">
        <v>529</v>
      </c>
      <c r="B496" t="s">
        <v>8038</v>
      </c>
      <c r="C496" t="s">
        <v>8019</v>
      </c>
      <c r="D496" t="s">
        <v>8036</v>
      </c>
      <c r="E496" s="1">
        <v>45364</v>
      </c>
      <c r="F496">
        <v>15309</v>
      </c>
      <c r="G496">
        <v>1021</v>
      </c>
      <c r="H496" t="s">
        <v>6</v>
      </c>
      <c r="I496" t="str">
        <f>_xlfn.XLOOKUP(shipments[[#This Row],[SPID]],people[SPID],people[Sales_person],"NA",0)</f>
        <v>Barr Faughny</v>
      </c>
      <c r="J496">
        <f>YEAR(shipments[[#This Row],[Shipdate]])</f>
        <v>2024</v>
      </c>
      <c r="K496">
        <f>MONTH(shipments[[#This Row],[Shipdate]])</f>
        <v>3</v>
      </c>
      <c r="L496" t="str">
        <f>TEXT(shipments[[#This Row],[Shipdate]],"mmmm")</f>
        <v>March</v>
      </c>
      <c r="M496">
        <f>_xlfn.XLOOKUP(shipments[[#This Row],[PID]],products[PID],products[Cost_per_box],"NA",0)</f>
        <v>8.2200000000000006</v>
      </c>
      <c r="N496">
        <f>shipments[[#This Row],[Boxes]]*shipments[[#This Row],[Cost Per Box]]</f>
        <v>8392.6200000000008</v>
      </c>
      <c r="O496">
        <f>shipments[[#This Row],[Sales Amount]]-shipments[[#This Row],[Total Cost]]</f>
        <v>6916.3799999999992</v>
      </c>
      <c r="P496" s="9">
        <f>shipments[[#This Row],[Profit]]/shipments[[#This Row],[Sales Amount]]</f>
        <v>0.45178522437781693</v>
      </c>
    </row>
    <row r="497" spans="1:16" x14ac:dyDescent="1">
      <c r="A497" t="s">
        <v>530</v>
      </c>
      <c r="B497" t="s">
        <v>8038</v>
      </c>
      <c r="C497" t="s">
        <v>8019</v>
      </c>
      <c r="D497" t="s">
        <v>8033</v>
      </c>
      <c r="E497" s="1">
        <v>45526</v>
      </c>
      <c r="F497">
        <v>4473</v>
      </c>
      <c r="G497">
        <v>299</v>
      </c>
      <c r="H497" t="s">
        <v>39</v>
      </c>
      <c r="I497" t="str">
        <f>_xlfn.XLOOKUP(shipments[[#This Row],[SPID]],people[SPID],people[Sales_person],"NA",0)</f>
        <v>Barr Faughny</v>
      </c>
      <c r="J497">
        <f>YEAR(shipments[[#This Row],[Shipdate]])</f>
        <v>2024</v>
      </c>
      <c r="K497">
        <f>MONTH(shipments[[#This Row],[Shipdate]])</f>
        <v>8</v>
      </c>
      <c r="L497" t="str">
        <f>TEXT(shipments[[#This Row],[Shipdate]],"mmmm")</f>
        <v>August</v>
      </c>
      <c r="M497">
        <f>_xlfn.XLOOKUP(shipments[[#This Row],[PID]],products[PID],products[Cost_per_box],"NA",0)</f>
        <v>8.2200000000000006</v>
      </c>
      <c r="N497">
        <f>shipments[[#This Row],[Boxes]]*shipments[[#This Row],[Cost Per Box]]</f>
        <v>2457.7800000000002</v>
      </c>
      <c r="O497">
        <f>shipments[[#This Row],[Sales Amount]]-shipments[[#This Row],[Total Cost]]</f>
        <v>2015.2199999999998</v>
      </c>
      <c r="P497" s="9">
        <f>shipments[[#This Row],[Profit]]/shipments[[#This Row],[Sales Amount]]</f>
        <v>0.45052984574111332</v>
      </c>
    </row>
    <row r="498" spans="1:16" x14ac:dyDescent="1">
      <c r="A498" t="s">
        <v>531</v>
      </c>
      <c r="B498" t="s">
        <v>8038</v>
      </c>
      <c r="C498" t="s">
        <v>8019</v>
      </c>
      <c r="D498" t="s">
        <v>8037</v>
      </c>
      <c r="E498" s="1">
        <v>45555</v>
      </c>
      <c r="F498">
        <v>1251</v>
      </c>
      <c r="G498">
        <v>105</v>
      </c>
      <c r="H498" t="s">
        <v>25</v>
      </c>
      <c r="I498" t="str">
        <f>_xlfn.XLOOKUP(shipments[[#This Row],[SPID]],people[SPID],people[Sales_person],"NA",0)</f>
        <v>Barr Faughny</v>
      </c>
      <c r="J498">
        <f>YEAR(shipments[[#This Row],[Shipdate]])</f>
        <v>2024</v>
      </c>
      <c r="K498">
        <f>MONTH(shipments[[#This Row],[Shipdate]])</f>
        <v>9</v>
      </c>
      <c r="L498" t="str">
        <f>TEXT(shipments[[#This Row],[Shipdate]],"mmmm")</f>
        <v>September</v>
      </c>
      <c r="M498">
        <f>_xlfn.XLOOKUP(shipments[[#This Row],[PID]],products[PID],products[Cost_per_box],"NA",0)</f>
        <v>8.2200000000000006</v>
      </c>
      <c r="N498">
        <f>shipments[[#This Row],[Boxes]]*shipments[[#This Row],[Cost Per Box]]</f>
        <v>863.1</v>
      </c>
      <c r="O498">
        <f>shipments[[#This Row],[Sales Amount]]-shipments[[#This Row],[Total Cost]]</f>
        <v>387.9</v>
      </c>
      <c r="P498" s="9">
        <f>shipments[[#This Row],[Profit]]/shipments[[#This Row],[Sales Amount]]</f>
        <v>0.31007194244604314</v>
      </c>
    </row>
    <row r="499" spans="1:16" x14ac:dyDescent="1">
      <c r="A499" t="s">
        <v>532</v>
      </c>
      <c r="B499" t="s">
        <v>8038</v>
      </c>
      <c r="C499" t="s">
        <v>8019</v>
      </c>
      <c r="D499" t="s">
        <v>8037</v>
      </c>
      <c r="E499" s="1">
        <v>44949</v>
      </c>
      <c r="F499">
        <v>18117</v>
      </c>
      <c r="G499">
        <v>1295</v>
      </c>
      <c r="H499" t="s">
        <v>6</v>
      </c>
      <c r="I499" t="str">
        <f>_xlfn.XLOOKUP(shipments[[#This Row],[SPID]],people[SPID],people[Sales_person],"NA",0)</f>
        <v>Barr Faughny</v>
      </c>
      <c r="J499">
        <f>YEAR(shipments[[#This Row],[Shipdate]])</f>
        <v>2023</v>
      </c>
      <c r="K499">
        <f>MONTH(shipments[[#This Row],[Shipdate]])</f>
        <v>1</v>
      </c>
      <c r="L499" t="str">
        <f>TEXT(shipments[[#This Row],[Shipdate]],"mmmm")</f>
        <v>January</v>
      </c>
      <c r="M499">
        <f>_xlfn.XLOOKUP(shipments[[#This Row],[PID]],products[PID],products[Cost_per_box],"NA",0)</f>
        <v>8.2200000000000006</v>
      </c>
      <c r="N499">
        <f>shipments[[#This Row],[Boxes]]*shipments[[#This Row],[Cost Per Box]]</f>
        <v>10644.900000000001</v>
      </c>
      <c r="O499">
        <f>shipments[[#This Row],[Sales Amount]]-shipments[[#This Row],[Total Cost]]</f>
        <v>7472.0999999999985</v>
      </c>
      <c r="P499" s="9">
        <f>shipments[[#This Row],[Profit]]/shipments[[#This Row],[Sales Amount]]</f>
        <v>0.41243583374730908</v>
      </c>
    </row>
    <row r="500" spans="1:16" x14ac:dyDescent="1">
      <c r="A500" t="s">
        <v>533</v>
      </c>
      <c r="B500" t="s">
        <v>8038</v>
      </c>
      <c r="C500" t="s">
        <v>8019</v>
      </c>
      <c r="D500" t="s">
        <v>8033</v>
      </c>
      <c r="E500" s="1">
        <v>45120</v>
      </c>
      <c r="F500">
        <v>1284.75</v>
      </c>
      <c r="G500">
        <v>108</v>
      </c>
      <c r="H500" t="s">
        <v>6</v>
      </c>
      <c r="I500" t="str">
        <f>_xlfn.XLOOKUP(shipments[[#This Row],[SPID]],people[SPID],people[Sales_person],"NA",0)</f>
        <v>Barr Faughny</v>
      </c>
      <c r="J500">
        <f>YEAR(shipments[[#This Row],[Shipdate]])</f>
        <v>2023</v>
      </c>
      <c r="K500">
        <f>MONTH(shipments[[#This Row],[Shipdate]])</f>
        <v>7</v>
      </c>
      <c r="L500" t="str">
        <f>TEXT(shipments[[#This Row],[Shipdate]],"mmmm")</f>
        <v>July</v>
      </c>
      <c r="M500">
        <f>_xlfn.XLOOKUP(shipments[[#This Row],[PID]],products[PID],products[Cost_per_box],"NA",0)</f>
        <v>8.2200000000000006</v>
      </c>
      <c r="N500">
        <f>shipments[[#This Row],[Boxes]]*shipments[[#This Row],[Cost Per Box]]</f>
        <v>887.7600000000001</v>
      </c>
      <c r="O500">
        <f>shipments[[#This Row],[Sales Amount]]-shipments[[#This Row],[Total Cost]]</f>
        <v>396.9899999999999</v>
      </c>
      <c r="P500" s="9">
        <f>shipments[[#This Row],[Profit]]/shipments[[#This Row],[Sales Amount]]</f>
        <v>0.30900175131348501</v>
      </c>
    </row>
    <row r="501" spans="1:16" x14ac:dyDescent="1">
      <c r="A501" t="s">
        <v>534</v>
      </c>
      <c r="B501" t="s">
        <v>8038</v>
      </c>
      <c r="C501" t="s">
        <v>8020</v>
      </c>
      <c r="D501" t="s">
        <v>8036</v>
      </c>
      <c r="E501" s="1">
        <v>45035</v>
      </c>
      <c r="F501">
        <v>5026.5</v>
      </c>
      <c r="G501">
        <v>280</v>
      </c>
      <c r="H501" t="s">
        <v>6</v>
      </c>
      <c r="I501" t="str">
        <f>_xlfn.XLOOKUP(shipments[[#This Row],[SPID]],people[SPID],people[Sales_person],"NA",0)</f>
        <v>Barr Faughny</v>
      </c>
      <c r="J501">
        <f>YEAR(shipments[[#This Row],[Shipdate]])</f>
        <v>2023</v>
      </c>
      <c r="K501">
        <f>MONTH(shipments[[#This Row],[Shipdate]])</f>
        <v>4</v>
      </c>
      <c r="L501" t="str">
        <f>TEXT(shipments[[#This Row],[Shipdate]],"mmmm")</f>
        <v>April</v>
      </c>
      <c r="M501">
        <f>_xlfn.XLOOKUP(shipments[[#This Row],[PID]],products[PID],products[Cost_per_box],"NA",0)</f>
        <v>10.23</v>
      </c>
      <c r="N501">
        <f>shipments[[#This Row],[Boxes]]*shipments[[#This Row],[Cost Per Box]]</f>
        <v>2864.4</v>
      </c>
      <c r="O501">
        <f>shipments[[#This Row],[Sales Amount]]-shipments[[#This Row],[Total Cost]]</f>
        <v>2162.1</v>
      </c>
      <c r="P501" s="9">
        <f>shipments[[#This Row],[Profit]]/shipments[[#This Row],[Sales Amount]]</f>
        <v>0.43014025663980898</v>
      </c>
    </row>
    <row r="502" spans="1:16" x14ac:dyDescent="1">
      <c r="A502" t="s">
        <v>535</v>
      </c>
      <c r="B502" t="s">
        <v>8038</v>
      </c>
      <c r="C502" t="s">
        <v>8021</v>
      </c>
      <c r="D502" t="s">
        <v>8036</v>
      </c>
      <c r="E502" s="1">
        <v>45113</v>
      </c>
      <c r="F502">
        <v>7569</v>
      </c>
      <c r="G502">
        <v>474</v>
      </c>
      <c r="H502" t="s">
        <v>6</v>
      </c>
      <c r="I502" t="str">
        <f>_xlfn.XLOOKUP(shipments[[#This Row],[SPID]],people[SPID],people[Sales_person],"NA",0)</f>
        <v>Barr Faughny</v>
      </c>
      <c r="J502">
        <f>YEAR(shipments[[#This Row],[Shipdate]])</f>
        <v>2023</v>
      </c>
      <c r="K502">
        <f>MONTH(shipments[[#This Row],[Shipdate]])</f>
        <v>7</v>
      </c>
      <c r="L502" t="str">
        <f>TEXT(shipments[[#This Row],[Shipdate]],"mmmm")</f>
        <v>July</v>
      </c>
      <c r="M502">
        <f>_xlfn.XLOOKUP(shipments[[#This Row],[PID]],products[PID],products[Cost_per_box],"NA",0)</f>
        <v>4.74</v>
      </c>
      <c r="N502">
        <f>shipments[[#This Row],[Boxes]]*shipments[[#This Row],[Cost Per Box]]</f>
        <v>2246.7600000000002</v>
      </c>
      <c r="O502">
        <f>shipments[[#This Row],[Sales Amount]]-shipments[[#This Row],[Total Cost]]</f>
        <v>5322.24</v>
      </c>
      <c r="P502" s="9">
        <f>shipments[[#This Row],[Profit]]/shipments[[#This Row],[Sales Amount]]</f>
        <v>0.70316290130796666</v>
      </c>
    </row>
    <row r="503" spans="1:16" x14ac:dyDescent="1">
      <c r="A503" t="s">
        <v>536</v>
      </c>
      <c r="B503" t="s">
        <v>8038</v>
      </c>
      <c r="C503" t="s">
        <v>8021</v>
      </c>
      <c r="D503" t="s">
        <v>8037</v>
      </c>
      <c r="E503" s="1">
        <v>45464</v>
      </c>
      <c r="F503">
        <v>11081.25</v>
      </c>
      <c r="G503">
        <v>853</v>
      </c>
      <c r="H503" t="s">
        <v>6</v>
      </c>
      <c r="I503" t="str">
        <f>_xlfn.XLOOKUP(shipments[[#This Row],[SPID]],people[SPID],people[Sales_person],"NA",0)</f>
        <v>Barr Faughny</v>
      </c>
      <c r="J503">
        <f>YEAR(shipments[[#This Row],[Shipdate]])</f>
        <v>2024</v>
      </c>
      <c r="K503">
        <f>MONTH(shipments[[#This Row],[Shipdate]])</f>
        <v>6</v>
      </c>
      <c r="L503" t="str">
        <f>TEXT(shipments[[#This Row],[Shipdate]],"mmmm")</f>
        <v>June</v>
      </c>
      <c r="M503">
        <f>_xlfn.XLOOKUP(shipments[[#This Row],[PID]],products[PID],products[Cost_per_box],"NA",0)</f>
        <v>4.74</v>
      </c>
      <c r="N503">
        <f>shipments[[#This Row],[Boxes]]*shipments[[#This Row],[Cost Per Box]]</f>
        <v>4043.2200000000003</v>
      </c>
      <c r="O503">
        <f>shipments[[#This Row],[Sales Amount]]-shipments[[#This Row],[Total Cost]]</f>
        <v>7038.03</v>
      </c>
      <c r="P503" s="9">
        <f>shipments[[#This Row],[Profit]]/shipments[[#This Row],[Sales Amount]]</f>
        <v>0.63512961082910324</v>
      </c>
    </row>
    <row r="504" spans="1:16" x14ac:dyDescent="1">
      <c r="A504" t="s">
        <v>537</v>
      </c>
      <c r="B504" t="s">
        <v>8038</v>
      </c>
      <c r="C504" t="s">
        <v>8022</v>
      </c>
      <c r="D504" t="s">
        <v>8033</v>
      </c>
      <c r="E504" s="1">
        <v>44993</v>
      </c>
      <c r="F504">
        <v>333</v>
      </c>
      <c r="G504">
        <v>37</v>
      </c>
      <c r="H504" t="s">
        <v>6</v>
      </c>
      <c r="I504" t="str">
        <f>_xlfn.XLOOKUP(shipments[[#This Row],[SPID]],people[SPID],people[Sales_person],"NA",0)</f>
        <v>Barr Faughny</v>
      </c>
      <c r="J504">
        <f>YEAR(shipments[[#This Row],[Shipdate]])</f>
        <v>2023</v>
      </c>
      <c r="K504">
        <f>MONTH(shipments[[#This Row],[Shipdate]])</f>
        <v>3</v>
      </c>
      <c r="L504" t="str">
        <f>TEXT(shipments[[#This Row],[Shipdate]],"mmmm")</f>
        <v>March</v>
      </c>
      <c r="M504">
        <f>_xlfn.XLOOKUP(shipments[[#This Row],[PID]],products[PID],products[Cost_per_box],"NA",0)</f>
        <v>10.51</v>
      </c>
      <c r="N504">
        <f>shipments[[#This Row],[Boxes]]*shipments[[#This Row],[Cost Per Box]]</f>
        <v>388.87</v>
      </c>
      <c r="O504">
        <f>shipments[[#This Row],[Sales Amount]]-shipments[[#This Row],[Total Cost]]</f>
        <v>-55.870000000000005</v>
      </c>
      <c r="P504" s="9">
        <f>shipments[[#This Row],[Profit]]/shipments[[#This Row],[Sales Amount]]</f>
        <v>-0.1677777777777778</v>
      </c>
    </row>
    <row r="505" spans="1:16" x14ac:dyDescent="1">
      <c r="A505" t="s">
        <v>538</v>
      </c>
      <c r="B505" t="s">
        <v>8038</v>
      </c>
      <c r="C505" t="s">
        <v>8022</v>
      </c>
      <c r="D505" t="s">
        <v>8037</v>
      </c>
      <c r="E505" s="1">
        <v>45082</v>
      </c>
      <c r="F505">
        <v>7965</v>
      </c>
      <c r="G505">
        <v>797</v>
      </c>
      <c r="H505" t="s">
        <v>6</v>
      </c>
      <c r="I505" t="str">
        <f>_xlfn.XLOOKUP(shipments[[#This Row],[SPID]],people[SPID],people[Sales_person],"NA",0)</f>
        <v>Barr Faughny</v>
      </c>
      <c r="J505">
        <f>YEAR(shipments[[#This Row],[Shipdate]])</f>
        <v>2023</v>
      </c>
      <c r="K505">
        <f>MONTH(shipments[[#This Row],[Shipdate]])</f>
        <v>6</v>
      </c>
      <c r="L505" t="str">
        <f>TEXT(shipments[[#This Row],[Shipdate]],"mmmm")</f>
        <v>June</v>
      </c>
      <c r="M505">
        <f>_xlfn.XLOOKUP(shipments[[#This Row],[PID]],products[PID],products[Cost_per_box],"NA",0)</f>
        <v>10.51</v>
      </c>
      <c r="N505">
        <f>shipments[[#This Row],[Boxes]]*shipments[[#This Row],[Cost Per Box]]</f>
        <v>8376.4699999999993</v>
      </c>
      <c r="O505">
        <f>shipments[[#This Row],[Sales Amount]]-shipments[[#This Row],[Total Cost]]</f>
        <v>-411.46999999999935</v>
      </c>
      <c r="P505" s="9">
        <f>shipments[[#This Row],[Profit]]/shipments[[#This Row],[Sales Amount]]</f>
        <v>-5.1659761456371543E-2</v>
      </c>
    </row>
    <row r="506" spans="1:16" x14ac:dyDescent="1">
      <c r="A506" t="s">
        <v>539</v>
      </c>
      <c r="B506" t="s">
        <v>8038</v>
      </c>
      <c r="C506" t="s">
        <v>8022</v>
      </c>
      <c r="D506" t="s">
        <v>8033</v>
      </c>
      <c r="E506" s="1">
        <v>44937</v>
      </c>
      <c r="F506">
        <v>8469</v>
      </c>
      <c r="G506">
        <v>1412</v>
      </c>
      <c r="H506" t="s">
        <v>6</v>
      </c>
      <c r="I506" t="str">
        <f>_xlfn.XLOOKUP(shipments[[#This Row],[SPID]],people[SPID],people[Sales_person],"NA",0)</f>
        <v>Barr Faughny</v>
      </c>
      <c r="J506">
        <f>YEAR(shipments[[#This Row],[Shipdate]])</f>
        <v>2023</v>
      </c>
      <c r="K506">
        <f>MONTH(shipments[[#This Row],[Shipdate]])</f>
        <v>1</v>
      </c>
      <c r="L506" t="str">
        <f>TEXT(shipments[[#This Row],[Shipdate]],"mmmm")</f>
        <v>January</v>
      </c>
      <c r="M506">
        <f>_xlfn.XLOOKUP(shipments[[#This Row],[PID]],products[PID],products[Cost_per_box],"NA",0)</f>
        <v>10.51</v>
      </c>
      <c r="N506">
        <f>shipments[[#This Row],[Boxes]]*shipments[[#This Row],[Cost Per Box]]</f>
        <v>14840.119999999999</v>
      </c>
      <c r="O506">
        <f>shipments[[#This Row],[Sales Amount]]-shipments[[#This Row],[Total Cost]]</f>
        <v>-6371.119999999999</v>
      </c>
      <c r="P506" s="9">
        <f>shipments[[#This Row],[Profit]]/shipments[[#This Row],[Sales Amount]]</f>
        <v>-0.75228716495453996</v>
      </c>
    </row>
    <row r="507" spans="1:16" x14ac:dyDescent="1">
      <c r="A507" t="s">
        <v>540</v>
      </c>
      <c r="B507" t="s">
        <v>8038</v>
      </c>
      <c r="C507" t="s">
        <v>8022</v>
      </c>
      <c r="D507" t="s">
        <v>8037</v>
      </c>
      <c r="E507" s="1">
        <v>45083</v>
      </c>
      <c r="F507">
        <v>2592</v>
      </c>
      <c r="G507">
        <v>324</v>
      </c>
      <c r="H507" t="s">
        <v>6</v>
      </c>
      <c r="I507" t="str">
        <f>_xlfn.XLOOKUP(shipments[[#This Row],[SPID]],people[SPID],people[Sales_person],"NA",0)</f>
        <v>Barr Faughny</v>
      </c>
      <c r="J507">
        <f>YEAR(shipments[[#This Row],[Shipdate]])</f>
        <v>2023</v>
      </c>
      <c r="K507">
        <f>MONTH(shipments[[#This Row],[Shipdate]])</f>
        <v>6</v>
      </c>
      <c r="L507" t="str">
        <f>TEXT(shipments[[#This Row],[Shipdate]],"mmmm")</f>
        <v>June</v>
      </c>
      <c r="M507">
        <f>_xlfn.XLOOKUP(shipments[[#This Row],[PID]],products[PID],products[Cost_per_box],"NA",0)</f>
        <v>10.51</v>
      </c>
      <c r="N507">
        <f>shipments[[#This Row],[Boxes]]*shipments[[#This Row],[Cost Per Box]]</f>
        <v>3405.24</v>
      </c>
      <c r="O507">
        <f>shipments[[#This Row],[Sales Amount]]-shipments[[#This Row],[Total Cost]]</f>
        <v>-813.23999999999978</v>
      </c>
      <c r="P507" s="9">
        <f>shipments[[#This Row],[Profit]]/shipments[[#This Row],[Sales Amount]]</f>
        <v>-0.31374999999999992</v>
      </c>
    </row>
    <row r="508" spans="1:16" x14ac:dyDescent="1">
      <c r="A508" t="s">
        <v>541</v>
      </c>
      <c r="B508" t="s">
        <v>8038</v>
      </c>
      <c r="C508" t="s">
        <v>8023</v>
      </c>
      <c r="D508" t="s">
        <v>8036</v>
      </c>
      <c r="E508" s="1">
        <v>45099</v>
      </c>
      <c r="F508">
        <v>7305.75</v>
      </c>
      <c r="G508">
        <v>488</v>
      </c>
      <c r="H508" t="s">
        <v>6</v>
      </c>
      <c r="I508" t="str">
        <f>_xlfn.XLOOKUP(shipments[[#This Row],[SPID]],people[SPID],people[Sales_person],"NA",0)</f>
        <v>Barr Faughny</v>
      </c>
      <c r="J508">
        <f>YEAR(shipments[[#This Row],[Shipdate]])</f>
        <v>2023</v>
      </c>
      <c r="K508">
        <f>MONTH(shipments[[#This Row],[Shipdate]])</f>
        <v>6</v>
      </c>
      <c r="L508" t="str">
        <f>TEXT(shipments[[#This Row],[Shipdate]],"mmmm")</f>
        <v>June</v>
      </c>
      <c r="M508">
        <f>_xlfn.XLOOKUP(shipments[[#This Row],[PID]],products[PID],products[Cost_per_box],"NA",0)</f>
        <v>6.43</v>
      </c>
      <c r="N508">
        <f>shipments[[#This Row],[Boxes]]*shipments[[#This Row],[Cost Per Box]]</f>
        <v>3137.8399999999997</v>
      </c>
      <c r="O508">
        <f>shipments[[#This Row],[Sales Amount]]-shipments[[#This Row],[Total Cost]]</f>
        <v>4167.91</v>
      </c>
      <c r="P508" s="9">
        <f>shipments[[#This Row],[Profit]]/shipments[[#This Row],[Sales Amount]]</f>
        <v>0.57049721110084517</v>
      </c>
    </row>
    <row r="509" spans="1:16" x14ac:dyDescent="1">
      <c r="A509" t="s">
        <v>542</v>
      </c>
      <c r="B509" t="s">
        <v>8038</v>
      </c>
      <c r="C509" t="s">
        <v>8023</v>
      </c>
      <c r="D509" t="s">
        <v>8036</v>
      </c>
      <c r="E509" s="1">
        <v>45328</v>
      </c>
      <c r="F509">
        <v>5157</v>
      </c>
      <c r="G509">
        <v>369</v>
      </c>
      <c r="H509" t="s">
        <v>6</v>
      </c>
      <c r="I509" t="str">
        <f>_xlfn.XLOOKUP(shipments[[#This Row],[SPID]],people[SPID],people[Sales_person],"NA",0)</f>
        <v>Barr Faughny</v>
      </c>
      <c r="J509">
        <f>YEAR(shipments[[#This Row],[Shipdate]])</f>
        <v>2024</v>
      </c>
      <c r="K509">
        <f>MONTH(shipments[[#This Row],[Shipdate]])</f>
        <v>2</v>
      </c>
      <c r="L509" t="str">
        <f>TEXT(shipments[[#This Row],[Shipdate]],"mmmm")</f>
        <v>February</v>
      </c>
      <c r="M509">
        <f>_xlfn.XLOOKUP(shipments[[#This Row],[PID]],products[PID],products[Cost_per_box],"NA",0)</f>
        <v>6.43</v>
      </c>
      <c r="N509">
        <f>shipments[[#This Row],[Boxes]]*shipments[[#This Row],[Cost Per Box]]</f>
        <v>2372.67</v>
      </c>
      <c r="O509">
        <f>shipments[[#This Row],[Sales Amount]]-shipments[[#This Row],[Total Cost]]</f>
        <v>2784.33</v>
      </c>
      <c r="P509" s="9">
        <f>shipments[[#This Row],[Profit]]/shipments[[#This Row],[Sales Amount]]</f>
        <v>0.53991273996509592</v>
      </c>
    </row>
    <row r="510" spans="1:16" x14ac:dyDescent="1">
      <c r="A510" t="s">
        <v>543</v>
      </c>
      <c r="B510" t="s">
        <v>8038</v>
      </c>
      <c r="C510" t="s">
        <v>8024</v>
      </c>
      <c r="D510" t="s">
        <v>8036</v>
      </c>
      <c r="E510" s="1">
        <v>44939</v>
      </c>
      <c r="F510">
        <v>540</v>
      </c>
      <c r="G510">
        <v>32</v>
      </c>
      <c r="H510" t="s">
        <v>6</v>
      </c>
      <c r="I510" t="str">
        <f>_xlfn.XLOOKUP(shipments[[#This Row],[SPID]],people[SPID],people[Sales_person],"NA",0)</f>
        <v>Barr Faughny</v>
      </c>
      <c r="J510">
        <f>YEAR(shipments[[#This Row],[Shipdate]])</f>
        <v>2023</v>
      </c>
      <c r="K510">
        <f>MONTH(shipments[[#This Row],[Shipdate]])</f>
        <v>1</v>
      </c>
      <c r="L510" t="str">
        <f>TEXT(shipments[[#This Row],[Shipdate]],"mmmm")</f>
        <v>January</v>
      </c>
      <c r="M510">
        <f>_xlfn.XLOOKUP(shipments[[#This Row],[PID]],products[PID],products[Cost_per_box],"NA",0)</f>
        <v>12.41</v>
      </c>
      <c r="N510">
        <f>shipments[[#This Row],[Boxes]]*shipments[[#This Row],[Cost Per Box]]</f>
        <v>397.12</v>
      </c>
      <c r="O510">
        <f>shipments[[#This Row],[Sales Amount]]-shipments[[#This Row],[Total Cost]]</f>
        <v>142.88</v>
      </c>
      <c r="P510" s="9">
        <f>shipments[[#This Row],[Profit]]/shipments[[#This Row],[Sales Amount]]</f>
        <v>0.2645925925925926</v>
      </c>
    </row>
    <row r="511" spans="1:16" x14ac:dyDescent="1">
      <c r="A511" t="s">
        <v>544</v>
      </c>
      <c r="B511" t="s">
        <v>8038</v>
      </c>
      <c r="C511" t="s">
        <v>8025</v>
      </c>
      <c r="D511" t="s">
        <v>8032</v>
      </c>
      <c r="E511" s="1">
        <v>45414</v>
      </c>
      <c r="F511">
        <v>2700</v>
      </c>
      <c r="G511">
        <v>180</v>
      </c>
      <c r="H511" t="s">
        <v>6</v>
      </c>
      <c r="I511" t="str">
        <f>_xlfn.XLOOKUP(shipments[[#This Row],[SPID]],people[SPID],people[Sales_person],"NA",0)</f>
        <v>Barr Faughny</v>
      </c>
      <c r="J511">
        <f>YEAR(shipments[[#This Row],[Shipdate]])</f>
        <v>2024</v>
      </c>
      <c r="K511">
        <f>MONTH(shipments[[#This Row],[Shipdate]])</f>
        <v>5</v>
      </c>
      <c r="L511" t="str">
        <f>TEXT(shipments[[#This Row],[Shipdate]],"mmmm")</f>
        <v>May</v>
      </c>
      <c r="M511">
        <f>_xlfn.XLOOKUP(shipments[[#This Row],[PID]],products[PID],products[Cost_per_box],"NA",0)</f>
        <v>9.57</v>
      </c>
      <c r="N511">
        <f>shipments[[#This Row],[Boxes]]*shipments[[#This Row],[Cost Per Box]]</f>
        <v>1722.6000000000001</v>
      </c>
      <c r="O511">
        <f>shipments[[#This Row],[Sales Amount]]-shipments[[#This Row],[Total Cost]]</f>
        <v>977.39999999999986</v>
      </c>
      <c r="P511" s="9">
        <f>shipments[[#This Row],[Profit]]/shipments[[#This Row],[Sales Amount]]</f>
        <v>0.36199999999999993</v>
      </c>
    </row>
    <row r="512" spans="1:16" x14ac:dyDescent="1">
      <c r="A512" t="s">
        <v>545</v>
      </c>
      <c r="B512" t="s">
        <v>8038</v>
      </c>
      <c r="C512" t="s">
        <v>8025</v>
      </c>
      <c r="D512" t="s">
        <v>8036</v>
      </c>
      <c r="E512" s="1">
        <v>44992</v>
      </c>
      <c r="F512">
        <v>3244.5</v>
      </c>
      <c r="G512">
        <v>181</v>
      </c>
      <c r="H512" t="s">
        <v>6</v>
      </c>
      <c r="I512" t="str">
        <f>_xlfn.XLOOKUP(shipments[[#This Row],[SPID]],people[SPID],people[Sales_person],"NA",0)</f>
        <v>Barr Faughny</v>
      </c>
      <c r="J512">
        <f>YEAR(shipments[[#This Row],[Shipdate]])</f>
        <v>2023</v>
      </c>
      <c r="K512">
        <f>MONTH(shipments[[#This Row],[Shipdate]])</f>
        <v>3</v>
      </c>
      <c r="L512" t="str">
        <f>TEXT(shipments[[#This Row],[Shipdate]],"mmmm")</f>
        <v>March</v>
      </c>
      <c r="M512">
        <f>_xlfn.XLOOKUP(shipments[[#This Row],[PID]],products[PID],products[Cost_per_box],"NA",0)</f>
        <v>9.57</v>
      </c>
      <c r="N512">
        <f>shipments[[#This Row],[Boxes]]*shipments[[#This Row],[Cost Per Box]]</f>
        <v>1732.17</v>
      </c>
      <c r="O512">
        <f>shipments[[#This Row],[Sales Amount]]-shipments[[#This Row],[Total Cost]]</f>
        <v>1512.33</v>
      </c>
      <c r="P512" s="9">
        <f>shipments[[#This Row],[Profit]]/shipments[[#This Row],[Sales Amount]]</f>
        <v>0.46612112806287559</v>
      </c>
    </row>
    <row r="513" spans="1:16" x14ac:dyDescent="1">
      <c r="A513" t="s">
        <v>546</v>
      </c>
      <c r="B513" t="s">
        <v>8038</v>
      </c>
      <c r="C513" t="s">
        <v>8025</v>
      </c>
      <c r="D513" t="s">
        <v>8037</v>
      </c>
      <c r="E513" s="1">
        <v>44945</v>
      </c>
      <c r="F513">
        <v>16299</v>
      </c>
      <c r="G513">
        <v>1087</v>
      </c>
      <c r="H513" t="s">
        <v>6</v>
      </c>
      <c r="I513" t="str">
        <f>_xlfn.XLOOKUP(shipments[[#This Row],[SPID]],people[SPID],people[Sales_person],"NA",0)</f>
        <v>Barr Faughny</v>
      </c>
      <c r="J513">
        <f>YEAR(shipments[[#This Row],[Shipdate]])</f>
        <v>2023</v>
      </c>
      <c r="K513">
        <f>MONTH(shipments[[#This Row],[Shipdate]])</f>
        <v>1</v>
      </c>
      <c r="L513" t="str">
        <f>TEXT(shipments[[#This Row],[Shipdate]],"mmmm")</f>
        <v>January</v>
      </c>
      <c r="M513">
        <f>_xlfn.XLOOKUP(shipments[[#This Row],[PID]],products[PID],products[Cost_per_box],"NA",0)</f>
        <v>9.57</v>
      </c>
      <c r="N513">
        <f>shipments[[#This Row],[Boxes]]*shipments[[#This Row],[Cost Per Box]]</f>
        <v>10402.59</v>
      </c>
      <c r="O513">
        <f>shipments[[#This Row],[Sales Amount]]-shipments[[#This Row],[Total Cost]]</f>
        <v>5896.41</v>
      </c>
      <c r="P513" s="9">
        <f>shipments[[#This Row],[Profit]]/shipments[[#This Row],[Sales Amount]]</f>
        <v>0.36176513896558071</v>
      </c>
    </row>
    <row r="514" spans="1:16" x14ac:dyDescent="1">
      <c r="A514" t="s">
        <v>547</v>
      </c>
      <c r="B514" t="s">
        <v>8038</v>
      </c>
      <c r="C514" t="s">
        <v>8026</v>
      </c>
      <c r="D514" t="s">
        <v>8033</v>
      </c>
      <c r="E514" s="1">
        <v>45093</v>
      </c>
      <c r="F514">
        <v>9074.25</v>
      </c>
      <c r="G514">
        <v>1009</v>
      </c>
      <c r="H514" t="s">
        <v>6</v>
      </c>
      <c r="I514" t="str">
        <f>_xlfn.XLOOKUP(shipments[[#This Row],[SPID]],people[SPID],people[Sales_person],"NA",0)</f>
        <v>Barr Faughny</v>
      </c>
      <c r="J514">
        <f>YEAR(shipments[[#This Row],[Shipdate]])</f>
        <v>2023</v>
      </c>
      <c r="K514">
        <f>MONTH(shipments[[#This Row],[Shipdate]])</f>
        <v>6</v>
      </c>
      <c r="L514" t="str">
        <f>TEXT(shipments[[#This Row],[Shipdate]],"mmmm")</f>
        <v>June</v>
      </c>
      <c r="M514">
        <f>_xlfn.XLOOKUP(shipments[[#This Row],[PID]],products[PID],products[Cost_per_box],"NA",0)</f>
        <v>8.43</v>
      </c>
      <c r="N514">
        <f>shipments[[#This Row],[Boxes]]*shipments[[#This Row],[Cost Per Box]]</f>
        <v>8505.869999999999</v>
      </c>
      <c r="O514">
        <f>shipments[[#This Row],[Sales Amount]]-shipments[[#This Row],[Total Cost]]</f>
        <v>568.38000000000102</v>
      </c>
      <c r="P514" s="9">
        <f>shipments[[#This Row],[Profit]]/shipments[[#This Row],[Sales Amount]]</f>
        <v>6.2636581535664218E-2</v>
      </c>
    </row>
    <row r="515" spans="1:16" x14ac:dyDescent="1">
      <c r="A515" t="s">
        <v>548</v>
      </c>
      <c r="B515" t="s">
        <v>8038</v>
      </c>
      <c r="C515" t="s">
        <v>8026</v>
      </c>
      <c r="D515" t="s">
        <v>8032</v>
      </c>
      <c r="E515" s="1">
        <v>45285</v>
      </c>
      <c r="F515">
        <v>171</v>
      </c>
      <c r="G515">
        <v>18</v>
      </c>
      <c r="H515" t="s">
        <v>6</v>
      </c>
      <c r="I515" t="str">
        <f>_xlfn.XLOOKUP(shipments[[#This Row],[SPID]],people[SPID],people[Sales_person],"NA",0)</f>
        <v>Barr Faughny</v>
      </c>
      <c r="J515">
        <f>YEAR(shipments[[#This Row],[Shipdate]])</f>
        <v>2023</v>
      </c>
      <c r="K515">
        <f>MONTH(shipments[[#This Row],[Shipdate]])</f>
        <v>12</v>
      </c>
      <c r="L515" t="str">
        <f>TEXT(shipments[[#This Row],[Shipdate]],"mmmm")</f>
        <v>December</v>
      </c>
      <c r="M515">
        <f>_xlfn.XLOOKUP(shipments[[#This Row],[PID]],products[PID],products[Cost_per_box],"NA",0)</f>
        <v>8.43</v>
      </c>
      <c r="N515">
        <f>shipments[[#This Row],[Boxes]]*shipments[[#This Row],[Cost Per Box]]</f>
        <v>151.74</v>
      </c>
      <c r="O515">
        <f>shipments[[#This Row],[Sales Amount]]-shipments[[#This Row],[Total Cost]]</f>
        <v>19.259999999999991</v>
      </c>
      <c r="P515" s="9">
        <f>shipments[[#This Row],[Profit]]/shipments[[#This Row],[Sales Amount]]</f>
        <v>0.11263157894736837</v>
      </c>
    </row>
    <row r="516" spans="1:16" x14ac:dyDescent="1">
      <c r="A516" t="s">
        <v>549</v>
      </c>
      <c r="B516" t="s">
        <v>8038</v>
      </c>
      <c r="C516" t="s">
        <v>8026</v>
      </c>
      <c r="D516" t="s">
        <v>8033</v>
      </c>
      <c r="E516" s="1">
        <v>45300</v>
      </c>
      <c r="F516">
        <v>4488.75</v>
      </c>
      <c r="G516">
        <v>449</v>
      </c>
      <c r="H516" t="s">
        <v>6</v>
      </c>
      <c r="I516" t="str">
        <f>_xlfn.XLOOKUP(shipments[[#This Row],[SPID]],people[SPID],people[Sales_person],"NA",0)</f>
        <v>Barr Faughny</v>
      </c>
      <c r="J516">
        <f>YEAR(shipments[[#This Row],[Shipdate]])</f>
        <v>2024</v>
      </c>
      <c r="K516">
        <f>MONTH(shipments[[#This Row],[Shipdate]])</f>
        <v>1</v>
      </c>
      <c r="L516" t="str">
        <f>TEXT(shipments[[#This Row],[Shipdate]],"mmmm")</f>
        <v>January</v>
      </c>
      <c r="M516">
        <f>_xlfn.XLOOKUP(shipments[[#This Row],[PID]],products[PID],products[Cost_per_box],"NA",0)</f>
        <v>8.43</v>
      </c>
      <c r="N516">
        <f>shipments[[#This Row],[Boxes]]*shipments[[#This Row],[Cost Per Box]]</f>
        <v>3785.0699999999997</v>
      </c>
      <c r="O516">
        <f>shipments[[#This Row],[Sales Amount]]-shipments[[#This Row],[Total Cost]]</f>
        <v>703.68000000000029</v>
      </c>
      <c r="P516" s="9">
        <f>shipments[[#This Row],[Profit]]/shipments[[#This Row],[Sales Amount]]</f>
        <v>0.15676524644945705</v>
      </c>
    </row>
    <row r="517" spans="1:16" x14ac:dyDescent="1">
      <c r="A517" t="s">
        <v>550</v>
      </c>
      <c r="B517" t="s">
        <v>8038</v>
      </c>
      <c r="C517" t="s">
        <v>8026</v>
      </c>
      <c r="D517" t="s">
        <v>8033</v>
      </c>
      <c r="E517" s="1">
        <v>45261</v>
      </c>
      <c r="F517">
        <v>897.75</v>
      </c>
      <c r="G517">
        <v>100</v>
      </c>
      <c r="H517" t="s">
        <v>6</v>
      </c>
      <c r="I517" t="str">
        <f>_xlfn.XLOOKUP(shipments[[#This Row],[SPID]],people[SPID],people[Sales_person],"NA",0)</f>
        <v>Barr Faughny</v>
      </c>
      <c r="J517">
        <f>YEAR(shipments[[#This Row],[Shipdate]])</f>
        <v>2023</v>
      </c>
      <c r="K517">
        <f>MONTH(shipments[[#This Row],[Shipdate]])</f>
        <v>12</v>
      </c>
      <c r="L517" t="str">
        <f>TEXT(shipments[[#This Row],[Shipdate]],"mmmm")</f>
        <v>December</v>
      </c>
      <c r="M517">
        <f>_xlfn.XLOOKUP(shipments[[#This Row],[PID]],products[PID],products[Cost_per_box],"NA",0)</f>
        <v>8.43</v>
      </c>
      <c r="N517">
        <f>shipments[[#This Row],[Boxes]]*shipments[[#This Row],[Cost Per Box]]</f>
        <v>843</v>
      </c>
      <c r="O517">
        <f>shipments[[#This Row],[Sales Amount]]-shipments[[#This Row],[Total Cost]]</f>
        <v>54.75</v>
      </c>
      <c r="P517" s="9">
        <f>shipments[[#This Row],[Profit]]/shipments[[#This Row],[Sales Amount]]</f>
        <v>6.0985797827903088E-2</v>
      </c>
    </row>
    <row r="518" spans="1:16" x14ac:dyDescent="1">
      <c r="A518" t="s">
        <v>551</v>
      </c>
      <c r="B518" t="s">
        <v>8038</v>
      </c>
      <c r="C518" t="s">
        <v>8027</v>
      </c>
      <c r="D518" t="s">
        <v>8037</v>
      </c>
      <c r="E518" s="1">
        <v>45540</v>
      </c>
      <c r="F518">
        <v>12404.25</v>
      </c>
      <c r="G518">
        <v>1241</v>
      </c>
      <c r="H518" t="s">
        <v>25</v>
      </c>
      <c r="I518" t="str">
        <f>_xlfn.XLOOKUP(shipments[[#This Row],[SPID]],people[SPID],people[Sales_person],"NA",0)</f>
        <v>Barr Faughny</v>
      </c>
      <c r="J518">
        <f>YEAR(shipments[[#This Row],[Shipdate]])</f>
        <v>2024</v>
      </c>
      <c r="K518">
        <f>MONTH(shipments[[#This Row],[Shipdate]])</f>
        <v>9</v>
      </c>
      <c r="L518" t="str">
        <f>TEXT(shipments[[#This Row],[Shipdate]],"mmmm")</f>
        <v>September</v>
      </c>
      <c r="M518">
        <f>_xlfn.XLOOKUP(shipments[[#This Row],[PID]],products[PID],products[Cost_per_box],"NA",0)</f>
        <v>6.8</v>
      </c>
      <c r="N518">
        <f>shipments[[#This Row],[Boxes]]*shipments[[#This Row],[Cost Per Box]]</f>
        <v>8438.7999999999993</v>
      </c>
      <c r="O518">
        <f>shipments[[#This Row],[Sales Amount]]-shipments[[#This Row],[Total Cost]]</f>
        <v>3965.4500000000007</v>
      </c>
      <c r="P518" s="9">
        <f>shipments[[#This Row],[Profit]]/shipments[[#This Row],[Sales Amount]]</f>
        <v>0.31968478545659762</v>
      </c>
    </row>
    <row r="519" spans="1:16" x14ac:dyDescent="1">
      <c r="A519" t="s">
        <v>552</v>
      </c>
      <c r="B519" t="s">
        <v>8038</v>
      </c>
      <c r="C519" t="s">
        <v>8027</v>
      </c>
      <c r="D519" t="s">
        <v>8033</v>
      </c>
      <c r="E519" s="1">
        <v>44974</v>
      </c>
      <c r="F519">
        <v>384.75</v>
      </c>
      <c r="G519">
        <v>43</v>
      </c>
      <c r="H519" t="s">
        <v>6</v>
      </c>
      <c r="I519" t="str">
        <f>_xlfn.XLOOKUP(shipments[[#This Row],[SPID]],people[SPID],people[Sales_person],"NA",0)</f>
        <v>Barr Faughny</v>
      </c>
      <c r="J519">
        <f>YEAR(shipments[[#This Row],[Shipdate]])</f>
        <v>2023</v>
      </c>
      <c r="K519">
        <f>MONTH(shipments[[#This Row],[Shipdate]])</f>
        <v>2</v>
      </c>
      <c r="L519" t="str">
        <f>TEXT(shipments[[#This Row],[Shipdate]],"mmmm")</f>
        <v>February</v>
      </c>
      <c r="M519">
        <f>_xlfn.XLOOKUP(shipments[[#This Row],[PID]],products[PID],products[Cost_per_box],"NA",0)</f>
        <v>6.8</v>
      </c>
      <c r="N519">
        <f>shipments[[#This Row],[Boxes]]*shipments[[#This Row],[Cost Per Box]]</f>
        <v>292.39999999999998</v>
      </c>
      <c r="O519">
        <f>shipments[[#This Row],[Sales Amount]]-shipments[[#This Row],[Total Cost]]</f>
        <v>92.350000000000023</v>
      </c>
      <c r="P519" s="9">
        <f>shipments[[#This Row],[Profit]]/shipments[[#This Row],[Sales Amount]]</f>
        <v>0.24002599090318394</v>
      </c>
    </row>
    <row r="520" spans="1:16" x14ac:dyDescent="1">
      <c r="A520" t="s">
        <v>553</v>
      </c>
      <c r="B520" t="s">
        <v>8038</v>
      </c>
      <c r="C520" t="s">
        <v>8027</v>
      </c>
      <c r="D520" t="s">
        <v>8036</v>
      </c>
      <c r="E520" s="1">
        <v>45476</v>
      </c>
      <c r="F520">
        <v>2160</v>
      </c>
      <c r="G520">
        <v>197</v>
      </c>
      <c r="H520" t="s">
        <v>17</v>
      </c>
      <c r="I520" t="str">
        <f>_xlfn.XLOOKUP(shipments[[#This Row],[SPID]],people[SPID],people[Sales_person],"NA",0)</f>
        <v>Barr Faughny</v>
      </c>
      <c r="J520">
        <f>YEAR(shipments[[#This Row],[Shipdate]])</f>
        <v>2024</v>
      </c>
      <c r="K520">
        <f>MONTH(shipments[[#This Row],[Shipdate]])</f>
        <v>7</v>
      </c>
      <c r="L520" t="str">
        <f>TEXT(shipments[[#This Row],[Shipdate]],"mmmm")</f>
        <v>July</v>
      </c>
      <c r="M520">
        <f>_xlfn.XLOOKUP(shipments[[#This Row],[PID]],products[PID],products[Cost_per_box],"NA",0)</f>
        <v>6.8</v>
      </c>
      <c r="N520">
        <f>shipments[[#This Row],[Boxes]]*shipments[[#This Row],[Cost Per Box]]</f>
        <v>1339.6</v>
      </c>
      <c r="O520">
        <f>shipments[[#This Row],[Sales Amount]]-shipments[[#This Row],[Total Cost]]</f>
        <v>820.40000000000009</v>
      </c>
      <c r="P520" s="9">
        <f>shipments[[#This Row],[Profit]]/shipments[[#This Row],[Sales Amount]]</f>
        <v>0.37981481481481488</v>
      </c>
    </row>
    <row r="521" spans="1:16" x14ac:dyDescent="1">
      <c r="A521" t="s">
        <v>554</v>
      </c>
      <c r="B521" t="s">
        <v>8038</v>
      </c>
      <c r="C521" t="s">
        <v>8028</v>
      </c>
      <c r="D521" t="s">
        <v>8032</v>
      </c>
      <c r="E521" s="1">
        <v>45264</v>
      </c>
      <c r="F521">
        <v>663.75</v>
      </c>
      <c r="G521">
        <v>25</v>
      </c>
      <c r="H521" t="s">
        <v>6</v>
      </c>
      <c r="I521" t="str">
        <f>_xlfn.XLOOKUP(shipments[[#This Row],[SPID]],people[SPID],people[Sales_person],"NA",0)</f>
        <v>Barr Faughny</v>
      </c>
      <c r="J521">
        <f>YEAR(shipments[[#This Row],[Shipdate]])</f>
        <v>2023</v>
      </c>
      <c r="K521">
        <f>MONTH(shipments[[#This Row],[Shipdate]])</f>
        <v>12</v>
      </c>
      <c r="L521" t="str">
        <f>TEXT(shipments[[#This Row],[Shipdate]],"mmmm")</f>
        <v>December</v>
      </c>
      <c r="M521">
        <f>_xlfn.XLOOKUP(shipments[[#This Row],[PID]],products[PID],products[Cost_per_box],"NA",0)</f>
        <v>5.04</v>
      </c>
      <c r="N521">
        <f>shipments[[#This Row],[Boxes]]*shipments[[#This Row],[Cost Per Box]]</f>
        <v>126</v>
      </c>
      <c r="O521">
        <f>shipments[[#This Row],[Sales Amount]]-shipments[[#This Row],[Total Cost]]</f>
        <v>537.75</v>
      </c>
      <c r="P521" s="9">
        <f>shipments[[#This Row],[Profit]]/shipments[[#This Row],[Sales Amount]]</f>
        <v>0.81016949152542372</v>
      </c>
    </row>
    <row r="522" spans="1:16" x14ac:dyDescent="1">
      <c r="A522" t="s">
        <v>555</v>
      </c>
      <c r="B522" t="s">
        <v>8038</v>
      </c>
      <c r="C522" t="s">
        <v>8028</v>
      </c>
      <c r="D522" t="s">
        <v>8036</v>
      </c>
      <c r="E522" s="1">
        <v>45475</v>
      </c>
      <c r="F522">
        <v>1887.75</v>
      </c>
      <c r="G522">
        <v>66</v>
      </c>
      <c r="H522" t="s">
        <v>17</v>
      </c>
      <c r="I522" t="str">
        <f>_xlfn.XLOOKUP(shipments[[#This Row],[SPID]],people[SPID],people[Sales_person],"NA",0)</f>
        <v>Barr Faughny</v>
      </c>
      <c r="J522">
        <f>YEAR(shipments[[#This Row],[Shipdate]])</f>
        <v>2024</v>
      </c>
      <c r="K522">
        <f>MONTH(shipments[[#This Row],[Shipdate]])</f>
        <v>7</v>
      </c>
      <c r="L522" t="str">
        <f>TEXT(shipments[[#This Row],[Shipdate]],"mmmm")</f>
        <v>July</v>
      </c>
      <c r="M522">
        <f>_xlfn.XLOOKUP(shipments[[#This Row],[PID]],products[PID],products[Cost_per_box],"NA",0)</f>
        <v>5.04</v>
      </c>
      <c r="N522">
        <f>shipments[[#This Row],[Boxes]]*shipments[[#This Row],[Cost Per Box]]</f>
        <v>332.64</v>
      </c>
      <c r="O522">
        <f>shipments[[#This Row],[Sales Amount]]-shipments[[#This Row],[Total Cost]]</f>
        <v>1555.1100000000001</v>
      </c>
      <c r="P522" s="9">
        <f>shipments[[#This Row],[Profit]]/shipments[[#This Row],[Sales Amount]]</f>
        <v>0.82379022646007161</v>
      </c>
    </row>
    <row r="523" spans="1:16" x14ac:dyDescent="1">
      <c r="A523" t="s">
        <v>556</v>
      </c>
      <c r="B523" t="s">
        <v>8038</v>
      </c>
      <c r="C523" t="s">
        <v>8028</v>
      </c>
      <c r="D523" t="s">
        <v>8036</v>
      </c>
      <c r="E523" s="1">
        <v>45399</v>
      </c>
      <c r="F523">
        <v>1980</v>
      </c>
      <c r="G523">
        <v>77</v>
      </c>
      <c r="H523" t="s">
        <v>6</v>
      </c>
      <c r="I523" t="str">
        <f>_xlfn.XLOOKUP(shipments[[#This Row],[SPID]],people[SPID],people[Sales_person],"NA",0)</f>
        <v>Barr Faughny</v>
      </c>
      <c r="J523">
        <f>YEAR(shipments[[#This Row],[Shipdate]])</f>
        <v>2024</v>
      </c>
      <c r="K523">
        <f>MONTH(shipments[[#This Row],[Shipdate]])</f>
        <v>4</v>
      </c>
      <c r="L523" t="str">
        <f>TEXT(shipments[[#This Row],[Shipdate]],"mmmm")</f>
        <v>April</v>
      </c>
      <c r="M523">
        <f>_xlfn.XLOOKUP(shipments[[#This Row],[PID]],products[PID],products[Cost_per_box],"NA",0)</f>
        <v>5.04</v>
      </c>
      <c r="N523">
        <f>shipments[[#This Row],[Boxes]]*shipments[[#This Row],[Cost Per Box]]</f>
        <v>388.08</v>
      </c>
      <c r="O523">
        <f>shipments[[#This Row],[Sales Amount]]-shipments[[#This Row],[Total Cost]]</f>
        <v>1591.92</v>
      </c>
      <c r="P523" s="9">
        <f>shipments[[#This Row],[Profit]]/shipments[[#This Row],[Sales Amount]]</f>
        <v>0.80400000000000005</v>
      </c>
    </row>
    <row r="524" spans="1:16" x14ac:dyDescent="1">
      <c r="A524" t="s">
        <v>557</v>
      </c>
      <c r="B524" t="s">
        <v>8038</v>
      </c>
      <c r="C524" t="s">
        <v>8029</v>
      </c>
      <c r="D524" t="s">
        <v>8032</v>
      </c>
      <c r="E524" s="1">
        <v>45064</v>
      </c>
      <c r="F524">
        <v>3991.5</v>
      </c>
      <c r="G524">
        <v>333</v>
      </c>
      <c r="H524" t="s">
        <v>6</v>
      </c>
      <c r="I524" t="str">
        <f>_xlfn.XLOOKUP(shipments[[#This Row],[SPID]],people[SPID],people[Sales_person],"NA",0)</f>
        <v>Barr Faughny</v>
      </c>
      <c r="J524">
        <f>YEAR(shipments[[#This Row],[Shipdate]])</f>
        <v>2023</v>
      </c>
      <c r="K524">
        <f>MONTH(shipments[[#This Row],[Shipdate]])</f>
        <v>5</v>
      </c>
      <c r="L524" t="str">
        <f>TEXT(shipments[[#This Row],[Shipdate]],"mmmm")</f>
        <v>May</v>
      </c>
      <c r="M524">
        <f>_xlfn.XLOOKUP(shipments[[#This Row],[PID]],products[PID],products[Cost_per_box],"NA",0)</f>
        <v>2.76</v>
      </c>
      <c r="N524">
        <f>shipments[[#This Row],[Boxes]]*shipments[[#This Row],[Cost Per Box]]</f>
        <v>919.07999999999993</v>
      </c>
      <c r="O524">
        <f>shipments[[#This Row],[Sales Amount]]-shipments[[#This Row],[Total Cost]]</f>
        <v>3072.42</v>
      </c>
      <c r="P524" s="9">
        <f>shipments[[#This Row],[Profit]]/shipments[[#This Row],[Sales Amount]]</f>
        <v>0.76974069898534392</v>
      </c>
    </row>
    <row r="525" spans="1:16" x14ac:dyDescent="1">
      <c r="A525" t="s">
        <v>558</v>
      </c>
      <c r="B525" t="s">
        <v>8038</v>
      </c>
      <c r="C525" t="s">
        <v>8029</v>
      </c>
      <c r="D525" t="s">
        <v>8037</v>
      </c>
      <c r="E525" s="1">
        <v>45560</v>
      </c>
      <c r="F525">
        <v>1797.75</v>
      </c>
      <c r="G525">
        <v>164</v>
      </c>
      <c r="H525" t="s">
        <v>25</v>
      </c>
      <c r="I525" t="str">
        <f>_xlfn.XLOOKUP(shipments[[#This Row],[SPID]],people[SPID],people[Sales_person],"NA",0)</f>
        <v>Barr Faughny</v>
      </c>
      <c r="J525">
        <f>YEAR(shipments[[#This Row],[Shipdate]])</f>
        <v>2024</v>
      </c>
      <c r="K525">
        <f>MONTH(shipments[[#This Row],[Shipdate]])</f>
        <v>9</v>
      </c>
      <c r="L525" t="str">
        <f>TEXT(shipments[[#This Row],[Shipdate]],"mmmm")</f>
        <v>September</v>
      </c>
      <c r="M525">
        <f>_xlfn.XLOOKUP(shipments[[#This Row],[PID]],products[PID],products[Cost_per_box],"NA",0)</f>
        <v>2.76</v>
      </c>
      <c r="N525">
        <f>shipments[[#This Row],[Boxes]]*shipments[[#This Row],[Cost Per Box]]</f>
        <v>452.64</v>
      </c>
      <c r="O525">
        <f>shipments[[#This Row],[Sales Amount]]-shipments[[#This Row],[Total Cost]]</f>
        <v>1345.1100000000001</v>
      </c>
      <c r="P525" s="9">
        <f>shipments[[#This Row],[Profit]]/shipments[[#This Row],[Sales Amount]]</f>
        <v>0.74821860659157291</v>
      </c>
    </row>
    <row r="526" spans="1:16" x14ac:dyDescent="1">
      <c r="A526" t="s">
        <v>559</v>
      </c>
      <c r="B526" t="s">
        <v>8038</v>
      </c>
      <c r="C526" t="s">
        <v>8030</v>
      </c>
      <c r="D526" t="s">
        <v>8035</v>
      </c>
      <c r="E526" s="1">
        <v>45482</v>
      </c>
      <c r="F526">
        <v>6293.25</v>
      </c>
      <c r="G526">
        <v>573</v>
      </c>
      <c r="H526" t="s">
        <v>17</v>
      </c>
      <c r="I526" t="str">
        <f>_xlfn.XLOOKUP(shipments[[#This Row],[SPID]],people[SPID],people[Sales_person],"NA",0)</f>
        <v>Barr Faughny</v>
      </c>
      <c r="J526">
        <f>YEAR(shipments[[#This Row],[Shipdate]])</f>
        <v>2024</v>
      </c>
      <c r="K526">
        <f>MONTH(shipments[[#This Row],[Shipdate]])</f>
        <v>7</v>
      </c>
      <c r="L526" t="str">
        <f>TEXT(shipments[[#This Row],[Shipdate]],"mmmm")</f>
        <v>July</v>
      </c>
      <c r="M526">
        <f>_xlfn.XLOOKUP(shipments[[#This Row],[PID]],products[PID],products[Cost_per_box],"NA",0)</f>
        <v>3.32</v>
      </c>
      <c r="N526">
        <f>shipments[[#This Row],[Boxes]]*shipments[[#This Row],[Cost Per Box]]</f>
        <v>1902.36</v>
      </c>
      <c r="O526">
        <f>shipments[[#This Row],[Sales Amount]]-shipments[[#This Row],[Total Cost]]</f>
        <v>4390.8900000000003</v>
      </c>
      <c r="P526" s="9">
        <f>shipments[[#This Row],[Profit]]/shipments[[#This Row],[Sales Amount]]</f>
        <v>0.69771421761411045</v>
      </c>
    </row>
    <row r="527" spans="1:16" x14ac:dyDescent="1">
      <c r="A527" t="s">
        <v>560</v>
      </c>
      <c r="B527" t="s">
        <v>8038</v>
      </c>
      <c r="C527" t="s">
        <v>8030</v>
      </c>
      <c r="D527" t="s">
        <v>8032</v>
      </c>
      <c r="E527" s="1">
        <v>45239</v>
      </c>
      <c r="F527">
        <v>2047.5</v>
      </c>
      <c r="G527">
        <v>187</v>
      </c>
      <c r="H527" t="s">
        <v>6</v>
      </c>
      <c r="I527" t="str">
        <f>_xlfn.XLOOKUP(shipments[[#This Row],[SPID]],people[SPID],people[Sales_person],"NA",0)</f>
        <v>Barr Faughny</v>
      </c>
      <c r="J527">
        <f>YEAR(shipments[[#This Row],[Shipdate]])</f>
        <v>2023</v>
      </c>
      <c r="K527">
        <f>MONTH(shipments[[#This Row],[Shipdate]])</f>
        <v>11</v>
      </c>
      <c r="L527" t="str">
        <f>TEXT(shipments[[#This Row],[Shipdate]],"mmmm")</f>
        <v>November</v>
      </c>
      <c r="M527">
        <f>_xlfn.XLOOKUP(shipments[[#This Row],[PID]],products[PID],products[Cost_per_box],"NA",0)</f>
        <v>3.32</v>
      </c>
      <c r="N527">
        <f>shipments[[#This Row],[Boxes]]*shipments[[#This Row],[Cost Per Box]]</f>
        <v>620.83999999999992</v>
      </c>
      <c r="O527">
        <f>shipments[[#This Row],[Sales Amount]]-shipments[[#This Row],[Total Cost]]</f>
        <v>1426.66</v>
      </c>
      <c r="P527" s="9">
        <f>shipments[[#This Row],[Profit]]/shipments[[#This Row],[Sales Amount]]</f>
        <v>0.69678144078144078</v>
      </c>
    </row>
    <row r="528" spans="1:16" x14ac:dyDescent="1">
      <c r="A528" t="s">
        <v>561</v>
      </c>
      <c r="B528" t="s">
        <v>8038</v>
      </c>
      <c r="C528" t="s">
        <v>8031</v>
      </c>
      <c r="D528" t="s">
        <v>8037</v>
      </c>
      <c r="E528" s="1">
        <v>45169</v>
      </c>
      <c r="F528">
        <v>10570.5</v>
      </c>
      <c r="G528">
        <v>529</v>
      </c>
      <c r="H528" t="s">
        <v>6</v>
      </c>
      <c r="I528" t="str">
        <f>_xlfn.XLOOKUP(shipments[[#This Row],[SPID]],people[SPID],people[Sales_person],"NA",0)</f>
        <v>Barr Faughny</v>
      </c>
      <c r="J528">
        <f>YEAR(shipments[[#This Row],[Shipdate]])</f>
        <v>2023</v>
      </c>
      <c r="K528">
        <f>MONTH(shipments[[#This Row],[Shipdate]])</f>
        <v>8</v>
      </c>
      <c r="L528" t="str">
        <f>TEXT(shipments[[#This Row],[Shipdate]],"mmmm")</f>
        <v>August</v>
      </c>
      <c r="M528">
        <f>_xlfn.XLOOKUP(shipments[[#This Row],[PID]],products[PID],products[Cost_per_box],"NA",0)</f>
        <v>2.65</v>
      </c>
      <c r="N528">
        <f>shipments[[#This Row],[Boxes]]*shipments[[#This Row],[Cost Per Box]]</f>
        <v>1401.85</v>
      </c>
      <c r="O528">
        <f>shipments[[#This Row],[Sales Amount]]-shipments[[#This Row],[Total Cost]]</f>
        <v>9168.65</v>
      </c>
      <c r="P528" s="9">
        <f>shipments[[#This Row],[Profit]]/shipments[[#This Row],[Sales Amount]]</f>
        <v>0.86738091859420086</v>
      </c>
    </row>
    <row r="529" spans="1:16" x14ac:dyDescent="1">
      <c r="A529" t="s">
        <v>562</v>
      </c>
      <c r="B529" t="s">
        <v>8038</v>
      </c>
      <c r="C529" t="s">
        <v>8031</v>
      </c>
      <c r="D529" t="s">
        <v>8036</v>
      </c>
      <c r="E529" s="1">
        <v>45546</v>
      </c>
      <c r="F529">
        <v>5386.5</v>
      </c>
      <c r="G529">
        <v>257</v>
      </c>
      <c r="H529" t="s">
        <v>25</v>
      </c>
      <c r="I529" t="str">
        <f>_xlfn.XLOOKUP(shipments[[#This Row],[SPID]],people[SPID],people[Sales_person],"NA",0)</f>
        <v>Barr Faughny</v>
      </c>
      <c r="J529">
        <f>YEAR(shipments[[#This Row],[Shipdate]])</f>
        <v>2024</v>
      </c>
      <c r="K529">
        <f>MONTH(shipments[[#This Row],[Shipdate]])</f>
        <v>9</v>
      </c>
      <c r="L529" t="str">
        <f>TEXT(shipments[[#This Row],[Shipdate]],"mmmm")</f>
        <v>September</v>
      </c>
      <c r="M529">
        <f>_xlfn.XLOOKUP(shipments[[#This Row],[PID]],products[PID],products[Cost_per_box],"NA",0)</f>
        <v>2.65</v>
      </c>
      <c r="N529">
        <f>shipments[[#This Row],[Boxes]]*shipments[[#This Row],[Cost Per Box]]</f>
        <v>681.05</v>
      </c>
      <c r="O529">
        <f>shipments[[#This Row],[Sales Amount]]-shipments[[#This Row],[Total Cost]]</f>
        <v>4705.45</v>
      </c>
      <c r="P529" s="9">
        <f>shipments[[#This Row],[Profit]]/shipments[[#This Row],[Sales Amount]]</f>
        <v>0.87356353847581913</v>
      </c>
    </row>
    <row r="530" spans="1:16" x14ac:dyDescent="1">
      <c r="A530" t="s">
        <v>563</v>
      </c>
      <c r="B530" t="s">
        <v>8038</v>
      </c>
      <c r="C530" t="s">
        <v>8031</v>
      </c>
      <c r="D530" t="s">
        <v>8036</v>
      </c>
      <c r="E530" s="1">
        <v>45511</v>
      </c>
      <c r="F530">
        <v>12521.25</v>
      </c>
      <c r="G530">
        <v>570</v>
      </c>
      <c r="H530" t="s">
        <v>17</v>
      </c>
      <c r="I530" t="str">
        <f>_xlfn.XLOOKUP(shipments[[#This Row],[SPID]],people[SPID],people[Sales_person],"NA",0)</f>
        <v>Barr Faughny</v>
      </c>
      <c r="J530">
        <f>YEAR(shipments[[#This Row],[Shipdate]])</f>
        <v>2024</v>
      </c>
      <c r="K530">
        <f>MONTH(shipments[[#This Row],[Shipdate]])</f>
        <v>8</v>
      </c>
      <c r="L530" t="str">
        <f>TEXT(shipments[[#This Row],[Shipdate]],"mmmm")</f>
        <v>August</v>
      </c>
      <c r="M530">
        <f>_xlfn.XLOOKUP(shipments[[#This Row],[PID]],products[PID],products[Cost_per_box],"NA",0)</f>
        <v>2.65</v>
      </c>
      <c r="N530">
        <f>shipments[[#This Row],[Boxes]]*shipments[[#This Row],[Cost Per Box]]</f>
        <v>1510.5</v>
      </c>
      <c r="O530">
        <f>shipments[[#This Row],[Sales Amount]]-shipments[[#This Row],[Total Cost]]</f>
        <v>11010.75</v>
      </c>
      <c r="P530" s="9">
        <f>shipments[[#This Row],[Profit]]/shipments[[#This Row],[Sales Amount]]</f>
        <v>0.87936507936507935</v>
      </c>
    </row>
    <row r="531" spans="1:16" x14ac:dyDescent="1">
      <c r="A531" t="s">
        <v>564</v>
      </c>
      <c r="B531" t="s">
        <v>8038</v>
      </c>
      <c r="C531" t="s">
        <v>8010</v>
      </c>
      <c r="D531" t="s">
        <v>8036</v>
      </c>
      <c r="E531" s="1">
        <v>45282</v>
      </c>
      <c r="F531">
        <v>2391.75</v>
      </c>
      <c r="G531">
        <v>171</v>
      </c>
      <c r="H531" t="s">
        <v>6</v>
      </c>
      <c r="I531" t="str">
        <f>_xlfn.XLOOKUP(shipments[[#This Row],[SPID]],people[SPID],people[Sales_person],"NA",0)</f>
        <v>Barr Faughny</v>
      </c>
      <c r="J531">
        <f>YEAR(shipments[[#This Row],[Shipdate]])</f>
        <v>2023</v>
      </c>
      <c r="K531">
        <f>MONTH(shipments[[#This Row],[Shipdate]])</f>
        <v>12</v>
      </c>
      <c r="L531" t="str">
        <f>TEXT(shipments[[#This Row],[Shipdate]],"mmmm")</f>
        <v>December</v>
      </c>
      <c r="M531">
        <f>_xlfn.XLOOKUP(shipments[[#This Row],[PID]],products[PID],products[Cost_per_box],"NA",0)</f>
        <v>5.26</v>
      </c>
      <c r="N531">
        <f>shipments[[#This Row],[Boxes]]*shipments[[#This Row],[Cost Per Box]]</f>
        <v>899.45999999999992</v>
      </c>
      <c r="O531">
        <f>shipments[[#This Row],[Sales Amount]]-shipments[[#This Row],[Total Cost]]</f>
        <v>1492.29</v>
      </c>
      <c r="P531" s="9">
        <f>shipments[[#This Row],[Profit]]/shipments[[#This Row],[Sales Amount]]</f>
        <v>0.62393226716839134</v>
      </c>
    </row>
    <row r="532" spans="1:16" x14ac:dyDescent="1">
      <c r="A532" t="s">
        <v>565</v>
      </c>
      <c r="B532" t="s">
        <v>8038</v>
      </c>
      <c r="C532" t="s">
        <v>8010</v>
      </c>
      <c r="D532" t="s">
        <v>8037</v>
      </c>
      <c r="E532" s="1">
        <v>44953</v>
      </c>
      <c r="F532">
        <v>2360.25</v>
      </c>
      <c r="G532">
        <v>197</v>
      </c>
      <c r="H532" t="s">
        <v>6</v>
      </c>
      <c r="I532" t="str">
        <f>_xlfn.XLOOKUP(shipments[[#This Row],[SPID]],people[SPID],people[Sales_person],"NA",0)</f>
        <v>Barr Faughny</v>
      </c>
      <c r="J532">
        <f>YEAR(shipments[[#This Row],[Shipdate]])</f>
        <v>2023</v>
      </c>
      <c r="K532">
        <f>MONTH(shipments[[#This Row],[Shipdate]])</f>
        <v>1</v>
      </c>
      <c r="L532" t="str">
        <f>TEXT(shipments[[#This Row],[Shipdate]],"mmmm")</f>
        <v>January</v>
      </c>
      <c r="M532">
        <f>_xlfn.XLOOKUP(shipments[[#This Row],[PID]],products[PID],products[Cost_per_box],"NA",0)</f>
        <v>5.26</v>
      </c>
      <c r="N532">
        <f>shipments[[#This Row],[Boxes]]*shipments[[#This Row],[Cost Per Box]]</f>
        <v>1036.22</v>
      </c>
      <c r="O532">
        <f>shipments[[#This Row],[Sales Amount]]-shipments[[#This Row],[Total Cost]]</f>
        <v>1324.03</v>
      </c>
      <c r="P532" s="9">
        <f>shipments[[#This Row],[Profit]]/shipments[[#This Row],[Sales Amount]]</f>
        <v>0.56097023620379194</v>
      </c>
    </row>
    <row r="533" spans="1:16" x14ac:dyDescent="1">
      <c r="A533" t="s">
        <v>566</v>
      </c>
      <c r="B533" t="s">
        <v>8038</v>
      </c>
      <c r="C533" t="s">
        <v>8010</v>
      </c>
      <c r="D533" t="s">
        <v>8032</v>
      </c>
      <c r="E533" s="1">
        <v>45166</v>
      </c>
      <c r="F533">
        <v>1343.25</v>
      </c>
      <c r="G533">
        <v>96</v>
      </c>
      <c r="H533" t="s">
        <v>6</v>
      </c>
      <c r="I533" t="str">
        <f>_xlfn.XLOOKUP(shipments[[#This Row],[SPID]],people[SPID],people[Sales_person],"NA",0)</f>
        <v>Barr Faughny</v>
      </c>
      <c r="J533">
        <f>YEAR(shipments[[#This Row],[Shipdate]])</f>
        <v>2023</v>
      </c>
      <c r="K533">
        <f>MONTH(shipments[[#This Row],[Shipdate]])</f>
        <v>8</v>
      </c>
      <c r="L533" t="str">
        <f>TEXT(shipments[[#This Row],[Shipdate]],"mmmm")</f>
        <v>August</v>
      </c>
      <c r="M533">
        <f>_xlfn.XLOOKUP(shipments[[#This Row],[PID]],products[PID],products[Cost_per_box],"NA",0)</f>
        <v>5.26</v>
      </c>
      <c r="N533">
        <f>shipments[[#This Row],[Boxes]]*shipments[[#This Row],[Cost Per Box]]</f>
        <v>504.96</v>
      </c>
      <c r="O533">
        <f>shipments[[#This Row],[Sales Amount]]-shipments[[#This Row],[Total Cost]]</f>
        <v>838.29</v>
      </c>
      <c r="P533" s="9">
        <f>shipments[[#This Row],[Profit]]/shipments[[#This Row],[Sales Amount]]</f>
        <v>0.62407593523171412</v>
      </c>
    </row>
    <row r="534" spans="1:16" x14ac:dyDescent="1">
      <c r="A534" t="s">
        <v>567</v>
      </c>
      <c r="B534" t="s">
        <v>8038</v>
      </c>
      <c r="C534" t="s">
        <v>8010</v>
      </c>
      <c r="D534" t="s">
        <v>8036</v>
      </c>
      <c r="E534" s="1">
        <v>45274</v>
      </c>
      <c r="F534">
        <v>2110.5</v>
      </c>
      <c r="G534">
        <v>176</v>
      </c>
      <c r="H534" t="s">
        <v>6</v>
      </c>
      <c r="I534" t="str">
        <f>_xlfn.XLOOKUP(shipments[[#This Row],[SPID]],people[SPID],people[Sales_person],"NA",0)</f>
        <v>Barr Faughny</v>
      </c>
      <c r="J534">
        <f>YEAR(shipments[[#This Row],[Shipdate]])</f>
        <v>2023</v>
      </c>
      <c r="K534">
        <f>MONTH(shipments[[#This Row],[Shipdate]])</f>
        <v>12</v>
      </c>
      <c r="L534" t="str">
        <f>TEXT(shipments[[#This Row],[Shipdate]],"mmmm")</f>
        <v>December</v>
      </c>
      <c r="M534">
        <f>_xlfn.XLOOKUP(shipments[[#This Row],[PID]],products[PID],products[Cost_per_box],"NA",0)</f>
        <v>5.26</v>
      </c>
      <c r="N534">
        <f>shipments[[#This Row],[Boxes]]*shipments[[#This Row],[Cost Per Box]]</f>
        <v>925.76</v>
      </c>
      <c r="O534">
        <f>shipments[[#This Row],[Sales Amount]]-shipments[[#This Row],[Total Cost]]</f>
        <v>1184.74</v>
      </c>
      <c r="P534" s="9">
        <f>shipments[[#This Row],[Profit]]/shipments[[#This Row],[Sales Amount]]</f>
        <v>0.56135512911632313</v>
      </c>
    </row>
    <row r="535" spans="1:16" x14ac:dyDescent="1">
      <c r="A535" t="s">
        <v>568</v>
      </c>
      <c r="B535" t="s">
        <v>8038</v>
      </c>
      <c r="C535" t="s">
        <v>8011</v>
      </c>
      <c r="D535" t="s">
        <v>8037</v>
      </c>
      <c r="E535" s="1">
        <v>45285</v>
      </c>
      <c r="F535">
        <v>5460.75</v>
      </c>
      <c r="G535">
        <v>391</v>
      </c>
      <c r="H535" t="s">
        <v>6</v>
      </c>
      <c r="I535" t="str">
        <f>_xlfn.XLOOKUP(shipments[[#This Row],[SPID]],people[SPID],people[Sales_person],"NA",0)</f>
        <v>Barr Faughny</v>
      </c>
      <c r="J535">
        <f>YEAR(shipments[[#This Row],[Shipdate]])</f>
        <v>2023</v>
      </c>
      <c r="K535">
        <f>MONTH(shipments[[#This Row],[Shipdate]])</f>
        <v>12</v>
      </c>
      <c r="L535" t="str">
        <f>TEXT(shipments[[#This Row],[Shipdate]],"mmmm")</f>
        <v>December</v>
      </c>
      <c r="M535">
        <f>_xlfn.XLOOKUP(shipments[[#This Row],[PID]],products[PID],products[Cost_per_box],"NA",0)</f>
        <v>7.48</v>
      </c>
      <c r="N535">
        <f>shipments[[#This Row],[Boxes]]*shipments[[#This Row],[Cost Per Box]]</f>
        <v>2924.6800000000003</v>
      </c>
      <c r="O535">
        <f>shipments[[#This Row],[Sales Amount]]-shipments[[#This Row],[Total Cost]]</f>
        <v>2536.0699999999997</v>
      </c>
      <c r="P535" s="9">
        <f>shipments[[#This Row],[Profit]]/shipments[[#This Row],[Sales Amount]]</f>
        <v>0.46441789131529548</v>
      </c>
    </row>
    <row r="536" spans="1:16" x14ac:dyDescent="1">
      <c r="A536" t="s">
        <v>569</v>
      </c>
      <c r="B536" t="s">
        <v>8038</v>
      </c>
      <c r="C536" t="s">
        <v>8012</v>
      </c>
      <c r="D536" t="s">
        <v>8033</v>
      </c>
      <c r="E536" s="1">
        <v>45243</v>
      </c>
      <c r="F536">
        <v>2686.5</v>
      </c>
      <c r="G536">
        <v>299</v>
      </c>
      <c r="H536" t="s">
        <v>6</v>
      </c>
      <c r="I536" t="str">
        <f>_xlfn.XLOOKUP(shipments[[#This Row],[SPID]],people[SPID],people[Sales_person],"NA",0)</f>
        <v>Barr Faughny</v>
      </c>
      <c r="J536">
        <f>YEAR(shipments[[#This Row],[Shipdate]])</f>
        <v>2023</v>
      </c>
      <c r="K536">
        <f>MONTH(shipments[[#This Row],[Shipdate]])</f>
        <v>11</v>
      </c>
      <c r="L536" t="str">
        <f>TEXT(shipments[[#This Row],[Shipdate]],"mmmm")</f>
        <v>November</v>
      </c>
      <c r="M536">
        <f>_xlfn.XLOOKUP(shipments[[#This Row],[PID]],products[PID],products[Cost_per_box],"NA",0)</f>
        <v>5.15</v>
      </c>
      <c r="N536">
        <f>shipments[[#This Row],[Boxes]]*shipments[[#This Row],[Cost Per Box]]</f>
        <v>1539.8500000000001</v>
      </c>
      <c r="O536">
        <f>shipments[[#This Row],[Sales Amount]]-shipments[[#This Row],[Total Cost]]</f>
        <v>1146.6499999999999</v>
      </c>
      <c r="P536" s="9">
        <f>shipments[[#This Row],[Profit]]/shipments[[#This Row],[Sales Amount]]</f>
        <v>0.42681928159315091</v>
      </c>
    </row>
    <row r="537" spans="1:16" x14ac:dyDescent="1">
      <c r="A537" t="s">
        <v>570</v>
      </c>
      <c r="B537" t="s">
        <v>8038</v>
      </c>
      <c r="C537" t="s">
        <v>8013</v>
      </c>
      <c r="D537" t="s">
        <v>8035</v>
      </c>
      <c r="E537" s="1">
        <v>45555</v>
      </c>
      <c r="F537">
        <v>4979.25</v>
      </c>
      <c r="G537">
        <v>996</v>
      </c>
      <c r="H537" t="s">
        <v>25</v>
      </c>
      <c r="I537" t="str">
        <f>_xlfn.XLOOKUP(shipments[[#This Row],[SPID]],people[SPID],people[Sales_person],"NA",0)</f>
        <v>Barr Faughny</v>
      </c>
      <c r="J537">
        <f>YEAR(shipments[[#This Row],[Shipdate]])</f>
        <v>2024</v>
      </c>
      <c r="K537">
        <f>MONTH(shipments[[#This Row],[Shipdate]])</f>
        <v>9</v>
      </c>
      <c r="L537" t="str">
        <f>TEXT(shipments[[#This Row],[Shipdate]],"mmmm")</f>
        <v>September</v>
      </c>
      <c r="M537">
        <f>_xlfn.XLOOKUP(shipments[[#This Row],[PID]],products[PID],products[Cost_per_box],"NA",0)</f>
        <v>3.85</v>
      </c>
      <c r="N537">
        <f>shipments[[#This Row],[Boxes]]*shipments[[#This Row],[Cost Per Box]]</f>
        <v>3834.6</v>
      </c>
      <c r="O537">
        <f>shipments[[#This Row],[Sales Amount]]-shipments[[#This Row],[Total Cost]]</f>
        <v>1144.6500000000001</v>
      </c>
      <c r="P537" s="9">
        <f>shipments[[#This Row],[Profit]]/shipments[[#This Row],[Sales Amount]]</f>
        <v>0.22988401867751168</v>
      </c>
    </row>
    <row r="538" spans="1:16" x14ac:dyDescent="1">
      <c r="A538" t="s">
        <v>571</v>
      </c>
      <c r="B538" t="s">
        <v>8038</v>
      </c>
      <c r="C538" t="s">
        <v>8013</v>
      </c>
      <c r="D538" t="s">
        <v>8036</v>
      </c>
      <c r="E538" s="1">
        <v>45027</v>
      </c>
      <c r="F538">
        <v>697.5</v>
      </c>
      <c r="G538">
        <v>100</v>
      </c>
      <c r="H538" t="s">
        <v>6</v>
      </c>
      <c r="I538" t="str">
        <f>_xlfn.XLOOKUP(shipments[[#This Row],[SPID]],people[SPID],people[Sales_person],"NA",0)</f>
        <v>Barr Faughny</v>
      </c>
      <c r="J538">
        <f>YEAR(shipments[[#This Row],[Shipdate]])</f>
        <v>2023</v>
      </c>
      <c r="K538">
        <f>MONTH(shipments[[#This Row],[Shipdate]])</f>
        <v>4</v>
      </c>
      <c r="L538" t="str">
        <f>TEXT(shipments[[#This Row],[Shipdate]],"mmmm")</f>
        <v>April</v>
      </c>
      <c r="M538">
        <f>_xlfn.XLOOKUP(shipments[[#This Row],[PID]],products[PID],products[Cost_per_box],"NA",0)</f>
        <v>3.85</v>
      </c>
      <c r="N538">
        <f>shipments[[#This Row],[Boxes]]*shipments[[#This Row],[Cost Per Box]]</f>
        <v>385</v>
      </c>
      <c r="O538">
        <f>shipments[[#This Row],[Sales Amount]]-shipments[[#This Row],[Total Cost]]</f>
        <v>312.5</v>
      </c>
      <c r="P538" s="9">
        <f>shipments[[#This Row],[Profit]]/shipments[[#This Row],[Sales Amount]]</f>
        <v>0.44802867383512546</v>
      </c>
    </row>
    <row r="539" spans="1:16" x14ac:dyDescent="1">
      <c r="A539" t="s">
        <v>572</v>
      </c>
      <c r="B539" t="s">
        <v>8038</v>
      </c>
      <c r="C539" t="s">
        <v>8013</v>
      </c>
      <c r="D539" t="s">
        <v>8036</v>
      </c>
      <c r="E539" s="1">
        <v>45268</v>
      </c>
      <c r="F539">
        <v>5706</v>
      </c>
      <c r="G539">
        <v>714</v>
      </c>
      <c r="H539" t="s">
        <v>6</v>
      </c>
      <c r="I539" t="str">
        <f>_xlfn.XLOOKUP(shipments[[#This Row],[SPID]],people[SPID],people[Sales_person],"NA",0)</f>
        <v>Barr Faughny</v>
      </c>
      <c r="J539">
        <f>YEAR(shipments[[#This Row],[Shipdate]])</f>
        <v>2023</v>
      </c>
      <c r="K539">
        <f>MONTH(shipments[[#This Row],[Shipdate]])</f>
        <v>12</v>
      </c>
      <c r="L539" t="str">
        <f>TEXT(shipments[[#This Row],[Shipdate]],"mmmm")</f>
        <v>December</v>
      </c>
      <c r="M539">
        <f>_xlfn.XLOOKUP(shipments[[#This Row],[PID]],products[PID],products[Cost_per_box],"NA",0)</f>
        <v>3.85</v>
      </c>
      <c r="N539">
        <f>shipments[[#This Row],[Boxes]]*shipments[[#This Row],[Cost Per Box]]</f>
        <v>2748.9</v>
      </c>
      <c r="O539">
        <f>shipments[[#This Row],[Sales Amount]]-shipments[[#This Row],[Total Cost]]</f>
        <v>2957.1</v>
      </c>
      <c r="P539" s="9">
        <f>shipments[[#This Row],[Profit]]/shipments[[#This Row],[Sales Amount]]</f>
        <v>0.51824395373291265</v>
      </c>
    </row>
    <row r="540" spans="1:16" x14ac:dyDescent="1">
      <c r="A540" t="s">
        <v>573</v>
      </c>
      <c r="B540" t="s">
        <v>8038</v>
      </c>
      <c r="C540" t="s">
        <v>8013</v>
      </c>
      <c r="D540" t="s">
        <v>8037</v>
      </c>
      <c r="E540" s="1">
        <v>45503</v>
      </c>
      <c r="F540">
        <v>375.75</v>
      </c>
      <c r="G540">
        <v>54</v>
      </c>
      <c r="H540" t="s">
        <v>17</v>
      </c>
      <c r="I540" t="str">
        <f>_xlfn.XLOOKUP(shipments[[#This Row],[SPID]],people[SPID],people[Sales_person],"NA",0)</f>
        <v>Barr Faughny</v>
      </c>
      <c r="J540">
        <f>YEAR(shipments[[#This Row],[Shipdate]])</f>
        <v>2024</v>
      </c>
      <c r="K540">
        <f>MONTH(shipments[[#This Row],[Shipdate]])</f>
        <v>7</v>
      </c>
      <c r="L540" t="str">
        <f>TEXT(shipments[[#This Row],[Shipdate]],"mmmm")</f>
        <v>July</v>
      </c>
      <c r="M540">
        <f>_xlfn.XLOOKUP(shipments[[#This Row],[PID]],products[PID],products[Cost_per_box],"NA",0)</f>
        <v>3.85</v>
      </c>
      <c r="N540">
        <f>shipments[[#This Row],[Boxes]]*shipments[[#This Row],[Cost Per Box]]</f>
        <v>207.9</v>
      </c>
      <c r="O540">
        <f>shipments[[#This Row],[Sales Amount]]-shipments[[#This Row],[Total Cost]]</f>
        <v>167.85</v>
      </c>
      <c r="P540" s="9">
        <f>shipments[[#This Row],[Profit]]/shipments[[#This Row],[Sales Amount]]</f>
        <v>0.44670658682634728</v>
      </c>
    </row>
    <row r="541" spans="1:16" x14ac:dyDescent="1">
      <c r="A541" t="s">
        <v>574</v>
      </c>
      <c r="B541" t="s">
        <v>8038</v>
      </c>
      <c r="C541" t="s">
        <v>8014</v>
      </c>
      <c r="D541" t="s">
        <v>8032</v>
      </c>
      <c r="E541" s="1">
        <v>45272</v>
      </c>
      <c r="F541">
        <v>1129.5</v>
      </c>
      <c r="G541">
        <v>126</v>
      </c>
      <c r="H541" t="s">
        <v>6</v>
      </c>
      <c r="I541" t="str">
        <f>_xlfn.XLOOKUP(shipments[[#This Row],[SPID]],people[SPID],people[Sales_person],"NA",0)</f>
        <v>Barr Faughny</v>
      </c>
      <c r="J541">
        <f>YEAR(shipments[[#This Row],[Shipdate]])</f>
        <v>2023</v>
      </c>
      <c r="K541">
        <f>MONTH(shipments[[#This Row],[Shipdate]])</f>
        <v>12</v>
      </c>
      <c r="L541" t="str">
        <f>TEXT(shipments[[#This Row],[Shipdate]],"mmmm")</f>
        <v>December</v>
      </c>
      <c r="M541">
        <f>_xlfn.XLOOKUP(shipments[[#This Row],[PID]],products[PID],products[Cost_per_box],"NA",0)</f>
        <v>5.72</v>
      </c>
      <c r="N541">
        <f>shipments[[#This Row],[Boxes]]*shipments[[#This Row],[Cost Per Box]]</f>
        <v>720.71999999999991</v>
      </c>
      <c r="O541">
        <f>shipments[[#This Row],[Sales Amount]]-shipments[[#This Row],[Total Cost]]</f>
        <v>408.78000000000009</v>
      </c>
      <c r="P541" s="9">
        <f>shipments[[#This Row],[Profit]]/shipments[[#This Row],[Sales Amount]]</f>
        <v>0.36191235059760962</v>
      </c>
    </row>
    <row r="542" spans="1:16" x14ac:dyDescent="1">
      <c r="A542" t="s">
        <v>575</v>
      </c>
      <c r="B542" t="s">
        <v>8038</v>
      </c>
      <c r="C542" t="s">
        <v>8014</v>
      </c>
      <c r="D542" t="s">
        <v>8033</v>
      </c>
      <c r="E542" s="1">
        <v>45191</v>
      </c>
      <c r="F542">
        <v>2450.25</v>
      </c>
      <c r="G542">
        <v>307</v>
      </c>
      <c r="H542" t="s">
        <v>6</v>
      </c>
      <c r="I542" t="str">
        <f>_xlfn.XLOOKUP(shipments[[#This Row],[SPID]],people[SPID],people[Sales_person],"NA",0)</f>
        <v>Barr Faughny</v>
      </c>
      <c r="J542">
        <f>YEAR(shipments[[#This Row],[Shipdate]])</f>
        <v>2023</v>
      </c>
      <c r="K542">
        <f>MONTH(shipments[[#This Row],[Shipdate]])</f>
        <v>9</v>
      </c>
      <c r="L542" t="str">
        <f>TEXT(shipments[[#This Row],[Shipdate]],"mmmm")</f>
        <v>September</v>
      </c>
      <c r="M542">
        <f>_xlfn.XLOOKUP(shipments[[#This Row],[PID]],products[PID],products[Cost_per_box],"NA",0)</f>
        <v>5.72</v>
      </c>
      <c r="N542">
        <f>shipments[[#This Row],[Boxes]]*shipments[[#This Row],[Cost Per Box]]</f>
        <v>1756.04</v>
      </c>
      <c r="O542">
        <f>shipments[[#This Row],[Sales Amount]]-shipments[[#This Row],[Total Cost]]</f>
        <v>694.21</v>
      </c>
      <c r="P542" s="9">
        <f>shipments[[#This Row],[Profit]]/shipments[[#This Row],[Sales Amount]]</f>
        <v>0.28332210998877666</v>
      </c>
    </row>
    <row r="543" spans="1:16" x14ac:dyDescent="1">
      <c r="A543" t="s">
        <v>576</v>
      </c>
      <c r="B543" t="s">
        <v>8038</v>
      </c>
      <c r="C543" t="s">
        <v>8014</v>
      </c>
      <c r="D543" t="s">
        <v>8035</v>
      </c>
      <c r="E543" s="1">
        <v>44932</v>
      </c>
      <c r="F543">
        <v>936</v>
      </c>
      <c r="G543">
        <v>134</v>
      </c>
      <c r="H543" t="s">
        <v>6</v>
      </c>
      <c r="I543" t="str">
        <f>_xlfn.XLOOKUP(shipments[[#This Row],[SPID]],people[SPID],people[Sales_person],"NA",0)</f>
        <v>Barr Faughny</v>
      </c>
      <c r="J543">
        <f>YEAR(shipments[[#This Row],[Shipdate]])</f>
        <v>2023</v>
      </c>
      <c r="K543">
        <f>MONTH(shipments[[#This Row],[Shipdate]])</f>
        <v>1</v>
      </c>
      <c r="L543" t="str">
        <f>TEXT(shipments[[#This Row],[Shipdate]],"mmmm")</f>
        <v>January</v>
      </c>
      <c r="M543">
        <f>_xlfn.XLOOKUP(shipments[[#This Row],[PID]],products[PID],products[Cost_per_box],"NA",0)</f>
        <v>5.72</v>
      </c>
      <c r="N543">
        <f>shipments[[#This Row],[Boxes]]*shipments[[#This Row],[Cost Per Box]]</f>
        <v>766.48</v>
      </c>
      <c r="O543">
        <f>shipments[[#This Row],[Sales Amount]]-shipments[[#This Row],[Total Cost]]</f>
        <v>169.51999999999998</v>
      </c>
      <c r="P543" s="9">
        <f>shipments[[#This Row],[Profit]]/shipments[[#This Row],[Sales Amount]]</f>
        <v>0.18111111111111108</v>
      </c>
    </row>
    <row r="544" spans="1:16" x14ac:dyDescent="1">
      <c r="A544" t="s">
        <v>577</v>
      </c>
      <c r="B544" t="s">
        <v>8038</v>
      </c>
      <c r="C544" t="s">
        <v>8015</v>
      </c>
      <c r="D544" t="s">
        <v>8036</v>
      </c>
      <c r="E544" s="1">
        <v>44974</v>
      </c>
      <c r="F544">
        <v>1982.25</v>
      </c>
      <c r="G544">
        <v>80</v>
      </c>
      <c r="H544" t="s">
        <v>6</v>
      </c>
      <c r="I544" t="str">
        <f>_xlfn.XLOOKUP(shipments[[#This Row],[SPID]],people[SPID],people[Sales_person],"NA",0)</f>
        <v>Barr Faughny</v>
      </c>
      <c r="J544">
        <f>YEAR(shipments[[#This Row],[Shipdate]])</f>
        <v>2023</v>
      </c>
      <c r="K544">
        <f>MONTH(shipments[[#This Row],[Shipdate]])</f>
        <v>2</v>
      </c>
      <c r="L544" t="str">
        <f>TEXT(shipments[[#This Row],[Shipdate]],"mmmm")</f>
        <v>February</v>
      </c>
      <c r="M544">
        <f>_xlfn.XLOOKUP(shipments[[#This Row],[PID]],products[PID],products[Cost_per_box],"NA",0)</f>
        <v>6.31</v>
      </c>
      <c r="N544">
        <f>shipments[[#This Row],[Boxes]]*shipments[[#This Row],[Cost Per Box]]</f>
        <v>504.79999999999995</v>
      </c>
      <c r="O544">
        <f>shipments[[#This Row],[Sales Amount]]-shipments[[#This Row],[Total Cost]]</f>
        <v>1477.45</v>
      </c>
      <c r="P544" s="9">
        <f>shipments[[#This Row],[Profit]]/shipments[[#This Row],[Sales Amount]]</f>
        <v>0.74533989153739444</v>
      </c>
    </row>
    <row r="545" spans="1:16" x14ac:dyDescent="1">
      <c r="A545" t="s">
        <v>578</v>
      </c>
      <c r="B545" t="s">
        <v>8038</v>
      </c>
      <c r="C545" t="s">
        <v>8015</v>
      </c>
      <c r="D545" t="s">
        <v>8032</v>
      </c>
      <c r="E545" s="1">
        <v>45125</v>
      </c>
      <c r="F545">
        <v>6853.5</v>
      </c>
      <c r="G545">
        <v>264</v>
      </c>
      <c r="H545" t="s">
        <v>6</v>
      </c>
      <c r="I545" t="str">
        <f>_xlfn.XLOOKUP(shipments[[#This Row],[SPID]],people[SPID],people[Sales_person],"NA",0)</f>
        <v>Barr Faughny</v>
      </c>
      <c r="J545">
        <f>YEAR(shipments[[#This Row],[Shipdate]])</f>
        <v>2023</v>
      </c>
      <c r="K545">
        <f>MONTH(shipments[[#This Row],[Shipdate]])</f>
        <v>7</v>
      </c>
      <c r="L545" t="str">
        <f>TEXT(shipments[[#This Row],[Shipdate]],"mmmm")</f>
        <v>July</v>
      </c>
      <c r="M545">
        <f>_xlfn.XLOOKUP(shipments[[#This Row],[PID]],products[PID],products[Cost_per_box],"NA",0)</f>
        <v>6.31</v>
      </c>
      <c r="N545">
        <f>shipments[[#This Row],[Boxes]]*shipments[[#This Row],[Cost Per Box]]</f>
        <v>1665.84</v>
      </c>
      <c r="O545">
        <f>shipments[[#This Row],[Sales Amount]]-shipments[[#This Row],[Total Cost]]</f>
        <v>5187.66</v>
      </c>
      <c r="P545" s="9">
        <f>shipments[[#This Row],[Profit]]/shipments[[#This Row],[Sales Amount]]</f>
        <v>0.75693587218209668</v>
      </c>
    </row>
    <row r="546" spans="1:16" x14ac:dyDescent="1">
      <c r="A546" t="s">
        <v>579</v>
      </c>
      <c r="B546" t="s">
        <v>8038</v>
      </c>
      <c r="C546" t="s">
        <v>8016</v>
      </c>
      <c r="D546" t="s">
        <v>8033</v>
      </c>
      <c r="E546" s="1">
        <v>45238</v>
      </c>
      <c r="F546">
        <v>5733</v>
      </c>
      <c r="G546">
        <v>239</v>
      </c>
      <c r="H546" t="s">
        <v>6</v>
      </c>
      <c r="I546" t="str">
        <f>_xlfn.XLOOKUP(shipments[[#This Row],[SPID]],people[SPID],people[Sales_person],"NA",0)</f>
        <v>Barr Faughny</v>
      </c>
      <c r="J546">
        <f>YEAR(shipments[[#This Row],[Shipdate]])</f>
        <v>2023</v>
      </c>
      <c r="K546">
        <f>MONTH(shipments[[#This Row],[Shipdate]])</f>
        <v>11</v>
      </c>
      <c r="L546" t="str">
        <f>TEXT(shipments[[#This Row],[Shipdate]],"mmmm")</f>
        <v>November</v>
      </c>
      <c r="M546">
        <f>_xlfn.XLOOKUP(shipments[[#This Row],[PID]],products[PID],products[Cost_per_box],"NA",0)</f>
        <v>9.94</v>
      </c>
      <c r="N546">
        <f>shipments[[#This Row],[Boxes]]*shipments[[#This Row],[Cost Per Box]]</f>
        <v>2375.66</v>
      </c>
      <c r="O546">
        <f>shipments[[#This Row],[Sales Amount]]-shipments[[#This Row],[Total Cost]]</f>
        <v>3357.34</v>
      </c>
      <c r="P546" s="9">
        <f>shipments[[#This Row],[Profit]]/shipments[[#This Row],[Sales Amount]]</f>
        <v>0.58561660561660567</v>
      </c>
    </row>
    <row r="547" spans="1:16" x14ac:dyDescent="1">
      <c r="A547" t="s">
        <v>580</v>
      </c>
      <c r="B547" t="s">
        <v>8038</v>
      </c>
      <c r="C547" t="s">
        <v>8017</v>
      </c>
      <c r="D547" t="s">
        <v>8032</v>
      </c>
      <c r="E547" s="1">
        <v>45124</v>
      </c>
      <c r="F547">
        <v>4560.75</v>
      </c>
      <c r="G547">
        <v>254</v>
      </c>
      <c r="H547" t="s">
        <v>6</v>
      </c>
      <c r="I547" t="str">
        <f>_xlfn.XLOOKUP(shipments[[#This Row],[SPID]],people[SPID],people[Sales_person],"NA",0)</f>
        <v>Barr Faughny</v>
      </c>
      <c r="J547">
        <f>YEAR(shipments[[#This Row],[Shipdate]])</f>
        <v>2023</v>
      </c>
      <c r="K547">
        <f>MONTH(shipments[[#This Row],[Shipdate]])</f>
        <v>7</v>
      </c>
      <c r="L547" t="str">
        <f>TEXT(shipments[[#This Row],[Shipdate]],"mmmm")</f>
        <v>July</v>
      </c>
      <c r="M547">
        <f>_xlfn.XLOOKUP(shipments[[#This Row],[PID]],products[PID],products[Cost_per_box],"NA",0)</f>
        <v>7.73</v>
      </c>
      <c r="N547">
        <f>shipments[[#This Row],[Boxes]]*shipments[[#This Row],[Cost Per Box]]</f>
        <v>1963.42</v>
      </c>
      <c r="O547">
        <f>shipments[[#This Row],[Sales Amount]]-shipments[[#This Row],[Total Cost]]</f>
        <v>2597.33</v>
      </c>
      <c r="P547" s="9">
        <f>shipments[[#This Row],[Profit]]/shipments[[#This Row],[Sales Amount]]</f>
        <v>0.56949624513512032</v>
      </c>
    </row>
    <row r="548" spans="1:16" x14ac:dyDescent="1">
      <c r="A548" t="s">
        <v>581</v>
      </c>
      <c r="B548" t="s">
        <v>8038</v>
      </c>
      <c r="C548" t="s">
        <v>8017</v>
      </c>
      <c r="D548" t="s">
        <v>8036</v>
      </c>
      <c r="E548" s="1">
        <v>45330</v>
      </c>
      <c r="F548">
        <v>8163</v>
      </c>
      <c r="G548">
        <v>389</v>
      </c>
      <c r="H548" t="s">
        <v>6</v>
      </c>
      <c r="I548" t="str">
        <f>_xlfn.XLOOKUP(shipments[[#This Row],[SPID]],people[SPID],people[Sales_person],"NA",0)</f>
        <v>Barr Faughny</v>
      </c>
      <c r="J548">
        <f>YEAR(shipments[[#This Row],[Shipdate]])</f>
        <v>2024</v>
      </c>
      <c r="K548">
        <f>MONTH(shipments[[#This Row],[Shipdate]])</f>
        <v>2</v>
      </c>
      <c r="L548" t="str">
        <f>TEXT(shipments[[#This Row],[Shipdate]],"mmmm")</f>
        <v>February</v>
      </c>
      <c r="M548">
        <f>_xlfn.XLOOKUP(shipments[[#This Row],[PID]],products[PID],products[Cost_per_box],"NA",0)</f>
        <v>7.73</v>
      </c>
      <c r="N548">
        <f>shipments[[#This Row],[Boxes]]*shipments[[#This Row],[Cost Per Box]]</f>
        <v>3006.9700000000003</v>
      </c>
      <c r="O548">
        <f>shipments[[#This Row],[Sales Amount]]-shipments[[#This Row],[Total Cost]]</f>
        <v>5156.03</v>
      </c>
      <c r="P548" s="9">
        <f>shipments[[#This Row],[Profit]]/shipments[[#This Row],[Sales Amount]]</f>
        <v>0.63163420311160112</v>
      </c>
    </row>
    <row r="549" spans="1:16" x14ac:dyDescent="1">
      <c r="A549" t="s">
        <v>582</v>
      </c>
      <c r="B549" t="s">
        <v>8038</v>
      </c>
      <c r="C549" t="s">
        <v>8019</v>
      </c>
      <c r="D549" t="s">
        <v>8035</v>
      </c>
      <c r="E549" s="1">
        <v>45279</v>
      </c>
      <c r="F549">
        <v>8975.25</v>
      </c>
      <c r="G549">
        <v>561</v>
      </c>
      <c r="H549" t="s">
        <v>6</v>
      </c>
      <c r="I549" t="str">
        <f>_xlfn.XLOOKUP(shipments[[#This Row],[SPID]],people[SPID],people[Sales_person],"NA",0)</f>
        <v>Barr Faughny</v>
      </c>
      <c r="J549">
        <f>YEAR(shipments[[#This Row],[Shipdate]])</f>
        <v>2023</v>
      </c>
      <c r="K549">
        <f>MONTH(shipments[[#This Row],[Shipdate]])</f>
        <v>12</v>
      </c>
      <c r="L549" t="str">
        <f>TEXT(shipments[[#This Row],[Shipdate]],"mmmm")</f>
        <v>December</v>
      </c>
      <c r="M549">
        <f>_xlfn.XLOOKUP(shipments[[#This Row],[PID]],products[PID],products[Cost_per_box],"NA",0)</f>
        <v>8.2200000000000006</v>
      </c>
      <c r="N549">
        <f>shipments[[#This Row],[Boxes]]*shipments[[#This Row],[Cost Per Box]]</f>
        <v>4611.42</v>
      </c>
      <c r="O549">
        <f>shipments[[#This Row],[Sales Amount]]-shipments[[#This Row],[Total Cost]]</f>
        <v>4363.83</v>
      </c>
      <c r="P549" s="9">
        <f>shipments[[#This Row],[Profit]]/shipments[[#This Row],[Sales Amount]]</f>
        <v>0.48620706944096265</v>
      </c>
    </row>
    <row r="550" spans="1:16" x14ac:dyDescent="1">
      <c r="A550" t="s">
        <v>583</v>
      </c>
      <c r="B550" t="s">
        <v>8038</v>
      </c>
      <c r="C550" t="s">
        <v>8019</v>
      </c>
      <c r="D550" t="s">
        <v>8037</v>
      </c>
      <c r="E550" s="1">
        <v>44999</v>
      </c>
      <c r="F550">
        <v>1293.75</v>
      </c>
      <c r="G550">
        <v>87</v>
      </c>
      <c r="H550" t="s">
        <v>6</v>
      </c>
      <c r="I550" t="str">
        <f>_xlfn.XLOOKUP(shipments[[#This Row],[SPID]],people[SPID],people[Sales_person],"NA",0)</f>
        <v>Barr Faughny</v>
      </c>
      <c r="J550">
        <f>YEAR(shipments[[#This Row],[Shipdate]])</f>
        <v>2023</v>
      </c>
      <c r="K550">
        <f>MONTH(shipments[[#This Row],[Shipdate]])</f>
        <v>3</v>
      </c>
      <c r="L550" t="str">
        <f>TEXT(shipments[[#This Row],[Shipdate]],"mmmm")</f>
        <v>March</v>
      </c>
      <c r="M550">
        <f>_xlfn.XLOOKUP(shipments[[#This Row],[PID]],products[PID],products[Cost_per_box],"NA",0)</f>
        <v>8.2200000000000006</v>
      </c>
      <c r="N550">
        <f>shipments[[#This Row],[Boxes]]*shipments[[#This Row],[Cost Per Box]]</f>
        <v>715.1400000000001</v>
      </c>
      <c r="O550">
        <f>shipments[[#This Row],[Sales Amount]]-shipments[[#This Row],[Total Cost]]</f>
        <v>578.6099999999999</v>
      </c>
      <c r="P550" s="9">
        <f>shipments[[#This Row],[Profit]]/shipments[[#This Row],[Sales Amount]]</f>
        <v>0.44723478260869559</v>
      </c>
    </row>
    <row r="551" spans="1:16" x14ac:dyDescent="1">
      <c r="A551" t="s">
        <v>584</v>
      </c>
      <c r="B551" t="s">
        <v>8038</v>
      </c>
      <c r="C551" t="s">
        <v>8020</v>
      </c>
      <c r="D551" t="s">
        <v>8036</v>
      </c>
      <c r="E551" s="1">
        <v>45062</v>
      </c>
      <c r="F551">
        <v>5145.75</v>
      </c>
      <c r="G551">
        <v>258</v>
      </c>
      <c r="H551" t="s">
        <v>6</v>
      </c>
      <c r="I551" t="str">
        <f>_xlfn.XLOOKUP(shipments[[#This Row],[SPID]],people[SPID],people[Sales_person],"NA",0)</f>
        <v>Barr Faughny</v>
      </c>
      <c r="J551">
        <f>YEAR(shipments[[#This Row],[Shipdate]])</f>
        <v>2023</v>
      </c>
      <c r="K551">
        <f>MONTH(shipments[[#This Row],[Shipdate]])</f>
        <v>5</v>
      </c>
      <c r="L551" t="str">
        <f>TEXT(shipments[[#This Row],[Shipdate]],"mmmm")</f>
        <v>May</v>
      </c>
      <c r="M551">
        <f>_xlfn.XLOOKUP(shipments[[#This Row],[PID]],products[PID],products[Cost_per_box],"NA",0)</f>
        <v>10.23</v>
      </c>
      <c r="N551">
        <f>shipments[[#This Row],[Boxes]]*shipments[[#This Row],[Cost Per Box]]</f>
        <v>2639.34</v>
      </c>
      <c r="O551">
        <f>shipments[[#This Row],[Sales Amount]]-shipments[[#This Row],[Total Cost]]</f>
        <v>2506.41</v>
      </c>
      <c r="P551" s="9">
        <f>shipments[[#This Row],[Profit]]/shipments[[#This Row],[Sales Amount]]</f>
        <v>0.48708351552251855</v>
      </c>
    </row>
    <row r="552" spans="1:16" x14ac:dyDescent="1">
      <c r="A552" t="s">
        <v>585</v>
      </c>
      <c r="B552" t="s">
        <v>8038</v>
      </c>
      <c r="C552" t="s">
        <v>8021</v>
      </c>
      <c r="D552" t="s">
        <v>8032</v>
      </c>
      <c r="E552" s="1">
        <v>45147</v>
      </c>
      <c r="F552">
        <v>513</v>
      </c>
      <c r="G552">
        <v>31</v>
      </c>
      <c r="H552" t="s">
        <v>6</v>
      </c>
      <c r="I552" t="str">
        <f>_xlfn.XLOOKUP(shipments[[#This Row],[SPID]],people[SPID],people[Sales_person],"NA",0)</f>
        <v>Barr Faughny</v>
      </c>
      <c r="J552">
        <f>YEAR(shipments[[#This Row],[Shipdate]])</f>
        <v>2023</v>
      </c>
      <c r="K552">
        <f>MONTH(shipments[[#This Row],[Shipdate]])</f>
        <v>8</v>
      </c>
      <c r="L552" t="str">
        <f>TEXT(shipments[[#This Row],[Shipdate]],"mmmm")</f>
        <v>August</v>
      </c>
      <c r="M552">
        <f>_xlfn.XLOOKUP(shipments[[#This Row],[PID]],products[PID],products[Cost_per_box],"NA",0)</f>
        <v>4.74</v>
      </c>
      <c r="N552">
        <f>shipments[[#This Row],[Boxes]]*shipments[[#This Row],[Cost Per Box]]</f>
        <v>146.94</v>
      </c>
      <c r="O552">
        <f>shipments[[#This Row],[Sales Amount]]-shipments[[#This Row],[Total Cost]]</f>
        <v>366.06</v>
      </c>
      <c r="P552" s="9">
        <f>shipments[[#This Row],[Profit]]/shipments[[#This Row],[Sales Amount]]</f>
        <v>0.71356725146198829</v>
      </c>
    </row>
    <row r="553" spans="1:16" x14ac:dyDescent="1">
      <c r="A553" t="s">
        <v>586</v>
      </c>
      <c r="B553" t="s">
        <v>8038</v>
      </c>
      <c r="C553" t="s">
        <v>8021</v>
      </c>
      <c r="D553" t="s">
        <v>8036</v>
      </c>
      <c r="E553" s="1">
        <v>45484</v>
      </c>
      <c r="F553">
        <v>2985.75</v>
      </c>
      <c r="G553">
        <v>200</v>
      </c>
      <c r="H553" t="s">
        <v>17</v>
      </c>
      <c r="I553" t="str">
        <f>_xlfn.XLOOKUP(shipments[[#This Row],[SPID]],people[SPID],people[Sales_person],"NA",0)</f>
        <v>Barr Faughny</v>
      </c>
      <c r="J553">
        <f>YEAR(shipments[[#This Row],[Shipdate]])</f>
        <v>2024</v>
      </c>
      <c r="K553">
        <f>MONTH(shipments[[#This Row],[Shipdate]])</f>
        <v>7</v>
      </c>
      <c r="L553" t="str">
        <f>TEXT(shipments[[#This Row],[Shipdate]],"mmmm")</f>
        <v>July</v>
      </c>
      <c r="M553">
        <f>_xlfn.XLOOKUP(shipments[[#This Row],[PID]],products[PID],products[Cost_per_box],"NA",0)</f>
        <v>4.74</v>
      </c>
      <c r="N553">
        <f>shipments[[#This Row],[Boxes]]*shipments[[#This Row],[Cost Per Box]]</f>
        <v>948</v>
      </c>
      <c r="O553">
        <f>shipments[[#This Row],[Sales Amount]]-shipments[[#This Row],[Total Cost]]</f>
        <v>2037.75</v>
      </c>
      <c r="P553" s="9">
        <f>shipments[[#This Row],[Profit]]/shipments[[#This Row],[Sales Amount]]</f>
        <v>0.68249183622205478</v>
      </c>
    </row>
    <row r="554" spans="1:16" x14ac:dyDescent="1">
      <c r="A554" t="s">
        <v>587</v>
      </c>
      <c r="B554" t="s">
        <v>8038</v>
      </c>
      <c r="C554" t="s">
        <v>8021</v>
      </c>
      <c r="D554" t="s">
        <v>8035</v>
      </c>
      <c r="E554" s="1">
        <v>45264</v>
      </c>
      <c r="F554">
        <v>1838.25</v>
      </c>
      <c r="G554">
        <v>142</v>
      </c>
      <c r="H554" t="s">
        <v>6</v>
      </c>
      <c r="I554" t="str">
        <f>_xlfn.XLOOKUP(shipments[[#This Row],[SPID]],people[SPID],people[Sales_person],"NA",0)</f>
        <v>Barr Faughny</v>
      </c>
      <c r="J554">
        <f>YEAR(shipments[[#This Row],[Shipdate]])</f>
        <v>2023</v>
      </c>
      <c r="K554">
        <f>MONTH(shipments[[#This Row],[Shipdate]])</f>
        <v>12</v>
      </c>
      <c r="L554" t="str">
        <f>TEXT(shipments[[#This Row],[Shipdate]],"mmmm")</f>
        <v>December</v>
      </c>
      <c r="M554">
        <f>_xlfn.XLOOKUP(shipments[[#This Row],[PID]],products[PID],products[Cost_per_box],"NA",0)</f>
        <v>4.74</v>
      </c>
      <c r="N554">
        <f>shipments[[#This Row],[Boxes]]*shipments[[#This Row],[Cost Per Box]]</f>
        <v>673.08</v>
      </c>
      <c r="O554">
        <f>shipments[[#This Row],[Sales Amount]]-shipments[[#This Row],[Total Cost]]</f>
        <v>1165.17</v>
      </c>
      <c r="P554" s="9">
        <f>shipments[[#This Row],[Profit]]/shipments[[#This Row],[Sales Amount]]</f>
        <v>0.63384740922072624</v>
      </c>
    </row>
    <row r="555" spans="1:16" x14ac:dyDescent="1">
      <c r="A555" t="s">
        <v>588</v>
      </c>
      <c r="B555" t="s">
        <v>8038</v>
      </c>
      <c r="C555" t="s">
        <v>8021</v>
      </c>
      <c r="D555" t="s">
        <v>8037</v>
      </c>
      <c r="E555" s="1">
        <v>44959</v>
      </c>
      <c r="F555">
        <v>1516.5</v>
      </c>
      <c r="G555">
        <v>95</v>
      </c>
      <c r="H555" t="s">
        <v>6</v>
      </c>
      <c r="I555" t="str">
        <f>_xlfn.XLOOKUP(shipments[[#This Row],[SPID]],people[SPID],people[Sales_person],"NA",0)</f>
        <v>Barr Faughny</v>
      </c>
      <c r="J555">
        <f>YEAR(shipments[[#This Row],[Shipdate]])</f>
        <v>2023</v>
      </c>
      <c r="K555">
        <f>MONTH(shipments[[#This Row],[Shipdate]])</f>
        <v>2</v>
      </c>
      <c r="L555" t="str">
        <f>TEXT(shipments[[#This Row],[Shipdate]],"mmmm")</f>
        <v>February</v>
      </c>
      <c r="M555">
        <f>_xlfn.XLOOKUP(shipments[[#This Row],[PID]],products[PID],products[Cost_per_box],"NA",0)</f>
        <v>4.74</v>
      </c>
      <c r="N555">
        <f>shipments[[#This Row],[Boxes]]*shipments[[#This Row],[Cost Per Box]]</f>
        <v>450.3</v>
      </c>
      <c r="O555">
        <f>shipments[[#This Row],[Sales Amount]]-shipments[[#This Row],[Total Cost]]</f>
        <v>1066.2</v>
      </c>
      <c r="P555" s="9">
        <f>shipments[[#This Row],[Profit]]/shipments[[#This Row],[Sales Amount]]</f>
        <v>0.70306627101879327</v>
      </c>
    </row>
    <row r="556" spans="1:16" x14ac:dyDescent="1">
      <c r="A556" t="s">
        <v>589</v>
      </c>
      <c r="B556" t="s">
        <v>8038</v>
      </c>
      <c r="C556" t="s">
        <v>8021</v>
      </c>
      <c r="D556" t="s">
        <v>8037</v>
      </c>
      <c r="E556" s="1">
        <v>45006</v>
      </c>
      <c r="F556">
        <v>7056</v>
      </c>
      <c r="G556">
        <v>471</v>
      </c>
      <c r="H556" t="s">
        <v>6</v>
      </c>
      <c r="I556" t="str">
        <f>_xlfn.XLOOKUP(shipments[[#This Row],[SPID]],people[SPID],people[Sales_person],"NA",0)</f>
        <v>Barr Faughny</v>
      </c>
      <c r="J556">
        <f>YEAR(shipments[[#This Row],[Shipdate]])</f>
        <v>2023</v>
      </c>
      <c r="K556">
        <f>MONTH(shipments[[#This Row],[Shipdate]])</f>
        <v>3</v>
      </c>
      <c r="L556" t="str">
        <f>TEXT(shipments[[#This Row],[Shipdate]],"mmmm")</f>
        <v>March</v>
      </c>
      <c r="M556">
        <f>_xlfn.XLOOKUP(shipments[[#This Row],[PID]],products[PID],products[Cost_per_box],"NA",0)</f>
        <v>4.74</v>
      </c>
      <c r="N556">
        <f>shipments[[#This Row],[Boxes]]*shipments[[#This Row],[Cost Per Box]]</f>
        <v>2232.54</v>
      </c>
      <c r="O556">
        <f>shipments[[#This Row],[Sales Amount]]-shipments[[#This Row],[Total Cost]]</f>
        <v>4823.46</v>
      </c>
      <c r="P556" s="9">
        <f>shipments[[#This Row],[Profit]]/shipments[[#This Row],[Sales Amount]]</f>
        <v>0.6835969387755102</v>
      </c>
    </row>
    <row r="557" spans="1:16" x14ac:dyDescent="1">
      <c r="A557" t="s">
        <v>590</v>
      </c>
      <c r="B557" t="s">
        <v>8038</v>
      </c>
      <c r="C557" t="s">
        <v>8022</v>
      </c>
      <c r="D557" t="s">
        <v>8033</v>
      </c>
      <c r="E557" s="1">
        <v>45020</v>
      </c>
      <c r="F557">
        <v>6567.75</v>
      </c>
      <c r="G557">
        <v>939</v>
      </c>
      <c r="H557" t="s">
        <v>6</v>
      </c>
      <c r="I557" t="str">
        <f>_xlfn.XLOOKUP(shipments[[#This Row],[SPID]],people[SPID],people[Sales_person],"NA",0)</f>
        <v>Barr Faughny</v>
      </c>
      <c r="J557">
        <f>YEAR(shipments[[#This Row],[Shipdate]])</f>
        <v>2023</v>
      </c>
      <c r="K557">
        <f>MONTH(shipments[[#This Row],[Shipdate]])</f>
        <v>4</v>
      </c>
      <c r="L557" t="str">
        <f>TEXT(shipments[[#This Row],[Shipdate]],"mmmm")</f>
        <v>April</v>
      </c>
      <c r="M557">
        <f>_xlfn.XLOOKUP(shipments[[#This Row],[PID]],products[PID],products[Cost_per_box],"NA",0)</f>
        <v>10.51</v>
      </c>
      <c r="N557">
        <f>shipments[[#This Row],[Boxes]]*shipments[[#This Row],[Cost Per Box]]</f>
        <v>9868.89</v>
      </c>
      <c r="O557">
        <f>shipments[[#This Row],[Sales Amount]]-shipments[[#This Row],[Total Cost]]</f>
        <v>-3301.1399999999994</v>
      </c>
      <c r="P557" s="9">
        <f>shipments[[#This Row],[Profit]]/shipments[[#This Row],[Sales Amount]]</f>
        <v>-0.50262875413954544</v>
      </c>
    </row>
    <row r="558" spans="1:16" x14ac:dyDescent="1">
      <c r="A558" t="s">
        <v>591</v>
      </c>
      <c r="B558" t="s">
        <v>8038</v>
      </c>
      <c r="C558" t="s">
        <v>8022</v>
      </c>
      <c r="D558" t="s">
        <v>8032</v>
      </c>
      <c r="E558" s="1">
        <v>45446</v>
      </c>
      <c r="F558">
        <v>8273.25</v>
      </c>
      <c r="G558">
        <v>920</v>
      </c>
      <c r="H558" t="s">
        <v>6</v>
      </c>
      <c r="I558" t="str">
        <f>_xlfn.XLOOKUP(shipments[[#This Row],[SPID]],people[SPID],people[Sales_person],"NA",0)</f>
        <v>Barr Faughny</v>
      </c>
      <c r="J558">
        <f>YEAR(shipments[[#This Row],[Shipdate]])</f>
        <v>2024</v>
      </c>
      <c r="K558">
        <f>MONTH(shipments[[#This Row],[Shipdate]])</f>
        <v>6</v>
      </c>
      <c r="L558" t="str">
        <f>TEXT(shipments[[#This Row],[Shipdate]],"mmmm")</f>
        <v>June</v>
      </c>
      <c r="M558">
        <f>_xlfn.XLOOKUP(shipments[[#This Row],[PID]],products[PID],products[Cost_per_box],"NA",0)</f>
        <v>10.51</v>
      </c>
      <c r="N558">
        <f>shipments[[#This Row],[Boxes]]*shipments[[#This Row],[Cost Per Box]]</f>
        <v>9669.1999999999989</v>
      </c>
      <c r="O558">
        <f>shipments[[#This Row],[Sales Amount]]-shipments[[#This Row],[Total Cost]]</f>
        <v>-1395.9499999999989</v>
      </c>
      <c r="P558" s="9">
        <f>shipments[[#This Row],[Profit]]/shipments[[#This Row],[Sales Amount]]</f>
        <v>-0.16873054724564093</v>
      </c>
    </row>
    <row r="559" spans="1:16" x14ac:dyDescent="1">
      <c r="A559" t="s">
        <v>592</v>
      </c>
      <c r="B559" t="s">
        <v>8038</v>
      </c>
      <c r="C559" t="s">
        <v>8022</v>
      </c>
      <c r="D559" t="s">
        <v>8037</v>
      </c>
      <c r="E559" s="1">
        <v>45132</v>
      </c>
      <c r="F559">
        <v>2508.75</v>
      </c>
      <c r="G559">
        <v>359</v>
      </c>
      <c r="H559" t="s">
        <v>6</v>
      </c>
      <c r="I559" t="str">
        <f>_xlfn.XLOOKUP(shipments[[#This Row],[SPID]],people[SPID],people[Sales_person],"NA",0)</f>
        <v>Barr Faughny</v>
      </c>
      <c r="J559">
        <f>YEAR(shipments[[#This Row],[Shipdate]])</f>
        <v>2023</v>
      </c>
      <c r="K559">
        <f>MONTH(shipments[[#This Row],[Shipdate]])</f>
        <v>7</v>
      </c>
      <c r="L559" t="str">
        <f>TEXT(shipments[[#This Row],[Shipdate]],"mmmm")</f>
        <v>July</v>
      </c>
      <c r="M559">
        <f>_xlfn.XLOOKUP(shipments[[#This Row],[PID]],products[PID],products[Cost_per_box],"NA",0)</f>
        <v>10.51</v>
      </c>
      <c r="N559">
        <f>shipments[[#This Row],[Boxes]]*shipments[[#This Row],[Cost Per Box]]</f>
        <v>3773.09</v>
      </c>
      <c r="O559">
        <f>shipments[[#This Row],[Sales Amount]]-shipments[[#This Row],[Total Cost]]</f>
        <v>-1264.3400000000001</v>
      </c>
      <c r="P559" s="9">
        <f>shipments[[#This Row],[Profit]]/shipments[[#This Row],[Sales Amount]]</f>
        <v>-0.50397209765819639</v>
      </c>
    </row>
    <row r="560" spans="1:16" x14ac:dyDescent="1">
      <c r="A560" t="s">
        <v>593</v>
      </c>
      <c r="B560" t="s">
        <v>8038</v>
      </c>
      <c r="C560" t="s">
        <v>8022</v>
      </c>
      <c r="D560" t="s">
        <v>8036</v>
      </c>
      <c r="E560" s="1">
        <v>45296</v>
      </c>
      <c r="F560">
        <v>2742.75</v>
      </c>
      <c r="G560">
        <v>275</v>
      </c>
      <c r="H560" t="s">
        <v>6</v>
      </c>
      <c r="I560" t="str">
        <f>_xlfn.XLOOKUP(shipments[[#This Row],[SPID]],people[SPID],people[Sales_person],"NA",0)</f>
        <v>Barr Faughny</v>
      </c>
      <c r="J560">
        <f>YEAR(shipments[[#This Row],[Shipdate]])</f>
        <v>2024</v>
      </c>
      <c r="K560">
        <f>MONTH(shipments[[#This Row],[Shipdate]])</f>
        <v>1</v>
      </c>
      <c r="L560" t="str">
        <f>TEXT(shipments[[#This Row],[Shipdate]],"mmmm")</f>
        <v>January</v>
      </c>
      <c r="M560">
        <f>_xlfn.XLOOKUP(shipments[[#This Row],[PID]],products[PID],products[Cost_per_box],"NA",0)</f>
        <v>10.51</v>
      </c>
      <c r="N560">
        <f>shipments[[#This Row],[Boxes]]*shipments[[#This Row],[Cost Per Box]]</f>
        <v>2890.25</v>
      </c>
      <c r="O560">
        <f>shipments[[#This Row],[Sales Amount]]-shipments[[#This Row],[Total Cost]]</f>
        <v>-147.5</v>
      </c>
      <c r="P560" s="9">
        <f>shipments[[#This Row],[Profit]]/shipments[[#This Row],[Sales Amount]]</f>
        <v>-5.3778142375353201E-2</v>
      </c>
    </row>
    <row r="561" spans="1:16" x14ac:dyDescent="1">
      <c r="A561" t="s">
        <v>594</v>
      </c>
      <c r="B561" t="s">
        <v>8038</v>
      </c>
      <c r="C561" t="s">
        <v>8023</v>
      </c>
      <c r="D561" t="s">
        <v>8033</v>
      </c>
      <c r="E561" s="1">
        <v>45499</v>
      </c>
      <c r="F561">
        <v>5103</v>
      </c>
      <c r="G561">
        <v>319</v>
      </c>
      <c r="H561" t="s">
        <v>17</v>
      </c>
      <c r="I561" t="str">
        <f>_xlfn.XLOOKUP(shipments[[#This Row],[SPID]],people[SPID],people[Sales_person],"NA",0)</f>
        <v>Barr Faughny</v>
      </c>
      <c r="J561">
        <f>YEAR(shipments[[#This Row],[Shipdate]])</f>
        <v>2024</v>
      </c>
      <c r="K561">
        <f>MONTH(shipments[[#This Row],[Shipdate]])</f>
        <v>7</v>
      </c>
      <c r="L561" t="str">
        <f>TEXT(shipments[[#This Row],[Shipdate]],"mmmm")</f>
        <v>July</v>
      </c>
      <c r="M561">
        <f>_xlfn.XLOOKUP(shipments[[#This Row],[PID]],products[PID],products[Cost_per_box],"NA",0)</f>
        <v>6.43</v>
      </c>
      <c r="N561">
        <f>shipments[[#This Row],[Boxes]]*shipments[[#This Row],[Cost Per Box]]</f>
        <v>2051.17</v>
      </c>
      <c r="O561">
        <f>shipments[[#This Row],[Sales Amount]]-shipments[[#This Row],[Total Cost]]</f>
        <v>3051.83</v>
      </c>
      <c r="P561" s="9">
        <f>shipments[[#This Row],[Profit]]/shipments[[#This Row],[Sales Amount]]</f>
        <v>0.5980462473055066</v>
      </c>
    </row>
    <row r="562" spans="1:16" x14ac:dyDescent="1">
      <c r="A562" t="s">
        <v>595</v>
      </c>
      <c r="B562" t="s">
        <v>8038</v>
      </c>
      <c r="C562" t="s">
        <v>8025</v>
      </c>
      <c r="D562" t="s">
        <v>8036</v>
      </c>
      <c r="E562" s="1">
        <v>45247</v>
      </c>
      <c r="F562">
        <v>335.25</v>
      </c>
      <c r="G562">
        <v>24</v>
      </c>
      <c r="H562" t="s">
        <v>39</v>
      </c>
      <c r="I562" t="str">
        <f>_xlfn.XLOOKUP(shipments[[#This Row],[SPID]],people[SPID],people[Sales_person],"NA",0)</f>
        <v>Barr Faughny</v>
      </c>
      <c r="J562">
        <f>YEAR(shipments[[#This Row],[Shipdate]])</f>
        <v>2023</v>
      </c>
      <c r="K562">
        <f>MONTH(shipments[[#This Row],[Shipdate]])</f>
        <v>11</v>
      </c>
      <c r="L562" t="str">
        <f>TEXT(shipments[[#This Row],[Shipdate]],"mmmm")</f>
        <v>November</v>
      </c>
      <c r="M562">
        <f>_xlfn.XLOOKUP(shipments[[#This Row],[PID]],products[PID],products[Cost_per_box],"NA",0)</f>
        <v>9.57</v>
      </c>
      <c r="N562">
        <f>shipments[[#This Row],[Boxes]]*shipments[[#This Row],[Cost Per Box]]</f>
        <v>229.68</v>
      </c>
      <c r="O562">
        <f>shipments[[#This Row],[Sales Amount]]-shipments[[#This Row],[Total Cost]]</f>
        <v>105.57</v>
      </c>
      <c r="P562" s="9">
        <f>shipments[[#This Row],[Profit]]/shipments[[#This Row],[Sales Amount]]</f>
        <v>0.31489932885906036</v>
      </c>
    </row>
    <row r="563" spans="1:16" x14ac:dyDescent="1">
      <c r="A563" t="s">
        <v>596</v>
      </c>
      <c r="B563" t="s">
        <v>8038</v>
      </c>
      <c r="C563" t="s">
        <v>8025</v>
      </c>
      <c r="D563" t="s">
        <v>8035</v>
      </c>
      <c r="E563" s="1">
        <v>45135</v>
      </c>
      <c r="F563">
        <v>3991.5</v>
      </c>
      <c r="G563">
        <v>222</v>
      </c>
      <c r="H563" t="s">
        <v>6</v>
      </c>
      <c r="I563" t="str">
        <f>_xlfn.XLOOKUP(shipments[[#This Row],[SPID]],people[SPID],people[Sales_person],"NA",0)</f>
        <v>Barr Faughny</v>
      </c>
      <c r="J563">
        <f>YEAR(shipments[[#This Row],[Shipdate]])</f>
        <v>2023</v>
      </c>
      <c r="K563">
        <f>MONTH(shipments[[#This Row],[Shipdate]])</f>
        <v>7</v>
      </c>
      <c r="L563" t="str">
        <f>TEXT(shipments[[#This Row],[Shipdate]],"mmmm")</f>
        <v>July</v>
      </c>
      <c r="M563">
        <f>_xlfn.XLOOKUP(shipments[[#This Row],[PID]],products[PID],products[Cost_per_box],"NA",0)</f>
        <v>9.57</v>
      </c>
      <c r="N563">
        <f>shipments[[#This Row],[Boxes]]*shipments[[#This Row],[Cost Per Box]]</f>
        <v>2124.54</v>
      </c>
      <c r="O563">
        <f>shipments[[#This Row],[Sales Amount]]-shipments[[#This Row],[Total Cost]]</f>
        <v>1866.96</v>
      </c>
      <c r="P563" s="9">
        <f>shipments[[#This Row],[Profit]]/shipments[[#This Row],[Sales Amount]]</f>
        <v>0.46773393461104851</v>
      </c>
    </row>
    <row r="564" spans="1:16" x14ac:dyDescent="1">
      <c r="A564" t="s">
        <v>597</v>
      </c>
      <c r="B564" t="s">
        <v>8038</v>
      </c>
      <c r="C564" t="s">
        <v>8025</v>
      </c>
      <c r="D564" t="s">
        <v>8033</v>
      </c>
      <c r="E564" s="1">
        <v>44942</v>
      </c>
      <c r="F564">
        <v>11103.75</v>
      </c>
      <c r="G564">
        <v>617</v>
      </c>
      <c r="H564" t="s">
        <v>6</v>
      </c>
      <c r="I564" t="str">
        <f>_xlfn.XLOOKUP(shipments[[#This Row],[SPID]],people[SPID],people[Sales_person],"NA",0)</f>
        <v>Barr Faughny</v>
      </c>
      <c r="J564">
        <f>YEAR(shipments[[#This Row],[Shipdate]])</f>
        <v>2023</v>
      </c>
      <c r="K564">
        <f>MONTH(shipments[[#This Row],[Shipdate]])</f>
        <v>1</v>
      </c>
      <c r="L564" t="str">
        <f>TEXT(shipments[[#This Row],[Shipdate]],"mmmm")</f>
        <v>January</v>
      </c>
      <c r="M564">
        <f>_xlfn.XLOOKUP(shipments[[#This Row],[PID]],products[PID],products[Cost_per_box],"NA",0)</f>
        <v>9.57</v>
      </c>
      <c r="N564">
        <f>shipments[[#This Row],[Boxes]]*shipments[[#This Row],[Cost Per Box]]</f>
        <v>5904.6900000000005</v>
      </c>
      <c r="O564">
        <f>shipments[[#This Row],[Sales Amount]]-shipments[[#This Row],[Total Cost]]</f>
        <v>5199.0599999999995</v>
      </c>
      <c r="P564" s="9">
        <f>shipments[[#This Row],[Profit]]/shipments[[#This Row],[Sales Amount]]</f>
        <v>0.46822559945964198</v>
      </c>
    </row>
    <row r="565" spans="1:16" x14ac:dyDescent="1">
      <c r="A565" t="s">
        <v>598</v>
      </c>
      <c r="B565" t="s">
        <v>8038</v>
      </c>
      <c r="C565" t="s">
        <v>8025</v>
      </c>
      <c r="D565" t="s">
        <v>8032</v>
      </c>
      <c r="E565" s="1">
        <v>45462</v>
      </c>
      <c r="F565">
        <v>9609.75</v>
      </c>
      <c r="G565">
        <v>534</v>
      </c>
      <c r="H565" t="s">
        <v>6</v>
      </c>
      <c r="I565" t="str">
        <f>_xlfn.XLOOKUP(shipments[[#This Row],[SPID]],people[SPID],people[Sales_person],"NA",0)</f>
        <v>Barr Faughny</v>
      </c>
      <c r="J565">
        <f>YEAR(shipments[[#This Row],[Shipdate]])</f>
        <v>2024</v>
      </c>
      <c r="K565">
        <f>MONTH(shipments[[#This Row],[Shipdate]])</f>
        <v>6</v>
      </c>
      <c r="L565" t="str">
        <f>TEXT(shipments[[#This Row],[Shipdate]],"mmmm")</f>
        <v>June</v>
      </c>
      <c r="M565">
        <f>_xlfn.XLOOKUP(shipments[[#This Row],[PID]],products[PID],products[Cost_per_box],"NA",0)</f>
        <v>9.57</v>
      </c>
      <c r="N565">
        <f>shipments[[#This Row],[Boxes]]*shipments[[#This Row],[Cost Per Box]]</f>
        <v>5110.38</v>
      </c>
      <c r="O565">
        <f>shipments[[#This Row],[Sales Amount]]-shipments[[#This Row],[Total Cost]]</f>
        <v>4499.37</v>
      </c>
      <c r="P565" s="9">
        <f>shipments[[#This Row],[Profit]]/shipments[[#This Row],[Sales Amount]]</f>
        <v>0.46820885038632637</v>
      </c>
    </row>
    <row r="566" spans="1:16" x14ac:dyDescent="1">
      <c r="A566" t="s">
        <v>599</v>
      </c>
      <c r="B566" t="s">
        <v>8038</v>
      </c>
      <c r="C566" t="s">
        <v>8025</v>
      </c>
      <c r="D566" t="s">
        <v>8033</v>
      </c>
      <c r="E566" s="1">
        <v>45471</v>
      </c>
      <c r="F566">
        <v>5719.5</v>
      </c>
      <c r="G566">
        <v>337</v>
      </c>
      <c r="H566" t="s">
        <v>6</v>
      </c>
      <c r="I566" t="str">
        <f>_xlfn.XLOOKUP(shipments[[#This Row],[SPID]],people[SPID],people[Sales_person],"NA",0)</f>
        <v>Barr Faughny</v>
      </c>
      <c r="J566">
        <f>YEAR(shipments[[#This Row],[Shipdate]])</f>
        <v>2024</v>
      </c>
      <c r="K566">
        <f>MONTH(shipments[[#This Row],[Shipdate]])</f>
        <v>6</v>
      </c>
      <c r="L566" t="str">
        <f>TEXT(shipments[[#This Row],[Shipdate]],"mmmm")</f>
        <v>June</v>
      </c>
      <c r="M566">
        <f>_xlfn.XLOOKUP(shipments[[#This Row],[PID]],products[PID],products[Cost_per_box],"NA",0)</f>
        <v>9.57</v>
      </c>
      <c r="N566">
        <f>shipments[[#This Row],[Boxes]]*shipments[[#This Row],[Cost Per Box]]</f>
        <v>3225.09</v>
      </c>
      <c r="O566">
        <f>shipments[[#This Row],[Sales Amount]]-shipments[[#This Row],[Total Cost]]</f>
        <v>2494.41</v>
      </c>
      <c r="P566" s="9">
        <f>shipments[[#This Row],[Profit]]/shipments[[#This Row],[Sales Amount]]</f>
        <v>0.43612378704432203</v>
      </c>
    </row>
    <row r="567" spans="1:16" x14ac:dyDescent="1">
      <c r="A567" t="s">
        <v>600</v>
      </c>
      <c r="B567" t="s">
        <v>8038</v>
      </c>
      <c r="C567" t="s">
        <v>8025</v>
      </c>
      <c r="D567" t="s">
        <v>8034</v>
      </c>
      <c r="E567" s="1">
        <v>45077</v>
      </c>
      <c r="F567">
        <v>8885.25</v>
      </c>
      <c r="G567">
        <v>593</v>
      </c>
      <c r="H567" t="s">
        <v>6</v>
      </c>
      <c r="I567" t="str">
        <f>_xlfn.XLOOKUP(shipments[[#This Row],[SPID]],people[SPID],people[Sales_person],"NA",0)</f>
        <v>Barr Faughny</v>
      </c>
      <c r="J567">
        <f>YEAR(shipments[[#This Row],[Shipdate]])</f>
        <v>2023</v>
      </c>
      <c r="K567">
        <f>MONTH(shipments[[#This Row],[Shipdate]])</f>
        <v>5</v>
      </c>
      <c r="L567" t="str">
        <f>TEXT(shipments[[#This Row],[Shipdate]],"mmmm")</f>
        <v>May</v>
      </c>
      <c r="M567">
        <f>_xlfn.XLOOKUP(shipments[[#This Row],[PID]],products[PID],products[Cost_per_box],"NA",0)</f>
        <v>9.57</v>
      </c>
      <c r="N567">
        <f>shipments[[#This Row],[Boxes]]*shipments[[#This Row],[Cost Per Box]]</f>
        <v>5675.01</v>
      </c>
      <c r="O567">
        <f>shipments[[#This Row],[Sales Amount]]-shipments[[#This Row],[Total Cost]]</f>
        <v>3210.24</v>
      </c>
      <c r="P567" s="9">
        <f>shipments[[#This Row],[Profit]]/shipments[[#This Row],[Sales Amount]]</f>
        <v>0.36129990714948929</v>
      </c>
    </row>
    <row r="568" spans="1:16" x14ac:dyDescent="1">
      <c r="A568" t="s">
        <v>601</v>
      </c>
      <c r="B568" t="s">
        <v>8038</v>
      </c>
      <c r="C568" t="s">
        <v>8026</v>
      </c>
      <c r="D568" t="s">
        <v>8033</v>
      </c>
      <c r="E568" s="1">
        <v>45314</v>
      </c>
      <c r="F568">
        <v>544.5</v>
      </c>
      <c r="G568">
        <v>69</v>
      </c>
      <c r="H568" t="s">
        <v>6</v>
      </c>
      <c r="I568" t="str">
        <f>_xlfn.XLOOKUP(shipments[[#This Row],[SPID]],people[SPID],people[Sales_person],"NA",0)</f>
        <v>Barr Faughny</v>
      </c>
      <c r="J568">
        <f>YEAR(shipments[[#This Row],[Shipdate]])</f>
        <v>2024</v>
      </c>
      <c r="K568">
        <f>MONTH(shipments[[#This Row],[Shipdate]])</f>
        <v>1</v>
      </c>
      <c r="L568" t="str">
        <f>TEXT(shipments[[#This Row],[Shipdate]],"mmmm")</f>
        <v>January</v>
      </c>
      <c r="M568">
        <f>_xlfn.XLOOKUP(shipments[[#This Row],[PID]],products[PID],products[Cost_per_box],"NA",0)</f>
        <v>8.43</v>
      </c>
      <c r="N568">
        <f>shipments[[#This Row],[Boxes]]*shipments[[#This Row],[Cost Per Box]]</f>
        <v>581.66999999999996</v>
      </c>
      <c r="O568">
        <f>shipments[[#This Row],[Sales Amount]]-shipments[[#This Row],[Total Cost]]</f>
        <v>-37.169999999999959</v>
      </c>
      <c r="P568" s="9">
        <f>shipments[[#This Row],[Profit]]/shipments[[#This Row],[Sales Amount]]</f>
        <v>-6.8264462809917284E-2</v>
      </c>
    </row>
    <row r="569" spans="1:16" x14ac:dyDescent="1">
      <c r="A569" t="s">
        <v>602</v>
      </c>
      <c r="B569" t="s">
        <v>8038</v>
      </c>
      <c r="C569" t="s">
        <v>8026</v>
      </c>
      <c r="D569" t="s">
        <v>8032</v>
      </c>
      <c r="E569" s="1">
        <v>45065</v>
      </c>
      <c r="F569">
        <v>11677.5</v>
      </c>
      <c r="G569">
        <v>1168</v>
      </c>
      <c r="H569" t="s">
        <v>6</v>
      </c>
      <c r="I569" t="str">
        <f>_xlfn.XLOOKUP(shipments[[#This Row],[SPID]],people[SPID],people[Sales_person],"NA",0)</f>
        <v>Barr Faughny</v>
      </c>
      <c r="J569">
        <f>YEAR(shipments[[#This Row],[Shipdate]])</f>
        <v>2023</v>
      </c>
      <c r="K569">
        <f>MONTH(shipments[[#This Row],[Shipdate]])</f>
        <v>5</v>
      </c>
      <c r="L569" t="str">
        <f>TEXT(shipments[[#This Row],[Shipdate]],"mmmm")</f>
        <v>May</v>
      </c>
      <c r="M569">
        <f>_xlfn.XLOOKUP(shipments[[#This Row],[PID]],products[PID],products[Cost_per_box],"NA",0)</f>
        <v>8.43</v>
      </c>
      <c r="N569">
        <f>shipments[[#This Row],[Boxes]]*shipments[[#This Row],[Cost Per Box]]</f>
        <v>9846.24</v>
      </c>
      <c r="O569">
        <f>shipments[[#This Row],[Sales Amount]]-shipments[[#This Row],[Total Cost]]</f>
        <v>1831.2600000000002</v>
      </c>
      <c r="P569" s="9">
        <f>shipments[[#This Row],[Profit]]/shipments[[#This Row],[Sales Amount]]</f>
        <v>0.15681952472703919</v>
      </c>
    </row>
    <row r="570" spans="1:16" x14ac:dyDescent="1">
      <c r="A570" t="s">
        <v>603</v>
      </c>
      <c r="B570" t="s">
        <v>8038</v>
      </c>
      <c r="C570" t="s">
        <v>8026</v>
      </c>
      <c r="D570" t="s">
        <v>8034</v>
      </c>
      <c r="E570" s="1">
        <v>45287</v>
      </c>
      <c r="F570">
        <v>10095.75</v>
      </c>
      <c r="G570">
        <v>1010</v>
      </c>
      <c r="H570" t="s">
        <v>6</v>
      </c>
      <c r="I570" t="str">
        <f>_xlfn.XLOOKUP(shipments[[#This Row],[SPID]],people[SPID],people[Sales_person],"NA",0)</f>
        <v>Barr Faughny</v>
      </c>
      <c r="J570">
        <f>YEAR(shipments[[#This Row],[Shipdate]])</f>
        <v>2023</v>
      </c>
      <c r="K570">
        <f>MONTH(shipments[[#This Row],[Shipdate]])</f>
        <v>12</v>
      </c>
      <c r="L570" t="str">
        <f>TEXT(shipments[[#This Row],[Shipdate]],"mmmm")</f>
        <v>December</v>
      </c>
      <c r="M570">
        <f>_xlfn.XLOOKUP(shipments[[#This Row],[PID]],products[PID],products[Cost_per_box],"NA",0)</f>
        <v>8.43</v>
      </c>
      <c r="N570">
        <f>shipments[[#This Row],[Boxes]]*shipments[[#This Row],[Cost Per Box]]</f>
        <v>8514.2999999999993</v>
      </c>
      <c r="O570">
        <f>shipments[[#This Row],[Sales Amount]]-shipments[[#This Row],[Total Cost]]</f>
        <v>1581.4500000000007</v>
      </c>
      <c r="P570" s="9">
        <f>shipments[[#This Row],[Profit]]/shipments[[#This Row],[Sales Amount]]</f>
        <v>0.15664512294777513</v>
      </c>
    </row>
    <row r="571" spans="1:16" x14ac:dyDescent="1">
      <c r="A571" t="s">
        <v>604</v>
      </c>
      <c r="B571" t="s">
        <v>8038</v>
      </c>
      <c r="C571" t="s">
        <v>8026</v>
      </c>
      <c r="D571" t="s">
        <v>8036</v>
      </c>
      <c r="E571" s="1">
        <v>45362</v>
      </c>
      <c r="F571">
        <v>2562.75</v>
      </c>
      <c r="G571">
        <v>321</v>
      </c>
      <c r="H571" t="s">
        <v>6</v>
      </c>
      <c r="I571" t="str">
        <f>_xlfn.XLOOKUP(shipments[[#This Row],[SPID]],people[SPID],people[Sales_person],"NA",0)</f>
        <v>Barr Faughny</v>
      </c>
      <c r="J571">
        <f>YEAR(shipments[[#This Row],[Shipdate]])</f>
        <v>2024</v>
      </c>
      <c r="K571">
        <f>MONTH(shipments[[#This Row],[Shipdate]])</f>
        <v>3</v>
      </c>
      <c r="L571" t="str">
        <f>TEXT(shipments[[#This Row],[Shipdate]],"mmmm")</f>
        <v>March</v>
      </c>
      <c r="M571">
        <f>_xlfn.XLOOKUP(shipments[[#This Row],[PID]],products[PID],products[Cost_per_box],"NA",0)</f>
        <v>8.43</v>
      </c>
      <c r="N571">
        <f>shipments[[#This Row],[Boxes]]*shipments[[#This Row],[Cost Per Box]]</f>
        <v>2706.0299999999997</v>
      </c>
      <c r="O571">
        <f>shipments[[#This Row],[Sales Amount]]-shipments[[#This Row],[Total Cost]]</f>
        <v>-143.27999999999975</v>
      </c>
      <c r="P571" s="9">
        <f>shipments[[#This Row],[Profit]]/shipments[[#This Row],[Sales Amount]]</f>
        <v>-5.5908691834942834E-2</v>
      </c>
    </row>
    <row r="572" spans="1:16" x14ac:dyDescent="1">
      <c r="A572" t="s">
        <v>605</v>
      </c>
      <c r="B572" t="s">
        <v>8038</v>
      </c>
      <c r="C572" t="s">
        <v>8027</v>
      </c>
      <c r="D572" t="s">
        <v>8034</v>
      </c>
      <c r="E572" s="1">
        <v>45258</v>
      </c>
      <c r="F572">
        <v>7002</v>
      </c>
      <c r="G572">
        <v>701</v>
      </c>
      <c r="H572" t="s">
        <v>39</v>
      </c>
      <c r="I572" t="str">
        <f>_xlfn.XLOOKUP(shipments[[#This Row],[SPID]],people[SPID],people[Sales_person],"NA",0)</f>
        <v>Barr Faughny</v>
      </c>
      <c r="J572">
        <f>YEAR(shipments[[#This Row],[Shipdate]])</f>
        <v>2023</v>
      </c>
      <c r="K572">
        <f>MONTH(shipments[[#This Row],[Shipdate]])</f>
        <v>11</v>
      </c>
      <c r="L572" t="str">
        <f>TEXT(shipments[[#This Row],[Shipdate]],"mmmm")</f>
        <v>November</v>
      </c>
      <c r="M572">
        <f>_xlfn.XLOOKUP(shipments[[#This Row],[PID]],products[PID],products[Cost_per_box],"NA",0)</f>
        <v>6.8</v>
      </c>
      <c r="N572">
        <f>shipments[[#This Row],[Boxes]]*shipments[[#This Row],[Cost Per Box]]</f>
        <v>4766.8</v>
      </c>
      <c r="O572">
        <f>shipments[[#This Row],[Sales Amount]]-shipments[[#This Row],[Total Cost]]</f>
        <v>2235.1999999999998</v>
      </c>
      <c r="P572" s="9">
        <f>shipments[[#This Row],[Profit]]/shipments[[#This Row],[Sales Amount]]</f>
        <v>0.31922307912025133</v>
      </c>
    </row>
    <row r="573" spans="1:16" x14ac:dyDescent="1">
      <c r="A573" t="s">
        <v>606</v>
      </c>
      <c r="B573" t="s">
        <v>8038</v>
      </c>
      <c r="C573" t="s">
        <v>8028</v>
      </c>
      <c r="D573" t="s">
        <v>8033</v>
      </c>
      <c r="E573" s="1">
        <v>45257</v>
      </c>
      <c r="F573">
        <v>204.75</v>
      </c>
      <c r="G573">
        <v>8</v>
      </c>
      <c r="H573" t="s">
        <v>6</v>
      </c>
      <c r="I573" t="str">
        <f>_xlfn.XLOOKUP(shipments[[#This Row],[SPID]],people[SPID],people[Sales_person],"NA",0)</f>
        <v>Barr Faughny</v>
      </c>
      <c r="J573">
        <f>YEAR(shipments[[#This Row],[Shipdate]])</f>
        <v>2023</v>
      </c>
      <c r="K573">
        <f>MONTH(shipments[[#This Row],[Shipdate]])</f>
        <v>11</v>
      </c>
      <c r="L573" t="str">
        <f>TEXT(shipments[[#This Row],[Shipdate]],"mmmm")</f>
        <v>November</v>
      </c>
      <c r="M573">
        <f>_xlfn.XLOOKUP(shipments[[#This Row],[PID]],products[PID],products[Cost_per_box],"NA",0)</f>
        <v>5.04</v>
      </c>
      <c r="N573">
        <f>shipments[[#This Row],[Boxes]]*shipments[[#This Row],[Cost Per Box]]</f>
        <v>40.32</v>
      </c>
      <c r="O573">
        <f>shipments[[#This Row],[Sales Amount]]-shipments[[#This Row],[Total Cost]]</f>
        <v>164.43</v>
      </c>
      <c r="P573" s="9">
        <f>shipments[[#This Row],[Profit]]/shipments[[#This Row],[Sales Amount]]</f>
        <v>0.80307692307692313</v>
      </c>
    </row>
    <row r="574" spans="1:16" x14ac:dyDescent="1">
      <c r="A574" t="s">
        <v>607</v>
      </c>
      <c r="B574" t="s">
        <v>8038</v>
      </c>
      <c r="C574" t="s">
        <v>8028</v>
      </c>
      <c r="D574" t="s">
        <v>8032</v>
      </c>
      <c r="E574" s="1">
        <v>44928</v>
      </c>
      <c r="F574">
        <v>1181.25</v>
      </c>
      <c r="G574">
        <v>43</v>
      </c>
      <c r="H574" t="s">
        <v>6</v>
      </c>
      <c r="I574" t="str">
        <f>_xlfn.XLOOKUP(shipments[[#This Row],[SPID]],people[SPID],people[Sales_person],"NA",0)</f>
        <v>Barr Faughny</v>
      </c>
      <c r="J574">
        <f>YEAR(shipments[[#This Row],[Shipdate]])</f>
        <v>2023</v>
      </c>
      <c r="K574">
        <f>MONTH(shipments[[#This Row],[Shipdate]])</f>
        <v>1</v>
      </c>
      <c r="L574" t="str">
        <f>TEXT(shipments[[#This Row],[Shipdate]],"mmmm")</f>
        <v>January</v>
      </c>
      <c r="M574">
        <f>_xlfn.XLOOKUP(shipments[[#This Row],[PID]],products[PID],products[Cost_per_box],"NA",0)</f>
        <v>5.04</v>
      </c>
      <c r="N574">
        <f>shipments[[#This Row],[Boxes]]*shipments[[#This Row],[Cost Per Box]]</f>
        <v>216.72</v>
      </c>
      <c r="O574">
        <f>shipments[[#This Row],[Sales Amount]]-shipments[[#This Row],[Total Cost]]</f>
        <v>964.53</v>
      </c>
      <c r="P574" s="9">
        <f>shipments[[#This Row],[Profit]]/shipments[[#This Row],[Sales Amount]]</f>
        <v>0.81653333333333333</v>
      </c>
    </row>
    <row r="575" spans="1:16" x14ac:dyDescent="1">
      <c r="A575" t="s">
        <v>608</v>
      </c>
      <c r="B575" t="s">
        <v>8038</v>
      </c>
      <c r="C575" t="s">
        <v>8029</v>
      </c>
      <c r="D575" t="s">
        <v>8036</v>
      </c>
      <c r="E575" s="1">
        <v>45495</v>
      </c>
      <c r="F575">
        <v>13434.75</v>
      </c>
      <c r="G575">
        <v>1120</v>
      </c>
      <c r="H575" t="s">
        <v>17</v>
      </c>
      <c r="I575" t="str">
        <f>_xlfn.XLOOKUP(shipments[[#This Row],[SPID]],people[SPID],people[Sales_person],"NA",0)</f>
        <v>Barr Faughny</v>
      </c>
      <c r="J575">
        <f>YEAR(shipments[[#This Row],[Shipdate]])</f>
        <v>2024</v>
      </c>
      <c r="K575">
        <f>MONTH(shipments[[#This Row],[Shipdate]])</f>
        <v>7</v>
      </c>
      <c r="L575" t="str">
        <f>TEXT(shipments[[#This Row],[Shipdate]],"mmmm")</f>
        <v>July</v>
      </c>
      <c r="M575">
        <f>_xlfn.XLOOKUP(shipments[[#This Row],[PID]],products[PID],products[Cost_per_box],"NA",0)</f>
        <v>2.76</v>
      </c>
      <c r="N575">
        <f>shipments[[#This Row],[Boxes]]*shipments[[#This Row],[Cost Per Box]]</f>
        <v>3091.2</v>
      </c>
      <c r="O575">
        <f>shipments[[#This Row],[Sales Amount]]-shipments[[#This Row],[Total Cost]]</f>
        <v>10343.549999999999</v>
      </c>
      <c r="P575" s="9">
        <f>shipments[[#This Row],[Profit]]/shipments[[#This Row],[Sales Amount]]</f>
        <v>0.76991012114107071</v>
      </c>
    </row>
    <row r="576" spans="1:16" x14ac:dyDescent="1">
      <c r="A576" t="s">
        <v>609</v>
      </c>
      <c r="B576" t="s">
        <v>8038</v>
      </c>
      <c r="C576" t="s">
        <v>8029</v>
      </c>
      <c r="D576" t="s">
        <v>8033</v>
      </c>
      <c r="E576" s="1">
        <v>45203</v>
      </c>
      <c r="F576">
        <v>2220.75</v>
      </c>
      <c r="G576">
        <v>186</v>
      </c>
      <c r="H576" t="s">
        <v>6</v>
      </c>
      <c r="I576" t="str">
        <f>_xlfn.XLOOKUP(shipments[[#This Row],[SPID]],people[SPID],people[Sales_person],"NA",0)</f>
        <v>Barr Faughny</v>
      </c>
      <c r="J576">
        <f>YEAR(shipments[[#This Row],[Shipdate]])</f>
        <v>2023</v>
      </c>
      <c r="K576">
        <f>MONTH(shipments[[#This Row],[Shipdate]])</f>
        <v>10</v>
      </c>
      <c r="L576" t="str">
        <f>TEXT(shipments[[#This Row],[Shipdate]],"mmmm")</f>
        <v>October</v>
      </c>
      <c r="M576">
        <f>_xlfn.XLOOKUP(shipments[[#This Row],[PID]],products[PID],products[Cost_per_box],"NA",0)</f>
        <v>2.76</v>
      </c>
      <c r="N576">
        <f>shipments[[#This Row],[Boxes]]*shipments[[#This Row],[Cost Per Box]]</f>
        <v>513.36</v>
      </c>
      <c r="O576">
        <f>shipments[[#This Row],[Sales Amount]]-shipments[[#This Row],[Total Cost]]</f>
        <v>1707.3899999999999</v>
      </c>
      <c r="P576" s="9">
        <f>shipments[[#This Row],[Profit]]/shipments[[#This Row],[Sales Amount]]</f>
        <v>0.76883485309017219</v>
      </c>
    </row>
    <row r="577" spans="1:16" x14ac:dyDescent="1">
      <c r="A577" t="s">
        <v>610</v>
      </c>
      <c r="B577" t="s">
        <v>8038</v>
      </c>
      <c r="C577" t="s">
        <v>8030</v>
      </c>
      <c r="D577" t="s">
        <v>8033</v>
      </c>
      <c r="E577" s="1">
        <v>45552</v>
      </c>
      <c r="F577">
        <v>10073.25</v>
      </c>
      <c r="G577">
        <v>1120</v>
      </c>
      <c r="H577" t="s">
        <v>25</v>
      </c>
      <c r="I577" t="str">
        <f>_xlfn.XLOOKUP(shipments[[#This Row],[SPID]],people[SPID],people[Sales_person],"NA",0)</f>
        <v>Barr Faughny</v>
      </c>
      <c r="J577">
        <f>YEAR(shipments[[#This Row],[Shipdate]])</f>
        <v>2024</v>
      </c>
      <c r="K577">
        <f>MONTH(shipments[[#This Row],[Shipdate]])</f>
        <v>9</v>
      </c>
      <c r="L577" t="str">
        <f>TEXT(shipments[[#This Row],[Shipdate]],"mmmm")</f>
        <v>September</v>
      </c>
      <c r="M577">
        <f>_xlfn.XLOOKUP(shipments[[#This Row],[PID]],products[PID],products[Cost_per_box],"NA",0)</f>
        <v>3.32</v>
      </c>
      <c r="N577">
        <f>shipments[[#This Row],[Boxes]]*shipments[[#This Row],[Cost Per Box]]</f>
        <v>3718.3999999999996</v>
      </c>
      <c r="O577">
        <f>shipments[[#This Row],[Sales Amount]]-shipments[[#This Row],[Total Cost]]</f>
        <v>6354.85</v>
      </c>
      <c r="P577" s="9">
        <f>shipments[[#This Row],[Profit]]/shipments[[#This Row],[Sales Amount]]</f>
        <v>0.63086392177301276</v>
      </c>
    </row>
    <row r="578" spans="1:16" x14ac:dyDescent="1">
      <c r="A578" t="s">
        <v>611</v>
      </c>
      <c r="B578" t="s">
        <v>8038</v>
      </c>
      <c r="C578" t="s">
        <v>8030</v>
      </c>
      <c r="D578" t="s">
        <v>8037</v>
      </c>
      <c r="E578" s="1">
        <v>45299</v>
      </c>
      <c r="F578">
        <v>4873.5</v>
      </c>
      <c r="G578">
        <v>542</v>
      </c>
      <c r="H578" t="s">
        <v>6</v>
      </c>
      <c r="I578" t="str">
        <f>_xlfn.XLOOKUP(shipments[[#This Row],[SPID]],people[SPID],people[Sales_person],"NA",0)</f>
        <v>Barr Faughny</v>
      </c>
      <c r="J578">
        <f>YEAR(shipments[[#This Row],[Shipdate]])</f>
        <v>2024</v>
      </c>
      <c r="K578">
        <f>MONTH(shipments[[#This Row],[Shipdate]])</f>
        <v>1</v>
      </c>
      <c r="L578" t="str">
        <f>TEXT(shipments[[#This Row],[Shipdate]],"mmmm")</f>
        <v>January</v>
      </c>
      <c r="M578">
        <f>_xlfn.XLOOKUP(shipments[[#This Row],[PID]],products[PID],products[Cost_per_box],"NA",0)</f>
        <v>3.32</v>
      </c>
      <c r="N578">
        <f>shipments[[#This Row],[Boxes]]*shipments[[#This Row],[Cost Per Box]]</f>
        <v>1799.4399999999998</v>
      </c>
      <c r="O578">
        <f>shipments[[#This Row],[Sales Amount]]-shipments[[#This Row],[Total Cost]]</f>
        <v>3074.0600000000004</v>
      </c>
      <c r="P578" s="9">
        <f>shipments[[#This Row],[Profit]]/shipments[[#This Row],[Sales Amount]]</f>
        <v>0.630770493485175</v>
      </c>
    </row>
    <row r="579" spans="1:16" x14ac:dyDescent="1">
      <c r="A579" t="s">
        <v>612</v>
      </c>
      <c r="B579" t="s">
        <v>8038</v>
      </c>
      <c r="C579" t="s">
        <v>8031</v>
      </c>
      <c r="D579" t="s">
        <v>8032</v>
      </c>
      <c r="E579" s="1">
        <v>45128</v>
      </c>
      <c r="F579">
        <v>2261.25</v>
      </c>
      <c r="G579">
        <v>103</v>
      </c>
      <c r="H579" t="s">
        <v>6</v>
      </c>
      <c r="I579" t="str">
        <f>_xlfn.XLOOKUP(shipments[[#This Row],[SPID]],people[SPID],people[Sales_person],"NA",0)</f>
        <v>Barr Faughny</v>
      </c>
      <c r="J579">
        <f>YEAR(shipments[[#This Row],[Shipdate]])</f>
        <v>2023</v>
      </c>
      <c r="K579">
        <f>MONTH(shipments[[#This Row],[Shipdate]])</f>
        <v>7</v>
      </c>
      <c r="L579" t="str">
        <f>TEXT(shipments[[#This Row],[Shipdate]],"mmmm")</f>
        <v>July</v>
      </c>
      <c r="M579">
        <f>_xlfn.XLOOKUP(shipments[[#This Row],[PID]],products[PID],products[Cost_per_box],"NA",0)</f>
        <v>2.65</v>
      </c>
      <c r="N579">
        <f>shipments[[#This Row],[Boxes]]*shipments[[#This Row],[Cost Per Box]]</f>
        <v>272.95</v>
      </c>
      <c r="O579">
        <f>shipments[[#This Row],[Sales Amount]]-shipments[[#This Row],[Total Cost]]</f>
        <v>1988.3</v>
      </c>
      <c r="P579" s="9">
        <f>shipments[[#This Row],[Profit]]/shipments[[#This Row],[Sales Amount]]</f>
        <v>0.87929242675511332</v>
      </c>
    </row>
    <row r="580" spans="1:16" x14ac:dyDescent="1">
      <c r="A580" t="s">
        <v>613</v>
      </c>
      <c r="B580" t="s">
        <v>8038</v>
      </c>
      <c r="C580" t="s">
        <v>8031</v>
      </c>
      <c r="D580" t="s">
        <v>8036</v>
      </c>
      <c r="E580" s="1">
        <v>45546</v>
      </c>
      <c r="F580">
        <v>4146.75</v>
      </c>
      <c r="G580">
        <v>231</v>
      </c>
      <c r="H580" t="s">
        <v>25</v>
      </c>
      <c r="I580" t="str">
        <f>_xlfn.XLOOKUP(shipments[[#This Row],[SPID]],people[SPID],people[Sales_person],"NA",0)</f>
        <v>Barr Faughny</v>
      </c>
      <c r="J580">
        <f>YEAR(shipments[[#This Row],[Shipdate]])</f>
        <v>2024</v>
      </c>
      <c r="K580">
        <f>MONTH(shipments[[#This Row],[Shipdate]])</f>
        <v>9</v>
      </c>
      <c r="L580" t="str">
        <f>TEXT(shipments[[#This Row],[Shipdate]],"mmmm")</f>
        <v>September</v>
      </c>
      <c r="M580">
        <f>_xlfn.XLOOKUP(shipments[[#This Row],[PID]],products[PID],products[Cost_per_box],"NA",0)</f>
        <v>2.65</v>
      </c>
      <c r="N580">
        <f>shipments[[#This Row],[Boxes]]*shipments[[#This Row],[Cost Per Box]]</f>
        <v>612.15</v>
      </c>
      <c r="O580">
        <f>shipments[[#This Row],[Sales Amount]]-shipments[[#This Row],[Total Cost]]</f>
        <v>3534.6</v>
      </c>
      <c r="P580" s="9">
        <f>shipments[[#This Row],[Profit]]/shipments[[#This Row],[Sales Amount]]</f>
        <v>0.85237836860191718</v>
      </c>
    </row>
    <row r="581" spans="1:16" x14ac:dyDescent="1">
      <c r="A581" t="s">
        <v>614</v>
      </c>
      <c r="B581" t="s">
        <v>8038</v>
      </c>
      <c r="C581" t="s">
        <v>8031</v>
      </c>
      <c r="D581" t="s">
        <v>8032</v>
      </c>
      <c r="E581" s="1">
        <v>44929</v>
      </c>
      <c r="F581">
        <v>6750</v>
      </c>
      <c r="G581">
        <v>375</v>
      </c>
      <c r="H581" t="s">
        <v>6</v>
      </c>
      <c r="I581" t="str">
        <f>_xlfn.XLOOKUP(shipments[[#This Row],[SPID]],people[SPID],people[Sales_person],"NA",0)</f>
        <v>Barr Faughny</v>
      </c>
      <c r="J581">
        <f>YEAR(shipments[[#This Row],[Shipdate]])</f>
        <v>2023</v>
      </c>
      <c r="K581">
        <f>MONTH(shipments[[#This Row],[Shipdate]])</f>
        <v>1</v>
      </c>
      <c r="L581" t="str">
        <f>TEXT(shipments[[#This Row],[Shipdate]],"mmmm")</f>
        <v>January</v>
      </c>
      <c r="M581">
        <f>_xlfn.XLOOKUP(shipments[[#This Row],[PID]],products[PID],products[Cost_per_box],"NA",0)</f>
        <v>2.65</v>
      </c>
      <c r="N581">
        <f>shipments[[#This Row],[Boxes]]*shipments[[#This Row],[Cost Per Box]]</f>
        <v>993.75</v>
      </c>
      <c r="O581">
        <f>shipments[[#This Row],[Sales Amount]]-shipments[[#This Row],[Total Cost]]</f>
        <v>5756.25</v>
      </c>
      <c r="P581" s="9">
        <f>shipments[[#This Row],[Profit]]/shipments[[#This Row],[Sales Amount]]</f>
        <v>0.85277777777777775</v>
      </c>
    </row>
    <row r="582" spans="1:16" x14ac:dyDescent="1">
      <c r="A582" t="s">
        <v>615</v>
      </c>
      <c r="B582" t="s">
        <v>8038</v>
      </c>
      <c r="C582" t="s">
        <v>8031</v>
      </c>
      <c r="D582" t="s">
        <v>8032</v>
      </c>
      <c r="E582" s="1">
        <v>45527</v>
      </c>
      <c r="F582">
        <v>6588</v>
      </c>
      <c r="G582">
        <v>330</v>
      </c>
      <c r="H582" t="s">
        <v>17</v>
      </c>
      <c r="I582" t="str">
        <f>_xlfn.XLOOKUP(shipments[[#This Row],[SPID]],people[SPID],people[Sales_person],"NA",0)</f>
        <v>Barr Faughny</v>
      </c>
      <c r="J582">
        <f>YEAR(shipments[[#This Row],[Shipdate]])</f>
        <v>2024</v>
      </c>
      <c r="K582">
        <f>MONTH(shipments[[#This Row],[Shipdate]])</f>
        <v>8</v>
      </c>
      <c r="L582" t="str">
        <f>TEXT(shipments[[#This Row],[Shipdate]],"mmmm")</f>
        <v>August</v>
      </c>
      <c r="M582">
        <f>_xlfn.XLOOKUP(shipments[[#This Row],[PID]],products[PID],products[Cost_per_box],"NA",0)</f>
        <v>2.65</v>
      </c>
      <c r="N582">
        <f>shipments[[#This Row],[Boxes]]*shipments[[#This Row],[Cost Per Box]]</f>
        <v>874.5</v>
      </c>
      <c r="O582">
        <f>shipments[[#This Row],[Sales Amount]]-shipments[[#This Row],[Total Cost]]</f>
        <v>5713.5</v>
      </c>
      <c r="P582" s="9">
        <f>shipments[[#This Row],[Profit]]/shipments[[#This Row],[Sales Amount]]</f>
        <v>0.86725865209471764</v>
      </c>
    </row>
    <row r="583" spans="1:16" x14ac:dyDescent="1">
      <c r="A583" t="s">
        <v>616</v>
      </c>
      <c r="B583" t="s">
        <v>8038</v>
      </c>
      <c r="C583" t="s">
        <v>8010</v>
      </c>
      <c r="D583" t="s">
        <v>8033</v>
      </c>
      <c r="E583" s="1">
        <v>44972</v>
      </c>
      <c r="F583">
        <v>13029.75</v>
      </c>
      <c r="G583">
        <v>869</v>
      </c>
      <c r="H583" t="s">
        <v>6</v>
      </c>
      <c r="I583" t="str">
        <f>_xlfn.XLOOKUP(shipments[[#This Row],[SPID]],people[SPID],people[Sales_person],"NA",0)</f>
        <v>Barr Faughny</v>
      </c>
      <c r="J583">
        <f>YEAR(shipments[[#This Row],[Shipdate]])</f>
        <v>2023</v>
      </c>
      <c r="K583">
        <f>MONTH(shipments[[#This Row],[Shipdate]])</f>
        <v>2</v>
      </c>
      <c r="L583" t="str">
        <f>TEXT(shipments[[#This Row],[Shipdate]],"mmmm")</f>
        <v>February</v>
      </c>
      <c r="M583">
        <f>_xlfn.XLOOKUP(shipments[[#This Row],[PID]],products[PID],products[Cost_per_box],"NA",0)</f>
        <v>5.26</v>
      </c>
      <c r="N583">
        <f>shipments[[#This Row],[Boxes]]*shipments[[#This Row],[Cost Per Box]]</f>
        <v>4570.9399999999996</v>
      </c>
      <c r="O583">
        <f>shipments[[#This Row],[Sales Amount]]-shipments[[#This Row],[Total Cost]]</f>
        <v>8458.8100000000013</v>
      </c>
      <c r="P583" s="9">
        <f>shipments[[#This Row],[Profit]]/shipments[[#This Row],[Sales Amount]]</f>
        <v>0.64919204129012464</v>
      </c>
    </row>
    <row r="584" spans="1:16" x14ac:dyDescent="1">
      <c r="A584" t="s">
        <v>617</v>
      </c>
      <c r="B584" t="s">
        <v>8038</v>
      </c>
      <c r="C584" t="s">
        <v>8013</v>
      </c>
      <c r="D584" t="s">
        <v>8037</v>
      </c>
      <c r="E584" s="1">
        <v>44967</v>
      </c>
      <c r="F584">
        <v>5339.25</v>
      </c>
      <c r="G584">
        <v>890</v>
      </c>
      <c r="H584" t="s">
        <v>6</v>
      </c>
      <c r="I584" t="str">
        <f>_xlfn.XLOOKUP(shipments[[#This Row],[SPID]],people[SPID],people[Sales_person],"NA",0)</f>
        <v>Barr Faughny</v>
      </c>
      <c r="J584">
        <f>YEAR(shipments[[#This Row],[Shipdate]])</f>
        <v>2023</v>
      </c>
      <c r="K584">
        <f>MONTH(shipments[[#This Row],[Shipdate]])</f>
        <v>2</v>
      </c>
      <c r="L584" t="str">
        <f>TEXT(shipments[[#This Row],[Shipdate]],"mmmm")</f>
        <v>February</v>
      </c>
      <c r="M584">
        <f>_xlfn.XLOOKUP(shipments[[#This Row],[PID]],products[PID],products[Cost_per_box],"NA",0)</f>
        <v>3.85</v>
      </c>
      <c r="N584">
        <f>shipments[[#This Row],[Boxes]]*shipments[[#This Row],[Cost Per Box]]</f>
        <v>3426.5</v>
      </c>
      <c r="O584">
        <f>shipments[[#This Row],[Sales Amount]]-shipments[[#This Row],[Total Cost]]</f>
        <v>1912.75</v>
      </c>
      <c r="P584" s="9">
        <f>shipments[[#This Row],[Profit]]/shipments[[#This Row],[Sales Amount]]</f>
        <v>0.35824319895116358</v>
      </c>
    </row>
    <row r="585" spans="1:16" x14ac:dyDescent="1">
      <c r="A585" t="s">
        <v>618</v>
      </c>
      <c r="B585" t="s">
        <v>8038</v>
      </c>
      <c r="C585" t="s">
        <v>8013</v>
      </c>
      <c r="D585" t="s">
        <v>8037</v>
      </c>
      <c r="E585" s="1">
        <v>45498</v>
      </c>
      <c r="F585">
        <v>5001.75</v>
      </c>
      <c r="G585">
        <v>715</v>
      </c>
      <c r="H585" t="s">
        <v>17</v>
      </c>
      <c r="I585" t="str">
        <f>_xlfn.XLOOKUP(shipments[[#This Row],[SPID]],people[SPID],people[Sales_person],"NA",0)</f>
        <v>Barr Faughny</v>
      </c>
      <c r="J585">
        <f>YEAR(shipments[[#This Row],[Shipdate]])</f>
        <v>2024</v>
      </c>
      <c r="K585">
        <f>MONTH(shipments[[#This Row],[Shipdate]])</f>
        <v>7</v>
      </c>
      <c r="L585" t="str">
        <f>TEXT(shipments[[#This Row],[Shipdate]],"mmmm")</f>
        <v>July</v>
      </c>
      <c r="M585">
        <f>_xlfn.XLOOKUP(shipments[[#This Row],[PID]],products[PID],products[Cost_per_box],"NA",0)</f>
        <v>3.85</v>
      </c>
      <c r="N585">
        <f>shipments[[#This Row],[Boxes]]*shipments[[#This Row],[Cost Per Box]]</f>
        <v>2752.75</v>
      </c>
      <c r="O585">
        <f>shipments[[#This Row],[Sales Amount]]-shipments[[#This Row],[Total Cost]]</f>
        <v>2249</v>
      </c>
      <c r="P585" s="9">
        <f>shipments[[#This Row],[Profit]]/shipments[[#This Row],[Sales Amount]]</f>
        <v>0.44964262508122155</v>
      </c>
    </row>
    <row r="586" spans="1:16" x14ac:dyDescent="1">
      <c r="A586" t="s">
        <v>619</v>
      </c>
      <c r="B586" t="s">
        <v>8038</v>
      </c>
      <c r="C586" t="s">
        <v>8013</v>
      </c>
      <c r="D586" t="s">
        <v>8032</v>
      </c>
      <c r="E586" s="1">
        <v>45245</v>
      </c>
      <c r="F586">
        <v>5006.25</v>
      </c>
      <c r="G586">
        <v>626</v>
      </c>
      <c r="H586" t="s">
        <v>6</v>
      </c>
      <c r="I586" t="str">
        <f>_xlfn.XLOOKUP(shipments[[#This Row],[SPID]],people[SPID],people[Sales_person],"NA",0)</f>
        <v>Barr Faughny</v>
      </c>
      <c r="J586">
        <f>YEAR(shipments[[#This Row],[Shipdate]])</f>
        <v>2023</v>
      </c>
      <c r="K586">
        <f>MONTH(shipments[[#This Row],[Shipdate]])</f>
        <v>11</v>
      </c>
      <c r="L586" t="str">
        <f>TEXT(shipments[[#This Row],[Shipdate]],"mmmm")</f>
        <v>November</v>
      </c>
      <c r="M586">
        <f>_xlfn.XLOOKUP(shipments[[#This Row],[PID]],products[PID],products[Cost_per_box],"NA",0)</f>
        <v>3.85</v>
      </c>
      <c r="N586">
        <f>shipments[[#This Row],[Boxes]]*shipments[[#This Row],[Cost Per Box]]</f>
        <v>2410.1</v>
      </c>
      <c r="O586">
        <f>shipments[[#This Row],[Sales Amount]]-shipments[[#This Row],[Total Cost]]</f>
        <v>2596.15</v>
      </c>
      <c r="P586" s="9">
        <f>shipments[[#This Row],[Profit]]/shipments[[#This Row],[Sales Amount]]</f>
        <v>0.51858177278401996</v>
      </c>
    </row>
    <row r="587" spans="1:16" x14ac:dyDescent="1">
      <c r="A587" t="s">
        <v>620</v>
      </c>
      <c r="B587" t="s">
        <v>8038</v>
      </c>
      <c r="C587" t="s">
        <v>8013</v>
      </c>
      <c r="D587" t="s">
        <v>8036</v>
      </c>
      <c r="E587" s="1">
        <v>45323</v>
      </c>
      <c r="F587">
        <v>7584.75</v>
      </c>
      <c r="G587">
        <v>843</v>
      </c>
      <c r="H587" t="s">
        <v>6</v>
      </c>
      <c r="I587" t="str">
        <f>_xlfn.XLOOKUP(shipments[[#This Row],[SPID]],people[SPID],people[Sales_person],"NA",0)</f>
        <v>Barr Faughny</v>
      </c>
      <c r="J587">
        <f>YEAR(shipments[[#This Row],[Shipdate]])</f>
        <v>2024</v>
      </c>
      <c r="K587">
        <f>MONTH(shipments[[#This Row],[Shipdate]])</f>
        <v>2</v>
      </c>
      <c r="L587" t="str">
        <f>TEXT(shipments[[#This Row],[Shipdate]],"mmmm")</f>
        <v>February</v>
      </c>
      <c r="M587">
        <f>_xlfn.XLOOKUP(shipments[[#This Row],[PID]],products[PID],products[Cost_per_box],"NA",0)</f>
        <v>3.85</v>
      </c>
      <c r="N587">
        <f>shipments[[#This Row],[Boxes]]*shipments[[#This Row],[Cost Per Box]]</f>
        <v>3245.55</v>
      </c>
      <c r="O587">
        <f>shipments[[#This Row],[Sales Amount]]-shipments[[#This Row],[Total Cost]]</f>
        <v>4339.2</v>
      </c>
      <c r="P587" s="9">
        <f>shipments[[#This Row],[Profit]]/shipments[[#This Row],[Sales Amount]]</f>
        <v>0.57209532285177489</v>
      </c>
    </row>
    <row r="588" spans="1:16" x14ac:dyDescent="1">
      <c r="A588" t="s">
        <v>621</v>
      </c>
      <c r="B588" t="s">
        <v>8038</v>
      </c>
      <c r="C588" t="s">
        <v>8013</v>
      </c>
      <c r="D588" t="s">
        <v>8033</v>
      </c>
      <c r="E588" s="1">
        <v>44950</v>
      </c>
      <c r="F588">
        <v>7744.5</v>
      </c>
      <c r="G588">
        <v>1291</v>
      </c>
      <c r="H588" t="s">
        <v>6</v>
      </c>
      <c r="I588" t="str">
        <f>_xlfn.XLOOKUP(shipments[[#This Row],[SPID]],people[SPID],people[Sales_person],"NA",0)</f>
        <v>Barr Faughny</v>
      </c>
      <c r="J588">
        <f>YEAR(shipments[[#This Row],[Shipdate]])</f>
        <v>2023</v>
      </c>
      <c r="K588">
        <f>MONTH(shipments[[#This Row],[Shipdate]])</f>
        <v>1</v>
      </c>
      <c r="L588" t="str">
        <f>TEXT(shipments[[#This Row],[Shipdate]],"mmmm")</f>
        <v>January</v>
      </c>
      <c r="M588">
        <f>_xlfn.XLOOKUP(shipments[[#This Row],[PID]],products[PID],products[Cost_per_box],"NA",0)</f>
        <v>3.85</v>
      </c>
      <c r="N588">
        <f>shipments[[#This Row],[Boxes]]*shipments[[#This Row],[Cost Per Box]]</f>
        <v>4970.3500000000004</v>
      </c>
      <c r="O588">
        <f>shipments[[#This Row],[Sales Amount]]-shipments[[#This Row],[Total Cost]]</f>
        <v>2774.1499999999996</v>
      </c>
      <c r="P588" s="9">
        <f>shipments[[#This Row],[Profit]]/shipments[[#This Row],[Sales Amount]]</f>
        <v>0.35820905158499577</v>
      </c>
    </row>
    <row r="589" spans="1:16" x14ac:dyDescent="1">
      <c r="A589" t="s">
        <v>622</v>
      </c>
      <c r="B589" t="s">
        <v>8038</v>
      </c>
      <c r="C589" t="s">
        <v>8014</v>
      </c>
      <c r="D589" t="s">
        <v>8037</v>
      </c>
      <c r="E589" s="1">
        <v>45177</v>
      </c>
      <c r="F589">
        <v>1770.75</v>
      </c>
      <c r="G589">
        <v>253</v>
      </c>
      <c r="H589" t="s">
        <v>6</v>
      </c>
      <c r="I589" t="str">
        <f>_xlfn.XLOOKUP(shipments[[#This Row],[SPID]],people[SPID],people[Sales_person],"NA",0)</f>
        <v>Barr Faughny</v>
      </c>
      <c r="J589">
        <f>YEAR(shipments[[#This Row],[Shipdate]])</f>
        <v>2023</v>
      </c>
      <c r="K589">
        <f>MONTH(shipments[[#This Row],[Shipdate]])</f>
        <v>9</v>
      </c>
      <c r="L589" t="str">
        <f>TEXT(shipments[[#This Row],[Shipdate]],"mmmm")</f>
        <v>September</v>
      </c>
      <c r="M589">
        <f>_xlfn.XLOOKUP(shipments[[#This Row],[PID]],products[PID],products[Cost_per_box],"NA",0)</f>
        <v>5.72</v>
      </c>
      <c r="N589">
        <f>shipments[[#This Row],[Boxes]]*shipments[[#This Row],[Cost Per Box]]</f>
        <v>1447.1599999999999</v>
      </c>
      <c r="O589">
        <f>shipments[[#This Row],[Sales Amount]]-shipments[[#This Row],[Total Cost]]</f>
        <v>323.59000000000015</v>
      </c>
      <c r="P589" s="9">
        <f>shipments[[#This Row],[Profit]]/shipments[[#This Row],[Sales Amount]]</f>
        <v>0.1827417760835805</v>
      </c>
    </row>
    <row r="590" spans="1:16" x14ac:dyDescent="1">
      <c r="A590" t="s">
        <v>623</v>
      </c>
      <c r="B590" t="s">
        <v>8038</v>
      </c>
      <c r="C590" t="s">
        <v>8014</v>
      </c>
      <c r="D590" t="s">
        <v>8032</v>
      </c>
      <c r="E590" s="1">
        <v>44977</v>
      </c>
      <c r="F590">
        <v>2792.25</v>
      </c>
      <c r="G590">
        <v>559</v>
      </c>
      <c r="H590" t="s">
        <v>6</v>
      </c>
      <c r="I590" t="str">
        <f>_xlfn.XLOOKUP(shipments[[#This Row],[SPID]],people[SPID],people[Sales_person],"NA",0)</f>
        <v>Barr Faughny</v>
      </c>
      <c r="J590">
        <f>YEAR(shipments[[#This Row],[Shipdate]])</f>
        <v>2023</v>
      </c>
      <c r="K590">
        <f>MONTH(shipments[[#This Row],[Shipdate]])</f>
        <v>2</v>
      </c>
      <c r="L590" t="str">
        <f>TEXT(shipments[[#This Row],[Shipdate]],"mmmm")</f>
        <v>February</v>
      </c>
      <c r="M590">
        <f>_xlfn.XLOOKUP(shipments[[#This Row],[PID]],products[PID],products[Cost_per_box],"NA",0)</f>
        <v>5.72</v>
      </c>
      <c r="N590">
        <f>shipments[[#This Row],[Boxes]]*shipments[[#This Row],[Cost Per Box]]</f>
        <v>3197.48</v>
      </c>
      <c r="O590">
        <f>shipments[[#This Row],[Sales Amount]]-shipments[[#This Row],[Total Cost]]</f>
        <v>-405.23</v>
      </c>
      <c r="P590" s="9">
        <f>shipments[[#This Row],[Profit]]/shipments[[#This Row],[Sales Amount]]</f>
        <v>-0.14512668994538455</v>
      </c>
    </row>
    <row r="591" spans="1:16" x14ac:dyDescent="1">
      <c r="A591" t="s">
        <v>624</v>
      </c>
      <c r="B591" t="s">
        <v>8038</v>
      </c>
      <c r="C591" t="s">
        <v>8014</v>
      </c>
      <c r="D591" t="s">
        <v>8033</v>
      </c>
      <c r="E591" s="1">
        <v>44993</v>
      </c>
      <c r="F591">
        <v>5022</v>
      </c>
      <c r="G591">
        <v>558</v>
      </c>
      <c r="H591" t="s">
        <v>6</v>
      </c>
      <c r="I591" t="str">
        <f>_xlfn.XLOOKUP(shipments[[#This Row],[SPID]],people[SPID],people[Sales_person],"NA",0)</f>
        <v>Barr Faughny</v>
      </c>
      <c r="J591">
        <f>YEAR(shipments[[#This Row],[Shipdate]])</f>
        <v>2023</v>
      </c>
      <c r="K591">
        <f>MONTH(shipments[[#This Row],[Shipdate]])</f>
        <v>3</v>
      </c>
      <c r="L591" t="str">
        <f>TEXT(shipments[[#This Row],[Shipdate]],"mmmm")</f>
        <v>March</v>
      </c>
      <c r="M591">
        <f>_xlfn.XLOOKUP(shipments[[#This Row],[PID]],products[PID],products[Cost_per_box],"NA",0)</f>
        <v>5.72</v>
      </c>
      <c r="N591">
        <f>shipments[[#This Row],[Boxes]]*shipments[[#This Row],[Cost Per Box]]</f>
        <v>3191.7599999999998</v>
      </c>
      <c r="O591">
        <f>shipments[[#This Row],[Sales Amount]]-shipments[[#This Row],[Total Cost]]</f>
        <v>1830.2400000000002</v>
      </c>
      <c r="P591" s="9">
        <f>shipments[[#This Row],[Profit]]/shipments[[#This Row],[Sales Amount]]</f>
        <v>0.36444444444444452</v>
      </c>
    </row>
    <row r="592" spans="1:16" x14ac:dyDescent="1">
      <c r="A592" t="s">
        <v>625</v>
      </c>
      <c r="B592" t="s">
        <v>8038</v>
      </c>
      <c r="C592" t="s">
        <v>8014</v>
      </c>
      <c r="D592" t="s">
        <v>8032</v>
      </c>
      <c r="E592" s="1">
        <v>45182</v>
      </c>
      <c r="F592">
        <v>4493.25</v>
      </c>
      <c r="G592">
        <v>642</v>
      </c>
      <c r="H592" t="s">
        <v>6</v>
      </c>
      <c r="I592" t="str">
        <f>_xlfn.XLOOKUP(shipments[[#This Row],[SPID]],people[SPID],people[Sales_person],"NA",0)</f>
        <v>Barr Faughny</v>
      </c>
      <c r="J592">
        <f>YEAR(shipments[[#This Row],[Shipdate]])</f>
        <v>2023</v>
      </c>
      <c r="K592">
        <f>MONTH(shipments[[#This Row],[Shipdate]])</f>
        <v>9</v>
      </c>
      <c r="L592" t="str">
        <f>TEXT(shipments[[#This Row],[Shipdate]],"mmmm")</f>
        <v>September</v>
      </c>
      <c r="M592">
        <f>_xlfn.XLOOKUP(shipments[[#This Row],[PID]],products[PID],products[Cost_per_box],"NA",0)</f>
        <v>5.72</v>
      </c>
      <c r="N592">
        <f>shipments[[#This Row],[Boxes]]*shipments[[#This Row],[Cost Per Box]]</f>
        <v>3672.24</v>
      </c>
      <c r="O592">
        <f>shipments[[#This Row],[Sales Amount]]-shipments[[#This Row],[Total Cost]]</f>
        <v>821.01000000000022</v>
      </c>
      <c r="P592" s="9">
        <f>shipments[[#This Row],[Profit]]/shipments[[#This Row],[Sales Amount]]</f>
        <v>0.18272074778834924</v>
      </c>
    </row>
    <row r="593" spans="1:16" x14ac:dyDescent="1">
      <c r="A593" t="s">
        <v>626</v>
      </c>
      <c r="B593" t="s">
        <v>8038</v>
      </c>
      <c r="C593" t="s">
        <v>8014</v>
      </c>
      <c r="D593" t="s">
        <v>8032</v>
      </c>
      <c r="E593" s="1">
        <v>45478</v>
      </c>
      <c r="F593">
        <v>1827</v>
      </c>
      <c r="G593">
        <v>305</v>
      </c>
      <c r="H593" t="s">
        <v>17</v>
      </c>
      <c r="I593" t="str">
        <f>_xlfn.XLOOKUP(shipments[[#This Row],[SPID]],people[SPID],people[Sales_person],"NA",0)</f>
        <v>Barr Faughny</v>
      </c>
      <c r="J593">
        <f>YEAR(shipments[[#This Row],[Shipdate]])</f>
        <v>2024</v>
      </c>
      <c r="K593">
        <f>MONTH(shipments[[#This Row],[Shipdate]])</f>
        <v>7</v>
      </c>
      <c r="L593" t="str">
        <f>TEXT(shipments[[#This Row],[Shipdate]],"mmmm")</f>
        <v>July</v>
      </c>
      <c r="M593">
        <f>_xlfn.XLOOKUP(shipments[[#This Row],[PID]],products[PID],products[Cost_per_box],"NA",0)</f>
        <v>5.72</v>
      </c>
      <c r="N593">
        <f>shipments[[#This Row],[Boxes]]*shipments[[#This Row],[Cost Per Box]]</f>
        <v>1744.6</v>
      </c>
      <c r="O593">
        <f>shipments[[#This Row],[Sales Amount]]-shipments[[#This Row],[Total Cost]]</f>
        <v>82.400000000000091</v>
      </c>
      <c r="P593" s="9">
        <f>shipments[[#This Row],[Profit]]/shipments[[#This Row],[Sales Amount]]</f>
        <v>4.5101258894362395E-2</v>
      </c>
    </row>
    <row r="594" spans="1:16" x14ac:dyDescent="1">
      <c r="A594" t="s">
        <v>627</v>
      </c>
      <c r="B594" t="s">
        <v>8038</v>
      </c>
      <c r="C594" t="s">
        <v>8014</v>
      </c>
      <c r="D594" t="s">
        <v>8035</v>
      </c>
      <c r="E594" s="1">
        <v>45285</v>
      </c>
      <c r="F594">
        <v>4716</v>
      </c>
      <c r="G594">
        <v>944</v>
      </c>
      <c r="H594" t="s">
        <v>6</v>
      </c>
      <c r="I594" t="str">
        <f>_xlfn.XLOOKUP(shipments[[#This Row],[SPID]],people[SPID],people[Sales_person],"NA",0)</f>
        <v>Barr Faughny</v>
      </c>
      <c r="J594">
        <f>YEAR(shipments[[#This Row],[Shipdate]])</f>
        <v>2023</v>
      </c>
      <c r="K594">
        <f>MONTH(shipments[[#This Row],[Shipdate]])</f>
        <v>12</v>
      </c>
      <c r="L594" t="str">
        <f>TEXT(shipments[[#This Row],[Shipdate]],"mmmm")</f>
        <v>December</v>
      </c>
      <c r="M594">
        <f>_xlfn.XLOOKUP(shipments[[#This Row],[PID]],products[PID],products[Cost_per_box],"NA",0)</f>
        <v>5.72</v>
      </c>
      <c r="N594">
        <f>shipments[[#This Row],[Boxes]]*shipments[[#This Row],[Cost Per Box]]</f>
        <v>5399.6799999999994</v>
      </c>
      <c r="O594">
        <f>shipments[[#This Row],[Sales Amount]]-shipments[[#This Row],[Total Cost]]</f>
        <v>-683.67999999999938</v>
      </c>
      <c r="P594" s="9">
        <f>shipments[[#This Row],[Profit]]/shipments[[#This Row],[Sales Amount]]</f>
        <v>-0.14497031382527553</v>
      </c>
    </row>
    <row r="595" spans="1:16" x14ac:dyDescent="1">
      <c r="A595" t="s">
        <v>628</v>
      </c>
      <c r="B595" t="s">
        <v>8038</v>
      </c>
      <c r="C595" t="s">
        <v>8014</v>
      </c>
      <c r="D595" t="s">
        <v>8034</v>
      </c>
      <c r="E595" s="1">
        <v>45203</v>
      </c>
      <c r="F595">
        <v>8142.75</v>
      </c>
      <c r="G595">
        <v>1018</v>
      </c>
      <c r="H595" t="s">
        <v>6</v>
      </c>
      <c r="I595" t="str">
        <f>_xlfn.XLOOKUP(shipments[[#This Row],[SPID]],people[SPID],people[Sales_person],"NA",0)</f>
        <v>Barr Faughny</v>
      </c>
      <c r="J595">
        <f>YEAR(shipments[[#This Row],[Shipdate]])</f>
        <v>2023</v>
      </c>
      <c r="K595">
        <f>MONTH(shipments[[#This Row],[Shipdate]])</f>
        <v>10</v>
      </c>
      <c r="L595" t="str">
        <f>TEXT(shipments[[#This Row],[Shipdate]],"mmmm")</f>
        <v>October</v>
      </c>
      <c r="M595">
        <f>_xlfn.XLOOKUP(shipments[[#This Row],[PID]],products[PID],products[Cost_per_box],"NA",0)</f>
        <v>5.72</v>
      </c>
      <c r="N595">
        <f>shipments[[#This Row],[Boxes]]*shipments[[#This Row],[Cost Per Box]]</f>
        <v>5822.96</v>
      </c>
      <c r="O595">
        <f>shipments[[#This Row],[Sales Amount]]-shipments[[#This Row],[Total Cost]]</f>
        <v>2319.79</v>
      </c>
      <c r="P595" s="9">
        <f>shipments[[#This Row],[Profit]]/shipments[[#This Row],[Sales Amount]]</f>
        <v>0.2848902397838568</v>
      </c>
    </row>
    <row r="596" spans="1:16" x14ac:dyDescent="1">
      <c r="A596" t="s">
        <v>629</v>
      </c>
      <c r="B596" t="s">
        <v>8038</v>
      </c>
      <c r="C596" t="s">
        <v>8015</v>
      </c>
      <c r="D596" t="s">
        <v>8032</v>
      </c>
      <c r="E596" s="1">
        <v>45462</v>
      </c>
      <c r="F596">
        <v>2232</v>
      </c>
      <c r="G596">
        <v>93</v>
      </c>
      <c r="H596" t="s">
        <v>39</v>
      </c>
      <c r="I596" t="str">
        <f>_xlfn.XLOOKUP(shipments[[#This Row],[SPID]],people[SPID],people[Sales_person],"NA",0)</f>
        <v>Barr Faughny</v>
      </c>
      <c r="J596">
        <f>YEAR(shipments[[#This Row],[Shipdate]])</f>
        <v>2024</v>
      </c>
      <c r="K596">
        <f>MONTH(shipments[[#This Row],[Shipdate]])</f>
        <v>6</v>
      </c>
      <c r="L596" t="str">
        <f>TEXT(shipments[[#This Row],[Shipdate]],"mmmm")</f>
        <v>June</v>
      </c>
      <c r="M596">
        <f>_xlfn.XLOOKUP(shipments[[#This Row],[PID]],products[PID],products[Cost_per_box],"NA",0)</f>
        <v>6.31</v>
      </c>
      <c r="N596">
        <f>shipments[[#This Row],[Boxes]]*shipments[[#This Row],[Cost Per Box]]</f>
        <v>586.82999999999993</v>
      </c>
      <c r="O596">
        <f>shipments[[#This Row],[Sales Amount]]-shipments[[#This Row],[Total Cost]]</f>
        <v>1645.17</v>
      </c>
      <c r="P596" s="9">
        <f>shipments[[#This Row],[Profit]]/shipments[[#This Row],[Sales Amount]]</f>
        <v>0.73708333333333331</v>
      </c>
    </row>
    <row r="597" spans="1:16" x14ac:dyDescent="1">
      <c r="A597" t="s">
        <v>630</v>
      </c>
      <c r="B597" t="s">
        <v>8038</v>
      </c>
      <c r="C597" t="s">
        <v>8015</v>
      </c>
      <c r="D597" t="s">
        <v>8036</v>
      </c>
      <c r="E597" s="1">
        <v>45365</v>
      </c>
      <c r="F597">
        <v>4331.25</v>
      </c>
      <c r="G597">
        <v>181</v>
      </c>
      <c r="H597" t="s">
        <v>6</v>
      </c>
      <c r="I597" t="str">
        <f>_xlfn.XLOOKUP(shipments[[#This Row],[SPID]],people[SPID],people[Sales_person],"NA",0)</f>
        <v>Barr Faughny</v>
      </c>
      <c r="J597">
        <f>YEAR(shipments[[#This Row],[Shipdate]])</f>
        <v>2024</v>
      </c>
      <c r="K597">
        <f>MONTH(shipments[[#This Row],[Shipdate]])</f>
        <v>3</v>
      </c>
      <c r="L597" t="str">
        <f>TEXT(shipments[[#This Row],[Shipdate]],"mmmm")</f>
        <v>March</v>
      </c>
      <c r="M597">
        <f>_xlfn.XLOOKUP(shipments[[#This Row],[PID]],products[PID],products[Cost_per_box],"NA",0)</f>
        <v>6.31</v>
      </c>
      <c r="N597">
        <f>shipments[[#This Row],[Boxes]]*shipments[[#This Row],[Cost Per Box]]</f>
        <v>1142.1099999999999</v>
      </c>
      <c r="O597">
        <f>shipments[[#This Row],[Sales Amount]]-shipments[[#This Row],[Total Cost]]</f>
        <v>3189.1400000000003</v>
      </c>
      <c r="P597" s="9">
        <f>shipments[[#This Row],[Profit]]/shipments[[#This Row],[Sales Amount]]</f>
        <v>0.73630937950937958</v>
      </c>
    </row>
    <row r="598" spans="1:16" x14ac:dyDescent="1">
      <c r="A598" t="s">
        <v>631</v>
      </c>
      <c r="B598" t="s">
        <v>8038</v>
      </c>
      <c r="C598" t="s">
        <v>8016</v>
      </c>
      <c r="D598" t="s">
        <v>8033</v>
      </c>
      <c r="E598" s="1">
        <v>45371</v>
      </c>
      <c r="F598">
        <v>5226.75</v>
      </c>
      <c r="G598">
        <v>210</v>
      </c>
      <c r="H598" t="s">
        <v>6</v>
      </c>
      <c r="I598" t="str">
        <f>_xlfn.XLOOKUP(shipments[[#This Row],[SPID]],people[SPID],people[Sales_person],"NA",0)</f>
        <v>Barr Faughny</v>
      </c>
      <c r="J598">
        <f>YEAR(shipments[[#This Row],[Shipdate]])</f>
        <v>2024</v>
      </c>
      <c r="K598">
        <f>MONTH(shipments[[#This Row],[Shipdate]])</f>
        <v>3</v>
      </c>
      <c r="L598" t="str">
        <f>TEXT(shipments[[#This Row],[Shipdate]],"mmmm")</f>
        <v>March</v>
      </c>
      <c r="M598">
        <f>_xlfn.XLOOKUP(shipments[[#This Row],[PID]],products[PID],products[Cost_per_box],"NA",0)</f>
        <v>9.94</v>
      </c>
      <c r="N598">
        <f>shipments[[#This Row],[Boxes]]*shipments[[#This Row],[Cost Per Box]]</f>
        <v>2087.4</v>
      </c>
      <c r="O598">
        <f>shipments[[#This Row],[Sales Amount]]-shipments[[#This Row],[Total Cost]]</f>
        <v>3139.35</v>
      </c>
      <c r="P598" s="9">
        <f>shipments[[#This Row],[Profit]]/shipments[[#This Row],[Sales Amount]]</f>
        <v>0.60063136748457457</v>
      </c>
    </row>
    <row r="599" spans="1:16" x14ac:dyDescent="1">
      <c r="A599" t="s">
        <v>632</v>
      </c>
      <c r="B599" t="s">
        <v>8038</v>
      </c>
      <c r="C599" t="s">
        <v>8016</v>
      </c>
      <c r="D599" t="s">
        <v>8032</v>
      </c>
      <c r="E599" s="1">
        <v>45286</v>
      </c>
      <c r="F599">
        <v>4702.5</v>
      </c>
      <c r="G599">
        <v>181</v>
      </c>
      <c r="H599" t="s">
        <v>6</v>
      </c>
      <c r="I599" t="str">
        <f>_xlfn.XLOOKUP(shipments[[#This Row],[SPID]],people[SPID],people[Sales_person],"NA",0)</f>
        <v>Barr Faughny</v>
      </c>
      <c r="J599">
        <f>YEAR(shipments[[#This Row],[Shipdate]])</f>
        <v>2023</v>
      </c>
      <c r="K599">
        <f>MONTH(shipments[[#This Row],[Shipdate]])</f>
        <v>12</v>
      </c>
      <c r="L599" t="str">
        <f>TEXT(shipments[[#This Row],[Shipdate]],"mmmm")</f>
        <v>December</v>
      </c>
      <c r="M599">
        <f>_xlfn.XLOOKUP(shipments[[#This Row],[PID]],products[PID],products[Cost_per_box],"NA",0)</f>
        <v>9.94</v>
      </c>
      <c r="N599">
        <f>shipments[[#This Row],[Boxes]]*shipments[[#This Row],[Cost Per Box]]</f>
        <v>1799.1399999999999</v>
      </c>
      <c r="O599">
        <f>shipments[[#This Row],[Sales Amount]]-shipments[[#This Row],[Total Cost]]</f>
        <v>2903.36</v>
      </c>
      <c r="P599" s="9">
        <f>shipments[[#This Row],[Profit]]/shipments[[#This Row],[Sales Amount]]</f>
        <v>0.61740776182881452</v>
      </c>
    </row>
    <row r="600" spans="1:16" x14ac:dyDescent="1">
      <c r="A600" t="s">
        <v>633</v>
      </c>
      <c r="B600" t="s">
        <v>8038</v>
      </c>
      <c r="C600" t="s">
        <v>8016</v>
      </c>
      <c r="D600" t="s">
        <v>8033</v>
      </c>
      <c r="E600" s="1">
        <v>45362</v>
      </c>
      <c r="F600">
        <v>5460.75</v>
      </c>
      <c r="G600">
        <v>219</v>
      </c>
      <c r="H600" t="s">
        <v>39</v>
      </c>
      <c r="I600" t="str">
        <f>_xlfn.XLOOKUP(shipments[[#This Row],[SPID]],people[SPID],people[Sales_person],"NA",0)</f>
        <v>Barr Faughny</v>
      </c>
      <c r="J600">
        <f>YEAR(shipments[[#This Row],[Shipdate]])</f>
        <v>2024</v>
      </c>
      <c r="K600">
        <f>MONTH(shipments[[#This Row],[Shipdate]])</f>
        <v>3</v>
      </c>
      <c r="L600" t="str">
        <f>TEXT(shipments[[#This Row],[Shipdate]],"mmmm")</f>
        <v>March</v>
      </c>
      <c r="M600">
        <f>_xlfn.XLOOKUP(shipments[[#This Row],[PID]],products[PID],products[Cost_per_box],"NA",0)</f>
        <v>9.94</v>
      </c>
      <c r="N600">
        <f>shipments[[#This Row],[Boxes]]*shipments[[#This Row],[Cost Per Box]]</f>
        <v>2176.8599999999997</v>
      </c>
      <c r="O600">
        <f>shipments[[#This Row],[Sales Amount]]-shipments[[#This Row],[Total Cost]]</f>
        <v>3283.8900000000003</v>
      </c>
      <c r="P600" s="9">
        <f>shipments[[#This Row],[Profit]]/shipments[[#This Row],[Sales Amount]]</f>
        <v>0.60136245021288293</v>
      </c>
    </row>
    <row r="601" spans="1:16" x14ac:dyDescent="1">
      <c r="A601" t="s">
        <v>634</v>
      </c>
      <c r="B601" t="s">
        <v>8038</v>
      </c>
      <c r="C601" t="s">
        <v>8016</v>
      </c>
      <c r="D601" t="s">
        <v>8037</v>
      </c>
      <c r="E601" s="1">
        <v>45119</v>
      </c>
      <c r="F601">
        <v>5566.5</v>
      </c>
      <c r="G601">
        <v>207</v>
      </c>
      <c r="H601" t="s">
        <v>6</v>
      </c>
      <c r="I601" t="str">
        <f>_xlfn.XLOOKUP(shipments[[#This Row],[SPID]],people[SPID],people[Sales_person],"NA",0)</f>
        <v>Barr Faughny</v>
      </c>
      <c r="J601">
        <f>YEAR(shipments[[#This Row],[Shipdate]])</f>
        <v>2023</v>
      </c>
      <c r="K601">
        <f>MONTH(shipments[[#This Row],[Shipdate]])</f>
        <v>7</v>
      </c>
      <c r="L601" t="str">
        <f>TEXT(shipments[[#This Row],[Shipdate]],"mmmm")</f>
        <v>July</v>
      </c>
      <c r="M601">
        <f>_xlfn.XLOOKUP(shipments[[#This Row],[PID]],products[PID],products[Cost_per_box],"NA",0)</f>
        <v>9.94</v>
      </c>
      <c r="N601">
        <f>shipments[[#This Row],[Boxes]]*shipments[[#This Row],[Cost Per Box]]</f>
        <v>2057.58</v>
      </c>
      <c r="O601">
        <f>shipments[[#This Row],[Sales Amount]]-shipments[[#This Row],[Total Cost]]</f>
        <v>3508.92</v>
      </c>
      <c r="P601" s="9">
        <f>shipments[[#This Row],[Profit]]/shipments[[#This Row],[Sales Amount]]</f>
        <v>0.63036378334680676</v>
      </c>
    </row>
    <row r="602" spans="1:16" x14ac:dyDescent="1">
      <c r="A602" t="s">
        <v>635</v>
      </c>
      <c r="B602" t="s">
        <v>8038</v>
      </c>
      <c r="C602" t="s">
        <v>8016</v>
      </c>
      <c r="D602" t="s">
        <v>8033</v>
      </c>
      <c r="E602" s="1">
        <v>45355</v>
      </c>
      <c r="F602">
        <v>5370.75</v>
      </c>
      <c r="G602">
        <v>199</v>
      </c>
      <c r="H602" t="s">
        <v>6</v>
      </c>
      <c r="I602" t="str">
        <f>_xlfn.XLOOKUP(shipments[[#This Row],[SPID]],people[SPID],people[Sales_person],"NA",0)</f>
        <v>Barr Faughny</v>
      </c>
      <c r="J602">
        <f>YEAR(shipments[[#This Row],[Shipdate]])</f>
        <v>2024</v>
      </c>
      <c r="K602">
        <f>MONTH(shipments[[#This Row],[Shipdate]])</f>
        <v>3</v>
      </c>
      <c r="L602" t="str">
        <f>TEXT(shipments[[#This Row],[Shipdate]],"mmmm")</f>
        <v>March</v>
      </c>
      <c r="M602">
        <f>_xlfn.XLOOKUP(shipments[[#This Row],[PID]],products[PID],products[Cost_per_box],"NA",0)</f>
        <v>9.94</v>
      </c>
      <c r="N602">
        <f>shipments[[#This Row],[Boxes]]*shipments[[#This Row],[Cost Per Box]]</f>
        <v>1978.06</v>
      </c>
      <c r="O602">
        <f>shipments[[#This Row],[Sales Amount]]-shipments[[#This Row],[Total Cost]]</f>
        <v>3392.69</v>
      </c>
      <c r="P602" s="9">
        <f>shipments[[#This Row],[Profit]]/shipments[[#This Row],[Sales Amount]]</f>
        <v>0.63169762137504071</v>
      </c>
    </row>
    <row r="603" spans="1:16" x14ac:dyDescent="1">
      <c r="A603" t="s">
        <v>636</v>
      </c>
      <c r="B603" t="s">
        <v>8038</v>
      </c>
      <c r="C603" t="s">
        <v>8017</v>
      </c>
      <c r="D603" t="s">
        <v>8033</v>
      </c>
      <c r="E603" s="1">
        <v>45463</v>
      </c>
      <c r="F603">
        <v>6088.5</v>
      </c>
      <c r="G603">
        <v>339</v>
      </c>
      <c r="H603" t="s">
        <v>6</v>
      </c>
      <c r="I603" t="str">
        <f>_xlfn.XLOOKUP(shipments[[#This Row],[SPID]],people[SPID],people[Sales_person],"NA",0)</f>
        <v>Barr Faughny</v>
      </c>
      <c r="J603">
        <f>YEAR(shipments[[#This Row],[Shipdate]])</f>
        <v>2024</v>
      </c>
      <c r="K603">
        <f>MONTH(shipments[[#This Row],[Shipdate]])</f>
        <v>6</v>
      </c>
      <c r="L603" t="str">
        <f>TEXT(shipments[[#This Row],[Shipdate]],"mmmm")</f>
        <v>June</v>
      </c>
      <c r="M603">
        <f>_xlfn.XLOOKUP(shipments[[#This Row],[PID]],products[PID],products[Cost_per_box],"NA",0)</f>
        <v>7.73</v>
      </c>
      <c r="N603">
        <f>shipments[[#This Row],[Boxes]]*shipments[[#This Row],[Cost Per Box]]</f>
        <v>2620.4700000000003</v>
      </c>
      <c r="O603">
        <f>shipments[[#This Row],[Sales Amount]]-shipments[[#This Row],[Total Cost]]</f>
        <v>3468.0299999999997</v>
      </c>
      <c r="P603" s="9">
        <f>shipments[[#This Row],[Profit]]/shipments[[#This Row],[Sales Amount]]</f>
        <v>0.56960335057896028</v>
      </c>
    </row>
    <row r="604" spans="1:16" x14ac:dyDescent="1">
      <c r="A604" t="s">
        <v>637</v>
      </c>
      <c r="B604" t="s">
        <v>8038</v>
      </c>
      <c r="C604" t="s">
        <v>8017</v>
      </c>
      <c r="D604" t="s">
        <v>8032</v>
      </c>
      <c r="E604" s="1">
        <v>45530</v>
      </c>
      <c r="F604">
        <v>7872.75</v>
      </c>
      <c r="G604">
        <v>375</v>
      </c>
      <c r="H604" t="s">
        <v>17</v>
      </c>
      <c r="I604" t="str">
        <f>_xlfn.XLOOKUP(shipments[[#This Row],[SPID]],people[SPID],people[Sales_person],"NA",0)</f>
        <v>Barr Faughny</v>
      </c>
      <c r="J604">
        <f>YEAR(shipments[[#This Row],[Shipdate]])</f>
        <v>2024</v>
      </c>
      <c r="K604">
        <f>MONTH(shipments[[#This Row],[Shipdate]])</f>
        <v>8</v>
      </c>
      <c r="L604" t="str">
        <f>TEXT(shipments[[#This Row],[Shipdate]],"mmmm")</f>
        <v>August</v>
      </c>
      <c r="M604">
        <f>_xlfn.XLOOKUP(shipments[[#This Row],[PID]],products[PID],products[Cost_per_box],"NA",0)</f>
        <v>7.73</v>
      </c>
      <c r="N604">
        <f>shipments[[#This Row],[Boxes]]*shipments[[#This Row],[Cost Per Box]]</f>
        <v>2898.75</v>
      </c>
      <c r="O604">
        <f>shipments[[#This Row],[Sales Amount]]-shipments[[#This Row],[Total Cost]]</f>
        <v>4974</v>
      </c>
      <c r="P604" s="9">
        <f>shipments[[#This Row],[Profit]]/shipments[[#This Row],[Sales Amount]]</f>
        <v>0.6317995617795561</v>
      </c>
    </row>
    <row r="605" spans="1:16" x14ac:dyDescent="1">
      <c r="A605" t="s">
        <v>638</v>
      </c>
      <c r="B605" t="s">
        <v>8038</v>
      </c>
      <c r="C605" t="s">
        <v>8017</v>
      </c>
      <c r="D605" t="s">
        <v>8037</v>
      </c>
      <c r="E605" s="1">
        <v>45310</v>
      </c>
      <c r="F605">
        <v>1995.75</v>
      </c>
      <c r="G605">
        <v>111</v>
      </c>
      <c r="H605" t="s">
        <v>6</v>
      </c>
      <c r="I605" t="str">
        <f>_xlfn.XLOOKUP(shipments[[#This Row],[SPID]],people[SPID],people[Sales_person],"NA",0)</f>
        <v>Barr Faughny</v>
      </c>
      <c r="J605">
        <f>YEAR(shipments[[#This Row],[Shipdate]])</f>
        <v>2024</v>
      </c>
      <c r="K605">
        <f>MONTH(shipments[[#This Row],[Shipdate]])</f>
        <v>1</v>
      </c>
      <c r="L605" t="str">
        <f>TEXT(shipments[[#This Row],[Shipdate]],"mmmm")</f>
        <v>January</v>
      </c>
      <c r="M605">
        <f>_xlfn.XLOOKUP(shipments[[#This Row],[PID]],products[PID],products[Cost_per_box],"NA",0)</f>
        <v>7.73</v>
      </c>
      <c r="N605">
        <f>shipments[[#This Row],[Boxes]]*shipments[[#This Row],[Cost Per Box]]</f>
        <v>858.03000000000009</v>
      </c>
      <c r="O605">
        <f>shipments[[#This Row],[Sales Amount]]-shipments[[#This Row],[Total Cost]]</f>
        <v>1137.7199999999998</v>
      </c>
      <c r="P605" s="9">
        <f>shipments[[#This Row],[Profit]]/shipments[[#This Row],[Sales Amount]]</f>
        <v>0.57007140172867332</v>
      </c>
    </row>
    <row r="606" spans="1:16" x14ac:dyDescent="1">
      <c r="A606" t="s">
        <v>639</v>
      </c>
      <c r="B606" t="s">
        <v>8038</v>
      </c>
      <c r="C606" t="s">
        <v>8017</v>
      </c>
      <c r="D606" t="s">
        <v>8037</v>
      </c>
      <c r="E606" s="1">
        <v>45264</v>
      </c>
      <c r="F606">
        <v>3296.25</v>
      </c>
      <c r="G606">
        <v>150</v>
      </c>
      <c r="H606" t="s">
        <v>6</v>
      </c>
      <c r="I606" t="str">
        <f>_xlfn.XLOOKUP(shipments[[#This Row],[SPID]],people[SPID],people[Sales_person],"NA",0)</f>
        <v>Barr Faughny</v>
      </c>
      <c r="J606">
        <f>YEAR(shipments[[#This Row],[Shipdate]])</f>
        <v>2023</v>
      </c>
      <c r="K606">
        <f>MONTH(shipments[[#This Row],[Shipdate]])</f>
        <v>12</v>
      </c>
      <c r="L606" t="str">
        <f>TEXT(shipments[[#This Row],[Shipdate]],"mmmm")</f>
        <v>December</v>
      </c>
      <c r="M606">
        <f>_xlfn.XLOOKUP(shipments[[#This Row],[PID]],products[PID],products[Cost_per_box],"NA",0)</f>
        <v>7.73</v>
      </c>
      <c r="N606">
        <f>shipments[[#This Row],[Boxes]]*shipments[[#This Row],[Cost Per Box]]</f>
        <v>1159.5</v>
      </c>
      <c r="O606">
        <f>shipments[[#This Row],[Sales Amount]]-shipments[[#This Row],[Total Cost]]</f>
        <v>2136.75</v>
      </c>
      <c r="P606" s="9">
        <f>shipments[[#This Row],[Profit]]/shipments[[#This Row],[Sales Amount]]</f>
        <v>0.64823663253697383</v>
      </c>
    </row>
    <row r="607" spans="1:16" x14ac:dyDescent="1">
      <c r="A607" t="s">
        <v>640</v>
      </c>
      <c r="B607" t="s">
        <v>8038</v>
      </c>
      <c r="C607" t="s">
        <v>8017</v>
      </c>
      <c r="D607" t="s">
        <v>8033</v>
      </c>
      <c r="E607" s="1">
        <v>45182</v>
      </c>
      <c r="F607">
        <v>5508</v>
      </c>
      <c r="G607">
        <v>251</v>
      </c>
      <c r="H607" t="s">
        <v>6</v>
      </c>
      <c r="I607" t="str">
        <f>_xlfn.XLOOKUP(shipments[[#This Row],[SPID]],people[SPID],people[Sales_person],"NA",0)</f>
        <v>Barr Faughny</v>
      </c>
      <c r="J607">
        <f>YEAR(shipments[[#This Row],[Shipdate]])</f>
        <v>2023</v>
      </c>
      <c r="K607">
        <f>MONTH(shipments[[#This Row],[Shipdate]])</f>
        <v>9</v>
      </c>
      <c r="L607" t="str">
        <f>TEXT(shipments[[#This Row],[Shipdate]],"mmmm")</f>
        <v>September</v>
      </c>
      <c r="M607">
        <f>_xlfn.XLOOKUP(shipments[[#This Row],[PID]],products[PID],products[Cost_per_box],"NA",0)</f>
        <v>7.73</v>
      </c>
      <c r="N607">
        <f>shipments[[#This Row],[Boxes]]*shipments[[#This Row],[Cost Per Box]]</f>
        <v>1940.23</v>
      </c>
      <c r="O607">
        <f>shipments[[#This Row],[Sales Amount]]-shipments[[#This Row],[Total Cost]]</f>
        <v>3567.77</v>
      </c>
      <c r="P607" s="9">
        <f>shipments[[#This Row],[Profit]]/shipments[[#This Row],[Sales Amount]]</f>
        <v>0.64774328249818447</v>
      </c>
    </row>
    <row r="608" spans="1:16" x14ac:dyDescent="1">
      <c r="A608" t="s">
        <v>641</v>
      </c>
      <c r="B608" t="s">
        <v>8038</v>
      </c>
      <c r="C608" t="s">
        <v>8017</v>
      </c>
      <c r="D608" t="s">
        <v>8034</v>
      </c>
      <c r="E608" s="1">
        <v>45236</v>
      </c>
      <c r="F608">
        <v>6250.5</v>
      </c>
      <c r="G608">
        <v>348</v>
      </c>
      <c r="H608" t="s">
        <v>6</v>
      </c>
      <c r="I608" t="str">
        <f>_xlfn.XLOOKUP(shipments[[#This Row],[SPID]],people[SPID],people[Sales_person],"NA",0)</f>
        <v>Barr Faughny</v>
      </c>
      <c r="J608">
        <f>YEAR(shipments[[#This Row],[Shipdate]])</f>
        <v>2023</v>
      </c>
      <c r="K608">
        <f>MONTH(shipments[[#This Row],[Shipdate]])</f>
        <v>11</v>
      </c>
      <c r="L608" t="str">
        <f>TEXT(shipments[[#This Row],[Shipdate]],"mmmm")</f>
        <v>November</v>
      </c>
      <c r="M608">
        <f>_xlfn.XLOOKUP(shipments[[#This Row],[PID]],products[PID],products[Cost_per_box],"NA",0)</f>
        <v>7.73</v>
      </c>
      <c r="N608">
        <f>shipments[[#This Row],[Boxes]]*shipments[[#This Row],[Cost Per Box]]</f>
        <v>2690.04</v>
      </c>
      <c r="O608">
        <f>shipments[[#This Row],[Sales Amount]]-shipments[[#This Row],[Total Cost]]</f>
        <v>3560.46</v>
      </c>
      <c r="P608" s="9">
        <f>shipments[[#This Row],[Profit]]/shipments[[#This Row],[Sales Amount]]</f>
        <v>0.56962802975761939</v>
      </c>
    </row>
    <row r="609" spans="1:16" x14ac:dyDescent="1">
      <c r="A609" t="s">
        <v>642</v>
      </c>
      <c r="B609" t="s">
        <v>8038</v>
      </c>
      <c r="C609" t="s">
        <v>8017</v>
      </c>
      <c r="D609" t="s">
        <v>8035</v>
      </c>
      <c r="E609" s="1">
        <v>45175</v>
      </c>
      <c r="F609">
        <v>9936</v>
      </c>
      <c r="G609">
        <v>523</v>
      </c>
      <c r="H609" t="s">
        <v>6</v>
      </c>
      <c r="I609" t="str">
        <f>_xlfn.XLOOKUP(shipments[[#This Row],[SPID]],people[SPID],people[Sales_person],"NA",0)</f>
        <v>Barr Faughny</v>
      </c>
      <c r="J609">
        <f>YEAR(shipments[[#This Row],[Shipdate]])</f>
        <v>2023</v>
      </c>
      <c r="K609">
        <f>MONTH(shipments[[#This Row],[Shipdate]])</f>
        <v>9</v>
      </c>
      <c r="L609" t="str">
        <f>TEXT(shipments[[#This Row],[Shipdate]],"mmmm")</f>
        <v>September</v>
      </c>
      <c r="M609">
        <f>_xlfn.XLOOKUP(shipments[[#This Row],[PID]],products[PID],products[Cost_per_box],"NA",0)</f>
        <v>7.73</v>
      </c>
      <c r="N609">
        <f>shipments[[#This Row],[Boxes]]*shipments[[#This Row],[Cost Per Box]]</f>
        <v>4042.7900000000004</v>
      </c>
      <c r="O609">
        <f>shipments[[#This Row],[Sales Amount]]-shipments[[#This Row],[Total Cost]]</f>
        <v>5893.2099999999991</v>
      </c>
      <c r="P609" s="9">
        <f>shipments[[#This Row],[Profit]]/shipments[[#This Row],[Sales Amount]]</f>
        <v>0.59311694847020924</v>
      </c>
    </row>
    <row r="610" spans="1:16" x14ac:dyDescent="1">
      <c r="A610" t="s">
        <v>643</v>
      </c>
      <c r="B610" t="s">
        <v>8038</v>
      </c>
      <c r="C610" t="s">
        <v>8018</v>
      </c>
      <c r="D610" t="s">
        <v>8036</v>
      </c>
      <c r="E610" s="1">
        <v>45488</v>
      </c>
      <c r="F610">
        <v>13628.25</v>
      </c>
      <c r="G610">
        <v>649</v>
      </c>
      <c r="H610" t="s">
        <v>17</v>
      </c>
      <c r="I610" t="str">
        <f>_xlfn.XLOOKUP(shipments[[#This Row],[SPID]],people[SPID],people[Sales_person],"NA",0)</f>
        <v>Barr Faughny</v>
      </c>
      <c r="J610">
        <f>YEAR(shipments[[#This Row],[Shipdate]])</f>
        <v>2024</v>
      </c>
      <c r="K610">
        <f>MONTH(shipments[[#This Row],[Shipdate]])</f>
        <v>7</v>
      </c>
      <c r="L610" t="str">
        <f>TEXT(shipments[[#This Row],[Shipdate]],"mmmm")</f>
        <v>July</v>
      </c>
      <c r="M610">
        <f>_xlfn.XLOOKUP(shipments[[#This Row],[PID]],products[PID],products[Cost_per_box],"NA",0)</f>
        <v>3.68</v>
      </c>
      <c r="N610">
        <f>shipments[[#This Row],[Boxes]]*shipments[[#This Row],[Cost Per Box]]</f>
        <v>2388.3200000000002</v>
      </c>
      <c r="O610">
        <f>shipments[[#This Row],[Sales Amount]]-shipments[[#This Row],[Total Cost]]</f>
        <v>11239.93</v>
      </c>
      <c r="P610" s="9">
        <f>shipments[[#This Row],[Profit]]/shipments[[#This Row],[Sales Amount]]</f>
        <v>0.82475226092858589</v>
      </c>
    </row>
    <row r="611" spans="1:16" x14ac:dyDescent="1">
      <c r="A611" t="s">
        <v>644</v>
      </c>
      <c r="B611" t="s">
        <v>8038</v>
      </c>
      <c r="C611" t="s">
        <v>8019</v>
      </c>
      <c r="D611" t="s">
        <v>8037</v>
      </c>
      <c r="E611" s="1">
        <v>44992</v>
      </c>
      <c r="F611">
        <v>3411</v>
      </c>
      <c r="G611">
        <v>244</v>
      </c>
      <c r="H611" t="s">
        <v>6</v>
      </c>
      <c r="I611" t="str">
        <f>_xlfn.XLOOKUP(shipments[[#This Row],[SPID]],people[SPID],people[Sales_person],"NA",0)</f>
        <v>Barr Faughny</v>
      </c>
      <c r="J611">
        <f>YEAR(shipments[[#This Row],[Shipdate]])</f>
        <v>2023</v>
      </c>
      <c r="K611">
        <f>MONTH(shipments[[#This Row],[Shipdate]])</f>
        <v>3</v>
      </c>
      <c r="L611" t="str">
        <f>TEXT(shipments[[#This Row],[Shipdate]],"mmmm")</f>
        <v>March</v>
      </c>
      <c r="M611">
        <f>_xlfn.XLOOKUP(shipments[[#This Row],[PID]],products[PID],products[Cost_per_box],"NA",0)</f>
        <v>8.2200000000000006</v>
      </c>
      <c r="N611">
        <f>shipments[[#This Row],[Boxes]]*shipments[[#This Row],[Cost Per Box]]</f>
        <v>2005.68</v>
      </c>
      <c r="O611">
        <f>shipments[[#This Row],[Sales Amount]]-shipments[[#This Row],[Total Cost]]</f>
        <v>1405.32</v>
      </c>
      <c r="P611" s="9">
        <f>shipments[[#This Row],[Profit]]/shipments[[#This Row],[Sales Amount]]</f>
        <v>0.41199648197009675</v>
      </c>
    </row>
    <row r="612" spans="1:16" x14ac:dyDescent="1">
      <c r="A612" t="s">
        <v>645</v>
      </c>
      <c r="B612" t="s">
        <v>8038</v>
      </c>
      <c r="C612" t="s">
        <v>8020</v>
      </c>
      <c r="D612" t="s">
        <v>8036</v>
      </c>
      <c r="E612" s="1">
        <v>45342</v>
      </c>
      <c r="F612">
        <v>9569.25</v>
      </c>
      <c r="G612">
        <v>504</v>
      </c>
      <c r="H612" t="s">
        <v>6</v>
      </c>
      <c r="I612" t="str">
        <f>_xlfn.XLOOKUP(shipments[[#This Row],[SPID]],people[SPID],people[Sales_person],"NA",0)</f>
        <v>Barr Faughny</v>
      </c>
      <c r="J612">
        <f>YEAR(shipments[[#This Row],[Shipdate]])</f>
        <v>2024</v>
      </c>
      <c r="K612">
        <f>MONTH(shipments[[#This Row],[Shipdate]])</f>
        <v>2</v>
      </c>
      <c r="L612" t="str">
        <f>TEXT(shipments[[#This Row],[Shipdate]],"mmmm")</f>
        <v>February</v>
      </c>
      <c r="M612">
        <f>_xlfn.XLOOKUP(shipments[[#This Row],[PID]],products[PID],products[Cost_per_box],"NA",0)</f>
        <v>10.23</v>
      </c>
      <c r="N612">
        <f>shipments[[#This Row],[Boxes]]*shipments[[#This Row],[Cost Per Box]]</f>
        <v>5155.92</v>
      </c>
      <c r="O612">
        <f>shipments[[#This Row],[Sales Amount]]-shipments[[#This Row],[Total Cost]]</f>
        <v>4413.33</v>
      </c>
      <c r="P612" s="9">
        <f>shipments[[#This Row],[Profit]]/shipments[[#This Row],[Sales Amount]]</f>
        <v>0.46119915353867857</v>
      </c>
    </row>
    <row r="613" spans="1:16" x14ac:dyDescent="1">
      <c r="A613" t="s">
        <v>646</v>
      </c>
      <c r="B613" t="s">
        <v>8038</v>
      </c>
      <c r="C613" t="s">
        <v>8021</v>
      </c>
      <c r="D613" t="s">
        <v>8032</v>
      </c>
      <c r="E613" s="1">
        <v>45030</v>
      </c>
      <c r="F613">
        <v>10413</v>
      </c>
      <c r="G613">
        <v>801</v>
      </c>
      <c r="H613" t="s">
        <v>6</v>
      </c>
      <c r="I613" t="str">
        <f>_xlfn.XLOOKUP(shipments[[#This Row],[SPID]],people[SPID],people[Sales_person],"NA",0)</f>
        <v>Barr Faughny</v>
      </c>
      <c r="J613">
        <f>YEAR(shipments[[#This Row],[Shipdate]])</f>
        <v>2023</v>
      </c>
      <c r="K613">
        <f>MONTH(shipments[[#This Row],[Shipdate]])</f>
        <v>4</v>
      </c>
      <c r="L613" t="str">
        <f>TEXT(shipments[[#This Row],[Shipdate]],"mmmm")</f>
        <v>April</v>
      </c>
      <c r="M613">
        <f>_xlfn.XLOOKUP(shipments[[#This Row],[PID]],products[PID],products[Cost_per_box],"NA",0)</f>
        <v>4.74</v>
      </c>
      <c r="N613">
        <f>shipments[[#This Row],[Boxes]]*shipments[[#This Row],[Cost Per Box]]</f>
        <v>3796.7400000000002</v>
      </c>
      <c r="O613">
        <f>shipments[[#This Row],[Sales Amount]]-shipments[[#This Row],[Total Cost]]</f>
        <v>6616.26</v>
      </c>
      <c r="P613" s="9">
        <f>shipments[[#This Row],[Profit]]/shipments[[#This Row],[Sales Amount]]</f>
        <v>0.63538461538461544</v>
      </c>
    </row>
    <row r="614" spans="1:16" x14ac:dyDescent="1">
      <c r="A614" t="s">
        <v>647</v>
      </c>
      <c r="B614" t="s">
        <v>8038</v>
      </c>
      <c r="C614" t="s">
        <v>8021</v>
      </c>
      <c r="D614" t="s">
        <v>8034</v>
      </c>
      <c r="E614" s="1">
        <v>45302</v>
      </c>
      <c r="F614">
        <v>8421.75</v>
      </c>
      <c r="G614">
        <v>527</v>
      </c>
      <c r="H614" t="s">
        <v>6</v>
      </c>
      <c r="I614" t="str">
        <f>_xlfn.XLOOKUP(shipments[[#This Row],[SPID]],people[SPID],people[Sales_person],"NA",0)</f>
        <v>Barr Faughny</v>
      </c>
      <c r="J614">
        <f>YEAR(shipments[[#This Row],[Shipdate]])</f>
        <v>2024</v>
      </c>
      <c r="K614">
        <f>MONTH(shipments[[#This Row],[Shipdate]])</f>
        <v>1</v>
      </c>
      <c r="L614" t="str">
        <f>TEXT(shipments[[#This Row],[Shipdate]],"mmmm")</f>
        <v>January</v>
      </c>
      <c r="M614">
        <f>_xlfn.XLOOKUP(shipments[[#This Row],[PID]],products[PID],products[Cost_per_box],"NA",0)</f>
        <v>4.74</v>
      </c>
      <c r="N614">
        <f>shipments[[#This Row],[Boxes]]*shipments[[#This Row],[Cost Per Box]]</f>
        <v>2497.98</v>
      </c>
      <c r="O614">
        <f>shipments[[#This Row],[Sales Amount]]-shipments[[#This Row],[Total Cost]]</f>
        <v>5923.77</v>
      </c>
      <c r="P614" s="9">
        <f>shipments[[#This Row],[Profit]]/shipments[[#This Row],[Sales Amount]]</f>
        <v>0.70338943806216048</v>
      </c>
    </row>
    <row r="615" spans="1:16" x14ac:dyDescent="1">
      <c r="A615" t="s">
        <v>648</v>
      </c>
      <c r="B615" t="s">
        <v>8038</v>
      </c>
      <c r="C615" t="s">
        <v>8021</v>
      </c>
      <c r="D615" t="s">
        <v>8036</v>
      </c>
      <c r="E615" s="1">
        <v>45373</v>
      </c>
      <c r="F615">
        <v>6986.25</v>
      </c>
      <c r="G615">
        <v>466</v>
      </c>
      <c r="H615" t="s">
        <v>6</v>
      </c>
      <c r="I615" t="str">
        <f>_xlfn.XLOOKUP(shipments[[#This Row],[SPID]],people[SPID],people[Sales_person],"NA",0)</f>
        <v>Barr Faughny</v>
      </c>
      <c r="J615">
        <f>YEAR(shipments[[#This Row],[Shipdate]])</f>
        <v>2024</v>
      </c>
      <c r="K615">
        <f>MONTH(shipments[[#This Row],[Shipdate]])</f>
        <v>3</v>
      </c>
      <c r="L615" t="str">
        <f>TEXT(shipments[[#This Row],[Shipdate]],"mmmm")</f>
        <v>March</v>
      </c>
      <c r="M615">
        <f>_xlfn.XLOOKUP(shipments[[#This Row],[PID]],products[PID],products[Cost_per_box],"NA",0)</f>
        <v>4.74</v>
      </c>
      <c r="N615">
        <f>shipments[[#This Row],[Boxes]]*shipments[[#This Row],[Cost Per Box]]</f>
        <v>2208.84</v>
      </c>
      <c r="O615">
        <f>shipments[[#This Row],[Sales Amount]]-shipments[[#This Row],[Total Cost]]</f>
        <v>4777.41</v>
      </c>
      <c r="P615" s="9">
        <f>shipments[[#This Row],[Profit]]/shipments[[#This Row],[Sales Amount]]</f>
        <v>0.68383038110574346</v>
      </c>
    </row>
    <row r="616" spans="1:16" x14ac:dyDescent="1">
      <c r="A616" t="s">
        <v>649</v>
      </c>
      <c r="B616" t="s">
        <v>8038</v>
      </c>
      <c r="C616" t="s">
        <v>8022</v>
      </c>
      <c r="D616" t="s">
        <v>8032</v>
      </c>
      <c r="E616" s="1">
        <v>45238</v>
      </c>
      <c r="F616">
        <v>3789</v>
      </c>
      <c r="G616">
        <v>474</v>
      </c>
      <c r="H616" t="s">
        <v>39</v>
      </c>
      <c r="I616" t="str">
        <f>_xlfn.XLOOKUP(shipments[[#This Row],[SPID]],people[SPID],people[Sales_person],"NA",0)</f>
        <v>Barr Faughny</v>
      </c>
      <c r="J616">
        <f>YEAR(shipments[[#This Row],[Shipdate]])</f>
        <v>2023</v>
      </c>
      <c r="K616">
        <f>MONTH(shipments[[#This Row],[Shipdate]])</f>
        <v>11</v>
      </c>
      <c r="L616" t="str">
        <f>TEXT(shipments[[#This Row],[Shipdate]],"mmmm")</f>
        <v>November</v>
      </c>
      <c r="M616">
        <f>_xlfn.XLOOKUP(shipments[[#This Row],[PID]],products[PID],products[Cost_per_box],"NA",0)</f>
        <v>10.51</v>
      </c>
      <c r="N616">
        <f>shipments[[#This Row],[Boxes]]*shipments[[#This Row],[Cost Per Box]]</f>
        <v>4981.74</v>
      </c>
      <c r="O616">
        <f>shipments[[#This Row],[Sales Amount]]-shipments[[#This Row],[Total Cost]]</f>
        <v>-1192.7399999999998</v>
      </c>
      <c r="P616" s="9">
        <f>shipments[[#This Row],[Profit]]/shipments[[#This Row],[Sales Amount]]</f>
        <v>-0.31479018210609655</v>
      </c>
    </row>
    <row r="617" spans="1:16" x14ac:dyDescent="1">
      <c r="A617" t="s">
        <v>650</v>
      </c>
      <c r="B617" t="s">
        <v>8038</v>
      </c>
      <c r="C617" t="s">
        <v>8022</v>
      </c>
      <c r="D617" t="s">
        <v>8037</v>
      </c>
      <c r="E617" s="1">
        <v>45315</v>
      </c>
      <c r="F617">
        <v>9168.75</v>
      </c>
      <c r="G617">
        <v>1310</v>
      </c>
      <c r="H617" t="s">
        <v>6</v>
      </c>
      <c r="I617" t="str">
        <f>_xlfn.XLOOKUP(shipments[[#This Row],[SPID]],people[SPID],people[Sales_person],"NA",0)</f>
        <v>Barr Faughny</v>
      </c>
      <c r="J617">
        <f>YEAR(shipments[[#This Row],[Shipdate]])</f>
        <v>2024</v>
      </c>
      <c r="K617">
        <f>MONTH(shipments[[#This Row],[Shipdate]])</f>
        <v>1</v>
      </c>
      <c r="L617" t="str">
        <f>TEXT(shipments[[#This Row],[Shipdate]],"mmmm")</f>
        <v>January</v>
      </c>
      <c r="M617">
        <f>_xlfn.XLOOKUP(shipments[[#This Row],[PID]],products[PID],products[Cost_per_box],"NA",0)</f>
        <v>10.51</v>
      </c>
      <c r="N617">
        <f>shipments[[#This Row],[Boxes]]*shipments[[#This Row],[Cost Per Box]]</f>
        <v>13768.1</v>
      </c>
      <c r="O617">
        <f>shipments[[#This Row],[Sales Amount]]-shipments[[#This Row],[Total Cost]]</f>
        <v>-4599.3500000000004</v>
      </c>
      <c r="P617" s="9">
        <f>shipments[[#This Row],[Profit]]/shipments[[#This Row],[Sales Amount]]</f>
        <v>-0.50163326516700757</v>
      </c>
    </row>
    <row r="618" spans="1:16" x14ac:dyDescent="1">
      <c r="A618" t="s">
        <v>651</v>
      </c>
      <c r="B618" t="s">
        <v>8038</v>
      </c>
      <c r="C618" t="s">
        <v>8022</v>
      </c>
      <c r="D618" t="s">
        <v>8037</v>
      </c>
      <c r="E618" s="1">
        <v>45170</v>
      </c>
      <c r="F618">
        <v>7458.75</v>
      </c>
      <c r="G618">
        <v>1066</v>
      </c>
      <c r="H618" t="s">
        <v>6</v>
      </c>
      <c r="I618" t="str">
        <f>_xlfn.XLOOKUP(shipments[[#This Row],[SPID]],people[SPID],people[Sales_person],"NA",0)</f>
        <v>Barr Faughny</v>
      </c>
      <c r="J618">
        <f>YEAR(shipments[[#This Row],[Shipdate]])</f>
        <v>2023</v>
      </c>
      <c r="K618">
        <f>MONTH(shipments[[#This Row],[Shipdate]])</f>
        <v>9</v>
      </c>
      <c r="L618" t="str">
        <f>TEXT(shipments[[#This Row],[Shipdate]],"mmmm")</f>
        <v>September</v>
      </c>
      <c r="M618">
        <f>_xlfn.XLOOKUP(shipments[[#This Row],[PID]],products[PID],products[Cost_per_box],"NA",0)</f>
        <v>10.51</v>
      </c>
      <c r="N618">
        <f>shipments[[#This Row],[Boxes]]*shipments[[#This Row],[Cost Per Box]]</f>
        <v>11203.66</v>
      </c>
      <c r="O618">
        <f>shipments[[#This Row],[Sales Amount]]-shipments[[#This Row],[Total Cost]]</f>
        <v>-3744.91</v>
      </c>
      <c r="P618" s="9">
        <f>shipments[[#This Row],[Profit]]/shipments[[#This Row],[Sales Amount]]</f>
        <v>-0.50208278867102396</v>
      </c>
    </row>
    <row r="619" spans="1:16" x14ac:dyDescent="1">
      <c r="A619" t="s">
        <v>652</v>
      </c>
      <c r="B619" t="s">
        <v>8038</v>
      </c>
      <c r="C619" t="s">
        <v>8023</v>
      </c>
      <c r="D619" t="s">
        <v>8035</v>
      </c>
      <c r="E619" s="1">
        <v>45510</v>
      </c>
      <c r="F619">
        <v>8464.5</v>
      </c>
      <c r="G619">
        <v>471</v>
      </c>
      <c r="H619" t="s">
        <v>17</v>
      </c>
      <c r="I619" t="str">
        <f>_xlfn.XLOOKUP(shipments[[#This Row],[SPID]],people[SPID],people[Sales_person],"NA",0)</f>
        <v>Barr Faughny</v>
      </c>
      <c r="J619">
        <f>YEAR(shipments[[#This Row],[Shipdate]])</f>
        <v>2024</v>
      </c>
      <c r="K619">
        <f>MONTH(shipments[[#This Row],[Shipdate]])</f>
        <v>8</v>
      </c>
      <c r="L619" t="str">
        <f>TEXT(shipments[[#This Row],[Shipdate]],"mmmm")</f>
        <v>August</v>
      </c>
      <c r="M619">
        <f>_xlfn.XLOOKUP(shipments[[#This Row],[PID]],products[PID],products[Cost_per_box],"NA",0)</f>
        <v>6.43</v>
      </c>
      <c r="N619">
        <f>shipments[[#This Row],[Boxes]]*shipments[[#This Row],[Cost Per Box]]</f>
        <v>3028.5299999999997</v>
      </c>
      <c r="O619">
        <f>shipments[[#This Row],[Sales Amount]]-shipments[[#This Row],[Total Cost]]</f>
        <v>5435.97</v>
      </c>
      <c r="P619" s="9">
        <f>shipments[[#This Row],[Profit]]/shipments[[#This Row],[Sales Amount]]</f>
        <v>0.64220804536594012</v>
      </c>
    </row>
    <row r="620" spans="1:16" x14ac:dyDescent="1">
      <c r="A620" t="s">
        <v>653</v>
      </c>
      <c r="B620" t="s">
        <v>8038</v>
      </c>
      <c r="C620" t="s">
        <v>8023</v>
      </c>
      <c r="D620" t="s">
        <v>8037</v>
      </c>
      <c r="E620" s="1">
        <v>45194</v>
      </c>
      <c r="F620">
        <v>8307</v>
      </c>
      <c r="G620">
        <v>489</v>
      </c>
      <c r="H620" t="s">
        <v>6</v>
      </c>
      <c r="I620" t="str">
        <f>_xlfn.XLOOKUP(shipments[[#This Row],[SPID]],people[SPID],people[Sales_person],"NA",0)</f>
        <v>Barr Faughny</v>
      </c>
      <c r="J620">
        <f>YEAR(shipments[[#This Row],[Shipdate]])</f>
        <v>2023</v>
      </c>
      <c r="K620">
        <f>MONTH(shipments[[#This Row],[Shipdate]])</f>
        <v>9</v>
      </c>
      <c r="L620" t="str">
        <f>TEXT(shipments[[#This Row],[Shipdate]],"mmmm")</f>
        <v>September</v>
      </c>
      <c r="M620">
        <f>_xlfn.XLOOKUP(shipments[[#This Row],[PID]],products[PID],products[Cost_per_box],"NA",0)</f>
        <v>6.43</v>
      </c>
      <c r="N620">
        <f>shipments[[#This Row],[Boxes]]*shipments[[#This Row],[Cost Per Box]]</f>
        <v>3144.27</v>
      </c>
      <c r="O620">
        <f>shipments[[#This Row],[Sales Amount]]-shipments[[#This Row],[Total Cost]]</f>
        <v>5162.7299999999996</v>
      </c>
      <c r="P620" s="9">
        <f>shipments[[#This Row],[Profit]]/shipments[[#This Row],[Sales Amount]]</f>
        <v>0.62149151318165397</v>
      </c>
    </row>
    <row r="621" spans="1:16" x14ac:dyDescent="1">
      <c r="A621" t="s">
        <v>654</v>
      </c>
      <c r="B621" t="s">
        <v>8038</v>
      </c>
      <c r="C621" t="s">
        <v>8023</v>
      </c>
      <c r="D621" t="s">
        <v>8037</v>
      </c>
      <c r="E621" s="1">
        <v>45310</v>
      </c>
      <c r="F621">
        <v>1588.5</v>
      </c>
      <c r="G621">
        <v>114</v>
      </c>
      <c r="H621" t="s">
        <v>6</v>
      </c>
      <c r="I621" t="str">
        <f>_xlfn.XLOOKUP(shipments[[#This Row],[SPID]],people[SPID],people[Sales_person],"NA",0)</f>
        <v>Barr Faughny</v>
      </c>
      <c r="J621">
        <f>YEAR(shipments[[#This Row],[Shipdate]])</f>
        <v>2024</v>
      </c>
      <c r="K621">
        <f>MONTH(shipments[[#This Row],[Shipdate]])</f>
        <v>1</v>
      </c>
      <c r="L621" t="str">
        <f>TEXT(shipments[[#This Row],[Shipdate]],"mmmm")</f>
        <v>January</v>
      </c>
      <c r="M621">
        <f>_xlfn.XLOOKUP(shipments[[#This Row],[PID]],products[PID],products[Cost_per_box],"NA",0)</f>
        <v>6.43</v>
      </c>
      <c r="N621">
        <f>shipments[[#This Row],[Boxes]]*shipments[[#This Row],[Cost Per Box]]</f>
        <v>733.02</v>
      </c>
      <c r="O621">
        <f>shipments[[#This Row],[Sales Amount]]-shipments[[#This Row],[Total Cost]]</f>
        <v>855.48</v>
      </c>
      <c r="P621" s="9">
        <f>shipments[[#This Row],[Profit]]/shipments[[#This Row],[Sales Amount]]</f>
        <v>0.53854579792256851</v>
      </c>
    </row>
    <row r="622" spans="1:16" x14ac:dyDescent="1">
      <c r="A622" t="s">
        <v>655</v>
      </c>
      <c r="B622" t="s">
        <v>8038</v>
      </c>
      <c r="C622" t="s">
        <v>8023</v>
      </c>
      <c r="D622" t="s">
        <v>8035</v>
      </c>
      <c r="E622" s="1">
        <v>45181</v>
      </c>
      <c r="F622">
        <v>4925.25</v>
      </c>
      <c r="G622">
        <v>274</v>
      </c>
      <c r="H622" t="s">
        <v>6</v>
      </c>
      <c r="I622" t="str">
        <f>_xlfn.XLOOKUP(shipments[[#This Row],[SPID]],people[SPID],people[Sales_person],"NA",0)</f>
        <v>Barr Faughny</v>
      </c>
      <c r="J622">
        <f>YEAR(shipments[[#This Row],[Shipdate]])</f>
        <v>2023</v>
      </c>
      <c r="K622">
        <f>MONTH(shipments[[#This Row],[Shipdate]])</f>
        <v>9</v>
      </c>
      <c r="L622" t="str">
        <f>TEXT(shipments[[#This Row],[Shipdate]],"mmmm")</f>
        <v>September</v>
      </c>
      <c r="M622">
        <f>_xlfn.XLOOKUP(shipments[[#This Row],[PID]],products[PID],products[Cost_per_box],"NA",0)</f>
        <v>6.43</v>
      </c>
      <c r="N622">
        <f>shipments[[#This Row],[Boxes]]*shipments[[#This Row],[Cost Per Box]]</f>
        <v>1761.82</v>
      </c>
      <c r="O622">
        <f>shipments[[#This Row],[Sales Amount]]-shipments[[#This Row],[Total Cost]]</f>
        <v>3163.4300000000003</v>
      </c>
      <c r="P622" s="9">
        <f>shipments[[#This Row],[Profit]]/shipments[[#This Row],[Sales Amount]]</f>
        <v>0.64228820872036962</v>
      </c>
    </row>
    <row r="623" spans="1:16" x14ac:dyDescent="1">
      <c r="A623" t="s">
        <v>656</v>
      </c>
      <c r="B623" t="s">
        <v>8038</v>
      </c>
      <c r="C623" t="s">
        <v>8024</v>
      </c>
      <c r="D623" t="s">
        <v>8033</v>
      </c>
      <c r="E623" s="1">
        <v>45100</v>
      </c>
      <c r="F623">
        <v>3775.5</v>
      </c>
      <c r="G623">
        <v>210</v>
      </c>
      <c r="H623" t="s">
        <v>6</v>
      </c>
      <c r="I623" t="str">
        <f>_xlfn.XLOOKUP(shipments[[#This Row],[SPID]],people[SPID],people[Sales_person],"NA",0)</f>
        <v>Barr Faughny</v>
      </c>
      <c r="J623">
        <f>YEAR(shipments[[#This Row],[Shipdate]])</f>
        <v>2023</v>
      </c>
      <c r="K623">
        <f>MONTH(shipments[[#This Row],[Shipdate]])</f>
        <v>6</v>
      </c>
      <c r="L623" t="str">
        <f>TEXT(shipments[[#This Row],[Shipdate]],"mmmm")</f>
        <v>June</v>
      </c>
      <c r="M623">
        <f>_xlfn.XLOOKUP(shipments[[#This Row],[PID]],products[PID],products[Cost_per_box],"NA",0)</f>
        <v>12.41</v>
      </c>
      <c r="N623">
        <f>shipments[[#This Row],[Boxes]]*shipments[[#This Row],[Cost Per Box]]</f>
        <v>2606.1</v>
      </c>
      <c r="O623">
        <f>shipments[[#This Row],[Sales Amount]]-shipments[[#This Row],[Total Cost]]</f>
        <v>1169.4000000000001</v>
      </c>
      <c r="P623" s="9">
        <f>shipments[[#This Row],[Profit]]/shipments[[#This Row],[Sales Amount]]</f>
        <v>0.30973381009137863</v>
      </c>
    </row>
    <row r="624" spans="1:16" x14ac:dyDescent="1">
      <c r="A624" t="s">
        <v>657</v>
      </c>
      <c r="B624" t="s">
        <v>8038</v>
      </c>
      <c r="C624" t="s">
        <v>8025</v>
      </c>
      <c r="D624" t="s">
        <v>8037</v>
      </c>
      <c r="E624" s="1">
        <v>45209</v>
      </c>
      <c r="F624">
        <v>6646.5</v>
      </c>
      <c r="G624">
        <v>475</v>
      </c>
      <c r="H624" t="s">
        <v>39</v>
      </c>
      <c r="I624" t="str">
        <f>_xlfn.XLOOKUP(shipments[[#This Row],[SPID]],people[SPID],people[Sales_person],"NA",0)</f>
        <v>Barr Faughny</v>
      </c>
      <c r="J624">
        <f>YEAR(shipments[[#This Row],[Shipdate]])</f>
        <v>2023</v>
      </c>
      <c r="K624">
        <f>MONTH(shipments[[#This Row],[Shipdate]])</f>
        <v>10</v>
      </c>
      <c r="L624" t="str">
        <f>TEXT(shipments[[#This Row],[Shipdate]],"mmmm")</f>
        <v>October</v>
      </c>
      <c r="M624">
        <f>_xlfn.XLOOKUP(shipments[[#This Row],[PID]],products[PID],products[Cost_per_box],"NA",0)</f>
        <v>9.57</v>
      </c>
      <c r="N624">
        <f>shipments[[#This Row],[Boxes]]*shipments[[#This Row],[Cost Per Box]]</f>
        <v>4545.75</v>
      </c>
      <c r="O624">
        <f>shipments[[#This Row],[Sales Amount]]-shipments[[#This Row],[Total Cost]]</f>
        <v>2100.75</v>
      </c>
      <c r="P624" s="9">
        <f>shipments[[#This Row],[Profit]]/shipments[[#This Row],[Sales Amount]]</f>
        <v>0.31606860753780186</v>
      </c>
    </row>
    <row r="625" spans="1:16" x14ac:dyDescent="1">
      <c r="A625" t="s">
        <v>658</v>
      </c>
      <c r="B625" t="s">
        <v>8038</v>
      </c>
      <c r="C625" t="s">
        <v>8026</v>
      </c>
      <c r="D625" t="s">
        <v>8034</v>
      </c>
      <c r="E625" s="1">
        <v>45485</v>
      </c>
      <c r="F625">
        <v>4450.5</v>
      </c>
      <c r="G625">
        <v>446</v>
      </c>
      <c r="H625" t="s">
        <v>17</v>
      </c>
      <c r="I625" t="str">
        <f>_xlfn.XLOOKUP(shipments[[#This Row],[SPID]],people[SPID],people[Sales_person],"NA",0)</f>
        <v>Barr Faughny</v>
      </c>
      <c r="J625">
        <f>YEAR(shipments[[#This Row],[Shipdate]])</f>
        <v>2024</v>
      </c>
      <c r="K625">
        <f>MONTH(shipments[[#This Row],[Shipdate]])</f>
        <v>7</v>
      </c>
      <c r="L625" t="str">
        <f>TEXT(shipments[[#This Row],[Shipdate]],"mmmm")</f>
        <v>July</v>
      </c>
      <c r="M625">
        <f>_xlfn.XLOOKUP(shipments[[#This Row],[PID]],products[PID],products[Cost_per_box],"NA",0)</f>
        <v>8.43</v>
      </c>
      <c r="N625">
        <f>shipments[[#This Row],[Boxes]]*shipments[[#This Row],[Cost Per Box]]</f>
        <v>3759.7799999999997</v>
      </c>
      <c r="O625">
        <f>shipments[[#This Row],[Sales Amount]]-shipments[[#This Row],[Total Cost]]</f>
        <v>690.72000000000025</v>
      </c>
      <c r="P625" s="9">
        <f>shipments[[#This Row],[Profit]]/shipments[[#This Row],[Sales Amount]]</f>
        <v>0.15520053926525115</v>
      </c>
    </row>
    <row r="626" spans="1:16" x14ac:dyDescent="1">
      <c r="A626" t="s">
        <v>659</v>
      </c>
      <c r="B626" t="s">
        <v>8038</v>
      </c>
      <c r="C626" t="s">
        <v>8026</v>
      </c>
      <c r="D626" t="s">
        <v>8035</v>
      </c>
      <c r="E626" s="1">
        <v>45362</v>
      </c>
      <c r="F626">
        <v>8822.25</v>
      </c>
      <c r="G626">
        <v>883</v>
      </c>
      <c r="H626" t="s">
        <v>6</v>
      </c>
      <c r="I626" t="str">
        <f>_xlfn.XLOOKUP(shipments[[#This Row],[SPID]],people[SPID],people[Sales_person],"NA",0)</f>
        <v>Barr Faughny</v>
      </c>
      <c r="J626">
        <f>YEAR(shipments[[#This Row],[Shipdate]])</f>
        <v>2024</v>
      </c>
      <c r="K626">
        <f>MONTH(shipments[[#This Row],[Shipdate]])</f>
        <v>3</v>
      </c>
      <c r="L626" t="str">
        <f>TEXT(shipments[[#This Row],[Shipdate]],"mmmm")</f>
        <v>March</v>
      </c>
      <c r="M626">
        <f>_xlfn.XLOOKUP(shipments[[#This Row],[PID]],products[PID],products[Cost_per_box],"NA",0)</f>
        <v>8.43</v>
      </c>
      <c r="N626">
        <f>shipments[[#This Row],[Boxes]]*shipments[[#This Row],[Cost Per Box]]</f>
        <v>7443.69</v>
      </c>
      <c r="O626">
        <f>shipments[[#This Row],[Sales Amount]]-shipments[[#This Row],[Total Cost]]</f>
        <v>1378.5600000000004</v>
      </c>
      <c r="P626" s="9">
        <f>shipments[[#This Row],[Profit]]/shipments[[#This Row],[Sales Amount]]</f>
        <v>0.15625945762135515</v>
      </c>
    </row>
    <row r="627" spans="1:16" x14ac:dyDescent="1">
      <c r="A627" t="s">
        <v>660</v>
      </c>
      <c r="B627" t="s">
        <v>8038</v>
      </c>
      <c r="C627" t="s">
        <v>8026</v>
      </c>
      <c r="D627" t="s">
        <v>8033</v>
      </c>
      <c r="E627" s="1">
        <v>45107</v>
      </c>
      <c r="F627">
        <v>731.25</v>
      </c>
      <c r="G627">
        <v>92</v>
      </c>
      <c r="H627" t="s">
        <v>6</v>
      </c>
      <c r="I627" t="str">
        <f>_xlfn.XLOOKUP(shipments[[#This Row],[SPID]],people[SPID],people[Sales_person],"NA",0)</f>
        <v>Barr Faughny</v>
      </c>
      <c r="J627">
        <f>YEAR(shipments[[#This Row],[Shipdate]])</f>
        <v>2023</v>
      </c>
      <c r="K627">
        <f>MONTH(shipments[[#This Row],[Shipdate]])</f>
        <v>6</v>
      </c>
      <c r="L627" t="str">
        <f>TEXT(shipments[[#This Row],[Shipdate]],"mmmm")</f>
        <v>June</v>
      </c>
      <c r="M627">
        <f>_xlfn.XLOOKUP(shipments[[#This Row],[PID]],products[PID],products[Cost_per_box],"NA",0)</f>
        <v>8.43</v>
      </c>
      <c r="N627">
        <f>shipments[[#This Row],[Boxes]]*shipments[[#This Row],[Cost Per Box]]</f>
        <v>775.56</v>
      </c>
      <c r="O627">
        <f>shipments[[#This Row],[Sales Amount]]-shipments[[#This Row],[Total Cost]]</f>
        <v>-44.309999999999945</v>
      </c>
      <c r="P627" s="9">
        <f>shipments[[#This Row],[Profit]]/shipments[[#This Row],[Sales Amount]]</f>
        <v>-6.0594871794871719E-2</v>
      </c>
    </row>
    <row r="628" spans="1:16" x14ac:dyDescent="1">
      <c r="A628" t="s">
        <v>661</v>
      </c>
      <c r="B628" t="s">
        <v>8038</v>
      </c>
      <c r="C628" t="s">
        <v>8026</v>
      </c>
      <c r="D628" t="s">
        <v>8036</v>
      </c>
      <c r="E628" s="1">
        <v>45441</v>
      </c>
      <c r="F628">
        <v>1332</v>
      </c>
      <c r="G628">
        <v>134</v>
      </c>
      <c r="H628" t="s">
        <v>6</v>
      </c>
      <c r="I628" t="str">
        <f>_xlfn.XLOOKUP(shipments[[#This Row],[SPID]],people[SPID],people[Sales_person],"NA",0)</f>
        <v>Barr Faughny</v>
      </c>
      <c r="J628">
        <f>YEAR(shipments[[#This Row],[Shipdate]])</f>
        <v>2024</v>
      </c>
      <c r="K628">
        <f>MONTH(shipments[[#This Row],[Shipdate]])</f>
        <v>5</v>
      </c>
      <c r="L628" t="str">
        <f>TEXT(shipments[[#This Row],[Shipdate]],"mmmm")</f>
        <v>May</v>
      </c>
      <c r="M628">
        <f>_xlfn.XLOOKUP(shipments[[#This Row],[PID]],products[PID],products[Cost_per_box],"NA",0)</f>
        <v>8.43</v>
      </c>
      <c r="N628">
        <f>shipments[[#This Row],[Boxes]]*shipments[[#This Row],[Cost Per Box]]</f>
        <v>1129.6199999999999</v>
      </c>
      <c r="O628">
        <f>shipments[[#This Row],[Sales Amount]]-shipments[[#This Row],[Total Cost]]</f>
        <v>202.38000000000011</v>
      </c>
      <c r="P628" s="9">
        <f>shipments[[#This Row],[Profit]]/shipments[[#This Row],[Sales Amount]]</f>
        <v>0.15193693693693702</v>
      </c>
    </row>
    <row r="629" spans="1:16" x14ac:dyDescent="1">
      <c r="A629" t="s">
        <v>662</v>
      </c>
      <c r="B629" t="s">
        <v>8038</v>
      </c>
      <c r="C629" t="s">
        <v>8026</v>
      </c>
      <c r="D629" t="s">
        <v>8036</v>
      </c>
      <c r="E629" s="1">
        <v>45378</v>
      </c>
      <c r="F629">
        <v>3507.75</v>
      </c>
      <c r="G629">
        <v>390</v>
      </c>
      <c r="H629" t="s">
        <v>6</v>
      </c>
      <c r="I629" t="str">
        <f>_xlfn.XLOOKUP(shipments[[#This Row],[SPID]],people[SPID],people[Sales_person],"NA",0)</f>
        <v>Barr Faughny</v>
      </c>
      <c r="J629">
        <f>YEAR(shipments[[#This Row],[Shipdate]])</f>
        <v>2024</v>
      </c>
      <c r="K629">
        <f>MONTH(shipments[[#This Row],[Shipdate]])</f>
        <v>3</v>
      </c>
      <c r="L629" t="str">
        <f>TEXT(shipments[[#This Row],[Shipdate]],"mmmm")</f>
        <v>March</v>
      </c>
      <c r="M629">
        <f>_xlfn.XLOOKUP(shipments[[#This Row],[PID]],products[PID],products[Cost_per_box],"NA",0)</f>
        <v>8.43</v>
      </c>
      <c r="N629">
        <f>shipments[[#This Row],[Boxes]]*shipments[[#This Row],[Cost Per Box]]</f>
        <v>3287.7</v>
      </c>
      <c r="O629">
        <f>shipments[[#This Row],[Sales Amount]]-shipments[[#This Row],[Total Cost]]</f>
        <v>220.05000000000018</v>
      </c>
      <c r="P629" s="9">
        <f>shipments[[#This Row],[Profit]]/shipments[[#This Row],[Sales Amount]]</f>
        <v>6.2732520846696657E-2</v>
      </c>
    </row>
    <row r="630" spans="1:16" x14ac:dyDescent="1">
      <c r="A630" t="s">
        <v>663</v>
      </c>
      <c r="B630" t="s">
        <v>8038</v>
      </c>
      <c r="C630" t="s">
        <v>8026</v>
      </c>
      <c r="D630" t="s">
        <v>8037</v>
      </c>
      <c r="E630" s="1">
        <v>45138</v>
      </c>
      <c r="F630">
        <v>5044.5</v>
      </c>
      <c r="G630">
        <v>459</v>
      </c>
      <c r="H630" t="s">
        <v>6</v>
      </c>
      <c r="I630" t="str">
        <f>_xlfn.XLOOKUP(shipments[[#This Row],[SPID]],people[SPID],people[Sales_person],"NA",0)</f>
        <v>Barr Faughny</v>
      </c>
      <c r="J630">
        <f>YEAR(shipments[[#This Row],[Shipdate]])</f>
        <v>2023</v>
      </c>
      <c r="K630">
        <f>MONTH(shipments[[#This Row],[Shipdate]])</f>
        <v>7</v>
      </c>
      <c r="L630" t="str">
        <f>TEXT(shipments[[#This Row],[Shipdate]],"mmmm")</f>
        <v>July</v>
      </c>
      <c r="M630">
        <f>_xlfn.XLOOKUP(shipments[[#This Row],[PID]],products[PID],products[Cost_per_box],"NA",0)</f>
        <v>8.43</v>
      </c>
      <c r="N630">
        <f>shipments[[#This Row],[Boxes]]*shipments[[#This Row],[Cost Per Box]]</f>
        <v>3869.37</v>
      </c>
      <c r="O630">
        <f>shipments[[#This Row],[Sales Amount]]-shipments[[#This Row],[Total Cost]]</f>
        <v>1175.1300000000001</v>
      </c>
      <c r="P630" s="9">
        <f>shipments[[#This Row],[Profit]]/shipments[[#This Row],[Sales Amount]]</f>
        <v>0.23295272078501339</v>
      </c>
    </row>
    <row r="631" spans="1:16" x14ac:dyDescent="1">
      <c r="A631" t="s">
        <v>664</v>
      </c>
      <c r="B631" t="s">
        <v>8038</v>
      </c>
      <c r="C631" t="s">
        <v>8027</v>
      </c>
      <c r="D631" t="s">
        <v>8032</v>
      </c>
      <c r="E631" s="1">
        <v>45280</v>
      </c>
      <c r="F631">
        <v>7222.5</v>
      </c>
      <c r="G631">
        <v>903</v>
      </c>
      <c r="H631" t="s">
        <v>6</v>
      </c>
      <c r="I631" t="str">
        <f>_xlfn.XLOOKUP(shipments[[#This Row],[SPID]],people[SPID],people[Sales_person],"NA",0)</f>
        <v>Barr Faughny</v>
      </c>
      <c r="J631">
        <f>YEAR(shipments[[#This Row],[Shipdate]])</f>
        <v>2023</v>
      </c>
      <c r="K631">
        <f>MONTH(shipments[[#This Row],[Shipdate]])</f>
        <v>12</v>
      </c>
      <c r="L631" t="str">
        <f>TEXT(shipments[[#This Row],[Shipdate]],"mmmm")</f>
        <v>December</v>
      </c>
      <c r="M631">
        <f>_xlfn.XLOOKUP(shipments[[#This Row],[PID]],products[PID],products[Cost_per_box],"NA",0)</f>
        <v>6.8</v>
      </c>
      <c r="N631">
        <f>shipments[[#This Row],[Boxes]]*shipments[[#This Row],[Cost Per Box]]</f>
        <v>6140.4</v>
      </c>
      <c r="O631">
        <f>shipments[[#This Row],[Sales Amount]]-shipments[[#This Row],[Total Cost]]</f>
        <v>1082.1000000000004</v>
      </c>
      <c r="P631" s="9">
        <f>shipments[[#This Row],[Profit]]/shipments[[#This Row],[Sales Amount]]</f>
        <v>0.14982346832814128</v>
      </c>
    </row>
    <row r="632" spans="1:16" x14ac:dyDescent="1">
      <c r="A632" t="s">
        <v>665</v>
      </c>
      <c r="B632" t="s">
        <v>8038</v>
      </c>
      <c r="C632" t="s">
        <v>8027</v>
      </c>
      <c r="D632" t="s">
        <v>8037</v>
      </c>
      <c r="E632" s="1">
        <v>45520</v>
      </c>
      <c r="F632">
        <v>9468</v>
      </c>
      <c r="G632">
        <v>861</v>
      </c>
      <c r="H632" t="s">
        <v>17</v>
      </c>
      <c r="I632" t="str">
        <f>_xlfn.XLOOKUP(shipments[[#This Row],[SPID]],people[SPID],people[Sales_person],"NA",0)</f>
        <v>Barr Faughny</v>
      </c>
      <c r="J632">
        <f>YEAR(shipments[[#This Row],[Shipdate]])</f>
        <v>2024</v>
      </c>
      <c r="K632">
        <f>MONTH(shipments[[#This Row],[Shipdate]])</f>
        <v>8</v>
      </c>
      <c r="L632" t="str">
        <f>TEXT(shipments[[#This Row],[Shipdate]],"mmmm")</f>
        <v>August</v>
      </c>
      <c r="M632">
        <f>_xlfn.XLOOKUP(shipments[[#This Row],[PID]],products[PID],products[Cost_per_box],"NA",0)</f>
        <v>6.8</v>
      </c>
      <c r="N632">
        <f>shipments[[#This Row],[Boxes]]*shipments[[#This Row],[Cost Per Box]]</f>
        <v>5854.8</v>
      </c>
      <c r="O632">
        <f>shipments[[#This Row],[Sales Amount]]-shipments[[#This Row],[Total Cost]]</f>
        <v>3613.2</v>
      </c>
      <c r="P632" s="9">
        <f>shipments[[#This Row],[Profit]]/shipments[[#This Row],[Sales Amount]]</f>
        <v>0.38162230671736375</v>
      </c>
    </row>
    <row r="633" spans="1:16" x14ac:dyDescent="1">
      <c r="A633" t="s">
        <v>666</v>
      </c>
      <c r="B633" t="s">
        <v>8038</v>
      </c>
      <c r="C633" t="s">
        <v>8027</v>
      </c>
      <c r="D633" t="s">
        <v>8033</v>
      </c>
      <c r="E633" s="1">
        <v>45560</v>
      </c>
      <c r="F633">
        <v>2076.75</v>
      </c>
      <c r="G633">
        <v>208</v>
      </c>
      <c r="H633" t="s">
        <v>25</v>
      </c>
      <c r="I633" t="str">
        <f>_xlfn.XLOOKUP(shipments[[#This Row],[SPID]],people[SPID],people[Sales_person],"NA",0)</f>
        <v>Barr Faughny</v>
      </c>
      <c r="J633">
        <f>YEAR(shipments[[#This Row],[Shipdate]])</f>
        <v>2024</v>
      </c>
      <c r="K633">
        <f>MONTH(shipments[[#This Row],[Shipdate]])</f>
        <v>9</v>
      </c>
      <c r="L633" t="str">
        <f>TEXT(shipments[[#This Row],[Shipdate]],"mmmm")</f>
        <v>September</v>
      </c>
      <c r="M633">
        <f>_xlfn.XLOOKUP(shipments[[#This Row],[PID]],products[PID],products[Cost_per_box],"NA",0)</f>
        <v>6.8</v>
      </c>
      <c r="N633">
        <f>shipments[[#This Row],[Boxes]]*shipments[[#This Row],[Cost Per Box]]</f>
        <v>1414.3999999999999</v>
      </c>
      <c r="O633">
        <f>shipments[[#This Row],[Sales Amount]]-shipments[[#This Row],[Total Cost]]</f>
        <v>662.35000000000014</v>
      </c>
      <c r="P633" s="9">
        <f>shipments[[#This Row],[Profit]]/shipments[[#This Row],[Sales Amount]]</f>
        <v>0.31893583724569646</v>
      </c>
    </row>
    <row r="634" spans="1:16" x14ac:dyDescent="1">
      <c r="A634" t="s">
        <v>667</v>
      </c>
      <c r="B634" t="s">
        <v>8038</v>
      </c>
      <c r="C634" t="s">
        <v>8027</v>
      </c>
      <c r="D634" t="s">
        <v>8033</v>
      </c>
      <c r="E634" s="1">
        <v>45421</v>
      </c>
      <c r="F634">
        <v>1572.75</v>
      </c>
      <c r="G634">
        <v>175</v>
      </c>
      <c r="H634" t="s">
        <v>6</v>
      </c>
      <c r="I634" t="str">
        <f>_xlfn.XLOOKUP(shipments[[#This Row],[SPID]],people[SPID],people[Sales_person],"NA",0)</f>
        <v>Barr Faughny</v>
      </c>
      <c r="J634">
        <f>YEAR(shipments[[#This Row],[Shipdate]])</f>
        <v>2024</v>
      </c>
      <c r="K634">
        <f>MONTH(shipments[[#This Row],[Shipdate]])</f>
        <v>5</v>
      </c>
      <c r="L634" t="str">
        <f>TEXT(shipments[[#This Row],[Shipdate]],"mmmm")</f>
        <v>May</v>
      </c>
      <c r="M634">
        <f>_xlfn.XLOOKUP(shipments[[#This Row],[PID]],products[PID],products[Cost_per_box],"NA",0)</f>
        <v>6.8</v>
      </c>
      <c r="N634">
        <f>shipments[[#This Row],[Boxes]]*shipments[[#This Row],[Cost Per Box]]</f>
        <v>1190</v>
      </c>
      <c r="O634">
        <f>shipments[[#This Row],[Sales Amount]]-shipments[[#This Row],[Total Cost]]</f>
        <v>382.75</v>
      </c>
      <c r="P634" s="9">
        <f>shipments[[#This Row],[Profit]]/shipments[[#This Row],[Sales Amount]]</f>
        <v>0.24336353520902876</v>
      </c>
    </row>
    <row r="635" spans="1:16" x14ac:dyDescent="1">
      <c r="A635" t="s">
        <v>668</v>
      </c>
      <c r="B635" t="s">
        <v>8038</v>
      </c>
      <c r="C635" t="s">
        <v>8028</v>
      </c>
      <c r="D635" t="s">
        <v>8035</v>
      </c>
      <c r="E635" s="1">
        <v>44981</v>
      </c>
      <c r="F635">
        <v>2009.25</v>
      </c>
      <c r="G635">
        <v>78</v>
      </c>
      <c r="H635" t="s">
        <v>6</v>
      </c>
      <c r="I635" t="str">
        <f>_xlfn.XLOOKUP(shipments[[#This Row],[SPID]],people[SPID],people[Sales_person],"NA",0)</f>
        <v>Barr Faughny</v>
      </c>
      <c r="J635">
        <f>YEAR(shipments[[#This Row],[Shipdate]])</f>
        <v>2023</v>
      </c>
      <c r="K635">
        <f>MONTH(shipments[[#This Row],[Shipdate]])</f>
        <v>2</v>
      </c>
      <c r="L635" t="str">
        <f>TEXT(shipments[[#This Row],[Shipdate]],"mmmm")</f>
        <v>February</v>
      </c>
      <c r="M635">
        <f>_xlfn.XLOOKUP(shipments[[#This Row],[PID]],products[PID],products[Cost_per_box],"NA",0)</f>
        <v>5.04</v>
      </c>
      <c r="N635">
        <f>shipments[[#This Row],[Boxes]]*shipments[[#This Row],[Cost Per Box]]</f>
        <v>393.12</v>
      </c>
      <c r="O635">
        <f>shipments[[#This Row],[Sales Amount]]-shipments[[#This Row],[Total Cost]]</f>
        <v>1616.13</v>
      </c>
      <c r="P635" s="9">
        <f>shipments[[#This Row],[Profit]]/shipments[[#This Row],[Sales Amount]]</f>
        <v>0.80434490481522958</v>
      </c>
    </row>
    <row r="636" spans="1:16" x14ac:dyDescent="1">
      <c r="A636" t="s">
        <v>669</v>
      </c>
      <c r="B636" t="s">
        <v>8038</v>
      </c>
      <c r="C636" t="s">
        <v>8029</v>
      </c>
      <c r="D636" t="s">
        <v>8032</v>
      </c>
      <c r="E636" s="1">
        <v>44992</v>
      </c>
      <c r="F636">
        <v>13509</v>
      </c>
      <c r="G636">
        <v>1229</v>
      </c>
      <c r="H636" t="s">
        <v>6</v>
      </c>
      <c r="I636" t="str">
        <f>_xlfn.XLOOKUP(shipments[[#This Row],[SPID]],people[SPID],people[Sales_person],"NA",0)</f>
        <v>Barr Faughny</v>
      </c>
      <c r="J636">
        <f>YEAR(shipments[[#This Row],[Shipdate]])</f>
        <v>2023</v>
      </c>
      <c r="K636">
        <f>MONTH(shipments[[#This Row],[Shipdate]])</f>
        <v>3</v>
      </c>
      <c r="L636" t="str">
        <f>TEXT(shipments[[#This Row],[Shipdate]],"mmmm")</f>
        <v>March</v>
      </c>
      <c r="M636">
        <f>_xlfn.XLOOKUP(shipments[[#This Row],[PID]],products[PID],products[Cost_per_box],"NA",0)</f>
        <v>2.76</v>
      </c>
      <c r="N636">
        <f>shipments[[#This Row],[Boxes]]*shipments[[#This Row],[Cost Per Box]]</f>
        <v>3392.04</v>
      </c>
      <c r="O636">
        <f>shipments[[#This Row],[Sales Amount]]-shipments[[#This Row],[Total Cost]]</f>
        <v>10116.959999999999</v>
      </c>
      <c r="P636" s="9">
        <f>shipments[[#This Row],[Profit]]/shipments[[#This Row],[Sales Amount]]</f>
        <v>0.74890517432822556</v>
      </c>
    </row>
    <row r="637" spans="1:16" x14ac:dyDescent="1">
      <c r="A637" t="s">
        <v>670</v>
      </c>
      <c r="B637" t="s">
        <v>8038</v>
      </c>
      <c r="C637" t="s">
        <v>8029</v>
      </c>
      <c r="D637" t="s">
        <v>8033</v>
      </c>
      <c r="E637" s="1">
        <v>45460</v>
      </c>
      <c r="F637">
        <v>18364.5</v>
      </c>
      <c r="G637">
        <v>2296</v>
      </c>
      <c r="H637" t="s">
        <v>6</v>
      </c>
      <c r="I637" t="str">
        <f>_xlfn.XLOOKUP(shipments[[#This Row],[SPID]],people[SPID],people[Sales_person],"NA",0)</f>
        <v>Barr Faughny</v>
      </c>
      <c r="J637">
        <f>YEAR(shipments[[#This Row],[Shipdate]])</f>
        <v>2024</v>
      </c>
      <c r="K637">
        <f>MONTH(shipments[[#This Row],[Shipdate]])</f>
        <v>6</v>
      </c>
      <c r="L637" t="str">
        <f>TEXT(shipments[[#This Row],[Shipdate]],"mmmm")</f>
        <v>June</v>
      </c>
      <c r="M637">
        <f>_xlfn.XLOOKUP(shipments[[#This Row],[PID]],products[PID],products[Cost_per_box],"NA",0)</f>
        <v>2.76</v>
      </c>
      <c r="N637">
        <f>shipments[[#This Row],[Boxes]]*shipments[[#This Row],[Cost Per Box]]</f>
        <v>6336.9599999999991</v>
      </c>
      <c r="O637">
        <f>shipments[[#This Row],[Sales Amount]]-shipments[[#This Row],[Total Cost]]</f>
        <v>12027.54</v>
      </c>
      <c r="P637" s="9">
        <f>shipments[[#This Row],[Profit]]/shipments[[#This Row],[Sales Amount]]</f>
        <v>0.65493424814179535</v>
      </c>
    </row>
    <row r="638" spans="1:16" x14ac:dyDescent="1">
      <c r="A638" t="s">
        <v>671</v>
      </c>
      <c r="B638" t="s">
        <v>8038</v>
      </c>
      <c r="C638" t="s">
        <v>8030</v>
      </c>
      <c r="D638" t="s">
        <v>8032</v>
      </c>
      <c r="E638" s="1">
        <v>45464</v>
      </c>
      <c r="F638">
        <v>2146.5</v>
      </c>
      <c r="G638">
        <v>269</v>
      </c>
      <c r="H638" t="s">
        <v>6</v>
      </c>
      <c r="I638" t="str">
        <f>_xlfn.XLOOKUP(shipments[[#This Row],[SPID]],people[SPID],people[Sales_person],"NA",0)</f>
        <v>Barr Faughny</v>
      </c>
      <c r="J638">
        <f>YEAR(shipments[[#This Row],[Shipdate]])</f>
        <v>2024</v>
      </c>
      <c r="K638">
        <f>MONTH(shipments[[#This Row],[Shipdate]])</f>
        <v>6</v>
      </c>
      <c r="L638" t="str">
        <f>TEXT(shipments[[#This Row],[Shipdate]],"mmmm")</f>
        <v>June</v>
      </c>
      <c r="M638">
        <f>_xlfn.XLOOKUP(shipments[[#This Row],[PID]],products[PID],products[Cost_per_box],"NA",0)</f>
        <v>3.32</v>
      </c>
      <c r="N638">
        <f>shipments[[#This Row],[Boxes]]*shipments[[#This Row],[Cost Per Box]]</f>
        <v>893.07999999999993</v>
      </c>
      <c r="O638">
        <f>shipments[[#This Row],[Sales Amount]]-shipments[[#This Row],[Total Cost]]</f>
        <v>1253.42</v>
      </c>
      <c r="P638" s="9">
        <f>shipments[[#This Row],[Profit]]/shipments[[#This Row],[Sales Amount]]</f>
        <v>0.58393664104355936</v>
      </c>
    </row>
    <row r="639" spans="1:16" x14ac:dyDescent="1">
      <c r="A639" t="s">
        <v>672</v>
      </c>
      <c r="B639" t="s">
        <v>8038</v>
      </c>
      <c r="C639" t="s">
        <v>8030</v>
      </c>
      <c r="D639" t="s">
        <v>8037</v>
      </c>
      <c r="E639" s="1">
        <v>44949</v>
      </c>
      <c r="F639">
        <v>6862.5</v>
      </c>
      <c r="G639">
        <v>624</v>
      </c>
      <c r="H639" t="s">
        <v>6</v>
      </c>
      <c r="I639" t="str">
        <f>_xlfn.XLOOKUP(shipments[[#This Row],[SPID]],people[SPID],people[Sales_person],"NA",0)</f>
        <v>Barr Faughny</v>
      </c>
      <c r="J639">
        <f>YEAR(shipments[[#This Row],[Shipdate]])</f>
        <v>2023</v>
      </c>
      <c r="K639">
        <f>MONTH(shipments[[#This Row],[Shipdate]])</f>
        <v>1</v>
      </c>
      <c r="L639" t="str">
        <f>TEXT(shipments[[#This Row],[Shipdate]],"mmmm")</f>
        <v>January</v>
      </c>
      <c r="M639">
        <f>_xlfn.XLOOKUP(shipments[[#This Row],[PID]],products[PID],products[Cost_per_box],"NA",0)</f>
        <v>3.32</v>
      </c>
      <c r="N639">
        <f>shipments[[#This Row],[Boxes]]*shipments[[#This Row],[Cost Per Box]]</f>
        <v>2071.6799999999998</v>
      </c>
      <c r="O639">
        <f>shipments[[#This Row],[Sales Amount]]-shipments[[#This Row],[Total Cost]]</f>
        <v>4790.82</v>
      </c>
      <c r="P639" s="9">
        <f>shipments[[#This Row],[Profit]]/shipments[[#This Row],[Sales Amount]]</f>
        <v>0.69811584699453544</v>
      </c>
    </row>
    <row r="640" spans="1:16" x14ac:dyDescent="1">
      <c r="A640" t="s">
        <v>673</v>
      </c>
      <c r="B640" t="s">
        <v>8038</v>
      </c>
      <c r="C640" t="s">
        <v>8030</v>
      </c>
      <c r="D640" t="s">
        <v>8037</v>
      </c>
      <c r="E640" s="1">
        <v>45377</v>
      </c>
      <c r="F640">
        <v>4545</v>
      </c>
      <c r="G640">
        <v>650</v>
      </c>
      <c r="H640" t="s">
        <v>6</v>
      </c>
      <c r="I640" t="str">
        <f>_xlfn.XLOOKUP(shipments[[#This Row],[SPID]],people[SPID],people[Sales_person],"NA",0)</f>
        <v>Barr Faughny</v>
      </c>
      <c r="J640">
        <f>YEAR(shipments[[#This Row],[Shipdate]])</f>
        <v>2024</v>
      </c>
      <c r="K640">
        <f>MONTH(shipments[[#This Row],[Shipdate]])</f>
        <v>3</v>
      </c>
      <c r="L640" t="str">
        <f>TEXT(shipments[[#This Row],[Shipdate]],"mmmm")</f>
        <v>March</v>
      </c>
      <c r="M640">
        <f>_xlfn.XLOOKUP(shipments[[#This Row],[PID]],products[PID],products[Cost_per_box],"NA",0)</f>
        <v>3.32</v>
      </c>
      <c r="N640">
        <f>shipments[[#This Row],[Boxes]]*shipments[[#This Row],[Cost Per Box]]</f>
        <v>2158</v>
      </c>
      <c r="O640">
        <f>shipments[[#This Row],[Sales Amount]]-shipments[[#This Row],[Total Cost]]</f>
        <v>2387</v>
      </c>
      <c r="P640" s="9">
        <f>shipments[[#This Row],[Profit]]/shipments[[#This Row],[Sales Amount]]</f>
        <v>0.52519251925192523</v>
      </c>
    </row>
    <row r="641" spans="1:16" x14ac:dyDescent="1">
      <c r="A641" t="s">
        <v>674</v>
      </c>
      <c r="B641" t="s">
        <v>8038</v>
      </c>
      <c r="C641" t="s">
        <v>8030</v>
      </c>
      <c r="D641" t="s">
        <v>8036</v>
      </c>
      <c r="E641" s="1">
        <v>45377</v>
      </c>
      <c r="F641">
        <v>10694.25</v>
      </c>
      <c r="G641">
        <v>973</v>
      </c>
      <c r="H641" t="s">
        <v>6</v>
      </c>
      <c r="I641" t="str">
        <f>_xlfn.XLOOKUP(shipments[[#This Row],[SPID]],people[SPID],people[Sales_person],"NA",0)</f>
        <v>Barr Faughny</v>
      </c>
      <c r="J641">
        <f>YEAR(shipments[[#This Row],[Shipdate]])</f>
        <v>2024</v>
      </c>
      <c r="K641">
        <f>MONTH(shipments[[#This Row],[Shipdate]])</f>
        <v>3</v>
      </c>
      <c r="L641" t="str">
        <f>TEXT(shipments[[#This Row],[Shipdate]],"mmmm")</f>
        <v>March</v>
      </c>
      <c r="M641">
        <f>_xlfn.XLOOKUP(shipments[[#This Row],[PID]],products[PID],products[Cost_per_box],"NA",0)</f>
        <v>3.32</v>
      </c>
      <c r="N641">
        <f>shipments[[#This Row],[Boxes]]*shipments[[#This Row],[Cost Per Box]]</f>
        <v>3230.3599999999997</v>
      </c>
      <c r="O641">
        <f>shipments[[#This Row],[Sales Amount]]-shipments[[#This Row],[Total Cost]]</f>
        <v>7463.89</v>
      </c>
      <c r="P641" s="9">
        <f>shipments[[#This Row],[Profit]]/shipments[[#This Row],[Sales Amount]]</f>
        <v>0.69793487154311895</v>
      </c>
    </row>
    <row r="642" spans="1:16" x14ac:dyDescent="1">
      <c r="A642" t="s">
        <v>675</v>
      </c>
      <c r="B642" t="s">
        <v>8038</v>
      </c>
      <c r="C642" t="s">
        <v>8030</v>
      </c>
      <c r="D642" t="s">
        <v>8037</v>
      </c>
      <c r="E642" s="1">
        <v>45156</v>
      </c>
      <c r="F642">
        <v>1404</v>
      </c>
      <c r="G642">
        <v>128</v>
      </c>
      <c r="H642" t="s">
        <v>39</v>
      </c>
      <c r="I642" t="str">
        <f>_xlfn.XLOOKUP(shipments[[#This Row],[SPID]],people[SPID],people[Sales_person],"NA",0)</f>
        <v>Barr Faughny</v>
      </c>
      <c r="J642">
        <f>YEAR(shipments[[#This Row],[Shipdate]])</f>
        <v>2023</v>
      </c>
      <c r="K642">
        <f>MONTH(shipments[[#This Row],[Shipdate]])</f>
        <v>8</v>
      </c>
      <c r="L642" t="str">
        <f>TEXT(shipments[[#This Row],[Shipdate]],"mmmm")</f>
        <v>August</v>
      </c>
      <c r="M642">
        <f>_xlfn.XLOOKUP(shipments[[#This Row],[PID]],products[PID],products[Cost_per_box],"NA",0)</f>
        <v>3.32</v>
      </c>
      <c r="N642">
        <f>shipments[[#This Row],[Boxes]]*shipments[[#This Row],[Cost Per Box]]</f>
        <v>424.96</v>
      </c>
      <c r="O642">
        <f>shipments[[#This Row],[Sales Amount]]-shipments[[#This Row],[Total Cost]]</f>
        <v>979.04</v>
      </c>
      <c r="P642" s="9">
        <f>shipments[[#This Row],[Profit]]/shipments[[#This Row],[Sales Amount]]</f>
        <v>0.69732193732193726</v>
      </c>
    </row>
    <row r="643" spans="1:16" x14ac:dyDescent="1">
      <c r="A643" t="s">
        <v>676</v>
      </c>
      <c r="B643" t="s">
        <v>8038</v>
      </c>
      <c r="C643" t="s">
        <v>8030</v>
      </c>
      <c r="D643" t="s">
        <v>8037</v>
      </c>
      <c r="E643" s="1">
        <v>45350</v>
      </c>
      <c r="F643">
        <v>3757.5</v>
      </c>
      <c r="G643">
        <v>537</v>
      </c>
      <c r="H643" t="s">
        <v>6</v>
      </c>
      <c r="I643" t="str">
        <f>_xlfn.XLOOKUP(shipments[[#This Row],[SPID]],people[SPID],people[Sales_person],"NA",0)</f>
        <v>Barr Faughny</v>
      </c>
      <c r="J643">
        <f>YEAR(shipments[[#This Row],[Shipdate]])</f>
        <v>2024</v>
      </c>
      <c r="K643">
        <f>MONTH(shipments[[#This Row],[Shipdate]])</f>
        <v>2</v>
      </c>
      <c r="L643" t="str">
        <f>TEXT(shipments[[#This Row],[Shipdate]],"mmmm")</f>
        <v>February</v>
      </c>
      <c r="M643">
        <f>_xlfn.XLOOKUP(shipments[[#This Row],[PID]],products[PID],products[Cost_per_box],"NA",0)</f>
        <v>3.32</v>
      </c>
      <c r="N643">
        <f>shipments[[#This Row],[Boxes]]*shipments[[#This Row],[Cost Per Box]]</f>
        <v>1782.84</v>
      </c>
      <c r="O643">
        <f>shipments[[#This Row],[Sales Amount]]-shipments[[#This Row],[Total Cost]]</f>
        <v>1974.66</v>
      </c>
      <c r="P643" s="9">
        <f>shipments[[#This Row],[Profit]]/shipments[[#This Row],[Sales Amount]]</f>
        <v>0.52552495009980038</v>
      </c>
    </row>
    <row r="644" spans="1:16" x14ac:dyDescent="1">
      <c r="A644" t="s">
        <v>677</v>
      </c>
      <c r="B644" t="s">
        <v>8038</v>
      </c>
      <c r="C644" t="s">
        <v>8031</v>
      </c>
      <c r="D644" t="s">
        <v>8037</v>
      </c>
      <c r="E644" s="1">
        <v>44978</v>
      </c>
      <c r="F644">
        <v>1964.25</v>
      </c>
      <c r="G644">
        <v>104</v>
      </c>
      <c r="H644" t="s">
        <v>6</v>
      </c>
      <c r="I644" t="str">
        <f>_xlfn.XLOOKUP(shipments[[#This Row],[SPID]],people[SPID],people[Sales_person],"NA",0)</f>
        <v>Barr Faughny</v>
      </c>
      <c r="J644">
        <f>YEAR(shipments[[#This Row],[Shipdate]])</f>
        <v>2023</v>
      </c>
      <c r="K644">
        <f>MONTH(shipments[[#This Row],[Shipdate]])</f>
        <v>2</v>
      </c>
      <c r="L644" t="str">
        <f>TEXT(shipments[[#This Row],[Shipdate]],"mmmm")</f>
        <v>February</v>
      </c>
      <c r="M644">
        <f>_xlfn.XLOOKUP(shipments[[#This Row],[PID]],products[PID],products[Cost_per_box],"NA",0)</f>
        <v>2.65</v>
      </c>
      <c r="N644">
        <f>shipments[[#This Row],[Boxes]]*shipments[[#This Row],[Cost Per Box]]</f>
        <v>275.59999999999997</v>
      </c>
      <c r="O644">
        <f>shipments[[#This Row],[Sales Amount]]-shipments[[#This Row],[Total Cost]]</f>
        <v>1688.65</v>
      </c>
      <c r="P644" s="9">
        <f>shipments[[#This Row],[Profit]]/shipments[[#This Row],[Sales Amount]]</f>
        <v>0.85969199439989819</v>
      </c>
    </row>
    <row r="645" spans="1:16" x14ac:dyDescent="1">
      <c r="A645" t="s">
        <v>678</v>
      </c>
      <c r="B645" t="s">
        <v>8038</v>
      </c>
      <c r="C645" t="s">
        <v>8031</v>
      </c>
      <c r="D645" t="s">
        <v>8037</v>
      </c>
      <c r="E645" s="1">
        <v>44960</v>
      </c>
      <c r="F645">
        <v>5024.25</v>
      </c>
      <c r="G645">
        <v>252</v>
      </c>
      <c r="H645" t="s">
        <v>39</v>
      </c>
      <c r="I645" t="str">
        <f>_xlfn.XLOOKUP(shipments[[#This Row],[SPID]],people[SPID],people[Sales_person],"NA",0)</f>
        <v>Barr Faughny</v>
      </c>
      <c r="J645">
        <f>YEAR(shipments[[#This Row],[Shipdate]])</f>
        <v>2023</v>
      </c>
      <c r="K645">
        <f>MONTH(shipments[[#This Row],[Shipdate]])</f>
        <v>2</v>
      </c>
      <c r="L645" t="str">
        <f>TEXT(shipments[[#This Row],[Shipdate]],"mmmm")</f>
        <v>February</v>
      </c>
      <c r="M645">
        <f>_xlfn.XLOOKUP(shipments[[#This Row],[PID]],products[PID],products[Cost_per_box],"NA",0)</f>
        <v>2.65</v>
      </c>
      <c r="N645">
        <f>shipments[[#This Row],[Boxes]]*shipments[[#This Row],[Cost Per Box]]</f>
        <v>667.8</v>
      </c>
      <c r="O645">
        <f>shipments[[#This Row],[Sales Amount]]-shipments[[#This Row],[Total Cost]]</f>
        <v>4356.45</v>
      </c>
      <c r="P645" s="9">
        <f>shipments[[#This Row],[Profit]]/shipments[[#This Row],[Sales Amount]]</f>
        <v>0.86708463949843262</v>
      </c>
    </row>
    <row r="646" spans="1:16" x14ac:dyDescent="1">
      <c r="A646" t="s">
        <v>679</v>
      </c>
      <c r="B646" t="s">
        <v>8038</v>
      </c>
      <c r="C646" t="s">
        <v>8031</v>
      </c>
      <c r="D646" t="s">
        <v>8032</v>
      </c>
      <c r="E646" s="1">
        <v>45317</v>
      </c>
      <c r="F646">
        <v>3912.75</v>
      </c>
      <c r="G646">
        <v>218</v>
      </c>
      <c r="H646" t="s">
        <v>6</v>
      </c>
      <c r="I646" t="str">
        <f>_xlfn.XLOOKUP(shipments[[#This Row],[SPID]],people[SPID],people[Sales_person],"NA",0)</f>
        <v>Barr Faughny</v>
      </c>
      <c r="J646">
        <f>YEAR(shipments[[#This Row],[Shipdate]])</f>
        <v>2024</v>
      </c>
      <c r="K646">
        <f>MONTH(shipments[[#This Row],[Shipdate]])</f>
        <v>1</v>
      </c>
      <c r="L646" t="str">
        <f>TEXT(shipments[[#This Row],[Shipdate]],"mmmm")</f>
        <v>January</v>
      </c>
      <c r="M646">
        <f>_xlfn.XLOOKUP(shipments[[#This Row],[PID]],products[PID],products[Cost_per_box],"NA",0)</f>
        <v>2.65</v>
      </c>
      <c r="N646">
        <f>shipments[[#This Row],[Boxes]]*shipments[[#This Row],[Cost Per Box]]</f>
        <v>577.69999999999993</v>
      </c>
      <c r="O646">
        <f>shipments[[#This Row],[Sales Amount]]-shipments[[#This Row],[Total Cost]]</f>
        <v>3335.05</v>
      </c>
      <c r="P646" s="9">
        <f>shipments[[#This Row],[Profit]]/shipments[[#This Row],[Sales Amount]]</f>
        <v>0.85235448214171627</v>
      </c>
    </row>
    <row r="647" spans="1:16" x14ac:dyDescent="1">
      <c r="A647" t="s">
        <v>680</v>
      </c>
      <c r="B647" t="s">
        <v>8039</v>
      </c>
      <c r="C647" t="s">
        <v>8010</v>
      </c>
      <c r="D647" t="s">
        <v>8032</v>
      </c>
      <c r="E647" s="1">
        <v>45296</v>
      </c>
      <c r="F647">
        <v>10284.75</v>
      </c>
      <c r="G647">
        <v>858</v>
      </c>
      <c r="H647" t="s">
        <v>6</v>
      </c>
      <c r="I647" t="str">
        <f>_xlfn.XLOOKUP(shipments[[#This Row],[SPID]],people[SPID],people[Sales_person],"NA",0)</f>
        <v>Dennison Crosswaite</v>
      </c>
      <c r="J647">
        <f>YEAR(shipments[[#This Row],[Shipdate]])</f>
        <v>2024</v>
      </c>
      <c r="K647">
        <f>MONTH(shipments[[#This Row],[Shipdate]])</f>
        <v>1</v>
      </c>
      <c r="L647" t="str">
        <f>TEXT(shipments[[#This Row],[Shipdate]],"mmmm")</f>
        <v>January</v>
      </c>
      <c r="M647">
        <f>_xlfn.XLOOKUP(shipments[[#This Row],[PID]],products[PID],products[Cost_per_box],"NA",0)</f>
        <v>5.26</v>
      </c>
      <c r="N647">
        <f>shipments[[#This Row],[Boxes]]*shipments[[#This Row],[Cost Per Box]]</f>
        <v>4513.08</v>
      </c>
      <c r="O647">
        <f>shipments[[#This Row],[Sales Amount]]-shipments[[#This Row],[Total Cost]]</f>
        <v>5771.67</v>
      </c>
      <c r="P647" s="9">
        <f>shipments[[#This Row],[Profit]]/shipments[[#This Row],[Sales Amount]]</f>
        <v>0.56118719463283018</v>
      </c>
    </row>
    <row r="648" spans="1:16" x14ac:dyDescent="1">
      <c r="A648" t="s">
        <v>682</v>
      </c>
      <c r="B648" t="s">
        <v>8039</v>
      </c>
      <c r="C648" t="s">
        <v>8012</v>
      </c>
      <c r="D648" t="s">
        <v>8035</v>
      </c>
      <c r="E648" s="1">
        <v>45246</v>
      </c>
      <c r="F648">
        <v>7056</v>
      </c>
      <c r="G648">
        <v>706</v>
      </c>
      <c r="H648" t="s">
        <v>6</v>
      </c>
      <c r="I648" t="str">
        <f>_xlfn.XLOOKUP(shipments[[#This Row],[SPID]],people[SPID],people[Sales_person],"NA",0)</f>
        <v>Dennison Crosswaite</v>
      </c>
      <c r="J648">
        <f>YEAR(shipments[[#This Row],[Shipdate]])</f>
        <v>2023</v>
      </c>
      <c r="K648">
        <f>MONTH(shipments[[#This Row],[Shipdate]])</f>
        <v>11</v>
      </c>
      <c r="L648" t="str">
        <f>TEXT(shipments[[#This Row],[Shipdate]],"mmmm")</f>
        <v>November</v>
      </c>
      <c r="M648">
        <f>_xlfn.XLOOKUP(shipments[[#This Row],[PID]],products[PID],products[Cost_per_box],"NA",0)</f>
        <v>5.15</v>
      </c>
      <c r="N648">
        <f>shipments[[#This Row],[Boxes]]*shipments[[#This Row],[Cost Per Box]]</f>
        <v>3635.9</v>
      </c>
      <c r="O648">
        <f>shipments[[#This Row],[Sales Amount]]-shipments[[#This Row],[Total Cost]]</f>
        <v>3420.1</v>
      </c>
      <c r="P648" s="9">
        <f>shipments[[#This Row],[Profit]]/shipments[[#This Row],[Sales Amount]]</f>
        <v>0.48470804988662131</v>
      </c>
    </row>
    <row r="649" spans="1:16" x14ac:dyDescent="1">
      <c r="A649" t="s">
        <v>683</v>
      </c>
      <c r="B649" t="s">
        <v>8039</v>
      </c>
      <c r="C649" t="s">
        <v>8013</v>
      </c>
      <c r="D649" t="s">
        <v>8033</v>
      </c>
      <c r="E649" s="1">
        <v>45421</v>
      </c>
      <c r="F649">
        <v>1941.75</v>
      </c>
      <c r="G649">
        <v>216</v>
      </c>
      <c r="H649" t="s">
        <v>6</v>
      </c>
      <c r="I649" t="str">
        <f>_xlfn.XLOOKUP(shipments[[#This Row],[SPID]],people[SPID],people[Sales_person],"NA",0)</f>
        <v>Dennison Crosswaite</v>
      </c>
      <c r="J649">
        <f>YEAR(shipments[[#This Row],[Shipdate]])</f>
        <v>2024</v>
      </c>
      <c r="K649">
        <f>MONTH(shipments[[#This Row],[Shipdate]])</f>
        <v>5</v>
      </c>
      <c r="L649" t="str">
        <f>TEXT(shipments[[#This Row],[Shipdate]],"mmmm")</f>
        <v>May</v>
      </c>
      <c r="M649">
        <f>_xlfn.XLOOKUP(shipments[[#This Row],[PID]],products[PID],products[Cost_per_box],"NA",0)</f>
        <v>3.85</v>
      </c>
      <c r="N649">
        <f>shipments[[#This Row],[Boxes]]*shipments[[#This Row],[Cost Per Box]]</f>
        <v>831.6</v>
      </c>
      <c r="O649">
        <f>shipments[[#This Row],[Sales Amount]]-shipments[[#This Row],[Total Cost]]</f>
        <v>1110.1500000000001</v>
      </c>
      <c r="P649" s="9">
        <f>shipments[[#This Row],[Profit]]/shipments[[#This Row],[Sales Amount]]</f>
        <v>0.57172653534183082</v>
      </c>
    </row>
    <row r="650" spans="1:16" x14ac:dyDescent="1">
      <c r="A650" t="s">
        <v>684</v>
      </c>
      <c r="B650" t="s">
        <v>8039</v>
      </c>
      <c r="C650" t="s">
        <v>8013</v>
      </c>
      <c r="D650" t="s">
        <v>8032</v>
      </c>
      <c r="E650" s="1">
        <v>44946</v>
      </c>
      <c r="F650">
        <v>3406.5</v>
      </c>
      <c r="G650">
        <v>426</v>
      </c>
      <c r="H650" t="s">
        <v>6</v>
      </c>
      <c r="I650" t="str">
        <f>_xlfn.XLOOKUP(shipments[[#This Row],[SPID]],people[SPID],people[Sales_person],"NA",0)</f>
        <v>Dennison Crosswaite</v>
      </c>
      <c r="J650">
        <f>YEAR(shipments[[#This Row],[Shipdate]])</f>
        <v>2023</v>
      </c>
      <c r="K650">
        <f>MONTH(shipments[[#This Row],[Shipdate]])</f>
        <v>1</v>
      </c>
      <c r="L650" t="str">
        <f>TEXT(shipments[[#This Row],[Shipdate]],"mmmm")</f>
        <v>January</v>
      </c>
      <c r="M650">
        <f>_xlfn.XLOOKUP(shipments[[#This Row],[PID]],products[PID],products[Cost_per_box],"NA",0)</f>
        <v>3.85</v>
      </c>
      <c r="N650">
        <f>shipments[[#This Row],[Boxes]]*shipments[[#This Row],[Cost Per Box]]</f>
        <v>1640.1000000000001</v>
      </c>
      <c r="O650">
        <f>shipments[[#This Row],[Sales Amount]]-shipments[[#This Row],[Total Cost]]</f>
        <v>1766.3999999999999</v>
      </c>
      <c r="P650" s="9">
        <f>shipments[[#This Row],[Profit]]/shipments[[#This Row],[Sales Amount]]</f>
        <v>0.51853808894760012</v>
      </c>
    </row>
    <row r="651" spans="1:16" x14ac:dyDescent="1">
      <c r="A651" t="s">
        <v>685</v>
      </c>
      <c r="B651" t="s">
        <v>8039</v>
      </c>
      <c r="C651" t="s">
        <v>8013</v>
      </c>
      <c r="D651" t="s">
        <v>8036</v>
      </c>
      <c r="E651" s="1">
        <v>45397</v>
      </c>
      <c r="F651">
        <v>2637</v>
      </c>
      <c r="G651">
        <v>377</v>
      </c>
      <c r="H651" t="s">
        <v>6</v>
      </c>
      <c r="I651" t="str">
        <f>_xlfn.XLOOKUP(shipments[[#This Row],[SPID]],people[SPID],people[Sales_person],"NA",0)</f>
        <v>Dennison Crosswaite</v>
      </c>
      <c r="J651">
        <f>YEAR(shipments[[#This Row],[Shipdate]])</f>
        <v>2024</v>
      </c>
      <c r="K651">
        <f>MONTH(shipments[[#This Row],[Shipdate]])</f>
        <v>4</v>
      </c>
      <c r="L651" t="str">
        <f>TEXT(shipments[[#This Row],[Shipdate]],"mmmm")</f>
        <v>April</v>
      </c>
      <c r="M651">
        <f>_xlfn.XLOOKUP(shipments[[#This Row],[PID]],products[PID],products[Cost_per_box],"NA",0)</f>
        <v>3.85</v>
      </c>
      <c r="N651">
        <f>shipments[[#This Row],[Boxes]]*shipments[[#This Row],[Cost Per Box]]</f>
        <v>1451.45</v>
      </c>
      <c r="O651">
        <f>shipments[[#This Row],[Sales Amount]]-shipments[[#This Row],[Total Cost]]</f>
        <v>1185.55</v>
      </c>
      <c r="P651" s="9">
        <f>shipments[[#This Row],[Profit]]/shipments[[#This Row],[Sales Amount]]</f>
        <v>0.44958285930982173</v>
      </c>
    </row>
    <row r="652" spans="1:16" x14ac:dyDescent="1">
      <c r="A652" t="s">
        <v>686</v>
      </c>
      <c r="B652" t="s">
        <v>8039</v>
      </c>
      <c r="C652" t="s">
        <v>8013</v>
      </c>
      <c r="D652" t="s">
        <v>8033</v>
      </c>
      <c r="E652" s="1">
        <v>45477</v>
      </c>
      <c r="F652">
        <v>306</v>
      </c>
      <c r="G652">
        <v>39</v>
      </c>
      <c r="H652" t="s">
        <v>17</v>
      </c>
      <c r="I652" t="str">
        <f>_xlfn.XLOOKUP(shipments[[#This Row],[SPID]],people[SPID],people[Sales_person],"NA",0)</f>
        <v>Dennison Crosswaite</v>
      </c>
      <c r="J652">
        <f>YEAR(shipments[[#This Row],[Shipdate]])</f>
        <v>2024</v>
      </c>
      <c r="K652">
        <f>MONTH(shipments[[#This Row],[Shipdate]])</f>
        <v>7</v>
      </c>
      <c r="L652" t="str">
        <f>TEXT(shipments[[#This Row],[Shipdate]],"mmmm")</f>
        <v>July</v>
      </c>
      <c r="M652">
        <f>_xlfn.XLOOKUP(shipments[[#This Row],[PID]],products[PID],products[Cost_per_box],"NA",0)</f>
        <v>3.85</v>
      </c>
      <c r="N652">
        <f>shipments[[#This Row],[Boxes]]*shipments[[#This Row],[Cost Per Box]]</f>
        <v>150.15</v>
      </c>
      <c r="O652">
        <f>shipments[[#This Row],[Sales Amount]]-shipments[[#This Row],[Total Cost]]</f>
        <v>155.85</v>
      </c>
      <c r="P652" s="9">
        <f>shipments[[#This Row],[Profit]]/shipments[[#This Row],[Sales Amount]]</f>
        <v>0.50931372549019605</v>
      </c>
    </row>
    <row r="653" spans="1:16" x14ac:dyDescent="1">
      <c r="A653" t="s">
        <v>687</v>
      </c>
      <c r="B653" t="s">
        <v>8039</v>
      </c>
      <c r="C653" t="s">
        <v>8013</v>
      </c>
      <c r="D653" t="s">
        <v>8035</v>
      </c>
      <c r="E653" s="1">
        <v>45365</v>
      </c>
      <c r="F653">
        <v>1467</v>
      </c>
      <c r="G653">
        <v>245</v>
      </c>
      <c r="H653" t="s">
        <v>6</v>
      </c>
      <c r="I653" t="str">
        <f>_xlfn.XLOOKUP(shipments[[#This Row],[SPID]],people[SPID],people[Sales_person],"NA",0)</f>
        <v>Dennison Crosswaite</v>
      </c>
      <c r="J653">
        <f>YEAR(shipments[[#This Row],[Shipdate]])</f>
        <v>2024</v>
      </c>
      <c r="K653">
        <f>MONTH(shipments[[#This Row],[Shipdate]])</f>
        <v>3</v>
      </c>
      <c r="L653" t="str">
        <f>TEXT(shipments[[#This Row],[Shipdate]],"mmmm")</f>
        <v>March</v>
      </c>
      <c r="M653">
        <f>_xlfn.XLOOKUP(shipments[[#This Row],[PID]],products[PID],products[Cost_per_box],"NA",0)</f>
        <v>3.85</v>
      </c>
      <c r="N653">
        <f>shipments[[#This Row],[Boxes]]*shipments[[#This Row],[Cost Per Box]]</f>
        <v>943.25</v>
      </c>
      <c r="O653">
        <f>shipments[[#This Row],[Sales Amount]]-shipments[[#This Row],[Total Cost]]</f>
        <v>523.75</v>
      </c>
      <c r="P653" s="9">
        <f>shipments[[#This Row],[Profit]]/shipments[[#This Row],[Sales Amount]]</f>
        <v>0.35702113156100884</v>
      </c>
    </row>
    <row r="654" spans="1:16" x14ac:dyDescent="1">
      <c r="A654" t="s">
        <v>688</v>
      </c>
      <c r="B654" t="s">
        <v>8039</v>
      </c>
      <c r="C654" t="s">
        <v>8013</v>
      </c>
      <c r="D654" t="s">
        <v>8036</v>
      </c>
      <c r="E654" s="1">
        <v>45090</v>
      </c>
      <c r="F654">
        <v>2556</v>
      </c>
      <c r="G654">
        <v>320</v>
      </c>
      <c r="H654" t="s">
        <v>6</v>
      </c>
      <c r="I654" t="str">
        <f>_xlfn.XLOOKUP(shipments[[#This Row],[SPID]],people[SPID],people[Sales_person],"NA",0)</f>
        <v>Dennison Crosswaite</v>
      </c>
      <c r="J654">
        <f>YEAR(shipments[[#This Row],[Shipdate]])</f>
        <v>2023</v>
      </c>
      <c r="K654">
        <f>MONTH(shipments[[#This Row],[Shipdate]])</f>
        <v>6</v>
      </c>
      <c r="L654" t="str">
        <f>TEXT(shipments[[#This Row],[Shipdate]],"mmmm")</f>
        <v>June</v>
      </c>
      <c r="M654">
        <f>_xlfn.XLOOKUP(shipments[[#This Row],[PID]],products[PID],products[Cost_per_box],"NA",0)</f>
        <v>3.85</v>
      </c>
      <c r="N654">
        <f>shipments[[#This Row],[Boxes]]*shipments[[#This Row],[Cost Per Box]]</f>
        <v>1232</v>
      </c>
      <c r="O654">
        <f>shipments[[#This Row],[Sales Amount]]-shipments[[#This Row],[Total Cost]]</f>
        <v>1324</v>
      </c>
      <c r="P654" s="9">
        <f>shipments[[#This Row],[Profit]]/shipments[[#This Row],[Sales Amount]]</f>
        <v>0.5179968701095462</v>
      </c>
    </row>
    <row r="655" spans="1:16" x14ac:dyDescent="1">
      <c r="A655" t="s">
        <v>689</v>
      </c>
      <c r="B655" t="s">
        <v>8039</v>
      </c>
      <c r="C655" t="s">
        <v>8013</v>
      </c>
      <c r="D655" t="s">
        <v>8036</v>
      </c>
      <c r="E655" s="1">
        <v>45118</v>
      </c>
      <c r="F655">
        <v>4119.75</v>
      </c>
      <c r="G655">
        <v>515</v>
      </c>
      <c r="H655" t="s">
        <v>6</v>
      </c>
      <c r="I655" t="str">
        <f>_xlfn.XLOOKUP(shipments[[#This Row],[SPID]],people[SPID],people[Sales_person],"NA",0)</f>
        <v>Dennison Crosswaite</v>
      </c>
      <c r="J655">
        <f>YEAR(shipments[[#This Row],[Shipdate]])</f>
        <v>2023</v>
      </c>
      <c r="K655">
        <f>MONTH(shipments[[#This Row],[Shipdate]])</f>
        <v>7</v>
      </c>
      <c r="L655" t="str">
        <f>TEXT(shipments[[#This Row],[Shipdate]],"mmmm")</f>
        <v>July</v>
      </c>
      <c r="M655">
        <f>_xlfn.XLOOKUP(shipments[[#This Row],[PID]],products[PID],products[Cost_per_box],"NA",0)</f>
        <v>3.85</v>
      </c>
      <c r="N655">
        <f>shipments[[#This Row],[Boxes]]*shipments[[#This Row],[Cost Per Box]]</f>
        <v>1982.75</v>
      </c>
      <c r="O655">
        <f>shipments[[#This Row],[Sales Amount]]-shipments[[#This Row],[Total Cost]]</f>
        <v>2137</v>
      </c>
      <c r="P655" s="9">
        <f>shipments[[#This Row],[Profit]]/shipments[[#This Row],[Sales Amount]]</f>
        <v>0.51872079616481581</v>
      </c>
    </row>
    <row r="656" spans="1:16" x14ac:dyDescent="1">
      <c r="A656" t="s">
        <v>690</v>
      </c>
      <c r="B656" t="s">
        <v>8039</v>
      </c>
      <c r="C656" t="s">
        <v>8014</v>
      </c>
      <c r="D656" t="s">
        <v>8036</v>
      </c>
      <c r="E656" s="1">
        <v>45274</v>
      </c>
      <c r="F656">
        <v>8120.25</v>
      </c>
      <c r="G656">
        <v>1161</v>
      </c>
      <c r="H656" t="s">
        <v>6</v>
      </c>
      <c r="I656" t="str">
        <f>_xlfn.XLOOKUP(shipments[[#This Row],[SPID]],people[SPID],people[Sales_person],"NA",0)</f>
        <v>Dennison Crosswaite</v>
      </c>
      <c r="J656">
        <f>YEAR(shipments[[#This Row],[Shipdate]])</f>
        <v>2023</v>
      </c>
      <c r="K656">
        <f>MONTH(shipments[[#This Row],[Shipdate]])</f>
        <v>12</v>
      </c>
      <c r="L656" t="str">
        <f>TEXT(shipments[[#This Row],[Shipdate]],"mmmm")</f>
        <v>December</v>
      </c>
      <c r="M656">
        <f>_xlfn.XLOOKUP(shipments[[#This Row],[PID]],products[PID],products[Cost_per_box],"NA",0)</f>
        <v>5.72</v>
      </c>
      <c r="N656">
        <f>shipments[[#This Row],[Boxes]]*shipments[[#This Row],[Cost Per Box]]</f>
        <v>6640.92</v>
      </c>
      <c r="O656">
        <f>shipments[[#This Row],[Sales Amount]]-shipments[[#This Row],[Total Cost]]</f>
        <v>1479.33</v>
      </c>
      <c r="P656" s="9">
        <f>shipments[[#This Row],[Profit]]/shipments[[#This Row],[Sales Amount]]</f>
        <v>0.18217788861180381</v>
      </c>
    </row>
    <row r="657" spans="1:16" x14ac:dyDescent="1">
      <c r="A657" t="s">
        <v>691</v>
      </c>
      <c r="B657" t="s">
        <v>8039</v>
      </c>
      <c r="C657" t="s">
        <v>8014</v>
      </c>
      <c r="D657" t="s">
        <v>8034</v>
      </c>
      <c r="E657" s="1">
        <v>44957</v>
      </c>
      <c r="F657">
        <v>128.25</v>
      </c>
      <c r="G657">
        <v>22</v>
      </c>
      <c r="H657" t="s">
        <v>6</v>
      </c>
      <c r="I657" t="str">
        <f>_xlfn.XLOOKUP(shipments[[#This Row],[SPID]],people[SPID],people[Sales_person],"NA",0)</f>
        <v>Dennison Crosswaite</v>
      </c>
      <c r="J657">
        <f>YEAR(shipments[[#This Row],[Shipdate]])</f>
        <v>2023</v>
      </c>
      <c r="K657">
        <f>MONTH(shipments[[#This Row],[Shipdate]])</f>
        <v>1</v>
      </c>
      <c r="L657" t="str">
        <f>TEXT(shipments[[#This Row],[Shipdate]],"mmmm")</f>
        <v>January</v>
      </c>
      <c r="M657">
        <f>_xlfn.XLOOKUP(shipments[[#This Row],[PID]],products[PID],products[Cost_per_box],"NA",0)</f>
        <v>5.72</v>
      </c>
      <c r="N657">
        <f>shipments[[#This Row],[Boxes]]*shipments[[#This Row],[Cost Per Box]]</f>
        <v>125.83999999999999</v>
      </c>
      <c r="O657">
        <f>shipments[[#This Row],[Sales Amount]]-shipments[[#This Row],[Total Cost]]</f>
        <v>2.4100000000000108</v>
      </c>
      <c r="P657" s="9">
        <f>shipments[[#This Row],[Profit]]/shipments[[#This Row],[Sales Amount]]</f>
        <v>1.8791423001949401E-2</v>
      </c>
    </row>
    <row r="658" spans="1:16" x14ac:dyDescent="1">
      <c r="A658" t="s">
        <v>692</v>
      </c>
      <c r="B658" t="s">
        <v>8039</v>
      </c>
      <c r="C658" t="s">
        <v>8014</v>
      </c>
      <c r="D658" t="s">
        <v>8037</v>
      </c>
      <c r="E658" s="1">
        <v>45250</v>
      </c>
      <c r="F658">
        <v>1012.5</v>
      </c>
      <c r="G658">
        <v>203</v>
      </c>
      <c r="H658" t="s">
        <v>6</v>
      </c>
      <c r="I658" t="str">
        <f>_xlfn.XLOOKUP(shipments[[#This Row],[SPID]],people[SPID],people[Sales_person],"NA",0)</f>
        <v>Dennison Crosswaite</v>
      </c>
      <c r="J658">
        <f>YEAR(shipments[[#This Row],[Shipdate]])</f>
        <v>2023</v>
      </c>
      <c r="K658">
        <f>MONTH(shipments[[#This Row],[Shipdate]])</f>
        <v>11</v>
      </c>
      <c r="L658" t="str">
        <f>TEXT(shipments[[#This Row],[Shipdate]],"mmmm")</f>
        <v>November</v>
      </c>
      <c r="M658">
        <f>_xlfn.XLOOKUP(shipments[[#This Row],[PID]],products[PID],products[Cost_per_box],"NA",0)</f>
        <v>5.72</v>
      </c>
      <c r="N658">
        <f>shipments[[#This Row],[Boxes]]*shipments[[#This Row],[Cost Per Box]]</f>
        <v>1161.1599999999999</v>
      </c>
      <c r="O658">
        <f>shipments[[#This Row],[Sales Amount]]-shipments[[#This Row],[Total Cost]]</f>
        <v>-148.65999999999985</v>
      </c>
      <c r="P658" s="9">
        <f>shipments[[#This Row],[Profit]]/shipments[[#This Row],[Sales Amount]]</f>
        <v>-0.14682469135802453</v>
      </c>
    </row>
    <row r="659" spans="1:16" x14ac:dyDescent="1">
      <c r="A659" t="s">
        <v>693</v>
      </c>
      <c r="B659" t="s">
        <v>8039</v>
      </c>
      <c r="C659" t="s">
        <v>8014</v>
      </c>
      <c r="D659" t="s">
        <v>8033</v>
      </c>
      <c r="E659" s="1">
        <v>45216</v>
      </c>
      <c r="F659">
        <v>888.75</v>
      </c>
      <c r="G659">
        <v>127</v>
      </c>
      <c r="H659" t="s">
        <v>6</v>
      </c>
      <c r="I659" t="str">
        <f>_xlfn.XLOOKUP(shipments[[#This Row],[SPID]],people[SPID],people[Sales_person],"NA",0)</f>
        <v>Dennison Crosswaite</v>
      </c>
      <c r="J659">
        <f>YEAR(shipments[[#This Row],[Shipdate]])</f>
        <v>2023</v>
      </c>
      <c r="K659">
        <f>MONTH(shipments[[#This Row],[Shipdate]])</f>
        <v>10</v>
      </c>
      <c r="L659" t="str">
        <f>TEXT(shipments[[#This Row],[Shipdate]],"mmmm")</f>
        <v>October</v>
      </c>
      <c r="M659">
        <f>_xlfn.XLOOKUP(shipments[[#This Row],[PID]],products[PID],products[Cost_per_box],"NA",0)</f>
        <v>5.72</v>
      </c>
      <c r="N659">
        <f>shipments[[#This Row],[Boxes]]*shipments[[#This Row],[Cost Per Box]]</f>
        <v>726.43999999999994</v>
      </c>
      <c r="O659">
        <f>shipments[[#This Row],[Sales Amount]]-shipments[[#This Row],[Total Cost]]</f>
        <v>162.31000000000006</v>
      </c>
      <c r="P659" s="9">
        <f>shipments[[#This Row],[Profit]]/shipments[[#This Row],[Sales Amount]]</f>
        <v>0.18262728551336152</v>
      </c>
    </row>
    <row r="660" spans="1:16" x14ac:dyDescent="1">
      <c r="A660" t="s">
        <v>694</v>
      </c>
      <c r="B660" t="s">
        <v>8039</v>
      </c>
      <c r="C660" t="s">
        <v>8015</v>
      </c>
      <c r="D660" t="s">
        <v>8033</v>
      </c>
      <c r="E660" s="1">
        <v>45502</v>
      </c>
      <c r="F660">
        <v>1273.5</v>
      </c>
      <c r="G660">
        <v>46</v>
      </c>
      <c r="H660" t="s">
        <v>17</v>
      </c>
      <c r="I660" t="str">
        <f>_xlfn.XLOOKUP(shipments[[#This Row],[SPID]],people[SPID],people[Sales_person],"NA",0)</f>
        <v>Dennison Crosswaite</v>
      </c>
      <c r="J660">
        <f>YEAR(shipments[[#This Row],[Shipdate]])</f>
        <v>2024</v>
      </c>
      <c r="K660">
        <f>MONTH(shipments[[#This Row],[Shipdate]])</f>
        <v>7</v>
      </c>
      <c r="L660" t="str">
        <f>TEXT(shipments[[#This Row],[Shipdate]],"mmmm")</f>
        <v>July</v>
      </c>
      <c r="M660">
        <f>_xlfn.XLOOKUP(shipments[[#This Row],[PID]],products[PID],products[Cost_per_box],"NA",0)</f>
        <v>6.31</v>
      </c>
      <c r="N660">
        <f>shipments[[#This Row],[Boxes]]*shipments[[#This Row],[Cost Per Box]]</f>
        <v>290.26</v>
      </c>
      <c r="O660">
        <f>shipments[[#This Row],[Sales Amount]]-shipments[[#This Row],[Total Cost]]</f>
        <v>983.24</v>
      </c>
      <c r="P660" s="9">
        <f>shipments[[#This Row],[Profit]]/shipments[[#This Row],[Sales Amount]]</f>
        <v>0.77207695327836667</v>
      </c>
    </row>
    <row r="661" spans="1:16" x14ac:dyDescent="1">
      <c r="A661" t="s">
        <v>695</v>
      </c>
      <c r="B661" t="s">
        <v>8039</v>
      </c>
      <c r="C661" t="s">
        <v>8016</v>
      </c>
      <c r="D661" t="s">
        <v>8035</v>
      </c>
      <c r="E661" s="1">
        <v>44965</v>
      </c>
      <c r="F661">
        <v>4369.5</v>
      </c>
      <c r="G661">
        <v>175</v>
      </c>
      <c r="H661" t="s">
        <v>6</v>
      </c>
      <c r="I661" t="str">
        <f>_xlfn.XLOOKUP(shipments[[#This Row],[SPID]],people[SPID],people[Sales_person],"NA",0)</f>
        <v>Dennison Crosswaite</v>
      </c>
      <c r="J661">
        <f>YEAR(shipments[[#This Row],[Shipdate]])</f>
        <v>2023</v>
      </c>
      <c r="K661">
        <f>MONTH(shipments[[#This Row],[Shipdate]])</f>
        <v>2</v>
      </c>
      <c r="L661" t="str">
        <f>TEXT(shipments[[#This Row],[Shipdate]],"mmmm")</f>
        <v>February</v>
      </c>
      <c r="M661">
        <f>_xlfn.XLOOKUP(shipments[[#This Row],[PID]],products[PID],products[Cost_per_box],"NA",0)</f>
        <v>9.94</v>
      </c>
      <c r="N661">
        <f>shipments[[#This Row],[Boxes]]*shipments[[#This Row],[Cost Per Box]]</f>
        <v>1739.5</v>
      </c>
      <c r="O661">
        <f>shipments[[#This Row],[Sales Amount]]-shipments[[#This Row],[Total Cost]]</f>
        <v>2630</v>
      </c>
      <c r="P661" s="9">
        <f>shipments[[#This Row],[Profit]]/shipments[[#This Row],[Sales Amount]]</f>
        <v>0.60189953083876879</v>
      </c>
    </row>
    <row r="662" spans="1:16" x14ac:dyDescent="1">
      <c r="A662" t="s">
        <v>696</v>
      </c>
      <c r="B662" t="s">
        <v>8039</v>
      </c>
      <c r="C662" t="s">
        <v>8016</v>
      </c>
      <c r="D662" t="s">
        <v>8037</v>
      </c>
      <c r="E662" s="1">
        <v>45370</v>
      </c>
      <c r="F662">
        <v>5438.25</v>
      </c>
      <c r="G662">
        <v>202</v>
      </c>
      <c r="H662" t="s">
        <v>6</v>
      </c>
      <c r="I662" t="str">
        <f>_xlfn.XLOOKUP(shipments[[#This Row],[SPID]],people[SPID],people[Sales_person],"NA",0)</f>
        <v>Dennison Crosswaite</v>
      </c>
      <c r="J662">
        <f>YEAR(shipments[[#This Row],[Shipdate]])</f>
        <v>2024</v>
      </c>
      <c r="K662">
        <f>MONTH(shipments[[#This Row],[Shipdate]])</f>
        <v>3</v>
      </c>
      <c r="L662" t="str">
        <f>TEXT(shipments[[#This Row],[Shipdate]],"mmmm")</f>
        <v>March</v>
      </c>
      <c r="M662">
        <f>_xlfn.XLOOKUP(shipments[[#This Row],[PID]],products[PID],products[Cost_per_box],"NA",0)</f>
        <v>9.94</v>
      </c>
      <c r="N662">
        <f>shipments[[#This Row],[Boxes]]*shipments[[#This Row],[Cost Per Box]]</f>
        <v>2007.8799999999999</v>
      </c>
      <c r="O662">
        <f>shipments[[#This Row],[Sales Amount]]-shipments[[#This Row],[Total Cost]]</f>
        <v>3430.37</v>
      </c>
      <c r="P662" s="9">
        <f>shipments[[#This Row],[Profit]]/shipments[[#This Row],[Sales Amount]]</f>
        <v>0.63078563876246951</v>
      </c>
    </row>
    <row r="663" spans="1:16" x14ac:dyDescent="1">
      <c r="A663" t="s">
        <v>697</v>
      </c>
      <c r="B663" t="s">
        <v>8039</v>
      </c>
      <c r="C663" t="s">
        <v>8017</v>
      </c>
      <c r="D663" t="s">
        <v>8032</v>
      </c>
      <c r="E663" s="1">
        <v>45147</v>
      </c>
      <c r="F663">
        <v>5899.5</v>
      </c>
      <c r="G663">
        <v>328</v>
      </c>
      <c r="H663" t="s">
        <v>6</v>
      </c>
      <c r="I663" t="str">
        <f>_xlfn.XLOOKUP(shipments[[#This Row],[SPID]],people[SPID],people[Sales_person],"NA",0)</f>
        <v>Dennison Crosswaite</v>
      </c>
      <c r="J663">
        <f>YEAR(shipments[[#This Row],[Shipdate]])</f>
        <v>2023</v>
      </c>
      <c r="K663">
        <f>MONTH(shipments[[#This Row],[Shipdate]])</f>
        <v>8</v>
      </c>
      <c r="L663" t="str">
        <f>TEXT(shipments[[#This Row],[Shipdate]],"mmmm")</f>
        <v>August</v>
      </c>
      <c r="M663">
        <f>_xlfn.XLOOKUP(shipments[[#This Row],[PID]],products[PID],products[Cost_per_box],"NA",0)</f>
        <v>7.73</v>
      </c>
      <c r="N663">
        <f>shipments[[#This Row],[Boxes]]*shipments[[#This Row],[Cost Per Box]]</f>
        <v>2535.44</v>
      </c>
      <c r="O663">
        <f>shipments[[#This Row],[Sales Amount]]-shipments[[#This Row],[Total Cost]]</f>
        <v>3364.06</v>
      </c>
      <c r="P663" s="9">
        <f>shipments[[#This Row],[Profit]]/shipments[[#This Row],[Sales Amount]]</f>
        <v>0.57022798542249342</v>
      </c>
    </row>
    <row r="664" spans="1:16" x14ac:dyDescent="1">
      <c r="A664" t="s">
        <v>698</v>
      </c>
      <c r="B664" t="s">
        <v>8039</v>
      </c>
      <c r="C664" t="s">
        <v>8017</v>
      </c>
      <c r="D664" t="s">
        <v>8032</v>
      </c>
      <c r="E664" s="1">
        <v>45496</v>
      </c>
      <c r="F664">
        <v>2391.75</v>
      </c>
      <c r="G664">
        <v>133</v>
      </c>
      <c r="H664" t="s">
        <v>17</v>
      </c>
      <c r="I664" t="str">
        <f>_xlfn.XLOOKUP(shipments[[#This Row],[SPID]],people[SPID],people[Sales_person],"NA",0)</f>
        <v>Dennison Crosswaite</v>
      </c>
      <c r="J664">
        <f>YEAR(shipments[[#This Row],[Shipdate]])</f>
        <v>2024</v>
      </c>
      <c r="K664">
        <f>MONTH(shipments[[#This Row],[Shipdate]])</f>
        <v>7</v>
      </c>
      <c r="L664" t="str">
        <f>TEXT(shipments[[#This Row],[Shipdate]],"mmmm")</f>
        <v>July</v>
      </c>
      <c r="M664">
        <f>_xlfn.XLOOKUP(shipments[[#This Row],[PID]],products[PID],products[Cost_per_box],"NA",0)</f>
        <v>7.73</v>
      </c>
      <c r="N664">
        <f>shipments[[#This Row],[Boxes]]*shipments[[#This Row],[Cost Per Box]]</f>
        <v>1028.0900000000001</v>
      </c>
      <c r="O664">
        <f>shipments[[#This Row],[Sales Amount]]-shipments[[#This Row],[Total Cost]]</f>
        <v>1363.6599999999999</v>
      </c>
      <c r="P664" s="9">
        <f>shipments[[#This Row],[Profit]]/shipments[[#This Row],[Sales Amount]]</f>
        <v>0.57015156266332179</v>
      </c>
    </row>
    <row r="665" spans="1:16" x14ac:dyDescent="1">
      <c r="A665" t="s">
        <v>699</v>
      </c>
      <c r="B665" t="s">
        <v>8039</v>
      </c>
      <c r="C665" t="s">
        <v>8017</v>
      </c>
      <c r="D665" t="s">
        <v>8037</v>
      </c>
      <c r="E665" s="1">
        <v>44970</v>
      </c>
      <c r="F665">
        <v>7377.75</v>
      </c>
      <c r="G665">
        <v>410</v>
      </c>
      <c r="H665" t="s">
        <v>6</v>
      </c>
      <c r="I665" t="str">
        <f>_xlfn.XLOOKUP(shipments[[#This Row],[SPID]],people[SPID],people[Sales_person],"NA",0)</f>
        <v>Dennison Crosswaite</v>
      </c>
      <c r="J665">
        <f>YEAR(shipments[[#This Row],[Shipdate]])</f>
        <v>2023</v>
      </c>
      <c r="K665">
        <f>MONTH(shipments[[#This Row],[Shipdate]])</f>
        <v>2</v>
      </c>
      <c r="L665" t="str">
        <f>TEXT(shipments[[#This Row],[Shipdate]],"mmmm")</f>
        <v>February</v>
      </c>
      <c r="M665">
        <f>_xlfn.XLOOKUP(shipments[[#This Row],[PID]],products[PID],products[Cost_per_box],"NA",0)</f>
        <v>7.73</v>
      </c>
      <c r="N665">
        <f>shipments[[#This Row],[Boxes]]*shipments[[#This Row],[Cost Per Box]]</f>
        <v>3169.3</v>
      </c>
      <c r="O665">
        <f>shipments[[#This Row],[Sales Amount]]-shipments[[#This Row],[Total Cost]]</f>
        <v>4208.45</v>
      </c>
      <c r="P665" s="9">
        <f>shipments[[#This Row],[Profit]]/shipments[[#This Row],[Sales Amount]]</f>
        <v>0.57042458744197078</v>
      </c>
    </row>
    <row r="666" spans="1:16" x14ac:dyDescent="1">
      <c r="A666" t="s">
        <v>700</v>
      </c>
      <c r="B666" t="s">
        <v>8039</v>
      </c>
      <c r="C666" t="s">
        <v>8019</v>
      </c>
      <c r="D666" t="s">
        <v>8032</v>
      </c>
      <c r="E666" s="1">
        <v>45253</v>
      </c>
      <c r="F666">
        <v>1914.75</v>
      </c>
      <c r="G666">
        <v>128</v>
      </c>
      <c r="H666" t="s">
        <v>39</v>
      </c>
      <c r="I666" t="str">
        <f>_xlfn.XLOOKUP(shipments[[#This Row],[SPID]],people[SPID],people[Sales_person],"NA",0)</f>
        <v>Dennison Crosswaite</v>
      </c>
      <c r="J666">
        <f>YEAR(shipments[[#This Row],[Shipdate]])</f>
        <v>2023</v>
      </c>
      <c r="K666">
        <f>MONTH(shipments[[#This Row],[Shipdate]])</f>
        <v>11</v>
      </c>
      <c r="L666" t="str">
        <f>TEXT(shipments[[#This Row],[Shipdate]],"mmmm")</f>
        <v>November</v>
      </c>
      <c r="M666">
        <f>_xlfn.XLOOKUP(shipments[[#This Row],[PID]],products[PID],products[Cost_per_box],"NA",0)</f>
        <v>8.2200000000000006</v>
      </c>
      <c r="N666">
        <f>shipments[[#This Row],[Boxes]]*shipments[[#This Row],[Cost Per Box]]</f>
        <v>1052.1600000000001</v>
      </c>
      <c r="O666">
        <f>shipments[[#This Row],[Sales Amount]]-shipments[[#This Row],[Total Cost]]</f>
        <v>862.58999999999992</v>
      </c>
      <c r="P666" s="9">
        <f>shipments[[#This Row],[Profit]]/shipments[[#This Row],[Sales Amount]]</f>
        <v>0.45049745397571478</v>
      </c>
    </row>
    <row r="667" spans="1:16" x14ac:dyDescent="1">
      <c r="A667" t="s">
        <v>701</v>
      </c>
      <c r="B667" t="s">
        <v>8039</v>
      </c>
      <c r="C667" t="s">
        <v>8019</v>
      </c>
      <c r="D667" t="s">
        <v>8036</v>
      </c>
      <c r="E667" s="1">
        <v>45352</v>
      </c>
      <c r="F667">
        <v>1399.5</v>
      </c>
      <c r="G667">
        <v>88</v>
      </c>
      <c r="H667" t="s">
        <v>6</v>
      </c>
      <c r="I667" t="str">
        <f>_xlfn.XLOOKUP(shipments[[#This Row],[SPID]],people[SPID],people[Sales_person],"NA",0)</f>
        <v>Dennison Crosswaite</v>
      </c>
      <c r="J667">
        <f>YEAR(shipments[[#This Row],[Shipdate]])</f>
        <v>2024</v>
      </c>
      <c r="K667">
        <f>MONTH(shipments[[#This Row],[Shipdate]])</f>
        <v>3</v>
      </c>
      <c r="L667" t="str">
        <f>TEXT(shipments[[#This Row],[Shipdate]],"mmmm")</f>
        <v>March</v>
      </c>
      <c r="M667">
        <f>_xlfn.XLOOKUP(shipments[[#This Row],[PID]],products[PID],products[Cost_per_box],"NA",0)</f>
        <v>8.2200000000000006</v>
      </c>
      <c r="N667">
        <f>shipments[[#This Row],[Boxes]]*shipments[[#This Row],[Cost Per Box]]</f>
        <v>723.36</v>
      </c>
      <c r="O667">
        <f>shipments[[#This Row],[Sales Amount]]-shipments[[#This Row],[Total Cost]]</f>
        <v>676.14</v>
      </c>
      <c r="P667" s="9">
        <f>shipments[[#This Row],[Profit]]/shipments[[#This Row],[Sales Amount]]</f>
        <v>0.48312968917470522</v>
      </c>
    </row>
    <row r="668" spans="1:16" x14ac:dyDescent="1">
      <c r="A668" t="s">
        <v>702</v>
      </c>
      <c r="B668" t="s">
        <v>8039</v>
      </c>
      <c r="C668" t="s">
        <v>8019</v>
      </c>
      <c r="D668" t="s">
        <v>8036</v>
      </c>
      <c r="E668" s="1">
        <v>45071</v>
      </c>
      <c r="F668">
        <v>1377</v>
      </c>
      <c r="G668">
        <v>99</v>
      </c>
      <c r="H668" t="s">
        <v>6</v>
      </c>
      <c r="I668" t="str">
        <f>_xlfn.XLOOKUP(shipments[[#This Row],[SPID]],people[SPID],people[Sales_person],"NA",0)</f>
        <v>Dennison Crosswaite</v>
      </c>
      <c r="J668">
        <f>YEAR(shipments[[#This Row],[Shipdate]])</f>
        <v>2023</v>
      </c>
      <c r="K668">
        <f>MONTH(shipments[[#This Row],[Shipdate]])</f>
        <v>5</v>
      </c>
      <c r="L668" t="str">
        <f>TEXT(shipments[[#This Row],[Shipdate]],"mmmm")</f>
        <v>May</v>
      </c>
      <c r="M668">
        <f>_xlfn.XLOOKUP(shipments[[#This Row],[PID]],products[PID],products[Cost_per_box],"NA",0)</f>
        <v>8.2200000000000006</v>
      </c>
      <c r="N668">
        <f>shipments[[#This Row],[Boxes]]*shipments[[#This Row],[Cost Per Box]]</f>
        <v>813.78000000000009</v>
      </c>
      <c r="O668">
        <f>shipments[[#This Row],[Sales Amount]]-shipments[[#This Row],[Total Cost]]</f>
        <v>563.21999999999991</v>
      </c>
      <c r="P668" s="9">
        <f>shipments[[#This Row],[Profit]]/shipments[[#This Row],[Sales Amount]]</f>
        <v>0.40901960784313718</v>
      </c>
    </row>
    <row r="669" spans="1:16" x14ac:dyDescent="1">
      <c r="A669" t="s">
        <v>703</v>
      </c>
      <c r="B669" t="s">
        <v>8039</v>
      </c>
      <c r="C669" t="s">
        <v>8019</v>
      </c>
      <c r="D669" t="s">
        <v>8037</v>
      </c>
      <c r="E669" s="1">
        <v>45132</v>
      </c>
      <c r="F669">
        <v>8433</v>
      </c>
      <c r="G669">
        <v>603</v>
      </c>
      <c r="H669" t="s">
        <v>39</v>
      </c>
      <c r="I669" t="str">
        <f>_xlfn.XLOOKUP(shipments[[#This Row],[SPID]],people[SPID],people[Sales_person],"NA",0)</f>
        <v>Dennison Crosswaite</v>
      </c>
      <c r="J669">
        <f>YEAR(shipments[[#This Row],[Shipdate]])</f>
        <v>2023</v>
      </c>
      <c r="K669">
        <f>MONTH(shipments[[#This Row],[Shipdate]])</f>
        <v>7</v>
      </c>
      <c r="L669" t="str">
        <f>TEXT(shipments[[#This Row],[Shipdate]],"mmmm")</f>
        <v>July</v>
      </c>
      <c r="M669">
        <f>_xlfn.XLOOKUP(shipments[[#This Row],[PID]],products[PID],products[Cost_per_box],"NA",0)</f>
        <v>8.2200000000000006</v>
      </c>
      <c r="N669">
        <f>shipments[[#This Row],[Boxes]]*shipments[[#This Row],[Cost Per Box]]</f>
        <v>4956.6600000000008</v>
      </c>
      <c r="O669">
        <f>shipments[[#This Row],[Sales Amount]]-shipments[[#This Row],[Total Cost]]</f>
        <v>3476.3399999999992</v>
      </c>
      <c r="P669" s="9">
        <f>shipments[[#This Row],[Profit]]/shipments[[#This Row],[Sales Amount]]</f>
        <v>0.41223052294557089</v>
      </c>
    </row>
    <row r="670" spans="1:16" x14ac:dyDescent="1">
      <c r="A670" t="s">
        <v>704</v>
      </c>
      <c r="B670" t="s">
        <v>8039</v>
      </c>
      <c r="C670" t="s">
        <v>8020</v>
      </c>
      <c r="D670" t="s">
        <v>8034</v>
      </c>
      <c r="E670" s="1">
        <v>45345</v>
      </c>
      <c r="F670">
        <v>7533</v>
      </c>
      <c r="G670">
        <v>377</v>
      </c>
      <c r="H670" t="s">
        <v>6</v>
      </c>
      <c r="I670" t="str">
        <f>_xlfn.XLOOKUP(shipments[[#This Row],[SPID]],people[SPID],people[Sales_person],"NA",0)</f>
        <v>Dennison Crosswaite</v>
      </c>
      <c r="J670">
        <f>YEAR(shipments[[#This Row],[Shipdate]])</f>
        <v>2024</v>
      </c>
      <c r="K670">
        <f>MONTH(shipments[[#This Row],[Shipdate]])</f>
        <v>2</v>
      </c>
      <c r="L670" t="str">
        <f>TEXT(shipments[[#This Row],[Shipdate]],"mmmm")</f>
        <v>February</v>
      </c>
      <c r="M670">
        <f>_xlfn.XLOOKUP(shipments[[#This Row],[PID]],products[PID],products[Cost_per_box],"NA",0)</f>
        <v>10.23</v>
      </c>
      <c r="N670">
        <f>shipments[[#This Row],[Boxes]]*shipments[[#This Row],[Cost Per Box]]</f>
        <v>3856.71</v>
      </c>
      <c r="O670">
        <f>shipments[[#This Row],[Sales Amount]]-shipments[[#This Row],[Total Cost]]</f>
        <v>3676.29</v>
      </c>
      <c r="P670" s="9">
        <f>shipments[[#This Row],[Profit]]/shipments[[#This Row],[Sales Amount]]</f>
        <v>0.48802469135802468</v>
      </c>
    </row>
    <row r="671" spans="1:16" x14ac:dyDescent="1">
      <c r="A671" t="s">
        <v>705</v>
      </c>
      <c r="B671" t="s">
        <v>8039</v>
      </c>
      <c r="C671" t="s">
        <v>8020</v>
      </c>
      <c r="D671" t="s">
        <v>8032</v>
      </c>
      <c r="E671" s="1">
        <v>45520</v>
      </c>
      <c r="F671">
        <v>3721.5</v>
      </c>
      <c r="G671">
        <v>207</v>
      </c>
      <c r="H671" t="s">
        <v>17</v>
      </c>
      <c r="I671" t="str">
        <f>_xlfn.XLOOKUP(shipments[[#This Row],[SPID]],people[SPID],people[Sales_person],"NA",0)</f>
        <v>Dennison Crosswaite</v>
      </c>
      <c r="J671">
        <f>YEAR(shipments[[#This Row],[Shipdate]])</f>
        <v>2024</v>
      </c>
      <c r="K671">
        <f>MONTH(shipments[[#This Row],[Shipdate]])</f>
        <v>8</v>
      </c>
      <c r="L671" t="str">
        <f>TEXT(shipments[[#This Row],[Shipdate]],"mmmm")</f>
        <v>August</v>
      </c>
      <c r="M671">
        <f>_xlfn.XLOOKUP(shipments[[#This Row],[PID]],products[PID],products[Cost_per_box],"NA",0)</f>
        <v>10.23</v>
      </c>
      <c r="N671">
        <f>shipments[[#This Row],[Boxes]]*shipments[[#This Row],[Cost Per Box]]</f>
        <v>2117.61</v>
      </c>
      <c r="O671">
        <f>shipments[[#This Row],[Sales Amount]]-shipments[[#This Row],[Total Cost]]</f>
        <v>1603.8899999999999</v>
      </c>
      <c r="P671" s="9">
        <f>shipments[[#This Row],[Profit]]/shipments[[#This Row],[Sales Amount]]</f>
        <v>0.43097944377267228</v>
      </c>
    </row>
    <row r="672" spans="1:16" x14ac:dyDescent="1">
      <c r="A672" t="s">
        <v>706</v>
      </c>
      <c r="B672" t="s">
        <v>8039</v>
      </c>
      <c r="C672" t="s">
        <v>8020</v>
      </c>
      <c r="D672" t="s">
        <v>8033</v>
      </c>
      <c r="E672" s="1">
        <v>45083</v>
      </c>
      <c r="F672">
        <v>5276.25</v>
      </c>
      <c r="G672">
        <v>278</v>
      </c>
      <c r="H672" t="s">
        <v>6</v>
      </c>
      <c r="I672" t="str">
        <f>_xlfn.XLOOKUP(shipments[[#This Row],[SPID]],people[SPID],people[Sales_person],"NA",0)</f>
        <v>Dennison Crosswaite</v>
      </c>
      <c r="J672">
        <f>YEAR(shipments[[#This Row],[Shipdate]])</f>
        <v>2023</v>
      </c>
      <c r="K672">
        <f>MONTH(shipments[[#This Row],[Shipdate]])</f>
        <v>6</v>
      </c>
      <c r="L672" t="str">
        <f>TEXT(shipments[[#This Row],[Shipdate]],"mmmm")</f>
        <v>June</v>
      </c>
      <c r="M672">
        <f>_xlfn.XLOOKUP(shipments[[#This Row],[PID]],products[PID],products[Cost_per_box],"NA",0)</f>
        <v>10.23</v>
      </c>
      <c r="N672">
        <f>shipments[[#This Row],[Boxes]]*shipments[[#This Row],[Cost Per Box]]</f>
        <v>2843.94</v>
      </c>
      <c r="O672">
        <f>shipments[[#This Row],[Sales Amount]]-shipments[[#This Row],[Total Cost]]</f>
        <v>2432.31</v>
      </c>
      <c r="P672" s="9">
        <f>shipments[[#This Row],[Profit]]/shipments[[#This Row],[Sales Amount]]</f>
        <v>0.46099218194740582</v>
      </c>
    </row>
    <row r="673" spans="1:16" x14ac:dyDescent="1">
      <c r="A673" t="s">
        <v>707</v>
      </c>
      <c r="B673" t="s">
        <v>8039</v>
      </c>
      <c r="C673" t="s">
        <v>8021</v>
      </c>
      <c r="D673" t="s">
        <v>8034</v>
      </c>
      <c r="E673" s="1">
        <v>45253</v>
      </c>
      <c r="F673">
        <v>9924.75</v>
      </c>
      <c r="G673">
        <v>662</v>
      </c>
      <c r="H673" t="s">
        <v>6</v>
      </c>
      <c r="I673" t="str">
        <f>_xlfn.XLOOKUP(shipments[[#This Row],[SPID]],people[SPID],people[Sales_person],"NA",0)</f>
        <v>Dennison Crosswaite</v>
      </c>
      <c r="J673">
        <f>YEAR(shipments[[#This Row],[Shipdate]])</f>
        <v>2023</v>
      </c>
      <c r="K673">
        <f>MONTH(shipments[[#This Row],[Shipdate]])</f>
        <v>11</v>
      </c>
      <c r="L673" t="str">
        <f>TEXT(shipments[[#This Row],[Shipdate]],"mmmm")</f>
        <v>November</v>
      </c>
      <c r="M673">
        <f>_xlfn.XLOOKUP(shipments[[#This Row],[PID]],products[PID],products[Cost_per_box],"NA",0)</f>
        <v>4.74</v>
      </c>
      <c r="N673">
        <f>shipments[[#This Row],[Boxes]]*shipments[[#This Row],[Cost Per Box]]</f>
        <v>3137.88</v>
      </c>
      <c r="O673">
        <f>shipments[[#This Row],[Sales Amount]]-shipments[[#This Row],[Total Cost]]</f>
        <v>6786.87</v>
      </c>
      <c r="P673" s="9">
        <f>shipments[[#This Row],[Profit]]/shipments[[#This Row],[Sales Amount]]</f>
        <v>0.68383284213708151</v>
      </c>
    </row>
    <row r="674" spans="1:16" x14ac:dyDescent="1">
      <c r="A674" t="s">
        <v>708</v>
      </c>
      <c r="B674" t="s">
        <v>8039</v>
      </c>
      <c r="C674" t="s">
        <v>8021</v>
      </c>
      <c r="D674" t="s">
        <v>8032</v>
      </c>
      <c r="E674" s="1">
        <v>45077</v>
      </c>
      <c r="F674">
        <v>7904.25</v>
      </c>
      <c r="G674">
        <v>527</v>
      </c>
      <c r="H674" t="s">
        <v>6</v>
      </c>
      <c r="I674" t="str">
        <f>_xlfn.XLOOKUP(shipments[[#This Row],[SPID]],people[SPID],people[Sales_person],"NA",0)</f>
        <v>Dennison Crosswaite</v>
      </c>
      <c r="J674">
        <f>YEAR(shipments[[#This Row],[Shipdate]])</f>
        <v>2023</v>
      </c>
      <c r="K674">
        <f>MONTH(shipments[[#This Row],[Shipdate]])</f>
        <v>5</v>
      </c>
      <c r="L674" t="str">
        <f>TEXT(shipments[[#This Row],[Shipdate]],"mmmm")</f>
        <v>May</v>
      </c>
      <c r="M674">
        <f>_xlfn.XLOOKUP(shipments[[#This Row],[PID]],products[PID],products[Cost_per_box],"NA",0)</f>
        <v>4.74</v>
      </c>
      <c r="N674">
        <f>shipments[[#This Row],[Boxes]]*shipments[[#This Row],[Cost Per Box]]</f>
        <v>2497.98</v>
      </c>
      <c r="O674">
        <f>shipments[[#This Row],[Sales Amount]]-shipments[[#This Row],[Total Cost]]</f>
        <v>5406.27</v>
      </c>
      <c r="P674" s="9">
        <f>shipments[[#This Row],[Profit]]/shipments[[#This Row],[Sales Amount]]</f>
        <v>0.68397001613056274</v>
      </c>
    </row>
    <row r="675" spans="1:16" x14ac:dyDescent="1">
      <c r="A675" t="s">
        <v>709</v>
      </c>
      <c r="B675" t="s">
        <v>8039</v>
      </c>
      <c r="C675" t="s">
        <v>8021</v>
      </c>
      <c r="D675" t="s">
        <v>8037</v>
      </c>
      <c r="E675" s="1">
        <v>45236</v>
      </c>
      <c r="F675">
        <v>5283</v>
      </c>
      <c r="G675">
        <v>331</v>
      </c>
      <c r="H675" t="s">
        <v>6</v>
      </c>
      <c r="I675" t="str">
        <f>_xlfn.XLOOKUP(shipments[[#This Row],[SPID]],people[SPID],people[Sales_person],"NA",0)</f>
        <v>Dennison Crosswaite</v>
      </c>
      <c r="J675">
        <f>YEAR(shipments[[#This Row],[Shipdate]])</f>
        <v>2023</v>
      </c>
      <c r="K675">
        <f>MONTH(shipments[[#This Row],[Shipdate]])</f>
        <v>11</v>
      </c>
      <c r="L675" t="str">
        <f>TEXT(shipments[[#This Row],[Shipdate]],"mmmm")</f>
        <v>November</v>
      </c>
      <c r="M675">
        <f>_xlfn.XLOOKUP(shipments[[#This Row],[PID]],products[PID],products[Cost_per_box],"NA",0)</f>
        <v>4.74</v>
      </c>
      <c r="N675">
        <f>shipments[[#This Row],[Boxes]]*shipments[[#This Row],[Cost Per Box]]</f>
        <v>1568.94</v>
      </c>
      <c r="O675">
        <f>shipments[[#This Row],[Sales Amount]]-shipments[[#This Row],[Total Cost]]</f>
        <v>3714.06</v>
      </c>
      <c r="P675" s="9">
        <f>shipments[[#This Row],[Profit]]/shipments[[#This Row],[Sales Amount]]</f>
        <v>0.70302101078932422</v>
      </c>
    </row>
    <row r="676" spans="1:16" x14ac:dyDescent="1">
      <c r="A676" t="s">
        <v>710</v>
      </c>
      <c r="B676" t="s">
        <v>8039</v>
      </c>
      <c r="C676" t="s">
        <v>8022</v>
      </c>
      <c r="D676" t="s">
        <v>8035</v>
      </c>
      <c r="E676" s="1">
        <v>45534</v>
      </c>
      <c r="F676">
        <v>4515.75</v>
      </c>
      <c r="G676">
        <v>565</v>
      </c>
      <c r="H676" t="s">
        <v>39</v>
      </c>
      <c r="I676" t="str">
        <f>_xlfn.XLOOKUP(shipments[[#This Row],[SPID]],people[SPID],people[Sales_person],"NA",0)</f>
        <v>Dennison Crosswaite</v>
      </c>
      <c r="J676">
        <f>YEAR(shipments[[#This Row],[Shipdate]])</f>
        <v>2024</v>
      </c>
      <c r="K676">
        <f>MONTH(shipments[[#This Row],[Shipdate]])</f>
        <v>8</v>
      </c>
      <c r="L676" t="str">
        <f>TEXT(shipments[[#This Row],[Shipdate]],"mmmm")</f>
        <v>August</v>
      </c>
      <c r="M676">
        <f>_xlfn.XLOOKUP(shipments[[#This Row],[PID]],products[PID],products[Cost_per_box],"NA",0)</f>
        <v>10.51</v>
      </c>
      <c r="N676">
        <f>shipments[[#This Row],[Boxes]]*shipments[[#This Row],[Cost Per Box]]</f>
        <v>5938.15</v>
      </c>
      <c r="O676">
        <f>shipments[[#This Row],[Sales Amount]]-shipments[[#This Row],[Total Cost]]</f>
        <v>-1422.3999999999996</v>
      </c>
      <c r="P676" s="9">
        <f>shipments[[#This Row],[Profit]]/shipments[[#This Row],[Sales Amount]]</f>
        <v>-0.3149864363616231</v>
      </c>
    </row>
    <row r="677" spans="1:16" x14ac:dyDescent="1">
      <c r="A677" t="s">
        <v>711</v>
      </c>
      <c r="B677" t="s">
        <v>8039</v>
      </c>
      <c r="C677" t="s">
        <v>8022</v>
      </c>
      <c r="D677" t="s">
        <v>8032</v>
      </c>
      <c r="E677" s="1">
        <v>45503</v>
      </c>
      <c r="F677">
        <v>2571.75</v>
      </c>
      <c r="G677">
        <v>368</v>
      </c>
      <c r="H677" t="s">
        <v>17</v>
      </c>
      <c r="I677" t="str">
        <f>_xlfn.XLOOKUP(shipments[[#This Row],[SPID]],people[SPID],people[Sales_person],"NA",0)</f>
        <v>Dennison Crosswaite</v>
      </c>
      <c r="J677">
        <f>YEAR(shipments[[#This Row],[Shipdate]])</f>
        <v>2024</v>
      </c>
      <c r="K677">
        <f>MONTH(shipments[[#This Row],[Shipdate]])</f>
        <v>7</v>
      </c>
      <c r="L677" t="str">
        <f>TEXT(shipments[[#This Row],[Shipdate]],"mmmm")</f>
        <v>July</v>
      </c>
      <c r="M677">
        <f>_xlfn.XLOOKUP(shipments[[#This Row],[PID]],products[PID],products[Cost_per_box],"NA",0)</f>
        <v>10.51</v>
      </c>
      <c r="N677">
        <f>shipments[[#This Row],[Boxes]]*shipments[[#This Row],[Cost Per Box]]</f>
        <v>3867.68</v>
      </c>
      <c r="O677">
        <f>shipments[[#This Row],[Sales Amount]]-shipments[[#This Row],[Total Cost]]</f>
        <v>-1295.9299999999998</v>
      </c>
      <c r="P677" s="9">
        <f>shipments[[#This Row],[Profit]]/shipments[[#This Row],[Sales Amount]]</f>
        <v>-0.50390978905414596</v>
      </c>
    </row>
    <row r="678" spans="1:16" x14ac:dyDescent="1">
      <c r="A678" t="s">
        <v>712</v>
      </c>
      <c r="B678" t="s">
        <v>8039</v>
      </c>
      <c r="C678" t="s">
        <v>8022</v>
      </c>
      <c r="D678" t="s">
        <v>8033</v>
      </c>
      <c r="E678" s="1">
        <v>45512</v>
      </c>
      <c r="F678">
        <v>5285.25</v>
      </c>
      <c r="G678">
        <v>756</v>
      </c>
      <c r="H678" t="s">
        <v>17</v>
      </c>
      <c r="I678" t="str">
        <f>_xlfn.XLOOKUP(shipments[[#This Row],[SPID]],people[SPID],people[Sales_person],"NA",0)</f>
        <v>Dennison Crosswaite</v>
      </c>
      <c r="J678">
        <f>YEAR(shipments[[#This Row],[Shipdate]])</f>
        <v>2024</v>
      </c>
      <c r="K678">
        <f>MONTH(shipments[[#This Row],[Shipdate]])</f>
        <v>8</v>
      </c>
      <c r="L678" t="str">
        <f>TEXT(shipments[[#This Row],[Shipdate]],"mmmm")</f>
        <v>August</v>
      </c>
      <c r="M678">
        <f>_xlfn.XLOOKUP(shipments[[#This Row],[PID]],products[PID],products[Cost_per_box],"NA",0)</f>
        <v>10.51</v>
      </c>
      <c r="N678">
        <f>shipments[[#This Row],[Boxes]]*shipments[[#This Row],[Cost Per Box]]</f>
        <v>7945.5599999999995</v>
      </c>
      <c r="O678">
        <f>shipments[[#This Row],[Sales Amount]]-shipments[[#This Row],[Total Cost]]</f>
        <v>-2660.3099999999995</v>
      </c>
      <c r="P678" s="9">
        <f>shipments[[#This Row],[Profit]]/shipments[[#This Row],[Sales Amount]]</f>
        <v>-0.50334610472541497</v>
      </c>
    </row>
    <row r="679" spans="1:16" x14ac:dyDescent="1">
      <c r="A679" t="s">
        <v>713</v>
      </c>
      <c r="B679" t="s">
        <v>8039</v>
      </c>
      <c r="C679" t="s">
        <v>8022</v>
      </c>
      <c r="D679" t="s">
        <v>8035</v>
      </c>
      <c r="E679" s="1">
        <v>44971</v>
      </c>
      <c r="F679">
        <v>6939</v>
      </c>
      <c r="G679">
        <v>992</v>
      </c>
      <c r="H679" t="s">
        <v>6</v>
      </c>
      <c r="I679" t="str">
        <f>_xlfn.XLOOKUP(shipments[[#This Row],[SPID]],people[SPID],people[Sales_person],"NA",0)</f>
        <v>Dennison Crosswaite</v>
      </c>
      <c r="J679">
        <f>YEAR(shipments[[#This Row],[Shipdate]])</f>
        <v>2023</v>
      </c>
      <c r="K679">
        <f>MONTH(shipments[[#This Row],[Shipdate]])</f>
        <v>2</v>
      </c>
      <c r="L679" t="str">
        <f>TEXT(shipments[[#This Row],[Shipdate]],"mmmm")</f>
        <v>February</v>
      </c>
      <c r="M679">
        <f>_xlfn.XLOOKUP(shipments[[#This Row],[PID]],products[PID],products[Cost_per_box],"NA",0)</f>
        <v>10.51</v>
      </c>
      <c r="N679">
        <f>shipments[[#This Row],[Boxes]]*shipments[[#This Row],[Cost Per Box]]</f>
        <v>10425.92</v>
      </c>
      <c r="O679">
        <f>shipments[[#This Row],[Sales Amount]]-shipments[[#This Row],[Total Cost]]</f>
        <v>-3486.92</v>
      </c>
      <c r="P679" s="9">
        <f>shipments[[#This Row],[Profit]]/shipments[[#This Row],[Sales Amount]]</f>
        <v>-0.50251044819138202</v>
      </c>
    </row>
    <row r="680" spans="1:16" x14ac:dyDescent="1">
      <c r="A680" t="s">
        <v>714</v>
      </c>
      <c r="B680" t="s">
        <v>8039</v>
      </c>
      <c r="C680" t="s">
        <v>8022</v>
      </c>
      <c r="D680" t="s">
        <v>8037</v>
      </c>
      <c r="E680" s="1">
        <v>45523</v>
      </c>
      <c r="F680">
        <v>7209</v>
      </c>
      <c r="G680">
        <v>721</v>
      </c>
      <c r="H680" t="s">
        <v>17</v>
      </c>
      <c r="I680" t="str">
        <f>_xlfn.XLOOKUP(shipments[[#This Row],[SPID]],people[SPID],people[Sales_person],"NA",0)</f>
        <v>Dennison Crosswaite</v>
      </c>
      <c r="J680">
        <f>YEAR(shipments[[#This Row],[Shipdate]])</f>
        <v>2024</v>
      </c>
      <c r="K680">
        <f>MONTH(shipments[[#This Row],[Shipdate]])</f>
        <v>8</v>
      </c>
      <c r="L680" t="str">
        <f>TEXT(shipments[[#This Row],[Shipdate]],"mmmm")</f>
        <v>August</v>
      </c>
      <c r="M680">
        <f>_xlfn.XLOOKUP(shipments[[#This Row],[PID]],products[PID],products[Cost_per_box],"NA",0)</f>
        <v>10.51</v>
      </c>
      <c r="N680">
        <f>shipments[[#This Row],[Boxes]]*shipments[[#This Row],[Cost Per Box]]</f>
        <v>7577.71</v>
      </c>
      <c r="O680">
        <f>shipments[[#This Row],[Sales Amount]]-shipments[[#This Row],[Total Cost]]</f>
        <v>-368.71000000000004</v>
      </c>
      <c r="P680" s="9">
        <f>shipments[[#This Row],[Profit]]/shipments[[#This Row],[Sales Amount]]</f>
        <v>-5.1145789984741299E-2</v>
      </c>
    </row>
    <row r="681" spans="1:16" x14ac:dyDescent="1">
      <c r="A681" t="s">
        <v>715</v>
      </c>
      <c r="B681" t="s">
        <v>8039</v>
      </c>
      <c r="C681" t="s">
        <v>8022</v>
      </c>
      <c r="D681" t="s">
        <v>8033</v>
      </c>
      <c r="E681" s="1">
        <v>45271</v>
      </c>
      <c r="F681">
        <v>2679.75</v>
      </c>
      <c r="G681">
        <v>335</v>
      </c>
      <c r="H681" t="s">
        <v>6</v>
      </c>
      <c r="I681" t="str">
        <f>_xlfn.XLOOKUP(shipments[[#This Row],[SPID]],people[SPID],people[Sales_person],"NA",0)</f>
        <v>Dennison Crosswaite</v>
      </c>
      <c r="J681">
        <f>YEAR(shipments[[#This Row],[Shipdate]])</f>
        <v>2023</v>
      </c>
      <c r="K681">
        <f>MONTH(shipments[[#This Row],[Shipdate]])</f>
        <v>12</v>
      </c>
      <c r="L681" t="str">
        <f>TEXT(shipments[[#This Row],[Shipdate]],"mmmm")</f>
        <v>December</v>
      </c>
      <c r="M681">
        <f>_xlfn.XLOOKUP(shipments[[#This Row],[PID]],products[PID],products[Cost_per_box],"NA",0)</f>
        <v>10.51</v>
      </c>
      <c r="N681">
        <f>shipments[[#This Row],[Boxes]]*shipments[[#This Row],[Cost Per Box]]</f>
        <v>3520.85</v>
      </c>
      <c r="O681">
        <f>shipments[[#This Row],[Sales Amount]]-shipments[[#This Row],[Total Cost]]</f>
        <v>-841.09999999999991</v>
      </c>
      <c r="P681" s="9">
        <f>shipments[[#This Row],[Profit]]/shipments[[#This Row],[Sales Amount]]</f>
        <v>-0.31387256273906144</v>
      </c>
    </row>
    <row r="682" spans="1:16" x14ac:dyDescent="1">
      <c r="A682" t="s">
        <v>716</v>
      </c>
      <c r="B682" t="s">
        <v>8039</v>
      </c>
      <c r="C682" t="s">
        <v>8022</v>
      </c>
      <c r="D682" t="s">
        <v>8034</v>
      </c>
      <c r="E682" s="1">
        <v>45247</v>
      </c>
      <c r="F682">
        <v>8349.75</v>
      </c>
      <c r="G682">
        <v>1193</v>
      </c>
      <c r="H682" t="s">
        <v>6</v>
      </c>
      <c r="I682" t="str">
        <f>_xlfn.XLOOKUP(shipments[[#This Row],[SPID]],people[SPID],people[Sales_person],"NA",0)</f>
        <v>Dennison Crosswaite</v>
      </c>
      <c r="J682">
        <f>YEAR(shipments[[#This Row],[Shipdate]])</f>
        <v>2023</v>
      </c>
      <c r="K682">
        <f>MONTH(shipments[[#This Row],[Shipdate]])</f>
        <v>11</v>
      </c>
      <c r="L682" t="str">
        <f>TEXT(shipments[[#This Row],[Shipdate]],"mmmm")</f>
        <v>November</v>
      </c>
      <c r="M682">
        <f>_xlfn.XLOOKUP(shipments[[#This Row],[PID]],products[PID],products[Cost_per_box],"NA",0)</f>
        <v>10.51</v>
      </c>
      <c r="N682">
        <f>shipments[[#This Row],[Boxes]]*shipments[[#This Row],[Cost Per Box]]</f>
        <v>12538.43</v>
      </c>
      <c r="O682">
        <f>shipments[[#This Row],[Sales Amount]]-shipments[[#This Row],[Total Cost]]</f>
        <v>-4188.68</v>
      </c>
      <c r="P682" s="9">
        <f>shipments[[#This Row],[Profit]]/shipments[[#This Row],[Sales Amount]]</f>
        <v>-0.50165334291445851</v>
      </c>
    </row>
    <row r="683" spans="1:16" x14ac:dyDescent="1">
      <c r="A683" t="s">
        <v>717</v>
      </c>
      <c r="B683" t="s">
        <v>8039</v>
      </c>
      <c r="C683" t="s">
        <v>8023</v>
      </c>
      <c r="D683" t="s">
        <v>8032</v>
      </c>
      <c r="E683" s="1">
        <v>45419</v>
      </c>
      <c r="F683">
        <v>2922.75</v>
      </c>
      <c r="G683">
        <v>163</v>
      </c>
      <c r="H683" t="s">
        <v>6</v>
      </c>
      <c r="I683" t="str">
        <f>_xlfn.XLOOKUP(shipments[[#This Row],[SPID]],people[SPID],people[Sales_person],"NA",0)</f>
        <v>Dennison Crosswaite</v>
      </c>
      <c r="J683">
        <f>YEAR(shipments[[#This Row],[Shipdate]])</f>
        <v>2024</v>
      </c>
      <c r="K683">
        <f>MONTH(shipments[[#This Row],[Shipdate]])</f>
        <v>5</v>
      </c>
      <c r="L683" t="str">
        <f>TEXT(shipments[[#This Row],[Shipdate]],"mmmm")</f>
        <v>May</v>
      </c>
      <c r="M683">
        <f>_xlfn.XLOOKUP(shipments[[#This Row],[PID]],products[PID],products[Cost_per_box],"NA",0)</f>
        <v>6.43</v>
      </c>
      <c r="N683">
        <f>shipments[[#This Row],[Boxes]]*shipments[[#This Row],[Cost Per Box]]</f>
        <v>1048.0899999999999</v>
      </c>
      <c r="O683">
        <f>shipments[[#This Row],[Sales Amount]]-shipments[[#This Row],[Total Cost]]</f>
        <v>1874.66</v>
      </c>
      <c r="P683" s="9">
        <f>shipments[[#This Row],[Profit]]/shipments[[#This Row],[Sales Amount]]</f>
        <v>0.64140278846976306</v>
      </c>
    </row>
    <row r="684" spans="1:16" x14ac:dyDescent="1">
      <c r="A684" t="s">
        <v>718</v>
      </c>
      <c r="B684" t="s">
        <v>8039</v>
      </c>
      <c r="C684" t="s">
        <v>8023</v>
      </c>
      <c r="D684" t="s">
        <v>8033</v>
      </c>
      <c r="E684" s="1">
        <v>45058</v>
      </c>
      <c r="F684">
        <v>4306.5</v>
      </c>
      <c r="G684">
        <v>240</v>
      </c>
      <c r="H684" t="s">
        <v>6</v>
      </c>
      <c r="I684" t="str">
        <f>_xlfn.XLOOKUP(shipments[[#This Row],[SPID]],people[SPID],people[Sales_person],"NA",0)</f>
        <v>Dennison Crosswaite</v>
      </c>
      <c r="J684">
        <f>YEAR(shipments[[#This Row],[Shipdate]])</f>
        <v>2023</v>
      </c>
      <c r="K684">
        <f>MONTH(shipments[[#This Row],[Shipdate]])</f>
        <v>5</v>
      </c>
      <c r="L684" t="str">
        <f>TEXT(shipments[[#This Row],[Shipdate]],"mmmm")</f>
        <v>May</v>
      </c>
      <c r="M684">
        <f>_xlfn.XLOOKUP(shipments[[#This Row],[PID]],products[PID],products[Cost_per_box],"NA",0)</f>
        <v>6.43</v>
      </c>
      <c r="N684">
        <f>shipments[[#This Row],[Boxes]]*shipments[[#This Row],[Cost Per Box]]</f>
        <v>1543.1999999999998</v>
      </c>
      <c r="O684">
        <f>shipments[[#This Row],[Sales Amount]]-shipments[[#This Row],[Total Cost]]</f>
        <v>2763.3</v>
      </c>
      <c r="P684" s="9">
        <f>shipments[[#This Row],[Profit]]/shipments[[#This Row],[Sales Amount]]</f>
        <v>0.6416579588993383</v>
      </c>
    </row>
    <row r="685" spans="1:16" x14ac:dyDescent="1">
      <c r="A685" t="s">
        <v>719</v>
      </c>
      <c r="B685" t="s">
        <v>8039</v>
      </c>
      <c r="C685" t="s">
        <v>8023</v>
      </c>
      <c r="D685" t="s">
        <v>8033</v>
      </c>
      <c r="E685" s="1">
        <v>44964</v>
      </c>
      <c r="F685">
        <v>10194.75</v>
      </c>
      <c r="G685">
        <v>638</v>
      </c>
      <c r="H685" t="s">
        <v>6</v>
      </c>
      <c r="I685" t="str">
        <f>_xlfn.XLOOKUP(shipments[[#This Row],[SPID]],people[SPID],people[Sales_person],"NA",0)</f>
        <v>Dennison Crosswaite</v>
      </c>
      <c r="J685">
        <f>YEAR(shipments[[#This Row],[Shipdate]])</f>
        <v>2023</v>
      </c>
      <c r="K685">
        <f>MONTH(shipments[[#This Row],[Shipdate]])</f>
        <v>2</v>
      </c>
      <c r="L685" t="str">
        <f>TEXT(shipments[[#This Row],[Shipdate]],"mmmm")</f>
        <v>February</v>
      </c>
      <c r="M685">
        <f>_xlfn.XLOOKUP(shipments[[#This Row],[PID]],products[PID],products[Cost_per_box],"NA",0)</f>
        <v>6.43</v>
      </c>
      <c r="N685">
        <f>shipments[[#This Row],[Boxes]]*shipments[[#This Row],[Cost Per Box]]</f>
        <v>4102.34</v>
      </c>
      <c r="O685">
        <f>shipments[[#This Row],[Sales Amount]]-shipments[[#This Row],[Total Cost]]</f>
        <v>6092.41</v>
      </c>
      <c r="P685" s="9">
        <f>shipments[[#This Row],[Profit]]/shipments[[#This Row],[Sales Amount]]</f>
        <v>0.59760268765786306</v>
      </c>
    </row>
    <row r="686" spans="1:16" x14ac:dyDescent="1">
      <c r="A686" t="s">
        <v>720</v>
      </c>
      <c r="B686" t="s">
        <v>8039</v>
      </c>
      <c r="C686" t="s">
        <v>8023</v>
      </c>
      <c r="D686" t="s">
        <v>8034</v>
      </c>
      <c r="E686" s="1">
        <v>45251</v>
      </c>
      <c r="F686">
        <v>6590.25</v>
      </c>
      <c r="G686">
        <v>440</v>
      </c>
      <c r="H686" t="s">
        <v>6</v>
      </c>
      <c r="I686" t="str">
        <f>_xlfn.XLOOKUP(shipments[[#This Row],[SPID]],people[SPID],people[Sales_person],"NA",0)</f>
        <v>Dennison Crosswaite</v>
      </c>
      <c r="J686">
        <f>YEAR(shipments[[#This Row],[Shipdate]])</f>
        <v>2023</v>
      </c>
      <c r="K686">
        <f>MONTH(shipments[[#This Row],[Shipdate]])</f>
        <v>11</v>
      </c>
      <c r="L686" t="str">
        <f>TEXT(shipments[[#This Row],[Shipdate]],"mmmm")</f>
        <v>November</v>
      </c>
      <c r="M686">
        <f>_xlfn.XLOOKUP(shipments[[#This Row],[PID]],products[PID],products[Cost_per_box],"NA",0)</f>
        <v>6.43</v>
      </c>
      <c r="N686">
        <f>shipments[[#This Row],[Boxes]]*shipments[[#This Row],[Cost Per Box]]</f>
        <v>2829.2</v>
      </c>
      <c r="O686">
        <f>shipments[[#This Row],[Sales Amount]]-shipments[[#This Row],[Total Cost]]</f>
        <v>3761.05</v>
      </c>
      <c r="P686" s="9">
        <f>shipments[[#This Row],[Profit]]/shipments[[#This Row],[Sales Amount]]</f>
        <v>0.57069913887940515</v>
      </c>
    </row>
    <row r="687" spans="1:16" x14ac:dyDescent="1">
      <c r="A687" t="s">
        <v>721</v>
      </c>
      <c r="B687" t="s">
        <v>8039</v>
      </c>
      <c r="C687" t="s">
        <v>8023</v>
      </c>
      <c r="D687" t="s">
        <v>8035</v>
      </c>
      <c r="E687" s="1">
        <v>45244</v>
      </c>
      <c r="F687">
        <v>4185</v>
      </c>
      <c r="G687">
        <v>233</v>
      </c>
      <c r="H687" t="s">
        <v>6</v>
      </c>
      <c r="I687" t="str">
        <f>_xlfn.XLOOKUP(shipments[[#This Row],[SPID]],people[SPID],people[Sales_person],"NA",0)</f>
        <v>Dennison Crosswaite</v>
      </c>
      <c r="J687">
        <f>YEAR(shipments[[#This Row],[Shipdate]])</f>
        <v>2023</v>
      </c>
      <c r="K687">
        <f>MONTH(shipments[[#This Row],[Shipdate]])</f>
        <v>11</v>
      </c>
      <c r="L687" t="str">
        <f>TEXT(shipments[[#This Row],[Shipdate]],"mmmm")</f>
        <v>November</v>
      </c>
      <c r="M687">
        <f>_xlfn.XLOOKUP(shipments[[#This Row],[PID]],products[PID],products[Cost_per_box],"NA",0)</f>
        <v>6.43</v>
      </c>
      <c r="N687">
        <f>shipments[[#This Row],[Boxes]]*shipments[[#This Row],[Cost Per Box]]</f>
        <v>1498.1899999999998</v>
      </c>
      <c r="O687">
        <f>shipments[[#This Row],[Sales Amount]]-shipments[[#This Row],[Total Cost]]</f>
        <v>2686.8100000000004</v>
      </c>
      <c r="P687" s="9">
        <f>shipments[[#This Row],[Profit]]/shipments[[#This Row],[Sales Amount]]</f>
        <v>0.64200955794504189</v>
      </c>
    </row>
    <row r="688" spans="1:16" x14ac:dyDescent="1">
      <c r="A688" t="s">
        <v>722</v>
      </c>
      <c r="B688" t="s">
        <v>8039</v>
      </c>
      <c r="C688" t="s">
        <v>8024</v>
      </c>
      <c r="D688" t="s">
        <v>8033</v>
      </c>
      <c r="E688" s="1">
        <v>45175</v>
      </c>
      <c r="F688">
        <v>666</v>
      </c>
      <c r="G688">
        <v>32</v>
      </c>
      <c r="H688" t="s">
        <v>6</v>
      </c>
      <c r="I688" t="str">
        <f>_xlfn.XLOOKUP(shipments[[#This Row],[SPID]],people[SPID],people[Sales_person],"NA",0)</f>
        <v>Dennison Crosswaite</v>
      </c>
      <c r="J688">
        <f>YEAR(shipments[[#This Row],[Shipdate]])</f>
        <v>2023</v>
      </c>
      <c r="K688">
        <f>MONTH(shipments[[#This Row],[Shipdate]])</f>
        <v>9</v>
      </c>
      <c r="L688" t="str">
        <f>TEXT(shipments[[#This Row],[Shipdate]],"mmmm")</f>
        <v>September</v>
      </c>
      <c r="M688">
        <f>_xlfn.XLOOKUP(shipments[[#This Row],[PID]],products[PID],products[Cost_per_box],"NA",0)</f>
        <v>12.41</v>
      </c>
      <c r="N688">
        <f>shipments[[#This Row],[Boxes]]*shipments[[#This Row],[Cost Per Box]]</f>
        <v>397.12</v>
      </c>
      <c r="O688">
        <f>shipments[[#This Row],[Sales Amount]]-shipments[[#This Row],[Total Cost]]</f>
        <v>268.88</v>
      </c>
      <c r="P688" s="9">
        <f>shipments[[#This Row],[Profit]]/shipments[[#This Row],[Sales Amount]]</f>
        <v>0.40372372372372373</v>
      </c>
    </row>
    <row r="689" spans="1:16" x14ac:dyDescent="1">
      <c r="A689" t="s">
        <v>723</v>
      </c>
      <c r="B689" t="s">
        <v>8039</v>
      </c>
      <c r="C689" t="s">
        <v>8025</v>
      </c>
      <c r="D689" t="s">
        <v>8034</v>
      </c>
      <c r="E689" s="1">
        <v>45460</v>
      </c>
      <c r="F689">
        <v>4637.25</v>
      </c>
      <c r="G689">
        <v>290</v>
      </c>
      <c r="H689" t="s">
        <v>6</v>
      </c>
      <c r="I689" t="str">
        <f>_xlfn.XLOOKUP(shipments[[#This Row],[SPID]],people[SPID],people[Sales_person],"NA",0)</f>
        <v>Dennison Crosswaite</v>
      </c>
      <c r="J689">
        <f>YEAR(shipments[[#This Row],[Shipdate]])</f>
        <v>2024</v>
      </c>
      <c r="K689">
        <f>MONTH(shipments[[#This Row],[Shipdate]])</f>
        <v>6</v>
      </c>
      <c r="L689" t="str">
        <f>TEXT(shipments[[#This Row],[Shipdate]],"mmmm")</f>
        <v>June</v>
      </c>
      <c r="M689">
        <f>_xlfn.XLOOKUP(shipments[[#This Row],[PID]],products[PID],products[Cost_per_box],"NA",0)</f>
        <v>9.57</v>
      </c>
      <c r="N689">
        <f>shipments[[#This Row],[Boxes]]*shipments[[#This Row],[Cost Per Box]]</f>
        <v>2775.3</v>
      </c>
      <c r="O689">
        <f>shipments[[#This Row],[Sales Amount]]-shipments[[#This Row],[Total Cost]]</f>
        <v>1861.9499999999998</v>
      </c>
      <c r="P689" s="9">
        <f>shipments[[#This Row],[Profit]]/shipments[[#This Row],[Sales Amount]]</f>
        <v>0.40152029759016655</v>
      </c>
    </row>
    <row r="690" spans="1:16" x14ac:dyDescent="1">
      <c r="A690" t="s">
        <v>724</v>
      </c>
      <c r="B690" t="s">
        <v>8039</v>
      </c>
      <c r="C690" t="s">
        <v>8025</v>
      </c>
      <c r="D690" t="s">
        <v>8035</v>
      </c>
      <c r="E690" s="1">
        <v>45159</v>
      </c>
      <c r="F690">
        <v>10192.5</v>
      </c>
      <c r="G690">
        <v>638</v>
      </c>
      <c r="H690" t="s">
        <v>6</v>
      </c>
      <c r="I690" t="str">
        <f>_xlfn.XLOOKUP(shipments[[#This Row],[SPID]],people[SPID],people[Sales_person],"NA",0)</f>
        <v>Dennison Crosswaite</v>
      </c>
      <c r="J690">
        <f>YEAR(shipments[[#This Row],[Shipdate]])</f>
        <v>2023</v>
      </c>
      <c r="K690">
        <f>MONTH(shipments[[#This Row],[Shipdate]])</f>
        <v>8</v>
      </c>
      <c r="L690" t="str">
        <f>TEXT(shipments[[#This Row],[Shipdate]],"mmmm")</f>
        <v>August</v>
      </c>
      <c r="M690">
        <f>_xlfn.XLOOKUP(shipments[[#This Row],[PID]],products[PID],products[Cost_per_box],"NA",0)</f>
        <v>9.57</v>
      </c>
      <c r="N690">
        <f>shipments[[#This Row],[Boxes]]*shipments[[#This Row],[Cost Per Box]]</f>
        <v>6105.66</v>
      </c>
      <c r="O690">
        <f>shipments[[#This Row],[Sales Amount]]-shipments[[#This Row],[Total Cost]]</f>
        <v>4086.84</v>
      </c>
      <c r="P690" s="9">
        <f>shipments[[#This Row],[Profit]]/shipments[[#This Row],[Sales Amount]]</f>
        <v>0.40096541574687272</v>
      </c>
    </row>
    <row r="691" spans="1:16" x14ac:dyDescent="1">
      <c r="A691" t="s">
        <v>725</v>
      </c>
      <c r="B691" t="s">
        <v>8039</v>
      </c>
      <c r="C691" t="s">
        <v>8026</v>
      </c>
      <c r="D691" t="s">
        <v>8036</v>
      </c>
      <c r="E691" s="1">
        <v>45259</v>
      </c>
      <c r="F691">
        <v>2859.75</v>
      </c>
      <c r="G691">
        <v>358</v>
      </c>
      <c r="H691" t="s">
        <v>6</v>
      </c>
      <c r="I691" t="str">
        <f>_xlfn.XLOOKUP(shipments[[#This Row],[SPID]],people[SPID],people[Sales_person],"NA",0)</f>
        <v>Dennison Crosswaite</v>
      </c>
      <c r="J691">
        <f>YEAR(shipments[[#This Row],[Shipdate]])</f>
        <v>2023</v>
      </c>
      <c r="K691">
        <f>MONTH(shipments[[#This Row],[Shipdate]])</f>
        <v>11</v>
      </c>
      <c r="L691" t="str">
        <f>TEXT(shipments[[#This Row],[Shipdate]],"mmmm")</f>
        <v>November</v>
      </c>
      <c r="M691">
        <f>_xlfn.XLOOKUP(shipments[[#This Row],[PID]],products[PID],products[Cost_per_box],"NA",0)</f>
        <v>8.43</v>
      </c>
      <c r="N691">
        <f>shipments[[#This Row],[Boxes]]*shipments[[#This Row],[Cost Per Box]]</f>
        <v>3017.94</v>
      </c>
      <c r="O691">
        <f>shipments[[#This Row],[Sales Amount]]-shipments[[#This Row],[Total Cost]]</f>
        <v>-158.19000000000005</v>
      </c>
      <c r="P691" s="9">
        <f>shipments[[#This Row],[Profit]]/shipments[[#This Row],[Sales Amount]]</f>
        <v>-5.5316024127983233E-2</v>
      </c>
    </row>
    <row r="692" spans="1:16" x14ac:dyDescent="1">
      <c r="A692" t="s">
        <v>726</v>
      </c>
      <c r="B692" t="s">
        <v>8039</v>
      </c>
      <c r="C692" t="s">
        <v>8026</v>
      </c>
      <c r="D692" t="s">
        <v>8032</v>
      </c>
      <c r="E692" s="1">
        <v>45285</v>
      </c>
      <c r="F692">
        <v>9398.25</v>
      </c>
      <c r="G692">
        <v>1343</v>
      </c>
      <c r="H692" t="s">
        <v>6</v>
      </c>
      <c r="I692" t="str">
        <f>_xlfn.XLOOKUP(shipments[[#This Row],[SPID]],people[SPID],people[Sales_person],"NA",0)</f>
        <v>Dennison Crosswaite</v>
      </c>
      <c r="J692">
        <f>YEAR(shipments[[#This Row],[Shipdate]])</f>
        <v>2023</v>
      </c>
      <c r="K692">
        <f>MONTH(shipments[[#This Row],[Shipdate]])</f>
        <v>12</v>
      </c>
      <c r="L692" t="str">
        <f>TEXT(shipments[[#This Row],[Shipdate]],"mmmm")</f>
        <v>December</v>
      </c>
      <c r="M692">
        <f>_xlfn.XLOOKUP(shipments[[#This Row],[PID]],products[PID],products[Cost_per_box],"NA",0)</f>
        <v>8.43</v>
      </c>
      <c r="N692">
        <f>shipments[[#This Row],[Boxes]]*shipments[[#This Row],[Cost Per Box]]</f>
        <v>11321.49</v>
      </c>
      <c r="O692">
        <f>shipments[[#This Row],[Sales Amount]]-shipments[[#This Row],[Total Cost]]</f>
        <v>-1923.2399999999998</v>
      </c>
      <c r="P692" s="9">
        <f>shipments[[#This Row],[Profit]]/shipments[[#This Row],[Sales Amount]]</f>
        <v>-0.20463809751815495</v>
      </c>
    </row>
    <row r="693" spans="1:16" x14ac:dyDescent="1">
      <c r="A693" t="s">
        <v>727</v>
      </c>
      <c r="B693" t="s">
        <v>8039</v>
      </c>
      <c r="C693" t="s">
        <v>8026</v>
      </c>
      <c r="D693" t="s">
        <v>8033</v>
      </c>
      <c r="E693" s="1">
        <v>45190</v>
      </c>
      <c r="F693">
        <v>3879</v>
      </c>
      <c r="G693">
        <v>431</v>
      </c>
      <c r="H693" t="s">
        <v>6</v>
      </c>
      <c r="I693" t="str">
        <f>_xlfn.XLOOKUP(shipments[[#This Row],[SPID]],people[SPID],people[Sales_person],"NA",0)</f>
        <v>Dennison Crosswaite</v>
      </c>
      <c r="J693">
        <f>YEAR(shipments[[#This Row],[Shipdate]])</f>
        <v>2023</v>
      </c>
      <c r="K693">
        <f>MONTH(shipments[[#This Row],[Shipdate]])</f>
        <v>9</v>
      </c>
      <c r="L693" t="str">
        <f>TEXT(shipments[[#This Row],[Shipdate]],"mmmm")</f>
        <v>September</v>
      </c>
      <c r="M693">
        <f>_xlfn.XLOOKUP(shipments[[#This Row],[PID]],products[PID],products[Cost_per_box],"NA",0)</f>
        <v>8.43</v>
      </c>
      <c r="N693">
        <f>shipments[[#This Row],[Boxes]]*shipments[[#This Row],[Cost Per Box]]</f>
        <v>3633.33</v>
      </c>
      <c r="O693">
        <f>shipments[[#This Row],[Sales Amount]]-shipments[[#This Row],[Total Cost]]</f>
        <v>245.67000000000007</v>
      </c>
      <c r="P693" s="9">
        <f>shipments[[#This Row],[Profit]]/shipments[[#This Row],[Sales Amount]]</f>
        <v>6.3333333333333353E-2</v>
      </c>
    </row>
    <row r="694" spans="1:16" x14ac:dyDescent="1">
      <c r="A694" t="s">
        <v>728</v>
      </c>
      <c r="B694" t="s">
        <v>8039</v>
      </c>
      <c r="C694" t="s">
        <v>8026</v>
      </c>
      <c r="D694" t="s">
        <v>8033</v>
      </c>
      <c r="E694" s="1">
        <v>45345</v>
      </c>
      <c r="F694">
        <v>5206.5</v>
      </c>
      <c r="G694">
        <v>521</v>
      </c>
      <c r="H694" t="s">
        <v>6</v>
      </c>
      <c r="I694" t="str">
        <f>_xlfn.XLOOKUP(shipments[[#This Row],[SPID]],people[SPID],people[Sales_person],"NA",0)</f>
        <v>Dennison Crosswaite</v>
      </c>
      <c r="J694">
        <f>YEAR(shipments[[#This Row],[Shipdate]])</f>
        <v>2024</v>
      </c>
      <c r="K694">
        <f>MONTH(shipments[[#This Row],[Shipdate]])</f>
        <v>2</v>
      </c>
      <c r="L694" t="str">
        <f>TEXT(shipments[[#This Row],[Shipdate]],"mmmm")</f>
        <v>February</v>
      </c>
      <c r="M694">
        <f>_xlfn.XLOOKUP(shipments[[#This Row],[PID]],products[PID],products[Cost_per_box],"NA",0)</f>
        <v>8.43</v>
      </c>
      <c r="N694">
        <f>shipments[[#This Row],[Boxes]]*shipments[[#This Row],[Cost Per Box]]</f>
        <v>4392.03</v>
      </c>
      <c r="O694">
        <f>shipments[[#This Row],[Sales Amount]]-shipments[[#This Row],[Total Cost]]</f>
        <v>814.47000000000025</v>
      </c>
      <c r="P694" s="9">
        <f>shipments[[#This Row],[Profit]]/shipments[[#This Row],[Sales Amount]]</f>
        <v>0.15643330452319221</v>
      </c>
    </row>
    <row r="695" spans="1:16" x14ac:dyDescent="1">
      <c r="A695" t="s">
        <v>729</v>
      </c>
      <c r="B695" t="s">
        <v>8039</v>
      </c>
      <c r="C695" t="s">
        <v>8027</v>
      </c>
      <c r="D695" t="s">
        <v>8032</v>
      </c>
      <c r="E695" s="1">
        <v>45077</v>
      </c>
      <c r="F695">
        <v>7011</v>
      </c>
      <c r="G695">
        <v>1002</v>
      </c>
      <c r="H695" t="s">
        <v>6</v>
      </c>
      <c r="I695" t="str">
        <f>_xlfn.XLOOKUP(shipments[[#This Row],[SPID]],people[SPID],people[Sales_person],"NA",0)</f>
        <v>Dennison Crosswaite</v>
      </c>
      <c r="J695">
        <f>YEAR(shipments[[#This Row],[Shipdate]])</f>
        <v>2023</v>
      </c>
      <c r="K695">
        <f>MONTH(shipments[[#This Row],[Shipdate]])</f>
        <v>5</v>
      </c>
      <c r="L695" t="str">
        <f>TEXT(shipments[[#This Row],[Shipdate]],"mmmm")</f>
        <v>May</v>
      </c>
      <c r="M695">
        <f>_xlfn.XLOOKUP(shipments[[#This Row],[PID]],products[PID],products[Cost_per_box],"NA",0)</f>
        <v>6.8</v>
      </c>
      <c r="N695">
        <f>shipments[[#This Row],[Boxes]]*shipments[[#This Row],[Cost Per Box]]</f>
        <v>6813.5999999999995</v>
      </c>
      <c r="O695">
        <f>shipments[[#This Row],[Sales Amount]]-shipments[[#This Row],[Total Cost]]</f>
        <v>197.40000000000055</v>
      </c>
      <c r="P695" s="9">
        <f>shipments[[#This Row],[Profit]]/shipments[[#This Row],[Sales Amount]]</f>
        <v>2.815575524176302E-2</v>
      </c>
    </row>
    <row r="696" spans="1:16" x14ac:dyDescent="1">
      <c r="A696" t="s">
        <v>730</v>
      </c>
      <c r="B696" t="s">
        <v>8039</v>
      </c>
      <c r="C696" t="s">
        <v>8027</v>
      </c>
      <c r="D696" t="s">
        <v>8034</v>
      </c>
      <c r="E696" s="1">
        <v>45009</v>
      </c>
      <c r="F696">
        <v>8689.5</v>
      </c>
      <c r="G696">
        <v>966</v>
      </c>
      <c r="H696" t="s">
        <v>6</v>
      </c>
      <c r="I696" t="str">
        <f>_xlfn.XLOOKUP(shipments[[#This Row],[SPID]],people[SPID],people[Sales_person],"NA",0)</f>
        <v>Dennison Crosswaite</v>
      </c>
      <c r="J696">
        <f>YEAR(shipments[[#This Row],[Shipdate]])</f>
        <v>2023</v>
      </c>
      <c r="K696">
        <f>MONTH(shipments[[#This Row],[Shipdate]])</f>
        <v>3</v>
      </c>
      <c r="L696" t="str">
        <f>TEXT(shipments[[#This Row],[Shipdate]],"mmmm")</f>
        <v>March</v>
      </c>
      <c r="M696">
        <f>_xlfn.XLOOKUP(shipments[[#This Row],[PID]],products[PID],products[Cost_per_box],"NA",0)</f>
        <v>6.8</v>
      </c>
      <c r="N696">
        <f>shipments[[#This Row],[Boxes]]*shipments[[#This Row],[Cost Per Box]]</f>
        <v>6568.8</v>
      </c>
      <c r="O696">
        <f>shipments[[#This Row],[Sales Amount]]-shipments[[#This Row],[Total Cost]]</f>
        <v>2120.6999999999998</v>
      </c>
      <c r="P696" s="9">
        <f>shipments[[#This Row],[Profit]]/shipments[[#This Row],[Sales Amount]]</f>
        <v>0.24405316761608836</v>
      </c>
    </row>
    <row r="697" spans="1:16" x14ac:dyDescent="1">
      <c r="A697" t="s">
        <v>731</v>
      </c>
      <c r="B697" t="s">
        <v>8039</v>
      </c>
      <c r="C697" t="s">
        <v>8027</v>
      </c>
      <c r="D697" t="s">
        <v>8035</v>
      </c>
      <c r="E697" s="1">
        <v>45222</v>
      </c>
      <c r="F697">
        <v>605.25</v>
      </c>
      <c r="G697">
        <v>87</v>
      </c>
      <c r="H697" t="s">
        <v>6</v>
      </c>
      <c r="I697" t="str">
        <f>_xlfn.XLOOKUP(shipments[[#This Row],[SPID]],people[SPID],people[Sales_person],"NA",0)</f>
        <v>Dennison Crosswaite</v>
      </c>
      <c r="J697">
        <f>YEAR(shipments[[#This Row],[Shipdate]])</f>
        <v>2023</v>
      </c>
      <c r="K697">
        <f>MONTH(shipments[[#This Row],[Shipdate]])</f>
        <v>10</v>
      </c>
      <c r="L697" t="str">
        <f>TEXT(shipments[[#This Row],[Shipdate]],"mmmm")</f>
        <v>October</v>
      </c>
      <c r="M697">
        <f>_xlfn.XLOOKUP(shipments[[#This Row],[PID]],products[PID],products[Cost_per_box],"NA",0)</f>
        <v>6.8</v>
      </c>
      <c r="N697">
        <f>shipments[[#This Row],[Boxes]]*shipments[[#This Row],[Cost Per Box]]</f>
        <v>591.6</v>
      </c>
      <c r="O697">
        <f>shipments[[#This Row],[Sales Amount]]-shipments[[#This Row],[Total Cost]]</f>
        <v>13.649999999999977</v>
      </c>
      <c r="P697" s="9">
        <f>shipments[[#This Row],[Profit]]/shipments[[#This Row],[Sales Amount]]</f>
        <v>2.2552664188351883E-2</v>
      </c>
    </row>
    <row r="698" spans="1:16" x14ac:dyDescent="1">
      <c r="A698" t="s">
        <v>732</v>
      </c>
      <c r="B698" t="s">
        <v>8039</v>
      </c>
      <c r="C698" t="s">
        <v>8027</v>
      </c>
      <c r="D698" t="s">
        <v>8032</v>
      </c>
      <c r="E698" s="1">
        <v>45195</v>
      </c>
      <c r="F698">
        <v>3408.75</v>
      </c>
      <c r="G698">
        <v>379</v>
      </c>
      <c r="H698" t="s">
        <v>39</v>
      </c>
      <c r="I698" t="str">
        <f>_xlfn.XLOOKUP(shipments[[#This Row],[SPID]],people[SPID],people[Sales_person],"NA",0)</f>
        <v>Dennison Crosswaite</v>
      </c>
      <c r="J698">
        <f>YEAR(shipments[[#This Row],[Shipdate]])</f>
        <v>2023</v>
      </c>
      <c r="K698">
        <f>MONTH(shipments[[#This Row],[Shipdate]])</f>
        <v>9</v>
      </c>
      <c r="L698" t="str">
        <f>TEXT(shipments[[#This Row],[Shipdate]],"mmmm")</f>
        <v>September</v>
      </c>
      <c r="M698">
        <f>_xlfn.XLOOKUP(shipments[[#This Row],[PID]],products[PID],products[Cost_per_box],"NA",0)</f>
        <v>6.8</v>
      </c>
      <c r="N698">
        <f>shipments[[#This Row],[Boxes]]*shipments[[#This Row],[Cost Per Box]]</f>
        <v>2577.1999999999998</v>
      </c>
      <c r="O698">
        <f>shipments[[#This Row],[Sales Amount]]-shipments[[#This Row],[Total Cost]]</f>
        <v>831.55000000000018</v>
      </c>
      <c r="P698" s="9">
        <f>shipments[[#This Row],[Profit]]/shipments[[#This Row],[Sales Amount]]</f>
        <v>0.24394572790612401</v>
      </c>
    </row>
    <row r="699" spans="1:16" x14ac:dyDescent="1">
      <c r="A699" t="s">
        <v>733</v>
      </c>
      <c r="B699" t="s">
        <v>8039</v>
      </c>
      <c r="C699" t="s">
        <v>8027</v>
      </c>
      <c r="D699" t="s">
        <v>8032</v>
      </c>
      <c r="E699" s="1">
        <v>45251</v>
      </c>
      <c r="F699">
        <v>18643.5</v>
      </c>
      <c r="G699">
        <v>1695</v>
      </c>
      <c r="H699" t="s">
        <v>6</v>
      </c>
      <c r="I699" t="str">
        <f>_xlfn.XLOOKUP(shipments[[#This Row],[SPID]],people[SPID],people[Sales_person],"NA",0)</f>
        <v>Dennison Crosswaite</v>
      </c>
      <c r="J699">
        <f>YEAR(shipments[[#This Row],[Shipdate]])</f>
        <v>2023</v>
      </c>
      <c r="K699">
        <f>MONTH(shipments[[#This Row],[Shipdate]])</f>
        <v>11</v>
      </c>
      <c r="L699" t="str">
        <f>TEXT(shipments[[#This Row],[Shipdate]],"mmmm")</f>
        <v>November</v>
      </c>
      <c r="M699">
        <f>_xlfn.XLOOKUP(shipments[[#This Row],[PID]],products[PID],products[Cost_per_box],"NA",0)</f>
        <v>6.8</v>
      </c>
      <c r="N699">
        <f>shipments[[#This Row],[Boxes]]*shipments[[#This Row],[Cost Per Box]]</f>
        <v>11526</v>
      </c>
      <c r="O699">
        <f>shipments[[#This Row],[Sales Amount]]-shipments[[#This Row],[Total Cost]]</f>
        <v>7117.5</v>
      </c>
      <c r="P699" s="9">
        <f>shipments[[#This Row],[Profit]]/shipments[[#This Row],[Sales Amount]]</f>
        <v>0.38176844476627242</v>
      </c>
    </row>
    <row r="700" spans="1:16" x14ac:dyDescent="1">
      <c r="A700" t="s">
        <v>734</v>
      </c>
      <c r="B700" t="s">
        <v>8039</v>
      </c>
      <c r="C700" t="s">
        <v>8027</v>
      </c>
      <c r="D700" t="s">
        <v>8036</v>
      </c>
      <c r="E700" s="1">
        <v>45439</v>
      </c>
      <c r="F700">
        <v>9504</v>
      </c>
      <c r="G700">
        <v>951</v>
      </c>
      <c r="H700" t="s">
        <v>6</v>
      </c>
      <c r="I700" t="str">
        <f>_xlfn.XLOOKUP(shipments[[#This Row],[SPID]],people[SPID],people[Sales_person],"NA",0)</f>
        <v>Dennison Crosswaite</v>
      </c>
      <c r="J700">
        <f>YEAR(shipments[[#This Row],[Shipdate]])</f>
        <v>2024</v>
      </c>
      <c r="K700">
        <f>MONTH(shipments[[#This Row],[Shipdate]])</f>
        <v>5</v>
      </c>
      <c r="L700" t="str">
        <f>TEXT(shipments[[#This Row],[Shipdate]],"mmmm")</f>
        <v>May</v>
      </c>
      <c r="M700">
        <f>_xlfn.XLOOKUP(shipments[[#This Row],[PID]],products[PID],products[Cost_per_box],"NA",0)</f>
        <v>6.8</v>
      </c>
      <c r="N700">
        <f>shipments[[#This Row],[Boxes]]*shipments[[#This Row],[Cost Per Box]]</f>
        <v>6466.8</v>
      </c>
      <c r="O700">
        <f>shipments[[#This Row],[Sales Amount]]-shipments[[#This Row],[Total Cost]]</f>
        <v>3037.2</v>
      </c>
      <c r="P700" s="9">
        <f>shipments[[#This Row],[Profit]]/shipments[[#This Row],[Sales Amount]]</f>
        <v>0.31957070707070706</v>
      </c>
    </row>
    <row r="701" spans="1:16" x14ac:dyDescent="1">
      <c r="A701" t="s">
        <v>735</v>
      </c>
      <c r="B701" t="s">
        <v>8039</v>
      </c>
      <c r="C701" t="s">
        <v>8028</v>
      </c>
      <c r="D701" t="s">
        <v>8035</v>
      </c>
      <c r="E701" s="1">
        <v>45009</v>
      </c>
      <c r="F701">
        <v>4529.25</v>
      </c>
      <c r="G701">
        <v>157</v>
      </c>
      <c r="H701" t="s">
        <v>6</v>
      </c>
      <c r="I701" t="str">
        <f>_xlfn.XLOOKUP(shipments[[#This Row],[SPID]],people[SPID],people[Sales_person],"NA",0)</f>
        <v>Dennison Crosswaite</v>
      </c>
      <c r="J701">
        <f>YEAR(shipments[[#This Row],[Shipdate]])</f>
        <v>2023</v>
      </c>
      <c r="K701">
        <f>MONTH(shipments[[#This Row],[Shipdate]])</f>
        <v>3</v>
      </c>
      <c r="L701" t="str">
        <f>TEXT(shipments[[#This Row],[Shipdate]],"mmmm")</f>
        <v>March</v>
      </c>
      <c r="M701">
        <f>_xlfn.XLOOKUP(shipments[[#This Row],[PID]],products[PID],products[Cost_per_box],"NA",0)</f>
        <v>5.04</v>
      </c>
      <c r="N701">
        <f>shipments[[#This Row],[Boxes]]*shipments[[#This Row],[Cost Per Box]]</f>
        <v>791.28</v>
      </c>
      <c r="O701">
        <f>shipments[[#This Row],[Sales Amount]]-shipments[[#This Row],[Total Cost]]</f>
        <v>3737.9700000000003</v>
      </c>
      <c r="P701" s="9">
        <f>shipments[[#This Row],[Profit]]/shipments[[#This Row],[Sales Amount]]</f>
        <v>0.8252955787382017</v>
      </c>
    </row>
    <row r="702" spans="1:16" x14ac:dyDescent="1">
      <c r="A702" t="s">
        <v>736</v>
      </c>
      <c r="B702" t="s">
        <v>8039</v>
      </c>
      <c r="C702" t="s">
        <v>8028</v>
      </c>
      <c r="D702" t="s">
        <v>8035</v>
      </c>
      <c r="E702" s="1">
        <v>45113</v>
      </c>
      <c r="F702">
        <v>9837</v>
      </c>
      <c r="G702">
        <v>394</v>
      </c>
      <c r="H702" t="s">
        <v>6</v>
      </c>
      <c r="I702" t="str">
        <f>_xlfn.XLOOKUP(shipments[[#This Row],[SPID]],people[SPID],people[Sales_person],"NA",0)</f>
        <v>Dennison Crosswaite</v>
      </c>
      <c r="J702">
        <f>YEAR(shipments[[#This Row],[Shipdate]])</f>
        <v>2023</v>
      </c>
      <c r="K702">
        <f>MONTH(shipments[[#This Row],[Shipdate]])</f>
        <v>7</v>
      </c>
      <c r="L702" t="str">
        <f>TEXT(shipments[[#This Row],[Shipdate]],"mmmm")</f>
        <v>July</v>
      </c>
      <c r="M702">
        <f>_xlfn.XLOOKUP(shipments[[#This Row],[PID]],products[PID],products[Cost_per_box],"NA",0)</f>
        <v>5.04</v>
      </c>
      <c r="N702">
        <f>shipments[[#This Row],[Boxes]]*shipments[[#This Row],[Cost Per Box]]</f>
        <v>1985.76</v>
      </c>
      <c r="O702">
        <f>shipments[[#This Row],[Sales Amount]]-shipments[[#This Row],[Total Cost]]</f>
        <v>7851.24</v>
      </c>
      <c r="P702" s="9">
        <f>shipments[[#This Row],[Profit]]/shipments[[#This Row],[Sales Amount]]</f>
        <v>0.79813357731015555</v>
      </c>
    </row>
    <row r="703" spans="1:16" x14ac:dyDescent="1">
      <c r="A703" t="s">
        <v>737</v>
      </c>
      <c r="B703" t="s">
        <v>8039</v>
      </c>
      <c r="C703" t="s">
        <v>8028</v>
      </c>
      <c r="D703" t="s">
        <v>8036</v>
      </c>
      <c r="E703" s="1">
        <v>45040</v>
      </c>
      <c r="F703">
        <v>5593.5</v>
      </c>
      <c r="G703">
        <v>193</v>
      </c>
      <c r="H703" t="s">
        <v>6</v>
      </c>
      <c r="I703" t="str">
        <f>_xlfn.XLOOKUP(shipments[[#This Row],[SPID]],people[SPID],people[Sales_person],"NA",0)</f>
        <v>Dennison Crosswaite</v>
      </c>
      <c r="J703">
        <f>YEAR(shipments[[#This Row],[Shipdate]])</f>
        <v>2023</v>
      </c>
      <c r="K703">
        <f>MONTH(shipments[[#This Row],[Shipdate]])</f>
        <v>4</v>
      </c>
      <c r="L703" t="str">
        <f>TEXT(shipments[[#This Row],[Shipdate]],"mmmm")</f>
        <v>April</v>
      </c>
      <c r="M703">
        <f>_xlfn.XLOOKUP(shipments[[#This Row],[PID]],products[PID],products[Cost_per_box],"NA",0)</f>
        <v>5.04</v>
      </c>
      <c r="N703">
        <f>shipments[[#This Row],[Boxes]]*shipments[[#This Row],[Cost Per Box]]</f>
        <v>972.72</v>
      </c>
      <c r="O703">
        <f>shipments[[#This Row],[Sales Amount]]-shipments[[#This Row],[Total Cost]]</f>
        <v>4620.78</v>
      </c>
      <c r="P703" s="9">
        <f>shipments[[#This Row],[Profit]]/shipments[[#This Row],[Sales Amount]]</f>
        <v>0.82609814963797257</v>
      </c>
    </row>
    <row r="704" spans="1:16" x14ac:dyDescent="1">
      <c r="A704" t="s">
        <v>738</v>
      </c>
      <c r="B704" t="s">
        <v>8039</v>
      </c>
      <c r="C704" t="s">
        <v>8029</v>
      </c>
      <c r="D704" t="s">
        <v>8032</v>
      </c>
      <c r="E704" s="1">
        <v>45127</v>
      </c>
      <c r="F704">
        <v>8280</v>
      </c>
      <c r="G704">
        <v>1035</v>
      </c>
      <c r="H704" t="s">
        <v>6</v>
      </c>
      <c r="I704" t="str">
        <f>_xlfn.XLOOKUP(shipments[[#This Row],[SPID]],people[SPID],people[Sales_person],"NA",0)</f>
        <v>Dennison Crosswaite</v>
      </c>
      <c r="J704">
        <f>YEAR(shipments[[#This Row],[Shipdate]])</f>
        <v>2023</v>
      </c>
      <c r="K704">
        <f>MONTH(shipments[[#This Row],[Shipdate]])</f>
        <v>7</v>
      </c>
      <c r="L704" t="str">
        <f>TEXT(shipments[[#This Row],[Shipdate]],"mmmm")</f>
        <v>July</v>
      </c>
      <c r="M704">
        <f>_xlfn.XLOOKUP(shipments[[#This Row],[PID]],products[PID],products[Cost_per_box],"NA",0)</f>
        <v>2.76</v>
      </c>
      <c r="N704">
        <f>shipments[[#This Row],[Boxes]]*shipments[[#This Row],[Cost Per Box]]</f>
        <v>2856.6</v>
      </c>
      <c r="O704">
        <f>shipments[[#This Row],[Sales Amount]]-shipments[[#This Row],[Total Cost]]</f>
        <v>5423.4</v>
      </c>
      <c r="P704" s="9">
        <f>shipments[[#This Row],[Profit]]/shipments[[#This Row],[Sales Amount]]</f>
        <v>0.65499999999999992</v>
      </c>
    </row>
    <row r="705" spans="1:16" x14ac:dyDescent="1">
      <c r="A705" t="s">
        <v>739</v>
      </c>
      <c r="B705" t="s">
        <v>8039</v>
      </c>
      <c r="C705" t="s">
        <v>8029</v>
      </c>
      <c r="D705" t="s">
        <v>8033</v>
      </c>
      <c r="E705" s="1">
        <v>45492</v>
      </c>
      <c r="F705">
        <v>6306.75</v>
      </c>
      <c r="G705">
        <v>631</v>
      </c>
      <c r="H705" t="s">
        <v>39</v>
      </c>
      <c r="I705" t="str">
        <f>_xlfn.XLOOKUP(shipments[[#This Row],[SPID]],people[SPID],people[Sales_person],"NA",0)</f>
        <v>Dennison Crosswaite</v>
      </c>
      <c r="J705">
        <f>YEAR(shipments[[#This Row],[Shipdate]])</f>
        <v>2024</v>
      </c>
      <c r="K705">
        <f>MONTH(shipments[[#This Row],[Shipdate]])</f>
        <v>7</v>
      </c>
      <c r="L705" t="str">
        <f>TEXT(shipments[[#This Row],[Shipdate]],"mmmm")</f>
        <v>July</v>
      </c>
      <c r="M705">
        <f>_xlfn.XLOOKUP(shipments[[#This Row],[PID]],products[PID],products[Cost_per_box],"NA",0)</f>
        <v>2.76</v>
      </c>
      <c r="N705">
        <f>shipments[[#This Row],[Boxes]]*shipments[[#This Row],[Cost Per Box]]</f>
        <v>1741.56</v>
      </c>
      <c r="O705">
        <f>shipments[[#This Row],[Sales Amount]]-shipments[[#This Row],[Total Cost]]</f>
        <v>4565.1900000000005</v>
      </c>
      <c r="P705" s="9">
        <f>shipments[[#This Row],[Profit]]/shipments[[#This Row],[Sales Amount]]</f>
        <v>0.723857771435367</v>
      </c>
    </row>
    <row r="706" spans="1:16" x14ac:dyDescent="1">
      <c r="A706" t="s">
        <v>740</v>
      </c>
      <c r="B706" t="s">
        <v>8039</v>
      </c>
      <c r="C706" t="s">
        <v>8029</v>
      </c>
      <c r="D706" t="s">
        <v>8034</v>
      </c>
      <c r="E706" s="1">
        <v>44977</v>
      </c>
      <c r="F706">
        <v>15099.75</v>
      </c>
      <c r="G706">
        <v>1888</v>
      </c>
      <c r="H706" t="s">
        <v>6</v>
      </c>
      <c r="I706" t="str">
        <f>_xlfn.XLOOKUP(shipments[[#This Row],[SPID]],people[SPID],people[Sales_person],"NA",0)</f>
        <v>Dennison Crosswaite</v>
      </c>
      <c r="J706">
        <f>YEAR(shipments[[#This Row],[Shipdate]])</f>
        <v>2023</v>
      </c>
      <c r="K706">
        <f>MONTH(shipments[[#This Row],[Shipdate]])</f>
        <v>2</v>
      </c>
      <c r="L706" t="str">
        <f>TEXT(shipments[[#This Row],[Shipdate]],"mmmm")</f>
        <v>February</v>
      </c>
      <c r="M706">
        <f>_xlfn.XLOOKUP(shipments[[#This Row],[PID]],products[PID],products[Cost_per_box],"NA",0)</f>
        <v>2.76</v>
      </c>
      <c r="N706">
        <f>shipments[[#This Row],[Boxes]]*shipments[[#This Row],[Cost Per Box]]</f>
        <v>5210.8799999999992</v>
      </c>
      <c r="O706">
        <f>shipments[[#This Row],[Sales Amount]]-shipments[[#This Row],[Total Cost]]</f>
        <v>9888.8700000000008</v>
      </c>
      <c r="P706" s="9">
        <f>shipments[[#This Row],[Profit]]/shipments[[#This Row],[Sales Amount]]</f>
        <v>0.65490289574330707</v>
      </c>
    </row>
    <row r="707" spans="1:16" x14ac:dyDescent="1">
      <c r="A707" t="s">
        <v>741</v>
      </c>
      <c r="B707" t="s">
        <v>8039</v>
      </c>
      <c r="C707" t="s">
        <v>8030</v>
      </c>
      <c r="D707" t="s">
        <v>8036</v>
      </c>
      <c r="E707" s="1">
        <v>44928</v>
      </c>
      <c r="F707">
        <v>4540.5</v>
      </c>
      <c r="G707">
        <v>505</v>
      </c>
      <c r="H707" t="s">
        <v>6</v>
      </c>
      <c r="I707" t="str">
        <f>_xlfn.XLOOKUP(shipments[[#This Row],[SPID]],people[SPID],people[Sales_person],"NA",0)</f>
        <v>Dennison Crosswaite</v>
      </c>
      <c r="J707">
        <f>YEAR(shipments[[#This Row],[Shipdate]])</f>
        <v>2023</v>
      </c>
      <c r="K707">
        <f>MONTH(shipments[[#This Row],[Shipdate]])</f>
        <v>1</v>
      </c>
      <c r="L707" t="str">
        <f>TEXT(shipments[[#This Row],[Shipdate]],"mmmm")</f>
        <v>January</v>
      </c>
      <c r="M707">
        <f>_xlfn.XLOOKUP(shipments[[#This Row],[PID]],products[PID],products[Cost_per_box],"NA",0)</f>
        <v>3.32</v>
      </c>
      <c r="N707">
        <f>shipments[[#This Row],[Boxes]]*shipments[[#This Row],[Cost Per Box]]</f>
        <v>1676.6</v>
      </c>
      <c r="O707">
        <f>shipments[[#This Row],[Sales Amount]]-shipments[[#This Row],[Total Cost]]</f>
        <v>2863.9</v>
      </c>
      <c r="P707" s="9">
        <f>shipments[[#This Row],[Profit]]/shipments[[#This Row],[Sales Amount]]</f>
        <v>0.63074551260874356</v>
      </c>
    </row>
    <row r="708" spans="1:16" x14ac:dyDescent="1">
      <c r="A708" t="s">
        <v>742</v>
      </c>
      <c r="B708" t="s">
        <v>8039</v>
      </c>
      <c r="C708" t="s">
        <v>8030</v>
      </c>
      <c r="D708" t="s">
        <v>8036</v>
      </c>
      <c r="E708" s="1">
        <v>45233</v>
      </c>
      <c r="F708">
        <v>393.75</v>
      </c>
      <c r="G708">
        <v>40</v>
      </c>
      <c r="H708" t="s">
        <v>6</v>
      </c>
      <c r="I708" t="str">
        <f>_xlfn.XLOOKUP(shipments[[#This Row],[SPID]],people[SPID],people[Sales_person],"NA",0)</f>
        <v>Dennison Crosswaite</v>
      </c>
      <c r="J708">
        <f>YEAR(shipments[[#This Row],[Shipdate]])</f>
        <v>2023</v>
      </c>
      <c r="K708">
        <f>MONTH(shipments[[#This Row],[Shipdate]])</f>
        <v>11</v>
      </c>
      <c r="L708" t="str">
        <f>TEXT(shipments[[#This Row],[Shipdate]],"mmmm")</f>
        <v>November</v>
      </c>
      <c r="M708">
        <f>_xlfn.XLOOKUP(shipments[[#This Row],[PID]],products[PID],products[Cost_per_box],"NA",0)</f>
        <v>3.32</v>
      </c>
      <c r="N708">
        <f>shipments[[#This Row],[Boxes]]*shipments[[#This Row],[Cost Per Box]]</f>
        <v>132.79999999999998</v>
      </c>
      <c r="O708">
        <f>shipments[[#This Row],[Sales Amount]]-shipments[[#This Row],[Total Cost]]</f>
        <v>260.95000000000005</v>
      </c>
      <c r="P708" s="9">
        <f>shipments[[#This Row],[Profit]]/shipments[[#This Row],[Sales Amount]]</f>
        <v>0.66273015873015884</v>
      </c>
    </row>
    <row r="709" spans="1:16" x14ac:dyDescent="1">
      <c r="A709" t="s">
        <v>743</v>
      </c>
      <c r="B709" t="s">
        <v>8039</v>
      </c>
      <c r="C709" t="s">
        <v>8030</v>
      </c>
      <c r="D709" t="s">
        <v>8037</v>
      </c>
      <c r="E709" s="1">
        <v>45329</v>
      </c>
      <c r="F709">
        <v>8203.5</v>
      </c>
      <c r="G709">
        <v>746</v>
      </c>
      <c r="H709" t="s">
        <v>6</v>
      </c>
      <c r="I709" t="str">
        <f>_xlfn.XLOOKUP(shipments[[#This Row],[SPID]],people[SPID],people[Sales_person],"NA",0)</f>
        <v>Dennison Crosswaite</v>
      </c>
      <c r="J709">
        <f>YEAR(shipments[[#This Row],[Shipdate]])</f>
        <v>2024</v>
      </c>
      <c r="K709">
        <f>MONTH(shipments[[#This Row],[Shipdate]])</f>
        <v>2</v>
      </c>
      <c r="L709" t="str">
        <f>TEXT(shipments[[#This Row],[Shipdate]],"mmmm")</f>
        <v>February</v>
      </c>
      <c r="M709">
        <f>_xlfn.XLOOKUP(shipments[[#This Row],[PID]],products[PID],products[Cost_per_box],"NA",0)</f>
        <v>3.32</v>
      </c>
      <c r="N709">
        <f>shipments[[#This Row],[Boxes]]*shipments[[#This Row],[Cost Per Box]]</f>
        <v>2476.7199999999998</v>
      </c>
      <c r="O709">
        <f>shipments[[#This Row],[Sales Amount]]-shipments[[#This Row],[Total Cost]]</f>
        <v>5726.7800000000007</v>
      </c>
      <c r="P709" s="9">
        <f>shipments[[#This Row],[Profit]]/shipments[[#This Row],[Sales Amount]]</f>
        <v>0.69808983970256611</v>
      </c>
    </row>
    <row r="710" spans="1:16" x14ac:dyDescent="1">
      <c r="A710" t="s">
        <v>744</v>
      </c>
      <c r="B710" t="s">
        <v>8039</v>
      </c>
      <c r="C710" t="s">
        <v>8031</v>
      </c>
      <c r="D710" t="s">
        <v>8033</v>
      </c>
      <c r="E710" s="1">
        <v>45323</v>
      </c>
      <c r="F710">
        <v>2965.5</v>
      </c>
      <c r="G710">
        <v>157</v>
      </c>
      <c r="H710" t="s">
        <v>6</v>
      </c>
      <c r="I710" t="str">
        <f>_xlfn.XLOOKUP(shipments[[#This Row],[SPID]],people[SPID],people[Sales_person],"NA",0)</f>
        <v>Dennison Crosswaite</v>
      </c>
      <c r="J710">
        <f>YEAR(shipments[[#This Row],[Shipdate]])</f>
        <v>2024</v>
      </c>
      <c r="K710">
        <f>MONTH(shipments[[#This Row],[Shipdate]])</f>
        <v>2</v>
      </c>
      <c r="L710" t="str">
        <f>TEXT(shipments[[#This Row],[Shipdate]],"mmmm")</f>
        <v>February</v>
      </c>
      <c r="M710">
        <f>_xlfn.XLOOKUP(shipments[[#This Row],[PID]],products[PID],products[Cost_per_box],"NA",0)</f>
        <v>2.65</v>
      </c>
      <c r="N710">
        <f>shipments[[#This Row],[Boxes]]*shipments[[#This Row],[Cost Per Box]]</f>
        <v>416.05</v>
      </c>
      <c r="O710">
        <f>shipments[[#This Row],[Sales Amount]]-shipments[[#This Row],[Total Cost]]</f>
        <v>2549.4499999999998</v>
      </c>
      <c r="P710" s="9">
        <f>shipments[[#This Row],[Profit]]/shipments[[#This Row],[Sales Amount]]</f>
        <v>0.85970325408868653</v>
      </c>
    </row>
    <row r="711" spans="1:16" x14ac:dyDescent="1">
      <c r="A711" t="s">
        <v>745</v>
      </c>
      <c r="B711" t="s">
        <v>8039</v>
      </c>
      <c r="C711" t="s">
        <v>8031</v>
      </c>
      <c r="D711" t="s">
        <v>8037</v>
      </c>
      <c r="E711" s="1">
        <v>45092</v>
      </c>
      <c r="F711">
        <v>3717</v>
      </c>
      <c r="G711">
        <v>169</v>
      </c>
      <c r="H711" t="s">
        <v>6</v>
      </c>
      <c r="I711" t="str">
        <f>_xlfn.XLOOKUP(shipments[[#This Row],[SPID]],people[SPID],people[Sales_person],"NA",0)</f>
        <v>Dennison Crosswaite</v>
      </c>
      <c r="J711">
        <f>YEAR(shipments[[#This Row],[Shipdate]])</f>
        <v>2023</v>
      </c>
      <c r="K711">
        <f>MONTH(shipments[[#This Row],[Shipdate]])</f>
        <v>6</v>
      </c>
      <c r="L711" t="str">
        <f>TEXT(shipments[[#This Row],[Shipdate]],"mmmm")</f>
        <v>June</v>
      </c>
      <c r="M711">
        <f>_xlfn.XLOOKUP(shipments[[#This Row],[PID]],products[PID],products[Cost_per_box],"NA",0)</f>
        <v>2.65</v>
      </c>
      <c r="N711">
        <f>shipments[[#This Row],[Boxes]]*shipments[[#This Row],[Cost Per Box]]</f>
        <v>447.84999999999997</v>
      </c>
      <c r="O711">
        <f>shipments[[#This Row],[Sales Amount]]-shipments[[#This Row],[Total Cost]]</f>
        <v>3269.15</v>
      </c>
      <c r="P711" s="9">
        <f>shipments[[#This Row],[Profit]]/shipments[[#This Row],[Sales Amount]]</f>
        <v>0.87951304815711595</v>
      </c>
    </row>
    <row r="712" spans="1:16" x14ac:dyDescent="1">
      <c r="A712" t="s">
        <v>746</v>
      </c>
      <c r="B712" t="s">
        <v>8039</v>
      </c>
      <c r="C712" t="s">
        <v>8031</v>
      </c>
      <c r="D712" t="s">
        <v>8032</v>
      </c>
      <c r="E712" s="1">
        <v>45450</v>
      </c>
      <c r="F712">
        <v>11306.25</v>
      </c>
      <c r="G712">
        <v>566</v>
      </c>
      <c r="H712" t="s">
        <v>6</v>
      </c>
      <c r="I712" t="str">
        <f>_xlfn.XLOOKUP(shipments[[#This Row],[SPID]],people[SPID],people[Sales_person],"NA",0)</f>
        <v>Dennison Crosswaite</v>
      </c>
      <c r="J712">
        <f>YEAR(shipments[[#This Row],[Shipdate]])</f>
        <v>2024</v>
      </c>
      <c r="K712">
        <f>MONTH(shipments[[#This Row],[Shipdate]])</f>
        <v>6</v>
      </c>
      <c r="L712" t="str">
        <f>TEXT(shipments[[#This Row],[Shipdate]],"mmmm")</f>
        <v>June</v>
      </c>
      <c r="M712">
        <f>_xlfn.XLOOKUP(shipments[[#This Row],[PID]],products[PID],products[Cost_per_box],"NA",0)</f>
        <v>2.65</v>
      </c>
      <c r="N712">
        <f>shipments[[#This Row],[Boxes]]*shipments[[#This Row],[Cost Per Box]]</f>
        <v>1499.8999999999999</v>
      </c>
      <c r="O712">
        <f>shipments[[#This Row],[Sales Amount]]-shipments[[#This Row],[Total Cost]]</f>
        <v>9806.35</v>
      </c>
      <c r="P712" s="9">
        <f>shipments[[#This Row],[Profit]]/shipments[[#This Row],[Sales Amount]]</f>
        <v>0.86733886124930903</v>
      </c>
    </row>
    <row r="713" spans="1:16" x14ac:dyDescent="1">
      <c r="A713" t="s">
        <v>747</v>
      </c>
      <c r="B713" t="s">
        <v>8039</v>
      </c>
      <c r="C713" t="s">
        <v>8031</v>
      </c>
      <c r="D713" t="s">
        <v>8032</v>
      </c>
      <c r="E713" s="1">
        <v>45170</v>
      </c>
      <c r="F713">
        <v>6907.5</v>
      </c>
      <c r="G713">
        <v>346</v>
      </c>
      <c r="H713" t="s">
        <v>6</v>
      </c>
      <c r="I713" t="str">
        <f>_xlfn.XLOOKUP(shipments[[#This Row],[SPID]],people[SPID],people[Sales_person],"NA",0)</f>
        <v>Dennison Crosswaite</v>
      </c>
      <c r="J713">
        <f>YEAR(shipments[[#This Row],[Shipdate]])</f>
        <v>2023</v>
      </c>
      <c r="K713">
        <f>MONTH(shipments[[#This Row],[Shipdate]])</f>
        <v>9</v>
      </c>
      <c r="L713" t="str">
        <f>TEXT(shipments[[#This Row],[Shipdate]],"mmmm")</f>
        <v>September</v>
      </c>
      <c r="M713">
        <f>_xlfn.XLOOKUP(shipments[[#This Row],[PID]],products[PID],products[Cost_per_box],"NA",0)</f>
        <v>2.65</v>
      </c>
      <c r="N713">
        <f>shipments[[#This Row],[Boxes]]*shipments[[#This Row],[Cost Per Box]]</f>
        <v>916.9</v>
      </c>
      <c r="O713">
        <f>shipments[[#This Row],[Sales Amount]]-shipments[[#This Row],[Total Cost]]</f>
        <v>5990.6</v>
      </c>
      <c r="P713" s="9">
        <f>shipments[[#This Row],[Profit]]/shipments[[#This Row],[Sales Amount]]</f>
        <v>0.86726022439377493</v>
      </c>
    </row>
    <row r="714" spans="1:16" x14ac:dyDescent="1">
      <c r="A714" t="s">
        <v>748</v>
      </c>
      <c r="B714" t="s">
        <v>8039</v>
      </c>
      <c r="C714" t="s">
        <v>8031</v>
      </c>
      <c r="D714" t="s">
        <v>8037</v>
      </c>
      <c r="E714" s="1">
        <v>45301</v>
      </c>
      <c r="F714">
        <v>3620.25</v>
      </c>
      <c r="G714">
        <v>182</v>
      </c>
      <c r="H714" t="s">
        <v>6</v>
      </c>
      <c r="I714" t="str">
        <f>_xlfn.XLOOKUP(shipments[[#This Row],[SPID]],people[SPID],people[Sales_person],"NA",0)</f>
        <v>Dennison Crosswaite</v>
      </c>
      <c r="J714">
        <f>YEAR(shipments[[#This Row],[Shipdate]])</f>
        <v>2024</v>
      </c>
      <c r="K714">
        <f>MONTH(shipments[[#This Row],[Shipdate]])</f>
        <v>1</v>
      </c>
      <c r="L714" t="str">
        <f>TEXT(shipments[[#This Row],[Shipdate]],"mmmm")</f>
        <v>January</v>
      </c>
      <c r="M714">
        <f>_xlfn.XLOOKUP(shipments[[#This Row],[PID]],products[PID],products[Cost_per_box],"NA",0)</f>
        <v>2.65</v>
      </c>
      <c r="N714">
        <f>shipments[[#This Row],[Boxes]]*shipments[[#This Row],[Cost Per Box]]</f>
        <v>482.3</v>
      </c>
      <c r="O714">
        <f>shipments[[#This Row],[Sales Amount]]-shipments[[#This Row],[Total Cost]]</f>
        <v>3137.95</v>
      </c>
      <c r="P714" s="9">
        <f>shipments[[#This Row],[Profit]]/shipments[[#This Row],[Sales Amount]]</f>
        <v>0.86677715627373797</v>
      </c>
    </row>
    <row r="715" spans="1:16" x14ac:dyDescent="1">
      <c r="A715" t="s">
        <v>749</v>
      </c>
      <c r="B715" t="s">
        <v>8039</v>
      </c>
      <c r="C715" t="s">
        <v>8010</v>
      </c>
      <c r="D715" t="s">
        <v>8032</v>
      </c>
      <c r="E715" s="1">
        <v>45320</v>
      </c>
      <c r="F715">
        <v>3163.5</v>
      </c>
      <c r="G715">
        <v>198</v>
      </c>
      <c r="H715" t="s">
        <v>6</v>
      </c>
      <c r="I715" t="str">
        <f>_xlfn.XLOOKUP(shipments[[#This Row],[SPID]],people[SPID],people[Sales_person],"NA",0)</f>
        <v>Dennison Crosswaite</v>
      </c>
      <c r="J715">
        <f>YEAR(shipments[[#This Row],[Shipdate]])</f>
        <v>2024</v>
      </c>
      <c r="K715">
        <f>MONTH(shipments[[#This Row],[Shipdate]])</f>
        <v>1</v>
      </c>
      <c r="L715" t="str">
        <f>TEXT(shipments[[#This Row],[Shipdate]],"mmmm")</f>
        <v>January</v>
      </c>
      <c r="M715">
        <f>_xlfn.XLOOKUP(shipments[[#This Row],[PID]],products[PID],products[Cost_per_box],"NA",0)</f>
        <v>5.26</v>
      </c>
      <c r="N715">
        <f>shipments[[#This Row],[Boxes]]*shipments[[#This Row],[Cost Per Box]]</f>
        <v>1041.48</v>
      </c>
      <c r="O715">
        <f>shipments[[#This Row],[Sales Amount]]-shipments[[#This Row],[Total Cost]]</f>
        <v>2122.02</v>
      </c>
      <c r="P715" s="9">
        <f>shipments[[#This Row],[Profit]]/shipments[[#This Row],[Sales Amount]]</f>
        <v>0.67078236130867708</v>
      </c>
    </row>
    <row r="716" spans="1:16" x14ac:dyDescent="1">
      <c r="A716" t="s">
        <v>750</v>
      </c>
      <c r="B716" t="s">
        <v>8039</v>
      </c>
      <c r="C716" t="s">
        <v>8010</v>
      </c>
      <c r="D716" t="s">
        <v>8033</v>
      </c>
      <c r="E716" s="1">
        <v>45273</v>
      </c>
      <c r="F716">
        <v>5757.75</v>
      </c>
      <c r="G716">
        <v>443</v>
      </c>
      <c r="H716" t="s">
        <v>6</v>
      </c>
      <c r="I716" t="str">
        <f>_xlfn.XLOOKUP(shipments[[#This Row],[SPID]],people[SPID],people[Sales_person],"NA",0)</f>
        <v>Dennison Crosswaite</v>
      </c>
      <c r="J716">
        <f>YEAR(shipments[[#This Row],[Shipdate]])</f>
        <v>2023</v>
      </c>
      <c r="K716">
        <f>MONTH(shipments[[#This Row],[Shipdate]])</f>
        <v>12</v>
      </c>
      <c r="L716" t="str">
        <f>TEXT(shipments[[#This Row],[Shipdate]],"mmmm")</f>
        <v>December</v>
      </c>
      <c r="M716">
        <f>_xlfn.XLOOKUP(shipments[[#This Row],[PID]],products[PID],products[Cost_per_box],"NA",0)</f>
        <v>5.26</v>
      </c>
      <c r="N716">
        <f>shipments[[#This Row],[Boxes]]*shipments[[#This Row],[Cost Per Box]]</f>
        <v>2330.1799999999998</v>
      </c>
      <c r="O716">
        <f>shipments[[#This Row],[Sales Amount]]-shipments[[#This Row],[Total Cost]]</f>
        <v>3427.57</v>
      </c>
      <c r="P716" s="9">
        <f>shipments[[#This Row],[Profit]]/shipments[[#This Row],[Sales Amount]]</f>
        <v>0.59529677391342106</v>
      </c>
    </row>
    <row r="717" spans="1:16" x14ac:dyDescent="1">
      <c r="A717" t="s">
        <v>751</v>
      </c>
      <c r="B717" t="s">
        <v>8039</v>
      </c>
      <c r="C717" t="s">
        <v>8010</v>
      </c>
      <c r="D717" t="s">
        <v>8037</v>
      </c>
      <c r="E717" s="1">
        <v>45541</v>
      </c>
      <c r="F717">
        <v>1332</v>
      </c>
      <c r="G717">
        <v>103</v>
      </c>
      <c r="H717" t="s">
        <v>25</v>
      </c>
      <c r="I717" t="str">
        <f>_xlfn.XLOOKUP(shipments[[#This Row],[SPID]],people[SPID],people[Sales_person],"NA",0)</f>
        <v>Dennison Crosswaite</v>
      </c>
      <c r="J717">
        <f>YEAR(shipments[[#This Row],[Shipdate]])</f>
        <v>2024</v>
      </c>
      <c r="K717">
        <f>MONTH(shipments[[#This Row],[Shipdate]])</f>
        <v>9</v>
      </c>
      <c r="L717" t="str">
        <f>TEXT(shipments[[#This Row],[Shipdate]],"mmmm")</f>
        <v>September</v>
      </c>
      <c r="M717">
        <f>_xlfn.XLOOKUP(shipments[[#This Row],[PID]],products[PID],products[Cost_per_box],"NA",0)</f>
        <v>5.26</v>
      </c>
      <c r="N717">
        <f>shipments[[#This Row],[Boxes]]*shipments[[#This Row],[Cost Per Box]]</f>
        <v>541.78</v>
      </c>
      <c r="O717">
        <f>shipments[[#This Row],[Sales Amount]]-shipments[[#This Row],[Total Cost]]</f>
        <v>790.22</v>
      </c>
      <c r="P717" s="9">
        <f>shipments[[#This Row],[Profit]]/shipments[[#This Row],[Sales Amount]]</f>
        <v>0.59325825825825829</v>
      </c>
    </row>
    <row r="718" spans="1:16" x14ac:dyDescent="1">
      <c r="A718" t="s">
        <v>752</v>
      </c>
      <c r="B718" t="s">
        <v>8039</v>
      </c>
      <c r="C718" t="s">
        <v>8013</v>
      </c>
      <c r="D718" t="s">
        <v>8034</v>
      </c>
      <c r="E718" s="1">
        <v>45197</v>
      </c>
      <c r="F718">
        <v>3129.75</v>
      </c>
      <c r="G718">
        <v>626</v>
      </c>
      <c r="H718" t="s">
        <v>6</v>
      </c>
      <c r="I718" t="str">
        <f>_xlfn.XLOOKUP(shipments[[#This Row],[SPID]],people[SPID],people[Sales_person],"NA",0)</f>
        <v>Dennison Crosswaite</v>
      </c>
      <c r="J718">
        <f>YEAR(shipments[[#This Row],[Shipdate]])</f>
        <v>2023</v>
      </c>
      <c r="K718">
        <f>MONTH(shipments[[#This Row],[Shipdate]])</f>
        <v>9</v>
      </c>
      <c r="L718" t="str">
        <f>TEXT(shipments[[#This Row],[Shipdate]],"mmmm")</f>
        <v>September</v>
      </c>
      <c r="M718">
        <f>_xlfn.XLOOKUP(shipments[[#This Row],[PID]],products[PID],products[Cost_per_box],"NA",0)</f>
        <v>3.85</v>
      </c>
      <c r="N718">
        <f>shipments[[#This Row],[Boxes]]*shipments[[#This Row],[Cost Per Box]]</f>
        <v>2410.1</v>
      </c>
      <c r="O718">
        <f>shipments[[#This Row],[Sales Amount]]-shipments[[#This Row],[Total Cost]]</f>
        <v>719.65000000000009</v>
      </c>
      <c r="P718" s="9">
        <f>shipments[[#This Row],[Profit]]/shipments[[#This Row],[Sales Amount]]</f>
        <v>0.2299384934898954</v>
      </c>
    </row>
    <row r="719" spans="1:16" x14ac:dyDescent="1">
      <c r="A719" t="s">
        <v>753</v>
      </c>
      <c r="B719" t="s">
        <v>8039</v>
      </c>
      <c r="C719" t="s">
        <v>8013</v>
      </c>
      <c r="D719" t="s">
        <v>8034</v>
      </c>
      <c r="E719" s="1">
        <v>45224</v>
      </c>
      <c r="F719">
        <v>7195.5</v>
      </c>
      <c r="G719">
        <v>1200</v>
      </c>
      <c r="H719" t="s">
        <v>6</v>
      </c>
      <c r="I719" t="str">
        <f>_xlfn.XLOOKUP(shipments[[#This Row],[SPID]],people[SPID],people[Sales_person],"NA",0)</f>
        <v>Dennison Crosswaite</v>
      </c>
      <c r="J719">
        <f>YEAR(shipments[[#This Row],[Shipdate]])</f>
        <v>2023</v>
      </c>
      <c r="K719">
        <f>MONTH(shipments[[#This Row],[Shipdate]])</f>
        <v>10</v>
      </c>
      <c r="L719" t="str">
        <f>TEXT(shipments[[#This Row],[Shipdate]],"mmmm")</f>
        <v>October</v>
      </c>
      <c r="M719">
        <f>_xlfn.XLOOKUP(shipments[[#This Row],[PID]],products[PID],products[Cost_per_box],"NA",0)</f>
        <v>3.85</v>
      </c>
      <c r="N719">
        <f>shipments[[#This Row],[Boxes]]*shipments[[#This Row],[Cost Per Box]]</f>
        <v>4620</v>
      </c>
      <c r="O719">
        <f>shipments[[#This Row],[Sales Amount]]-shipments[[#This Row],[Total Cost]]</f>
        <v>2575.5</v>
      </c>
      <c r="P719" s="9">
        <f>shipments[[#This Row],[Profit]]/shipments[[#This Row],[Sales Amount]]</f>
        <v>0.35793204085887015</v>
      </c>
    </row>
    <row r="720" spans="1:16" x14ac:dyDescent="1">
      <c r="A720" t="s">
        <v>754</v>
      </c>
      <c r="B720" t="s">
        <v>8039</v>
      </c>
      <c r="C720" t="s">
        <v>8014</v>
      </c>
      <c r="D720" t="s">
        <v>8036</v>
      </c>
      <c r="E720" s="1">
        <v>45268</v>
      </c>
      <c r="F720">
        <v>3215.25</v>
      </c>
      <c r="G720">
        <v>358</v>
      </c>
      <c r="H720" t="s">
        <v>6</v>
      </c>
      <c r="I720" t="str">
        <f>_xlfn.XLOOKUP(shipments[[#This Row],[SPID]],people[SPID],people[Sales_person],"NA",0)</f>
        <v>Dennison Crosswaite</v>
      </c>
      <c r="J720">
        <f>YEAR(shipments[[#This Row],[Shipdate]])</f>
        <v>2023</v>
      </c>
      <c r="K720">
        <f>MONTH(shipments[[#This Row],[Shipdate]])</f>
        <v>12</v>
      </c>
      <c r="L720" t="str">
        <f>TEXT(shipments[[#This Row],[Shipdate]],"mmmm")</f>
        <v>December</v>
      </c>
      <c r="M720">
        <f>_xlfn.XLOOKUP(shipments[[#This Row],[PID]],products[PID],products[Cost_per_box],"NA",0)</f>
        <v>5.72</v>
      </c>
      <c r="N720">
        <f>shipments[[#This Row],[Boxes]]*shipments[[#This Row],[Cost Per Box]]</f>
        <v>2047.76</v>
      </c>
      <c r="O720">
        <f>shipments[[#This Row],[Sales Amount]]-shipments[[#This Row],[Total Cost]]</f>
        <v>1167.49</v>
      </c>
      <c r="P720" s="9">
        <f>shipments[[#This Row],[Profit]]/shipments[[#This Row],[Sales Amount]]</f>
        <v>0.3631101780576938</v>
      </c>
    </row>
    <row r="721" spans="1:16" x14ac:dyDescent="1">
      <c r="A721" t="s">
        <v>755</v>
      </c>
      <c r="B721" t="s">
        <v>8039</v>
      </c>
      <c r="C721" t="s">
        <v>8014</v>
      </c>
      <c r="D721" t="s">
        <v>8037</v>
      </c>
      <c r="E721" s="1">
        <v>45148</v>
      </c>
      <c r="F721">
        <v>261</v>
      </c>
      <c r="G721">
        <v>33</v>
      </c>
      <c r="H721" t="s">
        <v>6</v>
      </c>
      <c r="I721" t="str">
        <f>_xlfn.XLOOKUP(shipments[[#This Row],[SPID]],people[SPID],people[Sales_person],"NA",0)</f>
        <v>Dennison Crosswaite</v>
      </c>
      <c r="J721">
        <f>YEAR(shipments[[#This Row],[Shipdate]])</f>
        <v>2023</v>
      </c>
      <c r="K721">
        <f>MONTH(shipments[[#This Row],[Shipdate]])</f>
        <v>8</v>
      </c>
      <c r="L721" t="str">
        <f>TEXT(shipments[[#This Row],[Shipdate]],"mmmm")</f>
        <v>August</v>
      </c>
      <c r="M721">
        <f>_xlfn.XLOOKUP(shipments[[#This Row],[PID]],products[PID],products[Cost_per_box],"NA",0)</f>
        <v>5.72</v>
      </c>
      <c r="N721">
        <f>shipments[[#This Row],[Boxes]]*shipments[[#This Row],[Cost Per Box]]</f>
        <v>188.76</v>
      </c>
      <c r="O721">
        <f>shipments[[#This Row],[Sales Amount]]-shipments[[#This Row],[Total Cost]]</f>
        <v>72.240000000000009</v>
      </c>
      <c r="P721" s="9">
        <f>shipments[[#This Row],[Profit]]/shipments[[#This Row],[Sales Amount]]</f>
        <v>0.27678160919540234</v>
      </c>
    </row>
    <row r="722" spans="1:16" x14ac:dyDescent="1">
      <c r="A722" t="s">
        <v>756</v>
      </c>
      <c r="B722" t="s">
        <v>8039</v>
      </c>
      <c r="C722" t="s">
        <v>8015</v>
      </c>
      <c r="D722" t="s">
        <v>8032</v>
      </c>
      <c r="E722" s="1">
        <v>45028</v>
      </c>
      <c r="F722">
        <v>4781.25</v>
      </c>
      <c r="G722">
        <v>171</v>
      </c>
      <c r="H722" t="s">
        <v>6</v>
      </c>
      <c r="I722" t="str">
        <f>_xlfn.XLOOKUP(shipments[[#This Row],[SPID]],people[SPID],people[Sales_person],"NA",0)</f>
        <v>Dennison Crosswaite</v>
      </c>
      <c r="J722">
        <f>YEAR(shipments[[#This Row],[Shipdate]])</f>
        <v>2023</v>
      </c>
      <c r="K722">
        <f>MONTH(shipments[[#This Row],[Shipdate]])</f>
        <v>4</v>
      </c>
      <c r="L722" t="str">
        <f>TEXT(shipments[[#This Row],[Shipdate]],"mmmm")</f>
        <v>April</v>
      </c>
      <c r="M722">
        <f>_xlfn.XLOOKUP(shipments[[#This Row],[PID]],products[PID],products[Cost_per_box],"NA",0)</f>
        <v>6.31</v>
      </c>
      <c r="N722">
        <f>shipments[[#This Row],[Boxes]]*shipments[[#This Row],[Cost Per Box]]</f>
        <v>1079.01</v>
      </c>
      <c r="O722">
        <f>shipments[[#This Row],[Sales Amount]]-shipments[[#This Row],[Total Cost]]</f>
        <v>3702.24</v>
      </c>
      <c r="P722" s="9">
        <f>shipments[[#This Row],[Profit]]/shipments[[#This Row],[Sales Amount]]</f>
        <v>0.77432470588235291</v>
      </c>
    </row>
    <row r="723" spans="1:16" x14ac:dyDescent="1">
      <c r="A723" t="s">
        <v>757</v>
      </c>
      <c r="B723" t="s">
        <v>8039</v>
      </c>
      <c r="C723" t="s">
        <v>8015</v>
      </c>
      <c r="D723" t="s">
        <v>8036</v>
      </c>
      <c r="E723" s="1">
        <v>45084</v>
      </c>
      <c r="F723">
        <v>8131.5</v>
      </c>
      <c r="G723">
        <v>326</v>
      </c>
      <c r="H723" t="s">
        <v>6</v>
      </c>
      <c r="I723" t="str">
        <f>_xlfn.XLOOKUP(shipments[[#This Row],[SPID]],people[SPID],people[Sales_person],"NA",0)</f>
        <v>Dennison Crosswaite</v>
      </c>
      <c r="J723">
        <f>YEAR(shipments[[#This Row],[Shipdate]])</f>
        <v>2023</v>
      </c>
      <c r="K723">
        <f>MONTH(shipments[[#This Row],[Shipdate]])</f>
        <v>6</v>
      </c>
      <c r="L723" t="str">
        <f>TEXT(shipments[[#This Row],[Shipdate]],"mmmm")</f>
        <v>June</v>
      </c>
      <c r="M723">
        <f>_xlfn.XLOOKUP(shipments[[#This Row],[PID]],products[PID],products[Cost_per_box],"NA",0)</f>
        <v>6.31</v>
      </c>
      <c r="N723">
        <f>shipments[[#This Row],[Boxes]]*shipments[[#This Row],[Cost Per Box]]</f>
        <v>2057.06</v>
      </c>
      <c r="O723">
        <f>shipments[[#This Row],[Sales Amount]]-shipments[[#This Row],[Total Cost]]</f>
        <v>6074.4400000000005</v>
      </c>
      <c r="P723" s="9">
        <f>shipments[[#This Row],[Profit]]/shipments[[#This Row],[Sales Amount]]</f>
        <v>0.7470257640041813</v>
      </c>
    </row>
    <row r="724" spans="1:16" x14ac:dyDescent="1">
      <c r="A724" t="s">
        <v>758</v>
      </c>
      <c r="B724" t="s">
        <v>8039</v>
      </c>
      <c r="C724" t="s">
        <v>8015</v>
      </c>
      <c r="D724" t="s">
        <v>8037</v>
      </c>
      <c r="E724" s="1">
        <v>45188</v>
      </c>
      <c r="F724">
        <v>3620.25</v>
      </c>
      <c r="G724">
        <v>145</v>
      </c>
      <c r="H724" t="s">
        <v>6</v>
      </c>
      <c r="I724" t="str">
        <f>_xlfn.XLOOKUP(shipments[[#This Row],[SPID]],people[SPID],people[Sales_person],"NA",0)</f>
        <v>Dennison Crosswaite</v>
      </c>
      <c r="J724">
        <f>YEAR(shipments[[#This Row],[Shipdate]])</f>
        <v>2023</v>
      </c>
      <c r="K724">
        <f>MONTH(shipments[[#This Row],[Shipdate]])</f>
        <v>9</v>
      </c>
      <c r="L724" t="str">
        <f>TEXT(shipments[[#This Row],[Shipdate]],"mmmm")</f>
        <v>September</v>
      </c>
      <c r="M724">
        <f>_xlfn.XLOOKUP(shipments[[#This Row],[PID]],products[PID],products[Cost_per_box],"NA",0)</f>
        <v>6.31</v>
      </c>
      <c r="N724">
        <f>shipments[[#This Row],[Boxes]]*shipments[[#This Row],[Cost Per Box]]</f>
        <v>914.94999999999993</v>
      </c>
      <c r="O724">
        <f>shipments[[#This Row],[Sales Amount]]-shipments[[#This Row],[Total Cost]]</f>
        <v>2705.3</v>
      </c>
      <c r="P724" s="9">
        <f>shipments[[#This Row],[Profit]]/shipments[[#This Row],[Sales Amount]]</f>
        <v>0.74726883502520547</v>
      </c>
    </row>
    <row r="725" spans="1:16" x14ac:dyDescent="1">
      <c r="A725" t="s">
        <v>759</v>
      </c>
      <c r="B725" t="s">
        <v>8039</v>
      </c>
      <c r="C725" t="s">
        <v>8015</v>
      </c>
      <c r="D725" t="s">
        <v>8032</v>
      </c>
      <c r="E725" s="1">
        <v>44987</v>
      </c>
      <c r="F725">
        <v>4396.5</v>
      </c>
      <c r="G725">
        <v>184</v>
      </c>
      <c r="H725" t="s">
        <v>6</v>
      </c>
      <c r="I725" t="str">
        <f>_xlfn.XLOOKUP(shipments[[#This Row],[SPID]],people[SPID],people[Sales_person],"NA",0)</f>
        <v>Dennison Crosswaite</v>
      </c>
      <c r="J725">
        <f>YEAR(shipments[[#This Row],[Shipdate]])</f>
        <v>2023</v>
      </c>
      <c r="K725">
        <f>MONTH(shipments[[#This Row],[Shipdate]])</f>
        <v>3</v>
      </c>
      <c r="L725" t="str">
        <f>TEXT(shipments[[#This Row],[Shipdate]],"mmmm")</f>
        <v>March</v>
      </c>
      <c r="M725">
        <f>_xlfn.XLOOKUP(shipments[[#This Row],[PID]],products[PID],products[Cost_per_box],"NA",0)</f>
        <v>6.31</v>
      </c>
      <c r="N725">
        <f>shipments[[#This Row],[Boxes]]*shipments[[#This Row],[Cost Per Box]]</f>
        <v>1161.04</v>
      </c>
      <c r="O725">
        <f>shipments[[#This Row],[Sales Amount]]-shipments[[#This Row],[Total Cost]]</f>
        <v>3235.46</v>
      </c>
      <c r="P725" s="9">
        <f>shipments[[#This Row],[Profit]]/shipments[[#This Row],[Sales Amount]]</f>
        <v>0.73591720686910045</v>
      </c>
    </row>
    <row r="726" spans="1:16" x14ac:dyDescent="1">
      <c r="A726" t="s">
        <v>760</v>
      </c>
      <c r="B726" t="s">
        <v>8039</v>
      </c>
      <c r="C726" t="s">
        <v>8016</v>
      </c>
      <c r="D726" t="s">
        <v>8037</v>
      </c>
      <c r="E726" s="1">
        <v>44928</v>
      </c>
      <c r="F726">
        <v>6189.75</v>
      </c>
      <c r="G726">
        <v>248</v>
      </c>
      <c r="H726" t="s">
        <v>6</v>
      </c>
      <c r="I726" t="str">
        <f>_xlfn.XLOOKUP(shipments[[#This Row],[SPID]],people[SPID],people[Sales_person],"NA",0)</f>
        <v>Dennison Crosswaite</v>
      </c>
      <c r="J726">
        <f>YEAR(shipments[[#This Row],[Shipdate]])</f>
        <v>2023</v>
      </c>
      <c r="K726">
        <f>MONTH(shipments[[#This Row],[Shipdate]])</f>
        <v>1</v>
      </c>
      <c r="L726" t="str">
        <f>TEXT(shipments[[#This Row],[Shipdate]],"mmmm")</f>
        <v>January</v>
      </c>
      <c r="M726">
        <f>_xlfn.XLOOKUP(shipments[[#This Row],[PID]],products[PID],products[Cost_per_box],"NA",0)</f>
        <v>9.94</v>
      </c>
      <c r="N726">
        <f>shipments[[#This Row],[Boxes]]*shipments[[#This Row],[Cost Per Box]]</f>
        <v>2465.12</v>
      </c>
      <c r="O726">
        <f>shipments[[#This Row],[Sales Amount]]-shipments[[#This Row],[Total Cost]]</f>
        <v>3724.63</v>
      </c>
      <c r="P726" s="9">
        <f>shipments[[#This Row],[Profit]]/shipments[[#This Row],[Sales Amount]]</f>
        <v>0.60174158891716145</v>
      </c>
    </row>
    <row r="727" spans="1:16" x14ac:dyDescent="1">
      <c r="A727" t="s">
        <v>761</v>
      </c>
      <c r="B727" t="s">
        <v>8039</v>
      </c>
      <c r="C727" t="s">
        <v>8016</v>
      </c>
      <c r="D727" t="s">
        <v>8035</v>
      </c>
      <c r="E727" s="1">
        <v>45184</v>
      </c>
      <c r="F727">
        <v>6156</v>
      </c>
      <c r="G727">
        <v>228</v>
      </c>
      <c r="H727" t="s">
        <v>6</v>
      </c>
      <c r="I727" t="str">
        <f>_xlfn.XLOOKUP(shipments[[#This Row],[SPID]],people[SPID],people[Sales_person],"NA",0)</f>
        <v>Dennison Crosswaite</v>
      </c>
      <c r="J727">
        <f>YEAR(shipments[[#This Row],[Shipdate]])</f>
        <v>2023</v>
      </c>
      <c r="K727">
        <f>MONTH(shipments[[#This Row],[Shipdate]])</f>
        <v>9</v>
      </c>
      <c r="L727" t="str">
        <f>TEXT(shipments[[#This Row],[Shipdate]],"mmmm")</f>
        <v>September</v>
      </c>
      <c r="M727">
        <f>_xlfn.XLOOKUP(shipments[[#This Row],[PID]],products[PID],products[Cost_per_box],"NA",0)</f>
        <v>9.94</v>
      </c>
      <c r="N727">
        <f>shipments[[#This Row],[Boxes]]*shipments[[#This Row],[Cost Per Box]]</f>
        <v>2266.3199999999997</v>
      </c>
      <c r="O727">
        <f>shipments[[#This Row],[Sales Amount]]-shipments[[#This Row],[Total Cost]]</f>
        <v>3889.6800000000003</v>
      </c>
      <c r="P727" s="9">
        <f>shipments[[#This Row],[Profit]]/shipments[[#This Row],[Sales Amount]]</f>
        <v>0.63185185185185189</v>
      </c>
    </row>
    <row r="728" spans="1:16" x14ac:dyDescent="1">
      <c r="A728" t="s">
        <v>762</v>
      </c>
      <c r="B728" t="s">
        <v>8039</v>
      </c>
      <c r="C728" t="s">
        <v>8016</v>
      </c>
      <c r="D728" t="s">
        <v>8037</v>
      </c>
      <c r="E728" s="1">
        <v>45233</v>
      </c>
      <c r="F728">
        <v>4938.75</v>
      </c>
      <c r="G728">
        <v>190</v>
      </c>
      <c r="H728" t="s">
        <v>6</v>
      </c>
      <c r="I728" t="str">
        <f>_xlfn.XLOOKUP(shipments[[#This Row],[SPID]],people[SPID],people[Sales_person],"NA",0)</f>
        <v>Dennison Crosswaite</v>
      </c>
      <c r="J728">
        <f>YEAR(shipments[[#This Row],[Shipdate]])</f>
        <v>2023</v>
      </c>
      <c r="K728">
        <f>MONTH(shipments[[#This Row],[Shipdate]])</f>
        <v>11</v>
      </c>
      <c r="L728" t="str">
        <f>TEXT(shipments[[#This Row],[Shipdate]],"mmmm")</f>
        <v>November</v>
      </c>
      <c r="M728">
        <f>_xlfn.XLOOKUP(shipments[[#This Row],[PID]],products[PID],products[Cost_per_box],"NA",0)</f>
        <v>9.94</v>
      </c>
      <c r="N728">
        <f>shipments[[#This Row],[Boxes]]*shipments[[#This Row],[Cost Per Box]]</f>
        <v>1888.6</v>
      </c>
      <c r="O728">
        <f>shipments[[#This Row],[Sales Amount]]-shipments[[#This Row],[Total Cost]]</f>
        <v>3050.15</v>
      </c>
      <c r="P728" s="9">
        <f>shipments[[#This Row],[Profit]]/shipments[[#This Row],[Sales Amount]]</f>
        <v>0.61759554543153639</v>
      </c>
    </row>
    <row r="729" spans="1:16" x14ac:dyDescent="1">
      <c r="A729" t="s">
        <v>763</v>
      </c>
      <c r="B729" t="s">
        <v>8039</v>
      </c>
      <c r="C729" t="s">
        <v>8017</v>
      </c>
      <c r="D729" t="s">
        <v>8033</v>
      </c>
      <c r="E729" s="1">
        <v>44960</v>
      </c>
      <c r="F729">
        <v>236.25</v>
      </c>
      <c r="G729">
        <v>12</v>
      </c>
      <c r="H729" t="s">
        <v>6</v>
      </c>
      <c r="I729" t="str">
        <f>_xlfn.XLOOKUP(shipments[[#This Row],[SPID]],people[SPID],people[Sales_person],"NA",0)</f>
        <v>Dennison Crosswaite</v>
      </c>
      <c r="J729">
        <f>YEAR(shipments[[#This Row],[Shipdate]])</f>
        <v>2023</v>
      </c>
      <c r="K729">
        <f>MONTH(shipments[[#This Row],[Shipdate]])</f>
        <v>2</v>
      </c>
      <c r="L729" t="str">
        <f>TEXT(shipments[[#This Row],[Shipdate]],"mmmm")</f>
        <v>February</v>
      </c>
      <c r="M729">
        <f>_xlfn.XLOOKUP(shipments[[#This Row],[PID]],products[PID],products[Cost_per_box],"NA",0)</f>
        <v>7.73</v>
      </c>
      <c r="N729">
        <f>shipments[[#This Row],[Boxes]]*shipments[[#This Row],[Cost Per Box]]</f>
        <v>92.76</v>
      </c>
      <c r="O729">
        <f>shipments[[#This Row],[Sales Amount]]-shipments[[#This Row],[Total Cost]]</f>
        <v>143.49</v>
      </c>
      <c r="P729" s="9">
        <f>shipments[[#This Row],[Profit]]/shipments[[#This Row],[Sales Amount]]</f>
        <v>0.60736507936507944</v>
      </c>
    </row>
    <row r="730" spans="1:16" x14ac:dyDescent="1">
      <c r="A730" t="s">
        <v>764</v>
      </c>
      <c r="B730" t="s">
        <v>8039</v>
      </c>
      <c r="C730" t="s">
        <v>8017</v>
      </c>
      <c r="D730" t="s">
        <v>8033</v>
      </c>
      <c r="E730" s="1">
        <v>44951</v>
      </c>
      <c r="F730">
        <v>1163.25</v>
      </c>
      <c r="G730">
        <v>59</v>
      </c>
      <c r="H730" t="s">
        <v>39</v>
      </c>
      <c r="I730" t="str">
        <f>_xlfn.XLOOKUP(shipments[[#This Row],[SPID]],people[SPID],people[Sales_person],"NA",0)</f>
        <v>Dennison Crosswaite</v>
      </c>
      <c r="J730">
        <f>YEAR(shipments[[#This Row],[Shipdate]])</f>
        <v>2023</v>
      </c>
      <c r="K730">
        <f>MONTH(shipments[[#This Row],[Shipdate]])</f>
        <v>1</v>
      </c>
      <c r="L730" t="str">
        <f>TEXT(shipments[[#This Row],[Shipdate]],"mmmm")</f>
        <v>January</v>
      </c>
      <c r="M730">
        <f>_xlfn.XLOOKUP(shipments[[#This Row],[PID]],products[PID],products[Cost_per_box],"NA",0)</f>
        <v>7.73</v>
      </c>
      <c r="N730">
        <f>shipments[[#This Row],[Boxes]]*shipments[[#This Row],[Cost Per Box]]</f>
        <v>456.07000000000005</v>
      </c>
      <c r="O730">
        <f>shipments[[#This Row],[Sales Amount]]-shipments[[#This Row],[Total Cost]]</f>
        <v>707.18</v>
      </c>
      <c r="P730" s="9">
        <f>shipments[[#This Row],[Profit]]/shipments[[#This Row],[Sales Amount]]</f>
        <v>0.60793466580700617</v>
      </c>
    </row>
    <row r="731" spans="1:16" x14ac:dyDescent="1">
      <c r="A731" t="s">
        <v>765</v>
      </c>
      <c r="B731" t="s">
        <v>8039</v>
      </c>
      <c r="C731" t="s">
        <v>8017</v>
      </c>
      <c r="D731" t="s">
        <v>8037</v>
      </c>
      <c r="E731" s="1">
        <v>45439</v>
      </c>
      <c r="F731">
        <v>2506.5</v>
      </c>
      <c r="G731">
        <v>120</v>
      </c>
      <c r="H731" t="s">
        <v>6</v>
      </c>
      <c r="I731" t="str">
        <f>_xlfn.XLOOKUP(shipments[[#This Row],[SPID]],people[SPID],people[Sales_person],"NA",0)</f>
        <v>Dennison Crosswaite</v>
      </c>
      <c r="J731">
        <f>YEAR(shipments[[#This Row],[Shipdate]])</f>
        <v>2024</v>
      </c>
      <c r="K731">
        <f>MONTH(shipments[[#This Row],[Shipdate]])</f>
        <v>5</v>
      </c>
      <c r="L731" t="str">
        <f>TEXT(shipments[[#This Row],[Shipdate]],"mmmm")</f>
        <v>May</v>
      </c>
      <c r="M731">
        <f>_xlfn.XLOOKUP(shipments[[#This Row],[PID]],products[PID],products[Cost_per_box],"NA",0)</f>
        <v>7.73</v>
      </c>
      <c r="N731">
        <f>shipments[[#This Row],[Boxes]]*shipments[[#This Row],[Cost Per Box]]</f>
        <v>927.6</v>
      </c>
      <c r="O731">
        <f>shipments[[#This Row],[Sales Amount]]-shipments[[#This Row],[Total Cost]]</f>
        <v>1578.9</v>
      </c>
      <c r="P731" s="9">
        <f>shipments[[#This Row],[Profit]]/shipments[[#This Row],[Sales Amount]]</f>
        <v>0.62992220227408746</v>
      </c>
    </row>
    <row r="732" spans="1:16" x14ac:dyDescent="1">
      <c r="A732" t="s">
        <v>766</v>
      </c>
      <c r="B732" t="s">
        <v>8039</v>
      </c>
      <c r="C732" t="s">
        <v>8017</v>
      </c>
      <c r="D732" t="s">
        <v>8032</v>
      </c>
      <c r="E732" s="1">
        <v>45250</v>
      </c>
      <c r="F732">
        <v>6498</v>
      </c>
      <c r="G732">
        <v>342</v>
      </c>
      <c r="H732" t="s">
        <v>6</v>
      </c>
      <c r="I732" t="str">
        <f>_xlfn.XLOOKUP(shipments[[#This Row],[SPID]],people[SPID],people[Sales_person],"NA",0)</f>
        <v>Dennison Crosswaite</v>
      </c>
      <c r="J732">
        <f>YEAR(shipments[[#This Row],[Shipdate]])</f>
        <v>2023</v>
      </c>
      <c r="K732">
        <f>MONTH(shipments[[#This Row],[Shipdate]])</f>
        <v>11</v>
      </c>
      <c r="L732" t="str">
        <f>TEXT(shipments[[#This Row],[Shipdate]],"mmmm")</f>
        <v>November</v>
      </c>
      <c r="M732">
        <f>_xlfn.XLOOKUP(shipments[[#This Row],[PID]],products[PID],products[Cost_per_box],"NA",0)</f>
        <v>7.73</v>
      </c>
      <c r="N732">
        <f>shipments[[#This Row],[Boxes]]*shipments[[#This Row],[Cost Per Box]]</f>
        <v>2643.6600000000003</v>
      </c>
      <c r="O732">
        <f>shipments[[#This Row],[Sales Amount]]-shipments[[#This Row],[Total Cost]]</f>
        <v>3854.3399999999997</v>
      </c>
      <c r="P732" s="9">
        <f>shipments[[#This Row],[Profit]]/shipments[[#This Row],[Sales Amount]]</f>
        <v>0.59315789473684211</v>
      </c>
    </row>
    <row r="733" spans="1:16" x14ac:dyDescent="1">
      <c r="A733" t="s">
        <v>767</v>
      </c>
      <c r="B733" t="s">
        <v>8039</v>
      </c>
      <c r="C733" t="s">
        <v>8018</v>
      </c>
      <c r="D733" t="s">
        <v>8032</v>
      </c>
      <c r="E733" s="1">
        <v>45180</v>
      </c>
      <c r="F733">
        <v>8176.5</v>
      </c>
      <c r="G733">
        <v>409</v>
      </c>
      <c r="H733" t="s">
        <v>6</v>
      </c>
      <c r="I733" t="str">
        <f>_xlfn.XLOOKUP(shipments[[#This Row],[SPID]],people[SPID],people[Sales_person],"NA",0)</f>
        <v>Dennison Crosswaite</v>
      </c>
      <c r="J733">
        <f>YEAR(shipments[[#This Row],[Shipdate]])</f>
        <v>2023</v>
      </c>
      <c r="K733">
        <f>MONTH(shipments[[#This Row],[Shipdate]])</f>
        <v>9</v>
      </c>
      <c r="L733" t="str">
        <f>TEXT(shipments[[#This Row],[Shipdate]],"mmmm")</f>
        <v>September</v>
      </c>
      <c r="M733">
        <f>_xlfn.XLOOKUP(shipments[[#This Row],[PID]],products[PID],products[Cost_per_box],"NA",0)</f>
        <v>3.68</v>
      </c>
      <c r="N733">
        <f>shipments[[#This Row],[Boxes]]*shipments[[#This Row],[Cost Per Box]]</f>
        <v>1505.1200000000001</v>
      </c>
      <c r="O733">
        <f>shipments[[#This Row],[Sales Amount]]-shipments[[#This Row],[Total Cost]]</f>
        <v>6671.38</v>
      </c>
      <c r="P733" s="9">
        <f>shipments[[#This Row],[Profit]]/shipments[[#This Row],[Sales Amount]]</f>
        <v>0.81592123769338964</v>
      </c>
    </row>
    <row r="734" spans="1:16" x14ac:dyDescent="1">
      <c r="A734" t="s">
        <v>768</v>
      </c>
      <c r="B734" t="s">
        <v>8039</v>
      </c>
      <c r="C734" t="s">
        <v>8019</v>
      </c>
      <c r="D734" t="s">
        <v>8035</v>
      </c>
      <c r="E734" s="1">
        <v>45455</v>
      </c>
      <c r="F734">
        <v>2756.25</v>
      </c>
      <c r="G734">
        <v>213</v>
      </c>
      <c r="H734" t="s">
        <v>6</v>
      </c>
      <c r="I734" t="str">
        <f>_xlfn.XLOOKUP(shipments[[#This Row],[SPID]],people[SPID],people[Sales_person],"NA",0)</f>
        <v>Dennison Crosswaite</v>
      </c>
      <c r="J734">
        <f>YEAR(shipments[[#This Row],[Shipdate]])</f>
        <v>2024</v>
      </c>
      <c r="K734">
        <f>MONTH(shipments[[#This Row],[Shipdate]])</f>
        <v>6</v>
      </c>
      <c r="L734" t="str">
        <f>TEXT(shipments[[#This Row],[Shipdate]],"mmmm")</f>
        <v>June</v>
      </c>
      <c r="M734">
        <f>_xlfn.XLOOKUP(shipments[[#This Row],[PID]],products[PID],products[Cost_per_box],"NA",0)</f>
        <v>8.2200000000000006</v>
      </c>
      <c r="N734">
        <f>shipments[[#This Row],[Boxes]]*shipments[[#This Row],[Cost Per Box]]</f>
        <v>1750.8600000000001</v>
      </c>
      <c r="O734">
        <f>shipments[[#This Row],[Sales Amount]]-shipments[[#This Row],[Total Cost]]</f>
        <v>1005.3899999999999</v>
      </c>
      <c r="P734" s="9">
        <f>shipments[[#This Row],[Profit]]/shipments[[#This Row],[Sales Amount]]</f>
        <v>0.36476734693877544</v>
      </c>
    </row>
    <row r="735" spans="1:16" x14ac:dyDescent="1">
      <c r="A735" t="s">
        <v>769</v>
      </c>
      <c r="B735" t="s">
        <v>8039</v>
      </c>
      <c r="C735" t="s">
        <v>8019</v>
      </c>
      <c r="D735" t="s">
        <v>8034</v>
      </c>
      <c r="E735" s="1">
        <v>45384</v>
      </c>
      <c r="F735">
        <v>7200</v>
      </c>
      <c r="G735">
        <v>600</v>
      </c>
      <c r="H735" t="s">
        <v>6</v>
      </c>
      <c r="I735" t="str">
        <f>_xlfn.XLOOKUP(shipments[[#This Row],[SPID]],people[SPID],people[Sales_person],"NA",0)</f>
        <v>Dennison Crosswaite</v>
      </c>
      <c r="J735">
        <f>YEAR(shipments[[#This Row],[Shipdate]])</f>
        <v>2024</v>
      </c>
      <c r="K735">
        <f>MONTH(shipments[[#This Row],[Shipdate]])</f>
        <v>4</v>
      </c>
      <c r="L735" t="str">
        <f>TEXT(shipments[[#This Row],[Shipdate]],"mmmm")</f>
        <v>April</v>
      </c>
      <c r="M735">
        <f>_xlfn.XLOOKUP(shipments[[#This Row],[PID]],products[PID],products[Cost_per_box],"NA",0)</f>
        <v>8.2200000000000006</v>
      </c>
      <c r="N735">
        <f>shipments[[#This Row],[Boxes]]*shipments[[#This Row],[Cost Per Box]]</f>
        <v>4932</v>
      </c>
      <c r="O735">
        <f>shipments[[#This Row],[Sales Amount]]-shipments[[#This Row],[Total Cost]]</f>
        <v>2268</v>
      </c>
      <c r="P735" s="9">
        <f>shipments[[#This Row],[Profit]]/shipments[[#This Row],[Sales Amount]]</f>
        <v>0.315</v>
      </c>
    </row>
    <row r="736" spans="1:16" x14ac:dyDescent="1">
      <c r="A736" t="s">
        <v>770</v>
      </c>
      <c r="B736" t="s">
        <v>8039</v>
      </c>
      <c r="C736" t="s">
        <v>8019</v>
      </c>
      <c r="D736" t="s">
        <v>8037</v>
      </c>
      <c r="E736" s="1">
        <v>45258</v>
      </c>
      <c r="F736">
        <v>3645</v>
      </c>
      <c r="G736">
        <v>243</v>
      </c>
      <c r="H736" t="s">
        <v>6</v>
      </c>
      <c r="I736" t="str">
        <f>_xlfn.XLOOKUP(shipments[[#This Row],[SPID]],people[SPID],people[Sales_person],"NA",0)</f>
        <v>Dennison Crosswaite</v>
      </c>
      <c r="J736">
        <f>YEAR(shipments[[#This Row],[Shipdate]])</f>
        <v>2023</v>
      </c>
      <c r="K736">
        <f>MONTH(shipments[[#This Row],[Shipdate]])</f>
        <v>11</v>
      </c>
      <c r="L736" t="str">
        <f>TEXT(shipments[[#This Row],[Shipdate]],"mmmm")</f>
        <v>November</v>
      </c>
      <c r="M736">
        <f>_xlfn.XLOOKUP(shipments[[#This Row],[PID]],products[PID],products[Cost_per_box],"NA",0)</f>
        <v>8.2200000000000006</v>
      </c>
      <c r="N736">
        <f>shipments[[#This Row],[Boxes]]*shipments[[#This Row],[Cost Per Box]]</f>
        <v>1997.4600000000003</v>
      </c>
      <c r="O736">
        <f>shipments[[#This Row],[Sales Amount]]-shipments[[#This Row],[Total Cost]]</f>
        <v>1647.5399999999997</v>
      </c>
      <c r="P736" s="9">
        <f>shipments[[#This Row],[Profit]]/shipments[[#This Row],[Sales Amount]]</f>
        <v>0.4519999999999999</v>
      </c>
    </row>
    <row r="737" spans="1:16" x14ac:dyDescent="1">
      <c r="A737" t="s">
        <v>771</v>
      </c>
      <c r="B737" t="s">
        <v>8039</v>
      </c>
      <c r="C737" t="s">
        <v>8019</v>
      </c>
      <c r="D737" t="s">
        <v>8032</v>
      </c>
      <c r="E737" s="1">
        <v>45079</v>
      </c>
      <c r="F737">
        <v>1431</v>
      </c>
      <c r="G737">
        <v>120</v>
      </c>
      <c r="H737" t="s">
        <v>6</v>
      </c>
      <c r="I737" t="str">
        <f>_xlfn.XLOOKUP(shipments[[#This Row],[SPID]],people[SPID],people[Sales_person],"NA",0)</f>
        <v>Dennison Crosswaite</v>
      </c>
      <c r="J737">
        <f>YEAR(shipments[[#This Row],[Shipdate]])</f>
        <v>2023</v>
      </c>
      <c r="K737">
        <f>MONTH(shipments[[#This Row],[Shipdate]])</f>
        <v>6</v>
      </c>
      <c r="L737" t="str">
        <f>TEXT(shipments[[#This Row],[Shipdate]],"mmmm")</f>
        <v>June</v>
      </c>
      <c r="M737">
        <f>_xlfn.XLOOKUP(shipments[[#This Row],[PID]],products[PID],products[Cost_per_box],"NA",0)</f>
        <v>8.2200000000000006</v>
      </c>
      <c r="N737">
        <f>shipments[[#This Row],[Boxes]]*shipments[[#This Row],[Cost Per Box]]</f>
        <v>986.40000000000009</v>
      </c>
      <c r="O737">
        <f>shipments[[#This Row],[Sales Amount]]-shipments[[#This Row],[Total Cost]]</f>
        <v>444.59999999999991</v>
      </c>
      <c r="P737" s="9">
        <f>shipments[[#This Row],[Profit]]/shipments[[#This Row],[Sales Amount]]</f>
        <v>0.310691823899371</v>
      </c>
    </row>
    <row r="738" spans="1:16" x14ac:dyDescent="1">
      <c r="A738" t="s">
        <v>772</v>
      </c>
      <c r="B738" t="s">
        <v>8039</v>
      </c>
      <c r="C738" t="s">
        <v>8019</v>
      </c>
      <c r="D738" t="s">
        <v>8033</v>
      </c>
      <c r="E738" s="1">
        <v>45117</v>
      </c>
      <c r="F738">
        <v>1640.25</v>
      </c>
      <c r="G738">
        <v>127</v>
      </c>
      <c r="H738" t="s">
        <v>6</v>
      </c>
      <c r="I738" t="str">
        <f>_xlfn.XLOOKUP(shipments[[#This Row],[SPID]],people[SPID],people[Sales_person],"NA",0)</f>
        <v>Dennison Crosswaite</v>
      </c>
      <c r="J738">
        <f>YEAR(shipments[[#This Row],[Shipdate]])</f>
        <v>2023</v>
      </c>
      <c r="K738">
        <f>MONTH(shipments[[#This Row],[Shipdate]])</f>
        <v>7</v>
      </c>
      <c r="L738" t="str">
        <f>TEXT(shipments[[#This Row],[Shipdate]],"mmmm")</f>
        <v>July</v>
      </c>
      <c r="M738">
        <f>_xlfn.XLOOKUP(shipments[[#This Row],[PID]],products[PID],products[Cost_per_box],"NA",0)</f>
        <v>8.2200000000000006</v>
      </c>
      <c r="N738">
        <f>shipments[[#This Row],[Boxes]]*shipments[[#This Row],[Cost Per Box]]</f>
        <v>1043.94</v>
      </c>
      <c r="O738">
        <f>shipments[[#This Row],[Sales Amount]]-shipments[[#This Row],[Total Cost]]</f>
        <v>596.30999999999995</v>
      </c>
      <c r="P738" s="9">
        <f>shipments[[#This Row],[Profit]]/shipments[[#This Row],[Sales Amount]]</f>
        <v>0.36354823959762228</v>
      </c>
    </row>
    <row r="739" spans="1:16" x14ac:dyDescent="1">
      <c r="A739" t="s">
        <v>773</v>
      </c>
      <c r="B739" t="s">
        <v>8039</v>
      </c>
      <c r="C739" t="s">
        <v>8019</v>
      </c>
      <c r="D739" t="s">
        <v>8033</v>
      </c>
      <c r="E739" s="1">
        <v>44981</v>
      </c>
      <c r="F739">
        <v>7616.25</v>
      </c>
      <c r="G739">
        <v>508</v>
      </c>
      <c r="H739" t="s">
        <v>6</v>
      </c>
      <c r="I739" t="str">
        <f>_xlfn.XLOOKUP(shipments[[#This Row],[SPID]],people[SPID],people[Sales_person],"NA",0)</f>
        <v>Dennison Crosswaite</v>
      </c>
      <c r="J739">
        <f>YEAR(shipments[[#This Row],[Shipdate]])</f>
        <v>2023</v>
      </c>
      <c r="K739">
        <f>MONTH(shipments[[#This Row],[Shipdate]])</f>
        <v>2</v>
      </c>
      <c r="L739" t="str">
        <f>TEXT(shipments[[#This Row],[Shipdate]],"mmmm")</f>
        <v>February</v>
      </c>
      <c r="M739">
        <f>_xlfn.XLOOKUP(shipments[[#This Row],[PID]],products[PID],products[Cost_per_box],"NA",0)</f>
        <v>8.2200000000000006</v>
      </c>
      <c r="N739">
        <f>shipments[[#This Row],[Boxes]]*shipments[[#This Row],[Cost Per Box]]</f>
        <v>4175.76</v>
      </c>
      <c r="O739">
        <f>shipments[[#This Row],[Sales Amount]]-shipments[[#This Row],[Total Cost]]</f>
        <v>3440.49</v>
      </c>
      <c r="P739" s="9">
        <f>shipments[[#This Row],[Profit]]/shipments[[#This Row],[Sales Amount]]</f>
        <v>0.45173018217626781</v>
      </c>
    </row>
    <row r="740" spans="1:16" x14ac:dyDescent="1">
      <c r="A740" t="s">
        <v>774</v>
      </c>
      <c r="B740" t="s">
        <v>8039</v>
      </c>
      <c r="C740" t="s">
        <v>8020</v>
      </c>
      <c r="D740" t="s">
        <v>8033</v>
      </c>
      <c r="E740" s="1">
        <v>45271</v>
      </c>
      <c r="F740">
        <v>8282.25</v>
      </c>
      <c r="G740">
        <v>436</v>
      </c>
      <c r="H740" t="s">
        <v>6</v>
      </c>
      <c r="I740" t="str">
        <f>_xlfn.XLOOKUP(shipments[[#This Row],[SPID]],people[SPID],people[Sales_person],"NA",0)</f>
        <v>Dennison Crosswaite</v>
      </c>
      <c r="J740">
        <f>YEAR(shipments[[#This Row],[Shipdate]])</f>
        <v>2023</v>
      </c>
      <c r="K740">
        <f>MONTH(shipments[[#This Row],[Shipdate]])</f>
        <v>12</v>
      </c>
      <c r="L740" t="str">
        <f>TEXT(shipments[[#This Row],[Shipdate]],"mmmm")</f>
        <v>December</v>
      </c>
      <c r="M740">
        <f>_xlfn.XLOOKUP(shipments[[#This Row],[PID]],products[PID],products[Cost_per_box],"NA",0)</f>
        <v>10.23</v>
      </c>
      <c r="N740">
        <f>shipments[[#This Row],[Boxes]]*shipments[[#This Row],[Cost Per Box]]</f>
        <v>4460.28</v>
      </c>
      <c r="O740">
        <f>shipments[[#This Row],[Sales Amount]]-shipments[[#This Row],[Total Cost]]</f>
        <v>3821.9700000000003</v>
      </c>
      <c r="P740" s="9">
        <f>shipments[[#This Row],[Profit]]/shipments[[#This Row],[Sales Amount]]</f>
        <v>0.46146518156298111</v>
      </c>
    </row>
    <row r="741" spans="1:16" x14ac:dyDescent="1">
      <c r="A741" t="s">
        <v>775</v>
      </c>
      <c r="B741" t="s">
        <v>8039</v>
      </c>
      <c r="C741" t="s">
        <v>8020</v>
      </c>
      <c r="D741" t="s">
        <v>8036</v>
      </c>
      <c r="E741" s="1">
        <v>45124</v>
      </c>
      <c r="F741">
        <v>7335</v>
      </c>
      <c r="G741">
        <v>387</v>
      </c>
      <c r="H741" t="s">
        <v>6</v>
      </c>
      <c r="I741" t="str">
        <f>_xlfn.XLOOKUP(shipments[[#This Row],[SPID]],people[SPID],people[Sales_person],"NA",0)</f>
        <v>Dennison Crosswaite</v>
      </c>
      <c r="J741">
        <f>YEAR(shipments[[#This Row],[Shipdate]])</f>
        <v>2023</v>
      </c>
      <c r="K741">
        <f>MONTH(shipments[[#This Row],[Shipdate]])</f>
        <v>7</v>
      </c>
      <c r="L741" t="str">
        <f>TEXT(shipments[[#This Row],[Shipdate]],"mmmm")</f>
        <v>July</v>
      </c>
      <c r="M741">
        <f>_xlfn.XLOOKUP(shipments[[#This Row],[PID]],products[PID],products[Cost_per_box],"NA",0)</f>
        <v>10.23</v>
      </c>
      <c r="N741">
        <f>shipments[[#This Row],[Boxes]]*shipments[[#This Row],[Cost Per Box]]</f>
        <v>3959.01</v>
      </c>
      <c r="O741">
        <f>shipments[[#This Row],[Sales Amount]]-shipments[[#This Row],[Total Cost]]</f>
        <v>3375.99</v>
      </c>
      <c r="P741" s="9">
        <f>shipments[[#This Row],[Profit]]/shipments[[#This Row],[Sales Amount]]</f>
        <v>0.46025766871165641</v>
      </c>
    </row>
    <row r="742" spans="1:16" x14ac:dyDescent="1">
      <c r="A742" t="s">
        <v>776</v>
      </c>
      <c r="B742" t="s">
        <v>8039</v>
      </c>
      <c r="C742" t="s">
        <v>8021</v>
      </c>
      <c r="D742" t="s">
        <v>8036</v>
      </c>
      <c r="E742" s="1">
        <v>45096</v>
      </c>
      <c r="F742">
        <v>7366.5</v>
      </c>
      <c r="G742">
        <v>434</v>
      </c>
      <c r="H742" t="s">
        <v>6</v>
      </c>
      <c r="I742" t="str">
        <f>_xlfn.XLOOKUP(shipments[[#This Row],[SPID]],people[SPID],people[Sales_person],"NA",0)</f>
        <v>Dennison Crosswaite</v>
      </c>
      <c r="J742">
        <f>YEAR(shipments[[#This Row],[Shipdate]])</f>
        <v>2023</v>
      </c>
      <c r="K742">
        <f>MONTH(shipments[[#This Row],[Shipdate]])</f>
        <v>6</v>
      </c>
      <c r="L742" t="str">
        <f>TEXT(shipments[[#This Row],[Shipdate]],"mmmm")</f>
        <v>June</v>
      </c>
      <c r="M742">
        <f>_xlfn.XLOOKUP(shipments[[#This Row],[PID]],products[PID],products[Cost_per_box],"NA",0)</f>
        <v>4.74</v>
      </c>
      <c r="N742">
        <f>shipments[[#This Row],[Boxes]]*shipments[[#This Row],[Cost Per Box]]</f>
        <v>2057.1600000000003</v>
      </c>
      <c r="O742">
        <f>shipments[[#This Row],[Sales Amount]]-shipments[[#This Row],[Total Cost]]</f>
        <v>5309.34</v>
      </c>
      <c r="P742" s="9">
        <f>shipments[[#This Row],[Profit]]/shipments[[#This Row],[Sales Amount]]</f>
        <v>0.72074119323966612</v>
      </c>
    </row>
    <row r="743" spans="1:16" x14ac:dyDescent="1">
      <c r="A743" t="s">
        <v>777</v>
      </c>
      <c r="B743" t="s">
        <v>8039</v>
      </c>
      <c r="C743" t="s">
        <v>8022</v>
      </c>
      <c r="D743" t="s">
        <v>8033</v>
      </c>
      <c r="E743" s="1">
        <v>44984</v>
      </c>
      <c r="F743">
        <v>3262.5</v>
      </c>
      <c r="G743">
        <v>467</v>
      </c>
      <c r="H743" t="s">
        <v>6</v>
      </c>
      <c r="I743" t="str">
        <f>_xlfn.XLOOKUP(shipments[[#This Row],[SPID]],people[SPID],people[Sales_person],"NA",0)</f>
        <v>Dennison Crosswaite</v>
      </c>
      <c r="J743">
        <f>YEAR(shipments[[#This Row],[Shipdate]])</f>
        <v>2023</v>
      </c>
      <c r="K743">
        <f>MONTH(shipments[[#This Row],[Shipdate]])</f>
        <v>2</v>
      </c>
      <c r="L743" t="str">
        <f>TEXT(shipments[[#This Row],[Shipdate]],"mmmm")</f>
        <v>February</v>
      </c>
      <c r="M743">
        <f>_xlfn.XLOOKUP(shipments[[#This Row],[PID]],products[PID],products[Cost_per_box],"NA",0)</f>
        <v>10.51</v>
      </c>
      <c r="N743">
        <f>shipments[[#This Row],[Boxes]]*shipments[[#This Row],[Cost Per Box]]</f>
        <v>4908.17</v>
      </c>
      <c r="O743">
        <f>shipments[[#This Row],[Sales Amount]]-shipments[[#This Row],[Total Cost]]</f>
        <v>-1645.67</v>
      </c>
      <c r="P743" s="9">
        <f>shipments[[#This Row],[Profit]]/shipments[[#This Row],[Sales Amount]]</f>
        <v>-0.50441992337164754</v>
      </c>
    </row>
    <row r="744" spans="1:16" x14ac:dyDescent="1">
      <c r="A744" t="s">
        <v>778</v>
      </c>
      <c r="B744" t="s">
        <v>8039</v>
      </c>
      <c r="C744" t="s">
        <v>8022</v>
      </c>
      <c r="D744" t="s">
        <v>8032</v>
      </c>
      <c r="E744" s="1">
        <v>45546</v>
      </c>
      <c r="F744">
        <v>3636</v>
      </c>
      <c r="G744">
        <v>455</v>
      </c>
      <c r="H744" t="s">
        <v>39</v>
      </c>
      <c r="I744" t="str">
        <f>_xlfn.XLOOKUP(shipments[[#This Row],[SPID]],people[SPID],people[Sales_person],"NA",0)</f>
        <v>Dennison Crosswaite</v>
      </c>
      <c r="J744">
        <f>YEAR(shipments[[#This Row],[Shipdate]])</f>
        <v>2024</v>
      </c>
      <c r="K744">
        <f>MONTH(shipments[[#This Row],[Shipdate]])</f>
        <v>9</v>
      </c>
      <c r="L744" t="str">
        <f>TEXT(shipments[[#This Row],[Shipdate]],"mmmm")</f>
        <v>September</v>
      </c>
      <c r="M744">
        <f>_xlfn.XLOOKUP(shipments[[#This Row],[PID]],products[PID],products[Cost_per_box],"NA",0)</f>
        <v>10.51</v>
      </c>
      <c r="N744">
        <f>shipments[[#This Row],[Boxes]]*shipments[[#This Row],[Cost Per Box]]</f>
        <v>4782.05</v>
      </c>
      <c r="O744">
        <f>shipments[[#This Row],[Sales Amount]]-shipments[[#This Row],[Total Cost]]</f>
        <v>-1146.0500000000002</v>
      </c>
      <c r="P744" s="9">
        <f>shipments[[#This Row],[Profit]]/shipments[[#This Row],[Sales Amount]]</f>
        <v>-0.31519526952695276</v>
      </c>
    </row>
    <row r="745" spans="1:16" x14ac:dyDescent="1">
      <c r="A745" t="s">
        <v>779</v>
      </c>
      <c r="B745" t="s">
        <v>8039</v>
      </c>
      <c r="C745" t="s">
        <v>8022</v>
      </c>
      <c r="D745" t="s">
        <v>8032</v>
      </c>
      <c r="E745" s="1">
        <v>45274</v>
      </c>
      <c r="F745">
        <v>10955.25</v>
      </c>
      <c r="G745">
        <v>1096</v>
      </c>
      <c r="H745" t="s">
        <v>6</v>
      </c>
      <c r="I745" t="str">
        <f>_xlfn.XLOOKUP(shipments[[#This Row],[SPID]],people[SPID],people[Sales_person],"NA",0)</f>
        <v>Dennison Crosswaite</v>
      </c>
      <c r="J745">
        <f>YEAR(shipments[[#This Row],[Shipdate]])</f>
        <v>2023</v>
      </c>
      <c r="K745">
        <f>MONTH(shipments[[#This Row],[Shipdate]])</f>
        <v>12</v>
      </c>
      <c r="L745" t="str">
        <f>TEXT(shipments[[#This Row],[Shipdate]],"mmmm")</f>
        <v>December</v>
      </c>
      <c r="M745">
        <f>_xlfn.XLOOKUP(shipments[[#This Row],[PID]],products[PID],products[Cost_per_box],"NA",0)</f>
        <v>10.51</v>
      </c>
      <c r="N745">
        <f>shipments[[#This Row],[Boxes]]*shipments[[#This Row],[Cost Per Box]]</f>
        <v>11518.96</v>
      </c>
      <c r="O745">
        <f>shipments[[#This Row],[Sales Amount]]-shipments[[#This Row],[Total Cost]]</f>
        <v>-563.70999999999913</v>
      </c>
      <c r="P745" s="9">
        <f>shipments[[#This Row],[Profit]]/shipments[[#This Row],[Sales Amount]]</f>
        <v>-5.1455694758220864E-2</v>
      </c>
    </row>
    <row r="746" spans="1:16" x14ac:dyDescent="1">
      <c r="A746" t="s">
        <v>780</v>
      </c>
      <c r="B746" t="s">
        <v>8039</v>
      </c>
      <c r="C746" t="s">
        <v>8023</v>
      </c>
      <c r="D746" t="s">
        <v>8035</v>
      </c>
      <c r="E746" s="1">
        <v>45443</v>
      </c>
      <c r="F746">
        <v>4556.25</v>
      </c>
      <c r="G746">
        <v>285</v>
      </c>
      <c r="H746" t="s">
        <v>6</v>
      </c>
      <c r="I746" t="str">
        <f>_xlfn.XLOOKUP(shipments[[#This Row],[SPID]],people[SPID],people[Sales_person],"NA",0)</f>
        <v>Dennison Crosswaite</v>
      </c>
      <c r="J746">
        <f>YEAR(shipments[[#This Row],[Shipdate]])</f>
        <v>2024</v>
      </c>
      <c r="K746">
        <f>MONTH(shipments[[#This Row],[Shipdate]])</f>
        <v>5</v>
      </c>
      <c r="L746" t="str">
        <f>TEXT(shipments[[#This Row],[Shipdate]],"mmmm")</f>
        <v>May</v>
      </c>
      <c r="M746">
        <f>_xlfn.XLOOKUP(shipments[[#This Row],[PID]],products[PID],products[Cost_per_box],"NA",0)</f>
        <v>6.43</v>
      </c>
      <c r="N746">
        <f>shipments[[#This Row],[Boxes]]*shipments[[#This Row],[Cost Per Box]]</f>
        <v>1832.55</v>
      </c>
      <c r="O746">
        <f>shipments[[#This Row],[Sales Amount]]-shipments[[#This Row],[Total Cost]]</f>
        <v>2723.7</v>
      </c>
      <c r="P746" s="9">
        <f>shipments[[#This Row],[Profit]]/shipments[[#This Row],[Sales Amount]]</f>
        <v>0.59779423868312753</v>
      </c>
    </row>
    <row r="747" spans="1:16" x14ac:dyDescent="1">
      <c r="A747" t="s">
        <v>781</v>
      </c>
      <c r="B747" t="s">
        <v>8039</v>
      </c>
      <c r="C747" t="s">
        <v>8024</v>
      </c>
      <c r="D747" t="s">
        <v>8032</v>
      </c>
      <c r="E747" s="1">
        <v>45037</v>
      </c>
      <c r="F747">
        <v>2891.25</v>
      </c>
      <c r="G747">
        <v>171</v>
      </c>
      <c r="H747" t="s">
        <v>6</v>
      </c>
      <c r="I747" t="str">
        <f>_xlfn.XLOOKUP(shipments[[#This Row],[SPID]],people[SPID],people[Sales_person],"NA",0)</f>
        <v>Dennison Crosswaite</v>
      </c>
      <c r="J747">
        <f>YEAR(shipments[[#This Row],[Shipdate]])</f>
        <v>2023</v>
      </c>
      <c r="K747">
        <f>MONTH(shipments[[#This Row],[Shipdate]])</f>
        <v>4</v>
      </c>
      <c r="L747" t="str">
        <f>TEXT(shipments[[#This Row],[Shipdate]],"mmmm")</f>
        <v>April</v>
      </c>
      <c r="M747">
        <f>_xlfn.XLOOKUP(shipments[[#This Row],[PID]],products[PID],products[Cost_per_box],"NA",0)</f>
        <v>12.41</v>
      </c>
      <c r="N747">
        <f>shipments[[#This Row],[Boxes]]*shipments[[#This Row],[Cost Per Box]]</f>
        <v>2122.11</v>
      </c>
      <c r="O747">
        <f>shipments[[#This Row],[Sales Amount]]-shipments[[#This Row],[Total Cost]]</f>
        <v>769.13999999999987</v>
      </c>
      <c r="P747" s="9">
        <f>shipments[[#This Row],[Profit]]/shipments[[#This Row],[Sales Amount]]</f>
        <v>0.26602334630350188</v>
      </c>
    </row>
    <row r="748" spans="1:16" x14ac:dyDescent="1">
      <c r="A748" t="s">
        <v>782</v>
      </c>
      <c r="B748" t="s">
        <v>8039</v>
      </c>
      <c r="C748" t="s">
        <v>8024</v>
      </c>
      <c r="D748" t="s">
        <v>8037</v>
      </c>
      <c r="E748" s="1">
        <v>45183</v>
      </c>
      <c r="F748">
        <v>1003.5</v>
      </c>
      <c r="G748">
        <v>60</v>
      </c>
      <c r="H748" t="s">
        <v>6</v>
      </c>
      <c r="I748" t="str">
        <f>_xlfn.XLOOKUP(shipments[[#This Row],[SPID]],people[SPID],people[Sales_person],"NA",0)</f>
        <v>Dennison Crosswaite</v>
      </c>
      <c r="J748">
        <f>YEAR(shipments[[#This Row],[Shipdate]])</f>
        <v>2023</v>
      </c>
      <c r="K748">
        <f>MONTH(shipments[[#This Row],[Shipdate]])</f>
        <v>9</v>
      </c>
      <c r="L748" t="str">
        <f>TEXT(shipments[[#This Row],[Shipdate]],"mmmm")</f>
        <v>September</v>
      </c>
      <c r="M748">
        <f>_xlfn.XLOOKUP(shipments[[#This Row],[PID]],products[PID],products[Cost_per_box],"NA",0)</f>
        <v>12.41</v>
      </c>
      <c r="N748">
        <f>shipments[[#This Row],[Boxes]]*shipments[[#This Row],[Cost Per Box]]</f>
        <v>744.6</v>
      </c>
      <c r="O748">
        <f>shipments[[#This Row],[Sales Amount]]-shipments[[#This Row],[Total Cost]]</f>
        <v>258.89999999999998</v>
      </c>
      <c r="P748" s="9">
        <f>shipments[[#This Row],[Profit]]/shipments[[#This Row],[Sales Amount]]</f>
        <v>0.25799701046337814</v>
      </c>
    </row>
    <row r="749" spans="1:16" x14ac:dyDescent="1">
      <c r="A749" t="s">
        <v>783</v>
      </c>
      <c r="B749" t="s">
        <v>8039</v>
      </c>
      <c r="C749" t="s">
        <v>8025</v>
      </c>
      <c r="D749" t="s">
        <v>8036</v>
      </c>
      <c r="E749" s="1">
        <v>45259</v>
      </c>
      <c r="F749">
        <v>6140.25</v>
      </c>
      <c r="G749">
        <v>384</v>
      </c>
      <c r="H749" t="s">
        <v>6</v>
      </c>
      <c r="I749" t="str">
        <f>_xlfn.XLOOKUP(shipments[[#This Row],[SPID]],people[SPID],people[Sales_person],"NA",0)</f>
        <v>Dennison Crosswaite</v>
      </c>
      <c r="J749">
        <f>YEAR(shipments[[#This Row],[Shipdate]])</f>
        <v>2023</v>
      </c>
      <c r="K749">
        <f>MONTH(shipments[[#This Row],[Shipdate]])</f>
        <v>11</v>
      </c>
      <c r="L749" t="str">
        <f>TEXT(shipments[[#This Row],[Shipdate]],"mmmm")</f>
        <v>November</v>
      </c>
      <c r="M749">
        <f>_xlfn.XLOOKUP(shipments[[#This Row],[PID]],products[PID],products[Cost_per_box],"NA",0)</f>
        <v>9.57</v>
      </c>
      <c r="N749">
        <f>shipments[[#This Row],[Boxes]]*shipments[[#This Row],[Cost Per Box]]</f>
        <v>3674.88</v>
      </c>
      <c r="O749">
        <f>shipments[[#This Row],[Sales Amount]]-shipments[[#This Row],[Total Cost]]</f>
        <v>2465.37</v>
      </c>
      <c r="P749" s="9">
        <f>shipments[[#This Row],[Profit]]/shipments[[#This Row],[Sales Amount]]</f>
        <v>0.40150971051667278</v>
      </c>
    </row>
    <row r="750" spans="1:16" x14ac:dyDescent="1">
      <c r="A750" t="s">
        <v>784</v>
      </c>
      <c r="B750" t="s">
        <v>8039</v>
      </c>
      <c r="C750" t="s">
        <v>8025</v>
      </c>
      <c r="D750" t="s">
        <v>8037</v>
      </c>
      <c r="E750" s="1">
        <v>44965</v>
      </c>
      <c r="F750">
        <v>11121.75</v>
      </c>
      <c r="G750">
        <v>655</v>
      </c>
      <c r="H750" t="s">
        <v>6</v>
      </c>
      <c r="I750" t="str">
        <f>_xlfn.XLOOKUP(shipments[[#This Row],[SPID]],people[SPID],people[Sales_person],"NA",0)</f>
        <v>Dennison Crosswaite</v>
      </c>
      <c r="J750">
        <f>YEAR(shipments[[#This Row],[Shipdate]])</f>
        <v>2023</v>
      </c>
      <c r="K750">
        <f>MONTH(shipments[[#This Row],[Shipdate]])</f>
        <v>2</v>
      </c>
      <c r="L750" t="str">
        <f>TEXT(shipments[[#This Row],[Shipdate]],"mmmm")</f>
        <v>February</v>
      </c>
      <c r="M750">
        <f>_xlfn.XLOOKUP(shipments[[#This Row],[PID]],products[PID],products[Cost_per_box],"NA",0)</f>
        <v>9.57</v>
      </c>
      <c r="N750">
        <f>shipments[[#This Row],[Boxes]]*shipments[[#This Row],[Cost Per Box]]</f>
        <v>6268.35</v>
      </c>
      <c r="O750">
        <f>shipments[[#This Row],[Sales Amount]]-shipments[[#This Row],[Total Cost]]</f>
        <v>4853.3999999999996</v>
      </c>
      <c r="P750" s="9">
        <f>shipments[[#This Row],[Profit]]/shipments[[#This Row],[Sales Amount]]</f>
        <v>0.43638815833839095</v>
      </c>
    </row>
    <row r="751" spans="1:16" x14ac:dyDescent="1">
      <c r="A751" t="s">
        <v>785</v>
      </c>
      <c r="B751" t="s">
        <v>8039</v>
      </c>
      <c r="C751" t="s">
        <v>8025</v>
      </c>
      <c r="D751" t="s">
        <v>8032</v>
      </c>
      <c r="E751" s="1">
        <v>45450</v>
      </c>
      <c r="F751">
        <v>8151.75</v>
      </c>
      <c r="G751">
        <v>544</v>
      </c>
      <c r="H751" t="s">
        <v>6</v>
      </c>
      <c r="I751" t="str">
        <f>_xlfn.XLOOKUP(shipments[[#This Row],[SPID]],people[SPID],people[Sales_person],"NA",0)</f>
        <v>Dennison Crosswaite</v>
      </c>
      <c r="J751">
        <f>YEAR(shipments[[#This Row],[Shipdate]])</f>
        <v>2024</v>
      </c>
      <c r="K751">
        <f>MONTH(shipments[[#This Row],[Shipdate]])</f>
        <v>6</v>
      </c>
      <c r="L751" t="str">
        <f>TEXT(shipments[[#This Row],[Shipdate]],"mmmm")</f>
        <v>June</v>
      </c>
      <c r="M751">
        <f>_xlfn.XLOOKUP(shipments[[#This Row],[PID]],products[PID],products[Cost_per_box],"NA",0)</f>
        <v>9.57</v>
      </c>
      <c r="N751">
        <f>shipments[[#This Row],[Boxes]]*shipments[[#This Row],[Cost Per Box]]</f>
        <v>5206.08</v>
      </c>
      <c r="O751">
        <f>shipments[[#This Row],[Sales Amount]]-shipments[[#This Row],[Total Cost]]</f>
        <v>2945.67</v>
      </c>
      <c r="P751" s="9">
        <f>shipments[[#This Row],[Profit]]/shipments[[#This Row],[Sales Amount]]</f>
        <v>0.36135431042414207</v>
      </c>
    </row>
    <row r="752" spans="1:16" x14ac:dyDescent="1">
      <c r="A752" t="s">
        <v>786</v>
      </c>
      <c r="B752" t="s">
        <v>8039</v>
      </c>
      <c r="C752" t="s">
        <v>8025</v>
      </c>
      <c r="D752" t="s">
        <v>8035</v>
      </c>
      <c r="E752" s="1">
        <v>45517</v>
      </c>
      <c r="F752">
        <v>5755.5</v>
      </c>
      <c r="G752">
        <v>384</v>
      </c>
      <c r="H752" t="s">
        <v>17</v>
      </c>
      <c r="I752" t="str">
        <f>_xlfn.XLOOKUP(shipments[[#This Row],[SPID]],people[SPID],people[Sales_person],"NA",0)</f>
        <v>Dennison Crosswaite</v>
      </c>
      <c r="J752">
        <f>YEAR(shipments[[#This Row],[Shipdate]])</f>
        <v>2024</v>
      </c>
      <c r="K752">
        <f>MONTH(shipments[[#This Row],[Shipdate]])</f>
        <v>8</v>
      </c>
      <c r="L752" t="str">
        <f>TEXT(shipments[[#This Row],[Shipdate]],"mmmm")</f>
        <v>August</v>
      </c>
      <c r="M752">
        <f>_xlfn.XLOOKUP(shipments[[#This Row],[PID]],products[PID],products[Cost_per_box],"NA",0)</f>
        <v>9.57</v>
      </c>
      <c r="N752">
        <f>shipments[[#This Row],[Boxes]]*shipments[[#This Row],[Cost Per Box]]</f>
        <v>3674.88</v>
      </c>
      <c r="O752">
        <f>shipments[[#This Row],[Sales Amount]]-shipments[[#This Row],[Total Cost]]</f>
        <v>2080.62</v>
      </c>
      <c r="P752" s="9">
        <f>shipments[[#This Row],[Profit]]/shipments[[#This Row],[Sales Amount]]</f>
        <v>0.36150117279124316</v>
      </c>
    </row>
    <row r="753" spans="1:16" x14ac:dyDescent="1">
      <c r="A753" t="s">
        <v>787</v>
      </c>
      <c r="B753" t="s">
        <v>8039</v>
      </c>
      <c r="C753" t="s">
        <v>8025</v>
      </c>
      <c r="D753" t="s">
        <v>8036</v>
      </c>
      <c r="E753" s="1">
        <v>45476</v>
      </c>
      <c r="F753">
        <v>11380.5</v>
      </c>
      <c r="G753">
        <v>712</v>
      </c>
      <c r="H753" t="s">
        <v>17</v>
      </c>
      <c r="I753" t="str">
        <f>_xlfn.XLOOKUP(shipments[[#This Row],[SPID]],people[SPID],people[Sales_person],"NA",0)</f>
        <v>Dennison Crosswaite</v>
      </c>
      <c r="J753">
        <f>YEAR(shipments[[#This Row],[Shipdate]])</f>
        <v>2024</v>
      </c>
      <c r="K753">
        <f>MONTH(shipments[[#This Row],[Shipdate]])</f>
        <v>7</v>
      </c>
      <c r="L753" t="str">
        <f>TEXT(shipments[[#This Row],[Shipdate]],"mmmm")</f>
        <v>July</v>
      </c>
      <c r="M753">
        <f>_xlfn.XLOOKUP(shipments[[#This Row],[PID]],products[PID],products[Cost_per_box],"NA",0)</f>
        <v>9.57</v>
      </c>
      <c r="N753">
        <f>shipments[[#This Row],[Boxes]]*shipments[[#This Row],[Cost Per Box]]</f>
        <v>6813.84</v>
      </c>
      <c r="O753">
        <f>shipments[[#This Row],[Sales Amount]]-shipments[[#This Row],[Total Cost]]</f>
        <v>4566.66</v>
      </c>
      <c r="P753" s="9">
        <f>shipments[[#This Row],[Profit]]/shipments[[#This Row],[Sales Amount]]</f>
        <v>0.40127059443785423</v>
      </c>
    </row>
    <row r="754" spans="1:16" x14ac:dyDescent="1">
      <c r="A754" t="s">
        <v>788</v>
      </c>
      <c r="B754" t="s">
        <v>8039</v>
      </c>
      <c r="C754" t="s">
        <v>8025</v>
      </c>
      <c r="D754" t="s">
        <v>8033</v>
      </c>
      <c r="E754" s="1">
        <v>45537</v>
      </c>
      <c r="F754">
        <v>9092.25</v>
      </c>
      <c r="G754">
        <v>535</v>
      </c>
      <c r="H754" t="s">
        <v>25</v>
      </c>
      <c r="I754" t="str">
        <f>_xlfn.XLOOKUP(shipments[[#This Row],[SPID]],people[SPID],people[Sales_person],"NA",0)</f>
        <v>Dennison Crosswaite</v>
      </c>
      <c r="J754">
        <f>YEAR(shipments[[#This Row],[Shipdate]])</f>
        <v>2024</v>
      </c>
      <c r="K754">
        <f>MONTH(shipments[[#This Row],[Shipdate]])</f>
        <v>9</v>
      </c>
      <c r="L754" t="str">
        <f>TEXT(shipments[[#This Row],[Shipdate]],"mmmm")</f>
        <v>September</v>
      </c>
      <c r="M754">
        <f>_xlfn.XLOOKUP(shipments[[#This Row],[PID]],products[PID],products[Cost_per_box],"NA",0)</f>
        <v>9.57</v>
      </c>
      <c r="N754">
        <f>shipments[[#This Row],[Boxes]]*shipments[[#This Row],[Cost Per Box]]</f>
        <v>5119.95</v>
      </c>
      <c r="O754">
        <f>shipments[[#This Row],[Sales Amount]]-shipments[[#This Row],[Total Cost]]</f>
        <v>3972.3</v>
      </c>
      <c r="P754" s="9">
        <f>shipments[[#This Row],[Profit]]/shipments[[#This Row],[Sales Amount]]</f>
        <v>0.43688855893755674</v>
      </c>
    </row>
    <row r="755" spans="1:16" x14ac:dyDescent="1">
      <c r="A755" t="s">
        <v>789</v>
      </c>
      <c r="B755" t="s">
        <v>8039</v>
      </c>
      <c r="C755" t="s">
        <v>8026</v>
      </c>
      <c r="D755" t="s">
        <v>8032</v>
      </c>
      <c r="E755" s="1">
        <v>45278</v>
      </c>
      <c r="F755">
        <v>1460.25</v>
      </c>
      <c r="G755">
        <v>183</v>
      </c>
      <c r="H755" t="s">
        <v>6</v>
      </c>
      <c r="I755" t="str">
        <f>_xlfn.XLOOKUP(shipments[[#This Row],[SPID]],people[SPID],people[Sales_person],"NA",0)</f>
        <v>Dennison Crosswaite</v>
      </c>
      <c r="J755">
        <f>YEAR(shipments[[#This Row],[Shipdate]])</f>
        <v>2023</v>
      </c>
      <c r="K755">
        <f>MONTH(shipments[[#This Row],[Shipdate]])</f>
        <v>12</v>
      </c>
      <c r="L755" t="str">
        <f>TEXT(shipments[[#This Row],[Shipdate]],"mmmm")</f>
        <v>December</v>
      </c>
      <c r="M755">
        <f>_xlfn.XLOOKUP(shipments[[#This Row],[PID]],products[PID],products[Cost_per_box],"NA",0)</f>
        <v>8.43</v>
      </c>
      <c r="N755">
        <f>shipments[[#This Row],[Boxes]]*shipments[[#This Row],[Cost Per Box]]</f>
        <v>1542.69</v>
      </c>
      <c r="O755">
        <f>shipments[[#This Row],[Sales Amount]]-shipments[[#This Row],[Total Cost]]</f>
        <v>-82.440000000000055</v>
      </c>
      <c r="P755" s="9">
        <f>shipments[[#This Row],[Profit]]/shipments[[#This Row],[Sales Amount]]</f>
        <v>-5.6456086286594799E-2</v>
      </c>
    </row>
    <row r="756" spans="1:16" x14ac:dyDescent="1">
      <c r="A756" t="s">
        <v>790</v>
      </c>
      <c r="B756" t="s">
        <v>8039</v>
      </c>
      <c r="C756" t="s">
        <v>8026</v>
      </c>
      <c r="D756" t="s">
        <v>8036</v>
      </c>
      <c r="E756" s="1">
        <v>45159</v>
      </c>
      <c r="F756">
        <v>1957.5</v>
      </c>
      <c r="G756">
        <v>280</v>
      </c>
      <c r="H756" t="s">
        <v>6</v>
      </c>
      <c r="I756" t="str">
        <f>_xlfn.XLOOKUP(shipments[[#This Row],[SPID]],people[SPID],people[Sales_person],"NA",0)</f>
        <v>Dennison Crosswaite</v>
      </c>
      <c r="J756">
        <f>YEAR(shipments[[#This Row],[Shipdate]])</f>
        <v>2023</v>
      </c>
      <c r="K756">
        <f>MONTH(shipments[[#This Row],[Shipdate]])</f>
        <v>8</v>
      </c>
      <c r="L756" t="str">
        <f>TEXT(shipments[[#This Row],[Shipdate]],"mmmm")</f>
        <v>August</v>
      </c>
      <c r="M756">
        <f>_xlfn.XLOOKUP(shipments[[#This Row],[PID]],products[PID],products[Cost_per_box],"NA",0)</f>
        <v>8.43</v>
      </c>
      <c r="N756">
        <f>shipments[[#This Row],[Boxes]]*shipments[[#This Row],[Cost Per Box]]</f>
        <v>2360.4</v>
      </c>
      <c r="O756">
        <f>shipments[[#This Row],[Sales Amount]]-shipments[[#This Row],[Total Cost]]</f>
        <v>-402.90000000000009</v>
      </c>
      <c r="P756" s="9">
        <f>shipments[[#This Row],[Profit]]/shipments[[#This Row],[Sales Amount]]</f>
        <v>-0.20582375478927209</v>
      </c>
    </row>
    <row r="757" spans="1:16" x14ac:dyDescent="1">
      <c r="A757" t="s">
        <v>791</v>
      </c>
      <c r="B757" t="s">
        <v>8039</v>
      </c>
      <c r="C757" t="s">
        <v>8026</v>
      </c>
      <c r="D757" t="s">
        <v>8032</v>
      </c>
      <c r="E757" s="1">
        <v>45145</v>
      </c>
      <c r="F757">
        <v>8293.5</v>
      </c>
      <c r="G757">
        <v>1037</v>
      </c>
      <c r="H757" t="s">
        <v>6</v>
      </c>
      <c r="I757" t="str">
        <f>_xlfn.XLOOKUP(shipments[[#This Row],[SPID]],people[SPID],people[Sales_person],"NA",0)</f>
        <v>Dennison Crosswaite</v>
      </c>
      <c r="J757">
        <f>YEAR(shipments[[#This Row],[Shipdate]])</f>
        <v>2023</v>
      </c>
      <c r="K757">
        <f>MONTH(shipments[[#This Row],[Shipdate]])</f>
        <v>8</v>
      </c>
      <c r="L757" t="str">
        <f>TEXT(shipments[[#This Row],[Shipdate]],"mmmm")</f>
        <v>August</v>
      </c>
      <c r="M757">
        <f>_xlfn.XLOOKUP(shipments[[#This Row],[PID]],products[PID],products[Cost_per_box],"NA",0)</f>
        <v>8.43</v>
      </c>
      <c r="N757">
        <f>shipments[[#This Row],[Boxes]]*shipments[[#This Row],[Cost Per Box]]</f>
        <v>8741.91</v>
      </c>
      <c r="O757">
        <f>shipments[[#This Row],[Sales Amount]]-shipments[[#This Row],[Total Cost]]</f>
        <v>-448.40999999999985</v>
      </c>
      <c r="P757" s="9">
        <f>shipments[[#This Row],[Profit]]/shipments[[#This Row],[Sales Amount]]</f>
        <v>-5.4067643335141961E-2</v>
      </c>
    </row>
    <row r="758" spans="1:16" x14ac:dyDescent="1">
      <c r="A758" t="s">
        <v>792</v>
      </c>
      <c r="B758" t="s">
        <v>8039</v>
      </c>
      <c r="C758" t="s">
        <v>8026</v>
      </c>
      <c r="D758" t="s">
        <v>8037</v>
      </c>
      <c r="E758" s="1">
        <v>45562</v>
      </c>
      <c r="F758">
        <v>2394</v>
      </c>
      <c r="G758">
        <v>300</v>
      </c>
      <c r="H758" t="s">
        <v>25</v>
      </c>
      <c r="I758" t="str">
        <f>_xlfn.XLOOKUP(shipments[[#This Row],[SPID]],people[SPID],people[Sales_person],"NA",0)</f>
        <v>Dennison Crosswaite</v>
      </c>
      <c r="J758">
        <f>YEAR(shipments[[#This Row],[Shipdate]])</f>
        <v>2024</v>
      </c>
      <c r="K758">
        <f>MONTH(shipments[[#This Row],[Shipdate]])</f>
        <v>9</v>
      </c>
      <c r="L758" t="str">
        <f>TEXT(shipments[[#This Row],[Shipdate]],"mmmm")</f>
        <v>September</v>
      </c>
      <c r="M758">
        <f>_xlfn.XLOOKUP(shipments[[#This Row],[PID]],products[PID],products[Cost_per_box],"NA",0)</f>
        <v>8.43</v>
      </c>
      <c r="N758">
        <f>shipments[[#This Row],[Boxes]]*shipments[[#This Row],[Cost Per Box]]</f>
        <v>2529</v>
      </c>
      <c r="O758">
        <f>shipments[[#This Row],[Sales Amount]]-shipments[[#This Row],[Total Cost]]</f>
        <v>-135</v>
      </c>
      <c r="P758" s="9">
        <f>shipments[[#This Row],[Profit]]/shipments[[#This Row],[Sales Amount]]</f>
        <v>-5.6390977443609019E-2</v>
      </c>
    </row>
    <row r="759" spans="1:16" x14ac:dyDescent="1">
      <c r="A759" t="s">
        <v>793</v>
      </c>
      <c r="B759" t="s">
        <v>8039</v>
      </c>
      <c r="C759" t="s">
        <v>8026</v>
      </c>
      <c r="D759" t="s">
        <v>8037</v>
      </c>
      <c r="E759" s="1">
        <v>45296</v>
      </c>
      <c r="F759">
        <v>5089.5</v>
      </c>
      <c r="G759">
        <v>463</v>
      </c>
      <c r="H759" t="s">
        <v>6</v>
      </c>
      <c r="I759" t="str">
        <f>_xlfn.XLOOKUP(shipments[[#This Row],[SPID]],people[SPID],people[Sales_person],"NA",0)</f>
        <v>Dennison Crosswaite</v>
      </c>
      <c r="J759">
        <f>YEAR(shipments[[#This Row],[Shipdate]])</f>
        <v>2024</v>
      </c>
      <c r="K759">
        <f>MONTH(shipments[[#This Row],[Shipdate]])</f>
        <v>1</v>
      </c>
      <c r="L759" t="str">
        <f>TEXT(shipments[[#This Row],[Shipdate]],"mmmm")</f>
        <v>January</v>
      </c>
      <c r="M759">
        <f>_xlfn.XLOOKUP(shipments[[#This Row],[PID]],products[PID],products[Cost_per_box],"NA",0)</f>
        <v>8.43</v>
      </c>
      <c r="N759">
        <f>shipments[[#This Row],[Boxes]]*shipments[[#This Row],[Cost Per Box]]</f>
        <v>3903.0899999999997</v>
      </c>
      <c r="O759">
        <f>shipments[[#This Row],[Sales Amount]]-shipments[[#This Row],[Total Cost]]</f>
        <v>1186.4100000000003</v>
      </c>
      <c r="P759" s="9">
        <f>shipments[[#This Row],[Profit]]/shipments[[#This Row],[Sales Amount]]</f>
        <v>0.23310934276451523</v>
      </c>
    </row>
    <row r="760" spans="1:16" x14ac:dyDescent="1">
      <c r="A760" t="s">
        <v>794</v>
      </c>
      <c r="B760" t="s">
        <v>8039</v>
      </c>
      <c r="C760" t="s">
        <v>8027</v>
      </c>
      <c r="D760" t="s">
        <v>8032</v>
      </c>
      <c r="E760" s="1">
        <v>45433</v>
      </c>
      <c r="F760">
        <v>12836.25</v>
      </c>
      <c r="G760">
        <v>1834</v>
      </c>
      <c r="H760" t="s">
        <v>6</v>
      </c>
      <c r="I760" t="str">
        <f>_xlfn.XLOOKUP(shipments[[#This Row],[SPID]],people[SPID],people[Sales_person],"NA",0)</f>
        <v>Dennison Crosswaite</v>
      </c>
      <c r="J760">
        <f>YEAR(shipments[[#This Row],[Shipdate]])</f>
        <v>2024</v>
      </c>
      <c r="K760">
        <f>MONTH(shipments[[#This Row],[Shipdate]])</f>
        <v>5</v>
      </c>
      <c r="L760" t="str">
        <f>TEXT(shipments[[#This Row],[Shipdate]],"mmmm")</f>
        <v>May</v>
      </c>
      <c r="M760">
        <f>_xlfn.XLOOKUP(shipments[[#This Row],[PID]],products[PID],products[Cost_per_box],"NA",0)</f>
        <v>6.8</v>
      </c>
      <c r="N760">
        <f>shipments[[#This Row],[Boxes]]*shipments[[#This Row],[Cost Per Box]]</f>
        <v>12471.199999999999</v>
      </c>
      <c r="O760">
        <f>shipments[[#This Row],[Sales Amount]]-shipments[[#This Row],[Total Cost]]</f>
        <v>365.05000000000109</v>
      </c>
      <c r="P760" s="9">
        <f>shipments[[#This Row],[Profit]]/shipments[[#This Row],[Sales Amount]]</f>
        <v>2.8438991138377726E-2</v>
      </c>
    </row>
    <row r="761" spans="1:16" x14ac:dyDescent="1">
      <c r="A761" t="s">
        <v>795</v>
      </c>
      <c r="B761" t="s">
        <v>8039</v>
      </c>
      <c r="C761" t="s">
        <v>8027</v>
      </c>
      <c r="D761" t="s">
        <v>8033</v>
      </c>
      <c r="E761" s="1">
        <v>45544</v>
      </c>
      <c r="F761">
        <v>8478</v>
      </c>
      <c r="G761">
        <v>848</v>
      </c>
      <c r="H761" t="s">
        <v>25</v>
      </c>
      <c r="I761" t="str">
        <f>_xlfn.XLOOKUP(shipments[[#This Row],[SPID]],people[SPID],people[Sales_person],"NA",0)</f>
        <v>Dennison Crosswaite</v>
      </c>
      <c r="J761">
        <f>YEAR(shipments[[#This Row],[Shipdate]])</f>
        <v>2024</v>
      </c>
      <c r="K761">
        <f>MONTH(shipments[[#This Row],[Shipdate]])</f>
        <v>9</v>
      </c>
      <c r="L761" t="str">
        <f>TEXT(shipments[[#This Row],[Shipdate]],"mmmm")</f>
        <v>September</v>
      </c>
      <c r="M761">
        <f>_xlfn.XLOOKUP(shipments[[#This Row],[PID]],products[PID],products[Cost_per_box],"NA",0)</f>
        <v>6.8</v>
      </c>
      <c r="N761">
        <f>shipments[[#This Row],[Boxes]]*shipments[[#This Row],[Cost Per Box]]</f>
        <v>5766.4</v>
      </c>
      <c r="O761">
        <f>shipments[[#This Row],[Sales Amount]]-shipments[[#This Row],[Total Cost]]</f>
        <v>2711.6000000000004</v>
      </c>
      <c r="P761" s="9">
        <f>shipments[[#This Row],[Profit]]/shipments[[#This Row],[Sales Amount]]</f>
        <v>0.31983958480773772</v>
      </c>
    </row>
    <row r="762" spans="1:16" x14ac:dyDescent="1">
      <c r="A762" t="s">
        <v>796</v>
      </c>
      <c r="B762" t="s">
        <v>8039</v>
      </c>
      <c r="C762" t="s">
        <v>8027</v>
      </c>
      <c r="D762" t="s">
        <v>8035</v>
      </c>
      <c r="E762" s="1">
        <v>45526</v>
      </c>
      <c r="F762">
        <v>31.5</v>
      </c>
      <c r="G762">
        <v>4</v>
      </c>
      <c r="H762" t="s">
        <v>17</v>
      </c>
      <c r="I762" t="str">
        <f>_xlfn.XLOOKUP(shipments[[#This Row],[SPID]],people[SPID],people[Sales_person],"NA",0)</f>
        <v>Dennison Crosswaite</v>
      </c>
      <c r="J762">
        <f>YEAR(shipments[[#This Row],[Shipdate]])</f>
        <v>2024</v>
      </c>
      <c r="K762">
        <f>MONTH(shipments[[#This Row],[Shipdate]])</f>
        <v>8</v>
      </c>
      <c r="L762" t="str">
        <f>TEXT(shipments[[#This Row],[Shipdate]],"mmmm")</f>
        <v>August</v>
      </c>
      <c r="M762">
        <f>_xlfn.XLOOKUP(shipments[[#This Row],[PID]],products[PID],products[Cost_per_box],"NA",0)</f>
        <v>6.8</v>
      </c>
      <c r="N762">
        <f>shipments[[#This Row],[Boxes]]*shipments[[#This Row],[Cost Per Box]]</f>
        <v>27.2</v>
      </c>
      <c r="O762">
        <f>shipments[[#This Row],[Sales Amount]]-shipments[[#This Row],[Total Cost]]</f>
        <v>4.3000000000000007</v>
      </c>
      <c r="P762" s="9">
        <f>shipments[[#This Row],[Profit]]/shipments[[#This Row],[Sales Amount]]</f>
        <v>0.13650793650793652</v>
      </c>
    </row>
    <row r="763" spans="1:16" x14ac:dyDescent="1">
      <c r="A763" t="s">
        <v>797</v>
      </c>
      <c r="B763" t="s">
        <v>8039</v>
      </c>
      <c r="C763" t="s">
        <v>8027</v>
      </c>
      <c r="D763" t="s">
        <v>8036</v>
      </c>
      <c r="E763" s="1">
        <v>45506</v>
      </c>
      <c r="F763">
        <v>877.5</v>
      </c>
      <c r="G763">
        <v>88</v>
      </c>
      <c r="H763" t="s">
        <v>17</v>
      </c>
      <c r="I763" t="str">
        <f>_xlfn.XLOOKUP(shipments[[#This Row],[SPID]],people[SPID],people[Sales_person],"NA",0)</f>
        <v>Dennison Crosswaite</v>
      </c>
      <c r="J763">
        <f>YEAR(shipments[[#This Row],[Shipdate]])</f>
        <v>2024</v>
      </c>
      <c r="K763">
        <f>MONTH(shipments[[#This Row],[Shipdate]])</f>
        <v>8</v>
      </c>
      <c r="L763" t="str">
        <f>TEXT(shipments[[#This Row],[Shipdate]],"mmmm")</f>
        <v>August</v>
      </c>
      <c r="M763">
        <f>_xlfn.XLOOKUP(shipments[[#This Row],[PID]],products[PID],products[Cost_per_box],"NA",0)</f>
        <v>6.8</v>
      </c>
      <c r="N763">
        <f>shipments[[#This Row],[Boxes]]*shipments[[#This Row],[Cost Per Box]]</f>
        <v>598.4</v>
      </c>
      <c r="O763">
        <f>shipments[[#This Row],[Sales Amount]]-shipments[[#This Row],[Total Cost]]</f>
        <v>279.10000000000002</v>
      </c>
      <c r="P763" s="9">
        <f>shipments[[#This Row],[Profit]]/shipments[[#This Row],[Sales Amount]]</f>
        <v>0.31806267806267807</v>
      </c>
    </row>
    <row r="764" spans="1:16" x14ac:dyDescent="1">
      <c r="A764" t="s">
        <v>798</v>
      </c>
      <c r="B764" t="s">
        <v>8039</v>
      </c>
      <c r="C764" t="s">
        <v>8027</v>
      </c>
      <c r="D764" t="s">
        <v>8037</v>
      </c>
      <c r="E764" s="1">
        <v>44958</v>
      </c>
      <c r="F764">
        <v>12260.25</v>
      </c>
      <c r="G764">
        <v>1752</v>
      </c>
      <c r="H764" t="s">
        <v>6</v>
      </c>
      <c r="I764" t="str">
        <f>_xlfn.XLOOKUP(shipments[[#This Row],[SPID]],people[SPID],people[Sales_person],"NA",0)</f>
        <v>Dennison Crosswaite</v>
      </c>
      <c r="J764">
        <f>YEAR(shipments[[#This Row],[Shipdate]])</f>
        <v>2023</v>
      </c>
      <c r="K764">
        <f>MONTH(shipments[[#This Row],[Shipdate]])</f>
        <v>2</v>
      </c>
      <c r="L764" t="str">
        <f>TEXT(shipments[[#This Row],[Shipdate]],"mmmm")</f>
        <v>February</v>
      </c>
      <c r="M764">
        <f>_xlfn.XLOOKUP(shipments[[#This Row],[PID]],products[PID],products[Cost_per_box],"NA",0)</f>
        <v>6.8</v>
      </c>
      <c r="N764">
        <f>shipments[[#This Row],[Boxes]]*shipments[[#This Row],[Cost Per Box]]</f>
        <v>11913.6</v>
      </c>
      <c r="O764">
        <f>shipments[[#This Row],[Sales Amount]]-shipments[[#This Row],[Total Cost]]</f>
        <v>346.64999999999964</v>
      </c>
      <c r="P764" s="9">
        <f>shipments[[#This Row],[Profit]]/shipments[[#This Row],[Sales Amount]]</f>
        <v>2.8274301095002112E-2</v>
      </c>
    </row>
    <row r="765" spans="1:16" x14ac:dyDescent="1">
      <c r="A765" t="s">
        <v>799</v>
      </c>
      <c r="B765" t="s">
        <v>8039</v>
      </c>
      <c r="C765" t="s">
        <v>8027</v>
      </c>
      <c r="D765" t="s">
        <v>8032</v>
      </c>
      <c r="E765" s="1">
        <v>44932</v>
      </c>
      <c r="F765">
        <v>6115.5</v>
      </c>
      <c r="G765">
        <v>612</v>
      </c>
      <c r="H765" t="s">
        <v>6</v>
      </c>
      <c r="I765" t="str">
        <f>_xlfn.XLOOKUP(shipments[[#This Row],[SPID]],people[SPID],people[Sales_person],"NA",0)</f>
        <v>Dennison Crosswaite</v>
      </c>
      <c r="J765">
        <f>YEAR(shipments[[#This Row],[Shipdate]])</f>
        <v>2023</v>
      </c>
      <c r="K765">
        <f>MONTH(shipments[[#This Row],[Shipdate]])</f>
        <v>1</v>
      </c>
      <c r="L765" t="str">
        <f>TEXT(shipments[[#This Row],[Shipdate]],"mmmm")</f>
        <v>January</v>
      </c>
      <c r="M765">
        <f>_xlfn.XLOOKUP(shipments[[#This Row],[PID]],products[PID],products[Cost_per_box],"NA",0)</f>
        <v>6.8</v>
      </c>
      <c r="N765">
        <f>shipments[[#This Row],[Boxes]]*shipments[[#This Row],[Cost Per Box]]</f>
        <v>4161.5999999999995</v>
      </c>
      <c r="O765">
        <f>shipments[[#This Row],[Sales Amount]]-shipments[[#This Row],[Total Cost]]</f>
        <v>1953.9000000000005</v>
      </c>
      <c r="P765" s="9">
        <f>shipments[[#This Row],[Profit]]/shipments[[#This Row],[Sales Amount]]</f>
        <v>0.31949963208241361</v>
      </c>
    </row>
    <row r="766" spans="1:16" x14ac:dyDescent="1">
      <c r="A766" t="s">
        <v>800</v>
      </c>
      <c r="B766" t="s">
        <v>8039</v>
      </c>
      <c r="C766" t="s">
        <v>8027</v>
      </c>
      <c r="D766" t="s">
        <v>8036</v>
      </c>
      <c r="E766" s="1">
        <v>45252</v>
      </c>
      <c r="F766">
        <v>6860.25</v>
      </c>
      <c r="G766">
        <v>981</v>
      </c>
      <c r="H766" t="s">
        <v>6</v>
      </c>
      <c r="I766" t="str">
        <f>_xlfn.XLOOKUP(shipments[[#This Row],[SPID]],people[SPID],people[Sales_person],"NA",0)</f>
        <v>Dennison Crosswaite</v>
      </c>
      <c r="J766">
        <f>YEAR(shipments[[#This Row],[Shipdate]])</f>
        <v>2023</v>
      </c>
      <c r="K766">
        <f>MONTH(shipments[[#This Row],[Shipdate]])</f>
        <v>11</v>
      </c>
      <c r="L766" t="str">
        <f>TEXT(shipments[[#This Row],[Shipdate]],"mmmm")</f>
        <v>November</v>
      </c>
      <c r="M766">
        <f>_xlfn.XLOOKUP(shipments[[#This Row],[PID]],products[PID],products[Cost_per_box],"NA",0)</f>
        <v>6.8</v>
      </c>
      <c r="N766">
        <f>shipments[[#This Row],[Boxes]]*shipments[[#This Row],[Cost Per Box]]</f>
        <v>6670.8</v>
      </c>
      <c r="O766">
        <f>shipments[[#This Row],[Sales Amount]]-shipments[[#This Row],[Total Cost]]</f>
        <v>189.44999999999982</v>
      </c>
      <c r="P766" s="9">
        <f>shipments[[#This Row],[Profit]]/shipments[[#This Row],[Sales Amount]]</f>
        <v>2.7615611675959304E-2</v>
      </c>
    </row>
    <row r="767" spans="1:16" x14ac:dyDescent="1">
      <c r="A767" t="s">
        <v>801</v>
      </c>
      <c r="B767" t="s">
        <v>8039</v>
      </c>
      <c r="C767" t="s">
        <v>8028</v>
      </c>
      <c r="D767" t="s">
        <v>8033</v>
      </c>
      <c r="E767" s="1">
        <v>45153</v>
      </c>
      <c r="F767">
        <v>9555.75</v>
      </c>
      <c r="G767">
        <v>342</v>
      </c>
      <c r="H767" t="s">
        <v>6</v>
      </c>
      <c r="I767" t="str">
        <f>_xlfn.XLOOKUP(shipments[[#This Row],[SPID]],people[SPID],people[Sales_person],"NA",0)</f>
        <v>Dennison Crosswaite</v>
      </c>
      <c r="J767">
        <f>YEAR(shipments[[#This Row],[Shipdate]])</f>
        <v>2023</v>
      </c>
      <c r="K767">
        <f>MONTH(shipments[[#This Row],[Shipdate]])</f>
        <v>8</v>
      </c>
      <c r="L767" t="str">
        <f>TEXT(shipments[[#This Row],[Shipdate]],"mmmm")</f>
        <v>August</v>
      </c>
      <c r="M767">
        <f>_xlfn.XLOOKUP(shipments[[#This Row],[PID]],products[PID],products[Cost_per_box],"NA",0)</f>
        <v>5.04</v>
      </c>
      <c r="N767">
        <f>shipments[[#This Row],[Boxes]]*shipments[[#This Row],[Cost Per Box]]</f>
        <v>1723.68</v>
      </c>
      <c r="O767">
        <f>shipments[[#This Row],[Sales Amount]]-shipments[[#This Row],[Total Cost]]</f>
        <v>7832.07</v>
      </c>
      <c r="P767" s="9">
        <f>shipments[[#This Row],[Profit]]/shipments[[#This Row],[Sales Amount]]</f>
        <v>0.81961855427360486</v>
      </c>
    </row>
    <row r="768" spans="1:16" x14ac:dyDescent="1">
      <c r="A768" t="s">
        <v>802</v>
      </c>
      <c r="B768" t="s">
        <v>8039</v>
      </c>
      <c r="C768" t="s">
        <v>8028</v>
      </c>
      <c r="D768" t="s">
        <v>8035</v>
      </c>
      <c r="E768" s="1">
        <v>44986</v>
      </c>
      <c r="F768">
        <v>7578</v>
      </c>
      <c r="G768">
        <v>292</v>
      </c>
      <c r="H768" t="s">
        <v>6</v>
      </c>
      <c r="I768" t="str">
        <f>_xlfn.XLOOKUP(shipments[[#This Row],[SPID]],people[SPID],people[Sales_person],"NA",0)</f>
        <v>Dennison Crosswaite</v>
      </c>
      <c r="J768">
        <f>YEAR(shipments[[#This Row],[Shipdate]])</f>
        <v>2023</v>
      </c>
      <c r="K768">
        <f>MONTH(shipments[[#This Row],[Shipdate]])</f>
        <v>3</v>
      </c>
      <c r="L768" t="str">
        <f>TEXT(shipments[[#This Row],[Shipdate]],"mmmm")</f>
        <v>March</v>
      </c>
      <c r="M768">
        <f>_xlfn.XLOOKUP(shipments[[#This Row],[PID]],products[PID],products[Cost_per_box],"NA",0)</f>
        <v>5.04</v>
      </c>
      <c r="N768">
        <f>shipments[[#This Row],[Boxes]]*shipments[[#This Row],[Cost Per Box]]</f>
        <v>1471.68</v>
      </c>
      <c r="O768">
        <f>shipments[[#This Row],[Sales Amount]]-shipments[[#This Row],[Total Cost]]</f>
        <v>6106.32</v>
      </c>
      <c r="P768" s="9">
        <f>shipments[[#This Row],[Profit]]/shipments[[#This Row],[Sales Amount]]</f>
        <v>0.80579572446555814</v>
      </c>
    </row>
    <row r="769" spans="1:16" x14ac:dyDescent="1">
      <c r="A769" t="s">
        <v>803</v>
      </c>
      <c r="B769" t="s">
        <v>8039</v>
      </c>
      <c r="C769" t="s">
        <v>8028</v>
      </c>
      <c r="D769" t="s">
        <v>8035</v>
      </c>
      <c r="E769" s="1">
        <v>45524</v>
      </c>
      <c r="F769">
        <v>4376.25</v>
      </c>
      <c r="G769">
        <v>151</v>
      </c>
      <c r="H769" t="s">
        <v>17</v>
      </c>
      <c r="I769" t="str">
        <f>_xlfn.XLOOKUP(shipments[[#This Row],[SPID]],people[SPID],people[Sales_person],"NA",0)</f>
        <v>Dennison Crosswaite</v>
      </c>
      <c r="J769">
        <f>YEAR(shipments[[#This Row],[Shipdate]])</f>
        <v>2024</v>
      </c>
      <c r="K769">
        <f>MONTH(shipments[[#This Row],[Shipdate]])</f>
        <v>8</v>
      </c>
      <c r="L769" t="str">
        <f>TEXT(shipments[[#This Row],[Shipdate]],"mmmm")</f>
        <v>August</v>
      </c>
      <c r="M769">
        <f>_xlfn.XLOOKUP(shipments[[#This Row],[PID]],products[PID],products[Cost_per_box],"NA",0)</f>
        <v>5.04</v>
      </c>
      <c r="N769">
        <f>shipments[[#This Row],[Boxes]]*shipments[[#This Row],[Cost Per Box]]</f>
        <v>761.04</v>
      </c>
      <c r="O769">
        <f>shipments[[#This Row],[Sales Amount]]-shipments[[#This Row],[Total Cost]]</f>
        <v>3615.21</v>
      </c>
      <c r="P769" s="9">
        <f>shipments[[#This Row],[Profit]]/shipments[[#This Row],[Sales Amount]]</f>
        <v>0.82609768637532133</v>
      </c>
    </row>
    <row r="770" spans="1:16" x14ac:dyDescent="1">
      <c r="A770" t="s">
        <v>804</v>
      </c>
      <c r="B770" t="s">
        <v>8039</v>
      </c>
      <c r="C770" t="s">
        <v>8028</v>
      </c>
      <c r="D770" t="s">
        <v>8036</v>
      </c>
      <c r="E770" s="1">
        <v>45156</v>
      </c>
      <c r="F770">
        <v>3314.25</v>
      </c>
      <c r="G770">
        <v>133</v>
      </c>
      <c r="H770" t="s">
        <v>6</v>
      </c>
      <c r="I770" t="str">
        <f>_xlfn.XLOOKUP(shipments[[#This Row],[SPID]],people[SPID],people[Sales_person],"NA",0)</f>
        <v>Dennison Crosswaite</v>
      </c>
      <c r="J770">
        <f>YEAR(shipments[[#This Row],[Shipdate]])</f>
        <v>2023</v>
      </c>
      <c r="K770">
        <f>MONTH(shipments[[#This Row],[Shipdate]])</f>
        <v>8</v>
      </c>
      <c r="L770" t="str">
        <f>TEXT(shipments[[#This Row],[Shipdate]],"mmmm")</f>
        <v>August</v>
      </c>
      <c r="M770">
        <f>_xlfn.XLOOKUP(shipments[[#This Row],[PID]],products[PID],products[Cost_per_box],"NA",0)</f>
        <v>5.04</v>
      </c>
      <c r="N770">
        <f>shipments[[#This Row],[Boxes]]*shipments[[#This Row],[Cost Per Box]]</f>
        <v>670.32</v>
      </c>
      <c r="O770">
        <f>shipments[[#This Row],[Sales Amount]]-shipments[[#This Row],[Total Cost]]</f>
        <v>2643.93</v>
      </c>
      <c r="P770" s="9">
        <f>shipments[[#This Row],[Profit]]/shipments[[#This Row],[Sales Amount]]</f>
        <v>0.79774609640190086</v>
      </c>
    </row>
    <row r="771" spans="1:16" x14ac:dyDescent="1">
      <c r="A771" t="s">
        <v>805</v>
      </c>
      <c r="B771" t="s">
        <v>8039</v>
      </c>
      <c r="C771" t="s">
        <v>8028</v>
      </c>
      <c r="D771" t="s">
        <v>8037</v>
      </c>
      <c r="E771" s="1">
        <v>44943</v>
      </c>
      <c r="F771">
        <v>14343.75</v>
      </c>
      <c r="G771">
        <v>513</v>
      </c>
      <c r="H771" t="s">
        <v>6</v>
      </c>
      <c r="I771" t="str">
        <f>_xlfn.XLOOKUP(shipments[[#This Row],[SPID]],people[SPID],people[Sales_person],"NA",0)</f>
        <v>Dennison Crosswaite</v>
      </c>
      <c r="J771">
        <f>YEAR(shipments[[#This Row],[Shipdate]])</f>
        <v>2023</v>
      </c>
      <c r="K771">
        <f>MONTH(shipments[[#This Row],[Shipdate]])</f>
        <v>1</v>
      </c>
      <c r="L771" t="str">
        <f>TEXT(shipments[[#This Row],[Shipdate]],"mmmm")</f>
        <v>January</v>
      </c>
      <c r="M771">
        <f>_xlfn.XLOOKUP(shipments[[#This Row],[PID]],products[PID],products[Cost_per_box],"NA",0)</f>
        <v>5.04</v>
      </c>
      <c r="N771">
        <f>shipments[[#This Row],[Boxes]]*shipments[[#This Row],[Cost Per Box]]</f>
        <v>2585.52</v>
      </c>
      <c r="O771">
        <f>shipments[[#This Row],[Sales Amount]]-shipments[[#This Row],[Total Cost]]</f>
        <v>11758.23</v>
      </c>
      <c r="P771" s="9">
        <f>shipments[[#This Row],[Profit]]/shipments[[#This Row],[Sales Amount]]</f>
        <v>0.8197458823529411</v>
      </c>
    </row>
    <row r="772" spans="1:16" x14ac:dyDescent="1">
      <c r="A772" t="s">
        <v>806</v>
      </c>
      <c r="B772" t="s">
        <v>8039</v>
      </c>
      <c r="C772" t="s">
        <v>8028</v>
      </c>
      <c r="D772" t="s">
        <v>8037</v>
      </c>
      <c r="E772" s="1">
        <v>45148</v>
      </c>
      <c r="F772">
        <v>5577.75</v>
      </c>
      <c r="G772">
        <v>193</v>
      </c>
      <c r="H772" t="s">
        <v>6</v>
      </c>
      <c r="I772" t="str">
        <f>_xlfn.XLOOKUP(shipments[[#This Row],[SPID]],people[SPID],people[Sales_person],"NA",0)</f>
        <v>Dennison Crosswaite</v>
      </c>
      <c r="J772">
        <f>YEAR(shipments[[#This Row],[Shipdate]])</f>
        <v>2023</v>
      </c>
      <c r="K772">
        <f>MONTH(shipments[[#This Row],[Shipdate]])</f>
        <v>8</v>
      </c>
      <c r="L772" t="str">
        <f>TEXT(shipments[[#This Row],[Shipdate]],"mmmm")</f>
        <v>August</v>
      </c>
      <c r="M772">
        <f>_xlfn.XLOOKUP(shipments[[#This Row],[PID]],products[PID],products[Cost_per_box],"NA",0)</f>
        <v>5.04</v>
      </c>
      <c r="N772">
        <f>shipments[[#This Row],[Boxes]]*shipments[[#This Row],[Cost Per Box]]</f>
        <v>972.72</v>
      </c>
      <c r="O772">
        <f>shipments[[#This Row],[Sales Amount]]-shipments[[#This Row],[Total Cost]]</f>
        <v>4605.03</v>
      </c>
      <c r="P772" s="9">
        <f>shipments[[#This Row],[Profit]]/shipments[[#This Row],[Sales Amount]]</f>
        <v>0.82560709963695034</v>
      </c>
    </row>
    <row r="773" spans="1:16" x14ac:dyDescent="1">
      <c r="A773" t="s">
        <v>807</v>
      </c>
      <c r="B773" t="s">
        <v>8039</v>
      </c>
      <c r="C773" t="s">
        <v>8028</v>
      </c>
      <c r="D773" t="s">
        <v>8033</v>
      </c>
      <c r="E773" s="1">
        <v>44939</v>
      </c>
      <c r="F773">
        <v>13018.5</v>
      </c>
      <c r="G773">
        <v>501</v>
      </c>
      <c r="H773" t="s">
        <v>6</v>
      </c>
      <c r="I773" t="str">
        <f>_xlfn.XLOOKUP(shipments[[#This Row],[SPID]],people[SPID],people[Sales_person],"NA",0)</f>
        <v>Dennison Crosswaite</v>
      </c>
      <c r="J773">
        <f>YEAR(shipments[[#This Row],[Shipdate]])</f>
        <v>2023</v>
      </c>
      <c r="K773">
        <f>MONTH(shipments[[#This Row],[Shipdate]])</f>
        <v>1</v>
      </c>
      <c r="L773" t="str">
        <f>TEXT(shipments[[#This Row],[Shipdate]],"mmmm")</f>
        <v>January</v>
      </c>
      <c r="M773">
        <f>_xlfn.XLOOKUP(shipments[[#This Row],[PID]],products[PID],products[Cost_per_box],"NA",0)</f>
        <v>5.04</v>
      </c>
      <c r="N773">
        <f>shipments[[#This Row],[Boxes]]*shipments[[#This Row],[Cost Per Box]]</f>
        <v>2525.04</v>
      </c>
      <c r="O773">
        <f>shipments[[#This Row],[Sales Amount]]-shipments[[#This Row],[Total Cost]]</f>
        <v>10493.46</v>
      </c>
      <c r="P773" s="9">
        <f>shipments[[#This Row],[Profit]]/shipments[[#This Row],[Sales Amount]]</f>
        <v>0.80604217075699958</v>
      </c>
    </row>
    <row r="774" spans="1:16" x14ac:dyDescent="1">
      <c r="A774" t="s">
        <v>808</v>
      </c>
      <c r="B774" t="s">
        <v>8039</v>
      </c>
      <c r="C774" t="s">
        <v>8029</v>
      </c>
      <c r="D774" t="s">
        <v>8033</v>
      </c>
      <c r="E774" s="1">
        <v>45412</v>
      </c>
      <c r="F774">
        <v>13131</v>
      </c>
      <c r="G774">
        <v>1459</v>
      </c>
      <c r="H774" t="s">
        <v>6</v>
      </c>
      <c r="I774" t="str">
        <f>_xlfn.XLOOKUP(shipments[[#This Row],[SPID]],people[SPID],people[Sales_person],"NA",0)</f>
        <v>Dennison Crosswaite</v>
      </c>
      <c r="J774">
        <f>YEAR(shipments[[#This Row],[Shipdate]])</f>
        <v>2024</v>
      </c>
      <c r="K774">
        <f>MONTH(shipments[[#This Row],[Shipdate]])</f>
        <v>4</v>
      </c>
      <c r="L774" t="str">
        <f>TEXT(shipments[[#This Row],[Shipdate]],"mmmm")</f>
        <v>April</v>
      </c>
      <c r="M774">
        <f>_xlfn.XLOOKUP(shipments[[#This Row],[PID]],products[PID],products[Cost_per_box],"NA",0)</f>
        <v>2.76</v>
      </c>
      <c r="N774">
        <f>shipments[[#This Row],[Boxes]]*shipments[[#This Row],[Cost Per Box]]</f>
        <v>4026.8399999999997</v>
      </c>
      <c r="O774">
        <f>shipments[[#This Row],[Sales Amount]]-shipments[[#This Row],[Total Cost]]</f>
        <v>9104.16</v>
      </c>
      <c r="P774" s="9">
        <f>shipments[[#This Row],[Profit]]/shipments[[#This Row],[Sales Amount]]</f>
        <v>0.69333333333333336</v>
      </c>
    </row>
    <row r="775" spans="1:16" x14ac:dyDescent="1">
      <c r="A775" t="s">
        <v>809</v>
      </c>
      <c r="B775" t="s">
        <v>8039</v>
      </c>
      <c r="C775" t="s">
        <v>8029</v>
      </c>
      <c r="D775" t="s">
        <v>8032</v>
      </c>
      <c r="E775" s="1">
        <v>45082</v>
      </c>
      <c r="F775">
        <v>4725</v>
      </c>
      <c r="G775">
        <v>430</v>
      </c>
      <c r="H775" t="s">
        <v>6</v>
      </c>
      <c r="I775" t="str">
        <f>_xlfn.XLOOKUP(shipments[[#This Row],[SPID]],people[SPID],people[Sales_person],"NA",0)</f>
        <v>Dennison Crosswaite</v>
      </c>
      <c r="J775">
        <f>YEAR(shipments[[#This Row],[Shipdate]])</f>
        <v>2023</v>
      </c>
      <c r="K775">
        <f>MONTH(shipments[[#This Row],[Shipdate]])</f>
        <v>6</v>
      </c>
      <c r="L775" t="str">
        <f>TEXT(shipments[[#This Row],[Shipdate]],"mmmm")</f>
        <v>June</v>
      </c>
      <c r="M775">
        <f>_xlfn.XLOOKUP(shipments[[#This Row],[PID]],products[PID],products[Cost_per_box],"NA",0)</f>
        <v>2.76</v>
      </c>
      <c r="N775">
        <f>shipments[[#This Row],[Boxes]]*shipments[[#This Row],[Cost Per Box]]</f>
        <v>1186.8</v>
      </c>
      <c r="O775">
        <f>shipments[[#This Row],[Sales Amount]]-shipments[[#This Row],[Total Cost]]</f>
        <v>3538.2</v>
      </c>
      <c r="P775" s="9">
        <f>shipments[[#This Row],[Profit]]/shipments[[#This Row],[Sales Amount]]</f>
        <v>0.74882539682539684</v>
      </c>
    </row>
    <row r="776" spans="1:16" x14ac:dyDescent="1">
      <c r="A776" t="s">
        <v>810</v>
      </c>
      <c r="B776" t="s">
        <v>8039</v>
      </c>
      <c r="C776" t="s">
        <v>8029</v>
      </c>
      <c r="D776" t="s">
        <v>8036</v>
      </c>
      <c r="E776" s="1">
        <v>45313</v>
      </c>
      <c r="F776">
        <v>2270.25</v>
      </c>
      <c r="G776">
        <v>253</v>
      </c>
      <c r="H776" t="s">
        <v>6</v>
      </c>
      <c r="I776" t="str">
        <f>_xlfn.XLOOKUP(shipments[[#This Row],[SPID]],people[SPID],people[Sales_person],"NA",0)</f>
        <v>Dennison Crosswaite</v>
      </c>
      <c r="J776">
        <f>YEAR(shipments[[#This Row],[Shipdate]])</f>
        <v>2024</v>
      </c>
      <c r="K776">
        <f>MONTH(shipments[[#This Row],[Shipdate]])</f>
        <v>1</v>
      </c>
      <c r="L776" t="str">
        <f>TEXT(shipments[[#This Row],[Shipdate]],"mmmm")</f>
        <v>January</v>
      </c>
      <c r="M776">
        <f>_xlfn.XLOOKUP(shipments[[#This Row],[PID]],products[PID],products[Cost_per_box],"NA",0)</f>
        <v>2.76</v>
      </c>
      <c r="N776">
        <f>shipments[[#This Row],[Boxes]]*shipments[[#This Row],[Cost Per Box]]</f>
        <v>698.28</v>
      </c>
      <c r="O776">
        <f>shipments[[#This Row],[Sales Amount]]-shipments[[#This Row],[Total Cost]]</f>
        <v>1571.97</v>
      </c>
      <c r="P776" s="9">
        <f>shipments[[#This Row],[Profit]]/shipments[[#This Row],[Sales Amount]]</f>
        <v>0.69242153947803109</v>
      </c>
    </row>
    <row r="777" spans="1:16" x14ac:dyDescent="1">
      <c r="A777" t="s">
        <v>811</v>
      </c>
      <c r="B777" t="s">
        <v>8039</v>
      </c>
      <c r="C777" t="s">
        <v>8030</v>
      </c>
      <c r="D777" t="s">
        <v>8032</v>
      </c>
      <c r="E777" s="1">
        <v>45154</v>
      </c>
      <c r="F777">
        <v>6491.25</v>
      </c>
      <c r="G777">
        <v>928</v>
      </c>
      <c r="H777" t="s">
        <v>6</v>
      </c>
      <c r="I777" t="str">
        <f>_xlfn.XLOOKUP(shipments[[#This Row],[SPID]],people[SPID],people[Sales_person],"NA",0)</f>
        <v>Dennison Crosswaite</v>
      </c>
      <c r="J777">
        <f>YEAR(shipments[[#This Row],[Shipdate]])</f>
        <v>2023</v>
      </c>
      <c r="K777">
        <f>MONTH(shipments[[#This Row],[Shipdate]])</f>
        <v>8</v>
      </c>
      <c r="L777" t="str">
        <f>TEXT(shipments[[#This Row],[Shipdate]],"mmmm")</f>
        <v>August</v>
      </c>
      <c r="M777">
        <f>_xlfn.XLOOKUP(shipments[[#This Row],[PID]],products[PID],products[Cost_per_box],"NA",0)</f>
        <v>3.32</v>
      </c>
      <c r="N777">
        <f>shipments[[#This Row],[Boxes]]*shipments[[#This Row],[Cost Per Box]]</f>
        <v>3080.96</v>
      </c>
      <c r="O777">
        <f>shipments[[#This Row],[Sales Amount]]-shipments[[#This Row],[Total Cost]]</f>
        <v>3410.29</v>
      </c>
      <c r="P777" s="9">
        <f>shipments[[#This Row],[Profit]]/shipments[[#This Row],[Sales Amount]]</f>
        <v>0.52536722511072598</v>
      </c>
    </row>
    <row r="778" spans="1:16" x14ac:dyDescent="1">
      <c r="A778" t="s">
        <v>812</v>
      </c>
      <c r="B778" t="s">
        <v>8039</v>
      </c>
      <c r="C778" t="s">
        <v>8030</v>
      </c>
      <c r="D778" t="s">
        <v>8033</v>
      </c>
      <c r="E778" s="1">
        <v>45257</v>
      </c>
      <c r="F778">
        <v>9814.5</v>
      </c>
      <c r="G778">
        <v>982</v>
      </c>
      <c r="H778" t="s">
        <v>6</v>
      </c>
      <c r="I778" t="str">
        <f>_xlfn.XLOOKUP(shipments[[#This Row],[SPID]],people[SPID],people[Sales_person],"NA",0)</f>
        <v>Dennison Crosswaite</v>
      </c>
      <c r="J778">
        <f>YEAR(shipments[[#This Row],[Shipdate]])</f>
        <v>2023</v>
      </c>
      <c r="K778">
        <f>MONTH(shipments[[#This Row],[Shipdate]])</f>
        <v>11</v>
      </c>
      <c r="L778" t="str">
        <f>TEXT(shipments[[#This Row],[Shipdate]],"mmmm")</f>
        <v>November</v>
      </c>
      <c r="M778">
        <f>_xlfn.XLOOKUP(shipments[[#This Row],[PID]],products[PID],products[Cost_per_box],"NA",0)</f>
        <v>3.32</v>
      </c>
      <c r="N778">
        <f>shipments[[#This Row],[Boxes]]*shipments[[#This Row],[Cost Per Box]]</f>
        <v>3260.24</v>
      </c>
      <c r="O778">
        <f>shipments[[#This Row],[Sales Amount]]-shipments[[#This Row],[Total Cost]]</f>
        <v>6554.26</v>
      </c>
      <c r="P778" s="9">
        <f>shipments[[#This Row],[Profit]]/shipments[[#This Row],[Sales Amount]]</f>
        <v>0.66781394874929956</v>
      </c>
    </row>
    <row r="779" spans="1:16" x14ac:dyDescent="1">
      <c r="A779" t="s">
        <v>813</v>
      </c>
      <c r="B779" t="s">
        <v>8039</v>
      </c>
      <c r="C779" t="s">
        <v>8031</v>
      </c>
      <c r="D779" t="s">
        <v>8033</v>
      </c>
      <c r="E779" s="1">
        <v>45254</v>
      </c>
      <c r="F779">
        <v>1948.5</v>
      </c>
      <c r="G779">
        <v>89</v>
      </c>
      <c r="H779" t="s">
        <v>6</v>
      </c>
      <c r="I779" t="str">
        <f>_xlfn.XLOOKUP(shipments[[#This Row],[SPID]],people[SPID],people[Sales_person],"NA",0)</f>
        <v>Dennison Crosswaite</v>
      </c>
      <c r="J779">
        <f>YEAR(shipments[[#This Row],[Shipdate]])</f>
        <v>2023</v>
      </c>
      <c r="K779">
        <f>MONTH(shipments[[#This Row],[Shipdate]])</f>
        <v>11</v>
      </c>
      <c r="L779" t="str">
        <f>TEXT(shipments[[#This Row],[Shipdate]],"mmmm")</f>
        <v>November</v>
      </c>
      <c r="M779">
        <f>_xlfn.XLOOKUP(shipments[[#This Row],[PID]],products[PID],products[Cost_per_box],"NA",0)</f>
        <v>2.65</v>
      </c>
      <c r="N779">
        <f>shipments[[#This Row],[Boxes]]*shipments[[#This Row],[Cost Per Box]]</f>
        <v>235.85</v>
      </c>
      <c r="O779">
        <f>shipments[[#This Row],[Sales Amount]]-shipments[[#This Row],[Total Cost]]</f>
        <v>1712.65</v>
      </c>
      <c r="P779" s="9">
        <f>shipments[[#This Row],[Profit]]/shipments[[#This Row],[Sales Amount]]</f>
        <v>0.87895817295355405</v>
      </c>
    </row>
    <row r="780" spans="1:16" x14ac:dyDescent="1">
      <c r="A780" t="s">
        <v>814</v>
      </c>
      <c r="B780" t="s">
        <v>8039</v>
      </c>
      <c r="C780" t="s">
        <v>8031</v>
      </c>
      <c r="D780" t="s">
        <v>8034</v>
      </c>
      <c r="E780" s="1">
        <v>45363</v>
      </c>
      <c r="F780">
        <v>6576.75</v>
      </c>
      <c r="G780">
        <v>314</v>
      </c>
      <c r="H780" t="s">
        <v>39</v>
      </c>
      <c r="I780" t="str">
        <f>_xlfn.XLOOKUP(shipments[[#This Row],[SPID]],people[SPID],people[Sales_person],"NA",0)</f>
        <v>Dennison Crosswaite</v>
      </c>
      <c r="J780">
        <f>YEAR(shipments[[#This Row],[Shipdate]])</f>
        <v>2024</v>
      </c>
      <c r="K780">
        <f>MONTH(shipments[[#This Row],[Shipdate]])</f>
        <v>3</v>
      </c>
      <c r="L780" t="str">
        <f>TEXT(shipments[[#This Row],[Shipdate]],"mmmm")</f>
        <v>March</v>
      </c>
      <c r="M780">
        <f>_xlfn.XLOOKUP(shipments[[#This Row],[PID]],products[PID],products[Cost_per_box],"NA",0)</f>
        <v>2.65</v>
      </c>
      <c r="N780">
        <f>shipments[[#This Row],[Boxes]]*shipments[[#This Row],[Cost Per Box]]</f>
        <v>832.1</v>
      </c>
      <c r="O780">
        <f>shipments[[#This Row],[Sales Amount]]-shipments[[#This Row],[Total Cost]]</f>
        <v>5744.65</v>
      </c>
      <c r="P780" s="9">
        <f>shipments[[#This Row],[Profit]]/shipments[[#This Row],[Sales Amount]]</f>
        <v>0.87347854183297213</v>
      </c>
    </row>
    <row r="781" spans="1:16" x14ac:dyDescent="1">
      <c r="A781" t="s">
        <v>815</v>
      </c>
      <c r="B781" t="s">
        <v>8039</v>
      </c>
      <c r="C781" t="s">
        <v>8010</v>
      </c>
      <c r="D781" t="s">
        <v>8033</v>
      </c>
      <c r="E781" s="1">
        <v>45285</v>
      </c>
      <c r="F781">
        <v>11511</v>
      </c>
      <c r="G781">
        <v>886</v>
      </c>
      <c r="H781" t="s">
        <v>6</v>
      </c>
      <c r="I781" t="str">
        <f>_xlfn.XLOOKUP(shipments[[#This Row],[SPID]],people[SPID],people[Sales_person],"NA",0)</f>
        <v>Dennison Crosswaite</v>
      </c>
      <c r="J781">
        <f>YEAR(shipments[[#This Row],[Shipdate]])</f>
        <v>2023</v>
      </c>
      <c r="K781">
        <f>MONTH(shipments[[#This Row],[Shipdate]])</f>
        <v>12</v>
      </c>
      <c r="L781" t="str">
        <f>TEXT(shipments[[#This Row],[Shipdate]],"mmmm")</f>
        <v>December</v>
      </c>
      <c r="M781">
        <f>_xlfn.XLOOKUP(shipments[[#This Row],[PID]],products[PID],products[Cost_per_box],"NA",0)</f>
        <v>5.26</v>
      </c>
      <c r="N781">
        <f>shipments[[#This Row],[Boxes]]*shipments[[#This Row],[Cost Per Box]]</f>
        <v>4660.3599999999997</v>
      </c>
      <c r="O781">
        <f>shipments[[#This Row],[Sales Amount]]-shipments[[#This Row],[Total Cost]]</f>
        <v>6850.64</v>
      </c>
      <c r="P781" s="9">
        <f>shipments[[#This Row],[Profit]]/shipments[[#This Row],[Sales Amount]]</f>
        <v>0.59513856311354363</v>
      </c>
    </row>
    <row r="782" spans="1:16" x14ac:dyDescent="1">
      <c r="A782" t="s">
        <v>816</v>
      </c>
      <c r="B782" t="s">
        <v>8039</v>
      </c>
      <c r="C782" t="s">
        <v>8010</v>
      </c>
      <c r="D782" t="s">
        <v>8037</v>
      </c>
      <c r="E782" s="1">
        <v>45099</v>
      </c>
      <c r="F782">
        <v>5769</v>
      </c>
      <c r="G782">
        <v>385</v>
      </c>
      <c r="H782" t="s">
        <v>6</v>
      </c>
      <c r="I782" t="str">
        <f>_xlfn.XLOOKUP(shipments[[#This Row],[SPID]],people[SPID],people[Sales_person],"NA",0)</f>
        <v>Dennison Crosswaite</v>
      </c>
      <c r="J782">
        <f>YEAR(shipments[[#This Row],[Shipdate]])</f>
        <v>2023</v>
      </c>
      <c r="K782">
        <f>MONTH(shipments[[#This Row],[Shipdate]])</f>
        <v>6</v>
      </c>
      <c r="L782" t="str">
        <f>TEXT(shipments[[#This Row],[Shipdate]],"mmmm")</f>
        <v>June</v>
      </c>
      <c r="M782">
        <f>_xlfn.XLOOKUP(shipments[[#This Row],[PID]],products[PID],products[Cost_per_box],"NA",0)</f>
        <v>5.26</v>
      </c>
      <c r="N782">
        <f>shipments[[#This Row],[Boxes]]*shipments[[#This Row],[Cost Per Box]]</f>
        <v>2025.1</v>
      </c>
      <c r="O782">
        <f>shipments[[#This Row],[Sales Amount]]-shipments[[#This Row],[Total Cost]]</f>
        <v>3743.9</v>
      </c>
      <c r="P782" s="9">
        <f>shipments[[#This Row],[Profit]]/shipments[[#This Row],[Sales Amount]]</f>
        <v>0.6489686254116831</v>
      </c>
    </row>
    <row r="783" spans="1:16" x14ac:dyDescent="1">
      <c r="A783" t="s">
        <v>817</v>
      </c>
      <c r="B783" t="s">
        <v>8039</v>
      </c>
      <c r="C783" t="s">
        <v>8010</v>
      </c>
      <c r="D783" t="s">
        <v>8034</v>
      </c>
      <c r="E783" s="1">
        <v>45266</v>
      </c>
      <c r="F783">
        <v>5672.25</v>
      </c>
      <c r="G783">
        <v>473</v>
      </c>
      <c r="H783" t="s">
        <v>6</v>
      </c>
      <c r="I783" t="str">
        <f>_xlfn.XLOOKUP(shipments[[#This Row],[SPID]],people[SPID],people[Sales_person],"NA",0)</f>
        <v>Dennison Crosswaite</v>
      </c>
      <c r="J783">
        <f>YEAR(shipments[[#This Row],[Shipdate]])</f>
        <v>2023</v>
      </c>
      <c r="K783">
        <f>MONTH(shipments[[#This Row],[Shipdate]])</f>
        <v>12</v>
      </c>
      <c r="L783" t="str">
        <f>TEXT(shipments[[#This Row],[Shipdate]],"mmmm")</f>
        <v>December</v>
      </c>
      <c r="M783">
        <f>_xlfn.XLOOKUP(shipments[[#This Row],[PID]],products[PID],products[Cost_per_box],"NA",0)</f>
        <v>5.26</v>
      </c>
      <c r="N783">
        <f>shipments[[#This Row],[Boxes]]*shipments[[#This Row],[Cost Per Box]]</f>
        <v>2487.98</v>
      </c>
      <c r="O783">
        <f>shipments[[#This Row],[Sales Amount]]-shipments[[#This Row],[Total Cost]]</f>
        <v>3184.27</v>
      </c>
      <c r="P783" s="9">
        <f>shipments[[#This Row],[Profit]]/shipments[[#This Row],[Sales Amount]]</f>
        <v>0.56137687866366959</v>
      </c>
    </row>
    <row r="784" spans="1:16" x14ac:dyDescent="1">
      <c r="A784" t="s">
        <v>818</v>
      </c>
      <c r="B784" t="s">
        <v>8039</v>
      </c>
      <c r="C784" t="s">
        <v>8010</v>
      </c>
      <c r="D784" t="s">
        <v>8036</v>
      </c>
      <c r="E784" s="1">
        <v>45349</v>
      </c>
      <c r="F784">
        <v>10775.25</v>
      </c>
      <c r="G784">
        <v>829</v>
      </c>
      <c r="H784" t="s">
        <v>6</v>
      </c>
      <c r="I784" t="str">
        <f>_xlfn.XLOOKUP(shipments[[#This Row],[SPID]],people[SPID],people[Sales_person],"NA",0)</f>
        <v>Dennison Crosswaite</v>
      </c>
      <c r="J784">
        <f>YEAR(shipments[[#This Row],[Shipdate]])</f>
        <v>2024</v>
      </c>
      <c r="K784">
        <f>MONTH(shipments[[#This Row],[Shipdate]])</f>
        <v>2</v>
      </c>
      <c r="L784" t="str">
        <f>TEXT(shipments[[#This Row],[Shipdate]],"mmmm")</f>
        <v>February</v>
      </c>
      <c r="M784">
        <f>_xlfn.XLOOKUP(shipments[[#This Row],[PID]],products[PID],products[Cost_per_box],"NA",0)</f>
        <v>5.26</v>
      </c>
      <c r="N784">
        <f>shipments[[#This Row],[Boxes]]*shipments[[#This Row],[Cost Per Box]]</f>
        <v>4360.54</v>
      </c>
      <c r="O784">
        <f>shipments[[#This Row],[Sales Amount]]-shipments[[#This Row],[Total Cost]]</f>
        <v>6414.71</v>
      </c>
      <c r="P784" s="9">
        <f>shipments[[#This Row],[Profit]]/shipments[[#This Row],[Sales Amount]]</f>
        <v>0.59531890211364002</v>
      </c>
    </row>
    <row r="785" spans="1:16" x14ac:dyDescent="1">
      <c r="A785" t="s">
        <v>819</v>
      </c>
      <c r="B785" t="s">
        <v>8039</v>
      </c>
      <c r="C785" t="s">
        <v>8010</v>
      </c>
      <c r="D785" t="s">
        <v>8032</v>
      </c>
      <c r="E785" s="1">
        <v>45253</v>
      </c>
      <c r="F785">
        <v>288</v>
      </c>
      <c r="G785">
        <v>24</v>
      </c>
      <c r="H785" t="s">
        <v>39</v>
      </c>
      <c r="I785" t="str">
        <f>_xlfn.XLOOKUP(shipments[[#This Row],[SPID]],people[SPID],people[Sales_person],"NA",0)</f>
        <v>Dennison Crosswaite</v>
      </c>
      <c r="J785">
        <f>YEAR(shipments[[#This Row],[Shipdate]])</f>
        <v>2023</v>
      </c>
      <c r="K785">
        <f>MONTH(shipments[[#This Row],[Shipdate]])</f>
        <v>11</v>
      </c>
      <c r="L785" t="str">
        <f>TEXT(shipments[[#This Row],[Shipdate]],"mmmm")</f>
        <v>November</v>
      </c>
      <c r="M785">
        <f>_xlfn.XLOOKUP(shipments[[#This Row],[PID]],products[PID],products[Cost_per_box],"NA",0)</f>
        <v>5.26</v>
      </c>
      <c r="N785">
        <f>shipments[[#This Row],[Boxes]]*shipments[[#This Row],[Cost Per Box]]</f>
        <v>126.24</v>
      </c>
      <c r="O785">
        <f>shipments[[#This Row],[Sales Amount]]-shipments[[#This Row],[Total Cost]]</f>
        <v>161.76</v>
      </c>
      <c r="P785" s="9">
        <f>shipments[[#This Row],[Profit]]/shipments[[#This Row],[Sales Amount]]</f>
        <v>0.56166666666666665</v>
      </c>
    </row>
    <row r="786" spans="1:16" x14ac:dyDescent="1">
      <c r="A786" t="s">
        <v>820</v>
      </c>
      <c r="B786" t="s">
        <v>8039</v>
      </c>
      <c r="C786" t="s">
        <v>8010</v>
      </c>
      <c r="D786" t="s">
        <v>8033</v>
      </c>
      <c r="E786" s="1">
        <v>45553</v>
      </c>
      <c r="F786">
        <v>4016.25</v>
      </c>
      <c r="G786">
        <v>268</v>
      </c>
      <c r="H786" t="s">
        <v>39</v>
      </c>
      <c r="I786" t="str">
        <f>_xlfn.XLOOKUP(shipments[[#This Row],[SPID]],people[SPID],people[Sales_person],"NA",0)</f>
        <v>Dennison Crosswaite</v>
      </c>
      <c r="J786">
        <f>YEAR(shipments[[#This Row],[Shipdate]])</f>
        <v>2024</v>
      </c>
      <c r="K786">
        <f>MONTH(shipments[[#This Row],[Shipdate]])</f>
        <v>9</v>
      </c>
      <c r="L786" t="str">
        <f>TEXT(shipments[[#This Row],[Shipdate]],"mmmm")</f>
        <v>September</v>
      </c>
      <c r="M786">
        <f>_xlfn.XLOOKUP(shipments[[#This Row],[PID]],products[PID],products[Cost_per_box],"NA",0)</f>
        <v>5.26</v>
      </c>
      <c r="N786">
        <f>shipments[[#This Row],[Boxes]]*shipments[[#This Row],[Cost Per Box]]</f>
        <v>1409.6799999999998</v>
      </c>
      <c r="O786">
        <f>shipments[[#This Row],[Sales Amount]]-shipments[[#This Row],[Total Cost]]</f>
        <v>2606.5700000000002</v>
      </c>
      <c r="P786" s="9">
        <f>shipments[[#This Row],[Profit]]/shipments[[#This Row],[Sales Amount]]</f>
        <v>0.64900591347650172</v>
      </c>
    </row>
    <row r="787" spans="1:16" x14ac:dyDescent="1">
      <c r="A787" t="s">
        <v>821</v>
      </c>
      <c r="B787" t="s">
        <v>8039</v>
      </c>
      <c r="C787" t="s">
        <v>8010</v>
      </c>
      <c r="D787" t="s">
        <v>8034</v>
      </c>
      <c r="E787" s="1">
        <v>45323</v>
      </c>
      <c r="F787">
        <v>18465.75</v>
      </c>
      <c r="G787">
        <v>1319</v>
      </c>
      <c r="H787" t="s">
        <v>6</v>
      </c>
      <c r="I787" t="str">
        <f>_xlfn.XLOOKUP(shipments[[#This Row],[SPID]],people[SPID],people[Sales_person],"NA",0)</f>
        <v>Dennison Crosswaite</v>
      </c>
      <c r="J787">
        <f>YEAR(shipments[[#This Row],[Shipdate]])</f>
        <v>2024</v>
      </c>
      <c r="K787">
        <f>MONTH(shipments[[#This Row],[Shipdate]])</f>
        <v>2</v>
      </c>
      <c r="L787" t="str">
        <f>TEXT(shipments[[#This Row],[Shipdate]],"mmmm")</f>
        <v>February</v>
      </c>
      <c r="M787">
        <f>_xlfn.XLOOKUP(shipments[[#This Row],[PID]],products[PID],products[Cost_per_box],"NA",0)</f>
        <v>5.26</v>
      </c>
      <c r="N787">
        <f>shipments[[#This Row],[Boxes]]*shipments[[#This Row],[Cost Per Box]]</f>
        <v>6937.94</v>
      </c>
      <c r="O787">
        <f>shipments[[#This Row],[Sales Amount]]-shipments[[#This Row],[Total Cost]]</f>
        <v>11527.810000000001</v>
      </c>
      <c r="P787" s="9">
        <f>shipments[[#This Row],[Profit]]/shipments[[#This Row],[Sales Amount]]</f>
        <v>0.62428062764848447</v>
      </c>
    </row>
    <row r="788" spans="1:16" x14ac:dyDescent="1">
      <c r="A788" t="s">
        <v>822</v>
      </c>
      <c r="B788" t="s">
        <v>8039</v>
      </c>
      <c r="C788" t="s">
        <v>8013</v>
      </c>
      <c r="D788" t="s">
        <v>8033</v>
      </c>
      <c r="E788" s="1">
        <v>45484</v>
      </c>
      <c r="F788">
        <v>711</v>
      </c>
      <c r="G788">
        <v>79</v>
      </c>
      <c r="H788" t="s">
        <v>17</v>
      </c>
      <c r="I788" t="str">
        <f>_xlfn.XLOOKUP(shipments[[#This Row],[SPID]],people[SPID],people[Sales_person],"NA",0)</f>
        <v>Dennison Crosswaite</v>
      </c>
      <c r="J788">
        <f>YEAR(shipments[[#This Row],[Shipdate]])</f>
        <v>2024</v>
      </c>
      <c r="K788">
        <f>MONTH(shipments[[#This Row],[Shipdate]])</f>
        <v>7</v>
      </c>
      <c r="L788" t="str">
        <f>TEXT(shipments[[#This Row],[Shipdate]],"mmmm")</f>
        <v>July</v>
      </c>
      <c r="M788">
        <f>_xlfn.XLOOKUP(shipments[[#This Row],[PID]],products[PID],products[Cost_per_box],"NA",0)</f>
        <v>3.85</v>
      </c>
      <c r="N788">
        <f>shipments[[#This Row],[Boxes]]*shipments[[#This Row],[Cost Per Box]]</f>
        <v>304.15000000000003</v>
      </c>
      <c r="O788">
        <f>shipments[[#This Row],[Sales Amount]]-shipments[[#This Row],[Total Cost]]</f>
        <v>406.84999999999997</v>
      </c>
      <c r="P788" s="9">
        <f>shipments[[#This Row],[Profit]]/shipments[[#This Row],[Sales Amount]]</f>
        <v>0.57222222222222219</v>
      </c>
    </row>
    <row r="789" spans="1:16" x14ac:dyDescent="1">
      <c r="A789" t="s">
        <v>823</v>
      </c>
      <c r="B789" t="s">
        <v>8039</v>
      </c>
      <c r="C789" t="s">
        <v>8013</v>
      </c>
      <c r="D789" t="s">
        <v>8037</v>
      </c>
      <c r="E789" s="1">
        <v>45345</v>
      </c>
      <c r="F789">
        <v>5094</v>
      </c>
      <c r="G789">
        <v>637</v>
      </c>
      <c r="H789" t="s">
        <v>6</v>
      </c>
      <c r="I789" t="str">
        <f>_xlfn.XLOOKUP(shipments[[#This Row],[SPID]],people[SPID],people[Sales_person],"NA",0)</f>
        <v>Dennison Crosswaite</v>
      </c>
      <c r="J789">
        <f>YEAR(shipments[[#This Row],[Shipdate]])</f>
        <v>2024</v>
      </c>
      <c r="K789">
        <f>MONTH(shipments[[#This Row],[Shipdate]])</f>
        <v>2</v>
      </c>
      <c r="L789" t="str">
        <f>TEXT(shipments[[#This Row],[Shipdate]],"mmmm")</f>
        <v>February</v>
      </c>
      <c r="M789">
        <f>_xlfn.XLOOKUP(shipments[[#This Row],[PID]],products[PID],products[Cost_per_box],"NA",0)</f>
        <v>3.85</v>
      </c>
      <c r="N789">
        <f>shipments[[#This Row],[Boxes]]*shipments[[#This Row],[Cost Per Box]]</f>
        <v>2452.4500000000003</v>
      </c>
      <c r="O789">
        <f>shipments[[#This Row],[Sales Amount]]-shipments[[#This Row],[Total Cost]]</f>
        <v>2641.5499999999997</v>
      </c>
      <c r="P789" s="9">
        <f>shipments[[#This Row],[Profit]]/shipments[[#This Row],[Sales Amount]]</f>
        <v>0.51856105221829596</v>
      </c>
    </row>
    <row r="790" spans="1:16" x14ac:dyDescent="1">
      <c r="A790" t="s">
        <v>824</v>
      </c>
      <c r="B790" t="s">
        <v>8039</v>
      </c>
      <c r="C790" t="s">
        <v>8013</v>
      </c>
      <c r="D790" t="s">
        <v>8032</v>
      </c>
      <c r="E790" s="1">
        <v>45128</v>
      </c>
      <c r="F790">
        <v>1802.25</v>
      </c>
      <c r="G790">
        <v>258</v>
      </c>
      <c r="H790" t="s">
        <v>6</v>
      </c>
      <c r="I790" t="str">
        <f>_xlfn.XLOOKUP(shipments[[#This Row],[SPID]],people[SPID],people[Sales_person],"NA",0)</f>
        <v>Dennison Crosswaite</v>
      </c>
      <c r="J790">
        <f>YEAR(shipments[[#This Row],[Shipdate]])</f>
        <v>2023</v>
      </c>
      <c r="K790">
        <f>MONTH(shipments[[#This Row],[Shipdate]])</f>
        <v>7</v>
      </c>
      <c r="L790" t="str">
        <f>TEXT(shipments[[#This Row],[Shipdate]],"mmmm")</f>
        <v>July</v>
      </c>
      <c r="M790">
        <f>_xlfn.XLOOKUP(shipments[[#This Row],[PID]],products[PID],products[Cost_per_box],"NA",0)</f>
        <v>3.85</v>
      </c>
      <c r="N790">
        <f>shipments[[#This Row],[Boxes]]*shipments[[#This Row],[Cost Per Box]]</f>
        <v>993.30000000000007</v>
      </c>
      <c r="O790">
        <f>shipments[[#This Row],[Sales Amount]]-shipments[[#This Row],[Total Cost]]</f>
        <v>808.94999999999993</v>
      </c>
      <c r="P790" s="9">
        <f>shipments[[#This Row],[Profit]]/shipments[[#This Row],[Sales Amount]]</f>
        <v>0.4488555971702039</v>
      </c>
    </row>
    <row r="791" spans="1:16" x14ac:dyDescent="1">
      <c r="A791" t="s">
        <v>825</v>
      </c>
      <c r="B791" t="s">
        <v>8039</v>
      </c>
      <c r="C791" t="s">
        <v>8013</v>
      </c>
      <c r="D791" t="s">
        <v>8037</v>
      </c>
      <c r="E791" s="1">
        <v>45295</v>
      </c>
      <c r="F791">
        <v>3852</v>
      </c>
      <c r="G791">
        <v>428</v>
      </c>
      <c r="H791" t="s">
        <v>6</v>
      </c>
      <c r="I791" t="str">
        <f>_xlfn.XLOOKUP(shipments[[#This Row],[SPID]],people[SPID],people[Sales_person],"NA",0)</f>
        <v>Dennison Crosswaite</v>
      </c>
      <c r="J791">
        <f>YEAR(shipments[[#This Row],[Shipdate]])</f>
        <v>2024</v>
      </c>
      <c r="K791">
        <f>MONTH(shipments[[#This Row],[Shipdate]])</f>
        <v>1</v>
      </c>
      <c r="L791" t="str">
        <f>TEXT(shipments[[#This Row],[Shipdate]],"mmmm")</f>
        <v>January</v>
      </c>
      <c r="M791">
        <f>_xlfn.XLOOKUP(shipments[[#This Row],[PID]],products[PID],products[Cost_per_box],"NA",0)</f>
        <v>3.85</v>
      </c>
      <c r="N791">
        <f>shipments[[#This Row],[Boxes]]*shipments[[#This Row],[Cost Per Box]]</f>
        <v>1647.8</v>
      </c>
      <c r="O791">
        <f>shipments[[#This Row],[Sales Amount]]-shipments[[#This Row],[Total Cost]]</f>
        <v>2204.1999999999998</v>
      </c>
      <c r="P791" s="9">
        <f>shipments[[#This Row],[Profit]]/shipments[[#This Row],[Sales Amount]]</f>
        <v>0.57222222222222219</v>
      </c>
    </row>
    <row r="792" spans="1:16" x14ac:dyDescent="1">
      <c r="A792" t="s">
        <v>826</v>
      </c>
      <c r="B792" t="s">
        <v>8039</v>
      </c>
      <c r="C792" t="s">
        <v>8013</v>
      </c>
      <c r="D792" t="s">
        <v>8032</v>
      </c>
      <c r="E792" s="1">
        <v>45372</v>
      </c>
      <c r="F792">
        <v>13362.75</v>
      </c>
      <c r="G792">
        <v>2673</v>
      </c>
      <c r="H792" t="s">
        <v>6</v>
      </c>
      <c r="I792" t="str">
        <f>_xlfn.XLOOKUP(shipments[[#This Row],[SPID]],people[SPID],people[Sales_person],"NA",0)</f>
        <v>Dennison Crosswaite</v>
      </c>
      <c r="J792">
        <f>YEAR(shipments[[#This Row],[Shipdate]])</f>
        <v>2024</v>
      </c>
      <c r="K792">
        <f>MONTH(shipments[[#This Row],[Shipdate]])</f>
        <v>3</v>
      </c>
      <c r="L792" t="str">
        <f>TEXT(shipments[[#This Row],[Shipdate]],"mmmm")</f>
        <v>March</v>
      </c>
      <c r="M792">
        <f>_xlfn.XLOOKUP(shipments[[#This Row],[PID]],products[PID],products[Cost_per_box],"NA",0)</f>
        <v>3.85</v>
      </c>
      <c r="N792">
        <f>shipments[[#This Row],[Boxes]]*shipments[[#This Row],[Cost Per Box]]</f>
        <v>10291.050000000001</v>
      </c>
      <c r="O792">
        <f>shipments[[#This Row],[Sales Amount]]-shipments[[#This Row],[Total Cost]]</f>
        <v>3071.6999999999989</v>
      </c>
      <c r="P792" s="9">
        <f>shipments[[#This Row],[Profit]]/shipments[[#This Row],[Sales Amount]]</f>
        <v>0.22987034854352575</v>
      </c>
    </row>
    <row r="793" spans="1:16" x14ac:dyDescent="1">
      <c r="A793" t="s">
        <v>827</v>
      </c>
      <c r="B793" t="s">
        <v>8039</v>
      </c>
      <c r="C793" t="s">
        <v>8014</v>
      </c>
      <c r="D793" t="s">
        <v>8033</v>
      </c>
      <c r="E793" s="1">
        <v>45296</v>
      </c>
      <c r="F793">
        <v>749.25</v>
      </c>
      <c r="G793">
        <v>125</v>
      </c>
      <c r="H793" t="s">
        <v>6</v>
      </c>
      <c r="I793" t="str">
        <f>_xlfn.XLOOKUP(shipments[[#This Row],[SPID]],people[SPID],people[Sales_person],"NA",0)</f>
        <v>Dennison Crosswaite</v>
      </c>
      <c r="J793">
        <f>YEAR(shipments[[#This Row],[Shipdate]])</f>
        <v>2024</v>
      </c>
      <c r="K793">
        <f>MONTH(shipments[[#This Row],[Shipdate]])</f>
        <v>1</v>
      </c>
      <c r="L793" t="str">
        <f>TEXT(shipments[[#This Row],[Shipdate]],"mmmm")</f>
        <v>January</v>
      </c>
      <c r="M793">
        <f>_xlfn.XLOOKUP(shipments[[#This Row],[PID]],products[PID],products[Cost_per_box],"NA",0)</f>
        <v>5.72</v>
      </c>
      <c r="N793">
        <f>shipments[[#This Row],[Boxes]]*shipments[[#This Row],[Cost Per Box]]</f>
        <v>715</v>
      </c>
      <c r="O793">
        <f>shipments[[#This Row],[Sales Amount]]-shipments[[#This Row],[Total Cost]]</f>
        <v>34.25</v>
      </c>
      <c r="P793" s="9">
        <f>shipments[[#This Row],[Profit]]/shipments[[#This Row],[Sales Amount]]</f>
        <v>4.5712379045712376E-2</v>
      </c>
    </row>
    <row r="794" spans="1:16" x14ac:dyDescent="1">
      <c r="A794" t="s">
        <v>828</v>
      </c>
      <c r="B794" t="s">
        <v>8039</v>
      </c>
      <c r="C794" t="s">
        <v>8014</v>
      </c>
      <c r="D794" t="s">
        <v>8034</v>
      </c>
      <c r="E794" s="1">
        <v>45110</v>
      </c>
      <c r="F794">
        <v>2342.25</v>
      </c>
      <c r="G794">
        <v>261</v>
      </c>
      <c r="H794" t="s">
        <v>6</v>
      </c>
      <c r="I794" t="str">
        <f>_xlfn.XLOOKUP(shipments[[#This Row],[SPID]],people[SPID],people[Sales_person],"NA",0)</f>
        <v>Dennison Crosswaite</v>
      </c>
      <c r="J794">
        <f>YEAR(shipments[[#This Row],[Shipdate]])</f>
        <v>2023</v>
      </c>
      <c r="K794">
        <f>MONTH(shipments[[#This Row],[Shipdate]])</f>
        <v>7</v>
      </c>
      <c r="L794" t="str">
        <f>TEXT(shipments[[#This Row],[Shipdate]],"mmmm")</f>
        <v>July</v>
      </c>
      <c r="M794">
        <f>_xlfn.XLOOKUP(shipments[[#This Row],[PID]],products[PID],products[Cost_per_box],"NA",0)</f>
        <v>5.72</v>
      </c>
      <c r="N794">
        <f>shipments[[#This Row],[Boxes]]*shipments[[#This Row],[Cost Per Box]]</f>
        <v>1492.9199999999998</v>
      </c>
      <c r="O794">
        <f>shipments[[#This Row],[Sales Amount]]-shipments[[#This Row],[Total Cost]]</f>
        <v>849.33000000000015</v>
      </c>
      <c r="P794" s="9">
        <f>shipments[[#This Row],[Profit]]/shipments[[#This Row],[Sales Amount]]</f>
        <v>0.36261287223823252</v>
      </c>
    </row>
    <row r="795" spans="1:16" x14ac:dyDescent="1">
      <c r="A795" t="s">
        <v>829</v>
      </c>
      <c r="B795" t="s">
        <v>8039</v>
      </c>
      <c r="C795" t="s">
        <v>8014</v>
      </c>
      <c r="D795" t="s">
        <v>8032</v>
      </c>
      <c r="E795" s="1">
        <v>45132</v>
      </c>
      <c r="F795">
        <v>6543</v>
      </c>
      <c r="G795">
        <v>818</v>
      </c>
      <c r="H795" t="s">
        <v>6</v>
      </c>
      <c r="I795" t="str">
        <f>_xlfn.XLOOKUP(shipments[[#This Row],[SPID]],people[SPID],people[Sales_person],"NA",0)</f>
        <v>Dennison Crosswaite</v>
      </c>
      <c r="J795">
        <f>YEAR(shipments[[#This Row],[Shipdate]])</f>
        <v>2023</v>
      </c>
      <c r="K795">
        <f>MONTH(shipments[[#This Row],[Shipdate]])</f>
        <v>7</v>
      </c>
      <c r="L795" t="str">
        <f>TEXT(shipments[[#This Row],[Shipdate]],"mmmm")</f>
        <v>July</v>
      </c>
      <c r="M795">
        <f>_xlfn.XLOOKUP(shipments[[#This Row],[PID]],products[PID],products[Cost_per_box],"NA",0)</f>
        <v>5.72</v>
      </c>
      <c r="N795">
        <f>shipments[[#This Row],[Boxes]]*shipments[[#This Row],[Cost Per Box]]</f>
        <v>4678.96</v>
      </c>
      <c r="O795">
        <f>shipments[[#This Row],[Sales Amount]]-shipments[[#This Row],[Total Cost]]</f>
        <v>1864.04</v>
      </c>
      <c r="P795" s="9">
        <f>shipments[[#This Row],[Profit]]/shipments[[#This Row],[Sales Amount]]</f>
        <v>0.28489072290998013</v>
      </c>
    </row>
    <row r="796" spans="1:16" x14ac:dyDescent="1">
      <c r="A796" t="s">
        <v>830</v>
      </c>
      <c r="B796" t="s">
        <v>8039</v>
      </c>
      <c r="C796" t="s">
        <v>8014</v>
      </c>
      <c r="D796" t="s">
        <v>8032</v>
      </c>
      <c r="E796" s="1">
        <v>45169</v>
      </c>
      <c r="F796">
        <v>1716.75</v>
      </c>
      <c r="G796">
        <v>215</v>
      </c>
      <c r="H796" t="s">
        <v>6</v>
      </c>
      <c r="I796" t="str">
        <f>_xlfn.XLOOKUP(shipments[[#This Row],[SPID]],people[SPID],people[Sales_person],"NA",0)</f>
        <v>Dennison Crosswaite</v>
      </c>
      <c r="J796">
        <f>YEAR(shipments[[#This Row],[Shipdate]])</f>
        <v>2023</v>
      </c>
      <c r="K796">
        <f>MONTH(shipments[[#This Row],[Shipdate]])</f>
        <v>8</v>
      </c>
      <c r="L796" t="str">
        <f>TEXT(shipments[[#This Row],[Shipdate]],"mmmm")</f>
        <v>August</v>
      </c>
      <c r="M796">
        <f>_xlfn.XLOOKUP(shipments[[#This Row],[PID]],products[PID],products[Cost_per_box],"NA",0)</f>
        <v>5.72</v>
      </c>
      <c r="N796">
        <f>shipments[[#This Row],[Boxes]]*shipments[[#This Row],[Cost Per Box]]</f>
        <v>1229.8</v>
      </c>
      <c r="O796">
        <f>shipments[[#This Row],[Sales Amount]]-shipments[[#This Row],[Total Cost]]</f>
        <v>486.95000000000005</v>
      </c>
      <c r="P796" s="9">
        <f>shipments[[#This Row],[Profit]]/shipments[[#This Row],[Sales Amount]]</f>
        <v>0.28364642493082864</v>
      </c>
    </row>
    <row r="797" spans="1:16" x14ac:dyDescent="1">
      <c r="A797" t="s">
        <v>831</v>
      </c>
      <c r="B797" t="s">
        <v>8039</v>
      </c>
      <c r="C797" t="s">
        <v>8014</v>
      </c>
      <c r="D797" t="s">
        <v>8037</v>
      </c>
      <c r="E797" s="1">
        <v>44995</v>
      </c>
      <c r="F797">
        <v>1503</v>
      </c>
      <c r="G797">
        <v>301</v>
      </c>
      <c r="H797" t="s">
        <v>6</v>
      </c>
      <c r="I797" t="str">
        <f>_xlfn.XLOOKUP(shipments[[#This Row],[SPID]],people[SPID],people[Sales_person],"NA",0)</f>
        <v>Dennison Crosswaite</v>
      </c>
      <c r="J797">
        <f>YEAR(shipments[[#This Row],[Shipdate]])</f>
        <v>2023</v>
      </c>
      <c r="K797">
        <f>MONTH(shipments[[#This Row],[Shipdate]])</f>
        <v>3</v>
      </c>
      <c r="L797" t="str">
        <f>TEXT(shipments[[#This Row],[Shipdate]],"mmmm")</f>
        <v>March</v>
      </c>
      <c r="M797">
        <f>_xlfn.XLOOKUP(shipments[[#This Row],[PID]],products[PID],products[Cost_per_box],"NA",0)</f>
        <v>5.72</v>
      </c>
      <c r="N797">
        <f>shipments[[#This Row],[Boxes]]*shipments[[#This Row],[Cost Per Box]]</f>
        <v>1721.72</v>
      </c>
      <c r="O797">
        <f>shipments[[#This Row],[Sales Amount]]-shipments[[#This Row],[Total Cost]]</f>
        <v>-218.72000000000003</v>
      </c>
      <c r="P797" s="9">
        <f>shipments[[#This Row],[Profit]]/shipments[[#This Row],[Sales Amount]]</f>
        <v>-0.14552228875582171</v>
      </c>
    </row>
    <row r="798" spans="1:16" x14ac:dyDescent="1">
      <c r="A798" t="s">
        <v>832</v>
      </c>
      <c r="B798" t="s">
        <v>8039</v>
      </c>
      <c r="C798" t="s">
        <v>8014</v>
      </c>
      <c r="D798" t="s">
        <v>8033</v>
      </c>
      <c r="E798" s="1">
        <v>45349</v>
      </c>
      <c r="F798">
        <v>3246.75</v>
      </c>
      <c r="G798">
        <v>650</v>
      </c>
      <c r="H798" t="s">
        <v>6</v>
      </c>
      <c r="I798" t="str">
        <f>_xlfn.XLOOKUP(shipments[[#This Row],[SPID]],people[SPID],people[Sales_person],"NA",0)</f>
        <v>Dennison Crosswaite</v>
      </c>
      <c r="J798">
        <f>YEAR(shipments[[#This Row],[Shipdate]])</f>
        <v>2024</v>
      </c>
      <c r="K798">
        <f>MONTH(shipments[[#This Row],[Shipdate]])</f>
        <v>2</v>
      </c>
      <c r="L798" t="str">
        <f>TEXT(shipments[[#This Row],[Shipdate]],"mmmm")</f>
        <v>February</v>
      </c>
      <c r="M798">
        <f>_xlfn.XLOOKUP(shipments[[#This Row],[PID]],products[PID],products[Cost_per_box],"NA",0)</f>
        <v>5.72</v>
      </c>
      <c r="N798">
        <f>shipments[[#This Row],[Boxes]]*shipments[[#This Row],[Cost Per Box]]</f>
        <v>3718</v>
      </c>
      <c r="O798">
        <f>shipments[[#This Row],[Sales Amount]]-shipments[[#This Row],[Total Cost]]</f>
        <v>-471.25</v>
      </c>
      <c r="P798" s="9">
        <f>shipments[[#This Row],[Profit]]/shipments[[#This Row],[Sales Amount]]</f>
        <v>-0.14514514514514515</v>
      </c>
    </row>
    <row r="799" spans="1:16" x14ac:dyDescent="1">
      <c r="A799" t="s">
        <v>833</v>
      </c>
      <c r="B799" t="s">
        <v>8039</v>
      </c>
      <c r="C799" t="s">
        <v>8014</v>
      </c>
      <c r="D799" t="s">
        <v>8036</v>
      </c>
      <c r="E799" s="1">
        <v>45001</v>
      </c>
      <c r="F799">
        <v>8595</v>
      </c>
      <c r="G799">
        <v>1719</v>
      </c>
      <c r="H799" t="s">
        <v>6</v>
      </c>
      <c r="I799" t="str">
        <f>_xlfn.XLOOKUP(shipments[[#This Row],[SPID]],people[SPID],people[Sales_person],"NA",0)</f>
        <v>Dennison Crosswaite</v>
      </c>
      <c r="J799">
        <f>YEAR(shipments[[#This Row],[Shipdate]])</f>
        <v>2023</v>
      </c>
      <c r="K799">
        <f>MONTH(shipments[[#This Row],[Shipdate]])</f>
        <v>3</v>
      </c>
      <c r="L799" t="str">
        <f>TEXT(shipments[[#This Row],[Shipdate]],"mmmm")</f>
        <v>March</v>
      </c>
      <c r="M799">
        <f>_xlfn.XLOOKUP(shipments[[#This Row],[PID]],products[PID],products[Cost_per_box],"NA",0)</f>
        <v>5.72</v>
      </c>
      <c r="N799">
        <f>shipments[[#This Row],[Boxes]]*shipments[[#This Row],[Cost Per Box]]</f>
        <v>9832.68</v>
      </c>
      <c r="O799">
        <f>shipments[[#This Row],[Sales Amount]]-shipments[[#This Row],[Total Cost]]</f>
        <v>-1237.6800000000003</v>
      </c>
      <c r="P799" s="9">
        <f>shipments[[#This Row],[Profit]]/shipments[[#This Row],[Sales Amount]]</f>
        <v>-0.14400000000000004</v>
      </c>
    </row>
    <row r="800" spans="1:16" x14ac:dyDescent="1">
      <c r="A800" t="s">
        <v>834</v>
      </c>
      <c r="B800" t="s">
        <v>8039</v>
      </c>
      <c r="C800" t="s">
        <v>8015</v>
      </c>
      <c r="D800" t="s">
        <v>8034</v>
      </c>
      <c r="E800" s="1">
        <v>45469</v>
      </c>
      <c r="F800">
        <v>3417.75</v>
      </c>
      <c r="G800">
        <v>143</v>
      </c>
      <c r="H800" t="s">
        <v>6</v>
      </c>
      <c r="I800" t="str">
        <f>_xlfn.XLOOKUP(shipments[[#This Row],[SPID]],people[SPID],people[Sales_person],"NA",0)</f>
        <v>Dennison Crosswaite</v>
      </c>
      <c r="J800">
        <f>YEAR(shipments[[#This Row],[Shipdate]])</f>
        <v>2024</v>
      </c>
      <c r="K800">
        <f>MONTH(shipments[[#This Row],[Shipdate]])</f>
        <v>6</v>
      </c>
      <c r="L800" t="str">
        <f>TEXT(shipments[[#This Row],[Shipdate]],"mmmm")</f>
        <v>June</v>
      </c>
      <c r="M800">
        <f>_xlfn.XLOOKUP(shipments[[#This Row],[PID]],products[PID],products[Cost_per_box],"NA",0)</f>
        <v>6.31</v>
      </c>
      <c r="N800">
        <f>shipments[[#This Row],[Boxes]]*shipments[[#This Row],[Cost Per Box]]</f>
        <v>902.32999999999993</v>
      </c>
      <c r="O800">
        <f>shipments[[#This Row],[Sales Amount]]-shipments[[#This Row],[Total Cost]]</f>
        <v>2515.42</v>
      </c>
      <c r="P800" s="9">
        <f>shipments[[#This Row],[Profit]]/shipments[[#This Row],[Sales Amount]]</f>
        <v>0.73598712603320904</v>
      </c>
    </row>
    <row r="801" spans="1:16" x14ac:dyDescent="1">
      <c r="A801" t="s">
        <v>835</v>
      </c>
      <c r="B801" t="s">
        <v>8039</v>
      </c>
      <c r="C801" t="s">
        <v>8015</v>
      </c>
      <c r="D801" t="s">
        <v>8037</v>
      </c>
      <c r="E801" s="1">
        <v>45113</v>
      </c>
      <c r="F801">
        <v>4749.75</v>
      </c>
      <c r="G801">
        <v>183</v>
      </c>
      <c r="H801" t="s">
        <v>6</v>
      </c>
      <c r="I801" t="str">
        <f>_xlfn.XLOOKUP(shipments[[#This Row],[SPID]],people[SPID],people[Sales_person],"NA",0)</f>
        <v>Dennison Crosswaite</v>
      </c>
      <c r="J801">
        <f>YEAR(shipments[[#This Row],[Shipdate]])</f>
        <v>2023</v>
      </c>
      <c r="K801">
        <f>MONTH(shipments[[#This Row],[Shipdate]])</f>
        <v>7</v>
      </c>
      <c r="L801" t="str">
        <f>TEXT(shipments[[#This Row],[Shipdate]],"mmmm")</f>
        <v>July</v>
      </c>
      <c r="M801">
        <f>_xlfn.XLOOKUP(shipments[[#This Row],[PID]],products[PID],products[Cost_per_box],"NA",0)</f>
        <v>6.31</v>
      </c>
      <c r="N801">
        <f>shipments[[#This Row],[Boxes]]*shipments[[#This Row],[Cost Per Box]]</f>
        <v>1154.73</v>
      </c>
      <c r="O801">
        <f>shipments[[#This Row],[Sales Amount]]-shipments[[#This Row],[Total Cost]]</f>
        <v>3595.02</v>
      </c>
      <c r="P801" s="9">
        <f>shipments[[#This Row],[Profit]]/shipments[[#This Row],[Sales Amount]]</f>
        <v>0.75688615190273167</v>
      </c>
    </row>
    <row r="802" spans="1:16" x14ac:dyDescent="1">
      <c r="A802" t="s">
        <v>836</v>
      </c>
      <c r="B802" t="s">
        <v>8039</v>
      </c>
      <c r="C802" t="s">
        <v>8016</v>
      </c>
      <c r="D802" t="s">
        <v>8037</v>
      </c>
      <c r="E802" s="1">
        <v>44966</v>
      </c>
      <c r="F802">
        <v>5589</v>
      </c>
      <c r="G802">
        <v>224</v>
      </c>
      <c r="H802" t="s">
        <v>6</v>
      </c>
      <c r="I802" t="str">
        <f>_xlfn.XLOOKUP(shipments[[#This Row],[SPID]],people[SPID],people[Sales_person],"NA",0)</f>
        <v>Dennison Crosswaite</v>
      </c>
      <c r="J802">
        <f>YEAR(shipments[[#This Row],[Shipdate]])</f>
        <v>2023</v>
      </c>
      <c r="K802">
        <f>MONTH(shipments[[#This Row],[Shipdate]])</f>
        <v>2</v>
      </c>
      <c r="L802" t="str">
        <f>TEXT(shipments[[#This Row],[Shipdate]],"mmmm")</f>
        <v>February</v>
      </c>
      <c r="M802">
        <f>_xlfn.XLOOKUP(shipments[[#This Row],[PID]],products[PID],products[Cost_per_box],"NA",0)</f>
        <v>9.94</v>
      </c>
      <c r="N802">
        <f>shipments[[#This Row],[Boxes]]*shipments[[#This Row],[Cost Per Box]]</f>
        <v>2226.56</v>
      </c>
      <c r="O802">
        <f>shipments[[#This Row],[Sales Amount]]-shipments[[#This Row],[Total Cost]]</f>
        <v>3362.44</v>
      </c>
      <c r="P802" s="9">
        <f>shipments[[#This Row],[Profit]]/shipments[[#This Row],[Sales Amount]]</f>
        <v>0.60161746287350149</v>
      </c>
    </row>
    <row r="803" spans="1:16" x14ac:dyDescent="1">
      <c r="A803" t="s">
        <v>837</v>
      </c>
      <c r="B803" t="s">
        <v>8039</v>
      </c>
      <c r="C803" t="s">
        <v>8016</v>
      </c>
      <c r="D803" t="s">
        <v>8037</v>
      </c>
      <c r="E803" s="1">
        <v>45331</v>
      </c>
      <c r="F803">
        <v>6106.5</v>
      </c>
      <c r="G803">
        <v>227</v>
      </c>
      <c r="H803" t="s">
        <v>6</v>
      </c>
      <c r="I803" t="str">
        <f>_xlfn.XLOOKUP(shipments[[#This Row],[SPID]],people[SPID],people[Sales_person],"NA",0)</f>
        <v>Dennison Crosswaite</v>
      </c>
      <c r="J803">
        <f>YEAR(shipments[[#This Row],[Shipdate]])</f>
        <v>2024</v>
      </c>
      <c r="K803">
        <f>MONTH(shipments[[#This Row],[Shipdate]])</f>
        <v>2</v>
      </c>
      <c r="L803" t="str">
        <f>TEXT(shipments[[#This Row],[Shipdate]],"mmmm")</f>
        <v>February</v>
      </c>
      <c r="M803">
        <f>_xlfn.XLOOKUP(shipments[[#This Row],[PID]],products[PID],products[Cost_per_box],"NA",0)</f>
        <v>9.94</v>
      </c>
      <c r="N803">
        <f>shipments[[#This Row],[Boxes]]*shipments[[#This Row],[Cost Per Box]]</f>
        <v>2256.38</v>
      </c>
      <c r="O803">
        <f>shipments[[#This Row],[Sales Amount]]-shipments[[#This Row],[Total Cost]]</f>
        <v>3850.12</v>
      </c>
      <c r="P803" s="9">
        <f>shipments[[#This Row],[Profit]]/shipments[[#This Row],[Sales Amount]]</f>
        <v>0.63049537378203557</v>
      </c>
    </row>
    <row r="804" spans="1:16" x14ac:dyDescent="1">
      <c r="A804" t="s">
        <v>838</v>
      </c>
      <c r="B804" t="s">
        <v>8039</v>
      </c>
      <c r="C804" t="s">
        <v>8017</v>
      </c>
      <c r="D804" t="s">
        <v>8037</v>
      </c>
      <c r="E804" s="1">
        <v>45069</v>
      </c>
      <c r="F804">
        <v>553.5</v>
      </c>
      <c r="G804">
        <v>28</v>
      </c>
      <c r="H804" t="s">
        <v>6</v>
      </c>
      <c r="I804" t="str">
        <f>_xlfn.XLOOKUP(shipments[[#This Row],[SPID]],people[SPID],people[Sales_person],"NA",0)</f>
        <v>Dennison Crosswaite</v>
      </c>
      <c r="J804">
        <f>YEAR(shipments[[#This Row],[Shipdate]])</f>
        <v>2023</v>
      </c>
      <c r="K804">
        <f>MONTH(shipments[[#This Row],[Shipdate]])</f>
        <v>5</v>
      </c>
      <c r="L804" t="str">
        <f>TEXT(shipments[[#This Row],[Shipdate]],"mmmm")</f>
        <v>May</v>
      </c>
      <c r="M804">
        <f>_xlfn.XLOOKUP(shipments[[#This Row],[PID]],products[PID],products[Cost_per_box],"NA",0)</f>
        <v>7.73</v>
      </c>
      <c r="N804">
        <f>shipments[[#This Row],[Boxes]]*shipments[[#This Row],[Cost Per Box]]</f>
        <v>216.44</v>
      </c>
      <c r="O804">
        <f>shipments[[#This Row],[Sales Amount]]-shipments[[#This Row],[Total Cost]]</f>
        <v>337.06</v>
      </c>
      <c r="P804" s="9">
        <f>shipments[[#This Row],[Profit]]/shipments[[#This Row],[Sales Amount]]</f>
        <v>0.60896115627822944</v>
      </c>
    </row>
    <row r="805" spans="1:16" x14ac:dyDescent="1">
      <c r="A805" t="s">
        <v>839</v>
      </c>
      <c r="B805" t="s">
        <v>8039</v>
      </c>
      <c r="C805" t="s">
        <v>8017</v>
      </c>
      <c r="D805" t="s">
        <v>8036</v>
      </c>
      <c r="E805" s="1">
        <v>44964</v>
      </c>
      <c r="F805">
        <v>3406.5</v>
      </c>
      <c r="G805">
        <v>171</v>
      </c>
      <c r="H805" t="s">
        <v>6</v>
      </c>
      <c r="I805" t="str">
        <f>_xlfn.XLOOKUP(shipments[[#This Row],[SPID]],people[SPID],people[Sales_person],"NA",0)</f>
        <v>Dennison Crosswaite</v>
      </c>
      <c r="J805">
        <f>YEAR(shipments[[#This Row],[Shipdate]])</f>
        <v>2023</v>
      </c>
      <c r="K805">
        <f>MONTH(shipments[[#This Row],[Shipdate]])</f>
        <v>2</v>
      </c>
      <c r="L805" t="str">
        <f>TEXT(shipments[[#This Row],[Shipdate]],"mmmm")</f>
        <v>February</v>
      </c>
      <c r="M805">
        <f>_xlfn.XLOOKUP(shipments[[#This Row],[PID]],products[PID],products[Cost_per_box],"NA",0)</f>
        <v>7.73</v>
      </c>
      <c r="N805">
        <f>shipments[[#This Row],[Boxes]]*shipments[[#This Row],[Cost Per Box]]</f>
        <v>1321.8300000000002</v>
      </c>
      <c r="O805">
        <f>shipments[[#This Row],[Sales Amount]]-shipments[[#This Row],[Total Cost]]</f>
        <v>2084.67</v>
      </c>
      <c r="P805" s="9">
        <f>shipments[[#This Row],[Profit]]/shipments[[#This Row],[Sales Amount]]</f>
        <v>0.61196829590488777</v>
      </c>
    </row>
    <row r="806" spans="1:16" x14ac:dyDescent="1">
      <c r="A806" t="s">
        <v>840</v>
      </c>
      <c r="B806" t="s">
        <v>8039</v>
      </c>
      <c r="C806" t="s">
        <v>8019</v>
      </c>
      <c r="D806" t="s">
        <v>8033</v>
      </c>
      <c r="E806" s="1">
        <v>45301</v>
      </c>
      <c r="F806">
        <v>7731</v>
      </c>
      <c r="G806">
        <v>516</v>
      </c>
      <c r="H806" t="s">
        <v>6</v>
      </c>
      <c r="I806" t="str">
        <f>_xlfn.XLOOKUP(shipments[[#This Row],[SPID]],people[SPID],people[Sales_person],"NA",0)</f>
        <v>Dennison Crosswaite</v>
      </c>
      <c r="J806">
        <f>YEAR(shipments[[#This Row],[Shipdate]])</f>
        <v>2024</v>
      </c>
      <c r="K806">
        <f>MONTH(shipments[[#This Row],[Shipdate]])</f>
        <v>1</v>
      </c>
      <c r="L806" t="str">
        <f>TEXT(shipments[[#This Row],[Shipdate]],"mmmm")</f>
        <v>January</v>
      </c>
      <c r="M806">
        <f>_xlfn.XLOOKUP(shipments[[#This Row],[PID]],products[PID],products[Cost_per_box],"NA",0)</f>
        <v>8.2200000000000006</v>
      </c>
      <c r="N806">
        <f>shipments[[#This Row],[Boxes]]*shipments[[#This Row],[Cost Per Box]]</f>
        <v>4241.5200000000004</v>
      </c>
      <c r="O806">
        <f>shipments[[#This Row],[Sales Amount]]-shipments[[#This Row],[Total Cost]]</f>
        <v>3489.4799999999996</v>
      </c>
      <c r="P806" s="9">
        <f>shipments[[#This Row],[Profit]]/shipments[[#This Row],[Sales Amount]]</f>
        <v>0.45136204889406278</v>
      </c>
    </row>
    <row r="807" spans="1:16" x14ac:dyDescent="1">
      <c r="A807" t="s">
        <v>841</v>
      </c>
      <c r="B807" t="s">
        <v>8039</v>
      </c>
      <c r="C807" t="s">
        <v>8019</v>
      </c>
      <c r="D807" t="s">
        <v>8037</v>
      </c>
      <c r="E807" s="1">
        <v>45516</v>
      </c>
      <c r="F807">
        <v>2488.5</v>
      </c>
      <c r="G807">
        <v>156</v>
      </c>
      <c r="H807" t="s">
        <v>17</v>
      </c>
      <c r="I807" t="str">
        <f>_xlfn.XLOOKUP(shipments[[#This Row],[SPID]],people[SPID],people[Sales_person],"NA",0)</f>
        <v>Dennison Crosswaite</v>
      </c>
      <c r="J807">
        <f>YEAR(shipments[[#This Row],[Shipdate]])</f>
        <v>2024</v>
      </c>
      <c r="K807">
        <f>MONTH(shipments[[#This Row],[Shipdate]])</f>
        <v>8</v>
      </c>
      <c r="L807" t="str">
        <f>TEXT(shipments[[#This Row],[Shipdate]],"mmmm")</f>
        <v>August</v>
      </c>
      <c r="M807">
        <f>_xlfn.XLOOKUP(shipments[[#This Row],[PID]],products[PID],products[Cost_per_box],"NA",0)</f>
        <v>8.2200000000000006</v>
      </c>
      <c r="N807">
        <f>shipments[[#This Row],[Boxes]]*shipments[[#This Row],[Cost Per Box]]</f>
        <v>1282.3200000000002</v>
      </c>
      <c r="O807">
        <f>shipments[[#This Row],[Sales Amount]]-shipments[[#This Row],[Total Cost]]</f>
        <v>1206.1799999999998</v>
      </c>
      <c r="P807" s="9">
        <f>shipments[[#This Row],[Profit]]/shipments[[#This Row],[Sales Amount]]</f>
        <v>0.48470162748643753</v>
      </c>
    </row>
    <row r="808" spans="1:16" x14ac:dyDescent="1">
      <c r="A808" t="s">
        <v>842</v>
      </c>
      <c r="B808" t="s">
        <v>8039</v>
      </c>
      <c r="C808" t="s">
        <v>8019</v>
      </c>
      <c r="D808" t="s">
        <v>8037</v>
      </c>
      <c r="E808" s="1">
        <v>45561</v>
      </c>
      <c r="F808">
        <v>1417.5</v>
      </c>
      <c r="G808">
        <v>89</v>
      </c>
      <c r="H808" t="s">
        <v>25</v>
      </c>
      <c r="I808" t="str">
        <f>_xlfn.XLOOKUP(shipments[[#This Row],[SPID]],people[SPID],people[Sales_person],"NA",0)</f>
        <v>Dennison Crosswaite</v>
      </c>
      <c r="J808">
        <f>YEAR(shipments[[#This Row],[Shipdate]])</f>
        <v>2024</v>
      </c>
      <c r="K808">
        <f>MONTH(shipments[[#This Row],[Shipdate]])</f>
        <v>9</v>
      </c>
      <c r="L808" t="str">
        <f>TEXT(shipments[[#This Row],[Shipdate]],"mmmm")</f>
        <v>September</v>
      </c>
      <c r="M808">
        <f>_xlfn.XLOOKUP(shipments[[#This Row],[PID]],products[PID],products[Cost_per_box],"NA",0)</f>
        <v>8.2200000000000006</v>
      </c>
      <c r="N808">
        <f>shipments[[#This Row],[Boxes]]*shipments[[#This Row],[Cost Per Box]]</f>
        <v>731.58</v>
      </c>
      <c r="O808">
        <f>shipments[[#This Row],[Sales Amount]]-shipments[[#This Row],[Total Cost]]</f>
        <v>685.92</v>
      </c>
      <c r="P808" s="9">
        <f>shipments[[#This Row],[Profit]]/shipments[[#This Row],[Sales Amount]]</f>
        <v>0.48389417989417988</v>
      </c>
    </row>
    <row r="809" spans="1:16" x14ac:dyDescent="1">
      <c r="A809" t="s">
        <v>843</v>
      </c>
      <c r="B809" t="s">
        <v>8039</v>
      </c>
      <c r="C809" t="s">
        <v>8019</v>
      </c>
      <c r="D809" t="s">
        <v>8037</v>
      </c>
      <c r="E809" s="1">
        <v>45425</v>
      </c>
      <c r="F809">
        <v>429.75</v>
      </c>
      <c r="G809">
        <v>31</v>
      </c>
      <c r="H809" t="s">
        <v>6</v>
      </c>
      <c r="I809" t="str">
        <f>_xlfn.XLOOKUP(shipments[[#This Row],[SPID]],people[SPID],people[Sales_person],"NA",0)</f>
        <v>Dennison Crosswaite</v>
      </c>
      <c r="J809">
        <f>YEAR(shipments[[#This Row],[Shipdate]])</f>
        <v>2024</v>
      </c>
      <c r="K809">
        <f>MONTH(shipments[[#This Row],[Shipdate]])</f>
        <v>5</v>
      </c>
      <c r="L809" t="str">
        <f>TEXT(shipments[[#This Row],[Shipdate]],"mmmm")</f>
        <v>May</v>
      </c>
      <c r="M809">
        <f>_xlfn.XLOOKUP(shipments[[#This Row],[PID]],products[PID],products[Cost_per_box],"NA",0)</f>
        <v>8.2200000000000006</v>
      </c>
      <c r="N809">
        <f>shipments[[#This Row],[Boxes]]*shipments[[#This Row],[Cost Per Box]]</f>
        <v>254.82000000000002</v>
      </c>
      <c r="O809">
        <f>shipments[[#This Row],[Sales Amount]]-shipments[[#This Row],[Total Cost]]</f>
        <v>174.92999999999998</v>
      </c>
      <c r="P809" s="9">
        <f>shipments[[#This Row],[Profit]]/shipments[[#This Row],[Sales Amount]]</f>
        <v>0.4070506108202443</v>
      </c>
    </row>
    <row r="810" spans="1:16" x14ac:dyDescent="1">
      <c r="A810" t="s">
        <v>844</v>
      </c>
      <c r="B810" t="s">
        <v>8039</v>
      </c>
      <c r="C810" t="s">
        <v>8019</v>
      </c>
      <c r="D810" t="s">
        <v>8032</v>
      </c>
      <c r="E810" s="1">
        <v>45272</v>
      </c>
      <c r="F810">
        <v>7074</v>
      </c>
      <c r="G810">
        <v>506</v>
      </c>
      <c r="H810" t="s">
        <v>6</v>
      </c>
      <c r="I810" t="str">
        <f>_xlfn.XLOOKUP(shipments[[#This Row],[SPID]],people[SPID],people[Sales_person],"NA",0)</f>
        <v>Dennison Crosswaite</v>
      </c>
      <c r="J810">
        <f>YEAR(shipments[[#This Row],[Shipdate]])</f>
        <v>2023</v>
      </c>
      <c r="K810">
        <f>MONTH(shipments[[#This Row],[Shipdate]])</f>
        <v>12</v>
      </c>
      <c r="L810" t="str">
        <f>TEXT(shipments[[#This Row],[Shipdate]],"mmmm")</f>
        <v>December</v>
      </c>
      <c r="M810">
        <f>_xlfn.XLOOKUP(shipments[[#This Row],[PID]],products[PID],products[Cost_per_box],"NA",0)</f>
        <v>8.2200000000000006</v>
      </c>
      <c r="N810">
        <f>shipments[[#This Row],[Boxes]]*shipments[[#This Row],[Cost Per Box]]</f>
        <v>4159.3200000000006</v>
      </c>
      <c r="O810">
        <f>shipments[[#This Row],[Sales Amount]]-shipments[[#This Row],[Total Cost]]</f>
        <v>2914.6799999999994</v>
      </c>
      <c r="P810" s="9">
        <f>shipments[[#This Row],[Profit]]/shipments[[#This Row],[Sales Amount]]</f>
        <v>0.41202714164546217</v>
      </c>
    </row>
    <row r="811" spans="1:16" x14ac:dyDescent="1">
      <c r="A811" t="s">
        <v>845</v>
      </c>
      <c r="B811" t="s">
        <v>8039</v>
      </c>
      <c r="C811" t="s">
        <v>8019</v>
      </c>
      <c r="D811" t="s">
        <v>8034</v>
      </c>
      <c r="E811" s="1">
        <v>45443</v>
      </c>
      <c r="F811">
        <v>16319.25</v>
      </c>
      <c r="G811">
        <v>1360</v>
      </c>
      <c r="H811" t="s">
        <v>6</v>
      </c>
      <c r="I811" t="str">
        <f>_xlfn.XLOOKUP(shipments[[#This Row],[SPID]],people[SPID],people[Sales_person],"NA",0)</f>
        <v>Dennison Crosswaite</v>
      </c>
      <c r="J811">
        <f>YEAR(shipments[[#This Row],[Shipdate]])</f>
        <v>2024</v>
      </c>
      <c r="K811">
        <f>MONTH(shipments[[#This Row],[Shipdate]])</f>
        <v>5</v>
      </c>
      <c r="L811" t="str">
        <f>TEXT(shipments[[#This Row],[Shipdate]],"mmmm")</f>
        <v>May</v>
      </c>
      <c r="M811">
        <f>_xlfn.XLOOKUP(shipments[[#This Row],[PID]],products[PID],products[Cost_per_box],"NA",0)</f>
        <v>8.2200000000000006</v>
      </c>
      <c r="N811">
        <f>shipments[[#This Row],[Boxes]]*shipments[[#This Row],[Cost Per Box]]</f>
        <v>11179.2</v>
      </c>
      <c r="O811">
        <f>shipments[[#This Row],[Sales Amount]]-shipments[[#This Row],[Total Cost]]</f>
        <v>5140.0499999999993</v>
      </c>
      <c r="P811" s="9">
        <f>shipments[[#This Row],[Profit]]/shipments[[#This Row],[Sales Amount]]</f>
        <v>0.31496851877384069</v>
      </c>
    </row>
    <row r="812" spans="1:16" x14ac:dyDescent="1">
      <c r="A812" t="s">
        <v>846</v>
      </c>
      <c r="B812" t="s">
        <v>8039</v>
      </c>
      <c r="C812" t="s">
        <v>8019</v>
      </c>
      <c r="D812" t="s">
        <v>8037</v>
      </c>
      <c r="E812" s="1">
        <v>45021</v>
      </c>
      <c r="F812">
        <v>562.5</v>
      </c>
      <c r="G812">
        <v>47</v>
      </c>
      <c r="H812" t="s">
        <v>6</v>
      </c>
      <c r="I812" t="str">
        <f>_xlfn.XLOOKUP(shipments[[#This Row],[SPID]],people[SPID],people[Sales_person],"NA",0)</f>
        <v>Dennison Crosswaite</v>
      </c>
      <c r="J812">
        <f>YEAR(shipments[[#This Row],[Shipdate]])</f>
        <v>2023</v>
      </c>
      <c r="K812">
        <f>MONTH(shipments[[#This Row],[Shipdate]])</f>
        <v>4</v>
      </c>
      <c r="L812" t="str">
        <f>TEXT(shipments[[#This Row],[Shipdate]],"mmmm")</f>
        <v>April</v>
      </c>
      <c r="M812">
        <f>_xlfn.XLOOKUP(shipments[[#This Row],[PID]],products[PID],products[Cost_per_box],"NA",0)</f>
        <v>8.2200000000000006</v>
      </c>
      <c r="N812">
        <f>shipments[[#This Row],[Boxes]]*shipments[[#This Row],[Cost Per Box]]</f>
        <v>386.34000000000003</v>
      </c>
      <c r="O812">
        <f>shipments[[#This Row],[Sales Amount]]-shipments[[#This Row],[Total Cost]]</f>
        <v>176.15999999999997</v>
      </c>
      <c r="P812" s="9">
        <f>shipments[[#This Row],[Profit]]/shipments[[#This Row],[Sales Amount]]</f>
        <v>0.3131733333333333</v>
      </c>
    </row>
    <row r="813" spans="1:16" x14ac:dyDescent="1">
      <c r="A813" t="s">
        <v>847</v>
      </c>
      <c r="B813" t="s">
        <v>8039</v>
      </c>
      <c r="C813" t="s">
        <v>8020</v>
      </c>
      <c r="D813" t="s">
        <v>8037</v>
      </c>
      <c r="E813" s="1">
        <v>45356</v>
      </c>
      <c r="F813">
        <v>10971</v>
      </c>
      <c r="G813">
        <v>646</v>
      </c>
      <c r="H813" t="s">
        <v>6</v>
      </c>
      <c r="I813" t="str">
        <f>_xlfn.XLOOKUP(shipments[[#This Row],[SPID]],people[SPID],people[Sales_person],"NA",0)</f>
        <v>Dennison Crosswaite</v>
      </c>
      <c r="J813">
        <f>YEAR(shipments[[#This Row],[Shipdate]])</f>
        <v>2024</v>
      </c>
      <c r="K813">
        <f>MONTH(shipments[[#This Row],[Shipdate]])</f>
        <v>3</v>
      </c>
      <c r="L813" t="str">
        <f>TEXT(shipments[[#This Row],[Shipdate]],"mmmm")</f>
        <v>March</v>
      </c>
      <c r="M813">
        <f>_xlfn.XLOOKUP(shipments[[#This Row],[PID]],products[PID],products[Cost_per_box],"NA",0)</f>
        <v>10.23</v>
      </c>
      <c r="N813">
        <f>shipments[[#This Row],[Boxes]]*shipments[[#This Row],[Cost Per Box]]</f>
        <v>6608.58</v>
      </c>
      <c r="O813">
        <f>shipments[[#This Row],[Sales Amount]]-shipments[[#This Row],[Total Cost]]</f>
        <v>4362.42</v>
      </c>
      <c r="P813" s="9">
        <f>shipments[[#This Row],[Profit]]/shipments[[#This Row],[Sales Amount]]</f>
        <v>0.39763193874760733</v>
      </c>
    </row>
    <row r="814" spans="1:16" x14ac:dyDescent="1">
      <c r="A814" t="s">
        <v>848</v>
      </c>
      <c r="B814" t="s">
        <v>8039</v>
      </c>
      <c r="C814" t="s">
        <v>8020</v>
      </c>
      <c r="D814" t="s">
        <v>8036</v>
      </c>
      <c r="E814" s="1">
        <v>45531</v>
      </c>
      <c r="F814">
        <v>8635.5</v>
      </c>
      <c r="G814">
        <v>508</v>
      </c>
      <c r="H814" t="s">
        <v>17</v>
      </c>
      <c r="I814" t="str">
        <f>_xlfn.XLOOKUP(shipments[[#This Row],[SPID]],people[SPID],people[Sales_person],"NA",0)</f>
        <v>Dennison Crosswaite</v>
      </c>
      <c r="J814">
        <f>YEAR(shipments[[#This Row],[Shipdate]])</f>
        <v>2024</v>
      </c>
      <c r="K814">
        <f>MONTH(shipments[[#This Row],[Shipdate]])</f>
        <v>8</v>
      </c>
      <c r="L814" t="str">
        <f>TEXT(shipments[[#This Row],[Shipdate]],"mmmm")</f>
        <v>August</v>
      </c>
      <c r="M814">
        <f>_xlfn.XLOOKUP(shipments[[#This Row],[PID]],products[PID],products[Cost_per_box],"NA",0)</f>
        <v>10.23</v>
      </c>
      <c r="N814">
        <f>shipments[[#This Row],[Boxes]]*shipments[[#This Row],[Cost Per Box]]</f>
        <v>5196.84</v>
      </c>
      <c r="O814">
        <f>shipments[[#This Row],[Sales Amount]]-shipments[[#This Row],[Total Cost]]</f>
        <v>3438.66</v>
      </c>
      <c r="P814" s="9">
        <f>shipments[[#This Row],[Profit]]/shipments[[#This Row],[Sales Amount]]</f>
        <v>0.39820045162410977</v>
      </c>
    </row>
    <row r="815" spans="1:16" x14ac:dyDescent="1">
      <c r="A815" t="s">
        <v>849</v>
      </c>
      <c r="B815" t="s">
        <v>8039</v>
      </c>
      <c r="C815" t="s">
        <v>8020</v>
      </c>
      <c r="D815" t="s">
        <v>8037</v>
      </c>
      <c r="E815" s="1">
        <v>45134</v>
      </c>
      <c r="F815">
        <v>5240.25</v>
      </c>
      <c r="G815">
        <v>309</v>
      </c>
      <c r="H815" t="s">
        <v>6</v>
      </c>
      <c r="I815" t="str">
        <f>_xlfn.XLOOKUP(shipments[[#This Row],[SPID]],people[SPID],people[Sales_person],"NA",0)</f>
        <v>Dennison Crosswaite</v>
      </c>
      <c r="J815">
        <f>YEAR(shipments[[#This Row],[Shipdate]])</f>
        <v>2023</v>
      </c>
      <c r="K815">
        <f>MONTH(shipments[[#This Row],[Shipdate]])</f>
        <v>7</v>
      </c>
      <c r="L815" t="str">
        <f>TEXT(shipments[[#This Row],[Shipdate]],"mmmm")</f>
        <v>July</v>
      </c>
      <c r="M815">
        <f>_xlfn.XLOOKUP(shipments[[#This Row],[PID]],products[PID],products[Cost_per_box],"NA",0)</f>
        <v>10.23</v>
      </c>
      <c r="N815">
        <f>shipments[[#This Row],[Boxes]]*shipments[[#This Row],[Cost Per Box]]</f>
        <v>3161.07</v>
      </c>
      <c r="O815">
        <f>shipments[[#This Row],[Sales Amount]]-shipments[[#This Row],[Total Cost]]</f>
        <v>2079.1799999999998</v>
      </c>
      <c r="P815" s="9">
        <f>shipments[[#This Row],[Profit]]/shipments[[#This Row],[Sales Amount]]</f>
        <v>0.39677114641477024</v>
      </c>
    </row>
    <row r="816" spans="1:16" x14ac:dyDescent="1">
      <c r="A816" t="s">
        <v>850</v>
      </c>
      <c r="B816" t="s">
        <v>8039</v>
      </c>
      <c r="C816" t="s">
        <v>8022</v>
      </c>
      <c r="D816" t="s">
        <v>8033</v>
      </c>
      <c r="E816" s="1">
        <v>45271</v>
      </c>
      <c r="F816">
        <v>4329</v>
      </c>
      <c r="G816">
        <v>433</v>
      </c>
      <c r="H816" t="s">
        <v>6</v>
      </c>
      <c r="I816" t="str">
        <f>_xlfn.XLOOKUP(shipments[[#This Row],[SPID]],people[SPID],people[Sales_person],"NA",0)</f>
        <v>Dennison Crosswaite</v>
      </c>
      <c r="J816">
        <f>YEAR(shipments[[#This Row],[Shipdate]])</f>
        <v>2023</v>
      </c>
      <c r="K816">
        <f>MONTH(shipments[[#This Row],[Shipdate]])</f>
        <v>12</v>
      </c>
      <c r="L816" t="str">
        <f>TEXT(shipments[[#This Row],[Shipdate]],"mmmm")</f>
        <v>December</v>
      </c>
      <c r="M816">
        <f>_xlfn.XLOOKUP(shipments[[#This Row],[PID]],products[PID],products[Cost_per_box],"NA",0)</f>
        <v>10.51</v>
      </c>
      <c r="N816">
        <f>shipments[[#This Row],[Boxes]]*shipments[[#This Row],[Cost Per Box]]</f>
        <v>4550.83</v>
      </c>
      <c r="O816">
        <f>shipments[[#This Row],[Sales Amount]]-shipments[[#This Row],[Total Cost]]</f>
        <v>-221.82999999999993</v>
      </c>
      <c r="P816" s="9">
        <f>shipments[[#This Row],[Profit]]/shipments[[#This Row],[Sales Amount]]</f>
        <v>-5.1242781242781227E-2</v>
      </c>
    </row>
    <row r="817" spans="1:16" x14ac:dyDescent="1">
      <c r="A817" t="s">
        <v>851</v>
      </c>
      <c r="B817" t="s">
        <v>8039</v>
      </c>
      <c r="C817" t="s">
        <v>8022</v>
      </c>
      <c r="D817" t="s">
        <v>8036</v>
      </c>
      <c r="E817" s="1">
        <v>44956</v>
      </c>
      <c r="F817">
        <v>7834.5</v>
      </c>
      <c r="G817">
        <v>871</v>
      </c>
      <c r="H817" t="s">
        <v>6</v>
      </c>
      <c r="I817" t="str">
        <f>_xlfn.XLOOKUP(shipments[[#This Row],[SPID]],people[SPID],people[Sales_person],"NA",0)</f>
        <v>Dennison Crosswaite</v>
      </c>
      <c r="J817">
        <f>YEAR(shipments[[#This Row],[Shipdate]])</f>
        <v>2023</v>
      </c>
      <c r="K817">
        <f>MONTH(shipments[[#This Row],[Shipdate]])</f>
        <v>1</v>
      </c>
      <c r="L817" t="str">
        <f>TEXT(shipments[[#This Row],[Shipdate]],"mmmm")</f>
        <v>January</v>
      </c>
      <c r="M817">
        <f>_xlfn.XLOOKUP(shipments[[#This Row],[PID]],products[PID],products[Cost_per_box],"NA",0)</f>
        <v>10.51</v>
      </c>
      <c r="N817">
        <f>shipments[[#This Row],[Boxes]]*shipments[[#This Row],[Cost Per Box]]</f>
        <v>9154.2099999999991</v>
      </c>
      <c r="O817">
        <f>shipments[[#This Row],[Sales Amount]]-shipments[[#This Row],[Total Cost]]</f>
        <v>-1319.7099999999991</v>
      </c>
      <c r="P817" s="9">
        <f>shipments[[#This Row],[Profit]]/shipments[[#This Row],[Sales Amount]]</f>
        <v>-0.16844852894249782</v>
      </c>
    </row>
    <row r="818" spans="1:16" x14ac:dyDescent="1">
      <c r="A818" t="s">
        <v>852</v>
      </c>
      <c r="B818" t="s">
        <v>8039</v>
      </c>
      <c r="C818" t="s">
        <v>8022</v>
      </c>
      <c r="D818" t="s">
        <v>8032</v>
      </c>
      <c r="E818" s="1">
        <v>45499</v>
      </c>
      <c r="F818">
        <v>6302.25</v>
      </c>
      <c r="G818">
        <v>701</v>
      </c>
      <c r="H818" t="s">
        <v>17</v>
      </c>
      <c r="I818" t="str">
        <f>_xlfn.XLOOKUP(shipments[[#This Row],[SPID]],people[SPID],people[Sales_person],"NA",0)</f>
        <v>Dennison Crosswaite</v>
      </c>
      <c r="J818">
        <f>YEAR(shipments[[#This Row],[Shipdate]])</f>
        <v>2024</v>
      </c>
      <c r="K818">
        <f>MONTH(shipments[[#This Row],[Shipdate]])</f>
        <v>7</v>
      </c>
      <c r="L818" t="str">
        <f>TEXT(shipments[[#This Row],[Shipdate]],"mmmm")</f>
        <v>July</v>
      </c>
      <c r="M818">
        <f>_xlfn.XLOOKUP(shipments[[#This Row],[PID]],products[PID],products[Cost_per_box],"NA",0)</f>
        <v>10.51</v>
      </c>
      <c r="N818">
        <f>shipments[[#This Row],[Boxes]]*shipments[[#This Row],[Cost Per Box]]</f>
        <v>7367.51</v>
      </c>
      <c r="O818">
        <f>shipments[[#This Row],[Sales Amount]]-shipments[[#This Row],[Total Cost]]</f>
        <v>-1065.2600000000002</v>
      </c>
      <c r="P818" s="9">
        <f>shipments[[#This Row],[Profit]]/shipments[[#This Row],[Sales Amount]]</f>
        <v>-0.16902852155976045</v>
      </c>
    </row>
    <row r="819" spans="1:16" x14ac:dyDescent="1">
      <c r="A819" t="s">
        <v>853</v>
      </c>
      <c r="B819" t="s">
        <v>8039</v>
      </c>
      <c r="C819" t="s">
        <v>8022</v>
      </c>
      <c r="D819" t="s">
        <v>8035</v>
      </c>
      <c r="E819" s="1">
        <v>45440</v>
      </c>
      <c r="F819">
        <v>9247.5</v>
      </c>
      <c r="G819">
        <v>925</v>
      </c>
      <c r="H819" t="s">
        <v>6</v>
      </c>
      <c r="I819" t="str">
        <f>_xlfn.XLOOKUP(shipments[[#This Row],[SPID]],people[SPID],people[Sales_person],"NA",0)</f>
        <v>Dennison Crosswaite</v>
      </c>
      <c r="J819">
        <f>YEAR(shipments[[#This Row],[Shipdate]])</f>
        <v>2024</v>
      </c>
      <c r="K819">
        <f>MONTH(shipments[[#This Row],[Shipdate]])</f>
        <v>5</v>
      </c>
      <c r="L819" t="str">
        <f>TEXT(shipments[[#This Row],[Shipdate]],"mmmm")</f>
        <v>May</v>
      </c>
      <c r="M819">
        <f>_xlfn.XLOOKUP(shipments[[#This Row],[PID]],products[PID],products[Cost_per_box],"NA",0)</f>
        <v>10.51</v>
      </c>
      <c r="N819">
        <f>shipments[[#This Row],[Boxes]]*shipments[[#This Row],[Cost Per Box]]</f>
        <v>9721.75</v>
      </c>
      <c r="O819">
        <f>shipments[[#This Row],[Sales Amount]]-shipments[[#This Row],[Total Cost]]</f>
        <v>-474.25</v>
      </c>
      <c r="P819" s="9">
        <f>shipments[[#This Row],[Profit]]/shipments[[#This Row],[Sales Amount]]</f>
        <v>-5.1284130846174641E-2</v>
      </c>
    </row>
    <row r="820" spans="1:16" x14ac:dyDescent="1">
      <c r="A820" t="s">
        <v>854</v>
      </c>
      <c r="B820" t="s">
        <v>8039</v>
      </c>
      <c r="C820" t="s">
        <v>8023</v>
      </c>
      <c r="D820" t="s">
        <v>8035</v>
      </c>
      <c r="E820" s="1">
        <v>45148</v>
      </c>
      <c r="F820">
        <v>5834.25</v>
      </c>
      <c r="G820">
        <v>417</v>
      </c>
      <c r="H820" t="s">
        <v>6</v>
      </c>
      <c r="I820" t="str">
        <f>_xlfn.XLOOKUP(shipments[[#This Row],[SPID]],people[SPID],people[Sales_person],"NA",0)</f>
        <v>Dennison Crosswaite</v>
      </c>
      <c r="J820">
        <f>YEAR(shipments[[#This Row],[Shipdate]])</f>
        <v>2023</v>
      </c>
      <c r="K820">
        <f>MONTH(shipments[[#This Row],[Shipdate]])</f>
        <v>8</v>
      </c>
      <c r="L820" t="str">
        <f>TEXT(shipments[[#This Row],[Shipdate]],"mmmm")</f>
        <v>August</v>
      </c>
      <c r="M820">
        <f>_xlfn.XLOOKUP(shipments[[#This Row],[PID]],products[PID],products[Cost_per_box],"NA",0)</f>
        <v>6.43</v>
      </c>
      <c r="N820">
        <f>shipments[[#This Row],[Boxes]]*shipments[[#This Row],[Cost Per Box]]</f>
        <v>2681.31</v>
      </c>
      <c r="O820">
        <f>shipments[[#This Row],[Sales Amount]]-shipments[[#This Row],[Total Cost]]</f>
        <v>3152.94</v>
      </c>
      <c r="P820" s="9">
        <f>shipments[[#This Row],[Profit]]/shipments[[#This Row],[Sales Amount]]</f>
        <v>0.54041907700218539</v>
      </c>
    </row>
    <row r="821" spans="1:16" x14ac:dyDescent="1">
      <c r="A821" t="s">
        <v>855</v>
      </c>
      <c r="B821" t="s">
        <v>8039</v>
      </c>
      <c r="C821" t="s">
        <v>8023</v>
      </c>
      <c r="D821" t="s">
        <v>8036</v>
      </c>
      <c r="E821" s="1">
        <v>45462</v>
      </c>
      <c r="F821">
        <v>6941.25</v>
      </c>
      <c r="G821">
        <v>496</v>
      </c>
      <c r="H821" t="s">
        <v>6</v>
      </c>
      <c r="I821" t="str">
        <f>_xlfn.XLOOKUP(shipments[[#This Row],[SPID]],people[SPID],people[Sales_person],"NA",0)</f>
        <v>Dennison Crosswaite</v>
      </c>
      <c r="J821">
        <f>YEAR(shipments[[#This Row],[Shipdate]])</f>
        <v>2024</v>
      </c>
      <c r="K821">
        <f>MONTH(shipments[[#This Row],[Shipdate]])</f>
        <v>6</v>
      </c>
      <c r="L821" t="str">
        <f>TEXT(shipments[[#This Row],[Shipdate]],"mmmm")</f>
        <v>June</v>
      </c>
      <c r="M821">
        <f>_xlfn.XLOOKUP(shipments[[#This Row],[PID]],products[PID],products[Cost_per_box],"NA",0)</f>
        <v>6.43</v>
      </c>
      <c r="N821">
        <f>shipments[[#This Row],[Boxes]]*shipments[[#This Row],[Cost Per Box]]</f>
        <v>3189.2799999999997</v>
      </c>
      <c r="O821">
        <f>shipments[[#This Row],[Sales Amount]]-shipments[[#This Row],[Total Cost]]</f>
        <v>3751.9700000000003</v>
      </c>
      <c r="P821" s="9">
        <f>shipments[[#This Row],[Profit]]/shipments[[#This Row],[Sales Amount]]</f>
        <v>0.54053232486944003</v>
      </c>
    </row>
    <row r="822" spans="1:16" x14ac:dyDescent="1">
      <c r="A822" t="s">
        <v>856</v>
      </c>
      <c r="B822" t="s">
        <v>8039</v>
      </c>
      <c r="C822" t="s">
        <v>8023</v>
      </c>
      <c r="D822" t="s">
        <v>8036</v>
      </c>
      <c r="E822" s="1">
        <v>45310</v>
      </c>
      <c r="F822">
        <v>5440.5</v>
      </c>
      <c r="G822">
        <v>303</v>
      </c>
      <c r="H822" t="s">
        <v>6</v>
      </c>
      <c r="I822" t="str">
        <f>_xlfn.XLOOKUP(shipments[[#This Row],[SPID]],people[SPID],people[Sales_person],"NA",0)</f>
        <v>Dennison Crosswaite</v>
      </c>
      <c r="J822">
        <f>YEAR(shipments[[#This Row],[Shipdate]])</f>
        <v>2024</v>
      </c>
      <c r="K822">
        <f>MONTH(shipments[[#This Row],[Shipdate]])</f>
        <v>1</v>
      </c>
      <c r="L822" t="str">
        <f>TEXT(shipments[[#This Row],[Shipdate]],"mmmm")</f>
        <v>January</v>
      </c>
      <c r="M822">
        <f>_xlfn.XLOOKUP(shipments[[#This Row],[PID]],products[PID],products[Cost_per_box],"NA",0)</f>
        <v>6.43</v>
      </c>
      <c r="N822">
        <f>shipments[[#This Row],[Boxes]]*shipments[[#This Row],[Cost Per Box]]</f>
        <v>1948.29</v>
      </c>
      <c r="O822">
        <f>shipments[[#This Row],[Sales Amount]]-shipments[[#This Row],[Total Cost]]</f>
        <v>3492.21</v>
      </c>
      <c r="P822" s="9">
        <f>shipments[[#This Row],[Profit]]/shipments[[#This Row],[Sales Amount]]</f>
        <v>0.6418913702784671</v>
      </c>
    </row>
    <row r="823" spans="1:16" x14ac:dyDescent="1">
      <c r="A823" t="s">
        <v>857</v>
      </c>
      <c r="B823" t="s">
        <v>8039</v>
      </c>
      <c r="C823" t="s">
        <v>8023</v>
      </c>
      <c r="D823" t="s">
        <v>8037</v>
      </c>
      <c r="E823" s="1">
        <v>44957</v>
      </c>
      <c r="F823">
        <v>6563.25</v>
      </c>
      <c r="G823">
        <v>365</v>
      </c>
      <c r="H823" t="s">
        <v>6</v>
      </c>
      <c r="I823" t="str">
        <f>_xlfn.XLOOKUP(shipments[[#This Row],[SPID]],people[SPID],people[Sales_person],"NA",0)</f>
        <v>Dennison Crosswaite</v>
      </c>
      <c r="J823">
        <f>YEAR(shipments[[#This Row],[Shipdate]])</f>
        <v>2023</v>
      </c>
      <c r="K823">
        <f>MONTH(shipments[[#This Row],[Shipdate]])</f>
        <v>1</v>
      </c>
      <c r="L823" t="str">
        <f>TEXT(shipments[[#This Row],[Shipdate]],"mmmm")</f>
        <v>January</v>
      </c>
      <c r="M823">
        <f>_xlfn.XLOOKUP(shipments[[#This Row],[PID]],products[PID],products[Cost_per_box],"NA",0)</f>
        <v>6.43</v>
      </c>
      <c r="N823">
        <f>shipments[[#This Row],[Boxes]]*shipments[[#This Row],[Cost Per Box]]</f>
        <v>2346.9499999999998</v>
      </c>
      <c r="O823">
        <f>shipments[[#This Row],[Sales Amount]]-shipments[[#This Row],[Total Cost]]</f>
        <v>4216.3</v>
      </c>
      <c r="P823" s="9">
        <f>shipments[[#This Row],[Profit]]/shipments[[#This Row],[Sales Amount]]</f>
        <v>0.6424103911933875</v>
      </c>
    </row>
    <row r="824" spans="1:16" x14ac:dyDescent="1">
      <c r="A824" t="s">
        <v>858</v>
      </c>
      <c r="B824" t="s">
        <v>8039</v>
      </c>
      <c r="C824" t="s">
        <v>8024</v>
      </c>
      <c r="D824" t="s">
        <v>8032</v>
      </c>
      <c r="E824" s="1">
        <v>45044</v>
      </c>
      <c r="F824">
        <v>7998.75</v>
      </c>
      <c r="G824">
        <v>421</v>
      </c>
      <c r="H824" t="s">
        <v>6</v>
      </c>
      <c r="I824" t="str">
        <f>_xlfn.XLOOKUP(shipments[[#This Row],[SPID]],people[SPID],people[Sales_person],"NA",0)</f>
        <v>Dennison Crosswaite</v>
      </c>
      <c r="J824">
        <f>YEAR(shipments[[#This Row],[Shipdate]])</f>
        <v>2023</v>
      </c>
      <c r="K824">
        <f>MONTH(shipments[[#This Row],[Shipdate]])</f>
        <v>4</v>
      </c>
      <c r="L824" t="str">
        <f>TEXT(shipments[[#This Row],[Shipdate]],"mmmm")</f>
        <v>April</v>
      </c>
      <c r="M824">
        <f>_xlfn.XLOOKUP(shipments[[#This Row],[PID]],products[PID],products[Cost_per_box],"NA",0)</f>
        <v>12.41</v>
      </c>
      <c r="N824">
        <f>shipments[[#This Row],[Boxes]]*shipments[[#This Row],[Cost Per Box]]</f>
        <v>5224.6099999999997</v>
      </c>
      <c r="O824">
        <f>shipments[[#This Row],[Sales Amount]]-shipments[[#This Row],[Total Cost]]</f>
        <v>2774.1400000000003</v>
      </c>
      <c r="P824" s="9">
        <f>shipments[[#This Row],[Profit]]/shipments[[#This Row],[Sales Amount]]</f>
        <v>0.34682169088920151</v>
      </c>
    </row>
    <row r="825" spans="1:16" x14ac:dyDescent="1">
      <c r="A825" t="s">
        <v>859</v>
      </c>
      <c r="B825" t="s">
        <v>8039</v>
      </c>
      <c r="C825" t="s">
        <v>8025</v>
      </c>
      <c r="D825" t="s">
        <v>8032</v>
      </c>
      <c r="E825" s="1">
        <v>44936</v>
      </c>
      <c r="F825">
        <v>10725.75</v>
      </c>
      <c r="G825">
        <v>596</v>
      </c>
      <c r="H825" t="s">
        <v>6</v>
      </c>
      <c r="I825" t="str">
        <f>_xlfn.XLOOKUP(shipments[[#This Row],[SPID]],people[SPID],people[Sales_person],"NA",0)</f>
        <v>Dennison Crosswaite</v>
      </c>
      <c r="J825">
        <f>YEAR(shipments[[#This Row],[Shipdate]])</f>
        <v>2023</v>
      </c>
      <c r="K825">
        <f>MONTH(shipments[[#This Row],[Shipdate]])</f>
        <v>1</v>
      </c>
      <c r="L825" t="str">
        <f>TEXT(shipments[[#This Row],[Shipdate]],"mmmm")</f>
        <v>January</v>
      </c>
      <c r="M825">
        <f>_xlfn.XLOOKUP(shipments[[#This Row],[PID]],products[PID],products[Cost_per_box],"NA",0)</f>
        <v>9.57</v>
      </c>
      <c r="N825">
        <f>shipments[[#This Row],[Boxes]]*shipments[[#This Row],[Cost Per Box]]</f>
        <v>5703.72</v>
      </c>
      <c r="O825">
        <f>shipments[[#This Row],[Sales Amount]]-shipments[[#This Row],[Total Cost]]</f>
        <v>5022.03</v>
      </c>
      <c r="P825" s="9">
        <f>shipments[[#This Row],[Profit]]/shipments[[#This Row],[Sales Amount]]</f>
        <v>0.46822180267114183</v>
      </c>
    </row>
    <row r="826" spans="1:16" x14ac:dyDescent="1">
      <c r="A826" t="s">
        <v>860</v>
      </c>
      <c r="B826" t="s">
        <v>8039</v>
      </c>
      <c r="C826" t="s">
        <v>8025</v>
      </c>
      <c r="D826" t="s">
        <v>8032</v>
      </c>
      <c r="E826" s="1">
        <v>45148</v>
      </c>
      <c r="F826">
        <v>3978</v>
      </c>
      <c r="G826">
        <v>221</v>
      </c>
      <c r="H826" t="s">
        <v>6</v>
      </c>
      <c r="I826" t="str">
        <f>_xlfn.XLOOKUP(shipments[[#This Row],[SPID]],people[SPID],people[Sales_person],"NA",0)</f>
        <v>Dennison Crosswaite</v>
      </c>
      <c r="J826">
        <f>YEAR(shipments[[#This Row],[Shipdate]])</f>
        <v>2023</v>
      </c>
      <c r="K826">
        <f>MONTH(shipments[[#This Row],[Shipdate]])</f>
        <v>8</v>
      </c>
      <c r="L826" t="str">
        <f>TEXT(shipments[[#This Row],[Shipdate]],"mmmm")</f>
        <v>August</v>
      </c>
      <c r="M826">
        <f>_xlfn.XLOOKUP(shipments[[#This Row],[PID]],products[PID],products[Cost_per_box],"NA",0)</f>
        <v>9.57</v>
      </c>
      <c r="N826">
        <f>shipments[[#This Row],[Boxes]]*shipments[[#This Row],[Cost Per Box]]</f>
        <v>2114.9700000000003</v>
      </c>
      <c r="O826">
        <f>shipments[[#This Row],[Sales Amount]]-shipments[[#This Row],[Total Cost]]</f>
        <v>1863.0299999999997</v>
      </c>
      <c r="P826" s="9">
        <f>shipments[[#This Row],[Profit]]/shipments[[#This Row],[Sales Amount]]</f>
        <v>0.46833333333333327</v>
      </c>
    </row>
    <row r="827" spans="1:16" x14ac:dyDescent="1">
      <c r="A827" t="s">
        <v>861</v>
      </c>
      <c r="B827" t="s">
        <v>8039</v>
      </c>
      <c r="C827" t="s">
        <v>8025</v>
      </c>
      <c r="D827" t="s">
        <v>8037</v>
      </c>
      <c r="E827" s="1">
        <v>45288</v>
      </c>
      <c r="F827">
        <v>1037.25</v>
      </c>
      <c r="G827">
        <v>75</v>
      </c>
      <c r="H827" t="s">
        <v>6</v>
      </c>
      <c r="I827" t="str">
        <f>_xlfn.XLOOKUP(shipments[[#This Row],[SPID]],people[SPID],people[Sales_person],"NA",0)</f>
        <v>Dennison Crosswaite</v>
      </c>
      <c r="J827">
        <f>YEAR(shipments[[#This Row],[Shipdate]])</f>
        <v>2023</v>
      </c>
      <c r="K827">
        <f>MONTH(shipments[[#This Row],[Shipdate]])</f>
        <v>12</v>
      </c>
      <c r="L827" t="str">
        <f>TEXT(shipments[[#This Row],[Shipdate]],"mmmm")</f>
        <v>December</v>
      </c>
      <c r="M827">
        <f>_xlfn.XLOOKUP(shipments[[#This Row],[PID]],products[PID],products[Cost_per_box],"NA",0)</f>
        <v>9.57</v>
      </c>
      <c r="N827">
        <f>shipments[[#This Row],[Boxes]]*shipments[[#This Row],[Cost Per Box]]</f>
        <v>717.75</v>
      </c>
      <c r="O827">
        <f>shipments[[#This Row],[Sales Amount]]-shipments[[#This Row],[Total Cost]]</f>
        <v>319.5</v>
      </c>
      <c r="P827" s="9">
        <f>shipments[[#This Row],[Profit]]/shipments[[#This Row],[Sales Amount]]</f>
        <v>0.30802603036876358</v>
      </c>
    </row>
    <row r="828" spans="1:16" x14ac:dyDescent="1">
      <c r="A828" t="s">
        <v>862</v>
      </c>
      <c r="B828" t="s">
        <v>8039</v>
      </c>
      <c r="C828" t="s">
        <v>8025</v>
      </c>
      <c r="D828" t="s">
        <v>8037</v>
      </c>
      <c r="E828" s="1">
        <v>44958</v>
      </c>
      <c r="F828">
        <v>13178.25</v>
      </c>
      <c r="G828">
        <v>776</v>
      </c>
      <c r="H828" t="s">
        <v>6</v>
      </c>
      <c r="I828" t="str">
        <f>_xlfn.XLOOKUP(shipments[[#This Row],[SPID]],people[SPID],people[Sales_person],"NA",0)</f>
        <v>Dennison Crosswaite</v>
      </c>
      <c r="J828">
        <f>YEAR(shipments[[#This Row],[Shipdate]])</f>
        <v>2023</v>
      </c>
      <c r="K828">
        <f>MONTH(shipments[[#This Row],[Shipdate]])</f>
        <v>2</v>
      </c>
      <c r="L828" t="str">
        <f>TEXT(shipments[[#This Row],[Shipdate]],"mmmm")</f>
        <v>February</v>
      </c>
      <c r="M828">
        <f>_xlfn.XLOOKUP(shipments[[#This Row],[PID]],products[PID],products[Cost_per_box],"NA",0)</f>
        <v>9.57</v>
      </c>
      <c r="N828">
        <f>shipments[[#This Row],[Boxes]]*shipments[[#This Row],[Cost Per Box]]</f>
        <v>7426.3200000000006</v>
      </c>
      <c r="O828">
        <f>shipments[[#This Row],[Sales Amount]]-shipments[[#This Row],[Total Cost]]</f>
        <v>5751.9299999999994</v>
      </c>
      <c r="P828" s="9">
        <f>shipments[[#This Row],[Profit]]/shipments[[#This Row],[Sales Amount]]</f>
        <v>0.43647145865346304</v>
      </c>
    </row>
    <row r="829" spans="1:16" x14ac:dyDescent="1">
      <c r="A829" t="s">
        <v>863</v>
      </c>
      <c r="B829" t="s">
        <v>8039</v>
      </c>
      <c r="C829" t="s">
        <v>8025</v>
      </c>
      <c r="D829" t="s">
        <v>8037</v>
      </c>
      <c r="E829" s="1">
        <v>44951</v>
      </c>
      <c r="F829">
        <v>2349</v>
      </c>
      <c r="G829">
        <v>157</v>
      </c>
      <c r="H829" t="s">
        <v>39</v>
      </c>
      <c r="I829" t="str">
        <f>_xlfn.XLOOKUP(shipments[[#This Row],[SPID]],people[SPID],people[Sales_person],"NA",0)</f>
        <v>Dennison Crosswaite</v>
      </c>
      <c r="J829">
        <f>YEAR(shipments[[#This Row],[Shipdate]])</f>
        <v>2023</v>
      </c>
      <c r="K829">
        <f>MONTH(shipments[[#This Row],[Shipdate]])</f>
        <v>1</v>
      </c>
      <c r="L829" t="str">
        <f>TEXT(shipments[[#This Row],[Shipdate]],"mmmm")</f>
        <v>January</v>
      </c>
      <c r="M829">
        <f>_xlfn.XLOOKUP(shipments[[#This Row],[PID]],products[PID],products[Cost_per_box],"NA",0)</f>
        <v>9.57</v>
      </c>
      <c r="N829">
        <f>shipments[[#This Row],[Boxes]]*shipments[[#This Row],[Cost Per Box]]</f>
        <v>1502.49</v>
      </c>
      <c r="O829">
        <f>shipments[[#This Row],[Sales Amount]]-shipments[[#This Row],[Total Cost]]</f>
        <v>846.51</v>
      </c>
      <c r="P829" s="9">
        <f>shipments[[#This Row],[Profit]]/shipments[[#This Row],[Sales Amount]]</f>
        <v>0.36037037037037034</v>
      </c>
    </row>
    <row r="830" spans="1:16" x14ac:dyDescent="1">
      <c r="A830" t="s">
        <v>864</v>
      </c>
      <c r="B830" t="s">
        <v>8039</v>
      </c>
      <c r="C830" t="s">
        <v>8026</v>
      </c>
      <c r="D830" t="s">
        <v>8037</v>
      </c>
      <c r="E830" s="1">
        <v>45511</v>
      </c>
      <c r="F830">
        <v>12172.5</v>
      </c>
      <c r="G830">
        <v>1522</v>
      </c>
      <c r="H830" t="s">
        <v>17</v>
      </c>
      <c r="I830" t="str">
        <f>_xlfn.XLOOKUP(shipments[[#This Row],[SPID]],people[SPID],people[Sales_person],"NA",0)</f>
        <v>Dennison Crosswaite</v>
      </c>
      <c r="J830">
        <f>YEAR(shipments[[#This Row],[Shipdate]])</f>
        <v>2024</v>
      </c>
      <c r="K830">
        <f>MONTH(shipments[[#This Row],[Shipdate]])</f>
        <v>8</v>
      </c>
      <c r="L830" t="str">
        <f>TEXT(shipments[[#This Row],[Shipdate]],"mmmm")</f>
        <v>August</v>
      </c>
      <c r="M830">
        <f>_xlfn.XLOOKUP(shipments[[#This Row],[PID]],products[PID],products[Cost_per_box],"NA",0)</f>
        <v>8.43</v>
      </c>
      <c r="N830">
        <f>shipments[[#This Row],[Boxes]]*shipments[[#This Row],[Cost Per Box]]</f>
        <v>12830.46</v>
      </c>
      <c r="O830">
        <f>shipments[[#This Row],[Sales Amount]]-shipments[[#This Row],[Total Cost]]</f>
        <v>-657.95999999999913</v>
      </c>
      <c r="P830" s="9">
        <f>shipments[[#This Row],[Profit]]/shipments[[#This Row],[Sales Amount]]</f>
        <v>-5.405298829328397E-2</v>
      </c>
    </row>
    <row r="831" spans="1:16" x14ac:dyDescent="1">
      <c r="A831" t="s">
        <v>865</v>
      </c>
      <c r="B831" t="s">
        <v>8039</v>
      </c>
      <c r="C831" t="s">
        <v>8027</v>
      </c>
      <c r="D831" t="s">
        <v>8032</v>
      </c>
      <c r="E831" s="1">
        <v>45260</v>
      </c>
      <c r="F831">
        <v>902.25</v>
      </c>
      <c r="G831">
        <v>91</v>
      </c>
      <c r="H831" t="s">
        <v>6</v>
      </c>
      <c r="I831" t="str">
        <f>_xlfn.XLOOKUP(shipments[[#This Row],[SPID]],people[SPID],people[Sales_person],"NA",0)</f>
        <v>Dennison Crosswaite</v>
      </c>
      <c r="J831">
        <f>YEAR(shipments[[#This Row],[Shipdate]])</f>
        <v>2023</v>
      </c>
      <c r="K831">
        <f>MONTH(shipments[[#This Row],[Shipdate]])</f>
        <v>11</v>
      </c>
      <c r="L831" t="str">
        <f>TEXT(shipments[[#This Row],[Shipdate]],"mmmm")</f>
        <v>November</v>
      </c>
      <c r="M831">
        <f>_xlfn.XLOOKUP(shipments[[#This Row],[PID]],products[PID],products[Cost_per_box],"NA",0)</f>
        <v>6.8</v>
      </c>
      <c r="N831">
        <f>shipments[[#This Row],[Boxes]]*shipments[[#This Row],[Cost Per Box]]</f>
        <v>618.79999999999995</v>
      </c>
      <c r="O831">
        <f>shipments[[#This Row],[Sales Amount]]-shipments[[#This Row],[Total Cost]]</f>
        <v>283.45000000000005</v>
      </c>
      <c r="P831" s="9">
        <f>shipments[[#This Row],[Profit]]/shipments[[#This Row],[Sales Amount]]</f>
        <v>0.31415904682737605</v>
      </c>
    </row>
    <row r="832" spans="1:16" x14ac:dyDescent="1">
      <c r="A832" t="s">
        <v>866</v>
      </c>
      <c r="B832" t="s">
        <v>8039</v>
      </c>
      <c r="C832" t="s">
        <v>8027</v>
      </c>
      <c r="D832" t="s">
        <v>8035</v>
      </c>
      <c r="E832" s="1">
        <v>45021</v>
      </c>
      <c r="F832">
        <v>8984.25</v>
      </c>
      <c r="G832">
        <v>1124</v>
      </c>
      <c r="H832" t="s">
        <v>6</v>
      </c>
      <c r="I832" t="str">
        <f>_xlfn.XLOOKUP(shipments[[#This Row],[SPID]],people[SPID],people[Sales_person],"NA",0)</f>
        <v>Dennison Crosswaite</v>
      </c>
      <c r="J832">
        <f>YEAR(shipments[[#This Row],[Shipdate]])</f>
        <v>2023</v>
      </c>
      <c r="K832">
        <f>MONTH(shipments[[#This Row],[Shipdate]])</f>
        <v>4</v>
      </c>
      <c r="L832" t="str">
        <f>TEXT(shipments[[#This Row],[Shipdate]],"mmmm")</f>
        <v>April</v>
      </c>
      <c r="M832">
        <f>_xlfn.XLOOKUP(shipments[[#This Row],[PID]],products[PID],products[Cost_per_box],"NA",0)</f>
        <v>6.8</v>
      </c>
      <c r="N832">
        <f>shipments[[#This Row],[Boxes]]*shipments[[#This Row],[Cost Per Box]]</f>
        <v>7643.2</v>
      </c>
      <c r="O832">
        <f>shipments[[#This Row],[Sales Amount]]-shipments[[#This Row],[Total Cost]]</f>
        <v>1341.0500000000002</v>
      </c>
      <c r="P832" s="9">
        <f>shipments[[#This Row],[Profit]]/shipments[[#This Row],[Sales Amount]]</f>
        <v>0.14926677240726829</v>
      </c>
    </row>
    <row r="833" spans="1:16" x14ac:dyDescent="1">
      <c r="A833" t="s">
        <v>867</v>
      </c>
      <c r="B833" t="s">
        <v>8039</v>
      </c>
      <c r="C833" t="s">
        <v>8027</v>
      </c>
      <c r="D833" t="s">
        <v>8036</v>
      </c>
      <c r="E833" s="1">
        <v>45244</v>
      </c>
      <c r="F833">
        <v>1451.25</v>
      </c>
      <c r="G833">
        <v>182</v>
      </c>
      <c r="H833" t="s">
        <v>6</v>
      </c>
      <c r="I833" t="str">
        <f>_xlfn.XLOOKUP(shipments[[#This Row],[SPID]],people[SPID],people[Sales_person],"NA",0)</f>
        <v>Dennison Crosswaite</v>
      </c>
      <c r="J833">
        <f>YEAR(shipments[[#This Row],[Shipdate]])</f>
        <v>2023</v>
      </c>
      <c r="K833">
        <f>MONTH(shipments[[#This Row],[Shipdate]])</f>
        <v>11</v>
      </c>
      <c r="L833" t="str">
        <f>TEXT(shipments[[#This Row],[Shipdate]],"mmmm")</f>
        <v>November</v>
      </c>
      <c r="M833">
        <f>_xlfn.XLOOKUP(shipments[[#This Row],[PID]],products[PID],products[Cost_per_box],"NA",0)</f>
        <v>6.8</v>
      </c>
      <c r="N833">
        <f>shipments[[#This Row],[Boxes]]*shipments[[#This Row],[Cost Per Box]]</f>
        <v>1237.5999999999999</v>
      </c>
      <c r="O833">
        <f>shipments[[#This Row],[Sales Amount]]-shipments[[#This Row],[Total Cost]]</f>
        <v>213.65000000000009</v>
      </c>
      <c r="P833" s="9">
        <f>shipments[[#This Row],[Profit]]/shipments[[#This Row],[Sales Amount]]</f>
        <v>0.14721791559000869</v>
      </c>
    </row>
    <row r="834" spans="1:16" x14ac:dyDescent="1">
      <c r="A834" t="s">
        <v>868</v>
      </c>
      <c r="B834" t="s">
        <v>8039</v>
      </c>
      <c r="C834" t="s">
        <v>8027</v>
      </c>
      <c r="D834" t="s">
        <v>8035</v>
      </c>
      <c r="E834" s="1">
        <v>45470</v>
      </c>
      <c r="F834">
        <v>7600.5</v>
      </c>
      <c r="G834">
        <v>691</v>
      </c>
      <c r="H834" t="s">
        <v>6</v>
      </c>
      <c r="I834" t="str">
        <f>_xlfn.XLOOKUP(shipments[[#This Row],[SPID]],people[SPID],people[Sales_person],"NA",0)</f>
        <v>Dennison Crosswaite</v>
      </c>
      <c r="J834">
        <f>YEAR(shipments[[#This Row],[Shipdate]])</f>
        <v>2024</v>
      </c>
      <c r="K834">
        <f>MONTH(shipments[[#This Row],[Shipdate]])</f>
        <v>6</v>
      </c>
      <c r="L834" t="str">
        <f>TEXT(shipments[[#This Row],[Shipdate]],"mmmm")</f>
        <v>June</v>
      </c>
      <c r="M834">
        <f>_xlfn.XLOOKUP(shipments[[#This Row],[PID]],products[PID],products[Cost_per_box],"NA",0)</f>
        <v>6.8</v>
      </c>
      <c r="N834">
        <f>shipments[[#This Row],[Boxes]]*shipments[[#This Row],[Cost Per Box]]</f>
        <v>4698.8</v>
      </c>
      <c r="O834">
        <f>shipments[[#This Row],[Sales Amount]]-shipments[[#This Row],[Total Cost]]</f>
        <v>2901.7</v>
      </c>
      <c r="P834" s="9">
        <f>shipments[[#This Row],[Profit]]/shipments[[#This Row],[Sales Amount]]</f>
        <v>0.38177751463719489</v>
      </c>
    </row>
    <row r="835" spans="1:16" x14ac:dyDescent="1">
      <c r="A835" t="s">
        <v>869</v>
      </c>
      <c r="B835" t="s">
        <v>8039</v>
      </c>
      <c r="C835" t="s">
        <v>8027</v>
      </c>
      <c r="D835" t="s">
        <v>8037</v>
      </c>
      <c r="E835" s="1">
        <v>45106</v>
      </c>
      <c r="F835">
        <v>18639</v>
      </c>
      <c r="G835">
        <v>1864</v>
      </c>
      <c r="H835" t="s">
        <v>6</v>
      </c>
      <c r="I835" t="str">
        <f>_xlfn.XLOOKUP(shipments[[#This Row],[SPID]],people[SPID],people[Sales_person],"NA",0)</f>
        <v>Dennison Crosswaite</v>
      </c>
      <c r="J835">
        <f>YEAR(shipments[[#This Row],[Shipdate]])</f>
        <v>2023</v>
      </c>
      <c r="K835">
        <f>MONTH(shipments[[#This Row],[Shipdate]])</f>
        <v>6</v>
      </c>
      <c r="L835" t="str">
        <f>TEXT(shipments[[#This Row],[Shipdate]],"mmmm")</f>
        <v>June</v>
      </c>
      <c r="M835">
        <f>_xlfn.XLOOKUP(shipments[[#This Row],[PID]],products[PID],products[Cost_per_box],"NA",0)</f>
        <v>6.8</v>
      </c>
      <c r="N835">
        <f>shipments[[#This Row],[Boxes]]*shipments[[#This Row],[Cost Per Box]]</f>
        <v>12675.199999999999</v>
      </c>
      <c r="O835">
        <f>shipments[[#This Row],[Sales Amount]]-shipments[[#This Row],[Total Cost]]</f>
        <v>5963.8000000000011</v>
      </c>
      <c r="P835" s="9">
        <f>shipments[[#This Row],[Profit]]/shipments[[#This Row],[Sales Amount]]</f>
        <v>0.31996351735608142</v>
      </c>
    </row>
    <row r="836" spans="1:16" x14ac:dyDescent="1">
      <c r="A836" t="s">
        <v>870</v>
      </c>
      <c r="B836" t="s">
        <v>8039</v>
      </c>
      <c r="C836" t="s">
        <v>8028</v>
      </c>
      <c r="D836" t="s">
        <v>8033</v>
      </c>
      <c r="E836" s="1">
        <v>45477</v>
      </c>
      <c r="F836">
        <v>5127.75</v>
      </c>
      <c r="G836">
        <v>198</v>
      </c>
      <c r="H836" t="s">
        <v>17</v>
      </c>
      <c r="I836" t="str">
        <f>_xlfn.XLOOKUP(shipments[[#This Row],[SPID]],people[SPID],people[Sales_person],"NA",0)</f>
        <v>Dennison Crosswaite</v>
      </c>
      <c r="J836">
        <f>YEAR(shipments[[#This Row],[Shipdate]])</f>
        <v>2024</v>
      </c>
      <c r="K836">
        <f>MONTH(shipments[[#This Row],[Shipdate]])</f>
        <v>7</v>
      </c>
      <c r="L836" t="str">
        <f>TEXT(shipments[[#This Row],[Shipdate]],"mmmm")</f>
        <v>July</v>
      </c>
      <c r="M836">
        <f>_xlfn.XLOOKUP(shipments[[#This Row],[PID]],products[PID],products[Cost_per_box],"NA",0)</f>
        <v>5.04</v>
      </c>
      <c r="N836">
        <f>shipments[[#This Row],[Boxes]]*shipments[[#This Row],[Cost Per Box]]</f>
        <v>997.92</v>
      </c>
      <c r="O836">
        <f>shipments[[#This Row],[Sales Amount]]-shipments[[#This Row],[Total Cost]]</f>
        <v>4129.83</v>
      </c>
      <c r="P836" s="9">
        <f>shipments[[#This Row],[Profit]]/shipments[[#This Row],[Sales Amount]]</f>
        <v>0.80538832821412898</v>
      </c>
    </row>
    <row r="837" spans="1:16" x14ac:dyDescent="1">
      <c r="A837" t="s">
        <v>871</v>
      </c>
      <c r="B837" t="s">
        <v>8039</v>
      </c>
      <c r="C837" t="s">
        <v>8030</v>
      </c>
      <c r="D837" t="s">
        <v>8033</v>
      </c>
      <c r="E837" s="1">
        <v>44977</v>
      </c>
      <c r="F837">
        <v>513</v>
      </c>
      <c r="G837">
        <v>52</v>
      </c>
      <c r="H837" t="s">
        <v>6</v>
      </c>
      <c r="I837" t="str">
        <f>_xlfn.XLOOKUP(shipments[[#This Row],[SPID]],people[SPID],people[Sales_person],"NA",0)</f>
        <v>Dennison Crosswaite</v>
      </c>
      <c r="J837">
        <f>YEAR(shipments[[#This Row],[Shipdate]])</f>
        <v>2023</v>
      </c>
      <c r="K837">
        <f>MONTH(shipments[[#This Row],[Shipdate]])</f>
        <v>2</v>
      </c>
      <c r="L837" t="str">
        <f>TEXT(shipments[[#This Row],[Shipdate]],"mmmm")</f>
        <v>February</v>
      </c>
      <c r="M837">
        <f>_xlfn.XLOOKUP(shipments[[#This Row],[PID]],products[PID],products[Cost_per_box],"NA",0)</f>
        <v>3.32</v>
      </c>
      <c r="N837">
        <f>shipments[[#This Row],[Boxes]]*shipments[[#This Row],[Cost Per Box]]</f>
        <v>172.64</v>
      </c>
      <c r="O837">
        <f>shipments[[#This Row],[Sales Amount]]-shipments[[#This Row],[Total Cost]]</f>
        <v>340.36</v>
      </c>
      <c r="P837" s="9">
        <f>shipments[[#This Row],[Profit]]/shipments[[#This Row],[Sales Amount]]</f>
        <v>0.66346978557504876</v>
      </c>
    </row>
    <row r="838" spans="1:16" x14ac:dyDescent="1">
      <c r="A838" t="s">
        <v>872</v>
      </c>
      <c r="B838" t="s">
        <v>8039</v>
      </c>
      <c r="C838" t="s">
        <v>8030</v>
      </c>
      <c r="D838" t="s">
        <v>8033</v>
      </c>
      <c r="E838" s="1">
        <v>45559</v>
      </c>
      <c r="F838">
        <v>4326.75</v>
      </c>
      <c r="G838">
        <v>433</v>
      </c>
      <c r="H838" t="s">
        <v>25</v>
      </c>
      <c r="I838" t="str">
        <f>_xlfn.XLOOKUP(shipments[[#This Row],[SPID]],people[SPID],people[Sales_person],"NA",0)</f>
        <v>Dennison Crosswaite</v>
      </c>
      <c r="J838">
        <f>YEAR(shipments[[#This Row],[Shipdate]])</f>
        <v>2024</v>
      </c>
      <c r="K838">
        <f>MONTH(shipments[[#This Row],[Shipdate]])</f>
        <v>9</v>
      </c>
      <c r="L838" t="str">
        <f>TEXT(shipments[[#This Row],[Shipdate]],"mmmm")</f>
        <v>September</v>
      </c>
      <c r="M838">
        <f>_xlfn.XLOOKUP(shipments[[#This Row],[PID]],products[PID],products[Cost_per_box],"NA",0)</f>
        <v>3.32</v>
      </c>
      <c r="N838">
        <f>shipments[[#This Row],[Boxes]]*shipments[[#This Row],[Cost Per Box]]</f>
        <v>1437.56</v>
      </c>
      <c r="O838">
        <f>shipments[[#This Row],[Sales Amount]]-shipments[[#This Row],[Total Cost]]</f>
        <v>2889.19</v>
      </c>
      <c r="P838" s="9">
        <f>shipments[[#This Row],[Profit]]/shipments[[#This Row],[Sales Amount]]</f>
        <v>0.66775062113595651</v>
      </c>
    </row>
    <row r="839" spans="1:16" x14ac:dyDescent="1">
      <c r="A839" t="s">
        <v>873</v>
      </c>
      <c r="B839" t="s">
        <v>8039</v>
      </c>
      <c r="C839" t="s">
        <v>8030</v>
      </c>
      <c r="D839" t="s">
        <v>8037</v>
      </c>
      <c r="E839" s="1">
        <v>45471</v>
      </c>
      <c r="F839">
        <v>2832.75</v>
      </c>
      <c r="G839">
        <v>258</v>
      </c>
      <c r="H839" t="s">
        <v>6</v>
      </c>
      <c r="I839" t="str">
        <f>_xlfn.XLOOKUP(shipments[[#This Row],[SPID]],people[SPID],people[Sales_person],"NA",0)</f>
        <v>Dennison Crosswaite</v>
      </c>
      <c r="J839">
        <f>YEAR(shipments[[#This Row],[Shipdate]])</f>
        <v>2024</v>
      </c>
      <c r="K839">
        <f>MONTH(shipments[[#This Row],[Shipdate]])</f>
        <v>6</v>
      </c>
      <c r="L839" t="str">
        <f>TEXT(shipments[[#This Row],[Shipdate]],"mmmm")</f>
        <v>June</v>
      </c>
      <c r="M839">
        <f>_xlfn.XLOOKUP(shipments[[#This Row],[PID]],products[PID],products[Cost_per_box],"NA",0)</f>
        <v>3.32</v>
      </c>
      <c r="N839">
        <f>shipments[[#This Row],[Boxes]]*shipments[[#This Row],[Cost Per Box]]</f>
        <v>856.56</v>
      </c>
      <c r="O839">
        <f>shipments[[#This Row],[Sales Amount]]-shipments[[#This Row],[Total Cost]]</f>
        <v>1976.19</v>
      </c>
      <c r="P839" s="9">
        <f>shipments[[#This Row],[Profit]]/shipments[[#This Row],[Sales Amount]]</f>
        <v>0.69762245168122849</v>
      </c>
    </row>
    <row r="840" spans="1:16" x14ac:dyDescent="1">
      <c r="A840" t="s">
        <v>874</v>
      </c>
      <c r="B840" t="s">
        <v>8039</v>
      </c>
      <c r="C840" t="s">
        <v>8030</v>
      </c>
      <c r="D840" t="s">
        <v>8037</v>
      </c>
      <c r="E840" s="1">
        <v>45321</v>
      </c>
      <c r="F840">
        <v>1885.5</v>
      </c>
      <c r="G840">
        <v>172</v>
      </c>
      <c r="H840" t="s">
        <v>6</v>
      </c>
      <c r="I840" t="str">
        <f>_xlfn.XLOOKUP(shipments[[#This Row],[SPID]],people[SPID],people[Sales_person],"NA",0)</f>
        <v>Dennison Crosswaite</v>
      </c>
      <c r="J840">
        <f>YEAR(shipments[[#This Row],[Shipdate]])</f>
        <v>2024</v>
      </c>
      <c r="K840">
        <f>MONTH(shipments[[#This Row],[Shipdate]])</f>
        <v>1</v>
      </c>
      <c r="L840" t="str">
        <f>TEXT(shipments[[#This Row],[Shipdate]],"mmmm")</f>
        <v>January</v>
      </c>
      <c r="M840">
        <f>_xlfn.XLOOKUP(shipments[[#This Row],[PID]],products[PID],products[Cost_per_box],"NA",0)</f>
        <v>3.32</v>
      </c>
      <c r="N840">
        <f>shipments[[#This Row],[Boxes]]*shipments[[#This Row],[Cost Per Box]]</f>
        <v>571.04</v>
      </c>
      <c r="O840">
        <f>shipments[[#This Row],[Sales Amount]]-shipments[[#This Row],[Total Cost]]</f>
        <v>1314.46</v>
      </c>
      <c r="P840" s="9">
        <f>shipments[[#This Row],[Profit]]/shipments[[#This Row],[Sales Amount]]</f>
        <v>0.69714134181914611</v>
      </c>
    </row>
    <row r="841" spans="1:16" x14ac:dyDescent="1">
      <c r="A841" t="s">
        <v>875</v>
      </c>
      <c r="B841" t="s">
        <v>8039</v>
      </c>
      <c r="C841" t="s">
        <v>8030</v>
      </c>
      <c r="D841" t="s">
        <v>8033</v>
      </c>
      <c r="E841" s="1">
        <v>45490</v>
      </c>
      <c r="F841">
        <v>10552.5</v>
      </c>
      <c r="G841">
        <v>1173</v>
      </c>
      <c r="H841" t="s">
        <v>17</v>
      </c>
      <c r="I841" t="str">
        <f>_xlfn.XLOOKUP(shipments[[#This Row],[SPID]],people[SPID],people[Sales_person],"NA",0)</f>
        <v>Dennison Crosswaite</v>
      </c>
      <c r="J841">
        <f>YEAR(shipments[[#This Row],[Shipdate]])</f>
        <v>2024</v>
      </c>
      <c r="K841">
        <f>MONTH(shipments[[#This Row],[Shipdate]])</f>
        <v>7</v>
      </c>
      <c r="L841" t="str">
        <f>TEXT(shipments[[#This Row],[Shipdate]],"mmmm")</f>
        <v>July</v>
      </c>
      <c r="M841">
        <f>_xlfn.XLOOKUP(shipments[[#This Row],[PID]],products[PID],products[Cost_per_box],"NA",0)</f>
        <v>3.32</v>
      </c>
      <c r="N841">
        <f>shipments[[#This Row],[Boxes]]*shipments[[#This Row],[Cost Per Box]]</f>
        <v>3894.3599999999997</v>
      </c>
      <c r="O841">
        <f>shipments[[#This Row],[Sales Amount]]-shipments[[#This Row],[Total Cost]]</f>
        <v>6658.14</v>
      </c>
      <c r="P841" s="9">
        <f>shipments[[#This Row],[Profit]]/shipments[[#This Row],[Sales Amount]]</f>
        <v>0.63095380241648902</v>
      </c>
    </row>
    <row r="842" spans="1:16" x14ac:dyDescent="1">
      <c r="A842" t="s">
        <v>876</v>
      </c>
      <c r="B842" t="s">
        <v>8039</v>
      </c>
      <c r="C842" t="s">
        <v>8031</v>
      </c>
      <c r="D842" t="s">
        <v>8033</v>
      </c>
      <c r="E842" s="1">
        <v>45439</v>
      </c>
      <c r="F842">
        <v>3449.25</v>
      </c>
      <c r="G842">
        <v>192</v>
      </c>
      <c r="H842" t="s">
        <v>6</v>
      </c>
      <c r="I842" t="str">
        <f>_xlfn.XLOOKUP(shipments[[#This Row],[SPID]],people[SPID],people[Sales_person],"NA",0)</f>
        <v>Dennison Crosswaite</v>
      </c>
      <c r="J842">
        <f>YEAR(shipments[[#This Row],[Shipdate]])</f>
        <v>2024</v>
      </c>
      <c r="K842">
        <f>MONTH(shipments[[#This Row],[Shipdate]])</f>
        <v>5</v>
      </c>
      <c r="L842" t="str">
        <f>TEXT(shipments[[#This Row],[Shipdate]],"mmmm")</f>
        <v>May</v>
      </c>
      <c r="M842">
        <f>_xlfn.XLOOKUP(shipments[[#This Row],[PID]],products[PID],products[Cost_per_box],"NA",0)</f>
        <v>2.65</v>
      </c>
      <c r="N842">
        <f>shipments[[#This Row],[Boxes]]*shipments[[#This Row],[Cost Per Box]]</f>
        <v>508.79999999999995</v>
      </c>
      <c r="O842">
        <f>shipments[[#This Row],[Sales Amount]]-shipments[[#This Row],[Total Cost]]</f>
        <v>2940.45</v>
      </c>
      <c r="P842" s="9">
        <f>shipments[[#This Row],[Profit]]/shipments[[#This Row],[Sales Amount]]</f>
        <v>0.8524896716677538</v>
      </c>
    </row>
    <row r="843" spans="1:16" x14ac:dyDescent="1">
      <c r="A843" t="s">
        <v>877</v>
      </c>
      <c r="B843" t="s">
        <v>8039</v>
      </c>
      <c r="C843" t="s">
        <v>8031</v>
      </c>
      <c r="D843" t="s">
        <v>8033</v>
      </c>
      <c r="E843" s="1">
        <v>45490</v>
      </c>
      <c r="F843">
        <v>4218.75</v>
      </c>
      <c r="G843">
        <v>211</v>
      </c>
      <c r="H843" t="s">
        <v>17</v>
      </c>
      <c r="I843" t="str">
        <f>_xlfn.XLOOKUP(shipments[[#This Row],[SPID]],people[SPID],people[Sales_person],"NA",0)</f>
        <v>Dennison Crosswaite</v>
      </c>
      <c r="J843">
        <f>YEAR(shipments[[#This Row],[Shipdate]])</f>
        <v>2024</v>
      </c>
      <c r="K843">
        <f>MONTH(shipments[[#This Row],[Shipdate]])</f>
        <v>7</v>
      </c>
      <c r="L843" t="str">
        <f>TEXT(shipments[[#This Row],[Shipdate]],"mmmm")</f>
        <v>July</v>
      </c>
      <c r="M843">
        <f>_xlfn.XLOOKUP(shipments[[#This Row],[PID]],products[PID],products[Cost_per_box],"NA",0)</f>
        <v>2.65</v>
      </c>
      <c r="N843">
        <f>shipments[[#This Row],[Boxes]]*shipments[[#This Row],[Cost Per Box]]</f>
        <v>559.15</v>
      </c>
      <c r="O843">
        <f>shipments[[#This Row],[Sales Amount]]-shipments[[#This Row],[Total Cost]]</f>
        <v>3659.6</v>
      </c>
      <c r="P843" s="9">
        <f>shipments[[#This Row],[Profit]]/shipments[[#This Row],[Sales Amount]]</f>
        <v>0.86746074074074075</v>
      </c>
    </row>
    <row r="844" spans="1:16" x14ac:dyDescent="1">
      <c r="A844" t="s">
        <v>878</v>
      </c>
      <c r="B844" t="s">
        <v>8039</v>
      </c>
      <c r="C844" t="s">
        <v>8031</v>
      </c>
      <c r="D844" t="s">
        <v>8032</v>
      </c>
      <c r="E844" s="1">
        <v>45537</v>
      </c>
      <c r="F844">
        <v>10854</v>
      </c>
      <c r="G844">
        <v>517</v>
      </c>
      <c r="H844" t="s">
        <v>25</v>
      </c>
      <c r="I844" t="str">
        <f>_xlfn.XLOOKUP(shipments[[#This Row],[SPID]],people[SPID],people[Sales_person],"NA",0)</f>
        <v>Dennison Crosswaite</v>
      </c>
      <c r="J844">
        <f>YEAR(shipments[[#This Row],[Shipdate]])</f>
        <v>2024</v>
      </c>
      <c r="K844">
        <f>MONTH(shipments[[#This Row],[Shipdate]])</f>
        <v>9</v>
      </c>
      <c r="L844" t="str">
        <f>TEXT(shipments[[#This Row],[Shipdate]],"mmmm")</f>
        <v>September</v>
      </c>
      <c r="M844">
        <f>_xlfn.XLOOKUP(shipments[[#This Row],[PID]],products[PID],products[Cost_per_box],"NA",0)</f>
        <v>2.65</v>
      </c>
      <c r="N844">
        <f>shipments[[#This Row],[Boxes]]*shipments[[#This Row],[Cost Per Box]]</f>
        <v>1370.05</v>
      </c>
      <c r="O844">
        <f>shipments[[#This Row],[Sales Amount]]-shipments[[#This Row],[Total Cost]]</f>
        <v>9483.9500000000007</v>
      </c>
      <c r="P844" s="9">
        <f>shipments[[#This Row],[Profit]]/shipments[[#This Row],[Sales Amount]]</f>
        <v>0.87377464529205828</v>
      </c>
    </row>
    <row r="845" spans="1:16" x14ac:dyDescent="1">
      <c r="A845" t="s">
        <v>879</v>
      </c>
      <c r="B845" t="s">
        <v>8039</v>
      </c>
      <c r="C845" t="s">
        <v>8010</v>
      </c>
      <c r="D845" t="s">
        <v>8036</v>
      </c>
      <c r="E845" s="1">
        <v>45141</v>
      </c>
      <c r="F845">
        <v>3510</v>
      </c>
      <c r="G845">
        <v>251</v>
      </c>
      <c r="H845" t="s">
        <v>6</v>
      </c>
      <c r="I845" t="str">
        <f>_xlfn.XLOOKUP(shipments[[#This Row],[SPID]],people[SPID],people[Sales_person],"NA",0)</f>
        <v>Dennison Crosswaite</v>
      </c>
      <c r="J845">
        <f>YEAR(shipments[[#This Row],[Shipdate]])</f>
        <v>2023</v>
      </c>
      <c r="K845">
        <f>MONTH(shipments[[#This Row],[Shipdate]])</f>
        <v>8</v>
      </c>
      <c r="L845" t="str">
        <f>TEXT(shipments[[#This Row],[Shipdate]],"mmmm")</f>
        <v>August</v>
      </c>
      <c r="M845">
        <f>_xlfn.XLOOKUP(shipments[[#This Row],[PID]],products[PID],products[Cost_per_box],"NA",0)</f>
        <v>5.26</v>
      </c>
      <c r="N845">
        <f>shipments[[#This Row],[Boxes]]*shipments[[#This Row],[Cost Per Box]]</f>
        <v>1320.26</v>
      </c>
      <c r="O845">
        <f>shipments[[#This Row],[Sales Amount]]-shipments[[#This Row],[Total Cost]]</f>
        <v>2189.7399999999998</v>
      </c>
      <c r="P845" s="9">
        <f>shipments[[#This Row],[Profit]]/shipments[[#This Row],[Sales Amount]]</f>
        <v>0.62385754985754982</v>
      </c>
    </row>
    <row r="846" spans="1:16" x14ac:dyDescent="1">
      <c r="A846" t="s">
        <v>880</v>
      </c>
      <c r="B846" t="s">
        <v>8039</v>
      </c>
      <c r="C846" t="s">
        <v>8010</v>
      </c>
      <c r="D846" t="s">
        <v>8036</v>
      </c>
      <c r="E846" s="1">
        <v>45250</v>
      </c>
      <c r="F846">
        <v>7083</v>
      </c>
      <c r="G846">
        <v>591</v>
      </c>
      <c r="H846" t="s">
        <v>6</v>
      </c>
      <c r="I846" t="str">
        <f>_xlfn.XLOOKUP(shipments[[#This Row],[SPID]],people[SPID],people[Sales_person],"NA",0)</f>
        <v>Dennison Crosswaite</v>
      </c>
      <c r="J846">
        <f>YEAR(shipments[[#This Row],[Shipdate]])</f>
        <v>2023</v>
      </c>
      <c r="K846">
        <f>MONTH(shipments[[#This Row],[Shipdate]])</f>
        <v>11</v>
      </c>
      <c r="L846" t="str">
        <f>TEXT(shipments[[#This Row],[Shipdate]],"mmmm")</f>
        <v>November</v>
      </c>
      <c r="M846">
        <f>_xlfn.XLOOKUP(shipments[[#This Row],[PID]],products[PID],products[Cost_per_box],"NA",0)</f>
        <v>5.26</v>
      </c>
      <c r="N846">
        <f>shipments[[#This Row],[Boxes]]*shipments[[#This Row],[Cost Per Box]]</f>
        <v>3108.66</v>
      </c>
      <c r="O846">
        <f>shipments[[#This Row],[Sales Amount]]-shipments[[#This Row],[Total Cost]]</f>
        <v>3974.34</v>
      </c>
      <c r="P846" s="9">
        <f>shipments[[#This Row],[Profit]]/shipments[[#This Row],[Sales Amount]]</f>
        <v>0.56110969927996612</v>
      </c>
    </row>
    <row r="847" spans="1:16" x14ac:dyDescent="1">
      <c r="A847" t="s">
        <v>881</v>
      </c>
      <c r="B847" t="s">
        <v>8039</v>
      </c>
      <c r="C847" t="s">
        <v>8010</v>
      </c>
      <c r="D847" t="s">
        <v>8037</v>
      </c>
      <c r="E847" s="1">
        <v>45344</v>
      </c>
      <c r="F847">
        <v>7609.5</v>
      </c>
      <c r="G847">
        <v>586</v>
      </c>
      <c r="H847" t="s">
        <v>39</v>
      </c>
      <c r="I847" t="str">
        <f>_xlfn.XLOOKUP(shipments[[#This Row],[SPID]],people[SPID],people[Sales_person],"NA",0)</f>
        <v>Dennison Crosswaite</v>
      </c>
      <c r="J847">
        <f>YEAR(shipments[[#This Row],[Shipdate]])</f>
        <v>2024</v>
      </c>
      <c r="K847">
        <f>MONTH(shipments[[#This Row],[Shipdate]])</f>
        <v>2</v>
      </c>
      <c r="L847" t="str">
        <f>TEXT(shipments[[#This Row],[Shipdate]],"mmmm")</f>
        <v>February</v>
      </c>
      <c r="M847">
        <f>_xlfn.XLOOKUP(shipments[[#This Row],[PID]],products[PID],products[Cost_per_box],"NA",0)</f>
        <v>5.26</v>
      </c>
      <c r="N847">
        <f>shipments[[#This Row],[Boxes]]*shipments[[#This Row],[Cost Per Box]]</f>
        <v>3082.3599999999997</v>
      </c>
      <c r="O847">
        <f>shipments[[#This Row],[Sales Amount]]-shipments[[#This Row],[Total Cost]]</f>
        <v>4527.1400000000003</v>
      </c>
      <c r="P847" s="9">
        <f>shipments[[#This Row],[Profit]]/shipments[[#This Row],[Sales Amount]]</f>
        <v>0.59493264997700246</v>
      </c>
    </row>
    <row r="848" spans="1:16" x14ac:dyDescent="1">
      <c r="A848" t="s">
        <v>882</v>
      </c>
      <c r="B848" t="s">
        <v>8039</v>
      </c>
      <c r="C848" t="s">
        <v>8010</v>
      </c>
      <c r="D848" t="s">
        <v>8032</v>
      </c>
      <c r="E848" s="1">
        <v>45232</v>
      </c>
      <c r="F848">
        <v>4893.75</v>
      </c>
      <c r="G848">
        <v>350</v>
      </c>
      <c r="H848" t="s">
        <v>6</v>
      </c>
      <c r="I848" t="str">
        <f>_xlfn.XLOOKUP(shipments[[#This Row],[SPID]],people[SPID],people[Sales_person],"NA",0)</f>
        <v>Dennison Crosswaite</v>
      </c>
      <c r="J848">
        <f>YEAR(shipments[[#This Row],[Shipdate]])</f>
        <v>2023</v>
      </c>
      <c r="K848">
        <f>MONTH(shipments[[#This Row],[Shipdate]])</f>
        <v>11</v>
      </c>
      <c r="L848" t="str">
        <f>TEXT(shipments[[#This Row],[Shipdate]],"mmmm")</f>
        <v>November</v>
      </c>
      <c r="M848">
        <f>_xlfn.XLOOKUP(shipments[[#This Row],[PID]],products[PID],products[Cost_per_box],"NA",0)</f>
        <v>5.26</v>
      </c>
      <c r="N848">
        <f>shipments[[#This Row],[Boxes]]*shipments[[#This Row],[Cost Per Box]]</f>
        <v>1841</v>
      </c>
      <c r="O848">
        <f>shipments[[#This Row],[Sales Amount]]-shipments[[#This Row],[Total Cost]]</f>
        <v>3052.75</v>
      </c>
      <c r="P848" s="9">
        <f>shipments[[#This Row],[Profit]]/shipments[[#This Row],[Sales Amount]]</f>
        <v>0.62380587484035754</v>
      </c>
    </row>
    <row r="849" spans="1:16" x14ac:dyDescent="1">
      <c r="A849" t="s">
        <v>883</v>
      </c>
      <c r="B849" t="s">
        <v>8039</v>
      </c>
      <c r="C849" t="s">
        <v>8012</v>
      </c>
      <c r="D849" t="s">
        <v>8033</v>
      </c>
      <c r="E849" s="1">
        <v>45257</v>
      </c>
      <c r="F849">
        <v>6504.75</v>
      </c>
      <c r="G849">
        <v>501</v>
      </c>
      <c r="H849" t="s">
        <v>6</v>
      </c>
      <c r="I849" t="str">
        <f>_xlfn.XLOOKUP(shipments[[#This Row],[SPID]],people[SPID],people[Sales_person],"NA",0)</f>
        <v>Dennison Crosswaite</v>
      </c>
      <c r="J849">
        <f>YEAR(shipments[[#This Row],[Shipdate]])</f>
        <v>2023</v>
      </c>
      <c r="K849">
        <f>MONTH(shipments[[#This Row],[Shipdate]])</f>
        <v>11</v>
      </c>
      <c r="L849" t="str">
        <f>TEXT(shipments[[#This Row],[Shipdate]],"mmmm")</f>
        <v>November</v>
      </c>
      <c r="M849">
        <f>_xlfn.XLOOKUP(shipments[[#This Row],[PID]],products[PID],products[Cost_per_box],"NA",0)</f>
        <v>5.15</v>
      </c>
      <c r="N849">
        <f>shipments[[#This Row],[Boxes]]*shipments[[#This Row],[Cost Per Box]]</f>
        <v>2580.15</v>
      </c>
      <c r="O849">
        <f>shipments[[#This Row],[Sales Amount]]-shipments[[#This Row],[Total Cost]]</f>
        <v>3924.6</v>
      </c>
      <c r="P849" s="9">
        <f>shipments[[#This Row],[Profit]]/shipments[[#This Row],[Sales Amount]]</f>
        <v>0.60334371036550216</v>
      </c>
    </row>
    <row r="850" spans="1:16" x14ac:dyDescent="1">
      <c r="A850" t="s">
        <v>884</v>
      </c>
      <c r="B850" t="s">
        <v>8039</v>
      </c>
      <c r="C850" t="s">
        <v>8013</v>
      </c>
      <c r="D850" t="s">
        <v>8037</v>
      </c>
      <c r="E850" s="1">
        <v>45013</v>
      </c>
      <c r="F850">
        <v>2178</v>
      </c>
      <c r="G850">
        <v>363</v>
      </c>
      <c r="H850" t="s">
        <v>6</v>
      </c>
      <c r="I850" t="str">
        <f>_xlfn.XLOOKUP(shipments[[#This Row],[SPID]],people[SPID],people[Sales_person],"NA",0)</f>
        <v>Dennison Crosswaite</v>
      </c>
      <c r="J850">
        <f>YEAR(shipments[[#This Row],[Shipdate]])</f>
        <v>2023</v>
      </c>
      <c r="K850">
        <f>MONTH(shipments[[#This Row],[Shipdate]])</f>
        <v>3</v>
      </c>
      <c r="L850" t="str">
        <f>TEXT(shipments[[#This Row],[Shipdate]],"mmmm")</f>
        <v>March</v>
      </c>
      <c r="M850">
        <f>_xlfn.XLOOKUP(shipments[[#This Row],[PID]],products[PID],products[Cost_per_box],"NA",0)</f>
        <v>3.85</v>
      </c>
      <c r="N850">
        <f>shipments[[#This Row],[Boxes]]*shipments[[#This Row],[Cost Per Box]]</f>
        <v>1397.55</v>
      </c>
      <c r="O850">
        <f>shipments[[#This Row],[Sales Amount]]-shipments[[#This Row],[Total Cost]]</f>
        <v>780.45</v>
      </c>
      <c r="P850" s="9">
        <f>shipments[[#This Row],[Profit]]/shipments[[#This Row],[Sales Amount]]</f>
        <v>0.35833333333333334</v>
      </c>
    </row>
    <row r="851" spans="1:16" x14ac:dyDescent="1">
      <c r="A851" t="s">
        <v>885</v>
      </c>
      <c r="B851" t="s">
        <v>8039</v>
      </c>
      <c r="C851" t="s">
        <v>8013</v>
      </c>
      <c r="D851" t="s">
        <v>8034</v>
      </c>
      <c r="E851" s="1">
        <v>45362</v>
      </c>
      <c r="F851">
        <v>3280.5</v>
      </c>
      <c r="G851">
        <v>469</v>
      </c>
      <c r="H851" t="s">
        <v>6</v>
      </c>
      <c r="I851" t="str">
        <f>_xlfn.XLOOKUP(shipments[[#This Row],[SPID]],people[SPID],people[Sales_person],"NA",0)</f>
        <v>Dennison Crosswaite</v>
      </c>
      <c r="J851">
        <f>YEAR(shipments[[#This Row],[Shipdate]])</f>
        <v>2024</v>
      </c>
      <c r="K851">
        <f>MONTH(shipments[[#This Row],[Shipdate]])</f>
        <v>3</v>
      </c>
      <c r="L851" t="str">
        <f>TEXT(shipments[[#This Row],[Shipdate]],"mmmm")</f>
        <v>March</v>
      </c>
      <c r="M851">
        <f>_xlfn.XLOOKUP(shipments[[#This Row],[PID]],products[PID],products[Cost_per_box],"NA",0)</f>
        <v>3.85</v>
      </c>
      <c r="N851">
        <f>shipments[[#This Row],[Boxes]]*shipments[[#This Row],[Cost Per Box]]</f>
        <v>1805.65</v>
      </c>
      <c r="O851">
        <f>shipments[[#This Row],[Sales Amount]]-shipments[[#This Row],[Total Cost]]</f>
        <v>1474.85</v>
      </c>
      <c r="P851" s="9">
        <f>shipments[[#This Row],[Profit]]/shipments[[#This Row],[Sales Amount]]</f>
        <v>0.44958085657674135</v>
      </c>
    </row>
    <row r="852" spans="1:16" x14ac:dyDescent="1">
      <c r="A852" t="s">
        <v>886</v>
      </c>
      <c r="B852" t="s">
        <v>8039</v>
      </c>
      <c r="C852" t="s">
        <v>8013</v>
      </c>
      <c r="D852" t="s">
        <v>8035</v>
      </c>
      <c r="E852" s="1">
        <v>45114</v>
      </c>
      <c r="F852">
        <v>6678</v>
      </c>
      <c r="G852">
        <v>1113</v>
      </c>
      <c r="H852" t="s">
        <v>6</v>
      </c>
      <c r="I852" t="str">
        <f>_xlfn.XLOOKUP(shipments[[#This Row],[SPID]],people[SPID],people[Sales_person],"NA",0)</f>
        <v>Dennison Crosswaite</v>
      </c>
      <c r="J852">
        <f>YEAR(shipments[[#This Row],[Shipdate]])</f>
        <v>2023</v>
      </c>
      <c r="K852">
        <f>MONTH(shipments[[#This Row],[Shipdate]])</f>
        <v>7</v>
      </c>
      <c r="L852" t="str">
        <f>TEXT(shipments[[#This Row],[Shipdate]],"mmmm")</f>
        <v>July</v>
      </c>
      <c r="M852">
        <f>_xlfn.XLOOKUP(shipments[[#This Row],[PID]],products[PID],products[Cost_per_box],"NA",0)</f>
        <v>3.85</v>
      </c>
      <c r="N852">
        <f>shipments[[#This Row],[Boxes]]*shipments[[#This Row],[Cost Per Box]]</f>
        <v>4285.05</v>
      </c>
      <c r="O852">
        <f>shipments[[#This Row],[Sales Amount]]-shipments[[#This Row],[Total Cost]]</f>
        <v>2392.9499999999998</v>
      </c>
      <c r="P852" s="9">
        <f>shipments[[#This Row],[Profit]]/shipments[[#This Row],[Sales Amount]]</f>
        <v>0.35833333333333328</v>
      </c>
    </row>
    <row r="853" spans="1:16" x14ac:dyDescent="1">
      <c r="A853" t="s">
        <v>887</v>
      </c>
      <c r="B853" t="s">
        <v>8039</v>
      </c>
      <c r="C853" t="s">
        <v>8014</v>
      </c>
      <c r="D853" t="s">
        <v>8034</v>
      </c>
      <c r="E853" s="1">
        <v>45477</v>
      </c>
      <c r="F853">
        <v>2616.75</v>
      </c>
      <c r="G853">
        <v>524</v>
      </c>
      <c r="H853" t="s">
        <v>17</v>
      </c>
      <c r="I853" t="str">
        <f>_xlfn.XLOOKUP(shipments[[#This Row],[SPID]],people[SPID],people[Sales_person],"NA",0)</f>
        <v>Dennison Crosswaite</v>
      </c>
      <c r="J853">
        <f>YEAR(shipments[[#This Row],[Shipdate]])</f>
        <v>2024</v>
      </c>
      <c r="K853">
        <f>MONTH(shipments[[#This Row],[Shipdate]])</f>
        <v>7</v>
      </c>
      <c r="L853" t="str">
        <f>TEXT(shipments[[#This Row],[Shipdate]],"mmmm")</f>
        <v>July</v>
      </c>
      <c r="M853">
        <f>_xlfn.XLOOKUP(shipments[[#This Row],[PID]],products[PID],products[Cost_per_box],"NA",0)</f>
        <v>5.72</v>
      </c>
      <c r="N853">
        <f>shipments[[#This Row],[Boxes]]*shipments[[#This Row],[Cost Per Box]]</f>
        <v>2997.2799999999997</v>
      </c>
      <c r="O853">
        <f>shipments[[#This Row],[Sales Amount]]-shipments[[#This Row],[Total Cost]]</f>
        <v>-380.52999999999975</v>
      </c>
      <c r="P853" s="9">
        <f>shipments[[#This Row],[Profit]]/shipments[[#This Row],[Sales Amount]]</f>
        <v>-0.14542084646985756</v>
      </c>
    </row>
    <row r="854" spans="1:16" x14ac:dyDescent="1">
      <c r="A854" t="s">
        <v>888</v>
      </c>
      <c r="B854" t="s">
        <v>8039</v>
      </c>
      <c r="C854" t="s">
        <v>8014</v>
      </c>
      <c r="D854" t="s">
        <v>8037</v>
      </c>
      <c r="E854" s="1">
        <v>45279</v>
      </c>
      <c r="F854">
        <v>4362.75</v>
      </c>
      <c r="G854">
        <v>873</v>
      </c>
      <c r="H854" t="s">
        <v>6</v>
      </c>
      <c r="I854" t="str">
        <f>_xlfn.XLOOKUP(shipments[[#This Row],[SPID]],people[SPID],people[Sales_person],"NA",0)</f>
        <v>Dennison Crosswaite</v>
      </c>
      <c r="J854">
        <f>YEAR(shipments[[#This Row],[Shipdate]])</f>
        <v>2023</v>
      </c>
      <c r="K854">
        <f>MONTH(shipments[[#This Row],[Shipdate]])</f>
        <v>12</v>
      </c>
      <c r="L854" t="str">
        <f>TEXT(shipments[[#This Row],[Shipdate]],"mmmm")</f>
        <v>December</v>
      </c>
      <c r="M854">
        <f>_xlfn.XLOOKUP(shipments[[#This Row],[PID]],products[PID],products[Cost_per_box],"NA",0)</f>
        <v>5.72</v>
      </c>
      <c r="N854">
        <f>shipments[[#This Row],[Boxes]]*shipments[[#This Row],[Cost Per Box]]</f>
        <v>4993.5599999999995</v>
      </c>
      <c r="O854">
        <f>shipments[[#This Row],[Sales Amount]]-shipments[[#This Row],[Total Cost]]</f>
        <v>-630.80999999999949</v>
      </c>
      <c r="P854" s="9">
        <f>shipments[[#This Row],[Profit]]/shipments[[#This Row],[Sales Amount]]</f>
        <v>-0.1445899948427023</v>
      </c>
    </row>
    <row r="855" spans="1:16" x14ac:dyDescent="1">
      <c r="A855" t="s">
        <v>889</v>
      </c>
      <c r="B855" t="s">
        <v>8039</v>
      </c>
      <c r="C855" t="s">
        <v>8015</v>
      </c>
      <c r="D855" t="s">
        <v>8037</v>
      </c>
      <c r="E855" s="1">
        <v>44988</v>
      </c>
      <c r="F855">
        <v>2268</v>
      </c>
      <c r="G855">
        <v>88</v>
      </c>
      <c r="H855" t="s">
        <v>6</v>
      </c>
      <c r="I855" t="str">
        <f>_xlfn.XLOOKUP(shipments[[#This Row],[SPID]],people[SPID],people[Sales_person],"NA",0)</f>
        <v>Dennison Crosswaite</v>
      </c>
      <c r="J855">
        <f>YEAR(shipments[[#This Row],[Shipdate]])</f>
        <v>2023</v>
      </c>
      <c r="K855">
        <f>MONTH(shipments[[#This Row],[Shipdate]])</f>
        <v>3</v>
      </c>
      <c r="L855" t="str">
        <f>TEXT(shipments[[#This Row],[Shipdate]],"mmmm")</f>
        <v>March</v>
      </c>
      <c r="M855">
        <f>_xlfn.XLOOKUP(shipments[[#This Row],[PID]],products[PID],products[Cost_per_box],"NA",0)</f>
        <v>6.31</v>
      </c>
      <c r="N855">
        <f>shipments[[#This Row],[Boxes]]*shipments[[#This Row],[Cost Per Box]]</f>
        <v>555.28</v>
      </c>
      <c r="O855">
        <f>shipments[[#This Row],[Sales Amount]]-shipments[[#This Row],[Total Cost]]</f>
        <v>1712.72</v>
      </c>
      <c r="P855" s="9">
        <f>shipments[[#This Row],[Profit]]/shipments[[#This Row],[Sales Amount]]</f>
        <v>0.75516754850088186</v>
      </c>
    </row>
    <row r="856" spans="1:16" x14ac:dyDescent="1">
      <c r="A856" t="s">
        <v>890</v>
      </c>
      <c r="B856" t="s">
        <v>8039</v>
      </c>
      <c r="C856" t="s">
        <v>8016</v>
      </c>
      <c r="D856" t="s">
        <v>8032</v>
      </c>
      <c r="E856" s="1">
        <v>45208</v>
      </c>
      <c r="F856">
        <v>5357.25</v>
      </c>
      <c r="G856">
        <v>224</v>
      </c>
      <c r="H856" t="s">
        <v>6</v>
      </c>
      <c r="I856" t="str">
        <f>_xlfn.XLOOKUP(shipments[[#This Row],[SPID]],people[SPID],people[Sales_person],"NA",0)</f>
        <v>Dennison Crosswaite</v>
      </c>
      <c r="J856">
        <f>YEAR(shipments[[#This Row],[Shipdate]])</f>
        <v>2023</v>
      </c>
      <c r="K856">
        <f>MONTH(shipments[[#This Row],[Shipdate]])</f>
        <v>10</v>
      </c>
      <c r="L856" t="str">
        <f>TEXT(shipments[[#This Row],[Shipdate]],"mmmm")</f>
        <v>October</v>
      </c>
      <c r="M856">
        <f>_xlfn.XLOOKUP(shipments[[#This Row],[PID]],products[PID],products[Cost_per_box],"NA",0)</f>
        <v>9.94</v>
      </c>
      <c r="N856">
        <f>shipments[[#This Row],[Boxes]]*shipments[[#This Row],[Cost Per Box]]</f>
        <v>2226.56</v>
      </c>
      <c r="O856">
        <f>shipments[[#This Row],[Sales Amount]]-shipments[[#This Row],[Total Cost]]</f>
        <v>3130.69</v>
      </c>
      <c r="P856" s="9">
        <f>shipments[[#This Row],[Profit]]/shipments[[#This Row],[Sales Amount]]</f>
        <v>0.58438377899108684</v>
      </c>
    </row>
    <row r="857" spans="1:16" x14ac:dyDescent="1">
      <c r="A857" t="s">
        <v>891</v>
      </c>
      <c r="B857" t="s">
        <v>8039</v>
      </c>
      <c r="C857" t="s">
        <v>8016</v>
      </c>
      <c r="D857" t="s">
        <v>8032</v>
      </c>
      <c r="E857" s="1">
        <v>45205</v>
      </c>
      <c r="F857">
        <v>4794.75</v>
      </c>
      <c r="G857">
        <v>185</v>
      </c>
      <c r="H857" t="s">
        <v>6</v>
      </c>
      <c r="I857" t="str">
        <f>_xlfn.XLOOKUP(shipments[[#This Row],[SPID]],people[SPID],people[Sales_person],"NA",0)</f>
        <v>Dennison Crosswaite</v>
      </c>
      <c r="J857">
        <f>YEAR(shipments[[#This Row],[Shipdate]])</f>
        <v>2023</v>
      </c>
      <c r="K857">
        <f>MONTH(shipments[[#This Row],[Shipdate]])</f>
        <v>10</v>
      </c>
      <c r="L857" t="str">
        <f>TEXT(shipments[[#This Row],[Shipdate]],"mmmm")</f>
        <v>October</v>
      </c>
      <c r="M857">
        <f>_xlfn.XLOOKUP(shipments[[#This Row],[PID]],products[PID],products[Cost_per_box],"NA",0)</f>
        <v>9.94</v>
      </c>
      <c r="N857">
        <f>shipments[[#This Row],[Boxes]]*shipments[[#This Row],[Cost Per Box]]</f>
        <v>1838.8999999999999</v>
      </c>
      <c r="O857">
        <f>shipments[[#This Row],[Sales Amount]]-shipments[[#This Row],[Total Cost]]</f>
        <v>2955.8500000000004</v>
      </c>
      <c r="P857" s="9">
        <f>shipments[[#This Row],[Profit]]/shipments[[#This Row],[Sales Amount]]</f>
        <v>0.6164763543458992</v>
      </c>
    </row>
    <row r="858" spans="1:16" x14ac:dyDescent="1">
      <c r="A858" t="s">
        <v>892</v>
      </c>
      <c r="B858" t="s">
        <v>8039</v>
      </c>
      <c r="C858" t="s">
        <v>8017</v>
      </c>
      <c r="D858" t="s">
        <v>8032</v>
      </c>
      <c r="E858" s="1">
        <v>45474</v>
      </c>
      <c r="F858">
        <v>11799</v>
      </c>
      <c r="G858">
        <v>590</v>
      </c>
      <c r="H858" t="s">
        <v>17</v>
      </c>
      <c r="I858" t="str">
        <f>_xlfn.XLOOKUP(shipments[[#This Row],[SPID]],people[SPID],people[Sales_person],"NA",0)</f>
        <v>Dennison Crosswaite</v>
      </c>
      <c r="J858">
        <f>YEAR(shipments[[#This Row],[Shipdate]])</f>
        <v>2024</v>
      </c>
      <c r="K858">
        <f>MONTH(shipments[[#This Row],[Shipdate]])</f>
        <v>7</v>
      </c>
      <c r="L858" t="str">
        <f>TEXT(shipments[[#This Row],[Shipdate]],"mmmm")</f>
        <v>July</v>
      </c>
      <c r="M858">
        <f>_xlfn.XLOOKUP(shipments[[#This Row],[PID]],products[PID],products[Cost_per_box],"NA",0)</f>
        <v>7.73</v>
      </c>
      <c r="N858">
        <f>shipments[[#This Row],[Boxes]]*shipments[[#This Row],[Cost Per Box]]</f>
        <v>4560.7</v>
      </c>
      <c r="O858">
        <f>shipments[[#This Row],[Sales Amount]]-shipments[[#This Row],[Total Cost]]</f>
        <v>7238.3</v>
      </c>
      <c r="P858" s="9">
        <f>shipments[[#This Row],[Profit]]/shipments[[#This Row],[Sales Amount]]</f>
        <v>0.61346724298669375</v>
      </c>
    </row>
    <row r="859" spans="1:16" x14ac:dyDescent="1">
      <c r="A859" t="s">
        <v>893</v>
      </c>
      <c r="B859" t="s">
        <v>8039</v>
      </c>
      <c r="C859" t="s">
        <v>8017</v>
      </c>
      <c r="D859" t="s">
        <v>8037</v>
      </c>
      <c r="E859" s="1">
        <v>44938</v>
      </c>
      <c r="F859">
        <v>8169.75</v>
      </c>
      <c r="G859">
        <v>430</v>
      </c>
      <c r="H859" t="s">
        <v>6</v>
      </c>
      <c r="I859" t="str">
        <f>_xlfn.XLOOKUP(shipments[[#This Row],[SPID]],people[SPID],people[Sales_person],"NA",0)</f>
        <v>Dennison Crosswaite</v>
      </c>
      <c r="J859">
        <f>YEAR(shipments[[#This Row],[Shipdate]])</f>
        <v>2023</v>
      </c>
      <c r="K859">
        <f>MONTH(shipments[[#This Row],[Shipdate]])</f>
        <v>1</v>
      </c>
      <c r="L859" t="str">
        <f>TEXT(shipments[[#This Row],[Shipdate]],"mmmm")</f>
        <v>January</v>
      </c>
      <c r="M859">
        <f>_xlfn.XLOOKUP(shipments[[#This Row],[PID]],products[PID],products[Cost_per_box],"NA",0)</f>
        <v>7.73</v>
      </c>
      <c r="N859">
        <f>shipments[[#This Row],[Boxes]]*shipments[[#This Row],[Cost Per Box]]</f>
        <v>3323.9</v>
      </c>
      <c r="O859">
        <f>shipments[[#This Row],[Sales Amount]]-shipments[[#This Row],[Total Cost]]</f>
        <v>4845.8500000000004</v>
      </c>
      <c r="P859" s="9">
        <f>shipments[[#This Row],[Profit]]/shipments[[#This Row],[Sales Amount]]</f>
        <v>0.59314544508705902</v>
      </c>
    </row>
    <row r="860" spans="1:16" x14ac:dyDescent="1">
      <c r="A860" t="s">
        <v>894</v>
      </c>
      <c r="B860" t="s">
        <v>8039</v>
      </c>
      <c r="C860" t="s">
        <v>8017</v>
      </c>
      <c r="D860" t="s">
        <v>8037</v>
      </c>
      <c r="E860" s="1">
        <v>45468</v>
      </c>
      <c r="F860">
        <v>5528.25</v>
      </c>
      <c r="G860">
        <v>291</v>
      </c>
      <c r="H860" t="s">
        <v>6</v>
      </c>
      <c r="I860" t="str">
        <f>_xlfn.XLOOKUP(shipments[[#This Row],[SPID]],people[SPID],people[Sales_person],"NA",0)</f>
        <v>Dennison Crosswaite</v>
      </c>
      <c r="J860">
        <f>YEAR(shipments[[#This Row],[Shipdate]])</f>
        <v>2024</v>
      </c>
      <c r="K860">
        <f>MONTH(shipments[[#This Row],[Shipdate]])</f>
        <v>6</v>
      </c>
      <c r="L860" t="str">
        <f>TEXT(shipments[[#This Row],[Shipdate]],"mmmm")</f>
        <v>June</v>
      </c>
      <c r="M860">
        <f>_xlfn.XLOOKUP(shipments[[#This Row],[PID]],products[PID],products[Cost_per_box],"NA",0)</f>
        <v>7.73</v>
      </c>
      <c r="N860">
        <f>shipments[[#This Row],[Boxes]]*shipments[[#This Row],[Cost Per Box]]</f>
        <v>2249.4300000000003</v>
      </c>
      <c r="O860">
        <f>shipments[[#This Row],[Sales Amount]]-shipments[[#This Row],[Total Cost]]</f>
        <v>3278.8199999999997</v>
      </c>
      <c r="P860" s="9">
        <f>shipments[[#This Row],[Profit]]/shipments[[#This Row],[Sales Amount]]</f>
        <v>0.59310269976936636</v>
      </c>
    </row>
    <row r="861" spans="1:16" x14ac:dyDescent="1">
      <c r="A861" t="s">
        <v>895</v>
      </c>
      <c r="B861" t="s">
        <v>8039</v>
      </c>
      <c r="C861" t="s">
        <v>8017</v>
      </c>
      <c r="D861" t="s">
        <v>8037</v>
      </c>
      <c r="E861" s="1">
        <v>45057</v>
      </c>
      <c r="F861">
        <v>4029.75</v>
      </c>
      <c r="G861">
        <v>224</v>
      </c>
      <c r="H861" t="s">
        <v>6</v>
      </c>
      <c r="I861" t="str">
        <f>_xlfn.XLOOKUP(shipments[[#This Row],[SPID]],people[SPID],people[Sales_person],"NA",0)</f>
        <v>Dennison Crosswaite</v>
      </c>
      <c r="J861">
        <f>YEAR(shipments[[#This Row],[Shipdate]])</f>
        <v>2023</v>
      </c>
      <c r="K861">
        <f>MONTH(shipments[[#This Row],[Shipdate]])</f>
        <v>5</v>
      </c>
      <c r="L861" t="str">
        <f>TEXT(shipments[[#This Row],[Shipdate]],"mmmm")</f>
        <v>May</v>
      </c>
      <c r="M861">
        <f>_xlfn.XLOOKUP(shipments[[#This Row],[PID]],products[PID],products[Cost_per_box],"NA",0)</f>
        <v>7.73</v>
      </c>
      <c r="N861">
        <f>shipments[[#This Row],[Boxes]]*shipments[[#This Row],[Cost Per Box]]</f>
        <v>1731.52</v>
      </c>
      <c r="O861">
        <f>shipments[[#This Row],[Sales Amount]]-shipments[[#This Row],[Total Cost]]</f>
        <v>2298.23</v>
      </c>
      <c r="P861" s="9">
        <f>shipments[[#This Row],[Profit]]/shipments[[#This Row],[Sales Amount]]</f>
        <v>0.57031577641292885</v>
      </c>
    </row>
    <row r="862" spans="1:16" x14ac:dyDescent="1">
      <c r="A862" t="s">
        <v>896</v>
      </c>
      <c r="B862" t="s">
        <v>8039</v>
      </c>
      <c r="C862" t="s">
        <v>8018</v>
      </c>
      <c r="D862" t="s">
        <v>8033</v>
      </c>
      <c r="E862" s="1">
        <v>45154</v>
      </c>
      <c r="F862">
        <v>4619.25</v>
      </c>
      <c r="G862">
        <v>220</v>
      </c>
      <c r="H862" t="s">
        <v>6</v>
      </c>
      <c r="I862" t="str">
        <f>_xlfn.XLOOKUP(shipments[[#This Row],[SPID]],people[SPID],people[Sales_person],"NA",0)</f>
        <v>Dennison Crosswaite</v>
      </c>
      <c r="J862">
        <f>YEAR(shipments[[#This Row],[Shipdate]])</f>
        <v>2023</v>
      </c>
      <c r="K862">
        <f>MONTH(shipments[[#This Row],[Shipdate]])</f>
        <v>8</v>
      </c>
      <c r="L862" t="str">
        <f>TEXT(shipments[[#This Row],[Shipdate]],"mmmm")</f>
        <v>August</v>
      </c>
      <c r="M862">
        <f>_xlfn.XLOOKUP(shipments[[#This Row],[PID]],products[PID],products[Cost_per_box],"NA",0)</f>
        <v>3.68</v>
      </c>
      <c r="N862">
        <f>shipments[[#This Row],[Boxes]]*shipments[[#This Row],[Cost Per Box]]</f>
        <v>809.6</v>
      </c>
      <c r="O862">
        <f>shipments[[#This Row],[Sales Amount]]-shipments[[#This Row],[Total Cost]]</f>
        <v>3809.65</v>
      </c>
      <c r="P862" s="9">
        <f>shipments[[#This Row],[Profit]]/shipments[[#This Row],[Sales Amount]]</f>
        <v>0.8247334524002814</v>
      </c>
    </row>
    <row r="863" spans="1:16" x14ac:dyDescent="1">
      <c r="A863" t="s">
        <v>897</v>
      </c>
      <c r="B863" t="s">
        <v>8039</v>
      </c>
      <c r="C863" t="s">
        <v>8018</v>
      </c>
      <c r="D863" t="s">
        <v>8036</v>
      </c>
      <c r="E863" s="1">
        <v>45498</v>
      </c>
      <c r="F863">
        <v>4995</v>
      </c>
      <c r="G863">
        <v>250</v>
      </c>
      <c r="H863" t="s">
        <v>17</v>
      </c>
      <c r="I863" t="str">
        <f>_xlfn.XLOOKUP(shipments[[#This Row],[SPID]],people[SPID],people[Sales_person],"NA",0)</f>
        <v>Dennison Crosswaite</v>
      </c>
      <c r="J863">
        <f>YEAR(shipments[[#This Row],[Shipdate]])</f>
        <v>2024</v>
      </c>
      <c r="K863">
        <f>MONTH(shipments[[#This Row],[Shipdate]])</f>
        <v>7</v>
      </c>
      <c r="L863" t="str">
        <f>TEXT(shipments[[#This Row],[Shipdate]],"mmmm")</f>
        <v>July</v>
      </c>
      <c r="M863">
        <f>_xlfn.XLOOKUP(shipments[[#This Row],[PID]],products[PID],products[Cost_per_box],"NA",0)</f>
        <v>3.68</v>
      </c>
      <c r="N863">
        <f>shipments[[#This Row],[Boxes]]*shipments[[#This Row],[Cost Per Box]]</f>
        <v>920</v>
      </c>
      <c r="O863">
        <f>shipments[[#This Row],[Sales Amount]]-shipments[[#This Row],[Total Cost]]</f>
        <v>4075</v>
      </c>
      <c r="P863" s="9">
        <f>shipments[[#This Row],[Profit]]/shipments[[#This Row],[Sales Amount]]</f>
        <v>0.81581581581581586</v>
      </c>
    </row>
    <row r="864" spans="1:16" x14ac:dyDescent="1">
      <c r="A864" t="s">
        <v>898</v>
      </c>
      <c r="B864" t="s">
        <v>8039</v>
      </c>
      <c r="C864" t="s">
        <v>8018</v>
      </c>
      <c r="D864" t="s">
        <v>8036</v>
      </c>
      <c r="E864" s="1">
        <v>45390</v>
      </c>
      <c r="F864">
        <v>6707.25</v>
      </c>
      <c r="G864">
        <v>320</v>
      </c>
      <c r="H864" t="s">
        <v>6</v>
      </c>
      <c r="I864" t="str">
        <f>_xlfn.XLOOKUP(shipments[[#This Row],[SPID]],people[SPID],people[Sales_person],"NA",0)</f>
        <v>Dennison Crosswaite</v>
      </c>
      <c r="J864">
        <f>YEAR(shipments[[#This Row],[Shipdate]])</f>
        <v>2024</v>
      </c>
      <c r="K864">
        <f>MONTH(shipments[[#This Row],[Shipdate]])</f>
        <v>4</v>
      </c>
      <c r="L864" t="str">
        <f>TEXT(shipments[[#This Row],[Shipdate]],"mmmm")</f>
        <v>April</v>
      </c>
      <c r="M864">
        <f>_xlfn.XLOOKUP(shipments[[#This Row],[PID]],products[PID],products[Cost_per_box],"NA",0)</f>
        <v>3.68</v>
      </c>
      <c r="N864">
        <f>shipments[[#This Row],[Boxes]]*shipments[[#This Row],[Cost Per Box]]</f>
        <v>1177.6000000000001</v>
      </c>
      <c r="O864">
        <f>shipments[[#This Row],[Sales Amount]]-shipments[[#This Row],[Total Cost]]</f>
        <v>5529.65</v>
      </c>
      <c r="P864" s="9">
        <f>shipments[[#This Row],[Profit]]/shipments[[#This Row],[Sales Amount]]</f>
        <v>0.82442878974244282</v>
      </c>
    </row>
    <row r="865" spans="1:16" x14ac:dyDescent="1">
      <c r="A865" t="s">
        <v>899</v>
      </c>
      <c r="B865" t="s">
        <v>8039</v>
      </c>
      <c r="C865" t="s">
        <v>8019</v>
      </c>
      <c r="D865" t="s">
        <v>8036</v>
      </c>
      <c r="E865" s="1">
        <v>44957</v>
      </c>
      <c r="F865">
        <v>5325.75</v>
      </c>
      <c r="G865">
        <v>444</v>
      </c>
      <c r="H865" t="s">
        <v>39</v>
      </c>
      <c r="I865" t="str">
        <f>_xlfn.XLOOKUP(shipments[[#This Row],[SPID]],people[SPID],people[Sales_person],"NA",0)</f>
        <v>Dennison Crosswaite</v>
      </c>
      <c r="J865">
        <f>YEAR(shipments[[#This Row],[Shipdate]])</f>
        <v>2023</v>
      </c>
      <c r="K865">
        <f>MONTH(shipments[[#This Row],[Shipdate]])</f>
        <v>1</v>
      </c>
      <c r="L865" t="str">
        <f>TEXT(shipments[[#This Row],[Shipdate]],"mmmm")</f>
        <v>January</v>
      </c>
      <c r="M865">
        <f>_xlfn.XLOOKUP(shipments[[#This Row],[PID]],products[PID],products[Cost_per_box],"NA",0)</f>
        <v>8.2200000000000006</v>
      </c>
      <c r="N865">
        <f>shipments[[#This Row],[Boxes]]*shipments[[#This Row],[Cost Per Box]]</f>
        <v>3649.6800000000003</v>
      </c>
      <c r="O865">
        <f>shipments[[#This Row],[Sales Amount]]-shipments[[#This Row],[Total Cost]]</f>
        <v>1676.0699999999997</v>
      </c>
      <c r="P865" s="9">
        <f>shipments[[#This Row],[Profit]]/shipments[[#This Row],[Sales Amount]]</f>
        <v>0.31471060414026186</v>
      </c>
    </row>
    <row r="866" spans="1:16" x14ac:dyDescent="1">
      <c r="A866" t="s">
        <v>900</v>
      </c>
      <c r="B866" t="s">
        <v>8039</v>
      </c>
      <c r="C866" t="s">
        <v>8019</v>
      </c>
      <c r="D866" t="s">
        <v>8036</v>
      </c>
      <c r="E866" s="1">
        <v>45155</v>
      </c>
      <c r="F866">
        <v>1037.25</v>
      </c>
      <c r="G866">
        <v>80</v>
      </c>
      <c r="H866" t="s">
        <v>6</v>
      </c>
      <c r="I866" t="str">
        <f>_xlfn.XLOOKUP(shipments[[#This Row],[SPID]],people[SPID],people[Sales_person],"NA",0)</f>
        <v>Dennison Crosswaite</v>
      </c>
      <c r="J866">
        <f>YEAR(shipments[[#This Row],[Shipdate]])</f>
        <v>2023</v>
      </c>
      <c r="K866">
        <f>MONTH(shipments[[#This Row],[Shipdate]])</f>
        <v>8</v>
      </c>
      <c r="L866" t="str">
        <f>TEXT(shipments[[#This Row],[Shipdate]],"mmmm")</f>
        <v>August</v>
      </c>
      <c r="M866">
        <f>_xlfn.XLOOKUP(shipments[[#This Row],[PID]],products[PID],products[Cost_per_box],"NA",0)</f>
        <v>8.2200000000000006</v>
      </c>
      <c r="N866">
        <f>shipments[[#This Row],[Boxes]]*shipments[[#This Row],[Cost Per Box]]</f>
        <v>657.6</v>
      </c>
      <c r="O866">
        <f>shipments[[#This Row],[Sales Amount]]-shipments[[#This Row],[Total Cost]]</f>
        <v>379.65</v>
      </c>
      <c r="P866" s="9">
        <f>shipments[[#This Row],[Profit]]/shipments[[#This Row],[Sales Amount]]</f>
        <v>0.36601590744757773</v>
      </c>
    </row>
    <row r="867" spans="1:16" x14ac:dyDescent="1">
      <c r="A867" t="s">
        <v>901</v>
      </c>
      <c r="B867" t="s">
        <v>8039</v>
      </c>
      <c r="C867" t="s">
        <v>8019</v>
      </c>
      <c r="D867" t="s">
        <v>8033</v>
      </c>
      <c r="E867" s="1">
        <v>45268</v>
      </c>
      <c r="F867">
        <v>1471.5</v>
      </c>
      <c r="G867">
        <v>92</v>
      </c>
      <c r="H867" t="s">
        <v>6</v>
      </c>
      <c r="I867" t="str">
        <f>_xlfn.XLOOKUP(shipments[[#This Row],[SPID]],people[SPID],people[Sales_person],"NA",0)</f>
        <v>Dennison Crosswaite</v>
      </c>
      <c r="J867">
        <f>YEAR(shipments[[#This Row],[Shipdate]])</f>
        <v>2023</v>
      </c>
      <c r="K867">
        <f>MONTH(shipments[[#This Row],[Shipdate]])</f>
        <v>12</v>
      </c>
      <c r="L867" t="str">
        <f>TEXT(shipments[[#This Row],[Shipdate]],"mmmm")</f>
        <v>December</v>
      </c>
      <c r="M867">
        <f>_xlfn.XLOOKUP(shipments[[#This Row],[PID]],products[PID],products[Cost_per_box],"NA",0)</f>
        <v>8.2200000000000006</v>
      </c>
      <c r="N867">
        <f>shipments[[#This Row],[Boxes]]*shipments[[#This Row],[Cost Per Box]]</f>
        <v>756.24</v>
      </c>
      <c r="O867">
        <f>shipments[[#This Row],[Sales Amount]]-shipments[[#This Row],[Total Cost]]</f>
        <v>715.26</v>
      </c>
      <c r="P867" s="9">
        <f>shipments[[#This Row],[Profit]]/shipments[[#This Row],[Sales Amount]]</f>
        <v>0.48607543323139651</v>
      </c>
    </row>
    <row r="868" spans="1:16" x14ac:dyDescent="1">
      <c r="A868" t="s">
        <v>902</v>
      </c>
      <c r="B868" t="s">
        <v>8039</v>
      </c>
      <c r="C868" t="s">
        <v>8019</v>
      </c>
      <c r="D868" t="s">
        <v>8037</v>
      </c>
      <c r="E868" s="1">
        <v>44965</v>
      </c>
      <c r="F868">
        <v>4497.75</v>
      </c>
      <c r="G868">
        <v>346</v>
      </c>
      <c r="H868" t="s">
        <v>6</v>
      </c>
      <c r="I868" t="str">
        <f>_xlfn.XLOOKUP(shipments[[#This Row],[SPID]],people[SPID],people[Sales_person],"NA",0)</f>
        <v>Dennison Crosswaite</v>
      </c>
      <c r="J868">
        <f>YEAR(shipments[[#This Row],[Shipdate]])</f>
        <v>2023</v>
      </c>
      <c r="K868">
        <f>MONTH(shipments[[#This Row],[Shipdate]])</f>
        <v>2</v>
      </c>
      <c r="L868" t="str">
        <f>TEXT(shipments[[#This Row],[Shipdate]],"mmmm")</f>
        <v>February</v>
      </c>
      <c r="M868">
        <f>_xlfn.XLOOKUP(shipments[[#This Row],[PID]],products[PID],products[Cost_per_box],"NA",0)</f>
        <v>8.2200000000000006</v>
      </c>
      <c r="N868">
        <f>shipments[[#This Row],[Boxes]]*shipments[[#This Row],[Cost Per Box]]</f>
        <v>2844.1200000000003</v>
      </c>
      <c r="O868">
        <f>shipments[[#This Row],[Sales Amount]]-shipments[[#This Row],[Total Cost]]</f>
        <v>1653.6299999999997</v>
      </c>
      <c r="P868" s="9">
        <f>shipments[[#This Row],[Profit]]/shipments[[#This Row],[Sales Amount]]</f>
        <v>0.36765716191429038</v>
      </c>
    </row>
    <row r="869" spans="1:16" x14ac:dyDescent="1">
      <c r="A869" t="s">
        <v>903</v>
      </c>
      <c r="B869" t="s">
        <v>8039</v>
      </c>
      <c r="C869" t="s">
        <v>8020</v>
      </c>
      <c r="D869" t="s">
        <v>8036</v>
      </c>
      <c r="E869" s="1">
        <v>45334</v>
      </c>
      <c r="F869">
        <v>6606</v>
      </c>
      <c r="G869">
        <v>348</v>
      </c>
      <c r="H869" t="s">
        <v>6</v>
      </c>
      <c r="I869" t="str">
        <f>_xlfn.XLOOKUP(shipments[[#This Row],[SPID]],people[SPID],people[Sales_person],"NA",0)</f>
        <v>Dennison Crosswaite</v>
      </c>
      <c r="J869">
        <f>YEAR(shipments[[#This Row],[Shipdate]])</f>
        <v>2024</v>
      </c>
      <c r="K869">
        <f>MONTH(shipments[[#This Row],[Shipdate]])</f>
        <v>2</v>
      </c>
      <c r="L869" t="str">
        <f>TEXT(shipments[[#This Row],[Shipdate]],"mmmm")</f>
        <v>February</v>
      </c>
      <c r="M869">
        <f>_xlfn.XLOOKUP(shipments[[#This Row],[PID]],products[PID],products[Cost_per_box],"NA",0)</f>
        <v>10.23</v>
      </c>
      <c r="N869">
        <f>shipments[[#This Row],[Boxes]]*shipments[[#This Row],[Cost Per Box]]</f>
        <v>3560.04</v>
      </c>
      <c r="O869">
        <f>shipments[[#This Row],[Sales Amount]]-shipments[[#This Row],[Total Cost]]</f>
        <v>3045.96</v>
      </c>
      <c r="P869" s="9">
        <f>shipments[[#This Row],[Profit]]/shipments[[#This Row],[Sales Amount]]</f>
        <v>0.46108991825613077</v>
      </c>
    </row>
    <row r="870" spans="1:16" x14ac:dyDescent="1">
      <c r="A870" t="s">
        <v>904</v>
      </c>
      <c r="B870" t="s">
        <v>8039</v>
      </c>
      <c r="C870" t="s">
        <v>8021</v>
      </c>
      <c r="D870" t="s">
        <v>8033</v>
      </c>
      <c r="E870" s="1">
        <v>44938</v>
      </c>
      <c r="F870">
        <v>357.75</v>
      </c>
      <c r="G870">
        <v>24</v>
      </c>
      <c r="H870" t="s">
        <v>39</v>
      </c>
      <c r="I870" t="str">
        <f>_xlfn.XLOOKUP(shipments[[#This Row],[SPID]],people[SPID],people[Sales_person],"NA",0)</f>
        <v>Dennison Crosswaite</v>
      </c>
      <c r="J870">
        <f>YEAR(shipments[[#This Row],[Shipdate]])</f>
        <v>2023</v>
      </c>
      <c r="K870">
        <f>MONTH(shipments[[#This Row],[Shipdate]])</f>
        <v>1</v>
      </c>
      <c r="L870" t="str">
        <f>TEXT(shipments[[#This Row],[Shipdate]],"mmmm")</f>
        <v>January</v>
      </c>
      <c r="M870">
        <f>_xlfn.XLOOKUP(shipments[[#This Row],[PID]],products[PID],products[Cost_per_box],"NA",0)</f>
        <v>4.74</v>
      </c>
      <c r="N870">
        <f>shipments[[#This Row],[Boxes]]*shipments[[#This Row],[Cost Per Box]]</f>
        <v>113.76</v>
      </c>
      <c r="O870">
        <f>shipments[[#This Row],[Sales Amount]]-shipments[[#This Row],[Total Cost]]</f>
        <v>243.99</v>
      </c>
      <c r="P870" s="9">
        <f>shipments[[#This Row],[Profit]]/shipments[[#This Row],[Sales Amount]]</f>
        <v>0.68201257861635223</v>
      </c>
    </row>
    <row r="871" spans="1:16" x14ac:dyDescent="1">
      <c r="A871" t="s">
        <v>905</v>
      </c>
      <c r="B871" t="s">
        <v>8039</v>
      </c>
      <c r="C871" t="s">
        <v>8021</v>
      </c>
      <c r="D871" t="s">
        <v>8032</v>
      </c>
      <c r="E871" s="1">
        <v>45121</v>
      </c>
      <c r="F871">
        <v>348.75</v>
      </c>
      <c r="G871">
        <v>25</v>
      </c>
      <c r="H871" t="s">
        <v>6</v>
      </c>
      <c r="I871" t="str">
        <f>_xlfn.XLOOKUP(shipments[[#This Row],[SPID]],people[SPID],people[Sales_person],"NA",0)</f>
        <v>Dennison Crosswaite</v>
      </c>
      <c r="J871">
        <f>YEAR(shipments[[#This Row],[Shipdate]])</f>
        <v>2023</v>
      </c>
      <c r="K871">
        <f>MONTH(shipments[[#This Row],[Shipdate]])</f>
        <v>7</v>
      </c>
      <c r="L871" t="str">
        <f>TEXT(shipments[[#This Row],[Shipdate]],"mmmm")</f>
        <v>July</v>
      </c>
      <c r="M871">
        <f>_xlfn.XLOOKUP(shipments[[#This Row],[PID]],products[PID],products[Cost_per_box],"NA",0)</f>
        <v>4.74</v>
      </c>
      <c r="N871">
        <f>shipments[[#This Row],[Boxes]]*shipments[[#This Row],[Cost Per Box]]</f>
        <v>118.5</v>
      </c>
      <c r="O871">
        <f>shipments[[#This Row],[Sales Amount]]-shipments[[#This Row],[Total Cost]]</f>
        <v>230.25</v>
      </c>
      <c r="P871" s="9">
        <f>shipments[[#This Row],[Profit]]/shipments[[#This Row],[Sales Amount]]</f>
        <v>0.66021505376344081</v>
      </c>
    </row>
    <row r="872" spans="1:16" x14ac:dyDescent="1">
      <c r="A872" t="s">
        <v>906</v>
      </c>
      <c r="B872" t="s">
        <v>8039</v>
      </c>
      <c r="C872" t="s">
        <v>8021</v>
      </c>
      <c r="D872" t="s">
        <v>8035</v>
      </c>
      <c r="E872" s="1">
        <v>45498</v>
      </c>
      <c r="F872">
        <v>7733.25</v>
      </c>
      <c r="G872">
        <v>553</v>
      </c>
      <c r="H872" t="s">
        <v>17</v>
      </c>
      <c r="I872" t="str">
        <f>_xlfn.XLOOKUP(shipments[[#This Row],[SPID]],people[SPID],people[Sales_person],"NA",0)</f>
        <v>Dennison Crosswaite</v>
      </c>
      <c r="J872">
        <f>YEAR(shipments[[#This Row],[Shipdate]])</f>
        <v>2024</v>
      </c>
      <c r="K872">
        <f>MONTH(shipments[[#This Row],[Shipdate]])</f>
        <v>7</v>
      </c>
      <c r="L872" t="str">
        <f>TEXT(shipments[[#This Row],[Shipdate]],"mmmm")</f>
        <v>July</v>
      </c>
      <c r="M872">
        <f>_xlfn.XLOOKUP(shipments[[#This Row],[PID]],products[PID],products[Cost_per_box],"NA",0)</f>
        <v>4.74</v>
      </c>
      <c r="N872">
        <f>shipments[[#This Row],[Boxes]]*shipments[[#This Row],[Cost Per Box]]</f>
        <v>2621.2200000000003</v>
      </c>
      <c r="O872">
        <f>shipments[[#This Row],[Sales Amount]]-shipments[[#This Row],[Total Cost]]</f>
        <v>5112.03</v>
      </c>
      <c r="P872" s="9">
        <f>shipments[[#This Row],[Profit]]/shipments[[#This Row],[Sales Amount]]</f>
        <v>0.66104548540393748</v>
      </c>
    </row>
    <row r="873" spans="1:16" x14ac:dyDescent="1">
      <c r="A873" t="s">
        <v>907</v>
      </c>
      <c r="B873" t="s">
        <v>8039</v>
      </c>
      <c r="C873" t="s">
        <v>8022</v>
      </c>
      <c r="D873" t="s">
        <v>8034</v>
      </c>
      <c r="E873" s="1">
        <v>45322</v>
      </c>
      <c r="F873">
        <v>7809.75</v>
      </c>
      <c r="G873">
        <v>1302</v>
      </c>
      <c r="H873" t="s">
        <v>6</v>
      </c>
      <c r="I873" t="str">
        <f>_xlfn.XLOOKUP(shipments[[#This Row],[SPID]],people[SPID],people[Sales_person],"NA",0)</f>
        <v>Dennison Crosswaite</v>
      </c>
      <c r="J873">
        <f>YEAR(shipments[[#This Row],[Shipdate]])</f>
        <v>2024</v>
      </c>
      <c r="K873">
        <f>MONTH(shipments[[#This Row],[Shipdate]])</f>
        <v>1</v>
      </c>
      <c r="L873" t="str">
        <f>TEXT(shipments[[#This Row],[Shipdate]],"mmmm")</f>
        <v>January</v>
      </c>
      <c r="M873">
        <f>_xlfn.XLOOKUP(shipments[[#This Row],[PID]],products[PID],products[Cost_per_box],"NA",0)</f>
        <v>10.51</v>
      </c>
      <c r="N873">
        <f>shipments[[#This Row],[Boxes]]*shipments[[#This Row],[Cost Per Box]]</f>
        <v>13684.02</v>
      </c>
      <c r="O873">
        <f>shipments[[#This Row],[Sales Amount]]-shipments[[#This Row],[Total Cost]]</f>
        <v>-5874.27</v>
      </c>
      <c r="P873" s="9">
        <f>shipments[[#This Row],[Profit]]/shipments[[#This Row],[Sales Amount]]</f>
        <v>-0.75217132430615585</v>
      </c>
    </row>
    <row r="874" spans="1:16" x14ac:dyDescent="1">
      <c r="A874" t="s">
        <v>908</v>
      </c>
      <c r="B874" t="s">
        <v>8039</v>
      </c>
      <c r="C874" t="s">
        <v>8022</v>
      </c>
      <c r="D874" t="s">
        <v>8035</v>
      </c>
      <c r="E874" s="1">
        <v>45485</v>
      </c>
      <c r="F874">
        <v>3852</v>
      </c>
      <c r="G874">
        <v>551</v>
      </c>
      <c r="H874" t="s">
        <v>17</v>
      </c>
      <c r="I874" t="str">
        <f>_xlfn.XLOOKUP(shipments[[#This Row],[SPID]],people[SPID],people[Sales_person],"NA",0)</f>
        <v>Dennison Crosswaite</v>
      </c>
      <c r="J874">
        <f>YEAR(shipments[[#This Row],[Shipdate]])</f>
        <v>2024</v>
      </c>
      <c r="K874">
        <f>MONTH(shipments[[#This Row],[Shipdate]])</f>
        <v>7</v>
      </c>
      <c r="L874" t="str">
        <f>TEXT(shipments[[#This Row],[Shipdate]],"mmmm")</f>
        <v>July</v>
      </c>
      <c r="M874">
        <f>_xlfn.XLOOKUP(shipments[[#This Row],[PID]],products[PID],products[Cost_per_box],"NA",0)</f>
        <v>10.51</v>
      </c>
      <c r="N874">
        <f>shipments[[#This Row],[Boxes]]*shipments[[#This Row],[Cost Per Box]]</f>
        <v>5791.01</v>
      </c>
      <c r="O874">
        <f>shipments[[#This Row],[Sales Amount]]-shipments[[#This Row],[Total Cost]]</f>
        <v>-1939.0100000000002</v>
      </c>
      <c r="P874" s="9">
        <f>shipments[[#This Row],[Profit]]/shipments[[#This Row],[Sales Amount]]</f>
        <v>-0.50337746625129809</v>
      </c>
    </row>
    <row r="875" spans="1:16" x14ac:dyDescent="1">
      <c r="A875" t="s">
        <v>909</v>
      </c>
      <c r="B875" t="s">
        <v>8039</v>
      </c>
      <c r="C875" t="s">
        <v>8022</v>
      </c>
      <c r="D875" t="s">
        <v>8033</v>
      </c>
      <c r="E875" s="1">
        <v>45334</v>
      </c>
      <c r="F875">
        <v>8948.25</v>
      </c>
      <c r="G875">
        <v>1279</v>
      </c>
      <c r="H875" t="s">
        <v>6</v>
      </c>
      <c r="I875" t="str">
        <f>_xlfn.XLOOKUP(shipments[[#This Row],[SPID]],people[SPID],people[Sales_person],"NA",0)</f>
        <v>Dennison Crosswaite</v>
      </c>
      <c r="J875">
        <f>YEAR(shipments[[#This Row],[Shipdate]])</f>
        <v>2024</v>
      </c>
      <c r="K875">
        <f>MONTH(shipments[[#This Row],[Shipdate]])</f>
        <v>2</v>
      </c>
      <c r="L875" t="str">
        <f>TEXT(shipments[[#This Row],[Shipdate]],"mmmm")</f>
        <v>February</v>
      </c>
      <c r="M875">
        <f>_xlfn.XLOOKUP(shipments[[#This Row],[PID]],products[PID],products[Cost_per_box],"NA",0)</f>
        <v>10.51</v>
      </c>
      <c r="N875">
        <f>shipments[[#This Row],[Boxes]]*shipments[[#This Row],[Cost Per Box]]</f>
        <v>13442.289999999999</v>
      </c>
      <c r="O875">
        <f>shipments[[#This Row],[Sales Amount]]-shipments[[#This Row],[Total Cost]]</f>
        <v>-4494.0399999999991</v>
      </c>
      <c r="P875" s="9">
        <f>shipments[[#This Row],[Profit]]/shipments[[#This Row],[Sales Amount]]</f>
        <v>-0.50222557483306784</v>
      </c>
    </row>
    <row r="876" spans="1:16" x14ac:dyDescent="1">
      <c r="A876" t="s">
        <v>910</v>
      </c>
      <c r="B876" t="s">
        <v>8039</v>
      </c>
      <c r="C876" t="s">
        <v>8022</v>
      </c>
      <c r="D876" t="s">
        <v>8037</v>
      </c>
      <c r="E876" s="1">
        <v>45280</v>
      </c>
      <c r="F876">
        <v>4963.5</v>
      </c>
      <c r="G876">
        <v>710</v>
      </c>
      <c r="H876" t="s">
        <v>6</v>
      </c>
      <c r="I876" t="str">
        <f>_xlfn.XLOOKUP(shipments[[#This Row],[SPID]],people[SPID],people[Sales_person],"NA",0)</f>
        <v>Dennison Crosswaite</v>
      </c>
      <c r="J876">
        <f>YEAR(shipments[[#This Row],[Shipdate]])</f>
        <v>2023</v>
      </c>
      <c r="K876">
        <f>MONTH(shipments[[#This Row],[Shipdate]])</f>
        <v>12</v>
      </c>
      <c r="L876" t="str">
        <f>TEXT(shipments[[#This Row],[Shipdate]],"mmmm")</f>
        <v>December</v>
      </c>
      <c r="M876">
        <f>_xlfn.XLOOKUP(shipments[[#This Row],[PID]],products[PID],products[Cost_per_box],"NA",0)</f>
        <v>10.51</v>
      </c>
      <c r="N876">
        <f>shipments[[#This Row],[Boxes]]*shipments[[#This Row],[Cost Per Box]]</f>
        <v>7462.0999999999995</v>
      </c>
      <c r="O876">
        <f>shipments[[#This Row],[Sales Amount]]-shipments[[#This Row],[Total Cost]]</f>
        <v>-2498.5999999999995</v>
      </c>
      <c r="P876" s="9">
        <f>shipments[[#This Row],[Profit]]/shipments[[#This Row],[Sales Amount]]</f>
        <v>-0.50339478190792775</v>
      </c>
    </row>
    <row r="877" spans="1:16" x14ac:dyDescent="1">
      <c r="A877" t="s">
        <v>911</v>
      </c>
      <c r="B877" t="s">
        <v>8039</v>
      </c>
      <c r="C877" t="s">
        <v>8023</v>
      </c>
      <c r="D877" t="s">
        <v>8037</v>
      </c>
      <c r="E877" s="1">
        <v>45223</v>
      </c>
      <c r="F877">
        <v>5391</v>
      </c>
      <c r="G877">
        <v>318</v>
      </c>
      <c r="H877" t="s">
        <v>6</v>
      </c>
      <c r="I877" t="str">
        <f>_xlfn.XLOOKUP(shipments[[#This Row],[SPID]],people[SPID],people[Sales_person],"NA",0)</f>
        <v>Dennison Crosswaite</v>
      </c>
      <c r="J877">
        <f>YEAR(shipments[[#This Row],[Shipdate]])</f>
        <v>2023</v>
      </c>
      <c r="K877">
        <f>MONTH(shipments[[#This Row],[Shipdate]])</f>
        <v>10</v>
      </c>
      <c r="L877" t="str">
        <f>TEXT(shipments[[#This Row],[Shipdate]],"mmmm")</f>
        <v>October</v>
      </c>
      <c r="M877">
        <f>_xlfn.XLOOKUP(shipments[[#This Row],[PID]],products[PID],products[Cost_per_box],"NA",0)</f>
        <v>6.43</v>
      </c>
      <c r="N877">
        <f>shipments[[#This Row],[Boxes]]*shipments[[#This Row],[Cost Per Box]]</f>
        <v>2044.74</v>
      </c>
      <c r="O877">
        <f>shipments[[#This Row],[Sales Amount]]-shipments[[#This Row],[Total Cost]]</f>
        <v>3346.26</v>
      </c>
      <c r="P877" s="9">
        <f>shipments[[#This Row],[Profit]]/shipments[[#This Row],[Sales Amount]]</f>
        <v>0.62071229827490271</v>
      </c>
    </row>
    <row r="878" spans="1:16" x14ac:dyDescent="1">
      <c r="A878" t="s">
        <v>912</v>
      </c>
      <c r="B878" t="s">
        <v>8039</v>
      </c>
      <c r="C878" t="s">
        <v>8023</v>
      </c>
      <c r="D878" t="s">
        <v>8035</v>
      </c>
      <c r="E878" s="1">
        <v>45112</v>
      </c>
      <c r="F878">
        <v>7764.75</v>
      </c>
      <c r="G878">
        <v>486</v>
      </c>
      <c r="H878" t="s">
        <v>6</v>
      </c>
      <c r="I878" t="str">
        <f>_xlfn.XLOOKUP(shipments[[#This Row],[SPID]],people[SPID],people[Sales_person],"NA",0)</f>
        <v>Dennison Crosswaite</v>
      </c>
      <c r="J878">
        <f>YEAR(shipments[[#This Row],[Shipdate]])</f>
        <v>2023</v>
      </c>
      <c r="K878">
        <f>MONTH(shipments[[#This Row],[Shipdate]])</f>
        <v>7</v>
      </c>
      <c r="L878" t="str">
        <f>TEXT(shipments[[#This Row],[Shipdate]],"mmmm")</f>
        <v>July</v>
      </c>
      <c r="M878">
        <f>_xlfn.XLOOKUP(shipments[[#This Row],[PID]],products[PID],products[Cost_per_box],"NA",0)</f>
        <v>6.43</v>
      </c>
      <c r="N878">
        <f>shipments[[#This Row],[Boxes]]*shipments[[#This Row],[Cost Per Box]]</f>
        <v>3124.98</v>
      </c>
      <c r="O878">
        <f>shipments[[#This Row],[Sales Amount]]-shipments[[#This Row],[Total Cost]]</f>
        <v>4639.7700000000004</v>
      </c>
      <c r="P878" s="9">
        <f>shipments[[#This Row],[Profit]]/shipments[[#This Row],[Sales Amount]]</f>
        <v>0.59754274123442486</v>
      </c>
    </row>
    <row r="879" spans="1:16" x14ac:dyDescent="1">
      <c r="A879" t="s">
        <v>913</v>
      </c>
      <c r="B879" t="s">
        <v>8039</v>
      </c>
      <c r="C879" t="s">
        <v>8024</v>
      </c>
      <c r="D879" t="s">
        <v>8035</v>
      </c>
      <c r="E879" s="1">
        <v>45483</v>
      </c>
      <c r="F879">
        <v>3555</v>
      </c>
      <c r="G879">
        <v>188</v>
      </c>
      <c r="H879" t="s">
        <v>17</v>
      </c>
      <c r="I879" t="str">
        <f>_xlfn.XLOOKUP(shipments[[#This Row],[SPID]],people[SPID],people[Sales_person],"NA",0)</f>
        <v>Dennison Crosswaite</v>
      </c>
      <c r="J879">
        <f>YEAR(shipments[[#This Row],[Shipdate]])</f>
        <v>2024</v>
      </c>
      <c r="K879">
        <f>MONTH(shipments[[#This Row],[Shipdate]])</f>
        <v>7</v>
      </c>
      <c r="L879" t="str">
        <f>TEXT(shipments[[#This Row],[Shipdate]],"mmmm")</f>
        <v>July</v>
      </c>
      <c r="M879">
        <f>_xlfn.XLOOKUP(shipments[[#This Row],[PID]],products[PID],products[Cost_per_box],"NA",0)</f>
        <v>12.41</v>
      </c>
      <c r="N879">
        <f>shipments[[#This Row],[Boxes]]*shipments[[#This Row],[Cost Per Box]]</f>
        <v>2333.08</v>
      </c>
      <c r="O879">
        <f>shipments[[#This Row],[Sales Amount]]-shipments[[#This Row],[Total Cost]]</f>
        <v>1221.92</v>
      </c>
      <c r="P879" s="9">
        <f>shipments[[#This Row],[Profit]]/shipments[[#This Row],[Sales Amount]]</f>
        <v>0.34371870604782001</v>
      </c>
    </row>
    <row r="880" spans="1:16" x14ac:dyDescent="1">
      <c r="A880" t="s">
        <v>914</v>
      </c>
      <c r="B880" t="s">
        <v>8039</v>
      </c>
      <c r="C880" t="s">
        <v>8024</v>
      </c>
      <c r="D880" t="s">
        <v>8033</v>
      </c>
      <c r="E880" s="1">
        <v>45419</v>
      </c>
      <c r="F880">
        <v>1197</v>
      </c>
      <c r="G880">
        <v>67</v>
      </c>
      <c r="H880" t="s">
        <v>6</v>
      </c>
      <c r="I880" t="str">
        <f>_xlfn.XLOOKUP(shipments[[#This Row],[SPID]],people[SPID],people[Sales_person],"NA",0)</f>
        <v>Dennison Crosswaite</v>
      </c>
      <c r="J880">
        <f>YEAR(shipments[[#This Row],[Shipdate]])</f>
        <v>2024</v>
      </c>
      <c r="K880">
        <f>MONTH(shipments[[#This Row],[Shipdate]])</f>
        <v>5</v>
      </c>
      <c r="L880" t="str">
        <f>TEXT(shipments[[#This Row],[Shipdate]],"mmmm")</f>
        <v>May</v>
      </c>
      <c r="M880">
        <f>_xlfn.XLOOKUP(shipments[[#This Row],[PID]],products[PID],products[Cost_per_box],"NA",0)</f>
        <v>12.41</v>
      </c>
      <c r="N880">
        <f>shipments[[#This Row],[Boxes]]*shipments[[#This Row],[Cost Per Box]]</f>
        <v>831.47</v>
      </c>
      <c r="O880">
        <f>shipments[[#This Row],[Sales Amount]]-shipments[[#This Row],[Total Cost]]</f>
        <v>365.53</v>
      </c>
      <c r="P880" s="9">
        <f>shipments[[#This Row],[Profit]]/shipments[[#This Row],[Sales Amount]]</f>
        <v>0.30537176274018379</v>
      </c>
    </row>
    <row r="881" spans="1:16" x14ac:dyDescent="1">
      <c r="A881" t="s">
        <v>915</v>
      </c>
      <c r="B881" t="s">
        <v>8039</v>
      </c>
      <c r="C881" t="s">
        <v>8025</v>
      </c>
      <c r="D881" t="s">
        <v>8037</v>
      </c>
      <c r="E881" s="1">
        <v>45503</v>
      </c>
      <c r="F881">
        <v>8775</v>
      </c>
      <c r="G881">
        <v>627</v>
      </c>
      <c r="H881" t="s">
        <v>17</v>
      </c>
      <c r="I881" t="str">
        <f>_xlfn.XLOOKUP(shipments[[#This Row],[SPID]],people[SPID],people[Sales_person],"NA",0)</f>
        <v>Dennison Crosswaite</v>
      </c>
      <c r="J881">
        <f>YEAR(shipments[[#This Row],[Shipdate]])</f>
        <v>2024</v>
      </c>
      <c r="K881">
        <f>MONTH(shipments[[#This Row],[Shipdate]])</f>
        <v>7</v>
      </c>
      <c r="L881" t="str">
        <f>TEXT(shipments[[#This Row],[Shipdate]],"mmmm")</f>
        <v>July</v>
      </c>
      <c r="M881">
        <f>_xlfn.XLOOKUP(shipments[[#This Row],[PID]],products[PID],products[Cost_per_box],"NA",0)</f>
        <v>9.57</v>
      </c>
      <c r="N881">
        <f>shipments[[#This Row],[Boxes]]*shipments[[#This Row],[Cost Per Box]]</f>
        <v>6000.39</v>
      </c>
      <c r="O881">
        <f>shipments[[#This Row],[Sales Amount]]-shipments[[#This Row],[Total Cost]]</f>
        <v>2774.6099999999997</v>
      </c>
      <c r="P881" s="9">
        <f>shipments[[#This Row],[Profit]]/shipments[[#This Row],[Sales Amount]]</f>
        <v>0.31619487179487177</v>
      </c>
    </row>
    <row r="882" spans="1:16" x14ac:dyDescent="1">
      <c r="A882" t="s">
        <v>916</v>
      </c>
      <c r="B882" t="s">
        <v>8039</v>
      </c>
      <c r="C882" t="s">
        <v>8025</v>
      </c>
      <c r="D882" t="s">
        <v>8037</v>
      </c>
      <c r="E882" s="1">
        <v>44977</v>
      </c>
      <c r="F882">
        <v>2765.25</v>
      </c>
      <c r="G882">
        <v>154</v>
      </c>
      <c r="H882" t="s">
        <v>6</v>
      </c>
      <c r="I882" t="str">
        <f>_xlfn.XLOOKUP(shipments[[#This Row],[SPID]],people[SPID],people[Sales_person],"NA",0)</f>
        <v>Dennison Crosswaite</v>
      </c>
      <c r="J882">
        <f>YEAR(shipments[[#This Row],[Shipdate]])</f>
        <v>2023</v>
      </c>
      <c r="K882">
        <f>MONTH(shipments[[#This Row],[Shipdate]])</f>
        <v>2</v>
      </c>
      <c r="L882" t="str">
        <f>TEXT(shipments[[#This Row],[Shipdate]],"mmmm")</f>
        <v>February</v>
      </c>
      <c r="M882">
        <f>_xlfn.XLOOKUP(shipments[[#This Row],[PID]],products[PID],products[Cost_per_box],"NA",0)</f>
        <v>9.57</v>
      </c>
      <c r="N882">
        <f>shipments[[#This Row],[Boxes]]*shipments[[#This Row],[Cost Per Box]]</f>
        <v>1473.78</v>
      </c>
      <c r="O882">
        <f>shipments[[#This Row],[Sales Amount]]-shipments[[#This Row],[Total Cost]]</f>
        <v>1291.47</v>
      </c>
      <c r="P882" s="9">
        <f>shipments[[#This Row],[Profit]]/shipments[[#This Row],[Sales Amount]]</f>
        <v>0.46703553024138866</v>
      </c>
    </row>
    <row r="883" spans="1:16" x14ac:dyDescent="1">
      <c r="A883" t="s">
        <v>917</v>
      </c>
      <c r="B883" t="s">
        <v>8039</v>
      </c>
      <c r="C883" t="s">
        <v>8025</v>
      </c>
      <c r="D883" t="s">
        <v>8033</v>
      </c>
      <c r="E883" s="1">
        <v>45174</v>
      </c>
      <c r="F883">
        <v>915.75</v>
      </c>
      <c r="G883">
        <v>66</v>
      </c>
      <c r="H883" t="s">
        <v>6</v>
      </c>
      <c r="I883" t="str">
        <f>_xlfn.XLOOKUP(shipments[[#This Row],[SPID]],people[SPID],people[Sales_person],"NA",0)</f>
        <v>Dennison Crosswaite</v>
      </c>
      <c r="J883">
        <f>YEAR(shipments[[#This Row],[Shipdate]])</f>
        <v>2023</v>
      </c>
      <c r="K883">
        <f>MONTH(shipments[[#This Row],[Shipdate]])</f>
        <v>9</v>
      </c>
      <c r="L883" t="str">
        <f>TEXT(shipments[[#This Row],[Shipdate]],"mmmm")</f>
        <v>September</v>
      </c>
      <c r="M883">
        <f>_xlfn.XLOOKUP(shipments[[#This Row],[PID]],products[PID],products[Cost_per_box],"NA",0)</f>
        <v>9.57</v>
      </c>
      <c r="N883">
        <f>shipments[[#This Row],[Boxes]]*shipments[[#This Row],[Cost Per Box]]</f>
        <v>631.62</v>
      </c>
      <c r="O883">
        <f>shipments[[#This Row],[Sales Amount]]-shipments[[#This Row],[Total Cost]]</f>
        <v>284.13</v>
      </c>
      <c r="P883" s="9">
        <f>shipments[[#This Row],[Profit]]/shipments[[#This Row],[Sales Amount]]</f>
        <v>0.31027027027027027</v>
      </c>
    </row>
    <row r="884" spans="1:16" x14ac:dyDescent="1">
      <c r="A884" t="s">
        <v>918</v>
      </c>
      <c r="B884" t="s">
        <v>8039</v>
      </c>
      <c r="C884" t="s">
        <v>8026</v>
      </c>
      <c r="D884" t="s">
        <v>8035</v>
      </c>
      <c r="E884" s="1">
        <v>45512</v>
      </c>
      <c r="F884">
        <v>6192</v>
      </c>
      <c r="G884">
        <v>774</v>
      </c>
      <c r="H884" t="s">
        <v>17</v>
      </c>
      <c r="I884" t="str">
        <f>_xlfn.XLOOKUP(shipments[[#This Row],[SPID]],people[SPID],people[Sales_person],"NA",0)</f>
        <v>Dennison Crosswaite</v>
      </c>
      <c r="J884">
        <f>YEAR(shipments[[#This Row],[Shipdate]])</f>
        <v>2024</v>
      </c>
      <c r="K884">
        <f>MONTH(shipments[[#This Row],[Shipdate]])</f>
        <v>8</v>
      </c>
      <c r="L884" t="str">
        <f>TEXT(shipments[[#This Row],[Shipdate]],"mmmm")</f>
        <v>August</v>
      </c>
      <c r="M884">
        <f>_xlfn.XLOOKUP(shipments[[#This Row],[PID]],products[PID],products[Cost_per_box],"NA",0)</f>
        <v>8.43</v>
      </c>
      <c r="N884">
        <f>shipments[[#This Row],[Boxes]]*shipments[[#This Row],[Cost Per Box]]</f>
        <v>6524.82</v>
      </c>
      <c r="O884">
        <f>shipments[[#This Row],[Sales Amount]]-shipments[[#This Row],[Total Cost]]</f>
        <v>-332.81999999999971</v>
      </c>
      <c r="P884" s="9">
        <f>shipments[[#This Row],[Profit]]/shipments[[#This Row],[Sales Amount]]</f>
        <v>-5.3749999999999951E-2</v>
      </c>
    </row>
    <row r="885" spans="1:16" x14ac:dyDescent="1">
      <c r="A885" t="s">
        <v>919</v>
      </c>
      <c r="B885" t="s">
        <v>8039</v>
      </c>
      <c r="C885" t="s">
        <v>8027</v>
      </c>
      <c r="D885" t="s">
        <v>8033</v>
      </c>
      <c r="E885" s="1">
        <v>45344</v>
      </c>
      <c r="F885">
        <v>11578.5</v>
      </c>
      <c r="G885">
        <v>1053</v>
      </c>
      <c r="H885" t="s">
        <v>6</v>
      </c>
      <c r="I885" t="str">
        <f>_xlfn.XLOOKUP(shipments[[#This Row],[SPID]],people[SPID],people[Sales_person],"NA",0)</f>
        <v>Dennison Crosswaite</v>
      </c>
      <c r="J885">
        <f>YEAR(shipments[[#This Row],[Shipdate]])</f>
        <v>2024</v>
      </c>
      <c r="K885">
        <f>MONTH(shipments[[#This Row],[Shipdate]])</f>
        <v>2</v>
      </c>
      <c r="L885" t="str">
        <f>TEXT(shipments[[#This Row],[Shipdate]],"mmmm")</f>
        <v>February</v>
      </c>
      <c r="M885">
        <f>_xlfn.XLOOKUP(shipments[[#This Row],[PID]],products[PID],products[Cost_per_box],"NA",0)</f>
        <v>6.8</v>
      </c>
      <c r="N885">
        <f>shipments[[#This Row],[Boxes]]*shipments[[#This Row],[Cost Per Box]]</f>
        <v>7160.4</v>
      </c>
      <c r="O885">
        <f>shipments[[#This Row],[Sales Amount]]-shipments[[#This Row],[Total Cost]]</f>
        <v>4418.1000000000004</v>
      </c>
      <c r="P885" s="9">
        <f>shipments[[#This Row],[Profit]]/shipments[[#This Row],[Sales Amount]]</f>
        <v>0.38157792460163237</v>
      </c>
    </row>
    <row r="886" spans="1:16" x14ac:dyDescent="1">
      <c r="A886" t="s">
        <v>920</v>
      </c>
      <c r="B886" t="s">
        <v>8039</v>
      </c>
      <c r="C886" t="s">
        <v>8027</v>
      </c>
      <c r="D886" t="s">
        <v>8036</v>
      </c>
      <c r="E886" s="1">
        <v>45190</v>
      </c>
      <c r="F886">
        <v>13187.25</v>
      </c>
      <c r="G886">
        <v>1199</v>
      </c>
      <c r="H886" t="s">
        <v>6</v>
      </c>
      <c r="I886" t="str">
        <f>_xlfn.XLOOKUP(shipments[[#This Row],[SPID]],people[SPID],people[Sales_person],"NA",0)</f>
        <v>Dennison Crosswaite</v>
      </c>
      <c r="J886">
        <f>YEAR(shipments[[#This Row],[Shipdate]])</f>
        <v>2023</v>
      </c>
      <c r="K886">
        <f>MONTH(shipments[[#This Row],[Shipdate]])</f>
        <v>9</v>
      </c>
      <c r="L886" t="str">
        <f>TEXT(shipments[[#This Row],[Shipdate]],"mmmm")</f>
        <v>September</v>
      </c>
      <c r="M886">
        <f>_xlfn.XLOOKUP(shipments[[#This Row],[PID]],products[PID],products[Cost_per_box],"NA",0)</f>
        <v>6.8</v>
      </c>
      <c r="N886">
        <f>shipments[[#This Row],[Boxes]]*shipments[[#This Row],[Cost Per Box]]</f>
        <v>8153.2</v>
      </c>
      <c r="O886">
        <f>shipments[[#This Row],[Sales Amount]]-shipments[[#This Row],[Total Cost]]</f>
        <v>5034.05</v>
      </c>
      <c r="P886" s="9">
        <f>shipments[[#This Row],[Profit]]/shipments[[#This Row],[Sales Amount]]</f>
        <v>0.38173614665680866</v>
      </c>
    </row>
    <row r="887" spans="1:16" x14ac:dyDescent="1">
      <c r="A887" t="s">
        <v>921</v>
      </c>
      <c r="B887" t="s">
        <v>8039</v>
      </c>
      <c r="C887" t="s">
        <v>8027</v>
      </c>
      <c r="D887" t="s">
        <v>8037</v>
      </c>
      <c r="E887" s="1">
        <v>45425</v>
      </c>
      <c r="F887">
        <v>9047.25</v>
      </c>
      <c r="G887">
        <v>1006</v>
      </c>
      <c r="H887" t="s">
        <v>6</v>
      </c>
      <c r="I887" t="str">
        <f>_xlfn.XLOOKUP(shipments[[#This Row],[SPID]],people[SPID],people[Sales_person],"NA",0)</f>
        <v>Dennison Crosswaite</v>
      </c>
      <c r="J887">
        <f>YEAR(shipments[[#This Row],[Shipdate]])</f>
        <v>2024</v>
      </c>
      <c r="K887">
        <f>MONTH(shipments[[#This Row],[Shipdate]])</f>
        <v>5</v>
      </c>
      <c r="L887" t="str">
        <f>TEXT(shipments[[#This Row],[Shipdate]],"mmmm")</f>
        <v>May</v>
      </c>
      <c r="M887">
        <f>_xlfn.XLOOKUP(shipments[[#This Row],[PID]],products[PID],products[Cost_per_box],"NA",0)</f>
        <v>6.8</v>
      </c>
      <c r="N887">
        <f>shipments[[#This Row],[Boxes]]*shipments[[#This Row],[Cost Per Box]]</f>
        <v>6840.8</v>
      </c>
      <c r="O887">
        <f>shipments[[#This Row],[Sales Amount]]-shipments[[#This Row],[Total Cost]]</f>
        <v>2206.4499999999998</v>
      </c>
      <c r="P887" s="9">
        <f>shipments[[#This Row],[Profit]]/shipments[[#This Row],[Sales Amount]]</f>
        <v>0.24388073724059794</v>
      </c>
    </row>
    <row r="888" spans="1:16" x14ac:dyDescent="1">
      <c r="A888" t="s">
        <v>922</v>
      </c>
      <c r="B888" t="s">
        <v>8039</v>
      </c>
      <c r="C888" t="s">
        <v>8027</v>
      </c>
      <c r="D888" t="s">
        <v>8037</v>
      </c>
      <c r="E888" s="1">
        <v>45082</v>
      </c>
      <c r="F888">
        <v>3395.25</v>
      </c>
      <c r="G888">
        <v>486</v>
      </c>
      <c r="H888" t="s">
        <v>6</v>
      </c>
      <c r="I888" t="str">
        <f>_xlfn.XLOOKUP(shipments[[#This Row],[SPID]],people[SPID],people[Sales_person],"NA",0)</f>
        <v>Dennison Crosswaite</v>
      </c>
      <c r="J888">
        <f>YEAR(shipments[[#This Row],[Shipdate]])</f>
        <v>2023</v>
      </c>
      <c r="K888">
        <f>MONTH(shipments[[#This Row],[Shipdate]])</f>
        <v>6</v>
      </c>
      <c r="L888" t="str">
        <f>TEXT(shipments[[#This Row],[Shipdate]],"mmmm")</f>
        <v>June</v>
      </c>
      <c r="M888">
        <f>_xlfn.XLOOKUP(shipments[[#This Row],[PID]],products[PID],products[Cost_per_box],"NA",0)</f>
        <v>6.8</v>
      </c>
      <c r="N888">
        <f>shipments[[#This Row],[Boxes]]*shipments[[#This Row],[Cost Per Box]]</f>
        <v>3304.7999999999997</v>
      </c>
      <c r="O888">
        <f>shipments[[#This Row],[Sales Amount]]-shipments[[#This Row],[Total Cost]]</f>
        <v>90.450000000000273</v>
      </c>
      <c r="P888" s="9">
        <f>shipments[[#This Row],[Profit]]/shipments[[#This Row],[Sales Amount]]</f>
        <v>2.6640159045725725E-2</v>
      </c>
    </row>
    <row r="889" spans="1:16" x14ac:dyDescent="1">
      <c r="A889" t="s">
        <v>923</v>
      </c>
      <c r="B889" t="s">
        <v>8039</v>
      </c>
      <c r="C889" t="s">
        <v>8027</v>
      </c>
      <c r="D889" t="s">
        <v>8032</v>
      </c>
      <c r="E889" s="1">
        <v>45392</v>
      </c>
      <c r="F889">
        <v>10368</v>
      </c>
      <c r="G889">
        <v>1152</v>
      </c>
      <c r="H889" t="s">
        <v>6</v>
      </c>
      <c r="I889" t="str">
        <f>_xlfn.XLOOKUP(shipments[[#This Row],[SPID]],people[SPID],people[Sales_person],"NA",0)</f>
        <v>Dennison Crosswaite</v>
      </c>
      <c r="J889">
        <f>YEAR(shipments[[#This Row],[Shipdate]])</f>
        <v>2024</v>
      </c>
      <c r="K889">
        <f>MONTH(shipments[[#This Row],[Shipdate]])</f>
        <v>4</v>
      </c>
      <c r="L889" t="str">
        <f>TEXT(shipments[[#This Row],[Shipdate]],"mmmm")</f>
        <v>April</v>
      </c>
      <c r="M889">
        <f>_xlfn.XLOOKUP(shipments[[#This Row],[PID]],products[PID],products[Cost_per_box],"NA",0)</f>
        <v>6.8</v>
      </c>
      <c r="N889">
        <f>shipments[[#This Row],[Boxes]]*shipments[[#This Row],[Cost Per Box]]</f>
        <v>7833.5999999999995</v>
      </c>
      <c r="O889">
        <f>shipments[[#This Row],[Sales Amount]]-shipments[[#This Row],[Total Cost]]</f>
        <v>2534.4000000000005</v>
      </c>
      <c r="P889" s="9">
        <f>shipments[[#This Row],[Profit]]/shipments[[#This Row],[Sales Amount]]</f>
        <v>0.24444444444444449</v>
      </c>
    </row>
    <row r="890" spans="1:16" x14ac:dyDescent="1">
      <c r="A890" t="s">
        <v>924</v>
      </c>
      <c r="B890" t="s">
        <v>8039</v>
      </c>
      <c r="C890" t="s">
        <v>8027</v>
      </c>
      <c r="D890" t="s">
        <v>8036</v>
      </c>
      <c r="E890" s="1">
        <v>45489</v>
      </c>
      <c r="F890">
        <v>11160</v>
      </c>
      <c r="G890">
        <v>1116</v>
      </c>
      <c r="H890" t="s">
        <v>17</v>
      </c>
      <c r="I890" t="str">
        <f>_xlfn.XLOOKUP(shipments[[#This Row],[SPID]],people[SPID],people[Sales_person],"NA",0)</f>
        <v>Dennison Crosswaite</v>
      </c>
      <c r="J890">
        <f>YEAR(shipments[[#This Row],[Shipdate]])</f>
        <v>2024</v>
      </c>
      <c r="K890">
        <f>MONTH(shipments[[#This Row],[Shipdate]])</f>
        <v>7</v>
      </c>
      <c r="L890" t="str">
        <f>TEXT(shipments[[#This Row],[Shipdate]],"mmmm")</f>
        <v>July</v>
      </c>
      <c r="M890">
        <f>_xlfn.XLOOKUP(shipments[[#This Row],[PID]],products[PID],products[Cost_per_box],"NA",0)</f>
        <v>6.8</v>
      </c>
      <c r="N890">
        <f>shipments[[#This Row],[Boxes]]*shipments[[#This Row],[Cost Per Box]]</f>
        <v>7588.8</v>
      </c>
      <c r="O890">
        <f>shipments[[#This Row],[Sales Amount]]-shipments[[#This Row],[Total Cost]]</f>
        <v>3571.2</v>
      </c>
      <c r="P890" s="9">
        <f>shipments[[#This Row],[Profit]]/shipments[[#This Row],[Sales Amount]]</f>
        <v>0.32</v>
      </c>
    </row>
    <row r="891" spans="1:16" x14ac:dyDescent="1">
      <c r="A891" t="s">
        <v>925</v>
      </c>
      <c r="B891" t="s">
        <v>8039</v>
      </c>
      <c r="C891" t="s">
        <v>8028</v>
      </c>
      <c r="D891" t="s">
        <v>8032</v>
      </c>
      <c r="E891" s="1">
        <v>45420</v>
      </c>
      <c r="F891">
        <v>11526.75</v>
      </c>
      <c r="G891">
        <v>412</v>
      </c>
      <c r="H891" t="s">
        <v>6</v>
      </c>
      <c r="I891" t="str">
        <f>_xlfn.XLOOKUP(shipments[[#This Row],[SPID]],people[SPID],people[Sales_person],"NA",0)</f>
        <v>Dennison Crosswaite</v>
      </c>
      <c r="J891">
        <f>YEAR(shipments[[#This Row],[Shipdate]])</f>
        <v>2024</v>
      </c>
      <c r="K891">
        <f>MONTH(shipments[[#This Row],[Shipdate]])</f>
        <v>5</v>
      </c>
      <c r="L891" t="str">
        <f>TEXT(shipments[[#This Row],[Shipdate]],"mmmm")</f>
        <v>May</v>
      </c>
      <c r="M891">
        <f>_xlfn.XLOOKUP(shipments[[#This Row],[PID]],products[PID],products[Cost_per_box],"NA",0)</f>
        <v>5.04</v>
      </c>
      <c r="N891">
        <f>shipments[[#This Row],[Boxes]]*shipments[[#This Row],[Cost Per Box]]</f>
        <v>2076.48</v>
      </c>
      <c r="O891">
        <f>shipments[[#This Row],[Sales Amount]]-shipments[[#This Row],[Total Cost]]</f>
        <v>9450.27</v>
      </c>
      <c r="P891" s="9">
        <f>shipments[[#This Row],[Profit]]/shipments[[#This Row],[Sales Amount]]</f>
        <v>0.81985555338668747</v>
      </c>
    </row>
    <row r="892" spans="1:16" x14ac:dyDescent="1">
      <c r="A892" t="s">
        <v>926</v>
      </c>
      <c r="B892" t="s">
        <v>8039</v>
      </c>
      <c r="C892" t="s">
        <v>8028</v>
      </c>
      <c r="D892" t="s">
        <v>8033</v>
      </c>
      <c r="E892" s="1">
        <v>45415</v>
      </c>
      <c r="F892">
        <v>6376.5</v>
      </c>
      <c r="G892">
        <v>237</v>
      </c>
      <c r="H892" t="s">
        <v>6</v>
      </c>
      <c r="I892" t="str">
        <f>_xlfn.XLOOKUP(shipments[[#This Row],[SPID]],people[SPID],people[Sales_person],"NA",0)</f>
        <v>Dennison Crosswaite</v>
      </c>
      <c r="J892">
        <f>YEAR(shipments[[#This Row],[Shipdate]])</f>
        <v>2024</v>
      </c>
      <c r="K892">
        <f>MONTH(shipments[[#This Row],[Shipdate]])</f>
        <v>5</v>
      </c>
      <c r="L892" t="str">
        <f>TEXT(shipments[[#This Row],[Shipdate]],"mmmm")</f>
        <v>May</v>
      </c>
      <c r="M892">
        <f>_xlfn.XLOOKUP(shipments[[#This Row],[PID]],products[PID],products[Cost_per_box],"NA",0)</f>
        <v>5.04</v>
      </c>
      <c r="N892">
        <f>shipments[[#This Row],[Boxes]]*shipments[[#This Row],[Cost Per Box]]</f>
        <v>1194.48</v>
      </c>
      <c r="O892">
        <f>shipments[[#This Row],[Sales Amount]]-shipments[[#This Row],[Total Cost]]</f>
        <v>5182.0200000000004</v>
      </c>
      <c r="P892" s="9">
        <f>shipments[[#This Row],[Profit]]/shipments[[#This Row],[Sales Amount]]</f>
        <v>0.81267466478475658</v>
      </c>
    </row>
    <row r="893" spans="1:16" x14ac:dyDescent="1">
      <c r="A893" t="s">
        <v>927</v>
      </c>
      <c r="B893" t="s">
        <v>8039</v>
      </c>
      <c r="C893" t="s">
        <v>8028</v>
      </c>
      <c r="D893" t="s">
        <v>8034</v>
      </c>
      <c r="E893" s="1">
        <v>45205</v>
      </c>
      <c r="F893">
        <v>7155</v>
      </c>
      <c r="G893">
        <v>287</v>
      </c>
      <c r="H893" t="s">
        <v>6</v>
      </c>
      <c r="I893" t="str">
        <f>_xlfn.XLOOKUP(shipments[[#This Row],[SPID]],people[SPID],people[Sales_person],"NA",0)</f>
        <v>Dennison Crosswaite</v>
      </c>
      <c r="J893">
        <f>YEAR(shipments[[#This Row],[Shipdate]])</f>
        <v>2023</v>
      </c>
      <c r="K893">
        <f>MONTH(shipments[[#This Row],[Shipdate]])</f>
        <v>10</v>
      </c>
      <c r="L893" t="str">
        <f>TEXT(shipments[[#This Row],[Shipdate]],"mmmm")</f>
        <v>October</v>
      </c>
      <c r="M893">
        <f>_xlfn.XLOOKUP(shipments[[#This Row],[PID]],products[PID],products[Cost_per_box],"NA",0)</f>
        <v>5.04</v>
      </c>
      <c r="N893">
        <f>shipments[[#This Row],[Boxes]]*shipments[[#This Row],[Cost Per Box]]</f>
        <v>1446.48</v>
      </c>
      <c r="O893">
        <f>shipments[[#This Row],[Sales Amount]]-shipments[[#This Row],[Total Cost]]</f>
        <v>5708.52</v>
      </c>
      <c r="P893" s="9">
        <f>shipments[[#This Row],[Profit]]/shipments[[#This Row],[Sales Amount]]</f>
        <v>0.79783647798742141</v>
      </c>
    </row>
    <row r="894" spans="1:16" x14ac:dyDescent="1">
      <c r="A894" t="s">
        <v>928</v>
      </c>
      <c r="B894" t="s">
        <v>8039</v>
      </c>
      <c r="C894" t="s">
        <v>8028</v>
      </c>
      <c r="D894" t="s">
        <v>8035</v>
      </c>
      <c r="E894" s="1">
        <v>45317</v>
      </c>
      <c r="F894">
        <v>2103.75</v>
      </c>
      <c r="G894">
        <v>73</v>
      </c>
      <c r="H894" t="s">
        <v>6</v>
      </c>
      <c r="I894" t="str">
        <f>_xlfn.XLOOKUP(shipments[[#This Row],[SPID]],people[SPID],people[Sales_person],"NA",0)</f>
        <v>Dennison Crosswaite</v>
      </c>
      <c r="J894">
        <f>YEAR(shipments[[#This Row],[Shipdate]])</f>
        <v>2024</v>
      </c>
      <c r="K894">
        <f>MONTH(shipments[[#This Row],[Shipdate]])</f>
        <v>1</v>
      </c>
      <c r="L894" t="str">
        <f>TEXT(shipments[[#This Row],[Shipdate]],"mmmm")</f>
        <v>January</v>
      </c>
      <c r="M894">
        <f>_xlfn.XLOOKUP(shipments[[#This Row],[PID]],products[PID],products[Cost_per_box],"NA",0)</f>
        <v>5.04</v>
      </c>
      <c r="N894">
        <f>shipments[[#This Row],[Boxes]]*shipments[[#This Row],[Cost Per Box]]</f>
        <v>367.92</v>
      </c>
      <c r="O894">
        <f>shipments[[#This Row],[Sales Amount]]-shipments[[#This Row],[Total Cost]]</f>
        <v>1735.83</v>
      </c>
      <c r="P894" s="9">
        <f>shipments[[#This Row],[Profit]]/shipments[[#This Row],[Sales Amount]]</f>
        <v>0.82511229946524056</v>
      </c>
    </row>
    <row r="895" spans="1:16" x14ac:dyDescent="1">
      <c r="A895" t="s">
        <v>929</v>
      </c>
      <c r="B895" t="s">
        <v>8039</v>
      </c>
      <c r="C895" t="s">
        <v>8028</v>
      </c>
      <c r="D895" t="s">
        <v>8037</v>
      </c>
      <c r="E895" s="1">
        <v>45421</v>
      </c>
      <c r="F895">
        <v>10183.5</v>
      </c>
      <c r="G895">
        <v>378</v>
      </c>
      <c r="H895" t="s">
        <v>6</v>
      </c>
      <c r="I895" t="str">
        <f>_xlfn.XLOOKUP(shipments[[#This Row],[SPID]],people[SPID],people[Sales_person],"NA",0)</f>
        <v>Dennison Crosswaite</v>
      </c>
      <c r="J895">
        <f>YEAR(shipments[[#This Row],[Shipdate]])</f>
        <v>2024</v>
      </c>
      <c r="K895">
        <f>MONTH(shipments[[#This Row],[Shipdate]])</f>
        <v>5</v>
      </c>
      <c r="L895" t="str">
        <f>TEXT(shipments[[#This Row],[Shipdate]],"mmmm")</f>
        <v>May</v>
      </c>
      <c r="M895">
        <f>_xlfn.XLOOKUP(shipments[[#This Row],[PID]],products[PID],products[Cost_per_box],"NA",0)</f>
        <v>5.04</v>
      </c>
      <c r="N895">
        <f>shipments[[#This Row],[Boxes]]*shipments[[#This Row],[Cost Per Box]]</f>
        <v>1905.1200000000001</v>
      </c>
      <c r="O895">
        <f>shipments[[#This Row],[Sales Amount]]-shipments[[#This Row],[Total Cost]]</f>
        <v>8278.3799999999992</v>
      </c>
      <c r="P895" s="9">
        <f>shipments[[#This Row],[Profit]]/shipments[[#This Row],[Sales Amount]]</f>
        <v>0.81292090145824114</v>
      </c>
    </row>
    <row r="896" spans="1:16" x14ac:dyDescent="1">
      <c r="A896" t="s">
        <v>930</v>
      </c>
      <c r="B896" t="s">
        <v>8039</v>
      </c>
      <c r="C896" t="s">
        <v>8028</v>
      </c>
      <c r="D896" t="s">
        <v>8032</v>
      </c>
      <c r="E896" s="1">
        <v>45027</v>
      </c>
      <c r="F896">
        <v>4407.75</v>
      </c>
      <c r="G896">
        <v>152</v>
      </c>
      <c r="H896" t="s">
        <v>6</v>
      </c>
      <c r="I896" t="str">
        <f>_xlfn.XLOOKUP(shipments[[#This Row],[SPID]],people[SPID],people[Sales_person],"NA",0)</f>
        <v>Dennison Crosswaite</v>
      </c>
      <c r="J896">
        <f>YEAR(shipments[[#This Row],[Shipdate]])</f>
        <v>2023</v>
      </c>
      <c r="K896">
        <f>MONTH(shipments[[#This Row],[Shipdate]])</f>
        <v>4</v>
      </c>
      <c r="L896" t="str">
        <f>TEXT(shipments[[#This Row],[Shipdate]],"mmmm")</f>
        <v>April</v>
      </c>
      <c r="M896">
        <f>_xlfn.XLOOKUP(shipments[[#This Row],[PID]],products[PID],products[Cost_per_box],"NA",0)</f>
        <v>5.04</v>
      </c>
      <c r="N896">
        <f>shipments[[#This Row],[Boxes]]*shipments[[#This Row],[Cost Per Box]]</f>
        <v>766.08</v>
      </c>
      <c r="O896">
        <f>shipments[[#This Row],[Sales Amount]]-shipments[[#This Row],[Total Cost]]</f>
        <v>3641.67</v>
      </c>
      <c r="P896" s="9">
        <f>shipments[[#This Row],[Profit]]/shipments[[#This Row],[Sales Amount]]</f>
        <v>0.82619703930576827</v>
      </c>
    </row>
    <row r="897" spans="1:16" x14ac:dyDescent="1">
      <c r="A897" t="s">
        <v>931</v>
      </c>
      <c r="B897" t="s">
        <v>8039</v>
      </c>
      <c r="C897" t="s">
        <v>8029</v>
      </c>
      <c r="D897" t="s">
        <v>8036</v>
      </c>
      <c r="E897" s="1">
        <v>45350</v>
      </c>
      <c r="F897">
        <v>18708.75</v>
      </c>
      <c r="G897">
        <v>1701</v>
      </c>
      <c r="H897" t="s">
        <v>6</v>
      </c>
      <c r="I897" t="str">
        <f>_xlfn.XLOOKUP(shipments[[#This Row],[SPID]],people[SPID],people[Sales_person],"NA",0)</f>
        <v>Dennison Crosswaite</v>
      </c>
      <c r="J897">
        <f>YEAR(shipments[[#This Row],[Shipdate]])</f>
        <v>2024</v>
      </c>
      <c r="K897">
        <f>MONTH(shipments[[#This Row],[Shipdate]])</f>
        <v>2</v>
      </c>
      <c r="L897" t="str">
        <f>TEXT(shipments[[#This Row],[Shipdate]],"mmmm")</f>
        <v>February</v>
      </c>
      <c r="M897">
        <f>_xlfn.XLOOKUP(shipments[[#This Row],[PID]],products[PID],products[Cost_per_box],"NA",0)</f>
        <v>2.76</v>
      </c>
      <c r="N897">
        <f>shipments[[#This Row],[Boxes]]*shipments[[#This Row],[Cost Per Box]]</f>
        <v>4694.7599999999993</v>
      </c>
      <c r="O897">
        <f>shipments[[#This Row],[Sales Amount]]-shipments[[#This Row],[Total Cost]]</f>
        <v>14013.990000000002</v>
      </c>
      <c r="P897" s="9">
        <f>shipments[[#This Row],[Profit]]/shipments[[#This Row],[Sales Amount]]</f>
        <v>0.74906073361395076</v>
      </c>
    </row>
    <row r="898" spans="1:16" x14ac:dyDescent="1">
      <c r="A898" t="s">
        <v>932</v>
      </c>
      <c r="B898" t="s">
        <v>8039</v>
      </c>
      <c r="C898" t="s">
        <v>8029</v>
      </c>
      <c r="D898" t="s">
        <v>8033</v>
      </c>
      <c r="E898" s="1">
        <v>45441</v>
      </c>
      <c r="F898">
        <v>2317.5</v>
      </c>
      <c r="G898">
        <v>232</v>
      </c>
      <c r="H898" t="s">
        <v>6</v>
      </c>
      <c r="I898" t="str">
        <f>_xlfn.XLOOKUP(shipments[[#This Row],[SPID]],people[SPID],people[Sales_person],"NA",0)</f>
        <v>Dennison Crosswaite</v>
      </c>
      <c r="J898">
        <f>YEAR(shipments[[#This Row],[Shipdate]])</f>
        <v>2024</v>
      </c>
      <c r="K898">
        <f>MONTH(shipments[[#This Row],[Shipdate]])</f>
        <v>5</v>
      </c>
      <c r="L898" t="str">
        <f>TEXT(shipments[[#This Row],[Shipdate]],"mmmm")</f>
        <v>May</v>
      </c>
      <c r="M898">
        <f>_xlfn.XLOOKUP(shipments[[#This Row],[PID]],products[PID],products[Cost_per_box],"NA",0)</f>
        <v>2.76</v>
      </c>
      <c r="N898">
        <f>shipments[[#This Row],[Boxes]]*shipments[[#This Row],[Cost Per Box]]</f>
        <v>640.31999999999994</v>
      </c>
      <c r="O898">
        <f>shipments[[#This Row],[Sales Amount]]-shipments[[#This Row],[Total Cost]]</f>
        <v>1677.18</v>
      </c>
      <c r="P898" s="9">
        <f>shipments[[#This Row],[Profit]]/shipments[[#This Row],[Sales Amount]]</f>
        <v>0.72370226537216831</v>
      </c>
    </row>
    <row r="899" spans="1:16" x14ac:dyDescent="1">
      <c r="A899" t="s">
        <v>933</v>
      </c>
      <c r="B899" t="s">
        <v>8039</v>
      </c>
      <c r="C899" t="s">
        <v>8029</v>
      </c>
      <c r="D899" t="s">
        <v>8034</v>
      </c>
      <c r="E899" s="1">
        <v>45161</v>
      </c>
      <c r="F899">
        <v>8084.25</v>
      </c>
      <c r="G899">
        <v>899</v>
      </c>
      <c r="H899" t="s">
        <v>6</v>
      </c>
      <c r="I899" t="str">
        <f>_xlfn.XLOOKUP(shipments[[#This Row],[SPID]],people[SPID],people[Sales_person],"NA",0)</f>
        <v>Dennison Crosswaite</v>
      </c>
      <c r="J899">
        <f>YEAR(shipments[[#This Row],[Shipdate]])</f>
        <v>2023</v>
      </c>
      <c r="K899">
        <f>MONTH(shipments[[#This Row],[Shipdate]])</f>
        <v>8</v>
      </c>
      <c r="L899" t="str">
        <f>TEXT(shipments[[#This Row],[Shipdate]],"mmmm")</f>
        <v>August</v>
      </c>
      <c r="M899">
        <f>_xlfn.XLOOKUP(shipments[[#This Row],[PID]],products[PID],products[Cost_per_box],"NA",0)</f>
        <v>2.76</v>
      </c>
      <c r="N899">
        <f>shipments[[#This Row],[Boxes]]*shipments[[#This Row],[Cost Per Box]]</f>
        <v>2481.2399999999998</v>
      </c>
      <c r="O899">
        <f>shipments[[#This Row],[Sales Amount]]-shipments[[#This Row],[Total Cost]]</f>
        <v>5603.01</v>
      </c>
      <c r="P899" s="9">
        <f>shipments[[#This Row],[Profit]]/shipments[[#This Row],[Sales Amount]]</f>
        <v>0.69307727989609424</v>
      </c>
    </row>
    <row r="900" spans="1:16" x14ac:dyDescent="1">
      <c r="A900" t="s">
        <v>934</v>
      </c>
      <c r="B900" t="s">
        <v>8039</v>
      </c>
      <c r="C900" t="s">
        <v>8030</v>
      </c>
      <c r="D900" t="s">
        <v>8037</v>
      </c>
      <c r="E900" s="1">
        <v>45082</v>
      </c>
      <c r="F900">
        <v>5046.75</v>
      </c>
      <c r="G900">
        <v>561</v>
      </c>
      <c r="H900" t="s">
        <v>6</v>
      </c>
      <c r="I900" t="str">
        <f>_xlfn.XLOOKUP(shipments[[#This Row],[SPID]],people[SPID],people[Sales_person],"NA",0)</f>
        <v>Dennison Crosswaite</v>
      </c>
      <c r="J900">
        <f>YEAR(shipments[[#This Row],[Shipdate]])</f>
        <v>2023</v>
      </c>
      <c r="K900">
        <f>MONTH(shipments[[#This Row],[Shipdate]])</f>
        <v>6</v>
      </c>
      <c r="L900" t="str">
        <f>TEXT(shipments[[#This Row],[Shipdate]],"mmmm")</f>
        <v>June</v>
      </c>
      <c r="M900">
        <f>_xlfn.XLOOKUP(shipments[[#This Row],[PID]],products[PID],products[Cost_per_box],"NA",0)</f>
        <v>3.32</v>
      </c>
      <c r="N900">
        <f>shipments[[#This Row],[Boxes]]*shipments[[#This Row],[Cost Per Box]]</f>
        <v>1862.52</v>
      </c>
      <c r="O900">
        <f>shipments[[#This Row],[Sales Amount]]-shipments[[#This Row],[Total Cost]]</f>
        <v>3184.23</v>
      </c>
      <c r="P900" s="9">
        <f>shipments[[#This Row],[Profit]]/shipments[[#This Row],[Sales Amount]]</f>
        <v>0.63094664883340768</v>
      </c>
    </row>
    <row r="901" spans="1:16" x14ac:dyDescent="1">
      <c r="A901" t="s">
        <v>935</v>
      </c>
      <c r="B901" t="s">
        <v>8039</v>
      </c>
      <c r="C901" t="s">
        <v>8030</v>
      </c>
      <c r="D901" t="s">
        <v>8032</v>
      </c>
      <c r="E901" s="1">
        <v>45082</v>
      </c>
      <c r="F901">
        <v>7823.25</v>
      </c>
      <c r="G901">
        <v>783</v>
      </c>
      <c r="H901" t="s">
        <v>6</v>
      </c>
      <c r="I901" t="str">
        <f>_xlfn.XLOOKUP(shipments[[#This Row],[SPID]],people[SPID],people[Sales_person],"NA",0)</f>
        <v>Dennison Crosswaite</v>
      </c>
      <c r="J901">
        <f>YEAR(shipments[[#This Row],[Shipdate]])</f>
        <v>2023</v>
      </c>
      <c r="K901">
        <f>MONTH(shipments[[#This Row],[Shipdate]])</f>
        <v>6</v>
      </c>
      <c r="L901" t="str">
        <f>TEXT(shipments[[#This Row],[Shipdate]],"mmmm")</f>
        <v>June</v>
      </c>
      <c r="M901">
        <f>_xlfn.XLOOKUP(shipments[[#This Row],[PID]],products[PID],products[Cost_per_box],"NA",0)</f>
        <v>3.32</v>
      </c>
      <c r="N901">
        <f>shipments[[#This Row],[Boxes]]*shipments[[#This Row],[Cost Per Box]]</f>
        <v>2599.56</v>
      </c>
      <c r="O901">
        <f>shipments[[#This Row],[Sales Amount]]-shipments[[#This Row],[Total Cost]]</f>
        <v>5223.6900000000005</v>
      </c>
      <c r="P901" s="9">
        <f>shipments[[#This Row],[Profit]]/shipments[[#This Row],[Sales Amount]]</f>
        <v>0.66771354616048328</v>
      </c>
    </row>
    <row r="902" spans="1:16" x14ac:dyDescent="1">
      <c r="A902" t="s">
        <v>936</v>
      </c>
      <c r="B902" t="s">
        <v>8039</v>
      </c>
      <c r="C902" t="s">
        <v>8031</v>
      </c>
      <c r="D902" t="s">
        <v>8032</v>
      </c>
      <c r="E902" s="1">
        <v>45236</v>
      </c>
      <c r="F902">
        <v>3006</v>
      </c>
      <c r="G902">
        <v>151</v>
      </c>
      <c r="H902" t="s">
        <v>6</v>
      </c>
      <c r="I902" t="str">
        <f>_xlfn.XLOOKUP(shipments[[#This Row],[SPID]],people[SPID],people[Sales_person],"NA",0)</f>
        <v>Dennison Crosswaite</v>
      </c>
      <c r="J902">
        <f>YEAR(shipments[[#This Row],[Shipdate]])</f>
        <v>2023</v>
      </c>
      <c r="K902">
        <f>MONTH(shipments[[#This Row],[Shipdate]])</f>
        <v>11</v>
      </c>
      <c r="L902" t="str">
        <f>TEXT(shipments[[#This Row],[Shipdate]],"mmmm")</f>
        <v>November</v>
      </c>
      <c r="M902">
        <f>_xlfn.XLOOKUP(shipments[[#This Row],[PID]],products[PID],products[Cost_per_box],"NA",0)</f>
        <v>2.65</v>
      </c>
      <c r="N902">
        <f>shipments[[#This Row],[Boxes]]*shipments[[#This Row],[Cost Per Box]]</f>
        <v>400.15</v>
      </c>
      <c r="O902">
        <f>shipments[[#This Row],[Sales Amount]]-shipments[[#This Row],[Total Cost]]</f>
        <v>2605.85</v>
      </c>
      <c r="P902" s="9">
        <f>shipments[[#This Row],[Profit]]/shipments[[#This Row],[Sales Amount]]</f>
        <v>0.8668829008649368</v>
      </c>
    </row>
    <row r="903" spans="1:16" x14ac:dyDescent="1">
      <c r="A903" t="s">
        <v>937</v>
      </c>
      <c r="B903" t="s">
        <v>8039</v>
      </c>
      <c r="C903" t="s">
        <v>8031</v>
      </c>
      <c r="D903" t="s">
        <v>8036</v>
      </c>
      <c r="E903" s="1">
        <v>45141</v>
      </c>
      <c r="F903">
        <v>6446.25</v>
      </c>
      <c r="G903">
        <v>340</v>
      </c>
      <c r="H903" t="s">
        <v>6</v>
      </c>
      <c r="I903" t="str">
        <f>_xlfn.XLOOKUP(shipments[[#This Row],[SPID]],people[SPID],people[Sales_person],"NA",0)</f>
        <v>Dennison Crosswaite</v>
      </c>
      <c r="J903">
        <f>YEAR(shipments[[#This Row],[Shipdate]])</f>
        <v>2023</v>
      </c>
      <c r="K903">
        <f>MONTH(shipments[[#This Row],[Shipdate]])</f>
        <v>8</v>
      </c>
      <c r="L903" t="str">
        <f>TEXT(shipments[[#This Row],[Shipdate]],"mmmm")</f>
        <v>August</v>
      </c>
      <c r="M903">
        <f>_xlfn.XLOOKUP(shipments[[#This Row],[PID]],products[PID],products[Cost_per_box],"NA",0)</f>
        <v>2.65</v>
      </c>
      <c r="N903">
        <f>shipments[[#This Row],[Boxes]]*shipments[[#This Row],[Cost Per Box]]</f>
        <v>901</v>
      </c>
      <c r="O903">
        <f>shipments[[#This Row],[Sales Amount]]-shipments[[#This Row],[Total Cost]]</f>
        <v>5545.25</v>
      </c>
      <c r="P903" s="9">
        <f>shipments[[#This Row],[Profit]]/shipments[[#This Row],[Sales Amount]]</f>
        <v>0.86022881520263716</v>
      </c>
    </row>
    <row r="904" spans="1:16" x14ac:dyDescent="1">
      <c r="A904" t="s">
        <v>938</v>
      </c>
      <c r="B904" t="s">
        <v>8039</v>
      </c>
      <c r="C904" t="s">
        <v>8031</v>
      </c>
      <c r="D904" t="s">
        <v>8032</v>
      </c>
      <c r="E904" s="1">
        <v>45184</v>
      </c>
      <c r="F904">
        <v>6372</v>
      </c>
      <c r="G904">
        <v>319</v>
      </c>
      <c r="H904" t="s">
        <v>6</v>
      </c>
      <c r="I904" t="str">
        <f>_xlfn.XLOOKUP(shipments[[#This Row],[SPID]],people[SPID],people[Sales_person],"NA",0)</f>
        <v>Dennison Crosswaite</v>
      </c>
      <c r="J904">
        <f>YEAR(shipments[[#This Row],[Shipdate]])</f>
        <v>2023</v>
      </c>
      <c r="K904">
        <f>MONTH(shipments[[#This Row],[Shipdate]])</f>
        <v>9</v>
      </c>
      <c r="L904" t="str">
        <f>TEXT(shipments[[#This Row],[Shipdate]],"mmmm")</f>
        <v>September</v>
      </c>
      <c r="M904">
        <f>_xlfn.XLOOKUP(shipments[[#This Row],[PID]],products[PID],products[Cost_per_box],"NA",0)</f>
        <v>2.65</v>
      </c>
      <c r="N904">
        <f>shipments[[#This Row],[Boxes]]*shipments[[#This Row],[Cost Per Box]]</f>
        <v>845.35</v>
      </c>
      <c r="O904">
        <f>shipments[[#This Row],[Sales Amount]]-shipments[[#This Row],[Total Cost]]</f>
        <v>5526.65</v>
      </c>
      <c r="P904" s="9">
        <f>shipments[[#This Row],[Profit]]/shipments[[#This Row],[Sales Amount]]</f>
        <v>0.8673336472065285</v>
      </c>
    </row>
    <row r="905" spans="1:16" x14ac:dyDescent="1">
      <c r="A905" t="s">
        <v>939</v>
      </c>
      <c r="B905" t="s">
        <v>8039</v>
      </c>
      <c r="C905" t="s">
        <v>8031</v>
      </c>
      <c r="D905" t="s">
        <v>8035</v>
      </c>
      <c r="E905" s="1">
        <v>45296</v>
      </c>
      <c r="F905">
        <v>8118</v>
      </c>
      <c r="G905">
        <v>428</v>
      </c>
      <c r="H905" t="s">
        <v>6</v>
      </c>
      <c r="I905" t="str">
        <f>_xlfn.XLOOKUP(shipments[[#This Row],[SPID]],people[SPID],people[Sales_person],"NA",0)</f>
        <v>Dennison Crosswaite</v>
      </c>
      <c r="J905">
        <f>YEAR(shipments[[#This Row],[Shipdate]])</f>
        <v>2024</v>
      </c>
      <c r="K905">
        <f>MONTH(shipments[[#This Row],[Shipdate]])</f>
        <v>1</v>
      </c>
      <c r="L905" t="str">
        <f>TEXT(shipments[[#This Row],[Shipdate]],"mmmm")</f>
        <v>January</v>
      </c>
      <c r="M905">
        <f>_xlfn.XLOOKUP(shipments[[#This Row],[PID]],products[PID],products[Cost_per_box],"NA",0)</f>
        <v>2.65</v>
      </c>
      <c r="N905">
        <f>shipments[[#This Row],[Boxes]]*shipments[[#This Row],[Cost Per Box]]</f>
        <v>1134.2</v>
      </c>
      <c r="O905">
        <f>shipments[[#This Row],[Sales Amount]]-shipments[[#This Row],[Total Cost]]</f>
        <v>6983.8</v>
      </c>
      <c r="P905" s="9">
        <f>shipments[[#This Row],[Profit]]/shipments[[#This Row],[Sales Amount]]</f>
        <v>0.86028578467602856</v>
      </c>
    </row>
    <row r="906" spans="1:16" x14ac:dyDescent="1">
      <c r="A906" t="s">
        <v>940</v>
      </c>
      <c r="B906" t="s">
        <v>8039</v>
      </c>
      <c r="C906" t="s">
        <v>8031</v>
      </c>
      <c r="D906" t="s">
        <v>8032</v>
      </c>
      <c r="E906" s="1">
        <v>44943</v>
      </c>
      <c r="F906">
        <v>9312.75</v>
      </c>
      <c r="G906">
        <v>491</v>
      </c>
      <c r="H906" t="s">
        <v>6</v>
      </c>
      <c r="I906" t="str">
        <f>_xlfn.XLOOKUP(shipments[[#This Row],[SPID]],people[SPID],people[Sales_person],"NA",0)</f>
        <v>Dennison Crosswaite</v>
      </c>
      <c r="J906">
        <f>YEAR(shipments[[#This Row],[Shipdate]])</f>
        <v>2023</v>
      </c>
      <c r="K906">
        <f>MONTH(shipments[[#This Row],[Shipdate]])</f>
        <v>1</v>
      </c>
      <c r="L906" t="str">
        <f>TEXT(shipments[[#This Row],[Shipdate]],"mmmm")</f>
        <v>January</v>
      </c>
      <c r="M906">
        <f>_xlfn.XLOOKUP(shipments[[#This Row],[PID]],products[PID],products[Cost_per_box],"NA",0)</f>
        <v>2.65</v>
      </c>
      <c r="N906">
        <f>shipments[[#This Row],[Boxes]]*shipments[[#This Row],[Cost Per Box]]</f>
        <v>1301.1499999999999</v>
      </c>
      <c r="O906">
        <f>shipments[[#This Row],[Sales Amount]]-shipments[[#This Row],[Total Cost]]</f>
        <v>8011.6</v>
      </c>
      <c r="P906" s="9">
        <f>shipments[[#This Row],[Profit]]/shipments[[#This Row],[Sales Amount]]</f>
        <v>0.86028294542428396</v>
      </c>
    </row>
    <row r="907" spans="1:16" x14ac:dyDescent="1">
      <c r="A907" t="s">
        <v>941</v>
      </c>
      <c r="B907" t="s">
        <v>8039</v>
      </c>
      <c r="C907" t="s">
        <v>8031</v>
      </c>
      <c r="D907" t="s">
        <v>8034</v>
      </c>
      <c r="E907" s="1">
        <v>45208</v>
      </c>
      <c r="F907">
        <v>6077.25</v>
      </c>
      <c r="G907">
        <v>290</v>
      </c>
      <c r="H907" t="s">
        <v>6</v>
      </c>
      <c r="I907" t="str">
        <f>_xlfn.XLOOKUP(shipments[[#This Row],[SPID]],people[SPID],people[Sales_person],"NA",0)</f>
        <v>Dennison Crosswaite</v>
      </c>
      <c r="J907">
        <f>YEAR(shipments[[#This Row],[Shipdate]])</f>
        <v>2023</v>
      </c>
      <c r="K907">
        <f>MONTH(shipments[[#This Row],[Shipdate]])</f>
        <v>10</v>
      </c>
      <c r="L907" t="str">
        <f>TEXT(shipments[[#This Row],[Shipdate]],"mmmm")</f>
        <v>October</v>
      </c>
      <c r="M907">
        <f>_xlfn.XLOOKUP(shipments[[#This Row],[PID]],products[PID],products[Cost_per_box],"NA",0)</f>
        <v>2.65</v>
      </c>
      <c r="N907">
        <f>shipments[[#This Row],[Boxes]]*shipments[[#This Row],[Cost Per Box]]</f>
        <v>768.5</v>
      </c>
      <c r="O907">
        <f>shipments[[#This Row],[Sales Amount]]-shipments[[#This Row],[Total Cost]]</f>
        <v>5308.75</v>
      </c>
      <c r="P907" s="9">
        <f>shipments[[#This Row],[Profit]]/shipments[[#This Row],[Sales Amount]]</f>
        <v>0.87354477765436667</v>
      </c>
    </row>
    <row r="908" spans="1:16" x14ac:dyDescent="1">
      <c r="A908" t="s">
        <v>942</v>
      </c>
      <c r="B908" t="s">
        <v>8039</v>
      </c>
      <c r="C908" t="s">
        <v>8031</v>
      </c>
      <c r="D908" t="s">
        <v>8036</v>
      </c>
      <c r="E908" s="1">
        <v>45560</v>
      </c>
      <c r="F908">
        <v>1930.5</v>
      </c>
      <c r="G908">
        <v>108</v>
      </c>
      <c r="H908" t="s">
        <v>25</v>
      </c>
      <c r="I908" t="str">
        <f>_xlfn.XLOOKUP(shipments[[#This Row],[SPID]],people[SPID],people[Sales_person],"NA",0)</f>
        <v>Dennison Crosswaite</v>
      </c>
      <c r="J908">
        <f>YEAR(shipments[[#This Row],[Shipdate]])</f>
        <v>2024</v>
      </c>
      <c r="K908">
        <f>MONTH(shipments[[#This Row],[Shipdate]])</f>
        <v>9</v>
      </c>
      <c r="L908" t="str">
        <f>TEXT(shipments[[#This Row],[Shipdate]],"mmmm")</f>
        <v>September</v>
      </c>
      <c r="M908">
        <f>_xlfn.XLOOKUP(shipments[[#This Row],[PID]],products[PID],products[Cost_per_box],"NA",0)</f>
        <v>2.65</v>
      </c>
      <c r="N908">
        <f>shipments[[#This Row],[Boxes]]*shipments[[#This Row],[Cost Per Box]]</f>
        <v>286.2</v>
      </c>
      <c r="O908">
        <f>shipments[[#This Row],[Sales Amount]]-shipments[[#This Row],[Total Cost]]</f>
        <v>1644.3</v>
      </c>
      <c r="P908" s="9">
        <f>shipments[[#This Row],[Profit]]/shipments[[#This Row],[Sales Amount]]</f>
        <v>0.85174825174825175</v>
      </c>
    </row>
    <row r="909" spans="1:16" x14ac:dyDescent="1">
      <c r="A909" t="s">
        <v>943</v>
      </c>
      <c r="B909" t="s">
        <v>8039</v>
      </c>
      <c r="C909" t="s">
        <v>8010</v>
      </c>
      <c r="D909" t="s">
        <v>8032</v>
      </c>
      <c r="E909" s="1">
        <v>45173</v>
      </c>
      <c r="F909">
        <v>6810.75</v>
      </c>
      <c r="G909">
        <v>426</v>
      </c>
      <c r="H909" t="s">
        <v>6</v>
      </c>
      <c r="I909" t="str">
        <f>_xlfn.XLOOKUP(shipments[[#This Row],[SPID]],people[SPID],people[Sales_person],"NA",0)</f>
        <v>Dennison Crosswaite</v>
      </c>
      <c r="J909">
        <f>YEAR(shipments[[#This Row],[Shipdate]])</f>
        <v>2023</v>
      </c>
      <c r="K909">
        <f>MONTH(shipments[[#This Row],[Shipdate]])</f>
        <v>9</v>
      </c>
      <c r="L909" t="str">
        <f>TEXT(shipments[[#This Row],[Shipdate]],"mmmm")</f>
        <v>September</v>
      </c>
      <c r="M909">
        <f>_xlfn.XLOOKUP(shipments[[#This Row],[PID]],products[PID],products[Cost_per_box],"NA",0)</f>
        <v>5.26</v>
      </c>
      <c r="N909">
        <f>shipments[[#This Row],[Boxes]]*shipments[[#This Row],[Cost Per Box]]</f>
        <v>2240.7599999999998</v>
      </c>
      <c r="O909">
        <f>shipments[[#This Row],[Sales Amount]]-shipments[[#This Row],[Total Cost]]</f>
        <v>4569.99</v>
      </c>
      <c r="P909" s="9">
        <f>shipments[[#This Row],[Profit]]/shipments[[#This Row],[Sales Amount]]</f>
        <v>0.67099658627904413</v>
      </c>
    </row>
    <row r="910" spans="1:16" x14ac:dyDescent="1">
      <c r="A910" t="s">
        <v>944</v>
      </c>
      <c r="B910" t="s">
        <v>8039</v>
      </c>
      <c r="C910" t="s">
        <v>8010</v>
      </c>
      <c r="D910" t="s">
        <v>8032</v>
      </c>
      <c r="E910" s="1">
        <v>45555</v>
      </c>
      <c r="F910">
        <v>225</v>
      </c>
      <c r="G910">
        <v>19</v>
      </c>
      <c r="H910" t="s">
        <v>25</v>
      </c>
      <c r="I910" t="str">
        <f>_xlfn.XLOOKUP(shipments[[#This Row],[SPID]],people[SPID],people[Sales_person],"NA",0)</f>
        <v>Dennison Crosswaite</v>
      </c>
      <c r="J910">
        <f>YEAR(shipments[[#This Row],[Shipdate]])</f>
        <v>2024</v>
      </c>
      <c r="K910">
        <f>MONTH(shipments[[#This Row],[Shipdate]])</f>
        <v>9</v>
      </c>
      <c r="L910" t="str">
        <f>TEXT(shipments[[#This Row],[Shipdate]],"mmmm")</f>
        <v>September</v>
      </c>
      <c r="M910">
        <f>_xlfn.XLOOKUP(shipments[[#This Row],[PID]],products[PID],products[Cost_per_box],"NA",0)</f>
        <v>5.26</v>
      </c>
      <c r="N910">
        <f>shipments[[#This Row],[Boxes]]*shipments[[#This Row],[Cost Per Box]]</f>
        <v>99.94</v>
      </c>
      <c r="O910">
        <f>shipments[[#This Row],[Sales Amount]]-shipments[[#This Row],[Total Cost]]</f>
        <v>125.06</v>
      </c>
      <c r="P910" s="9">
        <f>shipments[[#This Row],[Profit]]/shipments[[#This Row],[Sales Amount]]</f>
        <v>0.55582222222222222</v>
      </c>
    </row>
    <row r="911" spans="1:16" x14ac:dyDescent="1">
      <c r="A911" t="s">
        <v>945</v>
      </c>
      <c r="B911" t="s">
        <v>8039</v>
      </c>
      <c r="C911" t="s">
        <v>8010</v>
      </c>
      <c r="D911" t="s">
        <v>8032</v>
      </c>
      <c r="E911" s="1">
        <v>45278</v>
      </c>
      <c r="F911">
        <v>5181.75</v>
      </c>
      <c r="G911">
        <v>346</v>
      </c>
      <c r="H911" t="s">
        <v>6</v>
      </c>
      <c r="I911" t="str">
        <f>_xlfn.XLOOKUP(shipments[[#This Row],[SPID]],people[SPID],people[Sales_person],"NA",0)</f>
        <v>Dennison Crosswaite</v>
      </c>
      <c r="J911">
        <f>YEAR(shipments[[#This Row],[Shipdate]])</f>
        <v>2023</v>
      </c>
      <c r="K911">
        <f>MONTH(shipments[[#This Row],[Shipdate]])</f>
        <v>12</v>
      </c>
      <c r="L911" t="str">
        <f>TEXT(shipments[[#This Row],[Shipdate]],"mmmm")</f>
        <v>December</v>
      </c>
      <c r="M911">
        <f>_xlfn.XLOOKUP(shipments[[#This Row],[PID]],products[PID],products[Cost_per_box],"NA",0)</f>
        <v>5.26</v>
      </c>
      <c r="N911">
        <f>shipments[[#This Row],[Boxes]]*shipments[[#This Row],[Cost Per Box]]</f>
        <v>1819.96</v>
      </c>
      <c r="O911">
        <f>shipments[[#This Row],[Sales Amount]]-shipments[[#This Row],[Total Cost]]</f>
        <v>3361.79</v>
      </c>
      <c r="P911" s="9">
        <f>shipments[[#This Row],[Profit]]/shipments[[#This Row],[Sales Amount]]</f>
        <v>0.64877502774159312</v>
      </c>
    </row>
    <row r="912" spans="1:16" x14ac:dyDescent="1">
      <c r="A912" t="s">
        <v>946</v>
      </c>
      <c r="B912" t="s">
        <v>8039</v>
      </c>
      <c r="C912" t="s">
        <v>8010</v>
      </c>
      <c r="D912" t="s">
        <v>8037</v>
      </c>
      <c r="E912" s="1">
        <v>45523</v>
      </c>
      <c r="F912">
        <v>783</v>
      </c>
      <c r="G912">
        <v>56</v>
      </c>
      <c r="H912" t="s">
        <v>17</v>
      </c>
      <c r="I912" t="str">
        <f>_xlfn.XLOOKUP(shipments[[#This Row],[SPID]],people[SPID],people[Sales_person],"NA",0)</f>
        <v>Dennison Crosswaite</v>
      </c>
      <c r="J912">
        <f>YEAR(shipments[[#This Row],[Shipdate]])</f>
        <v>2024</v>
      </c>
      <c r="K912">
        <f>MONTH(shipments[[#This Row],[Shipdate]])</f>
        <v>8</v>
      </c>
      <c r="L912" t="str">
        <f>TEXT(shipments[[#This Row],[Shipdate]],"mmmm")</f>
        <v>August</v>
      </c>
      <c r="M912">
        <f>_xlfn.XLOOKUP(shipments[[#This Row],[PID]],products[PID],products[Cost_per_box],"NA",0)</f>
        <v>5.26</v>
      </c>
      <c r="N912">
        <f>shipments[[#This Row],[Boxes]]*shipments[[#This Row],[Cost Per Box]]</f>
        <v>294.56</v>
      </c>
      <c r="O912">
        <f>shipments[[#This Row],[Sales Amount]]-shipments[[#This Row],[Total Cost]]</f>
        <v>488.44</v>
      </c>
      <c r="P912" s="9">
        <f>shipments[[#This Row],[Profit]]/shipments[[#This Row],[Sales Amount]]</f>
        <v>0.62380587484035754</v>
      </c>
    </row>
    <row r="913" spans="1:16" x14ac:dyDescent="1">
      <c r="A913" t="s">
        <v>947</v>
      </c>
      <c r="B913" t="s">
        <v>8039</v>
      </c>
      <c r="C913" t="s">
        <v>8011</v>
      </c>
      <c r="D913" t="s">
        <v>8035</v>
      </c>
      <c r="E913" s="1">
        <v>45453</v>
      </c>
      <c r="F913">
        <v>5044.5</v>
      </c>
      <c r="G913">
        <v>297</v>
      </c>
      <c r="H913" t="s">
        <v>6</v>
      </c>
      <c r="I913" t="str">
        <f>_xlfn.XLOOKUP(shipments[[#This Row],[SPID]],people[SPID],people[Sales_person],"NA",0)</f>
        <v>Dennison Crosswaite</v>
      </c>
      <c r="J913">
        <f>YEAR(shipments[[#This Row],[Shipdate]])</f>
        <v>2024</v>
      </c>
      <c r="K913">
        <f>MONTH(shipments[[#This Row],[Shipdate]])</f>
        <v>6</v>
      </c>
      <c r="L913" t="str">
        <f>TEXT(shipments[[#This Row],[Shipdate]],"mmmm")</f>
        <v>June</v>
      </c>
      <c r="M913">
        <f>_xlfn.XLOOKUP(shipments[[#This Row],[PID]],products[PID],products[Cost_per_box],"NA",0)</f>
        <v>7.48</v>
      </c>
      <c r="N913">
        <f>shipments[[#This Row],[Boxes]]*shipments[[#This Row],[Cost Per Box]]</f>
        <v>2221.56</v>
      </c>
      <c r="O913">
        <f>shipments[[#This Row],[Sales Amount]]-shipments[[#This Row],[Total Cost]]</f>
        <v>2822.94</v>
      </c>
      <c r="P913" s="9">
        <f>shipments[[#This Row],[Profit]]/shipments[[#This Row],[Sales Amount]]</f>
        <v>0.55960749330954507</v>
      </c>
    </row>
    <row r="914" spans="1:16" x14ac:dyDescent="1">
      <c r="A914" t="s">
        <v>948</v>
      </c>
      <c r="B914" t="s">
        <v>8039</v>
      </c>
      <c r="C914" t="s">
        <v>8012</v>
      </c>
      <c r="D914" t="s">
        <v>8037</v>
      </c>
      <c r="E914" s="1">
        <v>44985</v>
      </c>
      <c r="F914">
        <v>1665</v>
      </c>
      <c r="G914">
        <v>139</v>
      </c>
      <c r="H914" t="s">
        <v>6</v>
      </c>
      <c r="I914" t="str">
        <f>_xlfn.XLOOKUP(shipments[[#This Row],[SPID]],people[SPID],people[Sales_person],"NA",0)</f>
        <v>Dennison Crosswaite</v>
      </c>
      <c r="J914">
        <f>YEAR(shipments[[#This Row],[Shipdate]])</f>
        <v>2023</v>
      </c>
      <c r="K914">
        <f>MONTH(shipments[[#This Row],[Shipdate]])</f>
        <v>2</v>
      </c>
      <c r="L914" t="str">
        <f>TEXT(shipments[[#This Row],[Shipdate]],"mmmm")</f>
        <v>February</v>
      </c>
      <c r="M914">
        <f>_xlfn.XLOOKUP(shipments[[#This Row],[PID]],products[PID],products[Cost_per_box],"NA",0)</f>
        <v>5.15</v>
      </c>
      <c r="N914">
        <f>shipments[[#This Row],[Boxes]]*shipments[[#This Row],[Cost Per Box]]</f>
        <v>715.85</v>
      </c>
      <c r="O914">
        <f>shipments[[#This Row],[Sales Amount]]-shipments[[#This Row],[Total Cost]]</f>
        <v>949.15</v>
      </c>
      <c r="P914" s="9">
        <f>shipments[[#This Row],[Profit]]/shipments[[#This Row],[Sales Amount]]</f>
        <v>0.57006006006006005</v>
      </c>
    </row>
    <row r="915" spans="1:16" x14ac:dyDescent="1">
      <c r="A915" t="s">
        <v>949</v>
      </c>
      <c r="B915" t="s">
        <v>8039</v>
      </c>
      <c r="C915" t="s">
        <v>8013</v>
      </c>
      <c r="D915" t="s">
        <v>8037</v>
      </c>
      <c r="E915" s="1">
        <v>44966</v>
      </c>
      <c r="F915">
        <v>3838.5</v>
      </c>
      <c r="G915">
        <v>640</v>
      </c>
      <c r="H915" t="s">
        <v>6</v>
      </c>
      <c r="I915" t="str">
        <f>_xlfn.XLOOKUP(shipments[[#This Row],[SPID]],people[SPID],people[Sales_person],"NA",0)</f>
        <v>Dennison Crosswaite</v>
      </c>
      <c r="J915">
        <f>YEAR(shipments[[#This Row],[Shipdate]])</f>
        <v>2023</v>
      </c>
      <c r="K915">
        <f>MONTH(shipments[[#This Row],[Shipdate]])</f>
        <v>2</v>
      </c>
      <c r="L915" t="str">
        <f>TEXT(shipments[[#This Row],[Shipdate]],"mmmm")</f>
        <v>February</v>
      </c>
      <c r="M915">
        <f>_xlfn.XLOOKUP(shipments[[#This Row],[PID]],products[PID],products[Cost_per_box],"NA",0)</f>
        <v>3.85</v>
      </c>
      <c r="N915">
        <f>shipments[[#This Row],[Boxes]]*shipments[[#This Row],[Cost Per Box]]</f>
        <v>2464</v>
      </c>
      <c r="O915">
        <f>shipments[[#This Row],[Sales Amount]]-shipments[[#This Row],[Total Cost]]</f>
        <v>1374.5</v>
      </c>
      <c r="P915" s="9">
        <f>shipments[[#This Row],[Profit]]/shipments[[#This Row],[Sales Amount]]</f>
        <v>0.35808258434284224</v>
      </c>
    </row>
    <row r="916" spans="1:16" x14ac:dyDescent="1">
      <c r="A916" t="s">
        <v>950</v>
      </c>
      <c r="B916" t="s">
        <v>8039</v>
      </c>
      <c r="C916" t="s">
        <v>8013</v>
      </c>
      <c r="D916" t="s">
        <v>8033</v>
      </c>
      <c r="E916" s="1">
        <v>45252</v>
      </c>
      <c r="F916">
        <v>137.25</v>
      </c>
      <c r="G916">
        <v>20</v>
      </c>
      <c r="H916" t="s">
        <v>6</v>
      </c>
      <c r="I916" t="str">
        <f>_xlfn.XLOOKUP(shipments[[#This Row],[SPID]],people[SPID],people[Sales_person],"NA",0)</f>
        <v>Dennison Crosswaite</v>
      </c>
      <c r="J916">
        <f>YEAR(shipments[[#This Row],[Shipdate]])</f>
        <v>2023</v>
      </c>
      <c r="K916">
        <f>MONTH(shipments[[#This Row],[Shipdate]])</f>
        <v>11</v>
      </c>
      <c r="L916" t="str">
        <f>TEXT(shipments[[#This Row],[Shipdate]],"mmmm")</f>
        <v>November</v>
      </c>
      <c r="M916">
        <f>_xlfn.XLOOKUP(shipments[[#This Row],[PID]],products[PID],products[Cost_per_box],"NA",0)</f>
        <v>3.85</v>
      </c>
      <c r="N916">
        <f>shipments[[#This Row],[Boxes]]*shipments[[#This Row],[Cost Per Box]]</f>
        <v>77</v>
      </c>
      <c r="O916">
        <f>shipments[[#This Row],[Sales Amount]]-shipments[[#This Row],[Total Cost]]</f>
        <v>60.25</v>
      </c>
      <c r="P916" s="9">
        <f>shipments[[#This Row],[Profit]]/shipments[[#This Row],[Sales Amount]]</f>
        <v>0.43897996357012753</v>
      </c>
    </row>
    <row r="917" spans="1:16" x14ac:dyDescent="1">
      <c r="A917" t="s">
        <v>951</v>
      </c>
      <c r="B917" t="s">
        <v>8039</v>
      </c>
      <c r="C917" t="s">
        <v>8014</v>
      </c>
      <c r="D917" t="s">
        <v>8033</v>
      </c>
      <c r="E917" s="1">
        <v>45085</v>
      </c>
      <c r="F917">
        <v>3478.5</v>
      </c>
      <c r="G917">
        <v>580</v>
      </c>
      <c r="H917" t="s">
        <v>6</v>
      </c>
      <c r="I917" t="str">
        <f>_xlfn.XLOOKUP(shipments[[#This Row],[SPID]],people[SPID],people[Sales_person],"NA",0)</f>
        <v>Dennison Crosswaite</v>
      </c>
      <c r="J917">
        <f>YEAR(shipments[[#This Row],[Shipdate]])</f>
        <v>2023</v>
      </c>
      <c r="K917">
        <f>MONTH(shipments[[#This Row],[Shipdate]])</f>
        <v>6</v>
      </c>
      <c r="L917" t="str">
        <f>TEXT(shipments[[#This Row],[Shipdate]],"mmmm")</f>
        <v>June</v>
      </c>
      <c r="M917">
        <f>_xlfn.XLOOKUP(shipments[[#This Row],[PID]],products[PID],products[Cost_per_box],"NA",0)</f>
        <v>5.72</v>
      </c>
      <c r="N917">
        <f>shipments[[#This Row],[Boxes]]*shipments[[#This Row],[Cost Per Box]]</f>
        <v>3317.6</v>
      </c>
      <c r="O917">
        <f>shipments[[#This Row],[Sales Amount]]-shipments[[#This Row],[Total Cost]]</f>
        <v>160.90000000000009</v>
      </c>
      <c r="P917" s="9">
        <f>shipments[[#This Row],[Profit]]/shipments[[#This Row],[Sales Amount]]</f>
        <v>4.6255569929567371E-2</v>
      </c>
    </row>
    <row r="918" spans="1:16" x14ac:dyDescent="1">
      <c r="A918" t="s">
        <v>952</v>
      </c>
      <c r="B918" t="s">
        <v>8039</v>
      </c>
      <c r="C918" t="s">
        <v>8014</v>
      </c>
      <c r="D918" t="s">
        <v>8037</v>
      </c>
      <c r="E918" s="1">
        <v>45271</v>
      </c>
      <c r="F918">
        <v>3649.5</v>
      </c>
      <c r="G918">
        <v>609</v>
      </c>
      <c r="H918" t="s">
        <v>6</v>
      </c>
      <c r="I918" t="str">
        <f>_xlfn.XLOOKUP(shipments[[#This Row],[SPID]],people[SPID],people[Sales_person],"NA",0)</f>
        <v>Dennison Crosswaite</v>
      </c>
      <c r="J918">
        <f>YEAR(shipments[[#This Row],[Shipdate]])</f>
        <v>2023</v>
      </c>
      <c r="K918">
        <f>MONTH(shipments[[#This Row],[Shipdate]])</f>
        <v>12</v>
      </c>
      <c r="L918" t="str">
        <f>TEXT(shipments[[#This Row],[Shipdate]],"mmmm")</f>
        <v>December</v>
      </c>
      <c r="M918">
        <f>_xlfn.XLOOKUP(shipments[[#This Row],[PID]],products[PID],products[Cost_per_box],"NA",0)</f>
        <v>5.72</v>
      </c>
      <c r="N918">
        <f>shipments[[#This Row],[Boxes]]*shipments[[#This Row],[Cost Per Box]]</f>
        <v>3483.48</v>
      </c>
      <c r="O918">
        <f>shipments[[#This Row],[Sales Amount]]-shipments[[#This Row],[Total Cost]]</f>
        <v>166.01999999999998</v>
      </c>
      <c r="P918" s="9">
        <f>shipments[[#This Row],[Profit]]/shipments[[#This Row],[Sales Amount]]</f>
        <v>4.5491163173037398E-2</v>
      </c>
    </row>
    <row r="919" spans="1:16" x14ac:dyDescent="1">
      <c r="A919" t="s">
        <v>953</v>
      </c>
      <c r="B919" t="s">
        <v>8039</v>
      </c>
      <c r="C919" t="s">
        <v>8014</v>
      </c>
      <c r="D919" t="s">
        <v>8036</v>
      </c>
      <c r="E919" s="1">
        <v>45355</v>
      </c>
      <c r="F919">
        <v>3069</v>
      </c>
      <c r="G919">
        <v>614</v>
      </c>
      <c r="H919" t="s">
        <v>6</v>
      </c>
      <c r="I919" t="str">
        <f>_xlfn.XLOOKUP(shipments[[#This Row],[SPID]],people[SPID],people[Sales_person],"NA",0)</f>
        <v>Dennison Crosswaite</v>
      </c>
      <c r="J919">
        <f>YEAR(shipments[[#This Row],[Shipdate]])</f>
        <v>2024</v>
      </c>
      <c r="K919">
        <f>MONTH(shipments[[#This Row],[Shipdate]])</f>
        <v>3</v>
      </c>
      <c r="L919" t="str">
        <f>TEXT(shipments[[#This Row],[Shipdate]],"mmmm")</f>
        <v>March</v>
      </c>
      <c r="M919">
        <f>_xlfn.XLOOKUP(shipments[[#This Row],[PID]],products[PID],products[Cost_per_box],"NA",0)</f>
        <v>5.72</v>
      </c>
      <c r="N919">
        <f>shipments[[#This Row],[Boxes]]*shipments[[#This Row],[Cost Per Box]]</f>
        <v>3512.08</v>
      </c>
      <c r="O919">
        <f>shipments[[#This Row],[Sales Amount]]-shipments[[#This Row],[Total Cost]]</f>
        <v>-443.07999999999993</v>
      </c>
      <c r="P919" s="9">
        <f>shipments[[#This Row],[Profit]]/shipments[[#This Row],[Sales Amount]]</f>
        <v>-0.14437275985663081</v>
      </c>
    </row>
    <row r="920" spans="1:16" x14ac:dyDescent="1">
      <c r="A920" t="s">
        <v>954</v>
      </c>
      <c r="B920" t="s">
        <v>8039</v>
      </c>
      <c r="C920" t="s">
        <v>8016</v>
      </c>
      <c r="D920" t="s">
        <v>8032</v>
      </c>
      <c r="E920" s="1">
        <v>45322</v>
      </c>
      <c r="F920">
        <v>5931</v>
      </c>
      <c r="G920">
        <v>248</v>
      </c>
      <c r="H920" t="s">
        <v>6</v>
      </c>
      <c r="I920" t="str">
        <f>_xlfn.XLOOKUP(shipments[[#This Row],[SPID]],people[SPID],people[Sales_person],"NA",0)</f>
        <v>Dennison Crosswaite</v>
      </c>
      <c r="J920">
        <f>YEAR(shipments[[#This Row],[Shipdate]])</f>
        <v>2024</v>
      </c>
      <c r="K920">
        <f>MONTH(shipments[[#This Row],[Shipdate]])</f>
        <v>1</v>
      </c>
      <c r="L920" t="str">
        <f>TEXT(shipments[[#This Row],[Shipdate]],"mmmm")</f>
        <v>January</v>
      </c>
      <c r="M920">
        <f>_xlfn.XLOOKUP(shipments[[#This Row],[PID]],products[PID],products[Cost_per_box],"NA",0)</f>
        <v>9.94</v>
      </c>
      <c r="N920">
        <f>shipments[[#This Row],[Boxes]]*shipments[[#This Row],[Cost Per Box]]</f>
        <v>2465.12</v>
      </c>
      <c r="O920">
        <f>shipments[[#This Row],[Sales Amount]]-shipments[[#This Row],[Total Cost]]</f>
        <v>3465.88</v>
      </c>
      <c r="P920" s="9">
        <f>shipments[[#This Row],[Profit]]/shipments[[#This Row],[Sales Amount]]</f>
        <v>0.58436688585398755</v>
      </c>
    </row>
    <row r="921" spans="1:16" x14ac:dyDescent="1">
      <c r="A921" t="s">
        <v>955</v>
      </c>
      <c r="B921" t="s">
        <v>8039</v>
      </c>
      <c r="C921" t="s">
        <v>8016</v>
      </c>
      <c r="D921" t="s">
        <v>8033</v>
      </c>
      <c r="E921" s="1">
        <v>45329</v>
      </c>
      <c r="F921">
        <v>5130</v>
      </c>
      <c r="G921">
        <v>198</v>
      </c>
      <c r="H921" t="s">
        <v>6</v>
      </c>
      <c r="I921" t="str">
        <f>_xlfn.XLOOKUP(shipments[[#This Row],[SPID]],people[SPID],people[Sales_person],"NA",0)</f>
        <v>Dennison Crosswaite</v>
      </c>
      <c r="J921">
        <f>YEAR(shipments[[#This Row],[Shipdate]])</f>
        <v>2024</v>
      </c>
      <c r="K921">
        <f>MONTH(shipments[[#This Row],[Shipdate]])</f>
        <v>2</v>
      </c>
      <c r="L921" t="str">
        <f>TEXT(shipments[[#This Row],[Shipdate]],"mmmm")</f>
        <v>February</v>
      </c>
      <c r="M921">
        <f>_xlfn.XLOOKUP(shipments[[#This Row],[PID]],products[PID],products[Cost_per_box],"NA",0)</f>
        <v>9.94</v>
      </c>
      <c r="N921">
        <f>shipments[[#This Row],[Boxes]]*shipments[[#This Row],[Cost Per Box]]</f>
        <v>1968.12</v>
      </c>
      <c r="O921">
        <f>shipments[[#This Row],[Sales Amount]]-shipments[[#This Row],[Total Cost]]</f>
        <v>3161.88</v>
      </c>
      <c r="P921" s="9">
        <f>shipments[[#This Row],[Profit]]/shipments[[#This Row],[Sales Amount]]</f>
        <v>0.61635087719298243</v>
      </c>
    </row>
    <row r="922" spans="1:16" x14ac:dyDescent="1">
      <c r="A922" t="s">
        <v>956</v>
      </c>
      <c r="B922" t="s">
        <v>8039</v>
      </c>
      <c r="C922" t="s">
        <v>8016</v>
      </c>
      <c r="D922" t="s">
        <v>8037</v>
      </c>
      <c r="E922" s="1">
        <v>45468</v>
      </c>
      <c r="F922">
        <v>5548.5</v>
      </c>
      <c r="G922">
        <v>222</v>
      </c>
      <c r="H922" t="s">
        <v>6</v>
      </c>
      <c r="I922" t="str">
        <f>_xlfn.XLOOKUP(shipments[[#This Row],[SPID]],people[SPID],people[Sales_person],"NA",0)</f>
        <v>Dennison Crosswaite</v>
      </c>
      <c r="J922">
        <f>YEAR(shipments[[#This Row],[Shipdate]])</f>
        <v>2024</v>
      </c>
      <c r="K922">
        <f>MONTH(shipments[[#This Row],[Shipdate]])</f>
        <v>6</v>
      </c>
      <c r="L922" t="str">
        <f>TEXT(shipments[[#This Row],[Shipdate]],"mmmm")</f>
        <v>June</v>
      </c>
      <c r="M922">
        <f>_xlfn.XLOOKUP(shipments[[#This Row],[PID]],products[PID],products[Cost_per_box],"NA",0)</f>
        <v>9.94</v>
      </c>
      <c r="N922">
        <f>shipments[[#This Row],[Boxes]]*shipments[[#This Row],[Cost Per Box]]</f>
        <v>2206.6799999999998</v>
      </c>
      <c r="O922">
        <f>shipments[[#This Row],[Sales Amount]]-shipments[[#This Row],[Total Cost]]</f>
        <v>3341.82</v>
      </c>
      <c r="P922" s="9">
        <f>shipments[[#This Row],[Profit]]/shipments[[#This Row],[Sales Amount]]</f>
        <v>0.60229251148959184</v>
      </c>
    </row>
    <row r="923" spans="1:16" x14ac:dyDescent="1">
      <c r="A923" t="s">
        <v>957</v>
      </c>
      <c r="B923" t="s">
        <v>8039</v>
      </c>
      <c r="C923" t="s">
        <v>8016</v>
      </c>
      <c r="D923" t="s">
        <v>8033</v>
      </c>
      <c r="E923" s="1">
        <v>45195</v>
      </c>
      <c r="F923">
        <v>4941</v>
      </c>
      <c r="G923">
        <v>177</v>
      </c>
      <c r="H923" t="s">
        <v>6</v>
      </c>
      <c r="I923" t="str">
        <f>_xlfn.XLOOKUP(shipments[[#This Row],[SPID]],people[SPID],people[Sales_person],"NA",0)</f>
        <v>Dennison Crosswaite</v>
      </c>
      <c r="J923">
        <f>YEAR(shipments[[#This Row],[Shipdate]])</f>
        <v>2023</v>
      </c>
      <c r="K923">
        <f>MONTH(shipments[[#This Row],[Shipdate]])</f>
        <v>9</v>
      </c>
      <c r="L923" t="str">
        <f>TEXT(shipments[[#This Row],[Shipdate]],"mmmm")</f>
        <v>September</v>
      </c>
      <c r="M923">
        <f>_xlfn.XLOOKUP(shipments[[#This Row],[PID]],products[PID],products[Cost_per_box],"NA",0)</f>
        <v>9.94</v>
      </c>
      <c r="N923">
        <f>shipments[[#This Row],[Boxes]]*shipments[[#This Row],[Cost Per Box]]</f>
        <v>1759.3799999999999</v>
      </c>
      <c r="O923">
        <f>shipments[[#This Row],[Sales Amount]]-shipments[[#This Row],[Total Cost]]</f>
        <v>3181.62</v>
      </c>
      <c r="P923" s="9">
        <f>shipments[[#This Row],[Profit]]/shipments[[#This Row],[Sales Amount]]</f>
        <v>0.64392228293867637</v>
      </c>
    </row>
    <row r="924" spans="1:16" x14ac:dyDescent="1">
      <c r="A924" t="s">
        <v>958</v>
      </c>
      <c r="B924" t="s">
        <v>8039</v>
      </c>
      <c r="C924" t="s">
        <v>8016</v>
      </c>
      <c r="D924" t="s">
        <v>8037</v>
      </c>
      <c r="E924" s="1">
        <v>45481</v>
      </c>
      <c r="F924">
        <v>6943.5</v>
      </c>
      <c r="G924">
        <v>290</v>
      </c>
      <c r="H924" t="s">
        <v>39</v>
      </c>
      <c r="I924" t="str">
        <f>_xlfn.XLOOKUP(shipments[[#This Row],[SPID]],people[SPID],people[Sales_person],"NA",0)</f>
        <v>Dennison Crosswaite</v>
      </c>
      <c r="J924">
        <f>YEAR(shipments[[#This Row],[Shipdate]])</f>
        <v>2024</v>
      </c>
      <c r="K924">
        <f>MONTH(shipments[[#This Row],[Shipdate]])</f>
        <v>7</v>
      </c>
      <c r="L924" t="str">
        <f>TEXT(shipments[[#This Row],[Shipdate]],"mmmm")</f>
        <v>July</v>
      </c>
      <c r="M924">
        <f>_xlfn.XLOOKUP(shipments[[#This Row],[PID]],products[PID],products[Cost_per_box],"NA",0)</f>
        <v>9.94</v>
      </c>
      <c r="N924">
        <f>shipments[[#This Row],[Boxes]]*shipments[[#This Row],[Cost Per Box]]</f>
        <v>2882.6</v>
      </c>
      <c r="O924">
        <f>shipments[[#This Row],[Sales Amount]]-shipments[[#This Row],[Total Cost]]</f>
        <v>4060.9</v>
      </c>
      <c r="P924" s="9">
        <f>shipments[[#This Row],[Profit]]/shipments[[#This Row],[Sales Amount]]</f>
        <v>0.58484913948296968</v>
      </c>
    </row>
    <row r="925" spans="1:16" x14ac:dyDescent="1">
      <c r="A925" t="s">
        <v>959</v>
      </c>
      <c r="B925" t="s">
        <v>8039</v>
      </c>
      <c r="C925" t="s">
        <v>8016</v>
      </c>
      <c r="D925" t="s">
        <v>8037</v>
      </c>
      <c r="E925" s="1">
        <v>45229</v>
      </c>
      <c r="F925">
        <v>4704.75</v>
      </c>
      <c r="G925">
        <v>169</v>
      </c>
      <c r="H925" t="s">
        <v>6</v>
      </c>
      <c r="I925" t="str">
        <f>_xlfn.XLOOKUP(shipments[[#This Row],[SPID]],people[SPID],people[Sales_person],"NA",0)</f>
        <v>Dennison Crosswaite</v>
      </c>
      <c r="J925">
        <f>YEAR(shipments[[#This Row],[Shipdate]])</f>
        <v>2023</v>
      </c>
      <c r="K925">
        <f>MONTH(shipments[[#This Row],[Shipdate]])</f>
        <v>10</v>
      </c>
      <c r="L925" t="str">
        <f>TEXT(shipments[[#This Row],[Shipdate]],"mmmm")</f>
        <v>October</v>
      </c>
      <c r="M925">
        <f>_xlfn.XLOOKUP(shipments[[#This Row],[PID]],products[PID],products[Cost_per_box],"NA",0)</f>
        <v>9.94</v>
      </c>
      <c r="N925">
        <f>shipments[[#This Row],[Boxes]]*shipments[[#This Row],[Cost Per Box]]</f>
        <v>1679.86</v>
      </c>
      <c r="O925">
        <f>shipments[[#This Row],[Sales Amount]]-shipments[[#This Row],[Total Cost]]</f>
        <v>3024.8900000000003</v>
      </c>
      <c r="P925" s="9">
        <f>shipments[[#This Row],[Profit]]/shipments[[#This Row],[Sales Amount]]</f>
        <v>0.64294383335990235</v>
      </c>
    </row>
    <row r="926" spans="1:16" x14ac:dyDescent="1">
      <c r="A926" t="s">
        <v>960</v>
      </c>
      <c r="B926" t="s">
        <v>8039</v>
      </c>
      <c r="C926" t="s">
        <v>8017</v>
      </c>
      <c r="D926" t="s">
        <v>8032</v>
      </c>
      <c r="E926" s="1">
        <v>45460</v>
      </c>
      <c r="F926">
        <v>2238.75</v>
      </c>
      <c r="G926">
        <v>118</v>
      </c>
      <c r="H926" t="s">
        <v>39</v>
      </c>
      <c r="I926" t="str">
        <f>_xlfn.XLOOKUP(shipments[[#This Row],[SPID]],people[SPID],people[Sales_person],"NA",0)</f>
        <v>Dennison Crosswaite</v>
      </c>
      <c r="J926">
        <f>YEAR(shipments[[#This Row],[Shipdate]])</f>
        <v>2024</v>
      </c>
      <c r="K926">
        <f>MONTH(shipments[[#This Row],[Shipdate]])</f>
        <v>6</v>
      </c>
      <c r="L926" t="str">
        <f>TEXT(shipments[[#This Row],[Shipdate]],"mmmm")</f>
        <v>June</v>
      </c>
      <c r="M926">
        <f>_xlfn.XLOOKUP(shipments[[#This Row],[PID]],products[PID],products[Cost_per_box],"NA",0)</f>
        <v>7.73</v>
      </c>
      <c r="N926">
        <f>shipments[[#This Row],[Boxes]]*shipments[[#This Row],[Cost Per Box]]</f>
        <v>912.1400000000001</v>
      </c>
      <c r="O926">
        <f>shipments[[#This Row],[Sales Amount]]-shipments[[#This Row],[Total Cost]]</f>
        <v>1326.61</v>
      </c>
      <c r="P926" s="9">
        <f>shipments[[#This Row],[Profit]]/shipments[[#This Row],[Sales Amount]]</f>
        <v>0.59256728084868782</v>
      </c>
    </row>
    <row r="927" spans="1:16" x14ac:dyDescent="1">
      <c r="A927" t="s">
        <v>961</v>
      </c>
      <c r="B927" t="s">
        <v>8039</v>
      </c>
      <c r="C927" t="s">
        <v>8017</v>
      </c>
      <c r="D927" t="s">
        <v>8034</v>
      </c>
      <c r="E927" s="1">
        <v>45348</v>
      </c>
      <c r="F927">
        <v>8532</v>
      </c>
      <c r="G927">
        <v>450</v>
      </c>
      <c r="H927" t="s">
        <v>6</v>
      </c>
      <c r="I927" t="str">
        <f>_xlfn.XLOOKUP(shipments[[#This Row],[SPID]],people[SPID],people[Sales_person],"NA",0)</f>
        <v>Dennison Crosswaite</v>
      </c>
      <c r="J927">
        <f>YEAR(shipments[[#This Row],[Shipdate]])</f>
        <v>2024</v>
      </c>
      <c r="K927">
        <f>MONTH(shipments[[#This Row],[Shipdate]])</f>
        <v>2</v>
      </c>
      <c r="L927" t="str">
        <f>TEXT(shipments[[#This Row],[Shipdate]],"mmmm")</f>
        <v>February</v>
      </c>
      <c r="M927">
        <f>_xlfn.XLOOKUP(shipments[[#This Row],[PID]],products[PID],products[Cost_per_box],"NA",0)</f>
        <v>7.73</v>
      </c>
      <c r="N927">
        <f>shipments[[#This Row],[Boxes]]*shipments[[#This Row],[Cost Per Box]]</f>
        <v>3478.5</v>
      </c>
      <c r="O927">
        <f>shipments[[#This Row],[Sales Amount]]-shipments[[#This Row],[Total Cost]]</f>
        <v>5053.5</v>
      </c>
      <c r="P927" s="9">
        <f>shipments[[#This Row],[Profit]]/shipments[[#This Row],[Sales Amount]]</f>
        <v>0.59229957805907174</v>
      </c>
    </row>
    <row r="928" spans="1:16" x14ac:dyDescent="1">
      <c r="A928" t="s">
        <v>962</v>
      </c>
      <c r="B928" t="s">
        <v>8039</v>
      </c>
      <c r="C928" t="s">
        <v>8018</v>
      </c>
      <c r="D928" t="s">
        <v>8033</v>
      </c>
      <c r="E928" s="1">
        <v>45063</v>
      </c>
      <c r="F928">
        <v>2576.25</v>
      </c>
      <c r="G928">
        <v>113</v>
      </c>
      <c r="H928" t="s">
        <v>6</v>
      </c>
      <c r="I928" t="str">
        <f>_xlfn.XLOOKUP(shipments[[#This Row],[SPID]],people[SPID],people[Sales_person],"NA",0)</f>
        <v>Dennison Crosswaite</v>
      </c>
      <c r="J928">
        <f>YEAR(shipments[[#This Row],[Shipdate]])</f>
        <v>2023</v>
      </c>
      <c r="K928">
        <f>MONTH(shipments[[#This Row],[Shipdate]])</f>
        <v>5</v>
      </c>
      <c r="L928" t="str">
        <f>TEXT(shipments[[#This Row],[Shipdate]],"mmmm")</f>
        <v>May</v>
      </c>
      <c r="M928">
        <f>_xlfn.XLOOKUP(shipments[[#This Row],[PID]],products[PID],products[Cost_per_box],"NA",0)</f>
        <v>3.68</v>
      </c>
      <c r="N928">
        <f>shipments[[#This Row],[Boxes]]*shipments[[#This Row],[Cost Per Box]]</f>
        <v>415.84000000000003</v>
      </c>
      <c r="O928">
        <f>shipments[[#This Row],[Sales Amount]]-shipments[[#This Row],[Total Cost]]</f>
        <v>2160.41</v>
      </c>
      <c r="P928" s="9">
        <f>shipments[[#This Row],[Profit]]/shipments[[#This Row],[Sales Amount]]</f>
        <v>0.83858709364386219</v>
      </c>
    </row>
    <row r="929" spans="1:16" x14ac:dyDescent="1">
      <c r="A929" t="s">
        <v>963</v>
      </c>
      <c r="B929" t="s">
        <v>8039</v>
      </c>
      <c r="C929" t="s">
        <v>8019</v>
      </c>
      <c r="D929" t="s">
        <v>8032</v>
      </c>
      <c r="E929" s="1">
        <v>45559</v>
      </c>
      <c r="F929">
        <v>1548</v>
      </c>
      <c r="G929">
        <v>111</v>
      </c>
      <c r="H929" t="s">
        <v>25</v>
      </c>
      <c r="I929" t="str">
        <f>_xlfn.XLOOKUP(shipments[[#This Row],[SPID]],people[SPID],people[Sales_person],"NA",0)</f>
        <v>Dennison Crosswaite</v>
      </c>
      <c r="J929">
        <f>YEAR(shipments[[#This Row],[Shipdate]])</f>
        <v>2024</v>
      </c>
      <c r="K929">
        <f>MONTH(shipments[[#This Row],[Shipdate]])</f>
        <v>9</v>
      </c>
      <c r="L929" t="str">
        <f>TEXT(shipments[[#This Row],[Shipdate]],"mmmm")</f>
        <v>September</v>
      </c>
      <c r="M929">
        <f>_xlfn.XLOOKUP(shipments[[#This Row],[PID]],products[PID],products[Cost_per_box],"NA",0)</f>
        <v>8.2200000000000006</v>
      </c>
      <c r="N929">
        <f>shipments[[#This Row],[Boxes]]*shipments[[#This Row],[Cost Per Box]]</f>
        <v>912.42000000000007</v>
      </c>
      <c r="O929">
        <f>shipments[[#This Row],[Sales Amount]]-shipments[[#This Row],[Total Cost]]</f>
        <v>635.57999999999993</v>
      </c>
      <c r="P929" s="9">
        <f>shipments[[#This Row],[Profit]]/shipments[[#This Row],[Sales Amount]]</f>
        <v>0.41058139534883714</v>
      </c>
    </row>
    <row r="930" spans="1:16" x14ac:dyDescent="1">
      <c r="A930" t="s">
        <v>964</v>
      </c>
      <c r="B930" t="s">
        <v>8039</v>
      </c>
      <c r="C930" t="s">
        <v>8020</v>
      </c>
      <c r="D930" t="s">
        <v>8037</v>
      </c>
      <c r="E930" s="1">
        <v>45233</v>
      </c>
      <c r="F930">
        <v>2529</v>
      </c>
      <c r="G930">
        <v>141</v>
      </c>
      <c r="H930" t="s">
        <v>39</v>
      </c>
      <c r="I930" t="str">
        <f>_xlfn.XLOOKUP(shipments[[#This Row],[SPID]],people[SPID],people[Sales_person],"NA",0)</f>
        <v>Dennison Crosswaite</v>
      </c>
      <c r="J930">
        <f>YEAR(shipments[[#This Row],[Shipdate]])</f>
        <v>2023</v>
      </c>
      <c r="K930">
        <f>MONTH(shipments[[#This Row],[Shipdate]])</f>
        <v>11</v>
      </c>
      <c r="L930" t="str">
        <f>TEXT(shipments[[#This Row],[Shipdate]],"mmmm")</f>
        <v>November</v>
      </c>
      <c r="M930">
        <f>_xlfn.XLOOKUP(shipments[[#This Row],[PID]],products[PID],products[Cost_per_box],"NA",0)</f>
        <v>10.23</v>
      </c>
      <c r="N930">
        <f>shipments[[#This Row],[Boxes]]*shipments[[#This Row],[Cost Per Box]]</f>
        <v>1442.43</v>
      </c>
      <c r="O930">
        <f>shipments[[#This Row],[Sales Amount]]-shipments[[#This Row],[Total Cost]]</f>
        <v>1086.57</v>
      </c>
      <c r="P930" s="9">
        <f>shipments[[#This Row],[Profit]]/shipments[[#This Row],[Sales Amount]]</f>
        <v>0.42964412811387898</v>
      </c>
    </row>
    <row r="931" spans="1:16" x14ac:dyDescent="1">
      <c r="A931" t="s">
        <v>965</v>
      </c>
      <c r="B931" t="s">
        <v>8039</v>
      </c>
      <c r="C931" t="s">
        <v>8020</v>
      </c>
      <c r="D931" t="s">
        <v>8032</v>
      </c>
      <c r="E931" s="1">
        <v>45377</v>
      </c>
      <c r="F931">
        <v>6844.5</v>
      </c>
      <c r="G931">
        <v>361</v>
      </c>
      <c r="H931" t="s">
        <v>6</v>
      </c>
      <c r="I931" t="str">
        <f>_xlfn.XLOOKUP(shipments[[#This Row],[SPID]],people[SPID],people[Sales_person],"NA",0)</f>
        <v>Dennison Crosswaite</v>
      </c>
      <c r="J931">
        <f>YEAR(shipments[[#This Row],[Shipdate]])</f>
        <v>2024</v>
      </c>
      <c r="K931">
        <f>MONTH(shipments[[#This Row],[Shipdate]])</f>
        <v>3</v>
      </c>
      <c r="L931" t="str">
        <f>TEXT(shipments[[#This Row],[Shipdate]],"mmmm")</f>
        <v>March</v>
      </c>
      <c r="M931">
        <f>_xlfn.XLOOKUP(shipments[[#This Row],[PID]],products[PID],products[Cost_per_box],"NA",0)</f>
        <v>10.23</v>
      </c>
      <c r="N931">
        <f>shipments[[#This Row],[Boxes]]*shipments[[#This Row],[Cost Per Box]]</f>
        <v>3693.03</v>
      </c>
      <c r="O931">
        <f>shipments[[#This Row],[Sales Amount]]-shipments[[#This Row],[Total Cost]]</f>
        <v>3151.47</v>
      </c>
      <c r="P931" s="9">
        <f>shipments[[#This Row],[Profit]]/shipments[[#This Row],[Sales Amount]]</f>
        <v>0.46043830813061581</v>
      </c>
    </row>
    <row r="932" spans="1:16" x14ac:dyDescent="1">
      <c r="A932" t="s">
        <v>966</v>
      </c>
      <c r="B932" t="s">
        <v>8039</v>
      </c>
      <c r="C932" t="s">
        <v>8021</v>
      </c>
      <c r="D932" t="s">
        <v>8033</v>
      </c>
      <c r="E932" s="1">
        <v>45362</v>
      </c>
      <c r="F932">
        <v>5442.75</v>
      </c>
      <c r="G932">
        <v>419</v>
      </c>
      <c r="H932" t="s">
        <v>6</v>
      </c>
      <c r="I932" t="str">
        <f>_xlfn.XLOOKUP(shipments[[#This Row],[SPID]],people[SPID],people[Sales_person],"NA",0)</f>
        <v>Dennison Crosswaite</v>
      </c>
      <c r="J932">
        <f>YEAR(shipments[[#This Row],[Shipdate]])</f>
        <v>2024</v>
      </c>
      <c r="K932">
        <f>MONTH(shipments[[#This Row],[Shipdate]])</f>
        <v>3</v>
      </c>
      <c r="L932" t="str">
        <f>TEXT(shipments[[#This Row],[Shipdate]],"mmmm")</f>
        <v>March</v>
      </c>
      <c r="M932">
        <f>_xlfn.XLOOKUP(shipments[[#This Row],[PID]],products[PID],products[Cost_per_box],"NA",0)</f>
        <v>4.74</v>
      </c>
      <c r="N932">
        <f>shipments[[#This Row],[Boxes]]*shipments[[#This Row],[Cost Per Box]]</f>
        <v>1986.0600000000002</v>
      </c>
      <c r="O932">
        <f>shipments[[#This Row],[Sales Amount]]-shipments[[#This Row],[Total Cost]]</f>
        <v>3456.6899999999996</v>
      </c>
      <c r="P932" s="9">
        <f>shipments[[#This Row],[Profit]]/shipments[[#This Row],[Sales Amount]]</f>
        <v>0.63509990354140822</v>
      </c>
    </row>
    <row r="933" spans="1:16" x14ac:dyDescent="1">
      <c r="A933" t="s">
        <v>967</v>
      </c>
      <c r="B933" t="s">
        <v>8039</v>
      </c>
      <c r="C933" t="s">
        <v>8021</v>
      </c>
      <c r="D933" t="s">
        <v>8035</v>
      </c>
      <c r="E933" s="1">
        <v>45281</v>
      </c>
      <c r="F933">
        <v>9819</v>
      </c>
      <c r="G933">
        <v>614</v>
      </c>
      <c r="H933" t="s">
        <v>6</v>
      </c>
      <c r="I933" t="str">
        <f>_xlfn.XLOOKUP(shipments[[#This Row],[SPID]],people[SPID],people[Sales_person],"NA",0)</f>
        <v>Dennison Crosswaite</v>
      </c>
      <c r="J933">
        <f>YEAR(shipments[[#This Row],[Shipdate]])</f>
        <v>2023</v>
      </c>
      <c r="K933">
        <f>MONTH(shipments[[#This Row],[Shipdate]])</f>
        <v>12</v>
      </c>
      <c r="L933" t="str">
        <f>TEXT(shipments[[#This Row],[Shipdate]],"mmmm")</f>
        <v>December</v>
      </c>
      <c r="M933">
        <f>_xlfn.XLOOKUP(shipments[[#This Row],[PID]],products[PID],products[Cost_per_box],"NA",0)</f>
        <v>4.74</v>
      </c>
      <c r="N933">
        <f>shipments[[#This Row],[Boxes]]*shipments[[#This Row],[Cost Per Box]]</f>
        <v>2910.36</v>
      </c>
      <c r="O933">
        <f>shipments[[#This Row],[Sales Amount]]-shipments[[#This Row],[Total Cost]]</f>
        <v>6908.6399999999994</v>
      </c>
      <c r="P933" s="9">
        <f>shipments[[#This Row],[Profit]]/shipments[[#This Row],[Sales Amount]]</f>
        <v>0.70359914451573469</v>
      </c>
    </row>
    <row r="934" spans="1:16" x14ac:dyDescent="1">
      <c r="A934" t="s">
        <v>968</v>
      </c>
      <c r="B934" t="s">
        <v>8039</v>
      </c>
      <c r="C934" t="s">
        <v>8022</v>
      </c>
      <c r="D934" t="s">
        <v>8036</v>
      </c>
      <c r="E934" s="1">
        <v>45107</v>
      </c>
      <c r="F934">
        <v>1635.75</v>
      </c>
      <c r="G934">
        <v>182</v>
      </c>
      <c r="H934" t="s">
        <v>6</v>
      </c>
      <c r="I934" t="str">
        <f>_xlfn.XLOOKUP(shipments[[#This Row],[SPID]],people[SPID],people[Sales_person],"NA",0)</f>
        <v>Dennison Crosswaite</v>
      </c>
      <c r="J934">
        <f>YEAR(shipments[[#This Row],[Shipdate]])</f>
        <v>2023</v>
      </c>
      <c r="K934">
        <f>MONTH(shipments[[#This Row],[Shipdate]])</f>
        <v>6</v>
      </c>
      <c r="L934" t="str">
        <f>TEXT(shipments[[#This Row],[Shipdate]],"mmmm")</f>
        <v>June</v>
      </c>
      <c r="M934">
        <f>_xlfn.XLOOKUP(shipments[[#This Row],[PID]],products[PID],products[Cost_per_box],"NA",0)</f>
        <v>10.51</v>
      </c>
      <c r="N934">
        <f>shipments[[#This Row],[Boxes]]*shipments[[#This Row],[Cost Per Box]]</f>
        <v>1912.82</v>
      </c>
      <c r="O934">
        <f>shipments[[#This Row],[Sales Amount]]-shipments[[#This Row],[Total Cost]]</f>
        <v>-277.06999999999994</v>
      </c>
      <c r="P934" s="9">
        <f>shipments[[#This Row],[Profit]]/shipments[[#This Row],[Sales Amount]]</f>
        <v>-0.16938407458352434</v>
      </c>
    </row>
    <row r="935" spans="1:16" x14ac:dyDescent="1">
      <c r="A935" t="s">
        <v>969</v>
      </c>
      <c r="B935" t="s">
        <v>8039</v>
      </c>
      <c r="C935" t="s">
        <v>8022</v>
      </c>
      <c r="D935" t="s">
        <v>8032</v>
      </c>
      <c r="E935" s="1">
        <v>45197</v>
      </c>
      <c r="F935">
        <v>3924</v>
      </c>
      <c r="G935">
        <v>491</v>
      </c>
      <c r="H935" t="s">
        <v>6</v>
      </c>
      <c r="I935" t="str">
        <f>_xlfn.XLOOKUP(shipments[[#This Row],[SPID]],people[SPID],people[Sales_person],"NA",0)</f>
        <v>Dennison Crosswaite</v>
      </c>
      <c r="J935">
        <f>YEAR(shipments[[#This Row],[Shipdate]])</f>
        <v>2023</v>
      </c>
      <c r="K935">
        <f>MONTH(shipments[[#This Row],[Shipdate]])</f>
        <v>9</v>
      </c>
      <c r="L935" t="str">
        <f>TEXT(shipments[[#This Row],[Shipdate]],"mmmm")</f>
        <v>September</v>
      </c>
      <c r="M935">
        <f>_xlfn.XLOOKUP(shipments[[#This Row],[PID]],products[PID],products[Cost_per_box],"NA",0)</f>
        <v>10.51</v>
      </c>
      <c r="N935">
        <f>shipments[[#This Row],[Boxes]]*shipments[[#This Row],[Cost Per Box]]</f>
        <v>5160.41</v>
      </c>
      <c r="O935">
        <f>shipments[[#This Row],[Sales Amount]]-shipments[[#This Row],[Total Cost]]</f>
        <v>-1236.4099999999999</v>
      </c>
      <c r="P935" s="9">
        <f>shipments[[#This Row],[Profit]]/shipments[[#This Row],[Sales Amount]]</f>
        <v>-0.31508919469928642</v>
      </c>
    </row>
    <row r="936" spans="1:16" x14ac:dyDescent="1">
      <c r="A936" t="s">
        <v>970</v>
      </c>
      <c r="B936" t="s">
        <v>8039</v>
      </c>
      <c r="C936" t="s">
        <v>8023</v>
      </c>
      <c r="D936" t="s">
        <v>8036</v>
      </c>
      <c r="E936" s="1">
        <v>45327</v>
      </c>
      <c r="F936">
        <v>5087.25</v>
      </c>
      <c r="G936">
        <v>283</v>
      </c>
      <c r="H936" t="s">
        <v>6</v>
      </c>
      <c r="I936" t="str">
        <f>_xlfn.XLOOKUP(shipments[[#This Row],[SPID]],people[SPID],people[Sales_person],"NA",0)</f>
        <v>Dennison Crosswaite</v>
      </c>
      <c r="J936">
        <f>YEAR(shipments[[#This Row],[Shipdate]])</f>
        <v>2024</v>
      </c>
      <c r="K936">
        <f>MONTH(shipments[[#This Row],[Shipdate]])</f>
        <v>2</v>
      </c>
      <c r="L936" t="str">
        <f>TEXT(shipments[[#This Row],[Shipdate]],"mmmm")</f>
        <v>February</v>
      </c>
      <c r="M936">
        <f>_xlfn.XLOOKUP(shipments[[#This Row],[PID]],products[PID],products[Cost_per_box],"NA",0)</f>
        <v>6.43</v>
      </c>
      <c r="N936">
        <f>shipments[[#This Row],[Boxes]]*shipments[[#This Row],[Cost Per Box]]</f>
        <v>1819.6899999999998</v>
      </c>
      <c r="O936">
        <f>shipments[[#This Row],[Sales Amount]]-shipments[[#This Row],[Total Cost]]</f>
        <v>3267.5600000000004</v>
      </c>
      <c r="P936" s="9">
        <f>shipments[[#This Row],[Profit]]/shipments[[#This Row],[Sales Amount]]</f>
        <v>0.64230379871246757</v>
      </c>
    </row>
    <row r="937" spans="1:16" x14ac:dyDescent="1">
      <c r="A937" t="s">
        <v>971</v>
      </c>
      <c r="B937" t="s">
        <v>8039</v>
      </c>
      <c r="C937" t="s">
        <v>8023</v>
      </c>
      <c r="D937" t="s">
        <v>8037</v>
      </c>
      <c r="E937" s="1">
        <v>44952</v>
      </c>
      <c r="F937">
        <v>5719.5</v>
      </c>
      <c r="G937">
        <v>409</v>
      </c>
      <c r="H937" t="s">
        <v>6</v>
      </c>
      <c r="I937" t="str">
        <f>_xlfn.XLOOKUP(shipments[[#This Row],[SPID]],people[SPID],people[Sales_person],"NA",0)</f>
        <v>Dennison Crosswaite</v>
      </c>
      <c r="J937">
        <f>YEAR(shipments[[#This Row],[Shipdate]])</f>
        <v>2023</v>
      </c>
      <c r="K937">
        <f>MONTH(shipments[[#This Row],[Shipdate]])</f>
        <v>1</v>
      </c>
      <c r="L937" t="str">
        <f>TEXT(shipments[[#This Row],[Shipdate]],"mmmm")</f>
        <v>January</v>
      </c>
      <c r="M937">
        <f>_xlfn.XLOOKUP(shipments[[#This Row],[PID]],products[PID],products[Cost_per_box],"NA",0)</f>
        <v>6.43</v>
      </c>
      <c r="N937">
        <f>shipments[[#This Row],[Boxes]]*shipments[[#This Row],[Cost Per Box]]</f>
        <v>2629.87</v>
      </c>
      <c r="O937">
        <f>shipments[[#This Row],[Sales Amount]]-shipments[[#This Row],[Total Cost]]</f>
        <v>3089.63</v>
      </c>
      <c r="P937" s="9">
        <f>shipments[[#This Row],[Profit]]/shipments[[#This Row],[Sales Amount]]</f>
        <v>0.54019232450389021</v>
      </c>
    </row>
    <row r="938" spans="1:16" x14ac:dyDescent="1">
      <c r="A938" t="s">
        <v>972</v>
      </c>
      <c r="B938" t="s">
        <v>8039</v>
      </c>
      <c r="C938" t="s">
        <v>8023</v>
      </c>
      <c r="D938" t="s">
        <v>8033</v>
      </c>
      <c r="E938" s="1">
        <v>44974</v>
      </c>
      <c r="F938">
        <v>1449</v>
      </c>
      <c r="G938">
        <v>86</v>
      </c>
      <c r="H938" t="s">
        <v>6</v>
      </c>
      <c r="I938" t="str">
        <f>_xlfn.XLOOKUP(shipments[[#This Row],[SPID]],people[SPID],people[Sales_person],"NA",0)</f>
        <v>Dennison Crosswaite</v>
      </c>
      <c r="J938">
        <f>YEAR(shipments[[#This Row],[Shipdate]])</f>
        <v>2023</v>
      </c>
      <c r="K938">
        <f>MONTH(shipments[[#This Row],[Shipdate]])</f>
        <v>2</v>
      </c>
      <c r="L938" t="str">
        <f>TEXT(shipments[[#This Row],[Shipdate]],"mmmm")</f>
        <v>February</v>
      </c>
      <c r="M938">
        <f>_xlfn.XLOOKUP(shipments[[#This Row],[PID]],products[PID],products[Cost_per_box],"NA",0)</f>
        <v>6.43</v>
      </c>
      <c r="N938">
        <f>shipments[[#This Row],[Boxes]]*shipments[[#This Row],[Cost Per Box]]</f>
        <v>552.98</v>
      </c>
      <c r="O938">
        <f>shipments[[#This Row],[Sales Amount]]-shipments[[#This Row],[Total Cost]]</f>
        <v>896.02</v>
      </c>
      <c r="P938" s="9">
        <f>shipments[[#This Row],[Profit]]/shipments[[#This Row],[Sales Amount]]</f>
        <v>0.61837129054520357</v>
      </c>
    </row>
    <row r="939" spans="1:16" x14ac:dyDescent="1">
      <c r="A939" t="s">
        <v>973</v>
      </c>
      <c r="B939" t="s">
        <v>8039</v>
      </c>
      <c r="C939" t="s">
        <v>8023</v>
      </c>
      <c r="D939" t="s">
        <v>8033</v>
      </c>
      <c r="E939" s="1">
        <v>45495</v>
      </c>
      <c r="F939">
        <v>5220</v>
      </c>
      <c r="G939">
        <v>327</v>
      </c>
      <c r="H939" t="s">
        <v>17</v>
      </c>
      <c r="I939" t="str">
        <f>_xlfn.XLOOKUP(shipments[[#This Row],[SPID]],people[SPID],people[Sales_person],"NA",0)</f>
        <v>Dennison Crosswaite</v>
      </c>
      <c r="J939">
        <f>YEAR(shipments[[#This Row],[Shipdate]])</f>
        <v>2024</v>
      </c>
      <c r="K939">
        <f>MONTH(shipments[[#This Row],[Shipdate]])</f>
        <v>7</v>
      </c>
      <c r="L939" t="str">
        <f>TEXT(shipments[[#This Row],[Shipdate]],"mmmm")</f>
        <v>July</v>
      </c>
      <c r="M939">
        <f>_xlfn.XLOOKUP(shipments[[#This Row],[PID]],products[PID],products[Cost_per_box],"NA",0)</f>
        <v>6.43</v>
      </c>
      <c r="N939">
        <f>shipments[[#This Row],[Boxes]]*shipments[[#This Row],[Cost Per Box]]</f>
        <v>2102.61</v>
      </c>
      <c r="O939">
        <f>shipments[[#This Row],[Sales Amount]]-shipments[[#This Row],[Total Cost]]</f>
        <v>3117.39</v>
      </c>
      <c r="P939" s="9">
        <f>shipments[[#This Row],[Profit]]/shipments[[#This Row],[Sales Amount]]</f>
        <v>0.59720114942528735</v>
      </c>
    </row>
    <row r="940" spans="1:16" x14ac:dyDescent="1">
      <c r="A940" t="s">
        <v>974</v>
      </c>
      <c r="B940" t="s">
        <v>8039</v>
      </c>
      <c r="C940" t="s">
        <v>8023</v>
      </c>
      <c r="D940" t="s">
        <v>8036</v>
      </c>
      <c r="E940" s="1">
        <v>45475</v>
      </c>
      <c r="F940">
        <v>6126.75</v>
      </c>
      <c r="G940">
        <v>409</v>
      </c>
      <c r="H940" t="s">
        <v>17</v>
      </c>
      <c r="I940" t="str">
        <f>_xlfn.XLOOKUP(shipments[[#This Row],[SPID]],people[SPID],people[Sales_person],"NA",0)</f>
        <v>Dennison Crosswaite</v>
      </c>
      <c r="J940">
        <f>YEAR(shipments[[#This Row],[Shipdate]])</f>
        <v>2024</v>
      </c>
      <c r="K940">
        <f>MONTH(shipments[[#This Row],[Shipdate]])</f>
        <v>7</v>
      </c>
      <c r="L940" t="str">
        <f>TEXT(shipments[[#This Row],[Shipdate]],"mmmm")</f>
        <v>July</v>
      </c>
      <c r="M940">
        <f>_xlfn.XLOOKUP(shipments[[#This Row],[PID]],products[PID],products[Cost_per_box],"NA",0)</f>
        <v>6.43</v>
      </c>
      <c r="N940">
        <f>shipments[[#This Row],[Boxes]]*shipments[[#This Row],[Cost Per Box]]</f>
        <v>2629.87</v>
      </c>
      <c r="O940">
        <f>shipments[[#This Row],[Sales Amount]]-shipments[[#This Row],[Total Cost]]</f>
        <v>3496.88</v>
      </c>
      <c r="P940" s="9">
        <f>shipments[[#This Row],[Profit]]/shipments[[#This Row],[Sales Amount]]</f>
        <v>0.57075611049904107</v>
      </c>
    </row>
    <row r="941" spans="1:16" x14ac:dyDescent="1">
      <c r="A941" t="s">
        <v>975</v>
      </c>
      <c r="B941" t="s">
        <v>8039</v>
      </c>
      <c r="C941" t="s">
        <v>8023</v>
      </c>
      <c r="D941" t="s">
        <v>8037</v>
      </c>
      <c r="E941" s="1">
        <v>45118</v>
      </c>
      <c r="F941">
        <v>5494.5</v>
      </c>
      <c r="G941">
        <v>344</v>
      </c>
      <c r="H941" t="s">
        <v>6</v>
      </c>
      <c r="I941" t="str">
        <f>_xlfn.XLOOKUP(shipments[[#This Row],[SPID]],people[SPID],people[Sales_person],"NA",0)</f>
        <v>Dennison Crosswaite</v>
      </c>
      <c r="J941">
        <f>YEAR(shipments[[#This Row],[Shipdate]])</f>
        <v>2023</v>
      </c>
      <c r="K941">
        <f>MONTH(shipments[[#This Row],[Shipdate]])</f>
        <v>7</v>
      </c>
      <c r="L941" t="str">
        <f>TEXT(shipments[[#This Row],[Shipdate]],"mmmm")</f>
        <v>July</v>
      </c>
      <c r="M941">
        <f>_xlfn.XLOOKUP(shipments[[#This Row],[PID]],products[PID],products[Cost_per_box],"NA",0)</f>
        <v>6.43</v>
      </c>
      <c r="N941">
        <f>shipments[[#This Row],[Boxes]]*shipments[[#This Row],[Cost Per Box]]</f>
        <v>2211.92</v>
      </c>
      <c r="O941">
        <f>shipments[[#This Row],[Sales Amount]]-shipments[[#This Row],[Total Cost]]</f>
        <v>3282.58</v>
      </c>
      <c r="P941" s="9">
        <f>shipments[[#This Row],[Profit]]/shipments[[#This Row],[Sales Amount]]</f>
        <v>0.59743015743015737</v>
      </c>
    </row>
    <row r="942" spans="1:16" x14ac:dyDescent="1">
      <c r="A942" t="s">
        <v>976</v>
      </c>
      <c r="B942" t="s">
        <v>8039</v>
      </c>
      <c r="C942" t="s">
        <v>8024</v>
      </c>
      <c r="D942" t="s">
        <v>8032</v>
      </c>
      <c r="E942" s="1">
        <v>45062</v>
      </c>
      <c r="F942">
        <v>5157</v>
      </c>
      <c r="G942">
        <v>304</v>
      </c>
      <c r="H942" t="s">
        <v>6</v>
      </c>
      <c r="I942" t="str">
        <f>_xlfn.XLOOKUP(shipments[[#This Row],[SPID]],people[SPID],people[Sales_person],"NA",0)</f>
        <v>Dennison Crosswaite</v>
      </c>
      <c r="J942">
        <f>YEAR(shipments[[#This Row],[Shipdate]])</f>
        <v>2023</v>
      </c>
      <c r="K942">
        <f>MONTH(shipments[[#This Row],[Shipdate]])</f>
        <v>5</v>
      </c>
      <c r="L942" t="str">
        <f>TEXT(shipments[[#This Row],[Shipdate]],"mmmm")</f>
        <v>May</v>
      </c>
      <c r="M942">
        <f>_xlfn.XLOOKUP(shipments[[#This Row],[PID]],products[PID],products[Cost_per_box],"NA",0)</f>
        <v>12.41</v>
      </c>
      <c r="N942">
        <f>shipments[[#This Row],[Boxes]]*shipments[[#This Row],[Cost Per Box]]</f>
        <v>3772.64</v>
      </c>
      <c r="O942">
        <f>shipments[[#This Row],[Sales Amount]]-shipments[[#This Row],[Total Cost]]</f>
        <v>1384.3600000000001</v>
      </c>
      <c r="P942" s="9">
        <f>shipments[[#This Row],[Profit]]/shipments[[#This Row],[Sales Amount]]</f>
        <v>0.26844289315493508</v>
      </c>
    </row>
    <row r="943" spans="1:16" x14ac:dyDescent="1">
      <c r="A943" t="s">
        <v>977</v>
      </c>
      <c r="B943" t="s">
        <v>8039</v>
      </c>
      <c r="C943" t="s">
        <v>8024</v>
      </c>
      <c r="D943" t="s">
        <v>8034</v>
      </c>
      <c r="E943" s="1">
        <v>45141</v>
      </c>
      <c r="F943">
        <v>7638.75</v>
      </c>
      <c r="G943">
        <v>425</v>
      </c>
      <c r="H943" t="s">
        <v>6</v>
      </c>
      <c r="I943" t="str">
        <f>_xlfn.XLOOKUP(shipments[[#This Row],[SPID]],people[SPID],people[Sales_person],"NA",0)</f>
        <v>Dennison Crosswaite</v>
      </c>
      <c r="J943">
        <f>YEAR(shipments[[#This Row],[Shipdate]])</f>
        <v>2023</v>
      </c>
      <c r="K943">
        <f>MONTH(shipments[[#This Row],[Shipdate]])</f>
        <v>8</v>
      </c>
      <c r="L943" t="str">
        <f>TEXT(shipments[[#This Row],[Shipdate]],"mmmm")</f>
        <v>August</v>
      </c>
      <c r="M943">
        <f>_xlfn.XLOOKUP(shipments[[#This Row],[PID]],products[PID],products[Cost_per_box],"NA",0)</f>
        <v>12.41</v>
      </c>
      <c r="N943">
        <f>shipments[[#This Row],[Boxes]]*shipments[[#This Row],[Cost Per Box]]</f>
        <v>5274.25</v>
      </c>
      <c r="O943">
        <f>shipments[[#This Row],[Sales Amount]]-shipments[[#This Row],[Total Cost]]</f>
        <v>2364.5</v>
      </c>
      <c r="P943" s="9">
        <f>shipments[[#This Row],[Profit]]/shipments[[#This Row],[Sales Amount]]</f>
        <v>0.30954017345769924</v>
      </c>
    </row>
    <row r="944" spans="1:16" x14ac:dyDescent="1">
      <c r="A944" t="s">
        <v>978</v>
      </c>
      <c r="B944" t="s">
        <v>8039</v>
      </c>
      <c r="C944" t="s">
        <v>8024</v>
      </c>
      <c r="D944" t="s">
        <v>8037</v>
      </c>
      <c r="E944" s="1">
        <v>45177</v>
      </c>
      <c r="F944">
        <v>7069.5</v>
      </c>
      <c r="G944">
        <v>373</v>
      </c>
      <c r="H944" t="s">
        <v>6</v>
      </c>
      <c r="I944" t="str">
        <f>_xlfn.XLOOKUP(shipments[[#This Row],[SPID]],people[SPID],people[Sales_person],"NA",0)</f>
        <v>Dennison Crosswaite</v>
      </c>
      <c r="J944">
        <f>YEAR(shipments[[#This Row],[Shipdate]])</f>
        <v>2023</v>
      </c>
      <c r="K944">
        <f>MONTH(shipments[[#This Row],[Shipdate]])</f>
        <v>9</v>
      </c>
      <c r="L944" t="str">
        <f>TEXT(shipments[[#This Row],[Shipdate]],"mmmm")</f>
        <v>September</v>
      </c>
      <c r="M944">
        <f>_xlfn.XLOOKUP(shipments[[#This Row],[PID]],products[PID],products[Cost_per_box],"NA",0)</f>
        <v>12.41</v>
      </c>
      <c r="N944">
        <f>shipments[[#This Row],[Boxes]]*shipments[[#This Row],[Cost Per Box]]</f>
        <v>4628.93</v>
      </c>
      <c r="O944">
        <f>shipments[[#This Row],[Sales Amount]]-shipments[[#This Row],[Total Cost]]</f>
        <v>2440.5699999999997</v>
      </c>
      <c r="P944" s="9">
        <f>shipments[[#This Row],[Profit]]/shipments[[#This Row],[Sales Amount]]</f>
        <v>0.34522526345568988</v>
      </c>
    </row>
    <row r="945" spans="1:16" x14ac:dyDescent="1">
      <c r="A945" t="s">
        <v>979</v>
      </c>
      <c r="B945" t="s">
        <v>8039</v>
      </c>
      <c r="C945" t="s">
        <v>8024</v>
      </c>
      <c r="D945" t="s">
        <v>8032</v>
      </c>
      <c r="E945" s="1">
        <v>44935</v>
      </c>
      <c r="F945">
        <v>1154.25</v>
      </c>
      <c r="G945">
        <v>58</v>
      </c>
      <c r="H945" t="s">
        <v>6</v>
      </c>
      <c r="I945" t="str">
        <f>_xlfn.XLOOKUP(shipments[[#This Row],[SPID]],people[SPID],people[Sales_person],"NA",0)</f>
        <v>Dennison Crosswaite</v>
      </c>
      <c r="J945">
        <f>YEAR(shipments[[#This Row],[Shipdate]])</f>
        <v>2023</v>
      </c>
      <c r="K945">
        <f>MONTH(shipments[[#This Row],[Shipdate]])</f>
        <v>1</v>
      </c>
      <c r="L945" t="str">
        <f>TEXT(shipments[[#This Row],[Shipdate]],"mmmm")</f>
        <v>January</v>
      </c>
      <c r="M945">
        <f>_xlfn.XLOOKUP(shipments[[#This Row],[PID]],products[PID],products[Cost_per_box],"NA",0)</f>
        <v>12.41</v>
      </c>
      <c r="N945">
        <f>shipments[[#This Row],[Boxes]]*shipments[[#This Row],[Cost Per Box]]</f>
        <v>719.78</v>
      </c>
      <c r="O945">
        <f>shipments[[#This Row],[Sales Amount]]-shipments[[#This Row],[Total Cost]]</f>
        <v>434.47</v>
      </c>
      <c r="P945" s="9">
        <f>shipments[[#This Row],[Profit]]/shipments[[#This Row],[Sales Amount]]</f>
        <v>0.37640892354342648</v>
      </c>
    </row>
    <row r="946" spans="1:16" x14ac:dyDescent="1">
      <c r="A946" t="s">
        <v>980</v>
      </c>
      <c r="B946" t="s">
        <v>8039</v>
      </c>
      <c r="C946" t="s">
        <v>8025</v>
      </c>
      <c r="D946" t="s">
        <v>8032</v>
      </c>
      <c r="E946" s="1">
        <v>45121</v>
      </c>
      <c r="F946">
        <v>11963.25</v>
      </c>
      <c r="G946">
        <v>704</v>
      </c>
      <c r="H946" t="s">
        <v>6</v>
      </c>
      <c r="I946" t="str">
        <f>_xlfn.XLOOKUP(shipments[[#This Row],[SPID]],people[SPID],people[Sales_person],"NA",0)</f>
        <v>Dennison Crosswaite</v>
      </c>
      <c r="J946">
        <f>YEAR(shipments[[#This Row],[Shipdate]])</f>
        <v>2023</v>
      </c>
      <c r="K946">
        <f>MONTH(shipments[[#This Row],[Shipdate]])</f>
        <v>7</v>
      </c>
      <c r="L946" t="str">
        <f>TEXT(shipments[[#This Row],[Shipdate]],"mmmm")</f>
        <v>July</v>
      </c>
      <c r="M946">
        <f>_xlfn.XLOOKUP(shipments[[#This Row],[PID]],products[PID],products[Cost_per_box],"NA",0)</f>
        <v>9.57</v>
      </c>
      <c r="N946">
        <f>shipments[[#This Row],[Boxes]]*shipments[[#This Row],[Cost Per Box]]</f>
        <v>6737.2800000000007</v>
      </c>
      <c r="O946">
        <f>shipments[[#This Row],[Sales Amount]]-shipments[[#This Row],[Total Cost]]</f>
        <v>5225.9699999999993</v>
      </c>
      <c r="P946" s="9">
        <f>shipments[[#This Row],[Profit]]/shipments[[#This Row],[Sales Amount]]</f>
        <v>0.43683530813115162</v>
      </c>
    </row>
    <row r="947" spans="1:16" x14ac:dyDescent="1">
      <c r="A947" t="s">
        <v>981</v>
      </c>
      <c r="B947" t="s">
        <v>8039</v>
      </c>
      <c r="C947" t="s">
        <v>8025</v>
      </c>
      <c r="D947" t="s">
        <v>8037</v>
      </c>
      <c r="E947" s="1">
        <v>45201</v>
      </c>
      <c r="F947">
        <v>4592.25</v>
      </c>
      <c r="G947">
        <v>256</v>
      </c>
      <c r="H947" t="s">
        <v>6</v>
      </c>
      <c r="I947" t="str">
        <f>_xlfn.XLOOKUP(shipments[[#This Row],[SPID]],people[SPID],people[Sales_person],"NA",0)</f>
        <v>Dennison Crosswaite</v>
      </c>
      <c r="J947">
        <f>YEAR(shipments[[#This Row],[Shipdate]])</f>
        <v>2023</v>
      </c>
      <c r="K947">
        <f>MONTH(shipments[[#This Row],[Shipdate]])</f>
        <v>10</v>
      </c>
      <c r="L947" t="str">
        <f>TEXT(shipments[[#This Row],[Shipdate]],"mmmm")</f>
        <v>October</v>
      </c>
      <c r="M947">
        <f>_xlfn.XLOOKUP(shipments[[#This Row],[PID]],products[PID],products[Cost_per_box],"NA",0)</f>
        <v>9.57</v>
      </c>
      <c r="N947">
        <f>shipments[[#This Row],[Boxes]]*shipments[[#This Row],[Cost Per Box]]</f>
        <v>2449.92</v>
      </c>
      <c r="O947">
        <f>shipments[[#This Row],[Sales Amount]]-shipments[[#This Row],[Total Cost]]</f>
        <v>2142.33</v>
      </c>
      <c r="P947" s="9">
        <f>shipments[[#This Row],[Profit]]/shipments[[#This Row],[Sales Amount]]</f>
        <v>0.46650988077739669</v>
      </c>
    </row>
    <row r="948" spans="1:16" x14ac:dyDescent="1">
      <c r="A948" t="s">
        <v>982</v>
      </c>
      <c r="B948" t="s">
        <v>8039</v>
      </c>
      <c r="C948" t="s">
        <v>8026</v>
      </c>
      <c r="D948" t="s">
        <v>8033</v>
      </c>
      <c r="E948" s="1">
        <v>45089</v>
      </c>
      <c r="F948">
        <v>3044.25</v>
      </c>
      <c r="G948">
        <v>305</v>
      </c>
      <c r="H948" t="s">
        <v>6</v>
      </c>
      <c r="I948" t="str">
        <f>_xlfn.XLOOKUP(shipments[[#This Row],[SPID]],people[SPID],people[Sales_person],"NA",0)</f>
        <v>Dennison Crosswaite</v>
      </c>
      <c r="J948">
        <f>YEAR(shipments[[#This Row],[Shipdate]])</f>
        <v>2023</v>
      </c>
      <c r="K948">
        <f>MONTH(shipments[[#This Row],[Shipdate]])</f>
        <v>6</v>
      </c>
      <c r="L948" t="str">
        <f>TEXT(shipments[[#This Row],[Shipdate]],"mmmm")</f>
        <v>June</v>
      </c>
      <c r="M948">
        <f>_xlfn.XLOOKUP(shipments[[#This Row],[PID]],products[PID],products[Cost_per_box],"NA",0)</f>
        <v>8.43</v>
      </c>
      <c r="N948">
        <f>shipments[[#This Row],[Boxes]]*shipments[[#This Row],[Cost Per Box]]</f>
        <v>2571.15</v>
      </c>
      <c r="O948">
        <f>shipments[[#This Row],[Sales Amount]]-shipments[[#This Row],[Total Cost]]</f>
        <v>473.09999999999991</v>
      </c>
      <c r="P948" s="9">
        <f>shipments[[#This Row],[Profit]]/shipments[[#This Row],[Sales Amount]]</f>
        <v>0.15540773589554074</v>
      </c>
    </row>
    <row r="949" spans="1:16" x14ac:dyDescent="1">
      <c r="A949" t="s">
        <v>983</v>
      </c>
      <c r="B949" t="s">
        <v>8039</v>
      </c>
      <c r="C949" t="s">
        <v>8026</v>
      </c>
      <c r="D949" t="s">
        <v>8032</v>
      </c>
      <c r="E949" s="1">
        <v>45244</v>
      </c>
      <c r="F949">
        <v>7092</v>
      </c>
      <c r="G949">
        <v>645</v>
      </c>
      <c r="H949" t="s">
        <v>6</v>
      </c>
      <c r="I949" t="str">
        <f>_xlfn.XLOOKUP(shipments[[#This Row],[SPID]],people[SPID],people[Sales_person],"NA",0)</f>
        <v>Dennison Crosswaite</v>
      </c>
      <c r="J949">
        <f>YEAR(shipments[[#This Row],[Shipdate]])</f>
        <v>2023</v>
      </c>
      <c r="K949">
        <f>MONTH(shipments[[#This Row],[Shipdate]])</f>
        <v>11</v>
      </c>
      <c r="L949" t="str">
        <f>TEXT(shipments[[#This Row],[Shipdate]],"mmmm")</f>
        <v>November</v>
      </c>
      <c r="M949">
        <f>_xlfn.XLOOKUP(shipments[[#This Row],[PID]],products[PID],products[Cost_per_box],"NA",0)</f>
        <v>8.43</v>
      </c>
      <c r="N949">
        <f>shipments[[#This Row],[Boxes]]*shipments[[#This Row],[Cost Per Box]]</f>
        <v>5437.3499999999995</v>
      </c>
      <c r="O949">
        <f>shipments[[#This Row],[Sales Amount]]-shipments[[#This Row],[Total Cost]]</f>
        <v>1654.6500000000005</v>
      </c>
      <c r="P949" s="9">
        <f>shipments[[#This Row],[Profit]]/shipments[[#This Row],[Sales Amount]]</f>
        <v>0.23331218274111684</v>
      </c>
    </row>
    <row r="950" spans="1:16" x14ac:dyDescent="1">
      <c r="A950" t="s">
        <v>984</v>
      </c>
      <c r="B950" t="s">
        <v>8039</v>
      </c>
      <c r="C950" t="s">
        <v>8026</v>
      </c>
      <c r="D950" t="s">
        <v>8032</v>
      </c>
      <c r="E950" s="1">
        <v>45428</v>
      </c>
      <c r="F950">
        <v>7978.5</v>
      </c>
      <c r="G950">
        <v>998</v>
      </c>
      <c r="H950" t="s">
        <v>6</v>
      </c>
      <c r="I950" t="str">
        <f>_xlfn.XLOOKUP(shipments[[#This Row],[SPID]],people[SPID],people[Sales_person],"NA",0)</f>
        <v>Dennison Crosswaite</v>
      </c>
      <c r="J950">
        <f>YEAR(shipments[[#This Row],[Shipdate]])</f>
        <v>2024</v>
      </c>
      <c r="K950">
        <f>MONTH(shipments[[#This Row],[Shipdate]])</f>
        <v>5</v>
      </c>
      <c r="L950" t="str">
        <f>TEXT(shipments[[#This Row],[Shipdate]],"mmmm")</f>
        <v>May</v>
      </c>
      <c r="M950">
        <f>_xlfn.XLOOKUP(shipments[[#This Row],[PID]],products[PID],products[Cost_per_box],"NA",0)</f>
        <v>8.43</v>
      </c>
      <c r="N950">
        <f>shipments[[#This Row],[Boxes]]*shipments[[#This Row],[Cost Per Box]]</f>
        <v>8413.14</v>
      </c>
      <c r="O950">
        <f>shipments[[#This Row],[Sales Amount]]-shipments[[#This Row],[Total Cost]]</f>
        <v>-434.63999999999942</v>
      </c>
      <c r="P950" s="9">
        <f>shipments[[#This Row],[Profit]]/shipments[[#This Row],[Sales Amount]]</f>
        <v>-5.4476405339349429E-2</v>
      </c>
    </row>
    <row r="951" spans="1:16" x14ac:dyDescent="1">
      <c r="A951" t="s">
        <v>985</v>
      </c>
      <c r="B951" t="s">
        <v>8039</v>
      </c>
      <c r="C951" t="s">
        <v>8027</v>
      </c>
      <c r="D951" t="s">
        <v>8032</v>
      </c>
      <c r="E951" s="1">
        <v>45331</v>
      </c>
      <c r="F951">
        <v>7924.5</v>
      </c>
      <c r="G951">
        <v>721</v>
      </c>
      <c r="H951" t="s">
        <v>39</v>
      </c>
      <c r="I951" t="str">
        <f>_xlfn.XLOOKUP(shipments[[#This Row],[SPID]],people[SPID],people[Sales_person],"NA",0)</f>
        <v>Dennison Crosswaite</v>
      </c>
      <c r="J951">
        <f>YEAR(shipments[[#This Row],[Shipdate]])</f>
        <v>2024</v>
      </c>
      <c r="K951">
        <f>MONTH(shipments[[#This Row],[Shipdate]])</f>
        <v>2</v>
      </c>
      <c r="L951" t="str">
        <f>TEXT(shipments[[#This Row],[Shipdate]],"mmmm")</f>
        <v>February</v>
      </c>
      <c r="M951">
        <f>_xlfn.XLOOKUP(shipments[[#This Row],[PID]],products[PID],products[Cost_per_box],"NA",0)</f>
        <v>6.8</v>
      </c>
      <c r="N951">
        <f>shipments[[#This Row],[Boxes]]*shipments[[#This Row],[Cost Per Box]]</f>
        <v>4902.8</v>
      </c>
      <c r="O951">
        <f>shipments[[#This Row],[Sales Amount]]-shipments[[#This Row],[Total Cost]]</f>
        <v>3021.7</v>
      </c>
      <c r="P951" s="9">
        <f>shipments[[#This Row],[Profit]]/shipments[[#This Row],[Sales Amount]]</f>
        <v>0.38131112373020376</v>
      </c>
    </row>
    <row r="952" spans="1:16" x14ac:dyDescent="1">
      <c r="A952" t="s">
        <v>986</v>
      </c>
      <c r="B952" t="s">
        <v>8039</v>
      </c>
      <c r="C952" t="s">
        <v>8027</v>
      </c>
      <c r="D952" t="s">
        <v>8036</v>
      </c>
      <c r="E952" s="1">
        <v>45502</v>
      </c>
      <c r="F952">
        <v>5240.25</v>
      </c>
      <c r="G952">
        <v>525</v>
      </c>
      <c r="H952" t="s">
        <v>17</v>
      </c>
      <c r="I952" t="str">
        <f>_xlfn.XLOOKUP(shipments[[#This Row],[SPID]],people[SPID],people[Sales_person],"NA",0)</f>
        <v>Dennison Crosswaite</v>
      </c>
      <c r="J952">
        <f>YEAR(shipments[[#This Row],[Shipdate]])</f>
        <v>2024</v>
      </c>
      <c r="K952">
        <f>MONTH(shipments[[#This Row],[Shipdate]])</f>
        <v>7</v>
      </c>
      <c r="L952" t="str">
        <f>TEXT(shipments[[#This Row],[Shipdate]],"mmmm")</f>
        <v>July</v>
      </c>
      <c r="M952">
        <f>_xlfn.XLOOKUP(shipments[[#This Row],[PID]],products[PID],products[Cost_per_box],"NA",0)</f>
        <v>6.8</v>
      </c>
      <c r="N952">
        <f>shipments[[#This Row],[Boxes]]*shipments[[#This Row],[Cost Per Box]]</f>
        <v>3570</v>
      </c>
      <c r="O952">
        <f>shipments[[#This Row],[Sales Amount]]-shipments[[#This Row],[Total Cost]]</f>
        <v>1670.25</v>
      </c>
      <c r="P952" s="9">
        <f>shipments[[#This Row],[Profit]]/shipments[[#This Row],[Sales Amount]]</f>
        <v>0.31873479318734793</v>
      </c>
    </row>
    <row r="953" spans="1:16" x14ac:dyDescent="1">
      <c r="A953" t="s">
        <v>987</v>
      </c>
      <c r="B953" t="s">
        <v>8039</v>
      </c>
      <c r="C953" t="s">
        <v>8027</v>
      </c>
      <c r="D953" t="s">
        <v>8032</v>
      </c>
      <c r="E953" s="1">
        <v>45065</v>
      </c>
      <c r="F953">
        <v>2263.5</v>
      </c>
      <c r="G953">
        <v>324</v>
      </c>
      <c r="H953" t="s">
        <v>6</v>
      </c>
      <c r="I953" t="str">
        <f>_xlfn.XLOOKUP(shipments[[#This Row],[SPID]],people[SPID],people[Sales_person],"NA",0)</f>
        <v>Dennison Crosswaite</v>
      </c>
      <c r="J953">
        <f>YEAR(shipments[[#This Row],[Shipdate]])</f>
        <v>2023</v>
      </c>
      <c r="K953">
        <f>MONTH(shipments[[#This Row],[Shipdate]])</f>
        <v>5</v>
      </c>
      <c r="L953" t="str">
        <f>TEXT(shipments[[#This Row],[Shipdate]],"mmmm")</f>
        <v>May</v>
      </c>
      <c r="M953">
        <f>_xlfn.XLOOKUP(shipments[[#This Row],[PID]],products[PID],products[Cost_per_box],"NA",0)</f>
        <v>6.8</v>
      </c>
      <c r="N953">
        <f>shipments[[#This Row],[Boxes]]*shipments[[#This Row],[Cost Per Box]]</f>
        <v>2203.1999999999998</v>
      </c>
      <c r="O953">
        <f>shipments[[#This Row],[Sales Amount]]-shipments[[#This Row],[Total Cost]]</f>
        <v>60.300000000000182</v>
      </c>
      <c r="P953" s="9">
        <f>shipments[[#This Row],[Profit]]/shipments[[#This Row],[Sales Amount]]</f>
        <v>2.6640159045725725E-2</v>
      </c>
    </row>
    <row r="954" spans="1:16" x14ac:dyDescent="1">
      <c r="A954" t="s">
        <v>988</v>
      </c>
      <c r="B954" t="s">
        <v>8039</v>
      </c>
      <c r="C954" t="s">
        <v>8027</v>
      </c>
      <c r="D954" t="s">
        <v>8037</v>
      </c>
      <c r="E954" s="1">
        <v>45303</v>
      </c>
      <c r="F954">
        <v>639</v>
      </c>
      <c r="G954">
        <v>92</v>
      </c>
      <c r="H954" t="s">
        <v>6</v>
      </c>
      <c r="I954" t="str">
        <f>_xlfn.XLOOKUP(shipments[[#This Row],[SPID]],people[SPID],people[Sales_person],"NA",0)</f>
        <v>Dennison Crosswaite</v>
      </c>
      <c r="J954">
        <f>YEAR(shipments[[#This Row],[Shipdate]])</f>
        <v>2024</v>
      </c>
      <c r="K954">
        <f>MONTH(shipments[[#This Row],[Shipdate]])</f>
        <v>1</v>
      </c>
      <c r="L954" t="str">
        <f>TEXT(shipments[[#This Row],[Shipdate]],"mmmm")</f>
        <v>January</v>
      </c>
      <c r="M954">
        <f>_xlfn.XLOOKUP(shipments[[#This Row],[PID]],products[PID],products[Cost_per_box],"NA",0)</f>
        <v>6.8</v>
      </c>
      <c r="N954">
        <f>shipments[[#This Row],[Boxes]]*shipments[[#This Row],[Cost Per Box]]</f>
        <v>625.6</v>
      </c>
      <c r="O954">
        <f>shipments[[#This Row],[Sales Amount]]-shipments[[#This Row],[Total Cost]]</f>
        <v>13.399999999999977</v>
      </c>
      <c r="P954" s="9">
        <f>shipments[[#This Row],[Profit]]/shipments[[#This Row],[Sales Amount]]</f>
        <v>2.0970266040688541E-2</v>
      </c>
    </row>
    <row r="955" spans="1:16" x14ac:dyDescent="1">
      <c r="A955" t="s">
        <v>989</v>
      </c>
      <c r="B955" t="s">
        <v>8039</v>
      </c>
      <c r="C955" t="s">
        <v>8027</v>
      </c>
      <c r="D955" t="s">
        <v>8033</v>
      </c>
      <c r="E955" s="1">
        <v>44960</v>
      </c>
      <c r="F955">
        <v>18378</v>
      </c>
      <c r="G955">
        <v>1838</v>
      </c>
      <c r="H955" t="s">
        <v>6</v>
      </c>
      <c r="I955" t="str">
        <f>_xlfn.XLOOKUP(shipments[[#This Row],[SPID]],people[SPID],people[Sales_person],"NA",0)</f>
        <v>Dennison Crosswaite</v>
      </c>
      <c r="J955">
        <f>YEAR(shipments[[#This Row],[Shipdate]])</f>
        <v>2023</v>
      </c>
      <c r="K955">
        <f>MONTH(shipments[[#This Row],[Shipdate]])</f>
        <v>2</v>
      </c>
      <c r="L955" t="str">
        <f>TEXT(shipments[[#This Row],[Shipdate]],"mmmm")</f>
        <v>February</v>
      </c>
      <c r="M955">
        <f>_xlfn.XLOOKUP(shipments[[#This Row],[PID]],products[PID],products[Cost_per_box],"NA",0)</f>
        <v>6.8</v>
      </c>
      <c r="N955">
        <f>shipments[[#This Row],[Boxes]]*shipments[[#This Row],[Cost Per Box]]</f>
        <v>12498.4</v>
      </c>
      <c r="O955">
        <f>shipments[[#This Row],[Sales Amount]]-shipments[[#This Row],[Total Cost]]</f>
        <v>5879.6</v>
      </c>
      <c r="P955" s="9">
        <f>shipments[[#This Row],[Profit]]/shipments[[#This Row],[Sales Amount]]</f>
        <v>0.31992599847643927</v>
      </c>
    </row>
    <row r="956" spans="1:16" x14ac:dyDescent="1">
      <c r="A956" t="s">
        <v>990</v>
      </c>
      <c r="B956" t="s">
        <v>8039</v>
      </c>
      <c r="C956" t="s">
        <v>8027</v>
      </c>
      <c r="D956" t="s">
        <v>8037</v>
      </c>
      <c r="E956" s="1">
        <v>45258</v>
      </c>
      <c r="F956">
        <v>2432.25</v>
      </c>
      <c r="G956">
        <v>305</v>
      </c>
      <c r="H956" t="s">
        <v>39</v>
      </c>
      <c r="I956" t="str">
        <f>_xlfn.XLOOKUP(shipments[[#This Row],[SPID]],people[SPID],people[Sales_person],"NA",0)</f>
        <v>Dennison Crosswaite</v>
      </c>
      <c r="J956">
        <f>YEAR(shipments[[#This Row],[Shipdate]])</f>
        <v>2023</v>
      </c>
      <c r="K956">
        <f>MONTH(shipments[[#This Row],[Shipdate]])</f>
        <v>11</v>
      </c>
      <c r="L956" t="str">
        <f>TEXT(shipments[[#This Row],[Shipdate]],"mmmm")</f>
        <v>November</v>
      </c>
      <c r="M956">
        <f>_xlfn.XLOOKUP(shipments[[#This Row],[PID]],products[PID],products[Cost_per_box],"NA",0)</f>
        <v>6.8</v>
      </c>
      <c r="N956">
        <f>shipments[[#This Row],[Boxes]]*shipments[[#This Row],[Cost Per Box]]</f>
        <v>2074</v>
      </c>
      <c r="O956">
        <f>shipments[[#This Row],[Sales Amount]]-shipments[[#This Row],[Total Cost]]</f>
        <v>358.25</v>
      </c>
      <c r="P956" s="9">
        <f>shipments[[#This Row],[Profit]]/shipments[[#This Row],[Sales Amount]]</f>
        <v>0.14729160242573749</v>
      </c>
    </row>
    <row r="957" spans="1:16" x14ac:dyDescent="1">
      <c r="A957" t="s">
        <v>991</v>
      </c>
      <c r="B957" t="s">
        <v>8039</v>
      </c>
      <c r="C957" t="s">
        <v>8027</v>
      </c>
      <c r="D957" t="s">
        <v>8036</v>
      </c>
      <c r="E957" s="1">
        <v>45274</v>
      </c>
      <c r="F957">
        <v>3564</v>
      </c>
      <c r="G957">
        <v>396</v>
      </c>
      <c r="H957" t="s">
        <v>6</v>
      </c>
      <c r="I957" t="str">
        <f>_xlfn.XLOOKUP(shipments[[#This Row],[SPID]],people[SPID],people[Sales_person],"NA",0)</f>
        <v>Dennison Crosswaite</v>
      </c>
      <c r="J957">
        <f>YEAR(shipments[[#This Row],[Shipdate]])</f>
        <v>2023</v>
      </c>
      <c r="K957">
        <f>MONTH(shipments[[#This Row],[Shipdate]])</f>
        <v>12</v>
      </c>
      <c r="L957" t="str">
        <f>TEXT(shipments[[#This Row],[Shipdate]],"mmmm")</f>
        <v>December</v>
      </c>
      <c r="M957">
        <f>_xlfn.XLOOKUP(shipments[[#This Row],[PID]],products[PID],products[Cost_per_box],"NA",0)</f>
        <v>6.8</v>
      </c>
      <c r="N957">
        <f>shipments[[#This Row],[Boxes]]*shipments[[#This Row],[Cost Per Box]]</f>
        <v>2692.7999999999997</v>
      </c>
      <c r="O957">
        <f>shipments[[#This Row],[Sales Amount]]-shipments[[#This Row],[Total Cost]]</f>
        <v>871.20000000000027</v>
      </c>
      <c r="P957" s="9">
        <f>shipments[[#This Row],[Profit]]/shipments[[#This Row],[Sales Amount]]</f>
        <v>0.24444444444444452</v>
      </c>
    </row>
    <row r="958" spans="1:16" x14ac:dyDescent="1">
      <c r="A958" t="s">
        <v>992</v>
      </c>
      <c r="B958" t="s">
        <v>8039</v>
      </c>
      <c r="C958" t="s">
        <v>8027</v>
      </c>
      <c r="D958" t="s">
        <v>8036</v>
      </c>
      <c r="E958" s="1">
        <v>45329</v>
      </c>
      <c r="F958">
        <v>33484.5</v>
      </c>
      <c r="G958">
        <v>4186</v>
      </c>
      <c r="H958" t="s">
        <v>39</v>
      </c>
      <c r="I958" t="str">
        <f>_xlfn.XLOOKUP(shipments[[#This Row],[SPID]],people[SPID],people[Sales_person],"NA",0)</f>
        <v>Dennison Crosswaite</v>
      </c>
      <c r="J958">
        <f>YEAR(shipments[[#This Row],[Shipdate]])</f>
        <v>2024</v>
      </c>
      <c r="K958">
        <f>MONTH(shipments[[#This Row],[Shipdate]])</f>
        <v>2</v>
      </c>
      <c r="L958" t="str">
        <f>TEXT(shipments[[#This Row],[Shipdate]],"mmmm")</f>
        <v>February</v>
      </c>
      <c r="M958">
        <f>_xlfn.XLOOKUP(shipments[[#This Row],[PID]],products[PID],products[Cost_per_box],"NA",0)</f>
        <v>6.8</v>
      </c>
      <c r="N958">
        <f>shipments[[#This Row],[Boxes]]*shipments[[#This Row],[Cost Per Box]]</f>
        <v>28464.799999999999</v>
      </c>
      <c r="O958">
        <f>shipments[[#This Row],[Sales Amount]]-shipments[[#This Row],[Total Cost]]</f>
        <v>5019.7000000000007</v>
      </c>
      <c r="P958" s="9">
        <f>shipments[[#This Row],[Profit]]/shipments[[#This Row],[Sales Amount]]</f>
        <v>0.14991115292150101</v>
      </c>
    </row>
    <row r="959" spans="1:16" x14ac:dyDescent="1">
      <c r="A959" t="s">
        <v>993</v>
      </c>
      <c r="B959" t="s">
        <v>8039</v>
      </c>
      <c r="C959" t="s">
        <v>8028</v>
      </c>
      <c r="D959" t="s">
        <v>8035</v>
      </c>
      <c r="E959" s="1">
        <v>45282</v>
      </c>
      <c r="F959">
        <v>7661.25</v>
      </c>
      <c r="G959">
        <v>265</v>
      </c>
      <c r="H959" t="s">
        <v>6</v>
      </c>
      <c r="I959" t="str">
        <f>_xlfn.XLOOKUP(shipments[[#This Row],[SPID]],people[SPID],people[Sales_person],"NA",0)</f>
        <v>Dennison Crosswaite</v>
      </c>
      <c r="J959">
        <f>YEAR(shipments[[#This Row],[Shipdate]])</f>
        <v>2023</v>
      </c>
      <c r="K959">
        <f>MONTH(shipments[[#This Row],[Shipdate]])</f>
        <v>12</v>
      </c>
      <c r="L959" t="str">
        <f>TEXT(shipments[[#This Row],[Shipdate]],"mmmm")</f>
        <v>December</v>
      </c>
      <c r="M959">
        <f>_xlfn.XLOOKUP(shipments[[#This Row],[PID]],products[PID],products[Cost_per_box],"NA",0)</f>
        <v>5.04</v>
      </c>
      <c r="N959">
        <f>shipments[[#This Row],[Boxes]]*shipments[[#This Row],[Cost Per Box]]</f>
        <v>1335.6</v>
      </c>
      <c r="O959">
        <f>shipments[[#This Row],[Sales Amount]]-shipments[[#This Row],[Total Cost]]</f>
        <v>6325.65</v>
      </c>
      <c r="P959" s="9">
        <f>shipments[[#This Row],[Profit]]/shipments[[#This Row],[Sales Amount]]</f>
        <v>0.82566813509544779</v>
      </c>
    </row>
    <row r="960" spans="1:16" x14ac:dyDescent="1">
      <c r="A960" t="s">
        <v>994</v>
      </c>
      <c r="B960" t="s">
        <v>8039</v>
      </c>
      <c r="C960" t="s">
        <v>8028</v>
      </c>
      <c r="D960" t="s">
        <v>8033</v>
      </c>
      <c r="E960" s="1">
        <v>45236</v>
      </c>
      <c r="F960">
        <v>5445</v>
      </c>
      <c r="G960">
        <v>218</v>
      </c>
      <c r="H960" t="s">
        <v>6</v>
      </c>
      <c r="I960" t="str">
        <f>_xlfn.XLOOKUP(shipments[[#This Row],[SPID]],people[SPID],people[Sales_person],"NA",0)</f>
        <v>Dennison Crosswaite</v>
      </c>
      <c r="J960">
        <f>YEAR(shipments[[#This Row],[Shipdate]])</f>
        <v>2023</v>
      </c>
      <c r="K960">
        <f>MONTH(shipments[[#This Row],[Shipdate]])</f>
        <v>11</v>
      </c>
      <c r="L960" t="str">
        <f>TEXT(shipments[[#This Row],[Shipdate]],"mmmm")</f>
        <v>November</v>
      </c>
      <c r="M960">
        <f>_xlfn.XLOOKUP(shipments[[#This Row],[PID]],products[PID],products[Cost_per_box],"NA",0)</f>
        <v>5.04</v>
      </c>
      <c r="N960">
        <f>shipments[[#This Row],[Boxes]]*shipments[[#This Row],[Cost Per Box]]</f>
        <v>1098.72</v>
      </c>
      <c r="O960">
        <f>shipments[[#This Row],[Sales Amount]]-shipments[[#This Row],[Total Cost]]</f>
        <v>4346.28</v>
      </c>
      <c r="P960" s="9">
        <f>shipments[[#This Row],[Profit]]/shipments[[#This Row],[Sales Amount]]</f>
        <v>0.79821487603305785</v>
      </c>
    </row>
    <row r="961" spans="1:16" x14ac:dyDescent="1">
      <c r="A961" t="s">
        <v>995</v>
      </c>
      <c r="B961" t="s">
        <v>8039</v>
      </c>
      <c r="C961" t="s">
        <v>8028</v>
      </c>
      <c r="D961" t="s">
        <v>8035</v>
      </c>
      <c r="E961" s="1">
        <v>45097</v>
      </c>
      <c r="F961">
        <v>9992.25</v>
      </c>
      <c r="G961">
        <v>385</v>
      </c>
      <c r="H961" t="s">
        <v>6</v>
      </c>
      <c r="I961" t="str">
        <f>_xlfn.XLOOKUP(shipments[[#This Row],[SPID]],people[SPID],people[Sales_person],"NA",0)</f>
        <v>Dennison Crosswaite</v>
      </c>
      <c r="J961">
        <f>YEAR(shipments[[#This Row],[Shipdate]])</f>
        <v>2023</v>
      </c>
      <c r="K961">
        <f>MONTH(shipments[[#This Row],[Shipdate]])</f>
        <v>6</v>
      </c>
      <c r="L961" t="str">
        <f>TEXT(shipments[[#This Row],[Shipdate]],"mmmm")</f>
        <v>June</v>
      </c>
      <c r="M961">
        <f>_xlfn.XLOOKUP(shipments[[#This Row],[PID]],products[PID],products[Cost_per_box],"NA",0)</f>
        <v>5.04</v>
      </c>
      <c r="N961">
        <f>shipments[[#This Row],[Boxes]]*shipments[[#This Row],[Cost Per Box]]</f>
        <v>1940.4</v>
      </c>
      <c r="O961">
        <f>shipments[[#This Row],[Sales Amount]]-shipments[[#This Row],[Total Cost]]</f>
        <v>8051.85</v>
      </c>
      <c r="P961" s="9">
        <f>shipments[[#This Row],[Profit]]/shipments[[#This Row],[Sales Amount]]</f>
        <v>0.80580950236433235</v>
      </c>
    </row>
    <row r="962" spans="1:16" x14ac:dyDescent="1">
      <c r="A962" t="s">
        <v>996</v>
      </c>
      <c r="B962" t="s">
        <v>8039</v>
      </c>
      <c r="C962" t="s">
        <v>8029</v>
      </c>
      <c r="D962" t="s">
        <v>8034</v>
      </c>
      <c r="E962" s="1">
        <v>45401</v>
      </c>
      <c r="F962">
        <v>7508.25</v>
      </c>
      <c r="G962">
        <v>626</v>
      </c>
      <c r="H962" t="s">
        <v>6</v>
      </c>
      <c r="I962" t="str">
        <f>_xlfn.XLOOKUP(shipments[[#This Row],[SPID]],people[SPID],people[Sales_person],"NA",0)</f>
        <v>Dennison Crosswaite</v>
      </c>
      <c r="J962">
        <f>YEAR(shipments[[#This Row],[Shipdate]])</f>
        <v>2024</v>
      </c>
      <c r="K962">
        <f>MONTH(shipments[[#This Row],[Shipdate]])</f>
        <v>4</v>
      </c>
      <c r="L962" t="str">
        <f>TEXT(shipments[[#This Row],[Shipdate]],"mmmm")</f>
        <v>April</v>
      </c>
      <c r="M962">
        <f>_xlfn.XLOOKUP(shipments[[#This Row],[PID]],products[PID],products[Cost_per_box],"NA",0)</f>
        <v>2.76</v>
      </c>
      <c r="N962">
        <f>shipments[[#This Row],[Boxes]]*shipments[[#This Row],[Cost Per Box]]</f>
        <v>1727.7599999999998</v>
      </c>
      <c r="O962">
        <f>shipments[[#This Row],[Sales Amount]]-shipments[[#This Row],[Total Cost]]</f>
        <v>5780.49</v>
      </c>
      <c r="P962" s="9">
        <f>shipments[[#This Row],[Profit]]/shipments[[#This Row],[Sales Amount]]</f>
        <v>0.76988512636100281</v>
      </c>
    </row>
    <row r="963" spans="1:16" x14ac:dyDescent="1">
      <c r="A963" t="s">
        <v>997</v>
      </c>
      <c r="B963" t="s">
        <v>8039</v>
      </c>
      <c r="C963" t="s">
        <v>8029</v>
      </c>
      <c r="D963" t="s">
        <v>8037</v>
      </c>
      <c r="E963" s="1">
        <v>45202</v>
      </c>
      <c r="F963">
        <v>5199.75</v>
      </c>
      <c r="G963">
        <v>650</v>
      </c>
      <c r="H963" t="s">
        <v>6</v>
      </c>
      <c r="I963" t="str">
        <f>_xlfn.XLOOKUP(shipments[[#This Row],[SPID]],people[SPID],people[Sales_person],"NA",0)</f>
        <v>Dennison Crosswaite</v>
      </c>
      <c r="J963">
        <f>YEAR(shipments[[#This Row],[Shipdate]])</f>
        <v>2023</v>
      </c>
      <c r="K963">
        <f>MONTH(shipments[[#This Row],[Shipdate]])</f>
        <v>10</v>
      </c>
      <c r="L963" t="str">
        <f>TEXT(shipments[[#This Row],[Shipdate]],"mmmm")</f>
        <v>October</v>
      </c>
      <c r="M963">
        <f>_xlfn.XLOOKUP(shipments[[#This Row],[PID]],products[PID],products[Cost_per_box],"NA",0)</f>
        <v>2.76</v>
      </c>
      <c r="N963">
        <f>shipments[[#This Row],[Boxes]]*shipments[[#This Row],[Cost Per Box]]</f>
        <v>1793.9999999999998</v>
      </c>
      <c r="O963">
        <f>shipments[[#This Row],[Sales Amount]]-shipments[[#This Row],[Total Cost]]</f>
        <v>3405.75</v>
      </c>
      <c r="P963" s="9">
        <f>shipments[[#This Row],[Profit]]/shipments[[#This Row],[Sales Amount]]</f>
        <v>0.65498341266407034</v>
      </c>
    </row>
    <row r="964" spans="1:16" x14ac:dyDescent="1">
      <c r="A964" t="s">
        <v>998</v>
      </c>
      <c r="B964" t="s">
        <v>8039</v>
      </c>
      <c r="C964" t="s">
        <v>8029</v>
      </c>
      <c r="D964" t="s">
        <v>8037</v>
      </c>
      <c r="E964" s="1">
        <v>45250</v>
      </c>
      <c r="F964">
        <v>4005</v>
      </c>
      <c r="G964">
        <v>401</v>
      </c>
      <c r="H964" t="s">
        <v>6</v>
      </c>
      <c r="I964" t="str">
        <f>_xlfn.XLOOKUP(shipments[[#This Row],[SPID]],people[SPID],people[Sales_person],"NA",0)</f>
        <v>Dennison Crosswaite</v>
      </c>
      <c r="J964">
        <f>YEAR(shipments[[#This Row],[Shipdate]])</f>
        <v>2023</v>
      </c>
      <c r="K964">
        <f>MONTH(shipments[[#This Row],[Shipdate]])</f>
        <v>11</v>
      </c>
      <c r="L964" t="str">
        <f>TEXT(shipments[[#This Row],[Shipdate]],"mmmm")</f>
        <v>November</v>
      </c>
      <c r="M964">
        <f>_xlfn.XLOOKUP(shipments[[#This Row],[PID]],products[PID],products[Cost_per_box],"NA",0)</f>
        <v>2.76</v>
      </c>
      <c r="N964">
        <f>shipments[[#This Row],[Boxes]]*shipments[[#This Row],[Cost Per Box]]</f>
        <v>1106.76</v>
      </c>
      <c r="O964">
        <f>shipments[[#This Row],[Sales Amount]]-shipments[[#This Row],[Total Cost]]</f>
        <v>2898.24</v>
      </c>
      <c r="P964" s="9">
        <f>shipments[[#This Row],[Profit]]/shipments[[#This Row],[Sales Amount]]</f>
        <v>0.72365543071161043</v>
      </c>
    </row>
    <row r="965" spans="1:16" x14ac:dyDescent="1">
      <c r="A965" t="s">
        <v>999</v>
      </c>
      <c r="B965" t="s">
        <v>8039</v>
      </c>
      <c r="C965" t="s">
        <v>8030</v>
      </c>
      <c r="D965" t="s">
        <v>8032</v>
      </c>
      <c r="E965" s="1">
        <v>45411</v>
      </c>
      <c r="F965">
        <v>803.25</v>
      </c>
      <c r="G965">
        <v>90</v>
      </c>
      <c r="H965" t="s">
        <v>6</v>
      </c>
      <c r="I965" t="str">
        <f>_xlfn.XLOOKUP(shipments[[#This Row],[SPID]],people[SPID],people[Sales_person],"NA",0)</f>
        <v>Dennison Crosswaite</v>
      </c>
      <c r="J965">
        <f>YEAR(shipments[[#This Row],[Shipdate]])</f>
        <v>2024</v>
      </c>
      <c r="K965">
        <f>MONTH(shipments[[#This Row],[Shipdate]])</f>
        <v>4</v>
      </c>
      <c r="L965" t="str">
        <f>TEXT(shipments[[#This Row],[Shipdate]],"mmmm")</f>
        <v>April</v>
      </c>
      <c r="M965">
        <f>_xlfn.XLOOKUP(shipments[[#This Row],[PID]],products[PID],products[Cost_per_box],"NA",0)</f>
        <v>3.32</v>
      </c>
      <c r="N965">
        <f>shipments[[#This Row],[Boxes]]*shipments[[#This Row],[Cost Per Box]]</f>
        <v>298.8</v>
      </c>
      <c r="O965">
        <f>shipments[[#This Row],[Sales Amount]]-shipments[[#This Row],[Total Cost]]</f>
        <v>504.45</v>
      </c>
      <c r="P965" s="9">
        <f>shipments[[#This Row],[Profit]]/shipments[[#This Row],[Sales Amount]]</f>
        <v>0.62801120448179271</v>
      </c>
    </row>
    <row r="966" spans="1:16" x14ac:dyDescent="1">
      <c r="A966" t="s">
        <v>1000</v>
      </c>
      <c r="B966" t="s">
        <v>8039</v>
      </c>
      <c r="C966" t="s">
        <v>8030</v>
      </c>
      <c r="D966" t="s">
        <v>8033</v>
      </c>
      <c r="E966" s="1">
        <v>45329</v>
      </c>
      <c r="F966">
        <v>6428.25</v>
      </c>
      <c r="G966">
        <v>804</v>
      </c>
      <c r="H966" t="s">
        <v>6</v>
      </c>
      <c r="I966" t="str">
        <f>_xlfn.XLOOKUP(shipments[[#This Row],[SPID]],people[SPID],people[Sales_person],"NA",0)</f>
        <v>Dennison Crosswaite</v>
      </c>
      <c r="J966">
        <f>YEAR(shipments[[#This Row],[Shipdate]])</f>
        <v>2024</v>
      </c>
      <c r="K966">
        <f>MONTH(shipments[[#This Row],[Shipdate]])</f>
        <v>2</v>
      </c>
      <c r="L966" t="str">
        <f>TEXT(shipments[[#This Row],[Shipdate]],"mmmm")</f>
        <v>February</v>
      </c>
      <c r="M966">
        <f>_xlfn.XLOOKUP(shipments[[#This Row],[PID]],products[PID],products[Cost_per_box],"NA",0)</f>
        <v>3.32</v>
      </c>
      <c r="N966">
        <f>shipments[[#This Row],[Boxes]]*shipments[[#This Row],[Cost Per Box]]</f>
        <v>2669.2799999999997</v>
      </c>
      <c r="O966">
        <f>shipments[[#This Row],[Sales Amount]]-shipments[[#This Row],[Total Cost]]</f>
        <v>3758.9700000000003</v>
      </c>
      <c r="P966" s="9">
        <f>shipments[[#This Row],[Profit]]/shipments[[#This Row],[Sales Amount]]</f>
        <v>0.5847579045618948</v>
      </c>
    </row>
    <row r="967" spans="1:16" x14ac:dyDescent="1">
      <c r="A967" t="s">
        <v>1001</v>
      </c>
      <c r="B967" t="s">
        <v>8039</v>
      </c>
      <c r="C967" t="s">
        <v>8031</v>
      </c>
      <c r="D967" t="s">
        <v>8037</v>
      </c>
      <c r="E967" s="1">
        <v>45412</v>
      </c>
      <c r="F967">
        <v>9418.5</v>
      </c>
      <c r="G967">
        <v>449</v>
      </c>
      <c r="H967" t="s">
        <v>6</v>
      </c>
      <c r="I967" t="str">
        <f>_xlfn.XLOOKUP(shipments[[#This Row],[SPID]],people[SPID],people[Sales_person],"NA",0)</f>
        <v>Dennison Crosswaite</v>
      </c>
      <c r="J967">
        <f>YEAR(shipments[[#This Row],[Shipdate]])</f>
        <v>2024</v>
      </c>
      <c r="K967">
        <f>MONTH(shipments[[#This Row],[Shipdate]])</f>
        <v>4</v>
      </c>
      <c r="L967" t="str">
        <f>TEXT(shipments[[#This Row],[Shipdate]],"mmmm")</f>
        <v>April</v>
      </c>
      <c r="M967">
        <f>_xlfn.XLOOKUP(shipments[[#This Row],[PID]],products[PID],products[Cost_per_box],"NA",0)</f>
        <v>2.65</v>
      </c>
      <c r="N967">
        <f>shipments[[#This Row],[Boxes]]*shipments[[#This Row],[Cost Per Box]]</f>
        <v>1189.8499999999999</v>
      </c>
      <c r="O967">
        <f>shipments[[#This Row],[Sales Amount]]-shipments[[#This Row],[Total Cost]]</f>
        <v>8228.65</v>
      </c>
      <c r="P967" s="9">
        <f>shipments[[#This Row],[Profit]]/shipments[[#This Row],[Sales Amount]]</f>
        <v>0.87366884323406058</v>
      </c>
    </row>
    <row r="968" spans="1:16" x14ac:dyDescent="1">
      <c r="A968" t="s">
        <v>1002</v>
      </c>
      <c r="B968" t="s">
        <v>8039</v>
      </c>
      <c r="C968" t="s">
        <v>8031</v>
      </c>
      <c r="D968" t="s">
        <v>8036</v>
      </c>
      <c r="E968" s="1">
        <v>45512</v>
      </c>
      <c r="F968">
        <v>1624.5</v>
      </c>
      <c r="G968">
        <v>86</v>
      </c>
      <c r="H968" t="s">
        <v>17</v>
      </c>
      <c r="I968" t="str">
        <f>_xlfn.XLOOKUP(shipments[[#This Row],[SPID]],people[SPID],people[Sales_person],"NA",0)</f>
        <v>Dennison Crosswaite</v>
      </c>
      <c r="J968">
        <f>YEAR(shipments[[#This Row],[Shipdate]])</f>
        <v>2024</v>
      </c>
      <c r="K968">
        <f>MONTH(shipments[[#This Row],[Shipdate]])</f>
        <v>8</v>
      </c>
      <c r="L968" t="str">
        <f>TEXT(shipments[[#This Row],[Shipdate]],"mmmm")</f>
        <v>August</v>
      </c>
      <c r="M968">
        <f>_xlfn.XLOOKUP(shipments[[#This Row],[PID]],products[PID],products[Cost_per_box],"NA",0)</f>
        <v>2.65</v>
      </c>
      <c r="N968">
        <f>shipments[[#This Row],[Boxes]]*shipments[[#This Row],[Cost Per Box]]</f>
        <v>227.9</v>
      </c>
      <c r="O968">
        <f>shipments[[#This Row],[Sales Amount]]-shipments[[#This Row],[Total Cost]]</f>
        <v>1396.6</v>
      </c>
      <c r="P968" s="9">
        <f>shipments[[#This Row],[Profit]]/shipments[[#This Row],[Sales Amount]]</f>
        <v>0.85971068020929509</v>
      </c>
    </row>
    <row r="969" spans="1:16" x14ac:dyDescent="1">
      <c r="A969" t="s">
        <v>1003</v>
      </c>
      <c r="B969" t="s">
        <v>8039</v>
      </c>
      <c r="C969" t="s">
        <v>8031</v>
      </c>
      <c r="D969" t="s">
        <v>8037</v>
      </c>
      <c r="E969" s="1">
        <v>45292</v>
      </c>
      <c r="F969">
        <v>8106.75</v>
      </c>
      <c r="G969">
        <v>451</v>
      </c>
      <c r="H969" t="s">
        <v>6</v>
      </c>
      <c r="I969" t="str">
        <f>_xlfn.XLOOKUP(shipments[[#This Row],[SPID]],people[SPID],people[Sales_person],"NA",0)</f>
        <v>Dennison Crosswaite</v>
      </c>
      <c r="J969">
        <f>YEAR(shipments[[#This Row],[Shipdate]])</f>
        <v>2024</v>
      </c>
      <c r="K969">
        <f>MONTH(shipments[[#This Row],[Shipdate]])</f>
        <v>1</v>
      </c>
      <c r="L969" t="str">
        <f>TEXT(shipments[[#This Row],[Shipdate]],"mmmm")</f>
        <v>January</v>
      </c>
      <c r="M969">
        <f>_xlfn.XLOOKUP(shipments[[#This Row],[PID]],products[PID],products[Cost_per_box],"NA",0)</f>
        <v>2.65</v>
      </c>
      <c r="N969">
        <f>shipments[[#This Row],[Boxes]]*shipments[[#This Row],[Cost Per Box]]</f>
        <v>1195.1499999999999</v>
      </c>
      <c r="O969">
        <f>shipments[[#This Row],[Sales Amount]]-shipments[[#This Row],[Total Cost]]</f>
        <v>6911.6</v>
      </c>
      <c r="P969" s="9">
        <f>shipments[[#This Row],[Profit]]/shipments[[#This Row],[Sales Amount]]</f>
        <v>0.85257347272334782</v>
      </c>
    </row>
    <row r="970" spans="1:16" x14ac:dyDescent="1">
      <c r="A970" t="s">
        <v>1004</v>
      </c>
      <c r="B970" t="s">
        <v>8039</v>
      </c>
      <c r="C970" t="s">
        <v>8010</v>
      </c>
      <c r="D970" t="s">
        <v>8032</v>
      </c>
      <c r="E970" s="1">
        <v>45180</v>
      </c>
      <c r="F970">
        <v>9812.25</v>
      </c>
      <c r="G970">
        <v>818</v>
      </c>
      <c r="H970" t="s">
        <v>6</v>
      </c>
      <c r="I970" t="str">
        <f>_xlfn.XLOOKUP(shipments[[#This Row],[SPID]],people[SPID],people[Sales_person],"NA",0)</f>
        <v>Dennison Crosswaite</v>
      </c>
      <c r="J970">
        <f>YEAR(shipments[[#This Row],[Shipdate]])</f>
        <v>2023</v>
      </c>
      <c r="K970">
        <f>MONTH(shipments[[#This Row],[Shipdate]])</f>
        <v>9</v>
      </c>
      <c r="L970" t="str">
        <f>TEXT(shipments[[#This Row],[Shipdate]],"mmmm")</f>
        <v>September</v>
      </c>
      <c r="M970">
        <f>_xlfn.XLOOKUP(shipments[[#This Row],[PID]],products[PID],products[Cost_per_box],"NA",0)</f>
        <v>5.26</v>
      </c>
      <c r="N970">
        <f>shipments[[#This Row],[Boxes]]*shipments[[#This Row],[Cost Per Box]]</f>
        <v>4302.6799999999994</v>
      </c>
      <c r="O970">
        <f>shipments[[#This Row],[Sales Amount]]-shipments[[#This Row],[Total Cost]]</f>
        <v>5509.5700000000006</v>
      </c>
      <c r="P970" s="9">
        <f>shipments[[#This Row],[Profit]]/shipments[[#This Row],[Sales Amount]]</f>
        <v>0.56149914647506949</v>
      </c>
    </row>
    <row r="971" spans="1:16" x14ac:dyDescent="1">
      <c r="A971" t="s">
        <v>1005</v>
      </c>
      <c r="B971" t="s">
        <v>8039</v>
      </c>
      <c r="C971" t="s">
        <v>8010</v>
      </c>
      <c r="D971" t="s">
        <v>8036</v>
      </c>
      <c r="E971" s="1">
        <v>45240</v>
      </c>
      <c r="F971">
        <v>1638</v>
      </c>
      <c r="G971">
        <v>137</v>
      </c>
      <c r="H971" t="s">
        <v>6</v>
      </c>
      <c r="I971" t="str">
        <f>_xlfn.XLOOKUP(shipments[[#This Row],[SPID]],people[SPID],people[Sales_person],"NA",0)</f>
        <v>Dennison Crosswaite</v>
      </c>
      <c r="J971">
        <f>YEAR(shipments[[#This Row],[Shipdate]])</f>
        <v>2023</v>
      </c>
      <c r="K971">
        <f>MONTH(shipments[[#This Row],[Shipdate]])</f>
        <v>11</v>
      </c>
      <c r="L971" t="str">
        <f>TEXT(shipments[[#This Row],[Shipdate]],"mmmm")</f>
        <v>November</v>
      </c>
      <c r="M971">
        <f>_xlfn.XLOOKUP(shipments[[#This Row],[PID]],products[PID],products[Cost_per_box],"NA",0)</f>
        <v>5.26</v>
      </c>
      <c r="N971">
        <f>shipments[[#This Row],[Boxes]]*shipments[[#This Row],[Cost Per Box]]</f>
        <v>720.62</v>
      </c>
      <c r="O971">
        <f>shipments[[#This Row],[Sales Amount]]-shipments[[#This Row],[Total Cost]]</f>
        <v>917.38</v>
      </c>
      <c r="P971" s="9">
        <f>shipments[[#This Row],[Profit]]/shipments[[#This Row],[Sales Amount]]</f>
        <v>0.56006105006105</v>
      </c>
    </row>
    <row r="972" spans="1:16" x14ac:dyDescent="1">
      <c r="A972" t="s">
        <v>1006</v>
      </c>
      <c r="B972" t="s">
        <v>8039</v>
      </c>
      <c r="C972" t="s">
        <v>8010</v>
      </c>
      <c r="D972" t="s">
        <v>8032</v>
      </c>
      <c r="E972" s="1">
        <v>44965</v>
      </c>
      <c r="F972">
        <v>1266.75</v>
      </c>
      <c r="G972">
        <v>98</v>
      </c>
      <c r="H972" t="s">
        <v>6</v>
      </c>
      <c r="I972" t="str">
        <f>_xlfn.XLOOKUP(shipments[[#This Row],[SPID]],people[SPID],people[Sales_person],"NA",0)</f>
        <v>Dennison Crosswaite</v>
      </c>
      <c r="J972">
        <f>YEAR(shipments[[#This Row],[Shipdate]])</f>
        <v>2023</v>
      </c>
      <c r="K972">
        <f>MONTH(shipments[[#This Row],[Shipdate]])</f>
        <v>2</v>
      </c>
      <c r="L972" t="str">
        <f>TEXT(shipments[[#This Row],[Shipdate]],"mmmm")</f>
        <v>February</v>
      </c>
      <c r="M972">
        <f>_xlfn.XLOOKUP(shipments[[#This Row],[PID]],products[PID],products[Cost_per_box],"NA",0)</f>
        <v>5.26</v>
      </c>
      <c r="N972">
        <f>shipments[[#This Row],[Boxes]]*shipments[[#This Row],[Cost Per Box]]</f>
        <v>515.48</v>
      </c>
      <c r="O972">
        <f>shipments[[#This Row],[Sales Amount]]-shipments[[#This Row],[Total Cost]]</f>
        <v>751.27</v>
      </c>
      <c r="P972" s="9">
        <f>shipments[[#This Row],[Profit]]/shipments[[#This Row],[Sales Amount]]</f>
        <v>0.59306887704756261</v>
      </c>
    </row>
    <row r="973" spans="1:16" x14ac:dyDescent="1">
      <c r="A973" t="s">
        <v>1007</v>
      </c>
      <c r="B973" t="s">
        <v>8039</v>
      </c>
      <c r="C973" t="s">
        <v>8010</v>
      </c>
      <c r="D973" t="s">
        <v>8035</v>
      </c>
      <c r="E973" s="1">
        <v>45562</v>
      </c>
      <c r="F973">
        <v>4497.75</v>
      </c>
      <c r="G973">
        <v>375</v>
      </c>
      <c r="H973" t="s">
        <v>25</v>
      </c>
      <c r="I973" t="str">
        <f>_xlfn.XLOOKUP(shipments[[#This Row],[SPID]],people[SPID],people[Sales_person],"NA",0)</f>
        <v>Dennison Crosswaite</v>
      </c>
      <c r="J973">
        <f>YEAR(shipments[[#This Row],[Shipdate]])</f>
        <v>2024</v>
      </c>
      <c r="K973">
        <f>MONTH(shipments[[#This Row],[Shipdate]])</f>
        <v>9</v>
      </c>
      <c r="L973" t="str">
        <f>TEXT(shipments[[#This Row],[Shipdate]],"mmmm")</f>
        <v>September</v>
      </c>
      <c r="M973">
        <f>_xlfn.XLOOKUP(shipments[[#This Row],[PID]],products[PID],products[Cost_per_box],"NA",0)</f>
        <v>5.26</v>
      </c>
      <c r="N973">
        <f>shipments[[#This Row],[Boxes]]*shipments[[#This Row],[Cost Per Box]]</f>
        <v>1972.5</v>
      </c>
      <c r="O973">
        <f>shipments[[#This Row],[Sales Amount]]-shipments[[#This Row],[Total Cost]]</f>
        <v>2525.25</v>
      </c>
      <c r="P973" s="9">
        <f>shipments[[#This Row],[Profit]]/shipments[[#This Row],[Sales Amount]]</f>
        <v>0.56144739036184754</v>
      </c>
    </row>
    <row r="974" spans="1:16" x14ac:dyDescent="1">
      <c r="A974" t="s">
        <v>1008</v>
      </c>
      <c r="B974" t="s">
        <v>8039</v>
      </c>
      <c r="C974" t="s">
        <v>8010</v>
      </c>
      <c r="D974" t="s">
        <v>8032</v>
      </c>
      <c r="E974" s="1">
        <v>45231</v>
      </c>
      <c r="F974">
        <v>7206.75</v>
      </c>
      <c r="G974">
        <v>451</v>
      </c>
      <c r="H974" t="s">
        <v>6</v>
      </c>
      <c r="I974" t="str">
        <f>_xlfn.XLOOKUP(shipments[[#This Row],[SPID]],people[SPID],people[Sales_person],"NA",0)</f>
        <v>Dennison Crosswaite</v>
      </c>
      <c r="J974">
        <f>YEAR(shipments[[#This Row],[Shipdate]])</f>
        <v>2023</v>
      </c>
      <c r="K974">
        <f>MONTH(shipments[[#This Row],[Shipdate]])</f>
        <v>11</v>
      </c>
      <c r="L974" t="str">
        <f>TEXT(shipments[[#This Row],[Shipdate]],"mmmm")</f>
        <v>November</v>
      </c>
      <c r="M974">
        <f>_xlfn.XLOOKUP(shipments[[#This Row],[PID]],products[PID],products[Cost_per_box],"NA",0)</f>
        <v>5.26</v>
      </c>
      <c r="N974">
        <f>shipments[[#This Row],[Boxes]]*shipments[[#This Row],[Cost Per Box]]</f>
        <v>2372.2599999999998</v>
      </c>
      <c r="O974">
        <f>shipments[[#This Row],[Sales Amount]]-shipments[[#This Row],[Total Cost]]</f>
        <v>4834.49</v>
      </c>
      <c r="P974" s="9">
        <f>shipments[[#This Row],[Profit]]/shipments[[#This Row],[Sales Amount]]</f>
        <v>0.67082804315398759</v>
      </c>
    </row>
    <row r="975" spans="1:16" x14ac:dyDescent="1">
      <c r="A975" t="s">
        <v>1009</v>
      </c>
      <c r="B975" t="s">
        <v>8039</v>
      </c>
      <c r="C975" t="s">
        <v>8010</v>
      </c>
      <c r="D975" t="s">
        <v>8037</v>
      </c>
      <c r="E975" s="1">
        <v>45211</v>
      </c>
      <c r="F975">
        <v>4617</v>
      </c>
      <c r="G975">
        <v>356</v>
      </c>
      <c r="H975" t="s">
        <v>6</v>
      </c>
      <c r="I975" t="str">
        <f>_xlfn.XLOOKUP(shipments[[#This Row],[SPID]],people[SPID],people[Sales_person],"NA",0)</f>
        <v>Dennison Crosswaite</v>
      </c>
      <c r="J975">
        <f>YEAR(shipments[[#This Row],[Shipdate]])</f>
        <v>2023</v>
      </c>
      <c r="K975">
        <f>MONTH(shipments[[#This Row],[Shipdate]])</f>
        <v>10</v>
      </c>
      <c r="L975" t="str">
        <f>TEXT(shipments[[#This Row],[Shipdate]],"mmmm")</f>
        <v>October</v>
      </c>
      <c r="M975">
        <f>_xlfn.XLOOKUP(shipments[[#This Row],[PID]],products[PID],products[Cost_per_box],"NA",0)</f>
        <v>5.26</v>
      </c>
      <c r="N975">
        <f>shipments[[#This Row],[Boxes]]*shipments[[#This Row],[Cost Per Box]]</f>
        <v>1872.56</v>
      </c>
      <c r="O975">
        <f>shipments[[#This Row],[Sales Amount]]-shipments[[#This Row],[Total Cost]]</f>
        <v>2744.44</v>
      </c>
      <c r="P975" s="9">
        <f>shipments[[#This Row],[Profit]]/shipments[[#This Row],[Sales Amount]]</f>
        <v>0.59442061944985924</v>
      </c>
    </row>
    <row r="976" spans="1:16" x14ac:dyDescent="1">
      <c r="A976" t="s">
        <v>1010</v>
      </c>
      <c r="B976" t="s">
        <v>8039</v>
      </c>
      <c r="C976" t="s">
        <v>8010</v>
      </c>
      <c r="D976" t="s">
        <v>8032</v>
      </c>
      <c r="E976" s="1">
        <v>45328</v>
      </c>
      <c r="F976">
        <v>10048.5</v>
      </c>
      <c r="G976">
        <v>838</v>
      </c>
      <c r="H976" t="s">
        <v>6</v>
      </c>
      <c r="I976" t="str">
        <f>_xlfn.XLOOKUP(shipments[[#This Row],[SPID]],people[SPID],people[Sales_person],"NA",0)</f>
        <v>Dennison Crosswaite</v>
      </c>
      <c r="J976">
        <f>YEAR(shipments[[#This Row],[Shipdate]])</f>
        <v>2024</v>
      </c>
      <c r="K976">
        <f>MONTH(shipments[[#This Row],[Shipdate]])</f>
        <v>2</v>
      </c>
      <c r="L976" t="str">
        <f>TEXT(shipments[[#This Row],[Shipdate]],"mmmm")</f>
        <v>February</v>
      </c>
      <c r="M976">
        <f>_xlfn.XLOOKUP(shipments[[#This Row],[PID]],products[PID],products[Cost_per_box],"NA",0)</f>
        <v>5.26</v>
      </c>
      <c r="N976">
        <f>shipments[[#This Row],[Boxes]]*shipments[[#This Row],[Cost Per Box]]</f>
        <v>4407.88</v>
      </c>
      <c r="O976">
        <f>shipments[[#This Row],[Sales Amount]]-shipments[[#This Row],[Total Cost]]</f>
        <v>5640.62</v>
      </c>
      <c r="P976" s="9">
        <f>shipments[[#This Row],[Profit]]/shipments[[#This Row],[Sales Amount]]</f>
        <v>0.56133950340846894</v>
      </c>
    </row>
    <row r="977" spans="1:16" x14ac:dyDescent="1">
      <c r="A977" t="s">
        <v>1011</v>
      </c>
      <c r="B977" t="s">
        <v>8039</v>
      </c>
      <c r="C977" t="s">
        <v>8011</v>
      </c>
      <c r="D977" t="s">
        <v>8033</v>
      </c>
      <c r="E977" s="1">
        <v>45560</v>
      </c>
      <c r="F977">
        <v>2344.5</v>
      </c>
      <c r="G977">
        <v>168</v>
      </c>
      <c r="H977" t="s">
        <v>25</v>
      </c>
      <c r="I977" t="str">
        <f>_xlfn.XLOOKUP(shipments[[#This Row],[SPID]],people[SPID],people[Sales_person],"NA",0)</f>
        <v>Dennison Crosswaite</v>
      </c>
      <c r="J977">
        <f>YEAR(shipments[[#This Row],[Shipdate]])</f>
        <v>2024</v>
      </c>
      <c r="K977">
        <f>MONTH(shipments[[#This Row],[Shipdate]])</f>
        <v>9</v>
      </c>
      <c r="L977" t="str">
        <f>TEXT(shipments[[#This Row],[Shipdate]],"mmmm")</f>
        <v>September</v>
      </c>
      <c r="M977">
        <f>_xlfn.XLOOKUP(shipments[[#This Row],[PID]],products[PID],products[Cost_per_box],"NA",0)</f>
        <v>7.48</v>
      </c>
      <c r="N977">
        <f>shipments[[#This Row],[Boxes]]*shipments[[#This Row],[Cost Per Box]]</f>
        <v>1256.6400000000001</v>
      </c>
      <c r="O977">
        <f>shipments[[#This Row],[Sales Amount]]-shipments[[#This Row],[Total Cost]]</f>
        <v>1087.8599999999999</v>
      </c>
      <c r="P977" s="9">
        <f>shipments[[#This Row],[Profit]]/shipments[[#This Row],[Sales Amount]]</f>
        <v>0.4640051183621241</v>
      </c>
    </row>
    <row r="978" spans="1:16" x14ac:dyDescent="1">
      <c r="A978" t="s">
        <v>1012</v>
      </c>
      <c r="B978" t="s">
        <v>8039</v>
      </c>
      <c r="C978" t="s">
        <v>8013</v>
      </c>
      <c r="D978" t="s">
        <v>8035</v>
      </c>
      <c r="E978" s="1">
        <v>45365</v>
      </c>
      <c r="F978">
        <v>7213.5</v>
      </c>
      <c r="G978">
        <v>902</v>
      </c>
      <c r="H978" t="s">
        <v>6</v>
      </c>
      <c r="I978" t="str">
        <f>_xlfn.XLOOKUP(shipments[[#This Row],[SPID]],people[SPID],people[Sales_person],"NA",0)</f>
        <v>Dennison Crosswaite</v>
      </c>
      <c r="J978">
        <f>YEAR(shipments[[#This Row],[Shipdate]])</f>
        <v>2024</v>
      </c>
      <c r="K978">
        <f>MONTH(shipments[[#This Row],[Shipdate]])</f>
        <v>3</v>
      </c>
      <c r="L978" t="str">
        <f>TEXT(shipments[[#This Row],[Shipdate]],"mmmm")</f>
        <v>March</v>
      </c>
      <c r="M978">
        <f>_xlfn.XLOOKUP(shipments[[#This Row],[PID]],products[PID],products[Cost_per_box],"NA",0)</f>
        <v>3.85</v>
      </c>
      <c r="N978">
        <f>shipments[[#This Row],[Boxes]]*shipments[[#This Row],[Cost Per Box]]</f>
        <v>3472.7000000000003</v>
      </c>
      <c r="O978">
        <f>shipments[[#This Row],[Sales Amount]]-shipments[[#This Row],[Total Cost]]</f>
        <v>3740.7999999999997</v>
      </c>
      <c r="P978" s="9">
        <f>shipments[[#This Row],[Profit]]/shipments[[#This Row],[Sales Amount]]</f>
        <v>0.51858321203299362</v>
      </c>
    </row>
    <row r="979" spans="1:16" x14ac:dyDescent="1">
      <c r="A979" t="s">
        <v>1013</v>
      </c>
      <c r="B979" t="s">
        <v>8039</v>
      </c>
      <c r="C979" t="s">
        <v>8013</v>
      </c>
      <c r="D979" t="s">
        <v>8036</v>
      </c>
      <c r="E979" s="1">
        <v>45238</v>
      </c>
      <c r="F979">
        <v>4977</v>
      </c>
      <c r="G979">
        <v>711</v>
      </c>
      <c r="H979" t="s">
        <v>6</v>
      </c>
      <c r="I979" t="str">
        <f>_xlfn.XLOOKUP(shipments[[#This Row],[SPID]],people[SPID],people[Sales_person],"NA",0)</f>
        <v>Dennison Crosswaite</v>
      </c>
      <c r="J979">
        <f>YEAR(shipments[[#This Row],[Shipdate]])</f>
        <v>2023</v>
      </c>
      <c r="K979">
        <f>MONTH(shipments[[#This Row],[Shipdate]])</f>
        <v>11</v>
      </c>
      <c r="L979" t="str">
        <f>TEXT(shipments[[#This Row],[Shipdate]],"mmmm")</f>
        <v>November</v>
      </c>
      <c r="M979">
        <f>_xlfn.XLOOKUP(shipments[[#This Row],[PID]],products[PID],products[Cost_per_box],"NA",0)</f>
        <v>3.85</v>
      </c>
      <c r="N979">
        <f>shipments[[#This Row],[Boxes]]*shipments[[#This Row],[Cost Per Box]]</f>
        <v>2737.35</v>
      </c>
      <c r="O979">
        <f>shipments[[#This Row],[Sales Amount]]-shipments[[#This Row],[Total Cost]]</f>
        <v>2239.65</v>
      </c>
      <c r="P979" s="9">
        <f>shipments[[#This Row],[Profit]]/shipments[[#This Row],[Sales Amount]]</f>
        <v>0.45</v>
      </c>
    </row>
    <row r="980" spans="1:16" x14ac:dyDescent="1">
      <c r="A980" t="s">
        <v>1014</v>
      </c>
      <c r="B980" t="s">
        <v>8039</v>
      </c>
      <c r="C980" t="s">
        <v>8013</v>
      </c>
      <c r="D980" t="s">
        <v>8032</v>
      </c>
      <c r="E980" s="1">
        <v>45182</v>
      </c>
      <c r="F980">
        <v>10689.75</v>
      </c>
      <c r="G980">
        <v>1188</v>
      </c>
      <c r="H980" t="s">
        <v>6</v>
      </c>
      <c r="I980" t="str">
        <f>_xlfn.XLOOKUP(shipments[[#This Row],[SPID]],people[SPID],people[Sales_person],"NA",0)</f>
        <v>Dennison Crosswaite</v>
      </c>
      <c r="J980">
        <f>YEAR(shipments[[#This Row],[Shipdate]])</f>
        <v>2023</v>
      </c>
      <c r="K980">
        <f>MONTH(shipments[[#This Row],[Shipdate]])</f>
        <v>9</v>
      </c>
      <c r="L980" t="str">
        <f>TEXT(shipments[[#This Row],[Shipdate]],"mmmm")</f>
        <v>September</v>
      </c>
      <c r="M980">
        <f>_xlfn.XLOOKUP(shipments[[#This Row],[PID]],products[PID],products[Cost_per_box],"NA",0)</f>
        <v>3.85</v>
      </c>
      <c r="N980">
        <f>shipments[[#This Row],[Boxes]]*shipments[[#This Row],[Cost Per Box]]</f>
        <v>4573.8</v>
      </c>
      <c r="O980">
        <f>shipments[[#This Row],[Sales Amount]]-shipments[[#This Row],[Total Cost]]</f>
        <v>6115.95</v>
      </c>
      <c r="P980" s="9">
        <f>shipments[[#This Row],[Profit]]/shipments[[#This Row],[Sales Amount]]</f>
        <v>0.57213218269837929</v>
      </c>
    </row>
    <row r="981" spans="1:16" x14ac:dyDescent="1">
      <c r="A981" t="s">
        <v>1015</v>
      </c>
      <c r="B981" t="s">
        <v>8039</v>
      </c>
      <c r="C981" t="s">
        <v>8013</v>
      </c>
      <c r="D981" t="s">
        <v>8034</v>
      </c>
      <c r="E981" s="1">
        <v>45540</v>
      </c>
      <c r="F981">
        <v>6351.75</v>
      </c>
      <c r="G981">
        <v>1059</v>
      </c>
      <c r="H981" t="s">
        <v>25</v>
      </c>
      <c r="I981" t="str">
        <f>_xlfn.XLOOKUP(shipments[[#This Row],[SPID]],people[SPID],people[Sales_person],"NA",0)</f>
        <v>Dennison Crosswaite</v>
      </c>
      <c r="J981">
        <f>YEAR(shipments[[#This Row],[Shipdate]])</f>
        <v>2024</v>
      </c>
      <c r="K981">
        <f>MONTH(shipments[[#This Row],[Shipdate]])</f>
        <v>9</v>
      </c>
      <c r="L981" t="str">
        <f>TEXT(shipments[[#This Row],[Shipdate]],"mmmm")</f>
        <v>September</v>
      </c>
      <c r="M981">
        <f>_xlfn.XLOOKUP(shipments[[#This Row],[PID]],products[PID],products[Cost_per_box],"NA",0)</f>
        <v>3.85</v>
      </c>
      <c r="N981">
        <f>shipments[[#This Row],[Boxes]]*shipments[[#This Row],[Cost Per Box]]</f>
        <v>4077.15</v>
      </c>
      <c r="O981">
        <f>shipments[[#This Row],[Sales Amount]]-shipments[[#This Row],[Total Cost]]</f>
        <v>2274.6</v>
      </c>
      <c r="P981" s="9">
        <f>shipments[[#This Row],[Profit]]/shipments[[#This Row],[Sales Amount]]</f>
        <v>0.35810603377022077</v>
      </c>
    </row>
    <row r="982" spans="1:16" x14ac:dyDescent="1">
      <c r="A982" t="s">
        <v>1016</v>
      </c>
      <c r="B982" t="s">
        <v>8039</v>
      </c>
      <c r="C982" t="s">
        <v>8013</v>
      </c>
      <c r="D982" t="s">
        <v>8035</v>
      </c>
      <c r="E982" s="1">
        <v>44952</v>
      </c>
      <c r="F982">
        <v>8444.25</v>
      </c>
      <c r="G982">
        <v>939</v>
      </c>
      <c r="H982" t="s">
        <v>6</v>
      </c>
      <c r="I982" t="str">
        <f>_xlfn.XLOOKUP(shipments[[#This Row],[SPID]],people[SPID],people[Sales_person],"NA",0)</f>
        <v>Dennison Crosswaite</v>
      </c>
      <c r="J982">
        <f>YEAR(shipments[[#This Row],[Shipdate]])</f>
        <v>2023</v>
      </c>
      <c r="K982">
        <f>MONTH(shipments[[#This Row],[Shipdate]])</f>
        <v>1</v>
      </c>
      <c r="L982" t="str">
        <f>TEXT(shipments[[#This Row],[Shipdate]],"mmmm")</f>
        <v>January</v>
      </c>
      <c r="M982">
        <f>_xlfn.XLOOKUP(shipments[[#This Row],[PID]],products[PID],products[Cost_per_box],"NA",0)</f>
        <v>3.85</v>
      </c>
      <c r="N982">
        <f>shipments[[#This Row],[Boxes]]*shipments[[#This Row],[Cost Per Box]]</f>
        <v>3615.15</v>
      </c>
      <c r="O982">
        <f>shipments[[#This Row],[Sales Amount]]-shipments[[#This Row],[Total Cost]]</f>
        <v>4829.1000000000004</v>
      </c>
      <c r="P982" s="9">
        <f>shipments[[#This Row],[Profit]]/shipments[[#This Row],[Sales Amount]]</f>
        <v>0.57188027355893067</v>
      </c>
    </row>
    <row r="983" spans="1:16" x14ac:dyDescent="1">
      <c r="A983" t="s">
        <v>1017</v>
      </c>
      <c r="B983" t="s">
        <v>8039</v>
      </c>
      <c r="C983" t="s">
        <v>8013</v>
      </c>
      <c r="D983" t="s">
        <v>8032</v>
      </c>
      <c r="E983" s="1">
        <v>45021</v>
      </c>
      <c r="F983">
        <v>497.25</v>
      </c>
      <c r="G983">
        <v>72</v>
      </c>
      <c r="H983" t="s">
        <v>6</v>
      </c>
      <c r="I983" t="str">
        <f>_xlfn.XLOOKUP(shipments[[#This Row],[SPID]],people[SPID],people[Sales_person],"NA",0)</f>
        <v>Dennison Crosswaite</v>
      </c>
      <c r="J983">
        <f>YEAR(shipments[[#This Row],[Shipdate]])</f>
        <v>2023</v>
      </c>
      <c r="K983">
        <f>MONTH(shipments[[#This Row],[Shipdate]])</f>
        <v>4</v>
      </c>
      <c r="L983" t="str">
        <f>TEXT(shipments[[#This Row],[Shipdate]],"mmmm")</f>
        <v>April</v>
      </c>
      <c r="M983">
        <f>_xlfn.XLOOKUP(shipments[[#This Row],[PID]],products[PID],products[Cost_per_box],"NA",0)</f>
        <v>3.85</v>
      </c>
      <c r="N983">
        <f>shipments[[#This Row],[Boxes]]*shipments[[#This Row],[Cost Per Box]]</f>
        <v>277.2</v>
      </c>
      <c r="O983">
        <f>shipments[[#This Row],[Sales Amount]]-shipments[[#This Row],[Total Cost]]</f>
        <v>220.05</v>
      </c>
      <c r="P983" s="9">
        <f>shipments[[#This Row],[Profit]]/shipments[[#This Row],[Sales Amount]]</f>
        <v>0.44253393665158375</v>
      </c>
    </row>
    <row r="984" spans="1:16" x14ac:dyDescent="1">
      <c r="A984" t="s">
        <v>1018</v>
      </c>
      <c r="B984" t="s">
        <v>8039</v>
      </c>
      <c r="C984" t="s">
        <v>8014</v>
      </c>
      <c r="D984" t="s">
        <v>8032</v>
      </c>
      <c r="E984" s="1">
        <v>45148</v>
      </c>
      <c r="F984">
        <v>1390.5</v>
      </c>
      <c r="G984">
        <v>232</v>
      </c>
      <c r="H984" t="s">
        <v>6</v>
      </c>
      <c r="I984" t="str">
        <f>_xlfn.XLOOKUP(shipments[[#This Row],[SPID]],people[SPID],people[Sales_person],"NA",0)</f>
        <v>Dennison Crosswaite</v>
      </c>
      <c r="J984">
        <f>YEAR(shipments[[#This Row],[Shipdate]])</f>
        <v>2023</v>
      </c>
      <c r="K984">
        <f>MONTH(shipments[[#This Row],[Shipdate]])</f>
        <v>8</v>
      </c>
      <c r="L984" t="str">
        <f>TEXT(shipments[[#This Row],[Shipdate]],"mmmm")</f>
        <v>August</v>
      </c>
      <c r="M984">
        <f>_xlfn.XLOOKUP(shipments[[#This Row],[PID]],products[PID],products[Cost_per_box],"NA",0)</f>
        <v>5.72</v>
      </c>
      <c r="N984">
        <f>shipments[[#This Row],[Boxes]]*shipments[[#This Row],[Cost Per Box]]</f>
        <v>1327.04</v>
      </c>
      <c r="O984">
        <f>shipments[[#This Row],[Sales Amount]]-shipments[[#This Row],[Total Cost]]</f>
        <v>63.460000000000036</v>
      </c>
      <c r="P984" s="9">
        <f>shipments[[#This Row],[Profit]]/shipments[[#This Row],[Sales Amount]]</f>
        <v>4.5638259618842172E-2</v>
      </c>
    </row>
    <row r="985" spans="1:16" x14ac:dyDescent="1">
      <c r="A985" t="s">
        <v>1019</v>
      </c>
      <c r="B985" t="s">
        <v>8039</v>
      </c>
      <c r="C985" t="s">
        <v>8015</v>
      </c>
      <c r="D985" t="s">
        <v>8032</v>
      </c>
      <c r="E985" s="1">
        <v>45447</v>
      </c>
      <c r="F985">
        <v>9544.5</v>
      </c>
      <c r="G985">
        <v>398</v>
      </c>
      <c r="H985" t="s">
        <v>6</v>
      </c>
      <c r="I985" t="str">
        <f>_xlfn.XLOOKUP(shipments[[#This Row],[SPID]],people[SPID],people[Sales_person],"NA",0)</f>
        <v>Dennison Crosswaite</v>
      </c>
      <c r="J985">
        <f>YEAR(shipments[[#This Row],[Shipdate]])</f>
        <v>2024</v>
      </c>
      <c r="K985">
        <f>MONTH(shipments[[#This Row],[Shipdate]])</f>
        <v>6</v>
      </c>
      <c r="L985" t="str">
        <f>TEXT(shipments[[#This Row],[Shipdate]],"mmmm")</f>
        <v>June</v>
      </c>
      <c r="M985">
        <f>_xlfn.XLOOKUP(shipments[[#This Row],[PID]],products[PID],products[Cost_per_box],"NA",0)</f>
        <v>6.31</v>
      </c>
      <c r="N985">
        <f>shipments[[#This Row],[Boxes]]*shipments[[#This Row],[Cost Per Box]]</f>
        <v>2511.3799999999997</v>
      </c>
      <c r="O985">
        <f>shipments[[#This Row],[Sales Amount]]-shipments[[#This Row],[Total Cost]]</f>
        <v>7033.1200000000008</v>
      </c>
      <c r="P985" s="9">
        <f>shipments[[#This Row],[Profit]]/shipments[[#This Row],[Sales Amount]]</f>
        <v>0.73687673529257691</v>
      </c>
    </row>
    <row r="986" spans="1:16" x14ac:dyDescent="1">
      <c r="A986" t="s">
        <v>1020</v>
      </c>
      <c r="B986" t="s">
        <v>8039</v>
      </c>
      <c r="C986" t="s">
        <v>8015</v>
      </c>
      <c r="D986" t="s">
        <v>8032</v>
      </c>
      <c r="E986" s="1">
        <v>45547</v>
      </c>
      <c r="F986">
        <v>7596</v>
      </c>
      <c r="G986">
        <v>317</v>
      </c>
      <c r="H986" t="s">
        <v>25</v>
      </c>
      <c r="I986" t="str">
        <f>_xlfn.XLOOKUP(shipments[[#This Row],[SPID]],people[SPID],people[Sales_person],"NA",0)</f>
        <v>Dennison Crosswaite</v>
      </c>
      <c r="J986">
        <f>YEAR(shipments[[#This Row],[Shipdate]])</f>
        <v>2024</v>
      </c>
      <c r="K986">
        <f>MONTH(shipments[[#This Row],[Shipdate]])</f>
        <v>9</v>
      </c>
      <c r="L986" t="str">
        <f>TEXT(shipments[[#This Row],[Shipdate]],"mmmm")</f>
        <v>September</v>
      </c>
      <c r="M986">
        <f>_xlfn.XLOOKUP(shipments[[#This Row],[PID]],products[PID],products[Cost_per_box],"NA",0)</f>
        <v>6.31</v>
      </c>
      <c r="N986">
        <f>shipments[[#This Row],[Boxes]]*shipments[[#This Row],[Cost Per Box]]</f>
        <v>2000.27</v>
      </c>
      <c r="O986">
        <f>shipments[[#This Row],[Sales Amount]]-shipments[[#This Row],[Total Cost]]</f>
        <v>5595.73</v>
      </c>
      <c r="P986" s="9">
        <f>shipments[[#This Row],[Profit]]/shipments[[#This Row],[Sales Amount]]</f>
        <v>0.73666798314902571</v>
      </c>
    </row>
    <row r="987" spans="1:16" x14ac:dyDescent="1">
      <c r="A987" t="s">
        <v>1021</v>
      </c>
      <c r="B987" t="s">
        <v>8039</v>
      </c>
      <c r="C987" t="s">
        <v>8015</v>
      </c>
      <c r="D987" t="s">
        <v>8037</v>
      </c>
      <c r="E987" s="1">
        <v>44980</v>
      </c>
      <c r="F987">
        <v>3051</v>
      </c>
      <c r="G987">
        <v>109</v>
      </c>
      <c r="H987" t="s">
        <v>6</v>
      </c>
      <c r="I987" t="str">
        <f>_xlfn.XLOOKUP(shipments[[#This Row],[SPID]],people[SPID],people[Sales_person],"NA",0)</f>
        <v>Dennison Crosswaite</v>
      </c>
      <c r="J987">
        <f>YEAR(shipments[[#This Row],[Shipdate]])</f>
        <v>2023</v>
      </c>
      <c r="K987">
        <f>MONTH(shipments[[#This Row],[Shipdate]])</f>
        <v>2</v>
      </c>
      <c r="L987" t="str">
        <f>TEXT(shipments[[#This Row],[Shipdate]],"mmmm")</f>
        <v>February</v>
      </c>
      <c r="M987">
        <f>_xlfn.XLOOKUP(shipments[[#This Row],[PID]],products[PID],products[Cost_per_box],"NA",0)</f>
        <v>6.31</v>
      </c>
      <c r="N987">
        <f>shipments[[#This Row],[Boxes]]*shipments[[#This Row],[Cost Per Box]]</f>
        <v>687.79</v>
      </c>
      <c r="O987">
        <f>shipments[[#This Row],[Sales Amount]]-shipments[[#This Row],[Total Cost]]</f>
        <v>2363.21</v>
      </c>
      <c r="P987" s="9">
        <f>shipments[[#This Row],[Profit]]/shipments[[#This Row],[Sales Amount]]</f>
        <v>0.77456899377253363</v>
      </c>
    </row>
    <row r="988" spans="1:16" x14ac:dyDescent="1">
      <c r="A988" t="s">
        <v>1022</v>
      </c>
      <c r="B988" t="s">
        <v>8039</v>
      </c>
      <c r="C988" t="s">
        <v>8016</v>
      </c>
      <c r="D988" t="s">
        <v>8034</v>
      </c>
      <c r="E988" s="1">
        <v>45303</v>
      </c>
      <c r="F988">
        <v>5827.5</v>
      </c>
      <c r="G988">
        <v>234</v>
      </c>
      <c r="H988" t="s">
        <v>6</v>
      </c>
      <c r="I988" t="str">
        <f>_xlfn.XLOOKUP(shipments[[#This Row],[SPID]],people[SPID],people[Sales_person],"NA",0)</f>
        <v>Dennison Crosswaite</v>
      </c>
      <c r="J988">
        <f>YEAR(shipments[[#This Row],[Shipdate]])</f>
        <v>2024</v>
      </c>
      <c r="K988">
        <f>MONTH(shipments[[#This Row],[Shipdate]])</f>
        <v>1</v>
      </c>
      <c r="L988" t="str">
        <f>TEXT(shipments[[#This Row],[Shipdate]],"mmmm")</f>
        <v>January</v>
      </c>
      <c r="M988">
        <f>_xlfn.XLOOKUP(shipments[[#This Row],[PID]],products[PID],products[Cost_per_box],"NA",0)</f>
        <v>9.94</v>
      </c>
      <c r="N988">
        <f>shipments[[#This Row],[Boxes]]*shipments[[#This Row],[Cost Per Box]]</f>
        <v>2325.96</v>
      </c>
      <c r="O988">
        <f>shipments[[#This Row],[Sales Amount]]-shipments[[#This Row],[Total Cost]]</f>
        <v>3501.54</v>
      </c>
      <c r="P988" s="9">
        <f>shipments[[#This Row],[Profit]]/shipments[[#This Row],[Sales Amount]]</f>
        <v>0.6008648648648649</v>
      </c>
    </row>
    <row r="989" spans="1:16" x14ac:dyDescent="1">
      <c r="A989" t="s">
        <v>1023</v>
      </c>
      <c r="B989" t="s">
        <v>8039</v>
      </c>
      <c r="C989" t="s">
        <v>8016</v>
      </c>
      <c r="D989" t="s">
        <v>8037</v>
      </c>
      <c r="E989" s="1">
        <v>45169</v>
      </c>
      <c r="F989">
        <v>4772.25</v>
      </c>
      <c r="G989">
        <v>191</v>
      </c>
      <c r="H989" t="s">
        <v>6</v>
      </c>
      <c r="I989" t="str">
        <f>_xlfn.XLOOKUP(shipments[[#This Row],[SPID]],people[SPID],people[Sales_person],"NA",0)</f>
        <v>Dennison Crosswaite</v>
      </c>
      <c r="J989">
        <f>YEAR(shipments[[#This Row],[Shipdate]])</f>
        <v>2023</v>
      </c>
      <c r="K989">
        <f>MONTH(shipments[[#This Row],[Shipdate]])</f>
        <v>8</v>
      </c>
      <c r="L989" t="str">
        <f>TEXT(shipments[[#This Row],[Shipdate]],"mmmm")</f>
        <v>August</v>
      </c>
      <c r="M989">
        <f>_xlfn.XLOOKUP(shipments[[#This Row],[PID]],products[PID],products[Cost_per_box],"NA",0)</f>
        <v>9.94</v>
      </c>
      <c r="N989">
        <f>shipments[[#This Row],[Boxes]]*shipments[[#This Row],[Cost Per Box]]</f>
        <v>1898.54</v>
      </c>
      <c r="O989">
        <f>shipments[[#This Row],[Sales Amount]]-shipments[[#This Row],[Total Cost]]</f>
        <v>2873.71</v>
      </c>
      <c r="P989" s="9">
        <f>shipments[[#This Row],[Profit]]/shipments[[#This Row],[Sales Amount]]</f>
        <v>0.60217088375504213</v>
      </c>
    </row>
    <row r="990" spans="1:16" x14ac:dyDescent="1">
      <c r="A990" t="s">
        <v>1024</v>
      </c>
      <c r="B990" t="s">
        <v>8039</v>
      </c>
      <c r="C990" t="s">
        <v>8016</v>
      </c>
      <c r="D990" t="s">
        <v>8032</v>
      </c>
      <c r="E990" s="1">
        <v>45370</v>
      </c>
      <c r="F990">
        <v>5613.75</v>
      </c>
      <c r="G990">
        <v>201</v>
      </c>
      <c r="H990" t="s">
        <v>6</v>
      </c>
      <c r="I990" t="str">
        <f>_xlfn.XLOOKUP(shipments[[#This Row],[SPID]],people[SPID],people[Sales_person],"NA",0)</f>
        <v>Dennison Crosswaite</v>
      </c>
      <c r="J990">
        <f>YEAR(shipments[[#This Row],[Shipdate]])</f>
        <v>2024</v>
      </c>
      <c r="K990">
        <f>MONTH(shipments[[#This Row],[Shipdate]])</f>
        <v>3</v>
      </c>
      <c r="L990" t="str">
        <f>TEXT(shipments[[#This Row],[Shipdate]],"mmmm")</f>
        <v>March</v>
      </c>
      <c r="M990">
        <f>_xlfn.XLOOKUP(shipments[[#This Row],[PID]],products[PID],products[Cost_per_box],"NA",0)</f>
        <v>9.94</v>
      </c>
      <c r="N990">
        <f>shipments[[#This Row],[Boxes]]*shipments[[#This Row],[Cost Per Box]]</f>
        <v>1997.9399999999998</v>
      </c>
      <c r="O990">
        <f>shipments[[#This Row],[Sales Amount]]-shipments[[#This Row],[Total Cost]]</f>
        <v>3615.8100000000004</v>
      </c>
      <c r="P990" s="9">
        <f>shipments[[#This Row],[Profit]]/shipments[[#This Row],[Sales Amount]]</f>
        <v>0.6440988643954576</v>
      </c>
    </row>
    <row r="991" spans="1:16" x14ac:dyDescent="1">
      <c r="A991" t="s">
        <v>1025</v>
      </c>
      <c r="B991" t="s">
        <v>8039</v>
      </c>
      <c r="C991" t="s">
        <v>8016</v>
      </c>
      <c r="D991" t="s">
        <v>8033</v>
      </c>
      <c r="E991" s="1">
        <v>45076</v>
      </c>
      <c r="F991">
        <v>4709.25</v>
      </c>
      <c r="G991">
        <v>169</v>
      </c>
      <c r="H991" t="s">
        <v>6</v>
      </c>
      <c r="I991" t="str">
        <f>_xlfn.XLOOKUP(shipments[[#This Row],[SPID]],people[SPID],people[Sales_person],"NA",0)</f>
        <v>Dennison Crosswaite</v>
      </c>
      <c r="J991">
        <f>YEAR(shipments[[#This Row],[Shipdate]])</f>
        <v>2023</v>
      </c>
      <c r="K991">
        <f>MONTH(shipments[[#This Row],[Shipdate]])</f>
        <v>5</v>
      </c>
      <c r="L991" t="str">
        <f>TEXT(shipments[[#This Row],[Shipdate]],"mmmm")</f>
        <v>May</v>
      </c>
      <c r="M991">
        <f>_xlfn.XLOOKUP(shipments[[#This Row],[PID]],products[PID],products[Cost_per_box],"NA",0)</f>
        <v>9.94</v>
      </c>
      <c r="N991">
        <f>shipments[[#This Row],[Boxes]]*shipments[[#This Row],[Cost Per Box]]</f>
        <v>1679.86</v>
      </c>
      <c r="O991">
        <f>shipments[[#This Row],[Sales Amount]]-shipments[[#This Row],[Total Cost]]</f>
        <v>3029.3900000000003</v>
      </c>
      <c r="P991" s="9">
        <f>shipments[[#This Row],[Profit]]/shipments[[#This Row],[Sales Amount]]</f>
        <v>0.64328502415458944</v>
      </c>
    </row>
    <row r="992" spans="1:16" x14ac:dyDescent="1">
      <c r="A992" t="s">
        <v>1026</v>
      </c>
      <c r="B992" t="s">
        <v>8039</v>
      </c>
      <c r="C992" t="s">
        <v>8017</v>
      </c>
      <c r="D992" t="s">
        <v>8032</v>
      </c>
      <c r="E992" s="1">
        <v>45141</v>
      </c>
      <c r="F992">
        <v>11056.5</v>
      </c>
      <c r="G992">
        <v>582</v>
      </c>
      <c r="H992" t="s">
        <v>6</v>
      </c>
      <c r="I992" t="str">
        <f>_xlfn.XLOOKUP(shipments[[#This Row],[SPID]],people[SPID],people[Sales_person],"NA",0)</f>
        <v>Dennison Crosswaite</v>
      </c>
      <c r="J992">
        <f>YEAR(shipments[[#This Row],[Shipdate]])</f>
        <v>2023</v>
      </c>
      <c r="K992">
        <f>MONTH(shipments[[#This Row],[Shipdate]])</f>
        <v>8</v>
      </c>
      <c r="L992" t="str">
        <f>TEXT(shipments[[#This Row],[Shipdate]],"mmmm")</f>
        <v>August</v>
      </c>
      <c r="M992">
        <f>_xlfn.XLOOKUP(shipments[[#This Row],[PID]],products[PID],products[Cost_per_box],"NA",0)</f>
        <v>7.73</v>
      </c>
      <c r="N992">
        <f>shipments[[#This Row],[Boxes]]*shipments[[#This Row],[Cost Per Box]]</f>
        <v>4498.8600000000006</v>
      </c>
      <c r="O992">
        <f>shipments[[#This Row],[Sales Amount]]-shipments[[#This Row],[Total Cost]]</f>
        <v>6557.6399999999994</v>
      </c>
      <c r="P992" s="9">
        <f>shipments[[#This Row],[Profit]]/shipments[[#This Row],[Sales Amount]]</f>
        <v>0.59310269976936636</v>
      </c>
    </row>
    <row r="993" spans="1:16" x14ac:dyDescent="1">
      <c r="A993" t="s">
        <v>1027</v>
      </c>
      <c r="B993" t="s">
        <v>8039</v>
      </c>
      <c r="C993" t="s">
        <v>8017</v>
      </c>
      <c r="D993" t="s">
        <v>8037</v>
      </c>
      <c r="E993" s="1">
        <v>44999</v>
      </c>
      <c r="F993">
        <v>14307.75</v>
      </c>
      <c r="G993">
        <v>716</v>
      </c>
      <c r="H993" t="s">
        <v>39</v>
      </c>
      <c r="I993" t="str">
        <f>_xlfn.XLOOKUP(shipments[[#This Row],[SPID]],people[SPID],people[Sales_person],"NA",0)</f>
        <v>Dennison Crosswaite</v>
      </c>
      <c r="J993">
        <f>YEAR(shipments[[#This Row],[Shipdate]])</f>
        <v>2023</v>
      </c>
      <c r="K993">
        <f>MONTH(shipments[[#This Row],[Shipdate]])</f>
        <v>3</v>
      </c>
      <c r="L993" t="str">
        <f>TEXT(shipments[[#This Row],[Shipdate]],"mmmm")</f>
        <v>March</v>
      </c>
      <c r="M993">
        <f>_xlfn.XLOOKUP(shipments[[#This Row],[PID]],products[PID],products[Cost_per_box],"NA",0)</f>
        <v>7.73</v>
      </c>
      <c r="N993">
        <f>shipments[[#This Row],[Boxes]]*shipments[[#This Row],[Cost Per Box]]</f>
        <v>5534.68</v>
      </c>
      <c r="O993">
        <f>shipments[[#This Row],[Sales Amount]]-shipments[[#This Row],[Total Cost]]</f>
        <v>8773.07</v>
      </c>
      <c r="P993" s="9">
        <f>shipments[[#This Row],[Profit]]/shipments[[#This Row],[Sales Amount]]</f>
        <v>0.61316908668379022</v>
      </c>
    </row>
    <row r="994" spans="1:16" x14ac:dyDescent="1">
      <c r="A994" t="s">
        <v>1028</v>
      </c>
      <c r="B994" t="s">
        <v>8039</v>
      </c>
      <c r="C994" t="s">
        <v>8017</v>
      </c>
      <c r="D994" t="s">
        <v>8036</v>
      </c>
      <c r="E994" s="1">
        <v>45421</v>
      </c>
      <c r="F994">
        <v>2724.75</v>
      </c>
      <c r="G994">
        <v>144</v>
      </c>
      <c r="H994" t="s">
        <v>6</v>
      </c>
      <c r="I994" t="str">
        <f>_xlfn.XLOOKUP(shipments[[#This Row],[SPID]],people[SPID],people[Sales_person],"NA",0)</f>
        <v>Dennison Crosswaite</v>
      </c>
      <c r="J994">
        <f>YEAR(shipments[[#This Row],[Shipdate]])</f>
        <v>2024</v>
      </c>
      <c r="K994">
        <f>MONTH(shipments[[#This Row],[Shipdate]])</f>
        <v>5</v>
      </c>
      <c r="L994" t="str">
        <f>TEXT(shipments[[#This Row],[Shipdate]],"mmmm")</f>
        <v>May</v>
      </c>
      <c r="M994">
        <f>_xlfn.XLOOKUP(shipments[[#This Row],[PID]],products[PID],products[Cost_per_box],"NA",0)</f>
        <v>7.73</v>
      </c>
      <c r="N994">
        <f>shipments[[#This Row],[Boxes]]*shipments[[#This Row],[Cost Per Box]]</f>
        <v>1113.1200000000001</v>
      </c>
      <c r="O994">
        <f>shipments[[#This Row],[Sales Amount]]-shipments[[#This Row],[Total Cost]]</f>
        <v>1611.6299999999999</v>
      </c>
      <c r="P994" s="9">
        <f>shipments[[#This Row],[Profit]]/shipments[[#This Row],[Sales Amount]]</f>
        <v>0.591478117258464</v>
      </c>
    </row>
    <row r="995" spans="1:16" x14ac:dyDescent="1">
      <c r="A995" t="s">
        <v>1029</v>
      </c>
      <c r="B995" t="s">
        <v>8039</v>
      </c>
      <c r="C995" t="s">
        <v>8017</v>
      </c>
      <c r="D995" t="s">
        <v>8035</v>
      </c>
      <c r="E995" s="1">
        <v>45481</v>
      </c>
      <c r="F995">
        <v>13063.5</v>
      </c>
      <c r="G995">
        <v>726</v>
      </c>
      <c r="H995" t="s">
        <v>17</v>
      </c>
      <c r="I995" t="str">
        <f>_xlfn.XLOOKUP(shipments[[#This Row],[SPID]],people[SPID],people[Sales_person],"NA",0)</f>
        <v>Dennison Crosswaite</v>
      </c>
      <c r="J995">
        <f>YEAR(shipments[[#This Row],[Shipdate]])</f>
        <v>2024</v>
      </c>
      <c r="K995">
        <f>MONTH(shipments[[#This Row],[Shipdate]])</f>
        <v>7</v>
      </c>
      <c r="L995" t="str">
        <f>TEXT(shipments[[#This Row],[Shipdate]],"mmmm")</f>
        <v>July</v>
      </c>
      <c r="M995">
        <f>_xlfn.XLOOKUP(shipments[[#This Row],[PID]],products[PID],products[Cost_per_box],"NA",0)</f>
        <v>7.73</v>
      </c>
      <c r="N995">
        <f>shipments[[#This Row],[Boxes]]*shipments[[#This Row],[Cost Per Box]]</f>
        <v>5611.9800000000005</v>
      </c>
      <c r="O995">
        <f>shipments[[#This Row],[Sales Amount]]-shipments[[#This Row],[Total Cost]]</f>
        <v>7451.5199999999995</v>
      </c>
      <c r="P995" s="9">
        <f>shipments[[#This Row],[Profit]]/shipments[[#This Row],[Sales Amount]]</f>
        <v>0.57040762429670455</v>
      </c>
    </row>
    <row r="996" spans="1:16" x14ac:dyDescent="1">
      <c r="A996" t="s">
        <v>1030</v>
      </c>
      <c r="B996" t="s">
        <v>8039</v>
      </c>
      <c r="C996" t="s">
        <v>8018</v>
      </c>
      <c r="D996" t="s">
        <v>8032</v>
      </c>
      <c r="E996" s="1">
        <v>45062</v>
      </c>
      <c r="F996">
        <v>10575</v>
      </c>
      <c r="G996">
        <v>529</v>
      </c>
      <c r="H996" t="s">
        <v>6</v>
      </c>
      <c r="I996" t="str">
        <f>_xlfn.XLOOKUP(shipments[[#This Row],[SPID]],people[SPID],people[Sales_person],"NA",0)</f>
        <v>Dennison Crosswaite</v>
      </c>
      <c r="J996">
        <f>YEAR(shipments[[#This Row],[Shipdate]])</f>
        <v>2023</v>
      </c>
      <c r="K996">
        <f>MONTH(shipments[[#This Row],[Shipdate]])</f>
        <v>5</v>
      </c>
      <c r="L996" t="str">
        <f>TEXT(shipments[[#This Row],[Shipdate]],"mmmm")</f>
        <v>May</v>
      </c>
      <c r="M996">
        <f>_xlfn.XLOOKUP(shipments[[#This Row],[PID]],products[PID],products[Cost_per_box],"NA",0)</f>
        <v>3.68</v>
      </c>
      <c r="N996">
        <f>shipments[[#This Row],[Boxes]]*shipments[[#This Row],[Cost Per Box]]</f>
        <v>1946.72</v>
      </c>
      <c r="O996">
        <f>shipments[[#This Row],[Sales Amount]]-shipments[[#This Row],[Total Cost]]</f>
        <v>8628.2800000000007</v>
      </c>
      <c r="P996" s="9">
        <f>shipments[[#This Row],[Profit]]/shipments[[#This Row],[Sales Amount]]</f>
        <v>0.81591300236406628</v>
      </c>
    </row>
    <row r="997" spans="1:16" x14ac:dyDescent="1">
      <c r="A997" t="s">
        <v>1031</v>
      </c>
      <c r="B997" t="s">
        <v>8039</v>
      </c>
      <c r="C997" t="s">
        <v>8018</v>
      </c>
      <c r="D997" t="s">
        <v>8032</v>
      </c>
      <c r="E997" s="1">
        <v>45250</v>
      </c>
      <c r="F997">
        <v>4817.25</v>
      </c>
      <c r="G997">
        <v>254</v>
      </c>
      <c r="H997" t="s">
        <v>6</v>
      </c>
      <c r="I997" t="str">
        <f>_xlfn.XLOOKUP(shipments[[#This Row],[SPID]],people[SPID],people[Sales_person],"NA",0)</f>
        <v>Dennison Crosswaite</v>
      </c>
      <c r="J997">
        <f>YEAR(shipments[[#This Row],[Shipdate]])</f>
        <v>2023</v>
      </c>
      <c r="K997">
        <f>MONTH(shipments[[#This Row],[Shipdate]])</f>
        <v>11</v>
      </c>
      <c r="L997" t="str">
        <f>TEXT(shipments[[#This Row],[Shipdate]],"mmmm")</f>
        <v>November</v>
      </c>
      <c r="M997">
        <f>_xlfn.XLOOKUP(shipments[[#This Row],[PID]],products[PID],products[Cost_per_box],"NA",0)</f>
        <v>3.68</v>
      </c>
      <c r="N997">
        <f>shipments[[#This Row],[Boxes]]*shipments[[#This Row],[Cost Per Box]]</f>
        <v>934.72</v>
      </c>
      <c r="O997">
        <f>shipments[[#This Row],[Sales Amount]]-shipments[[#This Row],[Total Cost]]</f>
        <v>3882.5299999999997</v>
      </c>
      <c r="P997" s="9">
        <f>shipments[[#This Row],[Profit]]/shipments[[#This Row],[Sales Amount]]</f>
        <v>0.80596398360060195</v>
      </c>
    </row>
    <row r="998" spans="1:16" x14ac:dyDescent="1">
      <c r="A998" t="s">
        <v>1032</v>
      </c>
      <c r="B998" t="s">
        <v>8039</v>
      </c>
      <c r="C998" t="s">
        <v>8019</v>
      </c>
      <c r="D998" t="s">
        <v>8037</v>
      </c>
      <c r="E998" s="1">
        <v>45285</v>
      </c>
      <c r="F998">
        <v>4671</v>
      </c>
      <c r="G998">
        <v>334</v>
      </c>
      <c r="H998" t="s">
        <v>6</v>
      </c>
      <c r="I998" t="str">
        <f>_xlfn.XLOOKUP(shipments[[#This Row],[SPID]],people[SPID],people[Sales_person],"NA",0)</f>
        <v>Dennison Crosswaite</v>
      </c>
      <c r="J998">
        <f>YEAR(shipments[[#This Row],[Shipdate]])</f>
        <v>2023</v>
      </c>
      <c r="K998">
        <f>MONTH(shipments[[#This Row],[Shipdate]])</f>
        <v>12</v>
      </c>
      <c r="L998" t="str">
        <f>TEXT(shipments[[#This Row],[Shipdate]],"mmmm")</f>
        <v>December</v>
      </c>
      <c r="M998">
        <f>_xlfn.XLOOKUP(shipments[[#This Row],[PID]],products[PID],products[Cost_per_box],"NA",0)</f>
        <v>8.2200000000000006</v>
      </c>
      <c r="N998">
        <f>shipments[[#This Row],[Boxes]]*shipments[[#This Row],[Cost Per Box]]</f>
        <v>2745.48</v>
      </c>
      <c r="O998">
        <f>shipments[[#This Row],[Sales Amount]]-shipments[[#This Row],[Total Cost]]</f>
        <v>1925.52</v>
      </c>
      <c r="P998" s="9">
        <f>shipments[[#This Row],[Profit]]/shipments[[#This Row],[Sales Amount]]</f>
        <v>0.41222864482980087</v>
      </c>
    </row>
    <row r="999" spans="1:16" x14ac:dyDescent="1">
      <c r="A999" t="s">
        <v>1033</v>
      </c>
      <c r="B999" t="s">
        <v>8039</v>
      </c>
      <c r="C999" t="s">
        <v>8019</v>
      </c>
      <c r="D999" t="s">
        <v>8033</v>
      </c>
      <c r="E999" s="1">
        <v>45281</v>
      </c>
      <c r="F999">
        <v>7670.25</v>
      </c>
      <c r="G999">
        <v>512</v>
      </c>
      <c r="H999" t="s">
        <v>6</v>
      </c>
      <c r="I999" t="str">
        <f>_xlfn.XLOOKUP(shipments[[#This Row],[SPID]],people[SPID],people[Sales_person],"NA",0)</f>
        <v>Dennison Crosswaite</v>
      </c>
      <c r="J999">
        <f>YEAR(shipments[[#This Row],[Shipdate]])</f>
        <v>2023</v>
      </c>
      <c r="K999">
        <f>MONTH(shipments[[#This Row],[Shipdate]])</f>
        <v>12</v>
      </c>
      <c r="L999" t="str">
        <f>TEXT(shipments[[#This Row],[Shipdate]],"mmmm")</f>
        <v>December</v>
      </c>
      <c r="M999">
        <f>_xlfn.XLOOKUP(shipments[[#This Row],[PID]],products[PID],products[Cost_per_box],"NA",0)</f>
        <v>8.2200000000000006</v>
      </c>
      <c r="N999">
        <f>shipments[[#This Row],[Boxes]]*shipments[[#This Row],[Cost Per Box]]</f>
        <v>4208.6400000000003</v>
      </c>
      <c r="O999">
        <f>shipments[[#This Row],[Sales Amount]]-shipments[[#This Row],[Total Cost]]</f>
        <v>3461.6099999999997</v>
      </c>
      <c r="P999" s="9">
        <f>shipments[[#This Row],[Profit]]/shipments[[#This Row],[Sales Amount]]</f>
        <v>0.45130341253544537</v>
      </c>
    </row>
    <row r="1000" spans="1:16" x14ac:dyDescent="1">
      <c r="A1000" t="s">
        <v>1034</v>
      </c>
      <c r="B1000" t="s">
        <v>8039</v>
      </c>
      <c r="C1000" t="s">
        <v>8019</v>
      </c>
      <c r="D1000" t="s">
        <v>8033</v>
      </c>
      <c r="E1000" s="1">
        <v>45537</v>
      </c>
      <c r="F1000">
        <v>49.5</v>
      </c>
      <c r="G1000">
        <v>4</v>
      </c>
      <c r="H1000" t="s">
        <v>25</v>
      </c>
      <c r="I1000" t="str">
        <f>_xlfn.XLOOKUP(shipments[[#This Row],[SPID]],people[SPID],people[Sales_person],"NA",0)</f>
        <v>Dennison Crosswaite</v>
      </c>
      <c r="J1000">
        <f>YEAR(shipments[[#This Row],[Shipdate]])</f>
        <v>2024</v>
      </c>
      <c r="K1000">
        <f>MONTH(shipments[[#This Row],[Shipdate]])</f>
        <v>9</v>
      </c>
      <c r="L1000" t="str">
        <f>TEXT(shipments[[#This Row],[Shipdate]],"mmmm")</f>
        <v>September</v>
      </c>
      <c r="M1000">
        <f>_xlfn.XLOOKUP(shipments[[#This Row],[PID]],products[PID],products[Cost_per_box],"NA",0)</f>
        <v>8.2200000000000006</v>
      </c>
      <c r="N1000">
        <f>shipments[[#This Row],[Boxes]]*shipments[[#This Row],[Cost Per Box]]</f>
        <v>32.880000000000003</v>
      </c>
      <c r="O1000">
        <f>shipments[[#This Row],[Sales Amount]]-shipments[[#This Row],[Total Cost]]</f>
        <v>16.619999999999997</v>
      </c>
      <c r="P1000" s="9">
        <f>shipments[[#This Row],[Profit]]/shipments[[#This Row],[Sales Amount]]</f>
        <v>0.3357575757575757</v>
      </c>
    </row>
    <row r="1001" spans="1:16" x14ac:dyDescent="1">
      <c r="A1001" t="s">
        <v>1035</v>
      </c>
      <c r="B1001" t="s">
        <v>8039</v>
      </c>
      <c r="C1001" t="s">
        <v>8019</v>
      </c>
      <c r="D1001" t="s">
        <v>8032</v>
      </c>
      <c r="E1001" s="1">
        <v>45285</v>
      </c>
      <c r="F1001">
        <v>3672</v>
      </c>
      <c r="G1001">
        <v>230</v>
      </c>
      <c r="H1001" t="s">
        <v>6</v>
      </c>
      <c r="I1001" t="str">
        <f>_xlfn.XLOOKUP(shipments[[#This Row],[SPID]],people[SPID],people[Sales_person],"NA",0)</f>
        <v>Dennison Crosswaite</v>
      </c>
      <c r="J1001">
        <f>YEAR(shipments[[#This Row],[Shipdate]])</f>
        <v>2023</v>
      </c>
      <c r="K1001">
        <f>MONTH(shipments[[#This Row],[Shipdate]])</f>
        <v>12</v>
      </c>
      <c r="L1001" t="str">
        <f>TEXT(shipments[[#This Row],[Shipdate]],"mmmm")</f>
        <v>December</v>
      </c>
      <c r="M1001">
        <f>_xlfn.XLOOKUP(shipments[[#This Row],[PID]],products[PID],products[Cost_per_box],"NA",0)</f>
        <v>8.2200000000000006</v>
      </c>
      <c r="N1001">
        <f>shipments[[#This Row],[Boxes]]*shipments[[#This Row],[Cost Per Box]]</f>
        <v>1890.6000000000001</v>
      </c>
      <c r="O1001">
        <f>shipments[[#This Row],[Sales Amount]]-shipments[[#This Row],[Total Cost]]</f>
        <v>1781.3999999999999</v>
      </c>
      <c r="P1001" s="9">
        <f>shipments[[#This Row],[Profit]]/shipments[[#This Row],[Sales Amount]]</f>
        <v>0.48513071895424831</v>
      </c>
    </row>
    <row r="1002" spans="1:16" x14ac:dyDescent="1">
      <c r="A1002" t="s">
        <v>1036</v>
      </c>
      <c r="B1002" t="s">
        <v>8039</v>
      </c>
      <c r="C1002" t="s">
        <v>8019</v>
      </c>
      <c r="D1002" t="s">
        <v>8032</v>
      </c>
      <c r="E1002" s="1">
        <v>44991</v>
      </c>
      <c r="F1002">
        <v>1161</v>
      </c>
      <c r="G1002">
        <v>73</v>
      </c>
      <c r="H1002" t="s">
        <v>6</v>
      </c>
      <c r="I1002" t="str">
        <f>_xlfn.XLOOKUP(shipments[[#This Row],[SPID]],people[SPID],people[Sales_person],"NA",0)</f>
        <v>Dennison Crosswaite</v>
      </c>
      <c r="J1002">
        <f>YEAR(shipments[[#This Row],[Shipdate]])</f>
        <v>2023</v>
      </c>
      <c r="K1002">
        <f>MONTH(shipments[[#This Row],[Shipdate]])</f>
        <v>3</v>
      </c>
      <c r="L1002" t="str">
        <f>TEXT(shipments[[#This Row],[Shipdate]],"mmmm")</f>
        <v>March</v>
      </c>
      <c r="M1002">
        <f>_xlfn.XLOOKUP(shipments[[#This Row],[PID]],products[PID],products[Cost_per_box],"NA",0)</f>
        <v>8.2200000000000006</v>
      </c>
      <c r="N1002">
        <f>shipments[[#This Row],[Boxes]]*shipments[[#This Row],[Cost Per Box]]</f>
        <v>600.06000000000006</v>
      </c>
      <c r="O1002">
        <f>shipments[[#This Row],[Sales Amount]]-shipments[[#This Row],[Total Cost]]</f>
        <v>560.93999999999994</v>
      </c>
      <c r="P1002" s="9">
        <f>shipments[[#This Row],[Profit]]/shipments[[#This Row],[Sales Amount]]</f>
        <v>0.48315245478036173</v>
      </c>
    </row>
    <row r="1003" spans="1:16" x14ac:dyDescent="1">
      <c r="A1003" t="s">
        <v>1037</v>
      </c>
      <c r="B1003" t="s">
        <v>8039</v>
      </c>
      <c r="C1003" t="s">
        <v>8019</v>
      </c>
      <c r="D1003" t="s">
        <v>8035</v>
      </c>
      <c r="E1003" s="1">
        <v>45546</v>
      </c>
      <c r="F1003">
        <v>8358.75</v>
      </c>
      <c r="G1003">
        <v>697</v>
      </c>
      <c r="H1003" t="s">
        <v>25</v>
      </c>
      <c r="I1003" t="str">
        <f>_xlfn.XLOOKUP(shipments[[#This Row],[SPID]],people[SPID],people[Sales_person],"NA",0)</f>
        <v>Dennison Crosswaite</v>
      </c>
      <c r="J1003">
        <f>YEAR(shipments[[#This Row],[Shipdate]])</f>
        <v>2024</v>
      </c>
      <c r="K1003">
        <f>MONTH(shipments[[#This Row],[Shipdate]])</f>
        <v>9</v>
      </c>
      <c r="L1003" t="str">
        <f>TEXT(shipments[[#This Row],[Shipdate]],"mmmm")</f>
        <v>September</v>
      </c>
      <c r="M1003">
        <f>_xlfn.XLOOKUP(shipments[[#This Row],[PID]],products[PID],products[Cost_per_box],"NA",0)</f>
        <v>8.2200000000000006</v>
      </c>
      <c r="N1003">
        <f>shipments[[#This Row],[Boxes]]*shipments[[#This Row],[Cost Per Box]]</f>
        <v>5729.34</v>
      </c>
      <c r="O1003">
        <f>shipments[[#This Row],[Sales Amount]]-shipments[[#This Row],[Total Cost]]</f>
        <v>2629.41</v>
      </c>
      <c r="P1003" s="9">
        <f>shipments[[#This Row],[Profit]]/shipments[[#This Row],[Sales Amount]]</f>
        <v>0.3145697622252131</v>
      </c>
    </row>
    <row r="1004" spans="1:16" x14ac:dyDescent="1">
      <c r="A1004" t="s">
        <v>1038</v>
      </c>
      <c r="B1004" t="s">
        <v>8039</v>
      </c>
      <c r="C1004" t="s">
        <v>8020</v>
      </c>
      <c r="D1004" t="s">
        <v>8032</v>
      </c>
      <c r="E1004" s="1">
        <v>45182</v>
      </c>
      <c r="F1004">
        <v>2571.75</v>
      </c>
      <c r="G1004">
        <v>129</v>
      </c>
      <c r="H1004" t="s">
        <v>6</v>
      </c>
      <c r="I1004" t="str">
        <f>_xlfn.XLOOKUP(shipments[[#This Row],[SPID]],people[SPID],people[Sales_person],"NA",0)</f>
        <v>Dennison Crosswaite</v>
      </c>
      <c r="J1004">
        <f>YEAR(shipments[[#This Row],[Shipdate]])</f>
        <v>2023</v>
      </c>
      <c r="K1004">
        <f>MONTH(shipments[[#This Row],[Shipdate]])</f>
        <v>9</v>
      </c>
      <c r="L1004" t="str">
        <f>TEXT(shipments[[#This Row],[Shipdate]],"mmmm")</f>
        <v>September</v>
      </c>
      <c r="M1004">
        <f>_xlfn.XLOOKUP(shipments[[#This Row],[PID]],products[PID],products[Cost_per_box],"NA",0)</f>
        <v>10.23</v>
      </c>
      <c r="N1004">
        <f>shipments[[#This Row],[Boxes]]*shipments[[#This Row],[Cost Per Box]]</f>
        <v>1319.67</v>
      </c>
      <c r="O1004">
        <f>shipments[[#This Row],[Sales Amount]]-shipments[[#This Row],[Total Cost]]</f>
        <v>1252.08</v>
      </c>
      <c r="P1004" s="9">
        <f>shipments[[#This Row],[Profit]]/shipments[[#This Row],[Sales Amount]]</f>
        <v>0.48685914260717406</v>
      </c>
    </row>
    <row r="1005" spans="1:16" x14ac:dyDescent="1">
      <c r="A1005" t="s">
        <v>1039</v>
      </c>
      <c r="B1005" t="s">
        <v>8039</v>
      </c>
      <c r="C1005" t="s">
        <v>8020</v>
      </c>
      <c r="D1005" t="s">
        <v>8037</v>
      </c>
      <c r="E1005" s="1">
        <v>45349</v>
      </c>
      <c r="F1005">
        <v>366.75</v>
      </c>
      <c r="G1005">
        <v>20</v>
      </c>
      <c r="H1005" t="s">
        <v>6</v>
      </c>
      <c r="I1005" t="str">
        <f>_xlfn.XLOOKUP(shipments[[#This Row],[SPID]],people[SPID],people[Sales_person],"NA",0)</f>
        <v>Dennison Crosswaite</v>
      </c>
      <c r="J1005">
        <f>YEAR(shipments[[#This Row],[Shipdate]])</f>
        <v>2024</v>
      </c>
      <c r="K1005">
        <f>MONTH(shipments[[#This Row],[Shipdate]])</f>
        <v>2</v>
      </c>
      <c r="L1005" t="str">
        <f>TEXT(shipments[[#This Row],[Shipdate]],"mmmm")</f>
        <v>February</v>
      </c>
      <c r="M1005">
        <f>_xlfn.XLOOKUP(shipments[[#This Row],[PID]],products[PID],products[Cost_per_box],"NA",0)</f>
        <v>10.23</v>
      </c>
      <c r="N1005">
        <f>shipments[[#This Row],[Boxes]]*shipments[[#This Row],[Cost Per Box]]</f>
        <v>204.60000000000002</v>
      </c>
      <c r="O1005">
        <f>shipments[[#This Row],[Sales Amount]]-shipments[[#This Row],[Total Cost]]</f>
        <v>162.14999999999998</v>
      </c>
      <c r="P1005" s="9">
        <f>shipments[[#This Row],[Profit]]/shipments[[#This Row],[Sales Amount]]</f>
        <v>0.4421267893660531</v>
      </c>
    </row>
    <row r="1006" spans="1:16" x14ac:dyDescent="1">
      <c r="A1006" t="s">
        <v>1040</v>
      </c>
      <c r="B1006" t="s">
        <v>8039</v>
      </c>
      <c r="C1006" t="s">
        <v>8021</v>
      </c>
      <c r="D1006" t="s">
        <v>8032</v>
      </c>
      <c r="E1006" s="1">
        <v>45244</v>
      </c>
      <c r="F1006">
        <v>578.25</v>
      </c>
      <c r="G1006">
        <v>37</v>
      </c>
      <c r="H1006" t="s">
        <v>39</v>
      </c>
      <c r="I1006" t="str">
        <f>_xlfn.XLOOKUP(shipments[[#This Row],[SPID]],people[SPID],people[Sales_person],"NA",0)</f>
        <v>Dennison Crosswaite</v>
      </c>
      <c r="J1006">
        <f>YEAR(shipments[[#This Row],[Shipdate]])</f>
        <v>2023</v>
      </c>
      <c r="K1006">
        <f>MONTH(shipments[[#This Row],[Shipdate]])</f>
        <v>11</v>
      </c>
      <c r="L1006" t="str">
        <f>TEXT(shipments[[#This Row],[Shipdate]],"mmmm")</f>
        <v>November</v>
      </c>
      <c r="M1006">
        <f>_xlfn.XLOOKUP(shipments[[#This Row],[PID]],products[PID],products[Cost_per_box],"NA",0)</f>
        <v>4.74</v>
      </c>
      <c r="N1006">
        <f>shipments[[#This Row],[Boxes]]*shipments[[#This Row],[Cost Per Box]]</f>
        <v>175.38</v>
      </c>
      <c r="O1006">
        <f>shipments[[#This Row],[Sales Amount]]-shipments[[#This Row],[Total Cost]]</f>
        <v>402.87</v>
      </c>
      <c r="P1006" s="9">
        <f>shipments[[#This Row],[Profit]]/shipments[[#This Row],[Sales Amount]]</f>
        <v>0.69670557717250325</v>
      </c>
    </row>
    <row r="1007" spans="1:16" x14ac:dyDescent="1">
      <c r="A1007" t="s">
        <v>1041</v>
      </c>
      <c r="B1007" t="s">
        <v>8039</v>
      </c>
      <c r="C1007" t="s">
        <v>8021</v>
      </c>
      <c r="D1007" t="s">
        <v>8033</v>
      </c>
      <c r="E1007" s="1">
        <v>45329</v>
      </c>
      <c r="F1007">
        <v>12030.75</v>
      </c>
      <c r="G1007">
        <v>752</v>
      </c>
      <c r="H1007" t="s">
        <v>6</v>
      </c>
      <c r="I1007" t="str">
        <f>_xlfn.XLOOKUP(shipments[[#This Row],[SPID]],people[SPID],people[Sales_person],"NA",0)</f>
        <v>Dennison Crosswaite</v>
      </c>
      <c r="J1007">
        <f>YEAR(shipments[[#This Row],[Shipdate]])</f>
        <v>2024</v>
      </c>
      <c r="K1007">
        <f>MONTH(shipments[[#This Row],[Shipdate]])</f>
        <v>2</v>
      </c>
      <c r="L1007" t="str">
        <f>TEXT(shipments[[#This Row],[Shipdate]],"mmmm")</f>
        <v>February</v>
      </c>
      <c r="M1007">
        <f>_xlfn.XLOOKUP(shipments[[#This Row],[PID]],products[PID],products[Cost_per_box],"NA",0)</f>
        <v>4.74</v>
      </c>
      <c r="N1007">
        <f>shipments[[#This Row],[Boxes]]*shipments[[#This Row],[Cost Per Box]]</f>
        <v>3564.48</v>
      </c>
      <c r="O1007">
        <f>shipments[[#This Row],[Sales Amount]]-shipments[[#This Row],[Total Cost]]</f>
        <v>8466.27</v>
      </c>
      <c r="P1007" s="9">
        <f>shipments[[#This Row],[Profit]]/shipments[[#This Row],[Sales Amount]]</f>
        <v>0.70371921950003125</v>
      </c>
    </row>
    <row r="1008" spans="1:16" x14ac:dyDescent="1">
      <c r="A1008" t="s">
        <v>1042</v>
      </c>
      <c r="B1008" t="s">
        <v>8039</v>
      </c>
      <c r="C1008" t="s">
        <v>8021</v>
      </c>
      <c r="D1008" t="s">
        <v>8034</v>
      </c>
      <c r="E1008" s="1">
        <v>45510</v>
      </c>
      <c r="F1008">
        <v>13104</v>
      </c>
      <c r="G1008">
        <v>819</v>
      </c>
      <c r="H1008" t="s">
        <v>17</v>
      </c>
      <c r="I1008" t="str">
        <f>_xlfn.XLOOKUP(shipments[[#This Row],[SPID]],people[SPID],people[Sales_person],"NA",0)</f>
        <v>Dennison Crosswaite</v>
      </c>
      <c r="J1008">
        <f>YEAR(shipments[[#This Row],[Shipdate]])</f>
        <v>2024</v>
      </c>
      <c r="K1008">
        <f>MONTH(shipments[[#This Row],[Shipdate]])</f>
        <v>8</v>
      </c>
      <c r="L1008" t="str">
        <f>TEXT(shipments[[#This Row],[Shipdate]],"mmmm")</f>
        <v>August</v>
      </c>
      <c r="M1008">
        <f>_xlfn.XLOOKUP(shipments[[#This Row],[PID]],products[PID],products[Cost_per_box],"NA",0)</f>
        <v>4.74</v>
      </c>
      <c r="N1008">
        <f>shipments[[#This Row],[Boxes]]*shipments[[#This Row],[Cost Per Box]]</f>
        <v>3882.0600000000004</v>
      </c>
      <c r="O1008">
        <f>shipments[[#This Row],[Sales Amount]]-shipments[[#This Row],[Total Cost]]</f>
        <v>9221.9399999999987</v>
      </c>
      <c r="P1008" s="9">
        <f>shipments[[#This Row],[Profit]]/shipments[[#This Row],[Sales Amount]]</f>
        <v>0.70374999999999988</v>
      </c>
    </row>
    <row r="1009" spans="1:16" x14ac:dyDescent="1">
      <c r="A1009" t="s">
        <v>1043</v>
      </c>
      <c r="B1009" t="s">
        <v>8039</v>
      </c>
      <c r="C1009" t="s">
        <v>8021</v>
      </c>
      <c r="D1009" t="s">
        <v>8036</v>
      </c>
      <c r="E1009" s="1">
        <v>45532</v>
      </c>
      <c r="F1009">
        <v>7436.25</v>
      </c>
      <c r="G1009">
        <v>496</v>
      </c>
      <c r="H1009" t="s">
        <v>39</v>
      </c>
      <c r="I1009" t="str">
        <f>_xlfn.XLOOKUP(shipments[[#This Row],[SPID]],people[SPID],people[Sales_person],"NA",0)</f>
        <v>Dennison Crosswaite</v>
      </c>
      <c r="J1009">
        <f>YEAR(shipments[[#This Row],[Shipdate]])</f>
        <v>2024</v>
      </c>
      <c r="K1009">
        <f>MONTH(shipments[[#This Row],[Shipdate]])</f>
        <v>8</v>
      </c>
      <c r="L1009" t="str">
        <f>TEXT(shipments[[#This Row],[Shipdate]],"mmmm")</f>
        <v>August</v>
      </c>
      <c r="M1009">
        <f>_xlfn.XLOOKUP(shipments[[#This Row],[PID]],products[PID],products[Cost_per_box],"NA",0)</f>
        <v>4.74</v>
      </c>
      <c r="N1009">
        <f>shipments[[#This Row],[Boxes]]*shipments[[#This Row],[Cost Per Box]]</f>
        <v>2351.04</v>
      </c>
      <c r="O1009">
        <f>shipments[[#This Row],[Sales Amount]]-shipments[[#This Row],[Total Cost]]</f>
        <v>5085.21</v>
      </c>
      <c r="P1009" s="9">
        <f>shipments[[#This Row],[Profit]]/shipments[[#This Row],[Sales Amount]]</f>
        <v>0.68384064548663637</v>
      </c>
    </row>
    <row r="1010" spans="1:16" x14ac:dyDescent="1">
      <c r="A1010" t="s">
        <v>1044</v>
      </c>
      <c r="B1010" t="s">
        <v>8039</v>
      </c>
      <c r="C1010" t="s">
        <v>8021</v>
      </c>
      <c r="D1010" t="s">
        <v>8033</v>
      </c>
      <c r="E1010" s="1">
        <v>44960</v>
      </c>
      <c r="F1010">
        <v>4918.5</v>
      </c>
      <c r="G1010">
        <v>290</v>
      </c>
      <c r="H1010" t="s">
        <v>6</v>
      </c>
      <c r="I1010" t="str">
        <f>_xlfn.XLOOKUP(shipments[[#This Row],[SPID]],people[SPID],people[Sales_person],"NA",0)</f>
        <v>Dennison Crosswaite</v>
      </c>
      <c r="J1010">
        <f>YEAR(shipments[[#This Row],[Shipdate]])</f>
        <v>2023</v>
      </c>
      <c r="K1010">
        <f>MONTH(shipments[[#This Row],[Shipdate]])</f>
        <v>2</v>
      </c>
      <c r="L1010" t="str">
        <f>TEXT(shipments[[#This Row],[Shipdate]],"mmmm")</f>
        <v>February</v>
      </c>
      <c r="M1010">
        <f>_xlfn.XLOOKUP(shipments[[#This Row],[PID]],products[PID],products[Cost_per_box],"NA",0)</f>
        <v>4.74</v>
      </c>
      <c r="N1010">
        <f>shipments[[#This Row],[Boxes]]*shipments[[#This Row],[Cost Per Box]]</f>
        <v>1374.6000000000001</v>
      </c>
      <c r="O1010">
        <f>shipments[[#This Row],[Sales Amount]]-shipments[[#This Row],[Total Cost]]</f>
        <v>3543.8999999999996</v>
      </c>
      <c r="P1010" s="9">
        <f>shipments[[#This Row],[Profit]]/shipments[[#This Row],[Sales Amount]]</f>
        <v>0.72052455016773398</v>
      </c>
    </row>
    <row r="1011" spans="1:16" x14ac:dyDescent="1">
      <c r="A1011" t="s">
        <v>1045</v>
      </c>
      <c r="B1011" t="s">
        <v>8039</v>
      </c>
      <c r="C1011" t="s">
        <v>8022</v>
      </c>
      <c r="D1011" t="s">
        <v>8032</v>
      </c>
      <c r="E1011" s="1">
        <v>45063</v>
      </c>
      <c r="F1011">
        <v>751.5</v>
      </c>
      <c r="G1011">
        <v>126</v>
      </c>
      <c r="H1011" t="s">
        <v>6</v>
      </c>
      <c r="I1011" t="str">
        <f>_xlfn.XLOOKUP(shipments[[#This Row],[SPID]],people[SPID],people[Sales_person],"NA",0)</f>
        <v>Dennison Crosswaite</v>
      </c>
      <c r="J1011">
        <f>YEAR(shipments[[#This Row],[Shipdate]])</f>
        <v>2023</v>
      </c>
      <c r="K1011">
        <f>MONTH(shipments[[#This Row],[Shipdate]])</f>
        <v>5</v>
      </c>
      <c r="L1011" t="str">
        <f>TEXT(shipments[[#This Row],[Shipdate]],"mmmm")</f>
        <v>May</v>
      </c>
      <c r="M1011">
        <f>_xlfn.XLOOKUP(shipments[[#This Row],[PID]],products[PID],products[Cost_per_box],"NA",0)</f>
        <v>10.51</v>
      </c>
      <c r="N1011">
        <f>shipments[[#This Row],[Boxes]]*shipments[[#This Row],[Cost Per Box]]</f>
        <v>1324.26</v>
      </c>
      <c r="O1011">
        <f>shipments[[#This Row],[Sales Amount]]-shipments[[#This Row],[Total Cost]]</f>
        <v>-572.76</v>
      </c>
      <c r="P1011" s="9">
        <f>shipments[[#This Row],[Profit]]/shipments[[#This Row],[Sales Amount]]</f>
        <v>-0.76215568862275451</v>
      </c>
    </row>
    <row r="1012" spans="1:16" x14ac:dyDescent="1">
      <c r="A1012" t="s">
        <v>1046</v>
      </c>
      <c r="B1012" t="s">
        <v>8039</v>
      </c>
      <c r="C1012" t="s">
        <v>8022</v>
      </c>
      <c r="D1012" t="s">
        <v>8032</v>
      </c>
      <c r="E1012" s="1">
        <v>45224</v>
      </c>
      <c r="F1012">
        <v>5213.25</v>
      </c>
      <c r="G1012">
        <v>869</v>
      </c>
      <c r="H1012" t="s">
        <v>6</v>
      </c>
      <c r="I1012" t="str">
        <f>_xlfn.XLOOKUP(shipments[[#This Row],[SPID]],people[SPID],people[Sales_person],"NA",0)</f>
        <v>Dennison Crosswaite</v>
      </c>
      <c r="J1012">
        <f>YEAR(shipments[[#This Row],[Shipdate]])</f>
        <v>2023</v>
      </c>
      <c r="K1012">
        <f>MONTH(shipments[[#This Row],[Shipdate]])</f>
        <v>10</v>
      </c>
      <c r="L1012" t="str">
        <f>TEXT(shipments[[#This Row],[Shipdate]],"mmmm")</f>
        <v>October</v>
      </c>
      <c r="M1012">
        <f>_xlfn.XLOOKUP(shipments[[#This Row],[PID]],products[PID],products[Cost_per_box],"NA",0)</f>
        <v>10.51</v>
      </c>
      <c r="N1012">
        <f>shipments[[#This Row],[Boxes]]*shipments[[#This Row],[Cost Per Box]]</f>
        <v>9133.19</v>
      </c>
      <c r="O1012">
        <f>shipments[[#This Row],[Sales Amount]]-shipments[[#This Row],[Total Cost]]</f>
        <v>-3919.9400000000005</v>
      </c>
      <c r="P1012" s="9">
        <f>shipments[[#This Row],[Profit]]/shipments[[#This Row],[Sales Amount]]</f>
        <v>-0.7519186687766749</v>
      </c>
    </row>
    <row r="1013" spans="1:16" x14ac:dyDescent="1">
      <c r="A1013" t="s">
        <v>1047</v>
      </c>
      <c r="B1013" t="s">
        <v>8039</v>
      </c>
      <c r="C1013" t="s">
        <v>8022</v>
      </c>
      <c r="D1013" t="s">
        <v>8033</v>
      </c>
      <c r="E1013" s="1">
        <v>45127</v>
      </c>
      <c r="F1013">
        <v>2889</v>
      </c>
      <c r="G1013">
        <v>482</v>
      </c>
      <c r="H1013" t="s">
        <v>6</v>
      </c>
      <c r="I1013" t="str">
        <f>_xlfn.XLOOKUP(shipments[[#This Row],[SPID]],people[SPID],people[Sales_person],"NA",0)</f>
        <v>Dennison Crosswaite</v>
      </c>
      <c r="J1013">
        <f>YEAR(shipments[[#This Row],[Shipdate]])</f>
        <v>2023</v>
      </c>
      <c r="K1013">
        <f>MONTH(shipments[[#This Row],[Shipdate]])</f>
        <v>7</v>
      </c>
      <c r="L1013" t="str">
        <f>TEXT(shipments[[#This Row],[Shipdate]],"mmmm")</f>
        <v>July</v>
      </c>
      <c r="M1013">
        <f>_xlfn.XLOOKUP(shipments[[#This Row],[PID]],products[PID],products[Cost_per_box],"NA",0)</f>
        <v>10.51</v>
      </c>
      <c r="N1013">
        <f>shipments[[#This Row],[Boxes]]*shipments[[#This Row],[Cost Per Box]]</f>
        <v>5065.82</v>
      </c>
      <c r="O1013">
        <f>shipments[[#This Row],[Sales Amount]]-shipments[[#This Row],[Total Cost]]</f>
        <v>-2176.8199999999997</v>
      </c>
      <c r="P1013" s="9">
        <f>shipments[[#This Row],[Profit]]/shipments[[#This Row],[Sales Amount]]</f>
        <v>-0.75348563516787803</v>
      </c>
    </row>
    <row r="1014" spans="1:16" x14ac:dyDescent="1">
      <c r="A1014" t="s">
        <v>1048</v>
      </c>
      <c r="B1014" t="s">
        <v>8039</v>
      </c>
      <c r="C1014" t="s">
        <v>8023</v>
      </c>
      <c r="D1014" t="s">
        <v>8034</v>
      </c>
      <c r="E1014" s="1">
        <v>45470</v>
      </c>
      <c r="F1014">
        <v>3033</v>
      </c>
      <c r="G1014">
        <v>179</v>
      </c>
      <c r="H1014" t="s">
        <v>6</v>
      </c>
      <c r="I1014" t="str">
        <f>_xlfn.XLOOKUP(shipments[[#This Row],[SPID]],people[SPID],people[Sales_person],"NA",0)</f>
        <v>Dennison Crosswaite</v>
      </c>
      <c r="J1014">
        <f>YEAR(shipments[[#This Row],[Shipdate]])</f>
        <v>2024</v>
      </c>
      <c r="K1014">
        <f>MONTH(shipments[[#This Row],[Shipdate]])</f>
        <v>6</v>
      </c>
      <c r="L1014" t="str">
        <f>TEXT(shipments[[#This Row],[Shipdate]],"mmmm")</f>
        <v>June</v>
      </c>
      <c r="M1014">
        <f>_xlfn.XLOOKUP(shipments[[#This Row],[PID]],products[PID],products[Cost_per_box],"NA",0)</f>
        <v>6.43</v>
      </c>
      <c r="N1014">
        <f>shipments[[#This Row],[Boxes]]*shipments[[#This Row],[Cost Per Box]]</f>
        <v>1150.97</v>
      </c>
      <c r="O1014">
        <f>shipments[[#This Row],[Sales Amount]]-shipments[[#This Row],[Total Cost]]</f>
        <v>1882.03</v>
      </c>
      <c r="P1014" s="9">
        <f>shipments[[#This Row],[Profit]]/shipments[[#This Row],[Sales Amount]]</f>
        <v>0.62051763930102211</v>
      </c>
    </row>
    <row r="1015" spans="1:16" x14ac:dyDescent="1">
      <c r="A1015" t="s">
        <v>1049</v>
      </c>
      <c r="B1015" t="s">
        <v>8039</v>
      </c>
      <c r="C1015" t="s">
        <v>8023</v>
      </c>
      <c r="D1015" t="s">
        <v>8035</v>
      </c>
      <c r="E1015" s="1">
        <v>45523</v>
      </c>
      <c r="F1015">
        <v>598.5</v>
      </c>
      <c r="G1015">
        <v>38</v>
      </c>
      <c r="H1015" t="s">
        <v>17</v>
      </c>
      <c r="I1015" t="str">
        <f>_xlfn.XLOOKUP(shipments[[#This Row],[SPID]],people[SPID],people[Sales_person],"NA",0)</f>
        <v>Dennison Crosswaite</v>
      </c>
      <c r="J1015">
        <f>YEAR(shipments[[#This Row],[Shipdate]])</f>
        <v>2024</v>
      </c>
      <c r="K1015">
        <f>MONTH(shipments[[#This Row],[Shipdate]])</f>
        <v>8</v>
      </c>
      <c r="L1015" t="str">
        <f>TEXT(shipments[[#This Row],[Shipdate]],"mmmm")</f>
        <v>August</v>
      </c>
      <c r="M1015">
        <f>_xlfn.XLOOKUP(shipments[[#This Row],[PID]],products[PID],products[Cost_per_box],"NA",0)</f>
        <v>6.43</v>
      </c>
      <c r="N1015">
        <f>shipments[[#This Row],[Boxes]]*shipments[[#This Row],[Cost Per Box]]</f>
        <v>244.33999999999997</v>
      </c>
      <c r="O1015">
        <f>shipments[[#This Row],[Sales Amount]]-shipments[[#This Row],[Total Cost]]</f>
        <v>354.16</v>
      </c>
      <c r="P1015" s="9">
        <f>shipments[[#This Row],[Profit]]/shipments[[#This Row],[Sales Amount]]</f>
        <v>0.5917460317460318</v>
      </c>
    </row>
    <row r="1016" spans="1:16" x14ac:dyDescent="1">
      <c r="A1016" t="s">
        <v>1050</v>
      </c>
      <c r="B1016" t="s">
        <v>8039</v>
      </c>
      <c r="C1016" t="s">
        <v>8024</v>
      </c>
      <c r="D1016" t="s">
        <v>8032</v>
      </c>
      <c r="E1016" s="1">
        <v>45559</v>
      </c>
      <c r="F1016">
        <v>3541.5</v>
      </c>
      <c r="G1016">
        <v>169</v>
      </c>
      <c r="H1016" t="s">
        <v>25</v>
      </c>
      <c r="I1016" t="str">
        <f>_xlfn.XLOOKUP(shipments[[#This Row],[SPID]],people[SPID],people[Sales_person],"NA",0)</f>
        <v>Dennison Crosswaite</v>
      </c>
      <c r="J1016">
        <f>YEAR(shipments[[#This Row],[Shipdate]])</f>
        <v>2024</v>
      </c>
      <c r="K1016">
        <f>MONTH(shipments[[#This Row],[Shipdate]])</f>
        <v>9</v>
      </c>
      <c r="L1016" t="str">
        <f>TEXT(shipments[[#This Row],[Shipdate]],"mmmm")</f>
        <v>September</v>
      </c>
      <c r="M1016">
        <f>_xlfn.XLOOKUP(shipments[[#This Row],[PID]],products[PID],products[Cost_per_box],"NA",0)</f>
        <v>12.41</v>
      </c>
      <c r="N1016">
        <f>shipments[[#This Row],[Boxes]]*shipments[[#This Row],[Cost Per Box]]</f>
        <v>2097.29</v>
      </c>
      <c r="O1016">
        <f>shipments[[#This Row],[Sales Amount]]-shipments[[#This Row],[Total Cost]]</f>
        <v>1444.21</v>
      </c>
      <c r="P1016" s="9">
        <f>shipments[[#This Row],[Profit]]/shipments[[#This Row],[Sales Amount]]</f>
        <v>0.4077961315826627</v>
      </c>
    </row>
    <row r="1017" spans="1:16" x14ac:dyDescent="1">
      <c r="A1017" t="s">
        <v>1051</v>
      </c>
      <c r="B1017" t="s">
        <v>8039</v>
      </c>
      <c r="C1017" t="s">
        <v>8024</v>
      </c>
      <c r="D1017" t="s">
        <v>8032</v>
      </c>
      <c r="E1017" s="1">
        <v>45433</v>
      </c>
      <c r="F1017">
        <v>2929.5</v>
      </c>
      <c r="G1017">
        <v>173</v>
      </c>
      <c r="H1017" t="s">
        <v>6</v>
      </c>
      <c r="I1017" t="str">
        <f>_xlfn.XLOOKUP(shipments[[#This Row],[SPID]],people[SPID],people[Sales_person],"NA",0)</f>
        <v>Dennison Crosswaite</v>
      </c>
      <c r="J1017">
        <f>YEAR(shipments[[#This Row],[Shipdate]])</f>
        <v>2024</v>
      </c>
      <c r="K1017">
        <f>MONTH(shipments[[#This Row],[Shipdate]])</f>
        <v>5</v>
      </c>
      <c r="L1017" t="str">
        <f>TEXT(shipments[[#This Row],[Shipdate]],"mmmm")</f>
        <v>May</v>
      </c>
      <c r="M1017">
        <f>_xlfn.XLOOKUP(shipments[[#This Row],[PID]],products[PID],products[Cost_per_box],"NA",0)</f>
        <v>12.41</v>
      </c>
      <c r="N1017">
        <f>shipments[[#This Row],[Boxes]]*shipments[[#This Row],[Cost Per Box]]</f>
        <v>2146.9299999999998</v>
      </c>
      <c r="O1017">
        <f>shipments[[#This Row],[Sales Amount]]-shipments[[#This Row],[Total Cost]]</f>
        <v>782.57000000000016</v>
      </c>
      <c r="P1017" s="9">
        <f>shipments[[#This Row],[Profit]]/shipments[[#This Row],[Sales Amount]]</f>
        <v>0.26713432326335557</v>
      </c>
    </row>
    <row r="1018" spans="1:16" x14ac:dyDescent="1">
      <c r="A1018" t="s">
        <v>1052</v>
      </c>
      <c r="B1018" t="s">
        <v>8039</v>
      </c>
      <c r="C1018" t="s">
        <v>8025</v>
      </c>
      <c r="D1018" t="s">
        <v>8033</v>
      </c>
      <c r="E1018" s="1">
        <v>45534</v>
      </c>
      <c r="F1018">
        <v>9211.5</v>
      </c>
      <c r="G1018">
        <v>576</v>
      </c>
      <c r="H1018" t="s">
        <v>17</v>
      </c>
      <c r="I1018" t="str">
        <f>_xlfn.XLOOKUP(shipments[[#This Row],[SPID]],people[SPID],people[Sales_person],"NA",0)</f>
        <v>Dennison Crosswaite</v>
      </c>
      <c r="J1018">
        <f>YEAR(shipments[[#This Row],[Shipdate]])</f>
        <v>2024</v>
      </c>
      <c r="K1018">
        <f>MONTH(shipments[[#This Row],[Shipdate]])</f>
        <v>8</v>
      </c>
      <c r="L1018" t="str">
        <f>TEXT(shipments[[#This Row],[Shipdate]],"mmmm")</f>
        <v>August</v>
      </c>
      <c r="M1018">
        <f>_xlfn.XLOOKUP(shipments[[#This Row],[PID]],products[PID],products[Cost_per_box],"NA",0)</f>
        <v>9.57</v>
      </c>
      <c r="N1018">
        <f>shipments[[#This Row],[Boxes]]*shipments[[#This Row],[Cost Per Box]]</f>
        <v>5512.32</v>
      </c>
      <c r="O1018">
        <f>shipments[[#This Row],[Sales Amount]]-shipments[[#This Row],[Total Cost]]</f>
        <v>3699.1800000000003</v>
      </c>
      <c r="P1018" s="9">
        <f>shipments[[#This Row],[Profit]]/shipments[[#This Row],[Sales Amount]]</f>
        <v>0.40158280410356623</v>
      </c>
    </row>
    <row r="1019" spans="1:16" x14ac:dyDescent="1">
      <c r="A1019" t="s">
        <v>1053</v>
      </c>
      <c r="B1019" t="s">
        <v>8039</v>
      </c>
      <c r="C1019" t="s">
        <v>8025</v>
      </c>
      <c r="D1019" t="s">
        <v>8034</v>
      </c>
      <c r="E1019" s="1">
        <v>45450</v>
      </c>
      <c r="F1019">
        <v>6903</v>
      </c>
      <c r="G1019">
        <v>432</v>
      </c>
      <c r="H1019" t="s">
        <v>6</v>
      </c>
      <c r="I1019" t="str">
        <f>_xlfn.XLOOKUP(shipments[[#This Row],[SPID]],people[SPID],people[Sales_person],"NA",0)</f>
        <v>Dennison Crosswaite</v>
      </c>
      <c r="J1019">
        <f>YEAR(shipments[[#This Row],[Shipdate]])</f>
        <v>2024</v>
      </c>
      <c r="K1019">
        <f>MONTH(shipments[[#This Row],[Shipdate]])</f>
        <v>6</v>
      </c>
      <c r="L1019" t="str">
        <f>TEXT(shipments[[#This Row],[Shipdate]],"mmmm")</f>
        <v>June</v>
      </c>
      <c r="M1019">
        <f>_xlfn.XLOOKUP(shipments[[#This Row],[PID]],products[PID],products[Cost_per_box],"NA",0)</f>
        <v>9.57</v>
      </c>
      <c r="N1019">
        <f>shipments[[#This Row],[Boxes]]*shipments[[#This Row],[Cost Per Box]]</f>
        <v>4134.24</v>
      </c>
      <c r="O1019">
        <f>shipments[[#This Row],[Sales Amount]]-shipments[[#This Row],[Total Cost]]</f>
        <v>2768.76</v>
      </c>
      <c r="P1019" s="9">
        <f>shipments[[#This Row],[Profit]]/shipments[[#This Row],[Sales Amount]]</f>
        <v>0.40109517601043027</v>
      </c>
    </row>
    <row r="1020" spans="1:16" x14ac:dyDescent="1">
      <c r="A1020" t="s">
        <v>1054</v>
      </c>
      <c r="B1020" t="s">
        <v>8039</v>
      </c>
      <c r="C1020" t="s">
        <v>8026</v>
      </c>
      <c r="D1020" t="s">
        <v>8032</v>
      </c>
      <c r="E1020" s="1">
        <v>45505</v>
      </c>
      <c r="F1020">
        <v>9000</v>
      </c>
      <c r="G1020">
        <v>1000</v>
      </c>
      <c r="H1020" t="s">
        <v>17</v>
      </c>
      <c r="I1020" t="str">
        <f>_xlfn.XLOOKUP(shipments[[#This Row],[SPID]],people[SPID],people[Sales_person],"NA",0)</f>
        <v>Dennison Crosswaite</v>
      </c>
      <c r="J1020">
        <f>YEAR(shipments[[#This Row],[Shipdate]])</f>
        <v>2024</v>
      </c>
      <c r="K1020">
        <f>MONTH(shipments[[#This Row],[Shipdate]])</f>
        <v>8</v>
      </c>
      <c r="L1020" t="str">
        <f>TEXT(shipments[[#This Row],[Shipdate]],"mmmm")</f>
        <v>August</v>
      </c>
      <c r="M1020">
        <f>_xlfn.XLOOKUP(shipments[[#This Row],[PID]],products[PID],products[Cost_per_box],"NA",0)</f>
        <v>8.43</v>
      </c>
      <c r="N1020">
        <f>shipments[[#This Row],[Boxes]]*shipments[[#This Row],[Cost Per Box]]</f>
        <v>8430</v>
      </c>
      <c r="O1020">
        <f>shipments[[#This Row],[Sales Amount]]-shipments[[#This Row],[Total Cost]]</f>
        <v>570</v>
      </c>
      <c r="P1020" s="9">
        <f>shipments[[#This Row],[Profit]]/shipments[[#This Row],[Sales Amount]]</f>
        <v>6.3333333333333339E-2</v>
      </c>
    </row>
    <row r="1021" spans="1:16" x14ac:dyDescent="1">
      <c r="A1021" t="s">
        <v>1055</v>
      </c>
      <c r="B1021" t="s">
        <v>8039</v>
      </c>
      <c r="C1021" t="s">
        <v>8026</v>
      </c>
      <c r="D1021" t="s">
        <v>8037</v>
      </c>
      <c r="E1021" s="1">
        <v>45215</v>
      </c>
      <c r="F1021">
        <v>14481</v>
      </c>
      <c r="G1021">
        <v>1317</v>
      </c>
      <c r="H1021" t="s">
        <v>6</v>
      </c>
      <c r="I1021" t="str">
        <f>_xlfn.XLOOKUP(shipments[[#This Row],[SPID]],people[SPID],people[Sales_person],"NA",0)</f>
        <v>Dennison Crosswaite</v>
      </c>
      <c r="J1021">
        <f>YEAR(shipments[[#This Row],[Shipdate]])</f>
        <v>2023</v>
      </c>
      <c r="K1021">
        <f>MONTH(shipments[[#This Row],[Shipdate]])</f>
        <v>10</v>
      </c>
      <c r="L1021" t="str">
        <f>TEXT(shipments[[#This Row],[Shipdate]],"mmmm")</f>
        <v>October</v>
      </c>
      <c r="M1021">
        <f>_xlfn.XLOOKUP(shipments[[#This Row],[PID]],products[PID],products[Cost_per_box],"NA",0)</f>
        <v>8.43</v>
      </c>
      <c r="N1021">
        <f>shipments[[#This Row],[Boxes]]*shipments[[#This Row],[Cost Per Box]]</f>
        <v>11102.31</v>
      </c>
      <c r="O1021">
        <f>shipments[[#This Row],[Sales Amount]]-shipments[[#This Row],[Total Cost]]</f>
        <v>3378.6900000000005</v>
      </c>
      <c r="P1021" s="9">
        <f>shipments[[#This Row],[Profit]]/shipments[[#This Row],[Sales Amount]]</f>
        <v>0.23331883157240527</v>
      </c>
    </row>
    <row r="1022" spans="1:16" x14ac:dyDescent="1">
      <c r="A1022" t="s">
        <v>1056</v>
      </c>
      <c r="B1022" t="s">
        <v>8039</v>
      </c>
      <c r="C1022" t="s">
        <v>8026</v>
      </c>
      <c r="D1022" t="s">
        <v>8032</v>
      </c>
      <c r="E1022" s="1">
        <v>45218</v>
      </c>
      <c r="F1022">
        <v>3165.75</v>
      </c>
      <c r="G1022">
        <v>453</v>
      </c>
      <c r="H1022" t="s">
        <v>6</v>
      </c>
      <c r="I1022" t="str">
        <f>_xlfn.XLOOKUP(shipments[[#This Row],[SPID]],people[SPID],people[Sales_person],"NA",0)</f>
        <v>Dennison Crosswaite</v>
      </c>
      <c r="J1022">
        <f>YEAR(shipments[[#This Row],[Shipdate]])</f>
        <v>2023</v>
      </c>
      <c r="K1022">
        <f>MONTH(shipments[[#This Row],[Shipdate]])</f>
        <v>10</v>
      </c>
      <c r="L1022" t="str">
        <f>TEXT(shipments[[#This Row],[Shipdate]],"mmmm")</f>
        <v>October</v>
      </c>
      <c r="M1022">
        <f>_xlfn.XLOOKUP(shipments[[#This Row],[PID]],products[PID],products[Cost_per_box],"NA",0)</f>
        <v>8.43</v>
      </c>
      <c r="N1022">
        <f>shipments[[#This Row],[Boxes]]*shipments[[#This Row],[Cost Per Box]]</f>
        <v>3818.79</v>
      </c>
      <c r="O1022">
        <f>shipments[[#This Row],[Sales Amount]]-shipments[[#This Row],[Total Cost]]</f>
        <v>-653.04</v>
      </c>
      <c r="P1022" s="9">
        <f>shipments[[#This Row],[Profit]]/shipments[[#This Row],[Sales Amount]]</f>
        <v>-0.2062828713574982</v>
      </c>
    </row>
    <row r="1023" spans="1:16" x14ac:dyDescent="1">
      <c r="A1023" t="s">
        <v>1057</v>
      </c>
      <c r="B1023" t="s">
        <v>8039</v>
      </c>
      <c r="C1023" t="s">
        <v>8026</v>
      </c>
      <c r="D1023" t="s">
        <v>8033</v>
      </c>
      <c r="E1023" s="1">
        <v>45517</v>
      </c>
      <c r="F1023">
        <v>9875.25</v>
      </c>
      <c r="G1023">
        <v>1098</v>
      </c>
      <c r="H1023" t="s">
        <v>17</v>
      </c>
      <c r="I1023" t="str">
        <f>_xlfn.XLOOKUP(shipments[[#This Row],[SPID]],people[SPID],people[Sales_person],"NA",0)</f>
        <v>Dennison Crosswaite</v>
      </c>
      <c r="J1023">
        <f>YEAR(shipments[[#This Row],[Shipdate]])</f>
        <v>2024</v>
      </c>
      <c r="K1023">
        <f>MONTH(shipments[[#This Row],[Shipdate]])</f>
        <v>8</v>
      </c>
      <c r="L1023" t="str">
        <f>TEXT(shipments[[#This Row],[Shipdate]],"mmmm")</f>
        <v>August</v>
      </c>
      <c r="M1023">
        <f>_xlfn.XLOOKUP(shipments[[#This Row],[PID]],products[PID],products[Cost_per_box],"NA",0)</f>
        <v>8.43</v>
      </c>
      <c r="N1023">
        <f>shipments[[#This Row],[Boxes]]*shipments[[#This Row],[Cost Per Box]]</f>
        <v>9256.14</v>
      </c>
      <c r="O1023">
        <f>shipments[[#This Row],[Sales Amount]]-shipments[[#This Row],[Total Cost]]</f>
        <v>619.11000000000058</v>
      </c>
      <c r="P1023" s="9">
        <f>shipments[[#This Row],[Profit]]/shipments[[#This Row],[Sales Amount]]</f>
        <v>6.2693096377306967E-2</v>
      </c>
    </row>
    <row r="1024" spans="1:16" x14ac:dyDescent="1">
      <c r="A1024" t="s">
        <v>1058</v>
      </c>
      <c r="B1024" t="s">
        <v>8039</v>
      </c>
      <c r="C1024" t="s">
        <v>8027</v>
      </c>
      <c r="D1024" t="s">
        <v>8037</v>
      </c>
      <c r="E1024" s="1">
        <v>45140</v>
      </c>
      <c r="F1024">
        <v>3712.5</v>
      </c>
      <c r="G1024">
        <v>531</v>
      </c>
      <c r="H1024" t="s">
        <v>39</v>
      </c>
      <c r="I1024" t="str">
        <f>_xlfn.XLOOKUP(shipments[[#This Row],[SPID]],people[SPID],people[Sales_person],"NA",0)</f>
        <v>Dennison Crosswaite</v>
      </c>
      <c r="J1024">
        <f>YEAR(shipments[[#This Row],[Shipdate]])</f>
        <v>2023</v>
      </c>
      <c r="K1024">
        <f>MONTH(shipments[[#This Row],[Shipdate]])</f>
        <v>8</v>
      </c>
      <c r="L1024" t="str">
        <f>TEXT(shipments[[#This Row],[Shipdate]],"mmmm")</f>
        <v>August</v>
      </c>
      <c r="M1024">
        <f>_xlfn.XLOOKUP(shipments[[#This Row],[PID]],products[PID],products[Cost_per_box],"NA",0)</f>
        <v>6.8</v>
      </c>
      <c r="N1024">
        <f>shipments[[#This Row],[Boxes]]*shipments[[#This Row],[Cost Per Box]]</f>
        <v>3610.7999999999997</v>
      </c>
      <c r="O1024">
        <f>shipments[[#This Row],[Sales Amount]]-shipments[[#This Row],[Total Cost]]</f>
        <v>101.70000000000027</v>
      </c>
      <c r="P1024" s="9">
        <f>shipments[[#This Row],[Profit]]/shipments[[#This Row],[Sales Amount]]</f>
        <v>2.7393939393939467E-2</v>
      </c>
    </row>
    <row r="1025" spans="1:16" x14ac:dyDescent="1">
      <c r="A1025" t="s">
        <v>1059</v>
      </c>
      <c r="B1025" t="s">
        <v>8039</v>
      </c>
      <c r="C1025" t="s">
        <v>8027</v>
      </c>
      <c r="D1025" t="s">
        <v>8033</v>
      </c>
      <c r="E1025" s="1">
        <v>45391</v>
      </c>
      <c r="F1025">
        <v>5019.75</v>
      </c>
      <c r="G1025">
        <v>628</v>
      </c>
      <c r="H1025" t="s">
        <v>6</v>
      </c>
      <c r="I1025" t="str">
        <f>_xlfn.XLOOKUP(shipments[[#This Row],[SPID]],people[SPID],people[Sales_person],"NA",0)</f>
        <v>Dennison Crosswaite</v>
      </c>
      <c r="J1025">
        <f>YEAR(shipments[[#This Row],[Shipdate]])</f>
        <v>2024</v>
      </c>
      <c r="K1025">
        <f>MONTH(shipments[[#This Row],[Shipdate]])</f>
        <v>4</v>
      </c>
      <c r="L1025" t="str">
        <f>TEXT(shipments[[#This Row],[Shipdate]],"mmmm")</f>
        <v>April</v>
      </c>
      <c r="M1025">
        <f>_xlfn.XLOOKUP(shipments[[#This Row],[PID]],products[PID],products[Cost_per_box],"NA",0)</f>
        <v>6.8</v>
      </c>
      <c r="N1025">
        <f>shipments[[#This Row],[Boxes]]*shipments[[#This Row],[Cost Per Box]]</f>
        <v>4270.3999999999996</v>
      </c>
      <c r="O1025">
        <f>shipments[[#This Row],[Sales Amount]]-shipments[[#This Row],[Total Cost]]</f>
        <v>749.35000000000036</v>
      </c>
      <c r="P1025" s="9">
        <f>shipments[[#This Row],[Profit]]/shipments[[#This Row],[Sales Amount]]</f>
        <v>0.14928034264654622</v>
      </c>
    </row>
    <row r="1026" spans="1:16" x14ac:dyDescent="1">
      <c r="A1026" t="s">
        <v>1060</v>
      </c>
      <c r="B1026" t="s">
        <v>8039</v>
      </c>
      <c r="C1026" t="s">
        <v>8027</v>
      </c>
      <c r="D1026" t="s">
        <v>8032</v>
      </c>
      <c r="E1026" s="1">
        <v>45273</v>
      </c>
      <c r="F1026">
        <v>5154.75</v>
      </c>
      <c r="G1026">
        <v>573</v>
      </c>
      <c r="H1026" t="s">
        <v>6</v>
      </c>
      <c r="I1026" t="str">
        <f>_xlfn.XLOOKUP(shipments[[#This Row],[SPID]],people[SPID],people[Sales_person],"NA",0)</f>
        <v>Dennison Crosswaite</v>
      </c>
      <c r="J1026">
        <f>YEAR(shipments[[#This Row],[Shipdate]])</f>
        <v>2023</v>
      </c>
      <c r="K1026">
        <f>MONTH(shipments[[#This Row],[Shipdate]])</f>
        <v>12</v>
      </c>
      <c r="L1026" t="str">
        <f>TEXT(shipments[[#This Row],[Shipdate]],"mmmm")</f>
        <v>December</v>
      </c>
      <c r="M1026">
        <f>_xlfn.XLOOKUP(shipments[[#This Row],[PID]],products[PID],products[Cost_per_box],"NA",0)</f>
        <v>6.8</v>
      </c>
      <c r="N1026">
        <f>shipments[[#This Row],[Boxes]]*shipments[[#This Row],[Cost Per Box]]</f>
        <v>3896.4</v>
      </c>
      <c r="O1026">
        <f>shipments[[#This Row],[Sales Amount]]-shipments[[#This Row],[Total Cost]]</f>
        <v>1258.3499999999999</v>
      </c>
      <c r="P1026" s="9">
        <f>shipments[[#This Row],[Profit]]/shipments[[#This Row],[Sales Amount]]</f>
        <v>0.24411465153499198</v>
      </c>
    </row>
    <row r="1027" spans="1:16" x14ac:dyDescent="1">
      <c r="A1027" t="s">
        <v>1061</v>
      </c>
      <c r="B1027" t="s">
        <v>8039</v>
      </c>
      <c r="C1027" t="s">
        <v>8027</v>
      </c>
      <c r="D1027" t="s">
        <v>8032</v>
      </c>
      <c r="E1027" s="1">
        <v>45523</v>
      </c>
      <c r="F1027">
        <v>10548</v>
      </c>
      <c r="G1027">
        <v>1319</v>
      </c>
      <c r="H1027" t="s">
        <v>17</v>
      </c>
      <c r="I1027" t="str">
        <f>_xlfn.XLOOKUP(shipments[[#This Row],[SPID]],people[SPID],people[Sales_person],"NA",0)</f>
        <v>Dennison Crosswaite</v>
      </c>
      <c r="J1027">
        <f>YEAR(shipments[[#This Row],[Shipdate]])</f>
        <v>2024</v>
      </c>
      <c r="K1027">
        <f>MONTH(shipments[[#This Row],[Shipdate]])</f>
        <v>8</v>
      </c>
      <c r="L1027" t="str">
        <f>TEXT(shipments[[#This Row],[Shipdate]],"mmmm")</f>
        <v>August</v>
      </c>
      <c r="M1027">
        <f>_xlfn.XLOOKUP(shipments[[#This Row],[PID]],products[PID],products[Cost_per_box],"NA",0)</f>
        <v>6.8</v>
      </c>
      <c r="N1027">
        <f>shipments[[#This Row],[Boxes]]*shipments[[#This Row],[Cost Per Box]]</f>
        <v>8969.1999999999989</v>
      </c>
      <c r="O1027">
        <f>shipments[[#This Row],[Sales Amount]]-shipments[[#This Row],[Total Cost]]</f>
        <v>1578.8000000000011</v>
      </c>
      <c r="P1027" s="9">
        <f>shipments[[#This Row],[Profit]]/shipments[[#This Row],[Sales Amount]]</f>
        <v>0.14967766401213511</v>
      </c>
    </row>
    <row r="1028" spans="1:16" x14ac:dyDescent="1">
      <c r="A1028" t="s">
        <v>1062</v>
      </c>
      <c r="B1028" t="s">
        <v>8039</v>
      </c>
      <c r="C1028" t="s">
        <v>8028</v>
      </c>
      <c r="D1028" t="s">
        <v>8035</v>
      </c>
      <c r="E1028" s="1">
        <v>45334</v>
      </c>
      <c r="F1028">
        <v>16724.25</v>
      </c>
      <c r="G1028">
        <v>598</v>
      </c>
      <c r="H1028" t="s">
        <v>6</v>
      </c>
      <c r="I1028" t="str">
        <f>_xlfn.XLOOKUP(shipments[[#This Row],[SPID]],people[SPID],people[Sales_person],"NA",0)</f>
        <v>Dennison Crosswaite</v>
      </c>
      <c r="J1028">
        <f>YEAR(shipments[[#This Row],[Shipdate]])</f>
        <v>2024</v>
      </c>
      <c r="K1028">
        <f>MONTH(shipments[[#This Row],[Shipdate]])</f>
        <v>2</v>
      </c>
      <c r="L1028" t="str">
        <f>TEXT(shipments[[#This Row],[Shipdate]],"mmmm")</f>
        <v>February</v>
      </c>
      <c r="M1028">
        <f>_xlfn.XLOOKUP(shipments[[#This Row],[PID]],products[PID],products[Cost_per_box],"NA",0)</f>
        <v>5.04</v>
      </c>
      <c r="N1028">
        <f>shipments[[#This Row],[Boxes]]*shipments[[#This Row],[Cost Per Box]]</f>
        <v>3013.92</v>
      </c>
      <c r="O1028">
        <f>shipments[[#This Row],[Sales Amount]]-shipments[[#This Row],[Total Cost]]</f>
        <v>13710.33</v>
      </c>
      <c r="P1028" s="9">
        <f>shipments[[#This Row],[Profit]]/shipments[[#This Row],[Sales Amount]]</f>
        <v>0.81978743441409929</v>
      </c>
    </row>
    <row r="1029" spans="1:16" x14ac:dyDescent="1">
      <c r="A1029" t="s">
        <v>1063</v>
      </c>
      <c r="B1029" t="s">
        <v>8039</v>
      </c>
      <c r="C1029" t="s">
        <v>8028</v>
      </c>
      <c r="D1029" t="s">
        <v>8035</v>
      </c>
      <c r="E1029" s="1">
        <v>45447</v>
      </c>
      <c r="F1029">
        <v>4997.25</v>
      </c>
      <c r="G1029">
        <v>186</v>
      </c>
      <c r="H1029" t="s">
        <v>6</v>
      </c>
      <c r="I1029" t="str">
        <f>_xlfn.XLOOKUP(shipments[[#This Row],[SPID]],people[SPID],people[Sales_person],"NA",0)</f>
        <v>Dennison Crosswaite</v>
      </c>
      <c r="J1029">
        <f>YEAR(shipments[[#This Row],[Shipdate]])</f>
        <v>2024</v>
      </c>
      <c r="K1029">
        <f>MONTH(shipments[[#This Row],[Shipdate]])</f>
        <v>6</v>
      </c>
      <c r="L1029" t="str">
        <f>TEXT(shipments[[#This Row],[Shipdate]],"mmmm")</f>
        <v>June</v>
      </c>
      <c r="M1029">
        <f>_xlfn.XLOOKUP(shipments[[#This Row],[PID]],products[PID],products[Cost_per_box],"NA",0)</f>
        <v>5.04</v>
      </c>
      <c r="N1029">
        <f>shipments[[#This Row],[Boxes]]*shipments[[#This Row],[Cost Per Box]]</f>
        <v>937.44</v>
      </c>
      <c r="O1029">
        <f>shipments[[#This Row],[Sales Amount]]-shipments[[#This Row],[Total Cost]]</f>
        <v>4059.81</v>
      </c>
      <c r="P1029" s="9">
        <f>shipments[[#This Row],[Profit]]/shipments[[#This Row],[Sales Amount]]</f>
        <v>0.8124088248536695</v>
      </c>
    </row>
    <row r="1030" spans="1:16" x14ac:dyDescent="1">
      <c r="A1030" t="s">
        <v>1064</v>
      </c>
      <c r="B1030" t="s">
        <v>8039</v>
      </c>
      <c r="C1030" t="s">
        <v>8029</v>
      </c>
      <c r="D1030" t="s">
        <v>8037</v>
      </c>
      <c r="E1030" s="1">
        <v>45286</v>
      </c>
      <c r="F1030">
        <v>2551.5</v>
      </c>
      <c r="G1030">
        <v>232</v>
      </c>
      <c r="H1030" t="s">
        <v>6</v>
      </c>
      <c r="I1030" t="str">
        <f>_xlfn.XLOOKUP(shipments[[#This Row],[SPID]],people[SPID],people[Sales_person],"NA",0)</f>
        <v>Dennison Crosswaite</v>
      </c>
      <c r="J1030">
        <f>YEAR(shipments[[#This Row],[Shipdate]])</f>
        <v>2023</v>
      </c>
      <c r="K1030">
        <f>MONTH(shipments[[#This Row],[Shipdate]])</f>
        <v>12</v>
      </c>
      <c r="L1030" t="str">
        <f>TEXT(shipments[[#This Row],[Shipdate]],"mmmm")</f>
        <v>December</v>
      </c>
      <c r="M1030">
        <f>_xlfn.XLOOKUP(shipments[[#This Row],[PID]],products[PID],products[Cost_per_box],"NA",0)</f>
        <v>2.76</v>
      </c>
      <c r="N1030">
        <f>shipments[[#This Row],[Boxes]]*shipments[[#This Row],[Cost Per Box]]</f>
        <v>640.31999999999994</v>
      </c>
      <c r="O1030">
        <f>shipments[[#This Row],[Sales Amount]]-shipments[[#This Row],[Total Cost]]</f>
        <v>1911.18</v>
      </c>
      <c r="P1030" s="9">
        <f>shipments[[#This Row],[Profit]]/shipments[[#This Row],[Sales Amount]]</f>
        <v>0.7490417401528513</v>
      </c>
    </row>
    <row r="1031" spans="1:16" x14ac:dyDescent="1">
      <c r="A1031" t="s">
        <v>1065</v>
      </c>
      <c r="B1031" t="s">
        <v>8039</v>
      </c>
      <c r="C1031" t="s">
        <v>8029</v>
      </c>
      <c r="D1031" t="s">
        <v>8033</v>
      </c>
      <c r="E1031" s="1">
        <v>45160</v>
      </c>
      <c r="F1031">
        <v>3998.25</v>
      </c>
      <c r="G1031">
        <v>334</v>
      </c>
      <c r="H1031" t="s">
        <v>6</v>
      </c>
      <c r="I1031" t="str">
        <f>_xlfn.XLOOKUP(shipments[[#This Row],[SPID]],people[SPID],people[Sales_person],"NA",0)</f>
        <v>Dennison Crosswaite</v>
      </c>
      <c r="J1031">
        <f>YEAR(shipments[[#This Row],[Shipdate]])</f>
        <v>2023</v>
      </c>
      <c r="K1031">
        <f>MONTH(shipments[[#This Row],[Shipdate]])</f>
        <v>8</v>
      </c>
      <c r="L1031" t="str">
        <f>TEXT(shipments[[#This Row],[Shipdate]],"mmmm")</f>
        <v>August</v>
      </c>
      <c r="M1031">
        <f>_xlfn.XLOOKUP(shipments[[#This Row],[PID]],products[PID],products[Cost_per_box],"NA",0)</f>
        <v>2.76</v>
      </c>
      <c r="N1031">
        <f>shipments[[#This Row],[Boxes]]*shipments[[#This Row],[Cost Per Box]]</f>
        <v>921.83999999999992</v>
      </c>
      <c r="O1031">
        <f>shipments[[#This Row],[Sales Amount]]-shipments[[#This Row],[Total Cost]]</f>
        <v>3076.41</v>
      </c>
      <c r="P1031" s="9">
        <f>shipments[[#This Row],[Profit]]/shipments[[#This Row],[Sales Amount]]</f>
        <v>0.76943912961920835</v>
      </c>
    </row>
    <row r="1032" spans="1:16" x14ac:dyDescent="1">
      <c r="A1032" t="s">
        <v>1066</v>
      </c>
      <c r="B1032" t="s">
        <v>8039</v>
      </c>
      <c r="C1032" t="s">
        <v>8029</v>
      </c>
      <c r="D1032" t="s">
        <v>8036</v>
      </c>
      <c r="E1032" s="1">
        <v>44964</v>
      </c>
      <c r="F1032">
        <v>2425.5</v>
      </c>
      <c r="G1032">
        <v>304</v>
      </c>
      <c r="H1032" t="s">
        <v>6</v>
      </c>
      <c r="I1032" t="str">
        <f>_xlfn.XLOOKUP(shipments[[#This Row],[SPID]],people[SPID],people[Sales_person],"NA",0)</f>
        <v>Dennison Crosswaite</v>
      </c>
      <c r="J1032">
        <f>YEAR(shipments[[#This Row],[Shipdate]])</f>
        <v>2023</v>
      </c>
      <c r="K1032">
        <f>MONTH(shipments[[#This Row],[Shipdate]])</f>
        <v>2</v>
      </c>
      <c r="L1032" t="str">
        <f>TEXT(shipments[[#This Row],[Shipdate]],"mmmm")</f>
        <v>February</v>
      </c>
      <c r="M1032">
        <f>_xlfn.XLOOKUP(shipments[[#This Row],[PID]],products[PID],products[Cost_per_box],"NA",0)</f>
        <v>2.76</v>
      </c>
      <c r="N1032">
        <f>shipments[[#This Row],[Boxes]]*shipments[[#This Row],[Cost Per Box]]</f>
        <v>839.04</v>
      </c>
      <c r="O1032">
        <f>shipments[[#This Row],[Sales Amount]]-shipments[[#This Row],[Total Cost]]</f>
        <v>1586.46</v>
      </c>
      <c r="P1032" s="9">
        <f>shipments[[#This Row],[Profit]]/shipments[[#This Row],[Sales Amount]]</f>
        <v>0.65407544836116271</v>
      </c>
    </row>
    <row r="1033" spans="1:16" x14ac:dyDescent="1">
      <c r="A1033" t="s">
        <v>1067</v>
      </c>
      <c r="B1033" t="s">
        <v>8039</v>
      </c>
      <c r="C1033" t="s">
        <v>8030</v>
      </c>
      <c r="D1033" t="s">
        <v>8032</v>
      </c>
      <c r="E1033" s="1">
        <v>45042</v>
      </c>
      <c r="F1033">
        <v>3845.25</v>
      </c>
      <c r="G1033">
        <v>350</v>
      </c>
      <c r="H1033" t="s">
        <v>6</v>
      </c>
      <c r="I1033" t="str">
        <f>_xlfn.XLOOKUP(shipments[[#This Row],[SPID]],people[SPID],people[Sales_person],"NA",0)</f>
        <v>Dennison Crosswaite</v>
      </c>
      <c r="J1033">
        <f>YEAR(shipments[[#This Row],[Shipdate]])</f>
        <v>2023</v>
      </c>
      <c r="K1033">
        <f>MONTH(shipments[[#This Row],[Shipdate]])</f>
        <v>4</v>
      </c>
      <c r="L1033" t="str">
        <f>TEXT(shipments[[#This Row],[Shipdate]],"mmmm")</f>
        <v>April</v>
      </c>
      <c r="M1033">
        <f>_xlfn.XLOOKUP(shipments[[#This Row],[PID]],products[PID],products[Cost_per_box],"NA",0)</f>
        <v>3.32</v>
      </c>
      <c r="N1033">
        <f>shipments[[#This Row],[Boxes]]*shipments[[#This Row],[Cost Per Box]]</f>
        <v>1162</v>
      </c>
      <c r="O1033">
        <f>shipments[[#This Row],[Sales Amount]]-shipments[[#This Row],[Total Cost]]</f>
        <v>2683.25</v>
      </c>
      <c r="P1033" s="9">
        <f>shipments[[#This Row],[Profit]]/shipments[[#This Row],[Sales Amount]]</f>
        <v>0.69780898511150125</v>
      </c>
    </row>
    <row r="1034" spans="1:16" x14ac:dyDescent="1">
      <c r="A1034" t="s">
        <v>1068</v>
      </c>
      <c r="B1034" t="s">
        <v>8039</v>
      </c>
      <c r="C1034" t="s">
        <v>8030</v>
      </c>
      <c r="D1034" t="s">
        <v>8033</v>
      </c>
      <c r="E1034" s="1">
        <v>45337</v>
      </c>
      <c r="F1034">
        <v>6754.5</v>
      </c>
      <c r="G1034">
        <v>965</v>
      </c>
      <c r="H1034" t="s">
        <v>6</v>
      </c>
      <c r="I1034" t="str">
        <f>_xlfn.XLOOKUP(shipments[[#This Row],[SPID]],people[SPID],people[Sales_person],"NA",0)</f>
        <v>Dennison Crosswaite</v>
      </c>
      <c r="J1034">
        <f>YEAR(shipments[[#This Row],[Shipdate]])</f>
        <v>2024</v>
      </c>
      <c r="K1034">
        <f>MONTH(shipments[[#This Row],[Shipdate]])</f>
        <v>2</v>
      </c>
      <c r="L1034" t="str">
        <f>TEXT(shipments[[#This Row],[Shipdate]],"mmmm")</f>
        <v>February</v>
      </c>
      <c r="M1034">
        <f>_xlfn.XLOOKUP(shipments[[#This Row],[PID]],products[PID],products[Cost_per_box],"NA",0)</f>
        <v>3.32</v>
      </c>
      <c r="N1034">
        <f>shipments[[#This Row],[Boxes]]*shipments[[#This Row],[Cost Per Box]]</f>
        <v>3203.7999999999997</v>
      </c>
      <c r="O1034">
        <f>shipments[[#This Row],[Sales Amount]]-shipments[[#This Row],[Total Cost]]</f>
        <v>3550.7000000000003</v>
      </c>
      <c r="P1034" s="9">
        <f>shipments[[#This Row],[Profit]]/shipments[[#This Row],[Sales Amount]]</f>
        <v>0.52567917684506626</v>
      </c>
    </row>
    <row r="1035" spans="1:16" x14ac:dyDescent="1">
      <c r="A1035" t="s">
        <v>1069</v>
      </c>
      <c r="B1035" t="s">
        <v>8039</v>
      </c>
      <c r="C1035" t="s">
        <v>8030</v>
      </c>
      <c r="D1035" t="s">
        <v>8036</v>
      </c>
      <c r="E1035" s="1">
        <v>45099</v>
      </c>
      <c r="F1035">
        <v>3514.5</v>
      </c>
      <c r="G1035">
        <v>440</v>
      </c>
      <c r="H1035" t="s">
        <v>6</v>
      </c>
      <c r="I1035" t="str">
        <f>_xlfn.XLOOKUP(shipments[[#This Row],[SPID]],people[SPID],people[Sales_person],"NA",0)</f>
        <v>Dennison Crosswaite</v>
      </c>
      <c r="J1035">
        <f>YEAR(shipments[[#This Row],[Shipdate]])</f>
        <v>2023</v>
      </c>
      <c r="K1035">
        <f>MONTH(shipments[[#This Row],[Shipdate]])</f>
        <v>6</v>
      </c>
      <c r="L1035" t="str">
        <f>TEXT(shipments[[#This Row],[Shipdate]],"mmmm")</f>
        <v>June</v>
      </c>
      <c r="M1035">
        <f>_xlfn.XLOOKUP(shipments[[#This Row],[PID]],products[PID],products[Cost_per_box],"NA",0)</f>
        <v>3.32</v>
      </c>
      <c r="N1035">
        <f>shipments[[#This Row],[Boxes]]*shipments[[#This Row],[Cost Per Box]]</f>
        <v>1460.8</v>
      </c>
      <c r="O1035">
        <f>shipments[[#This Row],[Sales Amount]]-shipments[[#This Row],[Total Cost]]</f>
        <v>2053.6999999999998</v>
      </c>
      <c r="P1035" s="9">
        <f>shipments[[#This Row],[Profit]]/shipments[[#This Row],[Sales Amount]]</f>
        <v>0.58435054773082939</v>
      </c>
    </row>
    <row r="1036" spans="1:16" x14ac:dyDescent="1">
      <c r="A1036" t="s">
        <v>1070</v>
      </c>
      <c r="B1036" t="s">
        <v>8039</v>
      </c>
      <c r="C1036" t="s">
        <v>8030</v>
      </c>
      <c r="D1036" t="s">
        <v>8035</v>
      </c>
      <c r="E1036" s="1">
        <v>45140</v>
      </c>
      <c r="F1036">
        <v>8316</v>
      </c>
      <c r="G1036">
        <v>1188</v>
      </c>
      <c r="H1036" t="s">
        <v>6</v>
      </c>
      <c r="I1036" t="str">
        <f>_xlfn.XLOOKUP(shipments[[#This Row],[SPID]],people[SPID],people[Sales_person],"NA",0)</f>
        <v>Dennison Crosswaite</v>
      </c>
      <c r="J1036">
        <f>YEAR(shipments[[#This Row],[Shipdate]])</f>
        <v>2023</v>
      </c>
      <c r="K1036">
        <f>MONTH(shipments[[#This Row],[Shipdate]])</f>
        <v>8</v>
      </c>
      <c r="L1036" t="str">
        <f>TEXT(shipments[[#This Row],[Shipdate]],"mmmm")</f>
        <v>August</v>
      </c>
      <c r="M1036">
        <f>_xlfn.XLOOKUP(shipments[[#This Row],[PID]],products[PID],products[Cost_per_box],"NA",0)</f>
        <v>3.32</v>
      </c>
      <c r="N1036">
        <f>shipments[[#This Row],[Boxes]]*shipments[[#This Row],[Cost Per Box]]</f>
        <v>3944.16</v>
      </c>
      <c r="O1036">
        <f>shipments[[#This Row],[Sales Amount]]-shipments[[#This Row],[Total Cost]]</f>
        <v>4371.84</v>
      </c>
      <c r="P1036" s="9">
        <f>shipments[[#This Row],[Profit]]/shipments[[#This Row],[Sales Amount]]</f>
        <v>0.52571428571428569</v>
      </c>
    </row>
    <row r="1037" spans="1:16" x14ac:dyDescent="1">
      <c r="A1037" t="s">
        <v>1071</v>
      </c>
      <c r="B1037" t="s">
        <v>8039</v>
      </c>
      <c r="C1037" t="s">
        <v>8031</v>
      </c>
      <c r="D1037" t="s">
        <v>8036</v>
      </c>
      <c r="E1037" s="1">
        <v>45268</v>
      </c>
      <c r="F1037">
        <v>9324</v>
      </c>
      <c r="G1037">
        <v>491</v>
      </c>
      <c r="H1037" t="s">
        <v>6</v>
      </c>
      <c r="I1037" t="str">
        <f>_xlfn.XLOOKUP(shipments[[#This Row],[SPID]],people[SPID],people[Sales_person],"NA",0)</f>
        <v>Dennison Crosswaite</v>
      </c>
      <c r="J1037">
        <f>YEAR(shipments[[#This Row],[Shipdate]])</f>
        <v>2023</v>
      </c>
      <c r="K1037">
        <f>MONTH(shipments[[#This Row],[Shipdate]])</f>
        <v>12</v>
      </c>
      <c r="L1037" t="str">
        <f>TEXT(shipments[[#This Row],[Shipdate]],"mmmm")</f>
        <v>December</v>
      </c>
      <c r="M1037">
        <f>_xlfn.XLOOKUP(shipments[[#This Row],[PID]],products[PID],products[Cost_per_box],"NA",0)</f>
        <v>2.65</v>
      </c>
      <c r="N1037">
        <f>shipments[[#This Row],[Boxes]]*shipments[[#This Row],[Cost Per Box]]</f>
        <v>1301.1499999999999</v>
      </c>
      <c r="O1037">
        <f>shipments[[#This Row],[Sales Amount]]-shipments[[#This Row],[Total Cost]]</f>
        <v>8022.85</v>
      </c>
      <c r="P1037" s="9">
        <f>shipments[[#This Row],[Profit]]/shipments[[#This Row],[Sales Amount]]</f>
        <v>0.86045152295152294</v>
      </c>
    </row>
    <row r="1038" spans="1:16" x14ac:dyDescent="1">
      <c r="A1038" t="s">
        <v>1072</v>
      </c>
      <c r="B1038" t="s">
        <v>8039</v>
      </c>
      <c r="C1038" t="s">
        <v>8031</v>
      </c>
      <c r="D1038" t="s">
        <v>8032</v>
      </c>
      <c r="E1038" s="1">
        <v>44999</v>
      </c>
      <c r="F1038">
        <v>2675.25</v>
      </c>
      <c r="G1038">
        <v>134</v>
      </c>
      <c r="H1038" t="s">
        <v>6</v>
      </c>
      <c r="I1038" t="str">
        <f>_xlfn.XLOOKUP(shipments[[#This Row],[SPID]],people[SPID],people[Sales_person],"NA",0)</f>
        <v>Dennison Crosswaite</v>
      </c>
      <c r="J1038">
        <f>YEAR(shipments[[#This Row],[Shipdate]])</f>
        <v>2023</v>
      </c>
      <c r="K1038">
        <f>MONTH(shipments[[#This Row],[Shipdate]])</f>
        <v>3</v>
      </c>
      <c r="L1038" t="str">
        <f>TEXT(shipments[[#This Row],[Shipdate]],"mmmm")</f>
        <v>March</v>
      </c>
      <c r="M1038">
        <f>_xlfn.XLOOKUP(shipments[[#This Row],[PID]],products[PID],products[Cost_per_box],"NA",0)</f>
        <v>2.65</v>
      </c>
      <c r="N1038">
        <f>shipments[[#This Row],[Boxes]]*shipments[[#This Row],[Cost Per Box]]</f>
        <v>355.09999999999997</v>
      </c>
      <c r="O1038">
        <f>shipments[[#This Row],[Sales Amount]]-shipments[[#This Row],[Total Cost]]</f>
        <v>2320.15</v>
      </c>
      <c r="P1038" s="9">
        <f>shipments[[#This Row],[Profit]]/shipments[[#This Row],[Sales Amount]]</f>
        <v>0.86726474161293343</v>
      </c>
    </row>
    <row r="1039" spans="1:16" x14ac:dyDescent="1">
      <c r="A1039" t="s">
        <v>1073</v>
      </c>
      <c r="B1039" t="s">
        <v>8039</v>
      </c>
      <c r="C1039" t="s">
        <v>8031</v>
      </c>
      <c r="D1039" t="s">
        <v>8032</v>
      </c>
      <c r="E1039" s="1">
        <v>45553</v>
      </c>
      <c r="F1039">
        <v>6439.5</v>
      </c>
      <c r="G1039">
        <v>339</v>
      </c>
      <c r="H1039" t="s">
        <v>25</v>
      </c>
      <c r="I1039" t="str">
        <f>_xlfn.XLOOKUP(shipments[[#This Row],[SPID]],people[SPID],people[Sales_person],"NA",0)</f>
        <v>Dennison Crosswaite</v>
      </c>
      <c r="J1039">
        <f>YEAR(shipments[[#This Row],[Shipdate]])</f>
        <v>2024</v>
      </c>
      <c r="K1039">
        <f>MONTH(shipments[[#This Row],[Shipdate]])</f>
        <v>9</v>
      </c>
      <c r="L1039" t="str">
        <f>TEXT(shipments[[#This Row],[Shipdate]],"mmmm")</f>
        <v>September</v>
      </c>
      <c r="M1039">
        <f>_xlfn.XLOOKUP(shipments[[#This Row],[PID]],products[PID],products[Cost_per_box],"NA",0)</f>
        <v>2.65</v>
      </c>
      <c r="N1039">
        <f>shipments[[#This Row],[Boxes]]*shipments[[#This Row],[Cost Per Box]]</f>
        <v>898.35</v>
      </c>
      <c r="O1039">
        <f>shipments[[#This Row],[Sales Amount]]-shipments[[#This Row],[Total Cost]]</f>
        <v>5541.15</v>
      </c>
      <c r="P1039" s="9">
        <f>shipments[[#This Row],[Profit]]/shipments[[#This Row],[Sales Amount]]</f>
        <v>0.86049382716049372</v>
      </c>
    </row>
    <row r="1040" spans="1:16" x14ac:dyDescent="1">
      <c r="A1040" t="s">
        <v>1074</v>
      </c>
      <c r="B1040" t="s">
        <v>8039</v>
      </c>
      <c r="C1040" t="s">
        <v>8031</v>
      </c>
      <c r="D1040" t="s">
        <v>8033</v>
      </c>
      <c r="E1040" s="1">
        <v>45166</v>
      </c>
      <c r="F1040">
        <v>6302.25</v>
      </c>
      <c r="G1040">
        <v>316</v>
      </c>
      <c r="H1040" t="s">
        <v>6</v>
      </c>
      <c r="I1040" t="str">
        <f>_xlfn.XLOOKUP(shipments[[#This Row],[SPID]],people[SPID],people[Sales_person],"NA",0)</f>
        <v>Dennison Crosswaite</v>
      </c>
      <c r="J1040">
        <f>YEAR(shipments[[#This Row],[Shipdate]])</f>
        <v>2023</v>
      </c>
      <c r="K1040">
        <f>MONTH(shipments[[#This Row],[Shipdate]])</f>
        <v>8</v>
      </c>
      <c r="L1040" t="str">
        <f>TEXT(shipments[[#This Row],[Shipdate]],"mmmm")</f>
        <v>August</v>
      </c>
      <c r="M1040">
        <f>_xlfn.XLOOKUP(shipments[[#This Row],[PID]],products[PID],products[Cost_per_box],"NA",0)</f>
        <v>2.65</v>
      </c>
      <c r="N1040">
        <f>shipments[[#This Row],[Boxes]]*shipments[[#This Row],[Cost Per Box]]</f>
        <v>837.4</v>
      </c>
      <c r="O1040">
        <f>shipments[[#This Row],[Sales Amount]]-shipments[[#This Row],[Total Cost]]</f>
        <v>5464.85</v>
      </c>
      <c r="P1040" s="9">
        <f>shipments[[#This Row],[Profit]]/shipments[[#This Row],[Sales Amount]]</f>
        <v>0.86712681978658424</v>
      </c>
    </row>
    <row r="1041" spans="1:16" x14ac:dyDescent="1">
      <c r="A1041" t="s">
        <v>1075</v>
      </c>
      <c r="B1041" t="s">
        <v>8039</v>
      </c>
      <c r="C1041" t="s">
        <v>8031</v>
      </c>
      <c r="D1041" t="s">
        <v>8037</v>
      </c>
      <c r="E1041" s="1">
        <v>44977</v>
      </c>
      <c r="F1041">
        <v>14827.5</v>
      </c>
      <c r="G1041">
        <v>742</v>
      </c>
      <c r="H1041" t="s">
        <v>6</v>
      </c>
      <c r="I1041" t="str">
        <f>_xlfn.XLOOKUP(shipments[[#This Row],[SPID]],people[SPID],people[Sales_person],"NA",0)</f>
        <v>Dennison Crosswaite</v>
      </c>
      <c r="J1041">
        <f>YEAR(shipments[[#This Row],[Shipdate]])</f>
        <v>2023</v>
      </c>
      <c r="K1041">
        <f>MONTH(shipments[[#This Row],[Shipdate]])</f>
        <v>2</v>
      </c>
      <c r="L1041" t="str">
        <f>TEXT(shipments[[#This Row],[Shipdate]],"mmmm")</f>
        <v>February</v>
      </c>
      <c r="M1041">
        <f>_xlfn.XLOOKUP(shipments[[#This Row],[PID]],products[PID],products[Cost_per_box],"NA",0)</f>
        <v>2.65</v>
      </c>
      <c r="N1041">
        <f>shipments[[#This Row],[Boxes]]*shipments[[#This Row],[Cost Per Box]]</f>
        <v>1966.3</v>
      </c>
      <c r="O1041">
        <f>shipments[[#This Row],[Sales Amount]]-shipments[[#This Row],[Total Cost]]</f>
        <v>12861.2</v>
      </c>
      <c r="P1041" s="9">
        <f>shipments[[#This Row],[Profit]]/shipments[[#This Row],[Sales Amount]]</f>
        <v>0.86738829876917889</v>
      </c>
    </row>
    <row r="1042" spans="1:16" x14ac:dyDescent="1">
      <c r="A1042" t="s">
        <v>1076</v>
      </c>
      <c r="B1042" t="s">
        <v>8039</v>
      </c>
      <c r="C1042" t="s">
        <v>8031</v>
      </c>
      <c r="D1042" t="s">
        <v>8035</v>
      </c>
      <c r="E1042" s="1">
        <v>45359</v>
      </c>
      <c r="F1042">
        <v>13315.5</v>
      </c>
      <c r="G1042">
        <v>666</v>
      </c>
      <c r="H1042" t="s">
        <v>6</v>
      </c>
      <c r="I1042" t="str">
        <f>_xlfn.XLOOKUP(shipments[[#This Row],[SPID]],people[SPID],people[Sales_person],"NA",0)</f>
        <v>Dennison Crosswaite</v>
      </c>
      <c r="J1042">
        <f>YEAR(shipments[[#This Row],[Shipdate]])</f>
        <v>2024</v>
      </c>
      <c r="K1042">
        <f>MONTH(shipments[[#This Row],[Shipdate]])</f>
        <v>3</v>
      </c>
      <c r="L1042" t="str">
        <f>TEXT(shipments[[#This Row],[Shipdate]],"mmmm")</f>
        <v>March</v>
      </c>
      <c r="M1042">
        <f>_xlfn.XLOOKUP(shipments[[#This Row],[PID]],products[PID],products[Cost_per_box],"NA",0)</f>
        <v>2.65</v>
      </c>
      <c r="N1042">
        <f>shipments[[#This Row],[Boxes]]*shipments[[#This Row],[Cost Per Box]]</f>
        <v>1764.8999999999999</v>
      </c>
      <c r="O1042">
        <f>shipments[[#This Row],[Sales Amount]]-shipments[[#This Row],[Total Cost]]</f>
        <v>11550.6</v>
      </c>
      <c r="P1042" s="9">
        <f>shipments[[#This Row],[Profit]]/shipments[[#This Row],[Sales Amount]]</f>
        <v>0.86745522135856712</v>
      </c>
    </row>
    <row r="1043" spans="1:16" x14ac:dyDescent="1">
      <c r="A1043" t="s">
        <v>1077</v>
      </c>
      <c r="B1043" t="s">
        <v>8039</v>
      </c>
      <c r="C1043" t="s">
        <v>8010</v>
      </c>
      <c r="D1043" t="s">
        <v>8037</v>
      </c>
      <c r="E1043" s="1">
        <v>45348</v>
      </c>
      <c r="F1043">
        <v>333</v>
      </c>
      <c r="G1043">
        <v>24</v>
      </c>
      <c r="H1043" t="s">
        <v>6</v>
      </c>
      <c r="I1043" t="str">
        <f>_xlfn.XLOOKUP(shipments[[#This Row],[SPID]],people[SPID],people[Sales_person],"NA",0)</f>
        <v>Dennison Crosswaite</v>
      </c>
      <c r="J1043">
        <f>YEAR(shipments[[#This Row],[Shipdate]])</f>
        <v>2024</v>
      </c>
      <c r="K1043">
        <f>MONTH(shipments[[#This Row],[Shipdate]])</f>
        <v>2</v>
      </c>
      <c r="L1043" t="str">
        <f>TEXT(shipments[[#This Row],[Shipdate]],"mmmm")</f>
        <v>February</v>
      </c>
      <c r="M1043">
        <f>_xlfn.XLOOKUP(shipments[[#This Row],[PID]],products[PID],products[Cost_per_box],"NA",0)</f>
        <v>5.26</v>
      </c>
      <c r="N1043">
        <f>shipments[[#This Row],[Boxes]]*shipments[[#This Row],[Cost Per Box]]</f>
        <v>126.24</v>
      </c>
      <c r="O1043">
        <f>shipments[[#This Row],[Sales Amount]]-shipments[[#This Row],[Total Cost]]</f>
        <v>206.76</v>
      </c>
      <c r="P1043" s="9">
        <f>shipments[[#This Row],[Profit]]/shipments[[#This Row],[Sales Amount]]</f>
        <v>0.62090090090090089</v>
      </c>
    </row>
    <row r="1044" spans="1:16" x14ac:dyDescent="1">
      <c r="A1044" t="s">
        <v>1078</v>
      </c>
      <c r="B1044" t="s">
        <v>8039</v>
      </c>
      <c r="C1044" t="s">
        <v>8010</v>
      </c>
      <c r="D1044" t="s">
        <v>8036</v>
      </c>
      <c r="E1044" s="1">
        <v>45357</v>
      </c>
      <c r="F1044">
        <v>8091</v>
      </c>
      <c r="G1044">
        <v>506</v>
      </c>
      <c r="H1044" t="s">
        <v>6</v>
      </c>
      <c r="I1044" t="str">
        <f>_xlfn.XLOOKUP(shipments[[#This Row],[SPID]],people[SPID],people[Sales_person],"NA",0)</f>
        <v>Dennison Crosswaite</v>
      </c>
      <c r="J1044">
        <f>YEAR(shipments[[#This Row],[Shipdate]])</f>
        <v>2024</v>
      </c>
      <c r="K1044">
        <f>MONTH(shipments[[#This Row],[Shipdate]])</f>
        <v>3</v>
      </c>
      <c r="L1044" t="str">
        <f>TEXT(shipments[[#This Row],[Shipdate]],"mmmm")</f>
        <v>March</v>
      </c>
      <c r="M1044">
        <f>_xlfn.XLOOKUP(shipments[[#This Row],[PID]],products[PID],products[Cost_per_box],"NA",0)</f>
        <v>5.26</v>
      </c>
      <c r="N1044">
        <f>shipments[[#This Row],[Boxes]]*shipments[[#This Row],[Cost Per Box]]</f>
        <v>2661.56</v>
      </c>
      <c r="O1044">
        <f>shipments[[#This Row],[Sales Amount]]-shipments[[#This Row],[Total Cost]]</f>
        <v>5429.4400000000005</v>
      </c>
      <c r="P1044" s="9">
        <f>shipments[[#This Row],[Profit]]/shipments[[#This Row],[Sales Amount]]</f>
        <v>0.67104684217031274</v>
      </c>
    </row>
    <row r="1045" spans="1:16" x14ac:dyDescent="1">
      <c r="A1045" t="s">
        <v>1079</v>
      </c>
      <c r="B1045" t="s">
        <v>8039</v>
      </c>
      <c r="C1045" t="s">
        <v>8012</v>
      </c>
      <c r="D1045" t="s">
        <v>8037</v>
      </c>
      <c r="E1045" s="1">
        <v>45226</v>
      </c>
      <c r="F1045">
        <v>432</v>
      </c>
      <c r="G1045">
        <v>48</v>
      </c>
      <c r="H1045" t="s">
        <v>6</v>
      </c>
      <c r="I1045" t="str">
        <f>_xlfn.XLOOKUP(shipments[[#This Row],[SPID]],people[SPID],people[Sales_person],"NA",0)</f>
        <v>Dennison Crosswaite</v>
      </c>
      <c r="J1045">
        <f>YEAR(shipments[[#This Row],[Shipdate]])</f>
        <v>2023</v>
      </c>
      <c r="K1045">
        <f>MONTH(shipments[[#This Row],[Shipdate]])</f>
        <v>10</v>
      </c>
      <c r="L1045" t="str">
        <f>TEXT(shipments[[#This Row],[Shipdate]],"mmmm")</f>
        <v>October</v>
      </c>
      <c r="M1045">
        <f>_xlfn.XLOOKUP(shipments[[#This Row],[PID]],products[PID],products[Cost_per_box],"NA",0)</f>
        <v>5.15</v>
      </c>
      <c r="N1045">
        <f>shipments[[#This Row],[Boxes]]*shipments[[#This Row],[Cost Per Box]]</f>
        <v>247.20000000000002</v>
      </c>
      <c r="O1045">
        <f>shipments[[#This Row],[Sales Amount]]-shipments[[#This Row],[Total Cost]]</f>
        <v>184.79999999999998</v>
      </c>
      <c r="P1045" s="9">
        <f>shipments[[#This Row],[Profit]]/shipments[[#This Row],[Sales Amount]]</f>
        <v>0.42777777777777776</v>
      </c>
    </row>
    <row r="1046" spans="1:16" x14ac:dyDescent="1">
      <c r="A1046" t="s">
        <v>1080</v>
      </c>
      <c r="B1046" t="s">
        <v>8039</v>
      </c>
      <c r="C1046" t="s">
        <v>8012</v>
      </c>
      <c r="D1046" t="s">
        <v>8037</v>
      </c>
      <c r="E1046" s="1">
        <v>45446</v>
      </c>
      <c r="F1046">
        <v>3021.75</v>
      </c>
      <c r="G1046">
        <v>233</v>
      </c>
      <c r="H1046" t="s">
        <v>6</v>
      </c>
      <c r="I1046" t="str">
        <f>_xlfn.XLOOKUP(shipments[[#This Row],[SPID]],people[SPID],people[Sales_person],"NA",0)</f>
        <v>Dennison Crosswaite</v>
      </c>
      <c r="J1046">
        <f>YEAR(shipments[[#This Row],[Shipdate]])</f>
        <v>2024</v>
      </c>
      <c r="K1046">
        <f>MONTH(shipments[[#This Row],[Shipdate]])</f>
        <v>6</v>
      </c>
      <c r="L1046" t="str">
        <f>TEXT(shipments[[#This Row],[Shipdate]],"mmmm")</f>
        <v>June</v>
      </c>
      <c r="M1046">
        <f>_xlfn.XLOOKUP(shipments[[#This Row],[PID]],products[PID],products[Cost_per_box],"NA",0)</f>
        <v>5.15</v>
      </c>
      <c r="N1046">
        <f>shipments[[#This Row],[Boxes]]*shipments[[#This Row],[Cost Per Box]]</f>
        <v>1199.95</v>
      </c>
      <c r="O1046">
        <f>shipments[[#This Row],[Sales Amount]]-shipments[[#This Row],[Total Cost]]</f>
        <v>1821.8</v>
      </c>
      <c r="P1046" s="9">
        <f>shipments[[#This Row],[Profit]]/shipments[[#This Row],[Sales Amount]]</f>
        <v>0.60289567303714731</v>
      </c>
    </row>
    <row r="1047" spans="1:16" x14ac:dyDescent="1">
      <c r="A1047" t="s">
        <v>1081</v>
      </c>
      <c r="B1047" t="s">
        <v>8039</v>
      </c>
      <c r="C1047" t="s">
        <v>8013</v>
      </c>
      <c r="D1047" t="s">
        <v>8034</v>
      </c>
      <c r="E1047" s="1">
        <v>45316</v>
      </c>
      <c r="F1047">
        <v>9045</v>
      </c>
      <c r="G1047">
        <v>1005</v>
      </c>
      <c r="H1047" t="s">
        <v>6</v>
      </c>
      <c r="I1047" t="str">
        <f>_xlfn.XLOOKUP(shipments[[#This Row],[SPID]],people[SPID],people[Sales_person],"NA",0)</f>
        <v>Dennison Crosswaite</v>
      </c>
      <c r="J1047">
        <f>YEAR(shipments[[#This Row],[Shipdate]])</f>
        <v>2024</v>
      </c>
      <c r="K1047">
        <f>MONTH(shipments[[#This Row],[Shipdate]])</f>
        <v>1</v>
      </c>
      <c r="L1047" t="str">
        <f>TEXT(shipments[[#This Row],[Shipdate]],"mmmm")</f>
        <v>January</v>
      </c>
      <c r="M1047">
        <f>_xlfn.XLOOKUP(shipments[[#This Row],[PID]],products[PID],products[Cost_per_box],"NA",0)</f>
        <v>3.85</v>
      </c>
      <c r="N1047">
        <f>shipments[[#This Row],[Boxes]]*shipments[[#This Row],[Cost Per Box]]</f>
        <v>3869.25</v>
      </c>
      <c r="O1047">
        <f>shipments[[#This Row],[Sales Amount]]-shipments[[#This Row],[Total Cost]]</f>
        <v>5175.75</v>
      </c>
      <c r="P1047" s="9">
        <f>shipments[[#This Row],[Profit]]/shipments[[#This Row],[Sales Amount]]</f>
        <v>0.57222222222222219</v>
      </c>
    </row>
    <row r="1048" spans="1:16" x14ac:dyDescent="1">
      <c r="A1048" t="s">
        <v>1082</v>
      </c>
      <c r="B1048" t="s">
        <v>8039</v>
      </c>
      <c r="C1048" t="s">
        <v>8013</v>
      </c>
      <c r="D1048" t="s">
        <v>8036</v>
      </c>
      <c r="E1048" s="1">
        <v>45415</v>
      </c>
      <c r="F1048">
        <v>8961.75</v>
      </c>
      <c r="G1048">
        <v>1793</v>
      </c>
      <c r="H1048" t="s">
        <v>6</v>
      </c>
      <c r="I1048" t="str">
        <f>_xlfn.XLOOKUP(shipments[[#This Row],[SPID]],people[SPID],people[Sales_person],"NA",0)</f>
        <v>Dennison Crosswaite</v>
      </c>
      <c r="J1048">
        <f>YEAR(shipments[[#This Row],[Shipdate]])</f>
        <v>2024</v>
      </c>
      <c r="K1048">
        <f>MONTH(shipments[[#This Row],[Shipdate]])</f>
        <v>5</v>
      </c>
      <c r="L1048" t="str">
        <f>TEXT(shipments[[#This Row],[Shipdate]],"mmmm")</f>
        <v>May</v>
      </c>
      <c r="M1048">
        <f>_xlfn.XLOOKUP(shipments[[#This Row],[PID]],products[PID],products[Cost_per_box],"NA",0)</f>
        <v>3.85</v>
      </c>
      <c r="N1048">
        <f>shipments[[#This Row],[Boxes]]*shipments[[#This Row],[Cost Per Box]]</f>
        <v>6903.05</v>
      </c>
      <c r="O1048">
        <f>shipments[[#This Row],[Sales Amount]]-shipments[[#This Row],[Total Cost]]</f>
        <v>2058.6999999999998</v>
      </c>
      <c r="P1048" s="9">
        <f>shipments[[#This Row],[Profit]]/shipments[[#This Row],[Sales Amount]]</f>
        <v>0.22972075766451863</v>
      </c>
    </row>
    <row r="1049" spans="1:16" x14ac:dyDescent="1">
      <c r="A1049" t="s">
        <v>1083</v>
      </c>
      <c r="B1049" t="s">
        <v>8039</v>
      </c>
      <c r="C1049" t="s">
        <v>8013</v>
      </c>
      <c r="D1049" t="s">
        <v>8033</v>
      </c>
      <c r="E1049" s="1">
        <v>44995</v>
      </c>
      <c r="F1049">
        <v>12132</v>
      </c>
      <c r="G1049">
        <v>1517</v>
      </c>
      <c r="H1049" t="s">
        <v>6</v>
      </c>
      <c r="I1049" t="str">
        <f>_xlfn.XLOOKUP(shipments[[#This Row],[SPID]],people[SPID],people[Sales_person],"NA",0)</f>
        <v>Dennison Crosswaite</v>
      </c>
      <c r="J1049">
        <f>YEAR(shipments[[#This Row],[Shipdate]])</f>
        <v>2023</v>
      </c>
      <c r="K1049">
        <f>MONTH(shipments[[#This Row],[Shipdate]])</f>
        <v>3</v>
      </c>
      <c r="L1049" t="str">
        <f>TEXT(shipments[[#This Row],[Shipdate]],"mmmm")</f>
        <v>March</v>
      </c>
      <c r="M1049">
        <f>_xlfn.XLOOKUP(shipments[[#This Row],[PID]],products[PID],products[Cost_per_box],"NA",0)</f>
        <v>3.85</v>
      </c>
      <c r="N1049">
        <f>shipments[[#This Row],[Boxes]]*shipments[[#This Row],[Cost Per Box]]</f>
        <v>5840.45</v>
      </c>
      <c r="O1049">
        <f>shipments[[#This Row],[Sales Amount]]-shipments[[#This Row],[Total Cost]]</f>
        <v>6291.55</v>
      </c>
      <c r="P1049" s="9">
        <f>shipments[[#This Row],[Profit]]/shipments[[#This Row],[Sales Amount]]</f>
        <v>0.51859132871744151</v>
      </c>
    </row>
    <row r="1050" spans="1:16" x14ac:dyDescent="1">
      <c r="A1050" t="s">
        <v>1084</v>
      </c>
      <c r="B1050" t="s">
        <v>8039</v>
      </c>
      <c r="C1050" t="s">
        <v>8013</v>
      </c>
      <c r="D1050" t="s">
        <v>8036</v>
      </c>
      <c r="E1050" s="1">
        <v>45282</v>
      </c>
      <c r="F1050">
        <v>7184.25</v>
      </c>
      <c r="G1050">
        <v>1198</v>
      </c>
      <c r="H1050" t="s">
        <v>6</v>
      </c>
      <c r="I1050" t="str">
        <f>_xlfn.XLOOKUP(shipments[[#This Row],[SPID]],people[SPID],people[Sales_person],"NA",0)</f>
        <v>Dennison Crosswaite</v>
      </c>
      <c r="J1050">
        <f>YEAR(shipments[[#This Row],[Shipdate]])</f>
        <v>2023</v>
      </c>
      <c r="K1050">
        <f>MONTH(shipments[[#This Row],[Shipdate]])</f>
        <v>12</v>
      </c>
      <c r="L1050" t="str">
        <f>TEXT(shipments[[#This Row],[Shipdate]],"mmmm")</f>
        <v>December</v>
      </c>
      <c r="M1050">
        <f>_xlfn.XLOOKUP(shipments[[#This Row],[PID]],products[PID],products[Cost_per_box],"NA",0)</f>
        <v>3.85</v>
      </c>
      <c r="N1050">
        <f>shipments[[#This Row],[Boxes]]*shipments[[#This Row],[Cost Per Box]]</f>
        <v>4612.3</v>
      </c>
      <c r="O1050">
        <f>shipments[[#This Row],[Sales Amount]]-shipments[[#This Row],[Total Cost]]</f>
        <v>2571.9499999999998</v>
      </c>
      <c r="P1050" s="9">
        <f>shipments[[#This Row],[Profit]]/shipments[[#This Row],[Sales Amount]]</f>
        <v>0.35799839927619442</v>
      </c>
    </row>
    <row r="1051" spans="1:16" x14ac:dyDescent="1">
      <c r="A1051" t="s">
        <v>1085</v>
      </c>
      <c r="B1051" t="s">
        <v>8039</v>
      </c>
      <c r="C1051" t="s">
        <v>8013</v>
      </c>
      <c r="D1051" t="s">
        <v>8037</v>
      </c>
      <c r="E1051" s="1">
        <v>45176</v>
      </c>
      <c r="F1051">
        <v>1156.5</v>
      </c>
      <c r="G1051">
        <v>232</v>
      </c>
      <c r="H1051" t="s">
        <v>6</v>
      </c>
      <c r="I1051" t="str">
        <f>_xlfn.XLOOKUP(shipments[[#This Row],[SPID]],people[SPID],people[Sales_person],"NA",0)</f>
        <v>Dennison Crosswaite</v>
      </c>
      <c r="J1051">
        <f>YEAR(shipments[[#This Row],[Shipdate]])</f>
        <v>2023</v>
      </c>
      <c r="K1051">
        <f>MONTH(shipments[[#This Row],[Shipdate]])</f>
        <v>9</v>
      </c>
      <c r="L1051" t="str">
        <f>TEXT(shipments[[#This Row],[Shipdate]],"mmmm")</f>
        <v>September</v>
      </c>
      <c r="M1051">
        <f>_xlfn.XLOOKUP(shipments[[#This Row],[PID]],products[PID],products[Cost_per_box],"NA",0)</f>
        <v>3.85</v>
      </c>
      <c r="N1051">
        <f>shipments[[#This Row],[Boxes]]*shipments[[#This Row],[Cost Per Box]]</f>
        <v>893.2</v>
      </c>
      <c r="O1051">
        <f>shipments[[#This Row],[Sales Amount]]-shipments[[#This Row],[Total Cost]]</f>
        <v>263.29999999999995</v>
      </c>
      <c r="P1051" s="9">
        <f>shipments[[#This Row],[Profit]]/shipments[[#This Row],[Sales Amount]]</f>
        <v>0.22766969303934281</v>
      </c>
    </row>
    <row r="1052" spans="1:16" x14ac:dyDescent="1">
      <c r="A1052" t="s">
        <v>1086</v>
      </c>
      <c r="B1052" t="s">
        <v>8039</v>
      </c>
      <c r="C1052" t="s">
        <v>8013</v>
      </c>
      <c r="D1052" t="s">
        <v>8032</v>
      </c>
      <c r="E1052" s="1">
        <v>44960</v>
      </c>
      <c r="F1052">
        <v>6291</v>
      </c>
      <c r="G1052">
        <v>899</v>
      </c>
      <c r="H1052" t="s">
        <v>6</v>
      </c>
      <c r="I1052" t="str">
        <f>_xlfn.XLOOKUP(shipments[[#This Row],[SPID]],people[SPID],people[Sales_person],"NA",0)</f>
        <v>Dennison Crosswaite</v>
      </c>
      <c r="J1052">
        <f>YEAR(shipments[[#This Row],[Shipdate]])</f>
        <v>2023</v>
      </c>
      <c r="K1052">
        <f>MONTH(shipments[[#This Row],[Shipdate]])</f>
        <v>2</v>
      </c>
      <c r="L1052" t="str">
        <f>TEXT(shipments[[#This Row],[Shipdate]],"mmmm")</f>
        <v>February</v>
      </c>
      <c r="M1052">
        <f>_xlfn.XLOOKUP(shipments[[#This Row],[PID]],products[PID],products[Cost_per_box],"NA",0)</f>
        <v>3.85</v>
      </c>
      <c r="N1052">
        <f>shipments[[#This Row],[Boxes]]*shipments[[#This Row],[Cost Per Box]]</f>
        <v>3461.15</v>
      </c>
      <c r="O1052">
        <f>shipments[[#This Row],[Sales Amount]]-shipments[[#This Row],[Total Cost]]</f>
        <v>2829.85</v>
      </c>
      <c r="P1052" s="9">
        <f>shipments[[#This Row],[Profit]]/shipments[[#This Row],[Sales Amount]]</f>
        <v>0.44982514703544746</v>
      </c>
    </row>
    <row r="1053" spans="1:16" x14ac:dyDescent="1">
      <c r="A1053" t="s">
        <v>1087</v>
      </c>
      <c r="B1053" t="s">
        <v>8039</v>
      </c>
      <c r="C1053" t="s">
        <v>8013</v>
      </c>
      <c r="D1053" t="s">
        <v>8037</v>
      </c>
      <c r="E1053" s="1">
        <v>45077</v>
      </c>
      <c r="F1053">
        <v>5847.75</v>
      </c>
      <c r="G1053">
        <v>650</v>
      </c>
      <c r="H1053" t="s">
        <v>6</v>
      </c>
      <c r="I1053" t="str">
        <f>_xlfn.XLOOKUP(shipments[[#This Row],[SPID]],people[SPID],people[Sales_person],"NA",0)</f>
        <v>Dennison Crosswaite</v>
      </c>
      <c r="J1053">
        <f>YEAR(shipments[[#This Row],[Shipdate]])</f>
        <v>2023</v>
      </c>
      <c r="K1053">
        <f>MONTH(shipments[[#This Row],[Shipdate]])</f>
        <v>5</v>
      </c>
      <c r="L1053" t="str">
        <f>TEXT(shipments[[#This Row],[Shipdate]],"mmmm")</f>
        <v>May</v>
      </c>
      <c r="M1053">
        <f>_xlfn.XLOOKUP(shipments[[#This Row],[PID]],products[PID],products[Cost_per_box],"NA",0)</f>
        <v>3.85</v>
      </c>
      <c r="N1053">
        <f>shipments[[#This Row],[Boxes]]*shipments[[#This Row],[Cost Per Box]]</f>
        <v>2502.5</v>
      </c>
      <c r="O1053">
        <f>shipments[[#This Row],[Sales Amount]]-shipments[[#This Row],[Total Cost]]</f>
        <v>3345.25</v>
      </c>
      <c r="P1053" s="9">
        <f>shipments[[#This Row],[Profit]]/shipments[[#This Row],[Sales Amount]]</f>
        <v>0.57205762900260781</v>
      </c>
    </row>
    <row r="1054" spans="1:16" x14ac:dyDescent="1">
      <c r="A1054" t="s">
        <v>1088</v>
      </c>
      <c r="B1054" t="s">
        <v>8039</v>
      </c>
      <c r="C1054" t="s">
        <v>8013</v>
      </c>
      <c r="D1054" t="s">
        <v>8036</v>
      </c>
      <c r="E1054" s="1">
        <v>45308</v>
      </c>
      <c r="F1054">
        <v>337.5</v>
      </c>
      <c r="G1054">
        <v>57</v>
      </c>
      <c r="H1054" t="s">
        <v>6</v>
      </c>
      <c r="I1054" t="str">
        <f>_xlfn.XLOOKUP(shipments[[#This Row],[SPID]],people[SPID],people[Sales_person],"NA",0)</f>
        <v>Dennison Crosswaite</v>
      </c>
      <c r="J1054">
        <f>YEAR(shipments[[#This Row],[Shipdate]])</f>
        <v>2024</v>
      </c>
      <c r="K1054">
        <f>MONTH(shipments[[#This Row],[Shipdate]])</f>
        <v>1</v>
      </c>
      <c r="L1054" t="str">
        <f>TEXT(shipments[[#This Row],[Shipdate]],"mmmm")</f>
        <v>January</v>
      </c>
      <c r="M1054">
        <f>_xlfn.XLOOKUP(shipments[[#This Row],[PID]],products[PID],products[Cost_per_box],"NA",0)</f>
        <v>3.85</v>
      </c>
      <c r="N1054">
        <f>shipments[[#This Row],[Boxes]]*shipments[[#This Row],[Cost Per Box]]</f>
        <v>219.45000000000002</v>
      </c>
      <c r="O1054">
        <f>shipments[[#This Row],[Sales Amount]]-shipments[[#This Row],[Total Cost]]</f>
        <v>118.04999999999998</v>
      </c>
      <c r="P1054" s="9">
        <f>shipments[[#This Row],[Profit]]/shipments[[#This Row],[Sales Amount]]</f>
        <v>0.34977777777777774</v>
      </c>
    </row>
    <row r="1055" spans="1:16" x14ac:dyDescent="1">
      <c r="A1055" t="s">
        <v>1089</v>
      </c>
      <c r="B1055" t="s">
        <v>8039</v>
      </c>
      <c r="C1055" t="s">
        <v>8014</v>
      </c>
      <c r="D1055" t="s">
        <v>8035</v>
      </c>
      <c r="E1055" s="1">
        <v>45443</v>
      </c>
      <c r="F1055">
        <v>2430</v>
      </c>
      <c r="G1055">
        <v>270</v>
      </c>
      <c r="H1055" t="s">
        <v>6</v>
      </c>
      <c r="I1055" t="str">
        <f>_xlfn.XLOOKUP(shipments[[#This Row],[SPID]],people[SPID],people[Sales_person],"NA",0)</f>
        <v>Dennison Crosswaite</v>
      </c>
      <c r="J1055">
        <f>YEAR(shipments[[#This Row],[Shipdate]])</f>
        <v>2024</v>
      </c>
      <c r="K1055">
        <f>MONTH(shipments[[#This Row],[Shipdate]])</f>
        <v>5</v>
      </c>
      <c r="L1055" t="str">
        <f>TEXT(shipments[[#This Row],[Shipdate]],"mmmm")</f>
        <v>May</v>
      </c>
      <c r="M1055">
        <f>_xlfn.XLOOKUP(shipments[[#This Row],[PID]],products[PID],products[Cost_per_box],"NA",0)</f>
        <v>5.72</v>
      </c>
      <c r="N1055">
        <f>shipments[[#This Row],[Boxes]]*shipments[[#This Row],[Cost Per Box]]</f>
        <v>1544.3999999999999</v>
      </c>
      <c r="O1055">
        <f>shipments[[#This Row],[Sales Amount]]-shipments[[#This Row],[Total Cost]]</f>
        <v>885.60000000000014</v>
      </c>
      <c r="P1055" s="9">
        <f>shipments[[#This Row],[Profit]]/shipments[[#This Row],[Sales Amount]]</f>
        <v>0.36444444444444452</v>
      </c>
    </row>
    <row r="1056" spans="1:16" x14ac:dyDescent="1">
      <c r="A1056" t="s">
        <v>1090</v>
      </c>
      <c r="B1056" t="s">
        <v>8039</v>
      </c>
      <c r="C1056" t="s">
        <v>8014</v>
      </c>
      <c r="D1056" t="s">
        <v>8033</v>
      </c>
      <c r="E1056" s="1">
        <v>45189</v>
      </c>
      <c r="F1056">
        <v>5955.75</v>
      </c>
      <c r="G1056">
        <v>851</v>
      </c>
      <c r="H1056" t="s">
        <v>6</v>
      </c>
      <c r="I1056" t="str">
        <f>_xlfn.XLOOKUP(shipments[[#This Row],[SPID]],people[SPID],people[Sales_person],"NA",0)</f>
        <v>Dennison Crosswaite</v>
      </c>
      <c r="J1056">
        <f>YEAR(shipments[[#This Row],[Shipdate]])</f>
        <v>2023</v>
      </c>
      <c r="K1056">
        <f>MONTH(shipments[[#This Row],[Shipdate]])</f>
        <v>9</v>
      </c>
      <c r="L1056" t="str">
        <f>TEXT(shipments[[#This Row],[Shipdate]],"mmmm")</f>
        <v>September</v>
      </c>
      <c r="M1056">
        <f>_xlfn.XLOOKUP(shipments[[#This Row],[PID]],products[PID],products[Cost_per_box],"NA",0)</f>
        <v>5.72</v>
      </c>
      <c r="N1056">
        <f>shipments[[#This Row],[Boxes]]*shipments[[#This Row],[Cost Per Box]]</f>
        <v>4867.7199999999993</v>
      </c>
      <c r="O1056">
        <f>shipments[[#This Row],[Sales Amount]]-shipments[[#This Row],[Total Cost]]</f>
        <v>1088.0300000000007</v>
      </c>
      <c r="P1056" s="9">
        <f>shipments[[#This Row],[Profit]]/shipments[[#This Row],[Sales Amount]]</f>
        <v>0.18268563992780099</v>
      </c>
    </row>
    <row r="1057" spans="1:16" x14ac:dyDescent="1">
      <c r="A1057" t="s">
        <v>1091</v>
      </c>
      <c r="B1057" t="s">
        <v>8039</v>
      </c>
      <c r="C1057" t="s">
        <v>8014</v>
      </c>
      <c r="D1057" t="s">
        <v>8033</v>
      </c>
      <c r="E1057" s="1">
        <v>45226</v>
      </c>
      <c r="F1057">
        <v>6606</v>
      </c>
      <c r="G1057">
        <v>1322</v>
      </c>
      <c r="H1057" t="s">
        <v>6</v>
      </c>
      <c r="I1057" t="str">
        <f>_xlfn.XLOOKUP(shipments[[#This Row],[SPID]],people[SPID],people[Sales_person],"NA",0)</f>
        <v>Dennison Crosswaite</v>
      </c>
      <c r="J1057">
        <f>YEAR(shipments[[#This Row],[Shipdate]])</f>
        <v>2023</v>
      </c>
      <c r="K1057">
        <f>MONTH(shipments[[#This Row],[Shipdate]])</f>
        <v>10</v>
      </c>
      <c r="L1057" t="str">
        <f>TEXT(shipments[[#This Row],[Shipdate]],"mmmm")</f>
        <v>October</v>
      </c>
      <c r="M1057">
        <f>_xlfn.XLOOKUP(shipments[[#This Row],[PID]],products[PID],products[Cost_per_box],"NA",0)</f>
        <v>5.72</v>
      </c>
      <c r="N1057">
        <f>shipments[[#This Row],[Boxes]]*shipments[[#This Row],[Cost Per Box]]</f>
        <v>7561.8399999999992</v>
      </c>
      <c r="O1057">
        <f>shipments[[#This Row],[Sales Amount]]-shipments[[#This Row],[Total Cost]]</f>
        <v>-955.83999999999924</v>
      </c>
      <c r="P1057" s="9">
        <f>shipments[[#This Row],[Profit]]/shipments[[#This Row],[Sales Amount]]</f>
        <v>-0.14469270360278524</v>
      </c>
    </row>
    <row r="1058" spans="1:16" x14ac:dyDescent="1">
      <c r="A1058" t="s">
        <v>1092</v>
      </c>
      <c r="B1058" t="s">
        <v>8039</v>
      </c>
      <c r="C1058" t="s">
        <v>8014</v>
      </c>
      <c r="D1058" t="s">
        <v>8036</v>
      </c>
      <c r="E1058" s="1">
        <v>45348</v>
      </c>
      <c r="F1058">
        <v>8712</v>
      </c>
      <c r="G1058">
        <v>968</v>
      </c>
      <c r="H1058" t="s">
        <v>6</v>
      </c>
      <c r="I1058" t="str">
        <f>_xlfn.XLOOKUP(shipments[[#This Row],[SPID]],people[SPID],people[Sales_person],"NA",0)</f>
        <v>Dennison Crosswaite</v>
      </c>
      <c r="J1058">
        <f>YEAR(shipments[[#This Row],[Shipdate]])</f>
        <v>2024</v>
      </c>
      <c r="K1058">
        <f>MONTH(shipments[[#This Row],[Shipdate]])</f>
        <v>2</v>
      </c>
      <c r="L1058" t="str">
        <f>TEXT(shipments[[#This Row],[Shipdate]],"mmmm")</f>
        <v>February</v>
      </c>
      <c r="M1058">
        <f>_xlfn.XLOOKUP(shipments[[#This Row],[PID]],products[PID],products[Cost_per_box],"NA",0)</f>
        <v>5.72</v>
      </c>
      <c r="N1058">
        <f>shipments[[#This Row],[Boxes]]*shipments[[#This Row],[Cost Per Box]]</f>
        <v>5536.96</v>
      </c>
      <c r="O1058">
        <f>shipments[[#This Row],[Sales Amount]]-shipments[[#This Row],[Total Cost]]</f>
        <v>3175.04</v>
      </c>
      <c r="P1058" s="9">
        <f>shipments[[#This Row],[Profit]]/shipments[[#This Row],[Sales Amount]]</f>
        <v>0.36444444444444446</v>
      </c>
    </row>
    <row r="1059" spans="1:16" x14ac:dyDescent="1">
      <c r="A1059" t="s">
        <v>1093</v>
      </c>
      <c r="B1059" t="s">
        <v>8039</v>
      </c>
      <c r="C1059" t="s">
        <v>8015</v>
      </c>
      <c r="D1059" t="s">
        <v>8033</v>
      </c>
      <c r="E1059" s="1">
        <v>45253</v>
      </c>
      <c r="F1059">
        <v>3064.5</v>
      </c>
      <c r="G1059">
        <v>114</v>
      </c>
      <c r="H1059" t="s">
        <v>6</v>
      </c>
      <c r="I1059" t="str">
        <f>_xlfn.XLOOKUP(shipments[[#This Row],[SPID]],people[SPID],people[Sales_person],"NA",0)</f>
        <v>Dennison Crosswaite</v>
      </c>
      <c r="J1059">
        <f>YEAR(shipments[[#This Row],[Shipdate]])</f>
        <v>2023</v>
      </c>
      <c r="K1059">
        <f>MONTH(shipments[[#This Row],[Shipdate]])</f>
        <v>11</v>
      </c>
      <c r="L1059" t="str">
        <f>TEXT(shipments[[#This Row],[Shipdate]],"mmmm")</f>
        <v>November</v>
      </c>
      <c r="M1059">
        <f>_xlfn.XLOOKUP(shipments[[#This Row],[PID]],products[PID],products[Cost_per_box],"NA",0)</f>
        <v>6.31</v>
      </c>
      <c r="N1059">
        <f>shipments[[#This Row],[Boxes]]*shipments[[#This Row],[Cost Per Box]]</f>
        <v>719.33999999999992</v>
      </c>
      <c r="O1059">
        <f>shipments[[#This Row],[Sales Amount]]-shipments[[#This Row],[Total Cost]]</f>
        <v>2345.16</v>
      </c>
      <c r="P1059" s="9">
        <f>shipments[[#This Row],[Profit]]/shipments[[#This Row],[Sales Amount]]</f>
        <v>0.76526676456191867</v>
      </c>
    </row>
    <row r="1060" spans="1:16" x14ac:dyDescent="1">
      <c r="A1060" t="s">
        <v>1094</v>
      </c>
      <c r="B1060" t="s">
        <v>8039</v>
      </c>
      <c r="C1060" t="s">
        <v>8016</v>
      </c>
      <c r="D1060" t="s">
        <v>8037</v>
      </c>
      <c r="E1060" s="1">
        <v>45509</v>
      </c>
      <c r="F1060">
        <v>6176.25</v>
      </c>
      <c r="G1060">
        <v>248</v>
      </c>
      <c r="H1060" t="s">
        <v>17</v>
      </c>
      <c r="I1060" t="str">
        <f>_xlfn.XLOOKUP(shipments[[#This Row],[SPID]],people[SPID],people[Sales_person],"NA",0)</f>
        <v>Dennison Crosswaite</v>
      </c>
      <c r="J1060">
        <f>YEAR(shipments[[#This Row],[Shipdate]])</f>
        <v>2024</v>
      </c>
      <c r="K1060">
        <f>MONTH(shipments[[#This Row],[Shipdate]])</f>
        <v>8</v>
      </c>
      <c r="L1060" t="str">
        <f>TEXT(shipments[[#This Row],[Shipdate]],"mmmm")</f>
        <v>August</v>
      </c>
      <c r="M1060">
        <f>_xlfn.XLOOKUP(shipments[[#This Row],[PID]],products[PID],products[Cost_per_box],"NA",0)</f>
        <v>9.94</v>
      </c>
      <c r="N1060">
        <f>shipments[[#This Row],[Boxes]]*shipments[[#This Row],[Cost Per Box]]</f>
        <v>2465.12</v>
      </c>
      <c r="O1060">
        <f>shipments[[#This Row],[Sales Amount]]-shipments[[#This Row],[Total Cost]]</f>
        <v>3711.13</v>
      </c>
      <c r="P1060" s="9">
        <f>shipments[[#This Row],[Profit]]/shipments[[#This Row],[Sales Amount]]</f>
        <v>0.60087107872900225</v>
      </c>
    </row>
    <row r="1061" spans="1:16" x14ac:dyDescent="1">
      <c r="A1061" t="s">
        <v>1095</v>
      </c>
      <c r="B1061" t="s">
        <v>8039</v>
      </c>
      <c r="C1061" t="s">
        <v>8016</v>
      </c>
      <c r="D1061" t="s">
        <v>8033</v>
      </c>
      <c r="E1061" s="1">
        <v>45331</v>
      </c>
      <c r="F1061">
        <v>6291</v>
      </c>
      <c r="G1061">
        <v>225</v>
      </c>
      <c r="H1061" t="s">
        <v>6</v>
      </c>
      <c r="I1061" t="str">
        <f>_xlfn.XLOOKUP(shipments[[#This Row],[SPID]],people[SPID],people[Sales_person],"NA",0)</f>
        <v>Dennison Crosswaite</v>
      </c>
      <c r="J1061">
        <f>YEAR(shipments[[#This Row],[Shipdate]])</f>
        <v>2024</v>
      </c>
      <c r="K1061">
        <f>MONTH(shipments[[#This Row],[Shipdate]])</f>
        <v>2</v>
      </c>
      <c r="L1061" t="str">
        <f>TEXT(shipments[[#This Row],[Shipdate]],"mmmm")</f>
        <v>February</v>
      </c>
      <c r="M1061">
        <f>_xlfn.XLOOKUP(shipments[[#This Row],[PID]],products[PID],products[Cost_per_box],"NA",0)</f>
        <v>9.94</v>
      </c>
      <c r="N1061">
        <f>shipments[[#This Row],[Boxes]]*shipments[[#This Row],[Cost Per Box]]</f>
        <v>2236.5</v>
      </c>
      <c r="O1061">
        <f>shipments[[#This Row],[Sales Amount]]-shipments[[#This Row],[Total Cost]]</f>
        <v>4054.5</v>
      </c>
      <c r="P1061" s="9">
        <f>shipments[[#This Row],[Profit]]/shipments[[#This Row],[Sales Amount]]</f>
        <v>0.64449213161659513</v>
      </c>
    </row>
    <row r="1062" spans="1:16" x14ac:dyDescent="1">
      <c r="A1062" t="s">
        <v>1096</v>
      </c>
      <c r="B1062" t="s">
        <v>8039</v>
      </c>
      <c r="C1062" t="s">
        <v>8016</v>
      </c>
      <c r="D1062" t="s">
        <v>8034</v>
      </c>
      <c r="E1062" s="1">
        <v>45415</v>
      </c>
      <c r="F1062">
        <v>5366.25</v>
      </c>
      <c r="G1062">
        <v>199</v>
      </c>
      <c r="H1062" t="s">
        <v>6</v>
      </c>
      <c r="I1062" t="str">
        <f>_xlfn.XLOOKUP(shipments[[#This Row],[SPID]],people[SPID],people[Sales_person],"NA",0)</f>
        <v>Dennison Crosswaite</v>
      </c>
      <c r="J1062">
        <f>YEAR(shipments[[#This Row],[Shipdate]])</f>
        <v>2024</v>
      </c>
      <c r="K1062">
        <f>MONTH(shipments[[#This Row],[Shipdate]])</f>
        <v>5</v>
      </c>
      <c r="L1062" t="str">
        <f>TEXT(shipments[[#This Row],[Shipdate]],"mmmm")</f>
        <v>May</v>
      </c>
      <c r="M1062">
        <f>_xlfn.XLOOKUP(shipments[[#This Row],[PID]],products[PID],products[Cost_per_box],"NA",0)</f>
        <v>9.94</v>
      </c>
      <c r="N1062">
        <f>shipments[[#This Row],[Boxes]]*shipments[[#This Row],[Cost Per Box]]</f>
        <v>1978.06</v>
      </c>
      <c r="O1062">
        <f>shipments[[#This Row],[Sales Amount]]-shipments[[#This Row],[Total Cost]]</f>
        <v>3388.19</v>
      </c>
      <c r="P1062" s="9">
        <f>shipments[[#This Row],[Profit]]/shipments[[#This Row],[Sales Amount]]</f>
        <v>0.63138877242021896</v>
      </c>
    </row>
    <row r="1063" spans="1:16" x14ac:dyDescent="1">
      <c r="A1063" t="s">
        <v>1097</v>
      </c>
      <c r="B1063" t="s">
        <v>8039</v>
      </c>
      <c r="C1063" t="s">
        <v>8017</v>
      </c>
      <c r="D1063" t="s">
        <v>8033</v>
      </c>
      <c r="E1063" s="1">
        <v>44945</v>
      </c>
      <c r="F1063">
        <v>3278.25</v>
      </c>
      <c r="G1063">
        <v>183</v>
      </c>
      <c r="H1063" t="s">
        <v>6</v>
      </c>
      <c r="I1063" t="str">
        <f>_xlfn.XLOOKUP(shipments[[#This Row],[SPID]],people[SPID],people[Sales_person],"NA",0)</f>
        <v>Dennison Crosswaite</v>
      </c>
      <c r="J1063">
        <f>YEAR(shipments[[#This Row],[Shipdate]])</f>
        <v>2023</v>
      </c>
      <c r="K1063">
        <f>MONTH(shipments[[#This Row],[Shipdate]])</f>
        <v>1</v>
      </c>
      <c r="L1063" t="str">
        <f>TEXT(shipments[[#This Row],[Shipdate]],"mmmm")</f>
        <v>January</v>
      </c>
      <c r="M1063">
        <f>_xlfn.XLOOKUP(shipments[[#This Row],[PID]],products[PID],products[Cost_per_box],"NA",0)</f>
        <v>7.73</v>
      </c>
      <c r="N1063">
        <f>shipments[[#This Row],[Boxes]]*shipments[[#This Row],[Cost Per Box]]</f>
        <v>1414.5900000000001</v>
      </c>
      <c r="O1063">
        <f>shipments[[#This Row],[Sales Amount]]-shipments[[#This Row],[Total Cost]]</f>
        <v>1863.6599999999999</v>
      </c>
      <c r="P1063" s="9">
        <f>shipments[[#This Row],[Profit]]/shipments[[#This Row],[Sales Amount]]</f>
        <v>0.56849233584991987</v>
      </c>
    </row>
    <row r="1064" spans="1:16" x14ac:dyDescent="1">
      <c r="A1064" t="s">
        <v>1098</v>
      </c>
      <c r="B1064" t="s">
        <v>8039</v>
      </c>
      <c r="C1064" t="s">
        <v>8017</v>
      </c>
      <c r="D1064" t="s">
        <v>8036</v>
      </c>
      <c r="E1064" s="1">
        <v>45433</v>
      </c>
      <c r="F1064">
        <v>1995.75</v>
      </c>
      <c r="G1064">
        <v>106</v>
      </c>
      <c r="H1064" t="s">
        <v>6</v>
      </c>
      <c r="I1064" t="str">
        <f>_xlfn.XLOOKUP(shipments[[#This Row],[SPID]],people[SPID],people[Sales_person],"NA",0)</f>
        <v>Dennison Crosswaite</v>
      </c>
      <c r="J1064">
        <f>YEAR(shipments[[#This Row],[Shipdate]])</f>
        <v>2024</v>
      </c>
      <c r="K1064">
        <f>MONTH(shipments[[#This Row],[Shipdate]])</f>
        <v>5</v>
      </c>
      <c r="L1064" t="str">
        <f>TEXT(shipments[[#This Row],[Shipdate]],"mmmm")</f>
        <v>May</v>
      </c>
      <c r="M1064">
        <f>_xlfn.XLOOKUP(shipments[[#This Row],[PID]],products[PID],products[Cost_per_box],"NA",0)</f>
        <v>7.73</v>
      </c>
      <c r="N1064">
        <f>shipments[[#This Row],[Boxes]]*shipments[[#This Row],[Cost Per Box]]</f>
        <v>819.38</v>
      </c>
      <c r="O1064">
        <f>shipments[[#This Row],[Sales Amount]]-shipments[[#This Row],[Total Cost]]</f>
        <v>1176.3699999999999</v>
      </c>
      <c r="P1064" s="9">
        <f>shipments[[#This Row],[Profit]]/shipments[[#This Row],[Sales Amount]]</f>
        <v>0.58943755480395832</v>
      </c>
    </row>
    <row r="1065" spans="1:16" x14ac:dyDescent="1">
      <c r="A1065" t="s">
        <v>1099</v>
      </c>
      <c r="B1065" t="s">
        <v>8039</v>
      </c>
      <c r="C1065" t="s">
        <v>8017</v>
      </c>
      <c r="D1065" t="s">
        <v>8035</v>
      </c>
      <c r="E1065" s="1">
        <v>45428</v>
      </c>
      <c r="F1065">
        <v>8849.25</v>
      </c>
      <c r="G1065">
        <v>466</v>
      </c>
      <c r="H1065" t="s">
        <v>6</v>
      </c>
      <c r="I1065" t="str">
        <f>_xlfn.XLOOKUP(shipments[[#This Row],[SPID]],people[SPID],people[Sales_person],"NA",0)</f>
        <v>Dennison Crosswaite</v>
      </c>
      <c r="J1065">
        <f>YEAR(shipments[[#This Row],[Shipdate]])</f>
        <v>2024</v>
      </c>
      <c r="K1065">
        <f>MONTH(shipments[[#This Row],[Shipdate]])</f>
        <v>5</v>
      </c>
      <c r="L1065" t="str">
        <f>TEXT(shipments[[#This Row],[Shipdate]],"mmmm")</f>
        <v>May</v>
      </c>
      <c r="M1065">
        <f>_xlfn.XLOOKUP(shipments[[#This Row],[PID]],products[PID],products[Cost_per_box],"NA",0)</f>
        <v>7.73</v>
      </c>
      <c r="N1065">
        <f>shipments[[#This Row],[Boxes]]*shipments[[#This Row],[Cost Per Box]]</f>
        <v>3602.1800000000003</v>
      </c>
      <c r="O1065">
        <f>shipments[[#This Row],[Sales Amount]]-shipments[[#This Row],[Total Cost]]</f>
        <v>5247.07</v>
      </c>
      <c r="P1065" s="9">
        <f>shipments[[#This Row],[Profit]]/shipments[[#This Row],[Sales Amount]]</f>
        <v>0.59293951464813399</v>
      </c>
    </row>
    <row r="1066" spans="1:16" x14ac:dyDescent="1">
      <c r="A1066" t="s">
        <v>1100</v>
      </c>
      <c r="B1066" t="s">
        <v>8039</v>
      </c>
      <c r="C1066" t="s">
        <v>8017</v>
      </c>
      <c r="D1066" t="s">
        <v>8032</v>
      </c>
      <c r="E1066" s="1">
        <v>45175</v>
      </c>
      <c r="F1066">
        <v>13464</v>
      </c>
      <c r="G1066">
        <v>709</v>
      </c>
      <c r="H1066" t="s">
        <v>6</v>
      </c>
      <c r="I1066" t="str">
        <f>_xlfn.XLOOKUP(shipments[[#This Row],[SPID]],people[SPID],people[Sales_person],"NA",0)</f>
        <v>Dennison Crosswaite</v>
      </c>
      <c r="J1066">
        <f>YEAR(shipments[[#This Row],[Shipdate]])</f>
        <v>2023</v>
      </c>
      <c r="K1066">
        <f>MONTH(shipments[[#This Row],[Shipdate]])</f>
        <v>9</v>
      </c>
      <c r="L1066" t="str">
        <f>TEXT(shipments[[#This Row],[Shipdate]],"mmmm")</f>
        <v>September</v>
      </c>
      <c r="M1066">
        <f>_xlfn.XLOOKUP(shipments[[#This Row],[PID]],products[PID],products[Cost_per_box],"NA",0)</f>
        <v>7.73</v>
      </c>
      <c r="N1066">
        <f>shipments[[#This Row],[Boxes]]*shipments[[#This Row],[Cost Per Box]]</f>
        <v>5480.5700000000006</v>
      </c>
      <c r="O1066">
        <f>shipments[[#This Row],[Sales Amount]]-shipments[[#This Row],[Total Cost]]</f>
        <v>7983.4299999999994</v>
      </c>
      <c r="P1066" s="9">
        <f>shipments[[#This Row],[Profit]]/shipments[[#This Row],[Sales Amount]]</f>
        <v>0.59294637551990492</v>
      </c>
    </row>
    <row r="1067" spans="1:16" x14ac:dyDescent="1">
      <c r="A1067" t="s">
        <v>1101</v>
      </c>
      <c r="B1067" t="s">
        <v>8039</v>
      </c>
      <c r="C1067" t="s">
        <v>8017</v>
      </c>
      <c r="D1067" t="s">
        <v>8037</v>
      </c>
      <c r="E1067" s="1">
        <v>45324</v>
      </c>
      <c r="F1067">
        <v>8511.75</v>
      </c>
      <c r="G1067">
        <v>426</v>
      </c>
      <c r="H1067" t="s">
        <v>6</v>
      </c>
      <c r="I1067" t="str">
        <f>_xlfn.XLOOKUP(shipments[[#This Row],[SPID]],people[SPID],people[Sales_person],"NA",0)</f>
        <v>Dennison Crosswaite</v>
      </c>
      <c r="J1067">
        <f>YEAR(shipments[[#This Row],[Shipdate]])</f>
        <v>2024</v>
      </c>
      <c r="K1067">
        <f>MONTH(shipments[[#This Row],[Shipdate]])</f>
        <v>2</v>
      </c>
      <c r="L1067" t="str">
        <f>TEXT(shipments[[#This Row],[Shipdate]],"mmmm")</f>
        <v>February</v>
      </c>
      <c r="M1067">
        <f>_xlfn.XLOOKUP(shipments[[#This Row],[PID]],products[PID],products[Cost_per_box],"NA",0)</f>
        <v>7.73</v>
      </c>
      <c r="N1067">
        <f>shipments[[#This Row],[Boxes]]*shipments[[#This Row],[Cost Per Box]]</f>
        <v>3292.98</v>
      </c>
      <c r="O1067">
        <f>shipments[[#This Row],[Sales Amount]]-shipments[[#This Row],[Total Cost]]</f>
        <v>5218.7700000000004</v>
      </c>
      <c r="P1067" s="9">
        <f>shipments[[#This Row],[Profit]]/shipments[[#This Row],[Sales Amount]]</f>
        <v>0.61312538549651951</v>
      </c>
    </row>
    <row r="1068" spans="1:16" x14ac:dyDescent="1">
      <c r="A1068" t="s">
        <v>1102</v>
      </c>
      <c r="B1068" t="s">
        <v>8039</v>
      </c>
      <c r="C1068" t="s">
        <v>8019</v>
      </c>
      <c r="D1068" t="s">
        <v>8036</v>
      </c>
      <c r="E1068" s="1">
        <v>45149</v>
      </c>
      <c r="F1068">
        <v>4941</v>
      </c>
      <c r="G1068">
        <v>353</v>
      </c>
      <c r="H1068" t="s">
        <v>6</v>
      </c>
      <c r="I1068" t="str">
        <f>_xlfn.XLOOKUP(shipments[[#This Row],[SPID]],people[SPID],people[Sales_person],"NA",0)</f>
        <v>Dennison Crosswaite</v>
      </c>
      <c r="J1068">
        <f>YEAR(shipments[[#This Row],[Shipdate]])</f>
        <v>2023</v>
      </c>
      <c r="K1068">
        <f>MONTH(shipments[[#This Row],[Shipdate]])</f>
        <v>8</v>
      </c>
      <c r="L1068" t="str">
        <f>TEXT(shipments[[#This Row],[Shipdate]],"mmmm")</f>
        <v>August</v>
      </c>
      <c r="M1068">
        <f>_xlfn.XLOOKUP(shipments[[#This Row],[PID]],products[PID],products[Cost_per_box],"NA",0)</f>
        <v>8.2200000000000006</v>
      </c>
      <c r="N1068">
        <f>shipments[[#This Row],[Boxes]]*shipments[[#This Row],[Cost Per Box]]</f>
        <v>2901.6600000000003</v>
      </c>
      <c r="O1068">
        <f>shipments[[#This Row],[Sales Amount]]-shipments[[#This Row],[Total Cost]]</f>
        <v>2039.3399999999997</v>
      </c>
      <c r="P1068" s="9">
        <f>shipments[[#This Row],[Profit]]/shipments[[#This Row],[Sales Amount]]</f>
        <v>0.41273831208257433</v>
      </c>
    </row>
    <row r="1069" spans="1:16" x14ac:dyDescent="1">
      <c r="A1069" t="s">
        <v>1103</v>
      </c>
      <c r="B1069" t="s">
        <v>8039</v>
      </c>
      <c r="C1069" t="s">
        <v>8019</v>
      </c>
      <c r="D1069" t="s">
        <v>8032</v>
      </c>
      <c r="E1069" s="1">
        <v>45492</v>
      </c>
      <c r="F1069">
        <v>5044.5</v>
      </c>
      <c r="G1069">
        <v>337</v>
      </c>
      <c r="H1069" t="s">
        <v>17</v>
      </c>
      <c r="I1069" t="str">
        <f>_xlfn.XLOOKUP(shipments[[#This Row],[SPID]],people[SPID],people[Sales_person],"NA",0)</f>
        <v>Dennison Crosswaite</v>
      </c>
      <c r="J1069">
        <f>YEAR(shipments[[#This Row],[Shipdate]])</f>
        <v>2024</v>
      </c>
      <c r="K1069">
        <f>MONTH(shipments[[#This Row],[Shipdate]])</f>
        <v>7</v>
      </c>
      <c r="L1069" t="str">
        <f>TEXT(shipments[[#This Row],[Shipdate]],"mmmm")</f>
        <v>July</v>
      </c>
      <c r="M1069">
        <f>_xlfn.XLOOKUP(shipments[[#This Row],[PID]],products[PID],products[Cost_per_box],"NA",0)</f>
        <v>8.2200000000000006</v>
      </c>
      <c r="N1069">
        <f>shipments[[#This Row],[Boxes]]*shipments[[#This Row],[Cost Per Box]]</f>
        <v>2770.1400000000003</v>
      </c>
      <c r="O1069">
        <f>shipments[[#This Row],[Sales Amount]]-shipments[[#This Row],[Total Cost]]</f>
        <v>2274.3599999999997</v>
      </c>
      <c r="P1069" s="9">
        <f>shipments[[#This Row],[Profit]]/shipments[[#This Row],[Sales Amount]]</f>
        <v>0.45085935176925357</v>
      </c>
    </row>
    <row r="1070" spans="1:16" x14ac:dyDescent="1">
      <c r="A1070" t="s">
        <v>1104</v>
      </c>
      <c r="B1070" t="s">
        <v>8039</v>
      </c>
      <c r="C1070" t="s">
        <v>8019</v>
      </c>
      <c r="D1070" t="s">
        <v>8036</v>
      </c>
      <c r="E1070" s="1">
        <v>45334</v>
      </c>
      <c r="F1070">
        <v>7389</v>
      </c>
      <c r="G1070">
        <v>528</v>
      </c>
      <c r="H1070" t="s">
        <v>6</v>
      </c>
      <c r="I1070" t="str">
        <f>_xlfn.XLOOKUP(shipments[[#This Row],[SPID]],people[SPID],people[Sales_person],"NA",0)</f>
        <v>Dennison Crosswaite</v>
      </c>
      <c r="J1070">
        <f>YEAR(shipments[[#This Row],[Shipdate]])</f>
        <v>2024</v>
      </c>
      <c r="K1070">
        <f>MONTH(shipments[[#This Row],[Shipdate]])</f>
        <v>2</v>
      </c>
      <c r="L1070" t="str">
        <f>TEXT(shipments[[#This Row],[Shipdate]],"mmmm")</f>
        <v>February</v>
      </c>
      <c r="M1070">
        <f>_xlfn.XLOOKUP(shipments[[#This Row],[PID]],products[PID],products[Cost_per_box],"NA",0)</f>
        <v>8.2200000000000006</v>
      </c>
      <c r="N1070">
        <f>shipments[[#This Row],[Boxes]]*shipments[[#This Row],[Cost Per Box]]</f>
        <v>4340.1600000000008</v>
      </c>
      <c r="O1070">
        <f>shipments[[#This Row],[Sales Amount]]-shipments[[#This Row],[Total Cost]]</f>
        <v>3048.8399999999992</v>
      </c>
      <c r="P1070" s="9">
        <f>shipments[[#This Row],[Profit]]/shipments[[#This Row],[Sales Amount]]</f>
        <v>0.41261875761266736</v>
      </c>
    </row>
    <row r="1071" spans="1:16" x14ac:dyDescent="1">
      <c r="A1071" t="s">
        <v>1105</v>
      </c>
      <c r="B1071" t="s">
        <v>8039</v>
      </c>
      <c r="C1071" t="s">
        <v>8019</v>
      </c>
      <c r="D1071" t="s">
        <v>8032</v>
      </c>
      <c r="E1071" s="1">
        <v>45548</v>
      </c>
      <c r="F1071">
        <v>5339.25</v>
      </c>
      <c r="G1071">
        <v>445</v>
      </c>
      <c r="H1071" t="s">
        <v>25</v>
      </c>
      <c r="I1071" t="str">
        <f>_xlfn.XLOOKUP(shipments[[#This Row],[SPID]],people[SPID],people[Sales_person],"NA",0)</f>
        <v>Dennison Crosswaite</v>
      </c>
      <c r="J1071">
        <f>YEAR(shipments[[#This Row],[Shipdate]])</f>
        <v>2024</v>
      </c>
      <c r="K1071">
        <f>MONTH(shipments[[#This Row],[Shipdate]])</f>
        <v>9</v>
      </c>
      <c r="L1071" t="str">
        <f>TEXT(shipments[[#This Row],[Shipdate]],"mmmm")</f>
        <v>September</v>
      </c>
      <c r="M1071">
        <f>_xlfn.XLOOKUP(shipments[[#This Row],[PID]],products[PID],products[Cost_per_box],"NA",0)</f>
        <v>8.2200000000000006</v>
      </c>
      <c r="N1071">
        <f>shipments[[#This Row],[Boxes]]*shipments[[#This Row],[Cost Per Box]]</f>
        <v>3657.9</v>
      </c>
      <c r="O1071">
        <f>shipments[[#This Row],[Sales Amount]]-shipments[[#This Row],[Total Cost]]</f>
        <v>1681.35</v>
      </c>
      <c r="P1071" s="9">
        <f>shipments[[#This Row],[Profit]]/shipments[[#This Row],[Sales Amount]]</f>
        <v>0.31490377862059277</v>
      </c>
    </row>
    <row r="1072" spans="1:16" x14ac:dyDescent="1">
      <c r="A1072" t="s">
        <v>1106</v>
      </c>
      <c r="B1072" t="s">
        <v>8039</v>
      </c>
      <c r="C1072" t="s">
        <v>8019</v>
      </c>
      <c r="D1072" t="s">
        <v>8033</v>
      </c>
      <c r="E1072" s="1">
        <v>45282</v>
      </c>
      <c r="F1072">
        <v>648</v>
      </c>
      <c r="G1072">
        <v>47</v>
      </c>
      <c r="H1072" t="s">
        <v>6</v>
      </c>
      <c r="I1072" t="str">
        <f>_xlfn.XLOOKUP(shipments[[#This Row],[SPID]],people[SPID],people[Sales_person],"NA",0)</f>
        <v>Dennison Crosswaite</v>
      </c>
      <c r="J1072">
        <f>YEAR(shipments[[#This Row],[Shipdate]])</f>
        <v>2023</v>
      </c>
      <c r="K1072">
        <f>MONTH(shipments[[#This Row],[Shipdate]])</f>
        <v>12</v>
      </c>
      <c r="L1072" t="str">
        <f>TEXT(shipments[[#This Row],[Shipdate]],"mmmm")</f>
        <v>December</v>
      </c>
      <c r="M1072">
        <f>_xlfn.XLOOKUP(shipments[[#This Row],[PID]],products[PID],products[Cost_per_box],"NA",0)</f>
        <v>8.2200000000000006</v>
      </c>
      <c r="N1072">
        <f>shipments[[#This Row],[Boxes]]*shipments[[#This Row],[Cost Per Box]]</f>
        <v>386.34000000000003</v>
      </c>
      <c r="O1072">
        <f>shipments[[#This Row],[Sales Amount]]-shipments[[#This Row],[Total Cost]]</f>
        <v>261.65999999999997</v>
      </c>
      <c r="P1072" s="9">
        <f>shipments[[#This Row],[Profit]]/shipments[[#This Row],[Sales Amount]]</f>
        <v>0.40379629629629626</v>
      </c>
    </row>
    <row r="1073" spans="1:16" x14ac:dyDescent="1">
      <c r="A1073" t="s">
        <v>1107</v>
      </c>
      <c r="B1073" t="s">
        <v>8039</v>
      </c>
      <c r="C1073" t="s">
        <v>8021</v>
      </c>
      <c r="D1073" t="s">
        <v>8036</v>
      </c>
      <c r="E1073" s="1">
        <v>45254</v>
      </c>
      <c r="F1073">
        <v>8559</v>
      </c>
      <c r="G1073">
        <v>659</v>
      </c>
      <c r="H1073" t="s">
        <v>6</v>
      </c>
      <c r="I1073" t="str">
        <f>_xlfn.XLOOKUP(shipments[[#This Row],[SPID]],people[SPID],people[Sales_person],"NA",0)</f>
        <v>Dennison Crosswaite</v>
      </c>
      <c r="J1073">
        <f>YEAR(shipments[[#This Row],[Shipdate]])</f>
        <v>2023</v>
      </c>
      <c r="K1073">
        <f>MONTH(shipments[[#This Row],[Shipdate]])</f>
        <v>11</v>
      </c>
      <c r="L1073" t="str">
        <f>TEXT(shipments[[#This Row],[Shipdate]],"mmmm")</f>
        <v>November</v>
      </c>
      <c r="M1073">
        <f>_xlfn.XLOOKUP(shipments[[#This Row],[PID]],products[PID],products[Cost_per_box],"NA",0)</f>
        <v>4.74</v>
      </c>
      <c r="N1073">
        <f>shipments[[#This Row],[Boxes]]*shipments[[#This Row],[Cost Per Box]]</f>
        <v>3123.6600000000003</v>
      </c>
      <c r="O1073">
        <f>shipments[[#This Row],[Sales Amount]]-shipments[[#This Row],[Total Cost]]</f>
        <v>5435.34</v>
      </c>
      <c r="P1073" s="9">
        <f>shipments[[#This Row],[Profit]]/shipments[[#This Row],[Sales Amount]]</f>
        <v>0.63504381352961792</v>
      </c>
    </row>
    <row r="1074" spans="1:16" x14ac:dyDescent="1">
      <c r="A1074" t="s">
        <v>1108</v>
      </c>
      <c r="B1074" t="s">
        <v>8039</v>
      </c>
      <c r="C1074" t="s">
        <v>8022</v>
      </c>
      <c r="D1074" t="s">
        <v>8033</v>
      </c>
      <c r="E1074" s="1">
        <v>45127</v>
      </c>
      <c r="F1074">
        <v>8115.75</v>
      </c>
      <c r="G1074">
        <v>1015</v>
      </c>
      <c r="H1074" t="s">
        <v>6</v>
      </c>
      <c r="I1074" t="str">
        <f>_xlfn.XLOOKUP(shipments[[#This Row],[SPID]],people[SPID],people[Sales_person],"NA",0)</f>
        <v>Dennison Crosswaite</v>
      </c>
      <c r="J1074">
        <f>YEAR(shipments[[#This Row],[Shipdate]])</f>
        <v>2023</v>
      </c>
      <c r="K1074">
        <f>MONTH(shipments[[#This Row],[Shipdate]])</f>
        <v>7</v>
      </c>
      <c r="L1074" t="str">
        <f>TEXT(shipments[[#This Row],[Shipdate]],"mmmm")</f>
        <v>July</v>
      </c>
      <c r="M1074">
        <f>_xlfn.XLOOKUP(shipments[[#This Row],[PID]],products[PID],products[Cost_per_box],"NA",0)</f>
        <v>10.51</v>
      </c>
      <c r="N1074">
        <f>shipments[[#This Row],[Boxes]]*shipments[[#This Row],[Cost Per Box]]</f>
        <v>10667.65</v>
      </c>
      <c r="O1074">
        <f>shipments[[#This Row],[Sales Amount]]-shipments[[#This Row],[Total Cost]]</f>
        <v>-2551.8999999999996</v>
      </c>
      <c r="P1074" s="9">
        <f>shipments[[#This Row],[Profit]]/shipments[[#This Row],[Sales Amount]]</f>
        <v>-0.31443797554138553</v>
      </c>
    </row>
    <row r="1075" spans="1:16" x14ac:dyDescent="1">
      <c r="A1075" t="s">
        <v>1109</v>
      </c>
      <c r="B1075" t="s">
        <v>8039</v>
      </c>
      <c r="C1075" t="s">
        <v>8022</v>
      </c>
      <c r="D1075" t="s">
        <v>8034</v>
      </c>
      <c r="E1075" s="1">
        <v>45005</v>
      </c>
      <c r="F1075">
        <v>5631.75</v>
      </c>
      <c r="G1075">
        <v>626</v>
      </c>
      <c r="H1075" t="s">
        <v>6</v>
      </c>
      <c r="I1075" t="str">
        <f>_xlfn.XLOOKUP(shipments[[#This Row],[SPID]],people[SPID],people[Sales_person],"NA",0)</f>
        <v>Dennison Crosswaite</v>
      </c>
      <c r="J1075">
        <f>YEAR(shipments[[#This Row],[Shipdate]])</f>
        <v>2023</v>
      </c>
      <c r="K1075">
        <f>MONTH(shipments[[#This Row],[Shipdate]])</f>
        <v>3</v>
      </c>
      <c r="L1075" t="str">
        <f>TEXT(shipments[[#This Row],[Shipdate]],"mmmm")</f>
        <v>March</v>
      </c>
      <c r="M1075">
        <f>_xlfn.XLOOKUP(shipments[[#This Row],[PID]],products[PID],products[Cost_per_box],"NA",0)</f>
        <v>10.51</v>
      </c>
      <c r="N1075">
        <f>shipments[[#This Row],[Boxes]]*shipments[[#This Row],[Cost Per Box]]</f>
        <v>6579.26</v>
      </c>
      <c r="O1075">
        <f>shipments[[#This Row],[Sales Amount]]-shipments[[#This Row],[Total Cost]]</f>
        <v>-947.51000000000022</v>
      </c>
      <c r="P1075" s="9">
        <f>shipments[[#This Row],[Profit]]/shipments[[#This Row],[Sales Amount]]</f>
        <v>-0.16824432902738939</v>
      </c>
    </row>
    <row r="1076" spans="1:16" x14ac:dyDescent="1">
      <c r="A1076" t="s">
        <v>1110</v>
      </c>
      <c r="B1076" t="s">
        <v>8039</v>
      </c>
      <c r="C1076" t="s">
        <v>8022</v>
      </c>
      <c r="D1076" t="s">
        <v>8037</v>
      </c>
      <c r="E1076" s="1">
        <v>45443</v>
      </c>
      <c r="F1076">
        <v>4965.75</v>
      </c>
      <c r="G1076">
        <v>710</v>
      </c>
      <c r="H1076" t="s">
        <v>6</v>
      </c>
      <c r="I1076" t="str">
        <f>_xlfn.XLOOKUP(shipments[[#This Row],[SPID]],people[SPID],people[Sales_person],"NA",0)</f>
        <v>Dennison Crosswaite</v>
      </c>
      <c r="J1076">
        <f>YEAR(shipments[[#This Row],[Shipdate]])</f>
        <v>2024</v>
      </c>
      <c r="K1076">
        <f>MONTH(shipments[[#This Row],[Shipdate]])</f>
        <v>5</v>
      </c>
      <c r="L1076" t="str">
        <f>TEXT(shipments[[#This Row],[Shipdate]],"mmmm")</f>
        <v>May</v>
      </c>
      <c r="M1076">
        <f>_xlfn.XLOOKUP(shipments[[#This Row],[PID]],products[PID],products[Cost_per_box],"NA",0)</f>
        <v>10.51</v>
      </c>
      <c r="N1076">
        <f>shipments[[#This Row],[Boxes]]*shipments[[#This Row],[Cost Per Box]]</f>
        <v>7462.0999999999995</v>
      </c>
      <c r="O1076">
        <f>shipments[[#This Row],[Sales Amount]]-shipments[[#This Row],[Total Cost]]</f>
        <v>-2496.3499999999995</v>
      </c>
      <c r="P1076" s="9">
        <f>shipments[[#This Row],[Profit]]/shipments[[#This Row],[Sales Amount]]</f>
        <v>-0.50271358807833655</v>
      </c>
    </row>
    <row r="1077" spans="1:16" x14ac:dyDescent="1">
      <c r="A1077" t="s">
        <v>1111</v>
      </c>
      <c r="B1077" t="s">
        <v>8039</v>
      </c>
      <c r="C1077" t="s">
        <v>8022</v>
      </c>
      <c r="D1077" t="s">
        <v>8036</v>
      </c>
      <c r="E1077" s="1">
        <v>45469</v>
      </c>
      <c r="F1077">
        <v>7137</v>
      </c>
      <c r="G1077">
        <v>714</v>
      </c>
      <c r="H1077" t="s">
        <v>6</v>
      </c>
      <c r="I1077" t="str">
        <f>_xlfn.XLOOKUP(shipments[[#This Row],[SPID]],people[SPID],people[Sales_person],"NA",0)</f>
        <v>Dennison Crosswaite</v>
      </c>
      <c r="J1077">
        <f>YEAR(shipments[[#This Row],[Shipdate]])</f>
        <v>2024</v>
      </c>
      <c r="K1077">
        <f>MONTH(shipments[[#This Row],[Shipdate]])</f>
        <v>6</v>
      </c>
      <c r="L1077" t="str">
        <f>TEXT(shipments[[#This Row],[Shipdate]],"mmmm")</f>
        <v>June</v>
      </c>
      <c r="M1077">
        <f>_xlfn.XLOOKUP(shipments[[#This Row],[PID]],products[PID],products[Cost_per_box],"NA",0)</f>
        <v>10.51</v>
      </c>
      <c r="N1077">
        <f>shipments[[#This Row],[Boxes]]*shipments[[#This Row],[Cost Per Box]]</f>
        <v>7504.1399999999994</v>
      </c>
      <c r="O1077">
        <f>shipments[[#This Row],[Sales Amount]]-shipments[[#This Row],[Total Cost]]</f>
        <v>-367.13999999999942</v>
      </c>
      <c r="P1077" s="9">
        <f>shipments[[#This Row],[Profit]]/shipments[[#This Row],[Sales Amount]]</f>
        <v>-5.1441782261454308E-2</v>
      </c>
    </row>
    <row r="1078" spans="1:16" x14ac:dyDescent="1">
      <c r="A1078" t="s">
        <v>1112</v>
      </c>
      <c r="B1078" t="s">
        <v>8039</v>
      </c>
      <c r="C1078" t="s">
        <v>8022</v>
      </c>
      <c r="D1078" t="s">
        <v>8034</v>
      </c>
      <c r="E1078" s="1">
        <v>45338</v>
      </c>
      <c r="F1078">
        <v>9654.75</v>
      </c>
      <c r="G1078">
        <v>1610</v>
      </c>
      <c r="H1078" t="s">
        <v>6</v>
      </c>
      <c r="I1078" t="str">
        <f>_xlfn.XLOOKUP(shipments[[#This Row],[SPID]],people[SPID],people[Sales_person],"NA",0)</f>
        <v>Dennison Crosswaite</v>
      </c>
      <c r="J1078">
        <f>YEAR(shipments[[#This Row],[Shipdate]])</f>
        <v>2024</v>
      </c>
      <c r="K1078">
        <f>MONTH(shipments[[#This Row],[Shipdate]])</f>
        <v>2</v>
      </c>
      <c r="L1078" t="str">
        <f>TEXT(shipments[[#This Row],[Shipdate]],"mmmm")</f>
        <v>February</v>
      </c>
      <c r="M1078">
        <f>_xlfn.XLOOKUP(shipments[[#This Row],[PID]],products[PID],products[Cost_per_box],"NA",0)</f>
        <v>10.51</v>
      </c>
      <c r="N1078">
        <f>shipments[[#This Row],[Boxes]]*shipments[[#This Row],[Cost Per Box]]</f>
        <v>16921.099999999999</v>
      </c>
      <c r="O1078">
        <f>shipments[[#This Row],[Sales Amount]]-shipments[[#This Row],[Total Cost]]</f>
        <v>-7266.3499999999985</v>
      </c>
      <c r="P1078" s="9">
        <f>shipments[[#This Row],[Profit]]/shipments[[#This Row],[Sales Amount]]</f>
        <v>-0.7526191770889975</v>
      </c>
    </row>
    <row r="1079" spans="1:16" x14ac:dyDescent="1">
      <c r="A1079" t="s">
        <v>1113</v>
      </c>
      <c r="B1079" t="s">
        <v>8039</v>
      </c>
      <c r="C1079" t="s">
        <v>8022</v>
      </c>
      <c r="D1079" t="s">
        <v>8036</v>
      </c>
      <c r="E1079" s="1">
        <v>45125</v>
      </c>
      <c r="F1079">
        <v>8757</v>
      </c>
      <c r="G1079">
        <v>1251</v>
      </c>
      <c r="H1079" t="s">
        <v>6</v>
      </c>
      <c r="I1079" t="str">
        <f>_xlfn.XLOOKUP(shipments[[#This Row],[SPID]],people[SPID],people[Sales_person],"NA",0)</f>
        <v>Dennison Crosswaite</v>
      </c>
      <c r="J1079">
        <f>YEAR(shipments[[#This Row],[Shipdate]])</f>
        <v>2023</v>
      </c>
      <c r="K1079">
        <f>MONTH(shipments[[#This Row],[Shipdate]])</f>
        <v>7</v>
      </c>
      <c r="L1079" t="str">
        <f>TEXT(shipments[[#This Row],[Shipdate]],"mmmm")</f>
        <v>July</v>
      </c>
      <c r="M1079">
        <f>_xlfn.XLOOKUP(shipments[[#This Row],[PID]],products[PID],products[Cost_per_box],"NA",0)</f>
        <v>10.51</v>
      </c>
      <c r="N1079">
        <f>shipments[[#This Row],[Boxes]]*shipments[[#This Row],[Cost Per Box]]</f>
        <v>13148.01</v>
      </c>
      <c r="O1079">
        <f>shipments[[#This Row],[Sales Amount]]-shipments[[#This Row],[Total Cost]]</f>
        <v>-4391.01</v>
      </c>
      <c r="P1079" s="9">
        <f>shipments[[#This Row],[Profit]]/shipments[[#This Row],[Sales Amount]]</f>
        <v>-0.50142857142857145</v>
      </c>
    </row>
    <row r="1080" spans="1:16" x14ac:dyDescent="1">
      <c r="A1080" t="s">
        <v>1114</v>
      </c>
      <c r="B1080" t="s">
        <v>8039</v>
      </c>
      <c r="C1080" t="s">
        <v>8022</v>
      </c>
      <c r="D1080" t="s">
        <v>8037</v>
      </c>
      <c r="E1080" s="1">
        <v>44957</v>
      </c>
      <c r="F1080">
        <v>6527.25</v>
      </c>
      <c r="G1080">
        <v>933</v>
      </c>
      <c r="H1080" t="s">
        <v>6</v>
      </c>
      <c r="I1080" t="str">
        <f>_xlfn.XLOOKUP(shipments[[#This Row],[SPID]],people[SPID],people[Sales_person],"NA",0)</f>
        <v>Dennison Crosswaite</v>
      </c>
      <c r="J1080">
        <f>YEAR(shipments[[#This Row],[Shipdate]])</f>
        <v>2023</v>
      </c>
      <c r="K1080">
        <f>MONTH(shipments[[#This Row],[Shipdate]])</f>
        <v>1</v>
      </c>
      <c r="L1080" t="str">
        <f>TEXT(shipments[[#This Row],[Shipdate]],"mmmm")</f>
        <v>January</v>
      </c>
      <c r="M1080">
        <f>_xlfn.XLOOKUP(shipments[[#This Row],[PID]],products[PID],products[Cost_per_box],"NA",0)</f>
        <v>10.51</v>
      </c>
      <c r="N1080">
        <f>shipments[[#This Row],[Boxes]]*shipments[[#This Row],[Cost Per Box]]</f>
        <v>9805.83</v>
      </c>
      <c r="O1080">
        <f>shipments[[#This Row],[Sales Amount]]-shipments[[#This Row],[Total Cost]]</f>
        <v>-3278.58</v>
      </c>
      <c r="P1080" s="9">
        <f>shipments[[#This Row],[Profit]]/shipments[[#This Row],[Sales Amount]]</f>
        <v>-0.50229116396644835</v>
      </c>
    </row>
    <row r="1081" spans="1:16" x14ac:dyDescent="1">
      <c r="A1081" t="s">
        <v>1115</v>
      </c>
      <c r="B1081" t="s">
        <v>8039</v>
      </c>
      <c r="C1081" t="s">
        <v>8023</v>
      </c>
      <c r="D1081" t="s">
        <v>8037</v>
      </c>
      <c r="E1081" s="1">
        <v>45216</v>
      </c>
      <c r="F1081">
        <v>4889.25</v>
      </c>
      <c r="G1081">
        <v>288</v>
      </c>
      <c r="H1081" t="s">
        <v>6</v>
      </c>
      <c r="I1081" t="str">
        <f>_xlfn.XLOOKUP(shipments[[#This Row],[SPID]],people[SPID],people[Sales_person],"NA",0)</f>
        <v>Dennison Crosswaite</v>
      </c>
      <c r="J1081">
        <f>YEAR(shipments[[#This Row],[Shipdate]])</f>
        <v>2023</v>
      </c>
      <c r="K1081">
        <f>MONTH(shipments[[#This Row],[Shipdate]])</f>
        <v>10</v>
      </c>
      <c r="L1081" t="str">
        <f>TEXT(shipments[[#This Row],[Shipdate]],"mmmm")</f>
        <v>October</v>
      </c>
      <c r="M1081">
        <f>_xlfn.XLOOKUP(shipments[[#This Row],[PID]],products[PID],products[Cost_per_box],"NA",0)</f>
        <v>6.43</v>
      </c>
      <c r="N1081">
        <f>shipments[[#This Row],[Boxes]]*shipments[[#This Row],[Cost Per Box]]</f>
        <v>1851.84</v>
      </c>
      <c r="O1081">
        <f>shipments[[#This Row],[Sales Amount]]-shipments[[#This Row],[Total Cost]]</f>
        <v>3037.41</v>
      </c>
      <c r="P1081" s="9">
        <f>shipments[[#This Row],[Profit]]/shipments[[#This Row],[Sales Amount]]</f>
        <v>0.62124252185918083</v>
      </c>
    </row>
    <row r="1082" spans="1:16" x14ac:dyDescent="1">
      <c r="A1082" t="s">
        <v>1116</v>
      </c>
      <c r="B1082" t="s">
        <v>8039</v>
      </c>
      <c r="C1082" t="s">
        <v>8023</v>
      </c>
      <c r="D1082" t="s">
        <v>8032</v>
      </c>
      <c r="E1082" s="1">
        <v>45523</v>
      </c>
      <c r="F1082">
        <v>3912.75</v>
      </c>
      <c r="G1082">
        <v>261</v>
      </c>
      <c r="H1082" t="s">
        <v>17</v>
      </c>
      <c r="I1082" t="str">
        <f>_xlfn.XLOOKUP(shipments[[#This Row],[SPID]],people[SPID],people[Sales_person],"NA",0)</f>
        <v>Dennison Crosswaite</v>
      </c>
      <c r="J1082">
        <f>YEAR(shipments[[#This Row],[Shipdate]])</f>
        <v>2024</v>
      </c>
      <c r="K1082">
        <f>MONTH(shipments[[#This Row],[Shipdate]])</f>
        <v>8</v>
      </c>
      <c r="L1082" t="str">
        <f>TEXT(shipments[[#This Row],[Shipdate]],"mmmm")</f>
        <v>August</v>
      </c>
      <c r="M1082">
        <f>_xlfn.XLOOKUP(shipments[[#This Row],[PID]],products[PID],products[Cost_per_box],"NA",0)</f>
        <v>6.43</v>
      </c>
      <c r="N1082">
        <f>shipments[[#This Row],[Boxes]]*shipments[[#This Row],[Cost Per Box]]</f>
        <v>1678.23</v>
      </c>
      <c r="O1082">
        <f>shipments[[#This Row],[Sales Amount]]-shipments[[#This Row],[Total Cost]]</f>
        <v>2234.52</v>
      </c>
      <c r="P1082" s="9">
        <f>shipments[[#This Row],[Profit]]/shipments[[#This Row],[Sales Amount]]</f>
        <v>0.57108683151236339</v>
      </c>
    </row>
    <row r="1083" spans="1:16" x14ac:dyDescent="1">
      <c r="A1083" t="s">
        <v>1117</v>
      </c>
      <c r="B1083" t="s">
        <v>8039</v>
      </c>
      <c r="C1083" t="s">
        <v>8025</v>
      </c>
      <c r="D1083" t="s">
        <v>8032</v>
      </c>
      <c r="E1083" s="1">
        <v>45093</v>
      </c>
      <c r="F1083">
        <v>8109</v>
      </c>
      <c r="G1083">
        <v>451</v>
      </c>
      <c r="H1083" t="s">
        <v>6</v>
      </c>
      <c r="I1083" t="str">
        <f>_xlfn.XLOOKUP(shipments[[#This Row],[SPID]],people[SPID],people[Sales_person],"NA",0)</f>
        <v>Dennison Crosswaite</v>
      </c>
      <c r="J1083">
        <f>YEAR(shipments[[#This Row],[Shipdate]])</f>
        <v>2023</v>
      </c>
      <c r="K1083">
        <f>MONTH(shipments[[#This Row],[Shipdate]])</f>
        <v>6</v>
      </c>
      <c r="L1083" t="str">
        <f>TEXT(shipments[[#This Row],[Shipdate]],"mmmm")</f>
        <v>June</v>
      </c>
      <c r="M1083">
        <f>_xlfn.XLOOKUP(shipments[[#This Row],[PID]],products[PID],products[Cost_per_box],"NA",0)</f>
        <v>9.57</v>
      </c>
      <c r="N1083">
        <f>shipments[[#This Row],[Boxes]]*shipments[[#This Row],[Cost Per Box]]</f>
        <v>4316.07</v>
      </c>
      <c r="O1083">
        <f>shipments[[#This Row],[Sales Amount]]-shipments[[#This Row],[Total Cost]]</f>
        <v>3792.9300000000003</v>
      </c>
      <c r="P1083" s="9">
        <f>shipments[[#This Row],[Profit]]/shipments[[#This Row],[Sales Amount]]</f>
        <v>0.46774324824269337</v>
      </c>
    </row>
    <row r="1084" spans="1:16" x14ac:dyDescent="1">
      <c r="A1084" t="s">
        <v>1118</v>
      </c>
      <c r="B1084" t="s">
        <v>8039</v>
      </c>
      <c r="C1084" t="s">
        <v>8025</v>
      </c>
      <c r="D1084" t="s">
        <v>8036</v>
      </c>
      <c r="E1084" s="1">
        <v>45110</v>
      </c>
      <c r="F1084">
        <v>724.5</v>
      </c>
      <c r="G1084">
        <v>49</v>
      </c>
      <c r="H1084" t="s">
        <v>6</v>
      </c>
      <c r="I1084" t="str">
        <f>_xlfn.XLOOKUP(shipments[[#This Row],[SPID]],people[SPID],people[Sales_person],"NA",0)</f>
        <v>Dennison Crosswaite</v>
      </c>
      <c r="J1084">
        <f>YEAR(shipments[[#This Row],[Shipdate]])</f>
        <v>2023</v>
      </c>
      <c r="K1084">
        <f>MONTH(shipments[[#This Row],[Shipdate]])</f>
        <v>7</v>
      </c>
      <c r="L1084" t="str">
        <f>TEXT(shipments[[#This Row],[Shipdate]],"mmmm")</f>
        <v>July</v>
      </c>
      <c r="M1084">
        <f>_xlfn.XLOOKUP(shipments[[#This Row],[PID]],products[PID],products[Cost_per_box],"NA",0)</f>
        <v>9.57</v>
      </c>
      <c r="N1084">
        <f>shipments[[#This Row],[Boxes]]*shipments[[#This Row],[Cost Per Box]]</f>
        <v>468.93</v>
      </c>
      <c r="O1084">
        <f>shipments[[#This Row],[Sales Amount]]-shipments[[#This Row],[Total Cost]]</f>
        <v>255.57</v>
      </c>
      <c r="P1084" s="9">
        <f>shipments[[#This Row],[Profit]]/shipments[[#This Row],[Sales Amount]]</f>
        <v>0.35275362318840581</v>
      </c>
    </row>
    <row r="1085" spans="1:16" x14ac:dyDescent="1">
      <c r="A1085" t="s">
        <v>1119</v>
      </c>
      <c r="B1085" t="s">
        <v>8039</v>
      </c>
      <c r="C1085" t="s">
        <v>8025</v>
      </c>
      <c r="D1085" t="s">
        <v>8037</v>
      </c>
      <c r="E1085" s="1">
        <v>45183</v>
      </c>
      <c r="F1085">
        <v>5753.25</v>
      </c>
      <c r="G1085">
        <v>320</v>
      </c>
      <c r="H1085" t="s">
        <v>6</v>
      </c>
      <c r="I1085" t="str">
        <f>_xlfn.XLOOKUP(shipments[[#This Row],[SPID]],people[SPID],people[Sales_person],"NA",0)</f>
        <v>Dennison Crosswaite</v>
      </c>
      <c r="J1085">
        <f>YEAR(shipments[[#This Row],[Shipdate]])</f>
        <v>2023</v>
      </c>
      <c r="K1085">
        <f>MONTH(shipments[[#This Row],[Shipdate]])</f>
        <v>9</v>
      </c>
      <c r="L1085" t="str">
        <f>TEXT(shipments[[#This Row],[Shipdate]],"mmmm")</f>
        <v>September</v>
      </c>
      <c r="M1085">
        <f>_xlfn.XLOOKUP(shipments[[#This Row],[PID]],products[PID],products[Cost_per_box],"NA",0)</f>
        <v>9.57</v>
      </c>
      <c r="N1085">
        <f>shipments[[#This Row],[Boxes]]*shipments[[#This Row],[Cost Per Box]]</f>
        <v>3062.4</v>
      </c>
      <c r="O1085">
        <f>shipments[[#This Row],[Sales Amount]]-shipments[[#This Row],[Total Cost]]</f>
        <v>2690.85</v>
      </c>
      <c r="P1085" s="9">
        <f>shipments[[#This Row],[Profit]]/shipments[[#This Row],[Sales Amount]]</f>
        <v>0.46770955546864812</v>
      </c>
    </row>
    <row r="1086" spans="1:16" x14ac:dyDescent="1">
      <c r="A1086" t="s">
        <v>1120</v>
      </c>
      <c r="B1086" t="s">
        <v>8039</v>
      </c>
      <c r="C1086" t="s">
        <v>8025</v>
      </c>
      <c r="D1086" t="s">
        <v>8034</v>
      </c>
      <c r="E1086" s="1">
        <v>45064</v>
      </c>
      <c r="F1086">
        <v>135</v>
      </c>
      <c r="G1086">
        <v>10</v>
      </c>
      <c r="H1086" t="s">
        <v>6</v>
      </c>
      <c r="I1086" t="str">
        <f>_xlfn.XLOOKUP(shipments[[#This Row],[SPID]],people[SPID],people[Sales_person],"NA",0)</f>
        <v>Dennison Crosswaite</v>
      </c>
      <c r="J1086">
        <f>YEAR(shipments[[#This Row],[Shipdate]])</f>
        <v>2023</v>
      </c>
      <c r="K1086">
        <f>MONTH(shipments[[#This Row],[Shipdate]])</f>
        <v>5</v>
      </c>
      <c r="L1086" t="str">
        <f>TEXT(shipments[[#This Row],[Shipdate]],"mmmm")</f>
        <v>May</v>
      </c>
      <c r="M1086">
        <f>_xlfn.XLOOKUP(shipments[[#This Row],[PID]],products[PID],products[Cost_per_box],"NA",0)</f>
        <v>9.57</v>
      </c>
      <c r="N1086">
        <f>shipments[[#This Row],[Boxes]]*shipments[[#This Row],[Cost Per Box]]</f>
        <v>95.7</v>
      </c>
      <c r="O1086">
        <f>shipments[[#This Row],[Sales Amount]]-shipments[[#This Row],[Total Cost]]</f>
        <v>39.299999999999997</v>
      </c>
      <c r="P1086" s="9">
        <f>shipments[[#This Row],[Profit]]/shipments[[#This Row],[Sales Amount]]</f>
        <v>0.2911111111111111</v>
      </c>
    </row>
    <row r="1087" spans="1:16" x14ac:dyDescent="1">
      <c r="A1087" t="s">
        <v>1121</v>
      </c>
      <c r="B1087" t="s">
        <v>8039</v>
      </c>
      <c r="C1087" t="s">
        <v>8026</v>
      </c>
      <c r="D1087" t="s">
        <v>8032</v>
      </c>
      <c r="E1087" s="1">
        <v>45492</v>
      </c>
      <c r="F1087">
        <v>4740.75</v>
      </c>
      <c r="G1087">
        <v>527</v>
      </c>
      <c r="H1087" t="s">
        <v>17</v>
      </c>
      <c r="I1087" t="str">
        <f>_xlfn.XLOOKUP(shipments[[#This Row],[SPID]],people[SPID],people[Sales_person],"NA",0)</f>
        <v>Dennison Crosswaite</v>
      </c>
      <c r="J1087">
        <f>YEAR(shipments[[#This Row],[Shipdate]])</f>
        <v>2024</v>
      </c>
      <c r="K1087">
        <f>MONTH(shipments[[#This Row],[Shipdate]])</f>
        <v>7</v>
      </c>
      <c r="L1087" t="str">
        <f>TEXT(shipments[[#This Row],[Shipdate]],"mmmm")</f>
        <v>July</v>
      </c>
      <c r="M1087">
        <f>_xlfn.XLOOKUP(shipments[[#This Row],[PID]],products[PID],products[Cost_per_box],"NA",0)</f>
        <v>8.43</v>
      </c>
      <c r="N1087">
        <f>shipments[[#This Row],[Boxes]]*shipments[[#This Row],[Cost Per Box]]</f>
        <v>4442.6099999999997</v>
      </c>
      <c r="O1087">
        <f>shipments[[#This Row],[Sales Amount]]-shipments[[#This Row],[Total Cost]]</f>
        <v>298.14000000000033</v>
      </c>
      <c r="P1087" s="9">
        <f>shipments[[#This Row],[Profit]]/shipments[[#This Row],[Sales Amount]]</f>
        <v>6.2888783420344957E-2</v>
      </c>
    </row>
    <row r="1088" spans="1:16" x14ac:dyDescent="1">
      <c r="A1088" t="s">
        <v>1122</v>
      </c>
      <c r="B1088" t="s">
        <v>8039</v>
      </c>
      <c r="C1088" t="s">
        <v>8026</v>
      </c>
      <c r="D1088" t="s">
        <v>8033</v>
      </c>
      <c r="E1088" s="1">
        <v>45498</v>
      </c>
      <c r="F1088">
        <v>9564.75</v>
      </c>
      <c r="G1088">
        <v>1196</v>
      </c>
      <c r="H1088" t="s">
        <v>17</v>
      </c>
      <c r="I1088" t="str">
        <f>_xlfn.XLOOKUP(shipments[[#This Row],[SPID]],people[SPID],people[Sales_person],"NA",0)</f>
        <v>Dennison Crosswaite</v>
      </c>
      <c r="J1088">
        <f>YEAR(shipments[[#This Row],[Shipdate]])</f>
        <v>2024</v>
      </c>
      <c r="K1088">
        <f>MONTH(shipments[[#This Row],[Shipdate]])</f>
        <v>7</v>
      </c>
      <c r="L1088" t="str">
        <f>TEXT(shipments[[#This Row],[Shipdate]],"mmmm")</f>
        <v>July</v>
      </c>
      <c r="M1088">
        <f>_xlfn.XLOOKUP(shipments[[#This Row],[PID]],products[PID],products[Cost_per_box],"NA",0)</f>
        <v>8.43</v>
      </c>
      <c r="N1088">
        <f>shipments[[#This Row],[Boxes]]*shipments[[#This Row],[Cost Per Box]]</f>
        <v>10082.279999999999</v>
      </c>
      <c r="O1088">
        <f>shipments[[#This Row],[Sales Amount]]-shipments[[#This Row],[Total Cost]]</f>
        <v>-517.52999999999884</v>
      </c>
      <c r="P1088" s="9">
        <f>shipments[[#This Row],[Profit]]/shipments[[#This Row],[Sales Amount]]</f>
        <v>-5.4108053007135455E-2</v>
      </c>
    </row>
    <row r="1089" spans="1:16" x14ac:dyDescent="1">
      <c r="A1089" t="s">
        <v>1123</v>
      </c>
      <c r="B1089" t="s">
        <v>8039</v>
      </c>
      <c r="C1089" t="s">
        <v>8026</v>
      </c>
      <c r="D1089" t="s">
        <v>8033</v>
      </c>
      <c r="E1089" s="1">
        <v>45124</v>
      </c>
      <c r="F1089">
        <v>3037.5</v>
      </c>
      <c r="G1089">
        <v>434</v>
      </c>
      <c r="H1089" t="s">
        <v>6</v>
      </c>
      <c r="I1089" t="str">
        <f>_xlfn.XLOOKUP(shipments[[#This Row],[SPID]],people[SPID],people[Sales_person],"NA",0)</f>
        <v>Dennison Crosswaite</v>
      </c>
      <c r="J1089">
        <f>YEAR(shipments[[#This Row],[Shipdate]])</f>
        <v>2023</v>
      </c>
      <c r="K1089">
        <f>MONTH(shipments[[#This Row],[Shipdate]])</f>
        <v>7</v>
      </c>
      <c r="L1089" t="str">
        <f>TEXT(shipments[[#This Row],[Shipdate]],"mmmm")</f>
        <v>July</v>
      </c>
      <c r="M1089">
        <f>_xlfn.XLOOKUP(shipments[[#This Row],[PID]],products[PID],products[Cost_per_box],"NA",0)</f>
        <v>8.43</v>
      </c>
      <c r="N1089">
        <f>shipments[[#This Row],[Boxes]]*shipments[[#This Row],[Cost Per Box]]</f>
        <v>3658.62</v>
      </c>
      <c r="O1089">
        <f>shipments[[#This Row],[Sales Amount]]-shipments[[#This Row],[Total Cost]]</f>
        <v>-621.11999999999989</v>
      </c>
      <c r="P1089" s="9">
        <f>shipments[[#This Row],[Profit]]/shipments[[#This Row],[Sales Amount]]</f>
        <v>-0.20448395061728392</v>
      </c>
    </row>
    <row r="1090" spans="1:16" x14ac:dyDescent="1">
      <c r="A1090" t="s">
        <v>1124</v>
      </c>
      <c r="B1090" t="s">
        <v>8039</v>
      </c>
      <c r="C1090" t="s">
        <v>8027</v>
      </c>
      <c r="D1090" t="s">
        <v>8033</v>
      </c>
      <c r="E1090" s="1">
        <v>45125</v>
      </c>
      <c r="F1090">
        <v>8574.75</v>
      </c>
      <c r="G1090">
        <v>953</v>
      </c>
      <c r="H1090" t="s">
        <v>6</v>
      </c>
      <c r="I1090" t="str">
        <f>_xlfn.XLOOKUP(shipments[[#This Row],[SPID]],people[SPID],people[Sales_person],"NA",0)</f>
        <v>Dennison Crosswaite</v>
      </c>
      <c r="J1090">
        <f>YEAR(shipments[[#This Row],[Shipdate]])</f>
        <v>2023</v>
      </c>
      <c r="K1090">
        <f>MONTH(shipments[[#This Row],[Shipdate]])</f>
        <v>7</v>
      </c>
      <c r="L1090" t="str">
        <f>TEXT(shipments[[#This Row],[Shipdate]],"mmmm")</f>
        <v>July</v>
      </c>
      <c r="M1090">
        <f>_xlfn.XLOOKUP(shipments[[#This Row],[PID]],products[PID],products[Cost_per_box],"NA",0)</f>
        <v>6.8</v>
      </c>
      <c r="N1090">
        <f>shipments[[#This Row],[Boxes]]*shipments[[#This Row],[Cost Per Box]]</f>
        <v>6480.4</v>
      </c>
      <c r="O1090">
        <f>shipments[[#This Row],[Sales Amount]]-shipments[[#This Row],[Total Cost]]</f>
        <v>2094.3500000000004</v>
      </c>
      <c r="P1090" s="9">
        <f>shipments[[#This Row],[Profit]]/shipments[[#This Row],[Sales Amount]]</f>
        <v>0.24424618793550837</v>
      </c>
    </row>
    <row r="1091" spans="1:16" x14ac:dyDescent="1">
      <c r="A1091" t="s">
        <v>1125</v>
      </c>
      <c r="B1091" t="s">
        <v>8039</v>
      </c>
      <c r="C1091" t="s">
        <v>8027</v>
      </c>
      <c r="D1091" t="s">
        <v>8032</v>
      </c>
      <c r="E1091" s="1">
        <v>45484</v>
      </c>
      <c r="F1091">
        <v>6464.25</v>
      </c>
      <c r="G1091">
        <v>719</v>
      </c>
      <c r="H1091" t="s">
        <v>17</v>
      </c>
      <c r="I1091" t="str">
        <f>_xlfn.XLOOKUP(shipments[[#This Row],[SPID]],people[SPID],people[Sales_person],"NA",0)</f>
        <v>Dennison Crosswaite</v>
      </c>
      <c r="J1091">
        <f>YEAR(shipments[[#This Row],[Shipdate]])</f>
        <v>2024</v>
      </c>
      <c r="K1091">
        <f>MONTH(shipments[[#This Row],[Shipdate]])</f>
        <v>7</v>
      </c>
      <c r="L1091" t="str">
        <f>TEXT(shipments[[#This Row],[Shipdate]],"mmmm")</f>
        <v>July</v>
      </c>
      <c r="M1091">
        <f>_xlfn.XLOOKUP(shipments[[#This Row],[PID]],products[PID],products[Cost_per_box],"NA",0)</f>
        <v>6.8</v>
      </c>
      <c r="N1091">
        <f>shipments[[#This Row],[Boxes]]*shipments[[#This Row],[Cost Per Box]]</f>
        <v>4889.2</v>
      </c>
      <c r="O1091">
        <f>shipments[[#This Row],[Sales Amount]]-shipments[[#This Row],[Total Cost]]</f>
        <v>1575.0500000000002</v>
      </c>
      <c r="P1091" s="9">
        <f>shipments[[#This Row],[Profit]]/shipments[[#This Row],[Sales Amount]]</f>
        <v>0.24365548980933599</v>
      </c>
    </row>
    <row r="1092" spans="1:16" x14ac:dyDescent="1">
      <c r="A1092" t="s">
        <v>1126</v>
      </c>
      <c r="B1092" t="s">
        <v>8039</v>
      </c>
      <c r="C1092" t="s">
        <v>8028</v>
      </c>
      <c r="D1092" t="s">
        <v>8033</v>
      </c>
      <c r="E1092" s="1">
        <v>45042</v>
      </c>
      <c r="F1092">
        <v>7069.5</v>
      </c>
      <c r="G1092">
        <v>262</v>
      </c>
      <c r="H1092" t="s">
        <v>6</v>
      </c>
      <c r="I1092" t="str">
        <f>_xlfn.XLOOKUP(shipments[[#This Row],[SPID]],people[SPID],people[Sales_person],"NA",0)</f>
        <v>Dennison Crosswaite</v>
      </c>
      <c r="J1092">
        <f>YEAR(shipments[[#This Row],[Shipdate]])</f>
        <v>2023</v>
      </c>
      <c r="K1092">
        <f>MONTH(shipments[[#This Row],[Shipdate]])</f>
        <v>4</v>
      </c>
      <c r="L1092" t="str">
        <f>TEXT(shipments[[#This Row],[Shipdate]],"mmmm")</f>
        <v>April</v>
      </c>
      <c r="M1092">
        <f>_xlfn.XLOOKUP(shipments[[#This Row],[PID]],products[PID],products[Cost_per_box],"NA",0)</f>
        <v>5.04</v>
      </c>
      <c r="N1092">
        <f>shipments[[#This Row],[Boxes]]*shipments[[#This Row],[Cost Per Box]]</f>
        <v>1320.48</v>
      </c>
      <c r="O1092">
        <f>shipments[[#This Row],[Sales Amount]]-shipments[[#This Row],[Total Cost]]</f>
        <v>5749.02</v>
      </c>
      <c r="P1092" s="9">
        <f>shipments[[#This Row],[Profit]]/shipments[[#This Row],[Sales Amount]]</f>
        <v>0.81321451304901338</v>
      </c>
    </row>
    <row r="1093" spans="1:16" x14ac:dyDescent="1">
      <c r="A1093" t="s">
        <v>1127</v>
      </c>
      <c r="B1093" t="s">
        <v>8039</v>
      </c>
      <c r="C1093" t="s">
        <v>8028</v>
      </c>
      <c r="D1093" t="s">
        <v>8036</v>
      </c>
      <c r="E1093" s="1">
        <v>45021</v>
      </c>
      <c r="F1093">
        <v>3222</v>
      </c>
      <c r="G1093">
        <v>116</v>
      </c>
      <c r="H1093" t="s">
        <v>6</v>
      </c>
      <c r="I1093" t="str">
        <f>_xlfn.XLOOKUP(shipments[[#This Row],[SPID]],people[SPID],people[Sales_person],"NA",0)</f>
        <v>Dennison Crosswaite</v>
      </c>
      <c r="J1093">
        <f>YEAR(shipments[[#This Row],[Shipdate]])</f>
        <v>2023</v>
      </c>
      <c r="K1093">
        <f>MONTH(shipments[[#This Row],[Shipdate]])</f>
        <v>4</v>
      </c>
      <c r="L1093" t="str">
        <f>TEXT(shipments[[#This Row],[Shipdate]],"mmmm")</f>
        <v>April</v>
      </c>
      <c r="M1093">
        <f>_xlfn.XLOOKUP(shipments[[#This Row],[PID]],products[PID],products[Cost_per_box],"NA",0)</f>
        <v>5.04</v>
      </c>
      <c r="N1093">
        <f>shipments[[#This Row],[Boxes]]*shipments[[#This Row],[Cost Per Box]]</f>
        <v>584.64</v>
      </c>
      <c r="O1093">
        <f>shipments[[#This Row],[Sales Amount]]-shipments[[#This Row],[Total Cost]]</f>
        <v>2637.36</v>
      </c>
      <c r="P1093" s="9">
        <f>shipments[[#This Row],[Profit]]/shipments[[#This Row],[Sales Amount]]</f>
        <v>0.81854748603351957</v>
      </c>
    </row>
    <row r="1094" spans="1:16" x14ac:dyDescent="1">
      <c r="A1094" t="s">
        <v>1128</v>
      </c>
      <c r="B1094" t="s">
        <v>8039</v>
      </c>
      <c r="C1094" t="s">
        <v>8028</v>
      </c>
      <c r="D1094" t="s">
        <v>8033</v>
      </c>
      <c r="E1094" s="1">
        <v>44939</v>
      </c>
      <c r="F1094">
        <v>2547</v>
      </c>
      <c r="G1094">
        <v>98</v>
      </c>
      <c r="H1094" t="s">
        <v>6</v>
      </c>
      <c r="I1094" t="str">
        <f>_xlfn.XLOOKUP(shipments[[#This Row],[SPID]],people[SPID],people[Sales_person],"NA",0)</f>
        <v>Dennison Crosswaite</v>
      </c>
      <c r="J1094">
        <f>YEAR(shipments[[#This Row],[Shipdate]])</f>
        <v>2023</v>
      </c>
      <c r="K1094">
        <f>MONTH(shipments[[#This Row],[Shipdate]])</f>
        <v>1</v>
      </c>
      <c r="L1094" t="str">
        <f>TEXT(shipments[[#This Row],[Shipdate]],"mmmm")</f>
        <v>January</v>
      </c>
      <c r="M1094">
        <f>_xlfn.XLOOKUP(shipments[[#This Row],[PID]],products[PID],products[Cost_per_box],"NA",0)</f>
        <v>5.04</v>
      </c>
      <c r="N1094">
        <f>shipments[[#This Row],[Boxes]]*shipments[[#This Row],[Cost Per Box]]</f>
        <v>493.92</v>
      </c>
      <c r="O1094">
        <f>shipments[[#This Row],[Sales Amount]]-shipments[[#This Row],[Total Cost]]</f>
        <v>2053.08</v>
      </c>
      <c r="P1094" s="9">
        <f>shipments[[#This Row],[Profit]]/shipments[[#This Row],[Sales Amount]]</f>
        <v>0.80607773851590103</v>
      </c>
    </row>
    <row r="1095" spans="1:16" x14ac:dyDescent="1">
      <c r="A1095" t="s">
        <v>1129</v>
      </c>
      <c r="B1095" t="s">
        <v>8039</v>
      </c>
      <c r="C1095" t="s">
        <v>8028</v>
      </c>
      <c r="D1095" t="s">
        <v>8034</v>
      </c>
      <c r="E1095" s="1">
        <v>44942</v>
      </c>
      <c r="F1095">
        <v>1624.5</v>
      </c>
      <c r="G1095">
        <v>59</v>
      </c>
      <c r="H1095" t="s">
        <v>6</v>
      </c>
      <c r="I1095" t="str">
        <f>_xlfn.XLOOKUP(shipments[[#This Row],[SPID]],people[SPID],people[Sales_person],"NA",0)</f>
        <v>Dennison Crosswaite</v>
      </c>
      <c r="J1095">
        <f>YEAR(shipments[[#This Row],[Shipdate]])</f>
        <v>2023</v>
      </c>
      <c r="K1095">
        <f>MONTH(shipments[[#This Row],[Shipdate]])</f>
        <v>1</v>
      </c>
      <c r="L1095" t="str">
        <f>TEXT(shipments[[#This Row],[Shipdate]],"mmmm")</f>
        <v>January</v>
      </c>
      <c r="M1095">
        <f>_xlfn.XLOOKUP(shipments[[#This Row],[PID]],products[PID],products[Cost_per_box],"NA",0)</f>
        <v>5.04</v>
      </c>
      <c r="N1095">
        <f>shipments[[#This Row],[Boxes]]*shipments[[#This Row],[Cost Per Box]]</f>
        <v>297.36</v>
      </c>
      <c r="O1095">
        <f>shipments[[#This Row],[Sales Amount]]-shipments[[#This Row],[Total Cost]]</f>
        <v>1327.1399999999999</v>
      </c>
      <c r="P1095" s="9">
        <f>shipments[[#This Row],[Profit]]/shipments[[#This Row],[Sales Amount]]</f>
        <v>0.81695290858725755</v>
      </c>
    </row>
    <row r="1096" spans="1:16" x14ac:dyDescent="1">
      <c r="A1096" t="s">
        <v>1130</v>
      </c>
      <c r="B1096" t="s">
        <v>8039</v>
      </c>
      <c r="C1096" t="s">
        <v>8029</v>
      </c>
      <c r="D1096" t="s">
        <v>8036</v>
      </c>
      <c r="E1096" s="1">
        <v>44967</v>
      </c>
      <c r="F1096">
        <v>3264.75</v>
      </c>
      <c r="G1096">
        <v>273</v>
      </c>
      <c r="H1096" t="s">
        <v>6</v>
      </c>
      <c r="I1096" t="str">
        <f>_xlfn.XLOOKUP(shipments[[#This Row],[SPID]],people[SPID],people[Sales_person],"NA",0)</f>
        <v>Dennison Crosswaite</v>
      </c>
      <c r="J1096">
        <f>YEAR(shipments[[#This Row],[Shipdate]])</f>
        <v>2023</v>
      </c>
      <c r="K1096">
        <f>MONTH(shipments[[#This Row],[Shipdate]])</f>
        <v>2</v>
      </c>
      <c r="L1096" t="str">
        <f>TEXT(shipments[[#This Row],[Shipdate]],"mmmm")</f>
        <v>February</v>
      </c>
      <c r="M1096">
        <f>_xlfn.XLOOKUP(shipments[[#This Row],[PID]],products[PID],products[Cost_per_box],"NA",0)</f>
        <v>2.76</v>
      </c>
      <c r="N1096">
        <f>shipments[[#This Row],[Boxes]]*shipments[[#This Row],[Cost Per Box]]</f>
        <v>753.4799999999999</v>
      </c>
      <c r="O1096">
        <f>shipments[[#This Row],[Sales Amount]]-shipments[[#This Row],[Total Cost]]</f>
        <v>2511.27</v>
      </c>
      <c r="P1096" s="9">
        <f>shipments[[#This Row],[Profit]]/shipments[[#This Row],[Sales Amount]]</f>
        <v>0.76920744314266021</v>
      </c>
    </row>
    <row r="1097" spans="1:16" x14ac:dyDescent="1">
      <c r="A1097" t="s">
        <v>1131</v>
      </c>
      <c r="B1097" t="s">
        <v>8039</v>
      </c>
      <c r="C1097" t="s">
        <v>8029</v>
      </c>
      <c r="D1097" t="s">
        <v>8037</v>
      </c>
      <c r="E1097" s="1">
        <v>44994</v>
      </c>
      <c r="F1097">
        <v>12766.5</v>
      </c>
      <c r="G1097">
        <v>1064</v>
      </c>
      <c r="H1097" t="s">
        <v>6</v>
      </c>
      <c r="I1097" t="str">
        <f>_xlfn.XLOOKUP(shipments[[#This Row],[SPID]],people[SPID],people[Sales_person],"NA",0)</f>
        <v>Dennison Crosswaite</v>
      </c>
      <c r="J1097">
        <f>YEAR(shipments[[#This Row],[Shipdate]])</f>
        <v>2023</v>
      </c>
      <c r="K1097">
        <f>MONTH(shipments[[#This Row],[Shipdate]])</f>
        <v>3</v>
      </c>
      <c r="L1097" t="str">
        <f>TEXT(shipments[[#This Row],[Shipdate]],"mmmm")</f>
        <v>March</v>
      </c>
      <c r="M1097">
        <f>_xlfn.XLOOKUP(shipments[[#This Row],[PID]],products[PID],products[Cost_per_box],"NA",0)</f>
        <v>2.76</v>
      </c>
      <c r="N1097">
        <f>shipments[[#This Row],[Boxes]]*shipments[[#This Row],[Cost Per Box]]</f>
        <v>2936.64</v>
      </c>
      <c r="O1097">
        <f>shipments[[#This Row],[Sales Amount]]-shipments[[#This Row],[Total Cost]]</f>
        <v>9829.86</v>
      </c>
      <c r="P1097" s="9">
        <f>shipments[[#This Row],[Profit]]/shipments[[#This Row],[Sales Amount]]</f>
        <v>0.76997297614851379</v>
      </c>
    </row>
    <row r="1098" spans="1:16" x14ac:dyDescent="1">
      <c r="A1098" t="s">
        <v>1132</v>
      </c>
      <c r="B1098" t="s">
        <v>8039</v>
      </c>
      <c r="C1098" t="s">
        <v>8030</v>
      </c>
      <c r="D1098" t="s">
        <v>8032</v>
      </c>
      <c r="E1098" s="1">
        <v>45484</v>
      </c>
      <c r="F1098">
        <v>6246</v>
      </c>
      <c r="G1098">
        <v>694</v>
      </c>
      <c r="H1098" t="s">
        <v>17</v>
      </c>
      <c r="I1098" t="str">
        <f>_xlfn.XLOOKUP(shipments[[#This Row],[SPID]],people[SPID],people[Sales_person],"NA",0)</f>
        <v>Dennison Crosswaite</v>
      </c>
      <c r="J1098">
        <f>YEAR(shipments[[#This Row],[Shipdate]])</f>
        <v>2024</v>
      </c>
      <c r="K1098">
        <f>MONTH(shipments[[#This Row],[Shipdate]])</f>
        <v>7</v>
      </c>
      <c r="L1098" t="str">
        <f>TEXT(shipments[[#This Row],[Shipdate]],"mmmm")</f>
        <v>July</v>
      </c>
      <c r="M1098">
        <f>_xlfn.XLOOKUP(shipments[[#This Row],[PID]],products[PID],products[Cost_per_box],"NA",0)</f>
        <v>3.32</v>
      </c>
      <c r="N1098">
        <f>shipments[[#This Row],[Boxes]]*shipments[[#This Row],[Cost Per Box]]</f>
        <v>2304.08</v>
      </c>
      <c r="O1098">
        <f>shipments[[#This Row],[Sales Amount]]-shipments[[#This Row],[Total Cost]]</f>
        <v>3941.92</v>
      </c>
      <c r="P1098" s="9">
        <f>shipments[[#This Row],[Profit]]/shipments[[#This Row],[Sales Amount]]</f>
        <v>0.63111111111111118</v>
      </c>
    </row>
    <row r="1099" spans="1:16" x14ac:dyDescent="1">
      <c r="A1099" t="s">
        <v>1133</v>
      </c>
      <c r="B1099" t="s">
        <v>8039</v>
      </c>
      <c r="C1099" t="s">
        <v>8030</v>
      </c>
      <c r="D1099" t="s">
        <v>8032</v>
      </c>
      <c r="E1099" s="1">
        <v>45294</v>
      </c>
      <c r="F1099">
        <v>2416.5</v>
      </c>
      <c r="G1099">
        <v>242</v>
      </c>
      <c r="H1099" t="s">
        <v>6</v>
      </c>
      <c r="I1099" t="str">
        <f>_xlfn.XLOOKUP(shipments[[#This Row],[SPID]],people[SPID],people[Sales_person],"NA",0)</f>
        <v>Dennison Crosswaite</v>
      </c>
      <c r="J1099">
        <f>YEAR(shipments[[#This Row],[Shipdate]])</f>
        <v>2024</v>
      </c>
      <c r="K1099">
        <f>MONTH(shipments[[#This Row],[Shipdate]])</f>
        <v>1</v>
      </c>
      <c r="L1099" t="str">
        <f>TEXT(shipments[[#This Row],[Shipdate]],"mmmm")</f>
        <v>January</v>
      </c>
      <c r="M1099">
        <f>_xlfn.XLOOKUP(shipments[[#This Row],[PID]],products[PID],products[Cost_per_box],"NA",0)</f>
        <v>3.32</v>
      </c>
      <c r="N1099">
        <f>shipments[[#This Row],[Boxes]]*shipments[[#This Row],[Cost Per Box]]</f>
        <v>803.43999999999994</v>
      </c>
      <c r="O1099">
        <f>shipments[[#This Row],[Sales Amount]]-shipments[[#This Row],[Total Cost]]</f>
        <v>1613.06</v>
      </c>
      <c r="P1099" s="9">
        <f>shipments[[#This Row],[Profit]]/shipments[[#This Row],[Sales Amount]]</f>
        <v>0.66751913925098283</v>
      </c>
    </row>
    <row r="1100" spans="1:16" x14ac:dyDescent="1">
      <c r="A1100" t="s">
        <v>1134</v>
      </c>
      <c r="B1100" t="s">
        <v>8039</v>
      </c>
      <c r="C1100" t="s">
        <v>8030</v>
      </c>
      <c r="D1100" t="s">
        <v>8033</v>
      </c>
      <c r="E1100" s="1">
        <v>45306</v>
      </c>
      <c r="F1100">
        <v>9130.5</v>
      </c>
      <c r="G1100">
        <v>1305</v>
      </c>
      <c r="H1100" t="s">
        <v>6</v>
      </c>
      <c r="I1100" t="str">
        <f>_xlfn.XLOOKUP(shipments[[#This Row],[SPID]],people[SPID],people[Sales_person],"NA",0)</f>
        <v>Dennison Crosswaite</v>
      </c>
      <c r="J1100">
        <f>YEAR(shipments[[#This Row],[Shipdate]])</f>
        <v>2024</v>
      </c>
      <c r="K1100">
        <f>MONTH(shipments[[#This Row],[Shipdate]])</f>
        <v>1</v>
      </c>
      <c r="L1100" t="str">
        <f>TEXT(shipments[[#This Row],[Shipdate]],"mmmm")</f>
        <v>January</v>
      </c>
      <c r="M1100">
        <f>_xlfn.XLOOKUP(shipments[[#This Row],[PID]],products[PID],products[Cost_per_box],"NA",0)</f>
        <v>3.32</v>
      </c>
      <c r="N1100">
        <f>shipments[[#This Row],[Boxes]]*shipments[[#This Row],[Cost Per Box]]</f>
        <v>4332.5999999999995</v>
      </c>
      <c r="O1100">
        <f>shipments[[#This Row],[Sales Amount]]-shipments[[#This Row],[Total Cost]]</f>
        <v>4797.9000000000005</v>
      </c>
      <c r="P1100" s="9">
        <f>shipments[[#This Row],[Profit]]/shipments[[#This Row],[Sales Amount]]</f>
        <v>0.52548053228191238</v>
      </c>
    </row>
    <row r="1101" spans="1:16" x14ac:dyDescent="1">
      <c r="A1101" t="s">
        <v>1135</v>
      </c>
      <c r="B1101" t="s">
        <v>8039</v>
      </c>
      <c r="C1101" t="s">
        <v>8030</v>
      </c>
      <c r="D1101" t="s">
        <v>8033</v>
      </c>
      <c r="E1101" s="1">
        <v>45117</v>
      </c>
      <c r="F1101">
        <v>733.5</v>
      </c>
      <c r="G1101">
        <v>82</v>
      </c>
      <c r="H1101" t="s">
        <v>6</v>
      </c>
      <c r="I1101" t="str">
        <f>_xlfn.XLOOKUP(shipments[[#This Row],[SPID]],people[SPID],people[Sales_person],"NA",0)</f>
        <v>Dennison Crosswaite</v>
      </c>
      <c r="J1101">
        <f>YEAR(shipments[[#This Row],[Shipdate]])</f>
        <v>2023</v>
      </c>
      <c r="K1101">
        <f>MONTH(shipments[[#This Row],[Shipdate]])</f>
        <v>7</v>
      </c>
      <c r="L1101" t="str">
        <f>TEXT(shipments[[#This Row],[Shipdate]],"mmmm")</f>
        <v>July</v>
      </c>
      <c r="M1101">
        <f>_xlfn.XLOOKUP(shipments[[#This Row],[PID]],products[PID],products[Cost_per_box],"NA",0)</f>
        <v>3.32</v>
      </c>
      <c r="N1101">
        <f>shipments[[#This Row],[Boxes]]*shipments[[#This Row],[Cost Per Box]]</f>
        <v>272.24</v>
      </c>
      <c r="O1101">
        <f>shipments[[#This Row],[Sales Amount]]-shipments[[#This Row],[Total Cost]]</f>
        <v>461.26</v>
      </c>
      <c r="P1101" s="9">
        <f>shipments[[#This Row],[Profit]]/shipments[[#This Row],[Sales Amount]]</f>
        <v>0.6288479890933879</v>
      </c>
    </row>
    <row r="1102" spans="1:16" x14ac:dyDescent="1">
      <c r="A1102" t="s">
        <v>1136</v>
      </c>
      <c r="B1102" t="s">
        <v>8039</v>
      </c>
      <c r="C1102" t="s">
        <v>8030</v>
      </c>
      <c r="D1102" t="s">
        <v>8035</v>
      </c>
      <c r="E1102" s="1">
        <v>44977</v>
      </c>
      <c r="F1102">
        <v>5179.5</v>
      </c>
      <c r="G1102">
        <v>576</v>
      </c>
      <c r="H1102" t="s">
        <v>6</v>
      </c>
      <c r="I1102" t="str">
        <f>_xlfn.XLOOKUP(shipments[[#This Row],[SPID]],people[SPID],people[Sales_person],"NA",0)</f>
        <v>Dennison Crosswaite</v>
      </c>
      <c r="J1102">
        <f>YEAR(shipments[[#This Row],[Shipdate]])</f>
        <v>2023</v>
      </c>
      <c r="K1102">
        <f>MONTH(shipments[[#This Row],[Shipdate]])</f>
        <v>2</v>
      </c>
      <c r="L1102" t="str">
        <f>TEXT(shipments[[#This Row],[Shipdate]],"mmmm")</f>
        <v>February</v>
      </c>
      <c r="M1102">
        <f>_xlfn.XLOOKUP(shipments[[#This Row],[PID]],products[PID],products[Cost_per_box],"NA",0)</f>
        <v>3.32</v>
      </c>
      <c r="N1102">
        <f>shipments[[#This Row],[Boxes]]*shipments[[#This Row],[Cost Per Box]]</f>
        <v>1912.32</v>
      </c>
      <c r="O1102">
        <f>shipments[[#This Row],[Sales Amount]]-shipments[[#This Row],[Total Cost]]</f>
        <v>3267.1800000000003</v>
      </c>
      <c r="P1102" s="9">
        <f>shipments[[#This Row],[Profit]]/shipments[[#This Row],[Sales Amount]]</f>
        <v>0.63079061685490878</v>
      </c>
    </row>
    <row r="1103" spans="1:16" x14ac:dyDescent="1">
      <c r="A1103" t="s">
        <v>1137</v>
      </c>
      <c r="B1103" t="s">
        <v>8039</v>
      </c>
      <c r="C1103" t="s">
        <v>8030</v>
      </c>
      <c r="D1103" t="s">
        <v>8036</v>
      </c>
      <c r="E1103" s="1">
        <v>45530</v>
      </c>
      <c r="F1103">
        <v>3861</v>
      </c>
      <c r="G1103">
        <v>483</v>
      </c>
      <c r="H1103" t="s">
        <v>17</v>
      </c>
      <c r="I1103" t="str">
        <f>_xlfn.XLOOKUP(shipments[[#This Row],[SPID]],people[SPID],people[Sales_person],"NA",0)</f>
        <v>Dennison Crosswaite</v>
      </c>
      <c r="J1103">
        <f>YEAR(shipments[[#This Row],[Shipdate]])</f>
        <v>2024</v>
      </c>
      <c r="K1103">
        <f>MONTH(shipments[[#This Row],[Shipdate]])</f>
        <v>8</v>
      </c>
      <c r="L1103" t="str">
        <f>TEXT(shipments[[#This Row],[Shipdate]],"mmmm")</f>
        <v>August</v>
      </c>
      <c r="M1103">
        <f>_xlfn.XLOOKUP(shipments[[#This Row],[PID]],products[PID],products[Cost_per_box],"NA",0)</f>
        <v>3.32</v>
      </c>
      <c r="N1103">
        <f>shipments[[#This Row],[Boxes]]*shipments[[#This Row],[Cost Per Box]]</f>
        <v>1603.56</v>
      </c>
      <c r="O1103">
        <f>shipments[[#This Row],[Sales Amount]]-shipments[[#This Row],[Total Cost]]</f>
        <v>2257.44</v>
      </c>
      <c r="P1103" s="9">
        <f>shipments[[#This Row],[Profit]]/shipments[[#This Row],[Sales Amount]]</f>
        <v>0.58467754467754474</v>
      </c>
    </row>
    <row r="1104" spans="1:16" x14ac:dyDescent="1">
      <c r="A1104" t="s">
        <v>1138</v>
      </c>
      <c r="B1104" t="s">
        <v>8039</v>
      </c>
      <c r="C1104" t="s">
        <v>8030</v>
      </c>
      <c r="D1104" t="s">
        <v>8037</v>
      </c>
      <c r="E1104" s="1">
        <v>45050</v>
      </c>
      <c r="F1104">
        <v>4963.5</v>
      </c>
      <c r="G1104">
        <v>497</v>
      </c>
      <c r="H1104" t="s">
        <v>6</v>
      </c>
      <c r="I1104" t="str">
        <f>_xlfn.XLOOKUP(shipments[[#This Row],[SPID]],people[SPID],people[Sales_person],"NA",0)</f>
        <v>Dennison Crosswaite</v>
      </c>
      <c r="J1104">
        <f>YEAR(shipments[[#This Row],[Shipdate]])</f>
        <v>2023</v>
      </c>
      <c r="K1104">
        <f>MONTH(shipments[[#This Row],[Shipdate]])</f>
        <v>5</v>
      </c>
      <c r="L1104" t="str">
        <f>TEXT(shipments[[#This Row],[Shipdate]],"mmmm")</f>
        <v>May</v>
      </c>
      <c r="M1104">
        <f>_xlfn.XLOOKUP(shipments[[#This Row],[PID]],products[PID],products[Cost_per_box],"NA",0)</f>
        <v>3.32</v>
      </c>
      <c r="N1104">
        <f>shipments[[#This Row],[Boxes]]*shipments[[#This Row],[Cost Per Box]]</f>
        <v>1650.04</v>
      </c>
      <c r="O1104">
        <f>shipments[[#This Row],[Sales Amount]]-shipments[[#This Row],[Total Cost]]</f>
        <v>3313.46</v>
      </c>
      <c r="P1104" s="9">
        <f>shipments[[#This Row],[Profit]]/shipments[[#This Row],[Sales Amount]]</f>
        <v>0.66756522615090164</v>
      </c>
    </row>
    <row r="1105" spans="1:16" x14ac:dyDescent="1">
      <c r="A1105" t="s">
        <v>1139</v>
      </c>
      <c r="B1105" t="s">
        <v>8039</v>
      </c>
      <c r="C1105" t="s">
        <v>8031</v>
      </c>
      <c r="D1105" t="s">
        <v>8032</v>
      </c>
      <c r="E1105" s="1">
        <v>45450</v>
      </c>
      <c r="F1105">
        <v>4383</v>
      </c>
      <c r="G1105">
        <v>209</v>
      </c>
      <c r="H1105" t="s">
        <v>6</v>
      </c>
      <c r="I1105" t="str">
        <f>_xlfn.XLOOKUP(shipments[[#This Row],[SPID]],people[SPID],people[Sales_person],"NA",0)</f>
        <v>Dennison Crosswaite</v>
      </c>
      <c r="J1105">
        <f>YEAR(shipments[[#This Row],[Shipdate]])</f>
        <v>2024</v>
      </c>
      <c r="K1105">
        <f>MONTH(shipments[[#This Row],[Shipdate]])</f>
        <v>6</v>
      </c>
      <c r="L1105" t="str">
        <f>TEXT(shipments[[#This Row],[Shipdate]],"mmmm")</f>
        <v>June</v>
      </c>
      <c r="M1105">
        <f>_xlfn.XLOOKUP(shipments[[#This Row],[PID]],products[PID],products[Cost_per_box],"NA",0)</f>
        <v>2.65</v>
      </c>
      <c r="N1105">
        <f>shipments[[#This Row],[Boxes]]*shipments[[#This Row],[Cost Per Box]]</f>
        <v>553.85</v>
      </c>
      <c r="O1105">
        <f>shipments[[#This Row],[Sales Amount]]-shipments[[#This Row],[Total Cost]]</f>
        <v>3829.15</v>
      </c>
      <c r="P1105" s="9">
        <f>shipments[[#This Row],[Profit]]/shipments[[#This Row],[Sales Amount]]</f>
        <v>0.87363677846224053</v>
      </c>
    </row>
    <row r="1106" spans="1:16" x14ac:dyDescent="1">
      <c r="A1106" t="s">
        <v>1140</v>
      </c>
      <c r="B1106" t="s">
        <v>8040</v>
      </c>
      <c r="C1106" t="s">
        <v>8010</v>
      </c>
      <c r="D1106" t="s">
        <v>8037</v>
      </c>
      <c r="E1106" s="1">
        <v>45014</v>
      </c>
      <c r="F1106">
        <v>4956.75</v>
      </c>
      <c r="G1106">
        <v>355</v>
      </c>
      <c r="H1106" t="s">
        <v>6</v>
      </c>
      <c r="I1106" t="str">
        <f>_xlfn.XLOOKUP(shipments[[#This Row],[SPID]],people[SPID],people[Sales_person],"NA",0)</f>
        <v>Gunar Cockshoot</v>
      </c>
      <c r="J1106">
        <f>YEAR(shipments[[#This Row],[Shipdate]])</f>
        <v>2023</v>
      </c>
      <c r="K1106">
        <f>MONTH(shipments[[#This Row],[Shipdate]])</f>
        <v>3</v>
      </c>
      <c r="L1106" t="str">
        <f>TEXT(shipments[[#This Row],[Shipdate]],"mmmm")</f>
        <v>March</v>
      </c>
      <c r="M1106">
        <f>_xlfn.XLOOKUP(shipments[[#This Row],[PID]],products[PID],products[Cost_per_box],"NA",0)</f>
        <v>5.26</v>
      </c>
      <c r="N1106">
        <f>shipments[[#This Row],[Boxes]]*shipments[[#This Row],[Cost Per Box]]</f>
        <v>1867.3</v>
      </c>
      <c r="O1106">
        <f>shipments[[#This Row],[Sales Amount]]-shipments[[#This Row],[Total Cost]]</f>
        <v>3089.45</v>
      </c>
      <c r="P1106" s="9">
        <f>shipments[[#This Row],[Profit]]/shipments[[#This Row],[Sales Amount]]</f>
        <v>0.62328138397135213</v>
      </c>
    </row>
    <row r="1107" spans="1:16" x14ac:dyDescent="1">
      <c r="A1107" t="s">
        <v>1142</v>
      </c>
      <c r="B1107" t="s">
        <v>8040</v>
      </c>
      <c r="C1107" t="s">
        <v>8010</v>
      </c>
      <c r="D1107" t="s">
        <v>8035</v>
      </c>
      <c r="E1107" s="1">
        <v>45288</v>
      </c>
      <c r="F1107">
        <v>5958</v>
      </c>
      <c r="G1107">
        <v>426</v>
      </c>
      <c r="H1107" t="s">
        <v>6</v>
      </c>
      <c r="I1107" t="str">
        <f>_xlfn.XLOOKUP(shipments[[#This Row],[SPID]],people[SPID],people[Sales_person],"NA",0)</f>
        <v>Gunar Cockshoot</v>
      </c>
      <c r="J1107">
        <f>YEAR(shipments[[#This Row],[Shipdate]])</f>
        <v>2023</v>
      </c>
      <c r="K1107">
        <f>MONTH(shipments[[#This Row],[Shipdate]])</f>
        <v>12</v>
      </c>
      <c r="L1107" t="str">
        <f>TEXT(shipments[[#This Row],[Shipdate]],"mmmm")</f>
        <v>December</v>
      </c>
      <c r="M1107">
        <f>_xlfn.XLOOKUP(shipments[[#This Row],[PID]],products[PID],products[Cost_per_box],"NA",0)</f>
        <v>5.26</v>
      </c>
      <c r="N1107">
        <f>shipments[[#This Row],[Boxes]]*shipments[[#This Row],[Cost Per Box]]</f>
        <v>2240.7599999999998</v>
      </c>
      <c r="O1107">
        <f>shipments[[#This Row],[Sales Amount]]-shipments[[#This Row],[Total Cost]]</f>
        <v>3717.2400000000002</v>
      </c>
      <c r="P1107" s="9">
        <f>shipments[[#This Row],[Profit]]/shipments[[#This Row],[Sales Amount]]</f>
        <v>0.62390735146022158</v>
      </c>
    </row>
    <row r="1108" spans="1:16" x14ac:dyDescent="1">
      <c r="A1108" t="s">
        <v>1143</v>
      </c>
      <c r="B1108" t="s">
        <v>8040</v>
      </c>
      <c r="C1108" t="s">
        <v>8010</v>
      </c>
      <c r="D1108" t="s">
        <v>8033</v>
      </c>
      <c r="E1108" s="1">
        <v>45147</v>
      </c>
      <c r="F1108">
        <v>1656</v>
      </c>
      <c r="G1108">
        <v>138</v>
      </c>
      <c r="H1108" t="s">
        <v>6</v>
      </c>
      <c r="I1108" t="str">
        <f>_xlfn.XLOOKUP(shipments[[#This Row],[SPID]],people[SPID],people[Sales_person],"NA",0)</f>
        <v>Gunar Cockshoot</v>
      </c>
      <c r="J1108">
        <f>YEAR(shipments[[#This Row],[Shipdate]])</f>
        <v>2023</v>
      </c>
      <c r="K1108">
        <f>MONTH(shipments[[#This Row],[Shipdate]])</f>
        <v>8</v>
      </c>
      <c r="L1108" t="str">
        <f>TEXT(shipments[[#This Row],[Shipdate]],"mmmm")</f>
        <v>August</v>
      </c>
      <c r="M1108">
        <f>_xlfn.XLOOKUP(shipments[[#This Row],[PID]],products[PID],products[Cost_per_box],"NA",0)</f>
        <v>5.26</v>
      </c>
      <c r="N1108">
        <f>shipments[[#This Row],[Boxes]]*shipments[[#This Row],[Cost Per Box]]</f>
        <v>725.88</v>
      </c>
      <c r="O1108">
        <f>shipments[[#This Row],[Sales Amount]]-shipments[[#This Row],[Total Cost]]</f>
        <v>930.12</v>
      </c>
      <c r="P1108" s="9">
        <f>shipments[[#This Row],[Profit]]/shipments[[#This Row],[Sales Amount]]</f>
        <v>0.56166666666666665</v>
      </c>
    </row>
    <row r="1109" spans="1:16" x14ac:dyDescent="1">
      <c r="A1109" t="s">
        <v>1144</v>
      </c>
      <c r="B1109" t="s">
        <v>8040</v>
      </c>
      <c r="C1109" t="s">
        <v>8010</v>
      </c>
      <c r="D1109" t="s">
        <v>8033</v>
      </c>
      <c r="E1109" s="1">
        <v>45240</v>
      </c>
      <c r="F1109">
        <v>582.75</v>
      </c>
      <c r="G1109">
        <v>42</v>
      </c>
      <c r="H1109" t="s">
        <v>6</v>
      </c>
      <c r="I1109" t="str">
        <f>_xlfn.XLOOKUP(shipments[[#This Row],[SPID]],people[SPID],people[Sales_person],"NA",0)</f>
        <v>Gunar Cockshoot</v>
      </c>
      <c r="J1109">
        <f>YEAR(shipments[[#This Row],[Shipdate]])</f>
        <v>2023</v>
      </c>
      <c r="K1109">
        <f>MONTH(shipments[[#This Row],[Shipdate]])</f>
        <v>11</v>
      </c>
      <c r="L1109" t="str">
        <f>TEXT(shipments[[#This Row],[Shipdate]],"mmmm")</f>
        <v>November</v>
      </c>
      <c r="M1109">
        <f>_xlfn.XLOOKUP(shipments[[#This Row],[PID]],products[PID],products[Cost_per_box],"NA",0)</f>
        <v>5.26</v>
      </c>
      <c r="N1109">
        <f>shipments[[#This Row],[Boxes]]*shipments[[#This Row],[Cost Per Box]]</f>
        <v>220.92</v>
      </c>
      <c r="O1109">
        <f>shipments[[#This Row],[Sales Amount]]-shipments[[#This Row],[Total Cost]]</f>
        <v>361.83000000000004</v>
      </c>
      <c r="P1109" s="9">
        <f>shipments[[#This Row],[Profit]]/shipments[[#This Row],[Sales Amount]]</f>
        <v>0.620900900900901</v>
      </c>
    </row>
    <row r="1110" spans="1:16" x14ac:dyDescent="1">
      <c r="A1110" t="s">
        <v>1145</v>
      </c>
      <c r="B1110" t="s">
        <v>8040</v>
      </c>
      <c r="C1110" t="s">
        <v>8011</v>
      </c>
      <c r="D1110" t="s">
        <v>8032</v>
      </c>
      <c r="E1110" s="1">
        <v>45412</v>
      </c>
      <c r="F1110">
        <v>4520.25</v>
      </c>
      <c r="G1110">
        <v>283</v>
      </c>
      <c r="H1110" t="s">
        <v>6</v>
      </c>
      <c r="I1110" t="str">
        <f>_xlfn.XLOOKUP(shipments[[#This Row],[SPID]],people[SPID],people[Sales_person],"NA",0)</f>
        <v>Gunar Cockshoot</v>
      </c>
      <c r="J1110">
        <f>YEAR(shipments[[#This Row],[Shipdate]])</f>
        <v>2024</v>
      </c>
      <c r="K1110">
        <f>MONTH(shipments[[#This Row],[Shipdate]])</f>
        <v>4</v>
      </c>
      <c r="L1110" t="str">
        <f>TEXT(shipments[[#This Row],[Shipdate]],"mmmm")</f>
        <v>April</v>
      </c>
      <c r="M1110">
        <f>_xlfn.XLOOKUP(shipments[[#This Row],[PID]],products[PID],products[Cost_per_box],"NA",0)</f>
        <v>7.48</v>
      </c>
      <c r="N1110">
        <f>shipments[[#This Row],[Boxes]]*shipments[[#This Row],[Cost Per Box]]</f>
        <v>2116.84</v>
      </c>
      <c r="O1110">
        <f>shipments[[#This Row],[Sales Amount]]-shipments[[#This Row],[Total Cost]]</f>
        <v>2403.41</v>
      </c>
      <c r="P1110" s="9">
        <f>shipments[[#This Row],[Profit]]/shipments[[#This Row],[Sales Amount]]</f>
        <v>0.53169846800508813</v>
      </c>
    </row>
    <row r="1111" spans="1:16" x14ac:dyDescent="1">
      <c r="A1111" t="s">
        <v>1146</v>
      </c>
      <c r="B1111" t="s">
        <v>8040</v>
      </c>
      <c r="C1111" t="s">
        <v>8012</v>
      </c>
      <c r="D1111" t="s">
        <v>8033</v>
      </c>
      <c r="E1111" s="1">
        <v>45104</v>
      </c>
      <c r="F1111">
        <v>6313.5</v>
      </c>
      <c r="G1111">
        <v>527</v>
      </c>
      <c r="H1111" t="s">
        <v>39</v>
      </c>
      <c r="I1111" t="str">
        <f>_xlfn.XLOOKUP(shipments[[#This Row],[SPID]],people[SPID],people[Sales_person],"NA",0)</f>
        <v>Gunar Cockshoot</v>
      </c>
      <c r="J1111">
        <f>YEAR(shipments[[#This Row],[Shipdate]])</f>
        <v>2023</v>
      </c>
      <c r="K1111">
        <f>MONTH(shipments[[#This Row],[Shipdate]])</f>
        <v>6</v>
      </c>
      <c r="L1111" t="str">
        <f>TEXT(shipments[[#This Row],[Shipdate]],"mmmm")</f>
        <v>June</v>
      </c>
      <c r="M1111">
        <f>_xlfn.XLOOKUP(shipments[[#This Row],[PID]],products[PID],products[Cost_per_box],"NA",0)</f>
        <v>5.15</v>
      </c>
      <c r="N1111">
        <f>shipments[[#This Row],[Boxes]]*shipments[[#This Row],[Cost Per Box]]</f>
        <v>2714.05</v>
      </c>
      <c r="O1111">
        <f>shipments[[#This Row],[Sales Amount]]-shipments[[#This Row],[Total Cost]]</f>
        <v>3599.45</v>
      </c>
      <c r="P1111" s="9">
        <f>shipments[[#This Row],[Profit]]/shipments[[#This Row],[Sales Amount]]</f>
        <v>0.57011958501623505</v>
      </c>
    </row>
    <row r="1112" spans="1:16" x14ac:dyDescent="1">
      <c r="A1112" t="s">
        <v>1147</v>
      </c>
      <c r="B1112" t="s">
        <v>8040</v>
      </c>
      <c r="C1112" t="s">
        <v>8012</v>
      </c>
      <c r="D1112" t="s">
        <v>8036</v>
      </c>
      <c r="E1112" s="1">
        <v>45209</v>
      </c>
      <c r="F1112">
        <v>6837.75</v>
      </c>
      <c r="G1112">
        <v>622</v>
      </c>
      <c r="H1112" t="s">
        <v>6</v>
      </c>
      <c r="I1112" t="str">
        <f>_xlfn.XLOOKUP(shipments[[#This Row],[SPID]],people[SPID],people[Sales_person],"NA",0)</f>
        <v>Gunar Cockshoot</v>
      </c>
      <c r="J1112">
        <f>YEAR(shipments[[#This Row],[Shipdate]])</f>
        <v>2023</v>
      </c>
      <c r="K1112">
        <f>MONTH(shipments[[#This Row],[Shipdate]])</f>
        <v>10</v>
      </c>
      <c r="L1112" t="str">
        <f>TEXT(shipments[[#This Row],[Shipdate]],"mmmm")</f>
        <v>October</v>
      </c>
      <c r="M1112">
        <f>_xlfn.XLOOKUP(shipments[[#This Row],[PID]],products[PID],products[Cost_per_box],"NA",0)</f>
        <v>5.15</v>
      </c>
      <c r="N1112">
        <f>shipments[[#This Row],[Boxes]]*shipments[[#This Row],[Cost Per Box]]</f>
        <v>3203.3</v>
      </c>
      <c r="O1112">
        <f>shipments[[#This Row],[Sales Amount]]-shipments[[#This Row],[Total Cost]]</f>
        <v>3634.45</v>
      </c>
      <c r="P1112" s="9">
        <f>shipments[[#This Row],[Profit]]/shipments[[#This Row],[Sales Amount]]</f>
        <v>0.53152718364959228</v>
      </c>
    </row>
    <row r="1113" spans="1:16" x14ac:dyDescent="1">
      <c r="A1113" t="s">
        <v>1148</v>
      </c>
      <c r="B1113" t="s">
        <v>8040</v>
      </c>
      <c r="C1113" t="s">
        <v>8013</v>
      </c>
      <c r="D1113" t="s">
        <v>8032</v>
      </c>
      <c r="E1113" s="1">
        <v>44957</v>
      </c>
      <c r="F1113">
        <v>4945.5</v>
      </c>
      <c r="G1113">
        <v>707</v>
      </c>
      <c r="H1113" t="s">
        <v>6</v>
      </c>
      <c r="I1113" t="str">
        <f>_xlfn.XLOOKUP(shipments[[#This Row],[SPID]],people[SPID],people[Sales_person],"NA",0)</f>
        <v>Gunar Cockshoot</v>
      </c>
      <c r="J1113">
        <f>YEAR(shipments[[#This Row],[Shipdate]])</f>
        <v>2023</v>
      </c>
      <c r="K1113">
        <f>MONTH(shipments[[#This Row],[Shipdate]])</f>
        <v>1</v>
      </c>
      <c r="L1113" t="str">
        <f>TEXT(shipments[[#This Row],[Shipdate]],"mmmm")</f>
        <v>January</v>
      </c>
      <c r="M1113">
        <f>_xlfn.XLOOKUP(shipments[[#This Row],[PID]],products[PID],products[Cost_per_box],"NA",0)</f>
        <v>3.85</v>
      </c>
      <c r="N1113">
        <f>shipments[[#This Row],[Boxes]]*shipments[[#This Row],[Cost Per Box]]</f>
        <v>2721.9500000000003</v>
      </c>
      <c r="O1113">
        <f>shipments[[#This Row],[Sales Amount]]-shipments[[#This Row],[Total Cost]]</f>
        <v>2223.5499999999997</v>
      </c>
      <c r="P1113" s="9">
        <f>shipments[[#This Row],[Profit]]/shipments[[#This Row],[Sales Amount]]</f>
        <v>0.44961075725406929</v>
      </c>
    </row>
    <row r="1114" spans="1:16" x14ac:dyDescent="1">
      <c r="A1114" t="s">
        <v>1149</v>
      </c>
      <c r="B1114" t="s">
        <v>8040</v>
      </c>
      <c r="C1114" t="s">
        <v>8013</v>
      </c>
      <c r="D1114" t="s">
        <v>8032</v>
      </c>
      <c r="E1114" s="1">
        <v>45147</v>
      </c>
      <c r="F1114">
        <v>13630.5</v>
      </c>
      <c r="G1114">
        <v>1704</v>
      </c>
      <c r="H1114" t="s">
        <v>6</v>
      </c>
      <c r="I1114" t="str">
        <f>_xlfn.XLOOKUP(shipments[[#This Row],[SPID]],people[SPID],people[Sales_person],"NA",0)</f>
        <v>Gunar Cockshoot</v>
      </c>
      <c r="J1114">
        <f>YEAR(shipments[[#This Row],[Shipdate]])</f>
        <v>2023</v>
      </c>
      <c r="K1114">
        <f>MONTH(shipments[[#This Row],[Shipdate]])</f>
        <v>8</v>
      </c>
      <c r="L1114" t="str">
        <f>TEXT(shipments[[#This Row],[Shipdate]],"mmmm")</f>
        <v>August</v>
      </c>
      <c r="M1114">
        <f>_xlfn.XLOOKUP(shipments[[#This Row],[PID]],products[PID],products[Cost_per_box],"NA",0)</f>
        <v>3.85</v>
      </c>
      <c r="N1114">
        <f>shipments[[#This Row],[Boxes]]*shipments[[#This Row],[Cost Per Box]]</f>
        <v>6560.4000000000005</v>
      </c>
      <c r="O1114">
        <f>shipments[[#This Row],[Sales Amount]]-shipments[[#This Row],[Total Cost]]</f>
        <v>7070.0999999999995</v>
      </c>
      <c r="P1114" s="9">
        <f>shipments[[#This Row],[Profit]]/shipments[[#This Row],[Sales Amount]]</f>
        <v>0.51869703972708259</v>
      </c>
    </row>
    <row r="1115" spans="1:16" x14ac:dyDescent="1">
      <c r="A1115" t="s">
        <v>1150</v>
      </c>
      <c r="B1115" t="s">
        <v>8040</v>
      </c>
      <c r="C1115" t="s">
        <v>8013</v>
      </c>
      <c r="D1115" t="s">
        <v>8032</v>
      </c>
      <c r="E1115" s="1">
        <v>45503</v>
      </c>
      <c r="F1115">
        <v>4635</v>
      </c>
      <c r="G1115">
        <v>663</v>
      </c>
      <c r="H1115" t="s">
        <v>17</v>
      </c>
      <c r="I1115" t="str">
        <f>_xlfn.XLOOKUP(shipments[[#This Row],[SPID]],people[SPID],people[Sales_person],"NA",0)</f>
        <v>Gunar Cockshoot</v>
      </c>
      <c r="J1115">
        <f>YEAR(shipments[[#This Row],[Shipdate]])</f>
        <v>2024</v>
      </c>
      <c r="K1115">
        <f>MONTH(shipments[[#This Row],[Shipdate]])</f>
        <v>7</v>
      </c>
      <c r="L1115" t="str">
        <f>TEXT(shipments[[#This Row],[Shipdate]],"mmmm")</f>
        <v>July</v>
      </c>
      <c r="M1115">
        <f>_xlfn.XLOOKUP(shipments[[#This Row],[PID]],products[PID],products[Cost_per_box],"NA",0)</f>
        <v>3.85</v>
      </c>
      <c r="N1115">
        <f>shipments[[#This Row],[Boxes]]*shipments[[#This Row],[Cost Per Box]]</f>
        <v>2552.5500000000002</v>
      </c>
      <c r="O1115">
        <f>shipments[[#This Row],[Sales Amount]]-shipments[[#This Row],[Total Cost]]</f>
        <v>2082.4499999999998</v>
      </c>
      <c r="P1115" s="9">
        <f>shipments[[#This Row],[Profit]]/shipments[[#This Row],[Sales Amount]]</f>
        <v>0.44928802588996758</v>
      </c>
    </row>
    <row r="1116" spans="1:16" x14ac:dyDescent="1">
      <c r="A1116" t="s">
        <v>1151</v>
      </c>
      <c r="B1116" t="s">
        <v>8040</v>
      </c>
      <c r="C1116" t="s">
        <v>8013</v>
      </c>
      <c r="D1116" t="s">
        <v>8033</v>
      </c>
      <c r="E1116" s="1">
        <v>44971</v>
      </c>
      <c r="F1116">
        <v>13644</v>
      </c>
      <c r="G1116">
        <v>1950</v>
      </c>
      <c r="H1116" t="s">
        <v>6</v>
      </c>
      <c r="I1116" t="str">
        <f>_xlfn.XLOOKUP(shipments[[#This Row],[SPID]],people[SPID],people[Sales_person],"NA",0)</f>
        <v>Gunar Cockshoot</v>
      </c>
      <c r="J1116">
        <f>YEAR(shipments[[#This Row],[Shipdate]])</f>
        <v>2023</v>
      </c>
      <c r="K1116">
        <f>MONTH(shipments[[#This Row],[Shipdate]])</f>
        <v>2</v>
      </c>
      <c r="L1116" t="str">
        <f>TEXT(shipments[[#This Row],[Shipdate]],"mmmm")</f>
        <v>February</v>
      </c>
      <c r="M1116">
        <f>_xlfn.XLOOKUP(shipments[[#This Row],[PID]],products[PID],products[Cost_per_box],"NA",0)</f>
        <v>3.85</v>
      </c>
      <c r="N1116">
        <f>shipments[[#This Row],[Boxes]]*shipments[[#This Row],[Cost Per Box]]</f>
        <v>7507.5</v>
      </c>
      <c r="O1116">
        <f>shipments[[#This Row],[Sales Amount]]-shipments[[#This Row],[Total Cost]]</f>
        <v>6136.5</v>
      </c>
      <c r="P1116" s="9">
        <f>shipments[[#This Row],[Profit]]/shipments[[#This Row],[Sales Amount]]</f>
        <v>0.44975813544415127</v>
      </c>
    </row>
    <row r="1117" spans="1:16" x14ac:dyDescent="1">
      <c r="A1117" t="s">
        <v>1152</v>
      </c>
      <c r="B1117" t="s">
        <v>8040</v>
      </c>
      <c r="C1117" t="s">
        <v>8013</v>
      </c>
      <c r="D1117" t="s">
        <v>8032</v>
      </c>
      <c r="E1117" s="1">
        <v>45436</v>
      </c>
      <c r="F1117">
        <v>2216.25</v>
      </c>
      <c r="G1117">
        <v>278</v>
      </c>
      <c r="H1117" t="s">
        <v>6</v>
      </c>
      <c r="I1117" t="str">
        <f>_xlfn.XLOOKUP(shipments[[#This Row],[SPID]],people[SPID],people[Sales_person],"NA",0)</f>
        <v>Gunar Cockshoot</v>
      </c>
      <c r="J1117">
        <f>YEAR(shipments[[#This Row],[Shipdate]])</f>
        <v>2024</v>
      </c>
      <c r="K1117">
        <f>MONTH(shipments[[#This Row],[Shipdate]])</f>
        <v>5</v>
      </c>
      <c r="L1117" t="str">
        <f>TEXT(shipments[[#This Row],[Shipdate]],"mmmm")</f>
        <v>May</v>
      </c>
      <c r="M1117">
        <f>_xlfn.XLOOKUP(shipments[[#This Row],[PID]],products[PID],products[Cost_per_box],"NA",0)</f>
        <v>3.85</v>
      </c>
      <c r="N1117">
        <f>shipments[[#This Row],[Boxes]]*shipments[[#This Row],[Cost Per Box]]</f>
        <v>1070.3</v>
      </c>
      <c r="O1117">
        <f>shipments[[#This Row],[Sales Amount]]-shipments[[#This Row],[Total Cost]]</f>
        <v>1145.95</v>
      </c>
      <c r="P1117" s="9">
        <f>shipments[[#This Row],[Profit]]/shipments[[#This Row],[Sales Amount]]</f>
        <v>0.5170671178793006</v>
      </c>
    </row>
    <row r="1118" spans="1:16" x14ac:dyDescent="1">
      <c r="A1118" t="s">
        <v>1153</v>
      </c>
      <c r="B1118" t="s">
        <v>8040</v>
      </c>
      <c r="C1118" t="s">
        <v>8013</v>
      </c>
      <c r="D1118" t="s">
        <v>8033</v>
      </c>
      <c r="E1118" s="1">
        <v>45492</v>
      </c>
      <c r="F1118">
        <v>3075.75</v>
      </c>
      <c r="G1118">
        <v>342</v>
      </c>
      <c r="H1118" t="s">
        <v>17</v>
      </c>
      <c r="I1118" t="str">
        <f>_xlfn.XLOOKUP(shipments[[#This Row],[SPID]],people[SPID],people[Sales_person],"NA",0)</f>
        <v>Gunar Cockshoot</v>
      </c>
      <c r="J1118">
        <f>YEAR(shipments[[#This Row],[Shipdate]])</f>
        <v>2024</v>
      </c>
      <c r="K1118">
        <f>MONTH(shipments[[#This Row],[Shipdate]])</f>
        <v>7</v>
      </c>
      <c r="L1118" t="str">
        <f>TEXT(shipments[[#This Row],[Shipdate]],"mmmm")</f>
        <v>July</v>
      </c>
      <c r="M1118">
        <f>_xlfn.XLOOKUP(shipments[[#This Row],[PID]],products[PID],products[Cost_per_box],"NA",0)</f>
        <v>3.85</v>
      </c>
      <c r="N1118">
        <f>shipments[[#This Row],[Boxes]]*shipments[[#This Row],[Cost Per Box]]</f>
        <v>1316.7</v>
      </c>
      <c r="O1118">
        <f>shipments[[#This Row],[Sales Amount]]-shipments[[#This Row],[Total Cost]]</f>
        <v>1759.05</v>
      </c>
      <c r="P1118" s="9">
        <f>shipments[[#This Row],[Profit]]/shipments[[#This Row],[Sales Amount]]</f>
        <v>0.57190929041697147</v>
      </c>
    </row>
    <row r="1119" spans="1:16" x14ac:dyDescent="1">
      <c r="A1119" t="s">
        <v>1154</v>
      </c>
      <c r="B1119" t="s">
        <v>8040</v>
      </c>
      <c r="C1119" t="s">
        <v>8013</v>
      </c>
      <c r="D1119" t="s">
        <v>8035</v>
      </c>
      <c r="E1119" s="1">
        <v>45273</v>
      </c>
      <c r="F1119">
        <v>7780.5</v>
      </c>
      <c r="G1119">
        <v>1112</v>
      </c>
      <c r="H1119" t="s">
        <v>6</v>
      </c>
      <c r="I1119" t="str">
        <f>_xlfn.XLOOKUP(shipments[[#This Row],[SPID]],people[SPID],people[Sales_person],"NA",0)</f>
        <v>Gunar Cockshoot</v>
      </c>
      <c r="J1119">
        <f>YEAR(shipments[[#This Row],[Shipdate]])</f>
        <v>2023</v>
      </c>
      <c r="K1119">
        <f>MONTH(shipments[[#This Row],[Shipdate]])</f>
        <v>12</v>
      </c>
      <c r="L1119" t="str">
        <f>TEXT(shipments[[#This Row],[Shipdate]],"mmmm")</f>
        <v>December</v>
      </c>
      <c r="M1119">
        <f>_xlfn.XLOOKUP(shipments[[#This Row],[PID]],products[PID],products[Cost_per_box],"NA",0)</f>
        <v>3.85</v>
      </c>
      <c r="N1119">
        <f>shipments[[#This Row],[Boxes]]*shipments[[#This Row],[Cost Per Box]]</f>
        <v>4281.2</v>
      </c>
      <c r="O1119">
        <f>shipments[[#This Row],[Sales Amount]]-shipments[[#This Row],[Total Cost]]</f>
        <v>3499.3</v>
      </c>
      <c r="P1119" s="9">
        <f>shipments[[#This Row],[Profit]]/shipments[[#This Row],[Sales Amount]]</f>
        <v>0.44975258659469186</v>
      </c>
    </row>
    <row r="1120" spans="1:16" x14ac:dyDescent="1">
      <c r="A1120" t="s">
        <v>1155</v>
      </c>
      <c r="B1120" t="s">
        <v>8040</v>
      </c>
      <c r="C1120" t="s">
        <v>8013</v>
      </c>
      <c r="D1120" t="s">
        <v>8037</v>
      </c>
      <c r="E1120" s="1">
        <v>45355</v>
      </c>
      <c r="F1120">
        <v>2589.75</v>
      </c>
      <c r="G1120">
        <v>518</v>
      </c>
      <c r="H1120" t="s">
        <v>6</v>
      </c>
      <c r="I1120" t="str">
        <f>_xlfn.XLOOKUP(shipments[[#This Row],[SPID]],people[SPID],people[Sales_person],"NA",0)</f>
        <v>Gunar Cockshoot</v>
      </c>
      <c r="J1120">
        <f>YEAR(shipments[[#This Row],[Shipdate]])</f>
        <v>2024</v>
      </c>
      <c r="K1120">
        <f>MONTH(shipments[[#This Row],[Shipdate]])</f>
        <v>3</v>
      </c>
      <c r="L1120" t="str">
        <f>TEXT(shipments[[#This Row],[Shipdate]],"mmmm")</f>
        <v>March</v>
      </c>
      <c r="M1120">
        <f>_xlfn.XLOOKUP(shipments[[#This Row],[PID]],products[PID],products[Cost_per_box],"NA",0)</f>
        <v>3.85</v>
      </c>
      <c r="N1120">
        <f>shipments[[#This Row],[Boxes]]*shipments[[#This Row],[Cost Per Box]]</f>
        <v>1994.3</v>
      </c>
      <c r="O1120">
        <f>shipments[[#This Row],[Sales Amount]]-shipments[[#This Row],[Total Cost]]</f>
        <v>595.45000000000005</v>
      </c>
      <c r="P1120" s="9">
        <f>shipments[[#This Row],[Profit]]/shipments[[#This Row],[Sales Amount]]</f>
        <v>0.22992566850082055</v>
      </c>
    </row>
    <row r="1121" spans="1:16" x14ac:dyDescent="1">
      <c r="A1121" t="s">
        <v>1156</v>
      </c>
      <c r="B1121" t="s">
        <v>8040</v>
      </c>
      <c r="C1121" t="s">
        <v>8014</v>
      </c>
      <c r="D1121" t="s">
        <v>8032</v>
      </c>
      <c r="E1121" s="1">
        <v>45224</v>
      </c>
      <c r="F1121">
        <v>375.75</v>
      </c>
      <c r="G1121">
        <v>76</v>
      </c>
      <c r="H1121" t="s">
        <v>6</v>
      </c>
      <c r="I1121" t="str">
        <f>_xlfn.XLOOKUP(shipments[[#This Row],[SPID]],people[SPID],people[Sales_person],"NA",0)</f>
        <v>Gunar Cockshoot</v>
      </c>
      <c r="J1121">
        <f>YEAR(shipments[[#This Row],[Shipdate]])</f>
        <v>2023</v>
      </c>
      <c r="K1121">
        <f>MONTH(shipments[[#This Row],[Shipdate]])</f>
        <v>10</v>
      </c>
      <c r="L1121" t="str">
        <f>TEXT(shipments[[#This Row],[Shipdate]],"mmmm")</f>
        <v>October</v>
      </c>
      <c r="M1121">
        <f>_xlfn.XLOOKUP(shipments[[#This Row],[PID]],products[PID],products[Cost_per_box],"NA",0)</f>
        <v>5.72</v>
      </c>
      <c r="N1121">
        <f>shipments[[#This Row],[Boxes]]*shipments[[#This Row],[Cost Per Box]]</f>
        <v>434.71999999999997</v>
      </c>
      <c r="O1121">
        <f>shipments[[#This Row],[Sales Amount]]-shipments[[#This Row],[Total Cost]]</f>
        <v>-58.96999999999997</v>
      </c>
      <c r="P1121" s="9">
        <f>shipments[[#This Row],[Profit]]/shipments[[#This Row],[Sales Amount]]</f>
        <v>-0.15693945442448429</v>
      </c>
    </row>
    <row r="1122" spans="1:16" x14ac:dyDescent="1">
      <c r="A1122" t="s">
        <v>1157</v>
      </c>
      <c r="B1122" t="s">
        <v>8040</v>
      </c>
      <c r="C1122" t="s">
        <v>8014</v>
      </c>
      <c r="D1122" t="s">
        <v>8033</v>
      </c>
      <c r="E1122" s="1">
        <v>45098</v>
      </c>
      <c r="F1122">
        <v>1377</v>
      </c>
      <c r="G1122">
        <v>276</v>
      </c>
      <c r="H1122" t="s">
        <v>6</v>
      </c>
      <c r="I1122" t="str">
        <f>_xlfn.XLOOKUP(shipments[[#This Row],[SPID]],people[SPID],people[Sales_person],"NA",0)</f>
        <v>Gunar Cockshoot</v>
      </c>
      <c r="J1122">
        <f>YEAR(shipments[[#This Row],[Shipdate]])</f>
        <v>2023</v>
      </c>
      <c r="K1122">
        <f>MONTH(shipments[[#This Row],[Shipdate]])</f>
        <v>6</v>
      </c>
      <c r="L1122" t="str">
        <f>TEXT(shipments[[#This Row],[Shipdate]],"mmmm")</f>
        <v>June</v>
      </c>
      <c r="M1122">
        <f>_xlfn.XLOOKUP(shipments[[#This Row],[PID]],products[PID],products[Cost_per_box],"NA",0)</f>
        <v>5.72</v>
      </c>
      <c r="N1122">
        <f>shipments[[#This Row],[Boxes]]*shipments[[#This Row],[Cost Per Box]]</f>
        <v>1578.72</v>
      </c>
      <c r="O1122">
        <f>shipments[[#This Row],[Sales Amount]]-shipments[[#This Row],[Total Cost]]</f>
        <v>-201.72000000000003</v>
      </c>
      <c r="P1122" s="9">
        <f>shipments[[#This Row],[Profit]]/shipments[[#This Row],[Sales Amount]]</f>
        <v>-0.14649237472766888</v>
      </c>
    </row>
    <row r="1123" spans="1:16" x14ac:dyDescent="1">
      <c r="A1123" t="s">
        <v>1158</v>
      </c>
      <c r="B1123" t="s">
        <v>8040</v>
      </c>
      <c r="C1123" t="s">
        <v>8014</v>
      </c>
      <c r="D1123" t="s">
        <v>8037</v>
      </c>
      <c r="E1123" s="1">
        <v>45196</v>
      </c>
      <c r="F1123">
        <v>10521</v>
      </c>
      <c r="G1123">
        <v>2105</v>
      </c>
      <c r="H1123" t="s">
        <v>6</v>
      </c>
      <c r="I1123" t="str">
        <f>_xlfn.XLOOKUP(shipments[[#This Row],[SPID]],people[SPID],people[Sales_person],"NA",0)</f>
        <v>Gunar Cockshoot</v>
      </c>
      <c r="J1123">
        <f>YEAR(shipments[[#This Row],[Shipdate]])</f>
        <v>2023</v>
      </c>
      <c r="K1123">
        <f>MONTH(shipments[[#This Row],[Shipdate]])</f>
        <v>9</v>
      </c>
      <c r="L1123" t="str">
        <f>TEXT(shipments[[#This Row],[Shipdate]],"mmmm")</f>
        <v>September</v>
      </c>
      <c r="M1123">
        <f>_xlfn.XLOOKUP(shipments[[#This Row],[PID]],products[PID],products[Cost_per_box],"NA",0)</f>
        <v>5.72</v>
      </c>
      <c r="N1123">
        <f>shipments[[#This Row],[Boxes]]*shipments[[#This Row],[Cost Per Box]]</f>
        <v>12040.6</v>
      </c>
      <c r="O1123">
        <f>shipments[[#This Row],[Sales Amount]]-shipments[[#This Row],[Total Cost]]</f>
        <v>-1519.6000000000004</v>
      </c>
      <c r="P1123" s="9">
        <f>shipments[[#This Row],[Profit]]/shipments[[#This Row],[Sales Amount]]</f>
        <v>-0.1444349396445205</v>
      </c>
    </row>
    <row r="1124" spans="1:16" x14ac:dyDescent="1">
      <c r="A1124" t="s">
        <v>1159</v>
      </c>
      <c r="B1124" t="s">
        <v>8040</v>
      </c>
      <c r="C1124" t="s">
        <v>8014</v>
      </c>
      <c r="D1124" t="s">
        <v>8033</v>
      </c>
      <c r="E1124" s="1">
        <v>45124</v>
      </c>
      <c r="F1124">
        <v>2616.75</v>
      </c>
      <c r="G1124">
        <v>291</v>
      </c>
      <c r="H1124" t="s">
        <v>6</v>
      </c>
      <c r="I1124" t="str">
        <f>_xlfn.XLOOKUP(shipments[[#This Row],[SPID]],people[SPID],people[Sales_person],"NA",0)</f>
        <v>Gunar Cockshoot</v>
      </c>
      <c r="J1124">
        <f>YEAR(shipments[[#This Row],[Shipdate]])</f>
        <v>2023</v>
      </c>
      <c r="K1124">
        <f>MONTH(shipments[[#This Row],[Shipdate]])</f>
        <v>7</v>
      </c>
      <c r="L1124" t="str">
        <f>TEXT(shipments[[#This Row],[Shipdate]],"mmmm")</f>
        <v>July</v>
      </c>
      <c r="M1124">
        <f>_xlfn.XLOOKUP(shipments[[#This Row],[PID]],products[PID],products[Cost_per_box],"NA",0)</f>
        <v>5.72</v>
      </c>
      <c r="N1124">
        <f>shipments[[#This Row],[Boxes]]*shipments[[#This Row],[Cost Per Box]]</f>
        <v>1664.52</v>
      </c>
      <c r="O1124">
        <f>shipments[[#This Row],[Sales Amount]]-shipments[[#This Row],[Total Cost]]</f>
        <v>952.23</v>
      </c>
      <c r="P1124" s="9">
        <f>shipments[[#This Row],[Profit]]/shipments[[#This Row],[Sales Amount]]</f>
        <v>0.36389796503296074</v>
      </c>
    </row>
    <row r="1125" spans="1:16" x14ac:dyDescent="1">
      <c r="A1125" t="s">
        <v>1160</v>
      </c>
      <c r="B1125" t="s">
        <v>8040</v>
      </c>
      <c r="C1125" t="s">
        <v>8014</v>
      </c>
      <c r="D1125" t="s">
        <v>8037</v>
      </c>
      <c r="E1125" s="1">
        <v>45310</v>
      </c>
      <c r="F1125">
        <v>438.75</v>
      </c>
      <c r="G1125">
        <v>88</v>
      </c>
      <c r="H1125" t="s">
        <v>6</v>
      </c>
      <c r="I1125" t="str">
        <f>_xlfn.XLOOKUP(shipments[[#This Row],[SPID]],people[SPID],people[Sales_person],"NA",0)</f>
        <v>Gunar Cockshoot</v>
      </c>
      <c r="J1125">
        <f>YEAR(shipments[[#This Row],[Shipdate]])</f>
        <v>2024</v>
      </c>
      <c r="K1125">
        <f>MONTH(shipments[[#This Row],[Shipdate]])</f>
        <v>1</v>
      </c>
      <c r="L1125" t="str">
        <f>TEXT(shipments[[#This Row],[Shipdate]],"mmmm")</f>
        <v>January</v>
      </c>
      <c r="M1125">
        <f>_xlfn.XLOOKUP(shipments[[#This Row],[PID]],products[PID],products[Cost_per_box],"NA",0)</f>
        <v>5.72</v>
      </c>
      <c r="N1125">
        <f>shipments[[#This Row],[Boxes]]*shipments[[#This Row],[Cost Per Box]]</f>
        <v>503.35999999999996</v>
      </c>
      <c r="O1125">
        <f>shipments[[#This Row],[Sales Amount]]-shipments[[#This Row],[Total Cost]]</f>
        <v>-64.609999999999957</v>
      </c>
      <c r="P1125" s="9">
        <f>shipments[[#This Row],[Profit]]/shipments[[#This Row],[Sales Amount]]</f>
        <v>-0.14725925925925917</v>
      </c>
    </row>
    <row r="1126" spans="1:16" x14ac:dyDescent="1">
      <c r="A1126" t="s">
        <v>1161</v>
      </c>
      <c r="B1126" t="s">
        <v>8040</v>
      </c>
      <c r="C1126" t="s">
        <v>8015</v>
      </c>
      <c r="D1126" t="s">
        <v>8037</v>
      </c>
      <c r="E1126" s="1">
        <v>45322</v>
      </c>
      <c r="F1126">
        <v>4225.5</v>
      </c>
      <c r="G1126">
        <v>177</v>
      </c>
      <c r="H1126" t="s">
        <v>6</v>
      </c>
      <c r="I1126" t="str">
        <f>_xlfn.XLOOKUP(shipments[[#This Row],[SPID]],people[SPID],people[Sales_person],"NA",0)</f>
        <v>Gunar Cockshoot</v>
      </c>
      <c r="J1126">
        <f>YEAR(shipments[[#This Row],[Shipdate]])</f>
        <v>2024</v>
      </c>
      <c r="K1126">
        <f>MONTH(shipments[[#This Row],[Shipdate]])</f>
        <v>1</v>
      </c>
      <c r="L1126" t="str">
        <f>TEXT(shipments[[#This Row],[Shipdate]],"mmmm")</f>
        <v>January</v>
      </c>
      <c r="M1126">
        <f>_xlfn.XLOOKUP(shipments[[#This Row],[PID]],products[PID],products[Cost_per_box],"NA",0)</f>
        <v>6.31</v>
      </c>
      <c r="N1126">
        <f>shipments[[#This Row],[Boxes]]*shipments[[#This Row],[Cost Per Box]]</f>
        <v>1116.8699999999999</v>
      </c>
      <c r="O1126">
        <f>shipments[[#This Row],[Sales Amount]]-shipments[[#This Row],[Total Cost]]</f>
        <v>3108.63</v>
      </c>
      <c r="P1126" s="9">
        <f>shipments[[#This Row],[Profit]]/shipments[[#This Row],[Sales Amount]]</f>
        <v>0.7356833510827121</v>
      </c>
    </row>
    <row r="1127" spans="1:16" x14ac:dyDescent="1">
      <c r="A1127" t="s">
        <v>1162</v>
      </c>
      <c r="B1127" t="s">
        <v>8040</v>
      </c>
      <c r="C1127" t="s">
        <v>8015</v>
      </c>
      <c r="D1127" t="s">
        <v>8036</v>
      </c>
      <c r="E1127" s="1">
        <v>45300</v>
      </c>
      <c r="F1127">
        <v>1233</v>
      </c>
      <c r="G1127">
        <v>48</v>
      </c>
      <c r="H1127" t="s">
        <v>6</v>
      </c>
      <c r="I1127" t="str">
        <f>_xlfn.XLOOKUP(shipments[[#This Row],[SPID]],people[SPID],people[Sales_person],"NA",0)</f>
        <v>Gunar Cockshoot</v>
      </c>
      <c r="J1127">
        <f>YEAR(shipments[[#This Row],[Shipdate]])</f>
        <v>2024</v>
      </c>
      <c r="K1127">
        <f>MONTH(shipments[[#This Row],[Shipdate]])</f>
        <v>1</v>
      </c>
      <c r="L1127" t="str">
        <f>TEXT(shipments[[#This Row],[Shipdate]],"mmmm")</f>
        <v>January</v>
      </c>
      <c r="M1127">
        <f>_xlfn.XLOOKUP(shipments[[#This Row],[PID]],products[PID],products[Cost_per_box],"NA",0)</f>
        <v>6.31</v>
      </c>
      <c r="N1127">
        <f>shipments[[#This Row],[Boxes]]*shipments[[#This Row],[Cost Per Box]]</f>
        <v>302.88</v>
      </c>
      <c r="O1127">
        <f>shipments[[#This Row],[Sales Amount]]-shipments[[#This Row],[Total Cost]]</f>
        <v>930.12</v>
      </c>
      <c r="P1127" s="9">
        <f>shipments[[#This Row],[Profit]]/shipments[[#This Row],[Sales Amount]]</f>
        <v>0.7543552311435523</v>
      </c>
    </row>
    <row r="1128" spans="1:16" x14ac:dyDescent="1">
      <c r="A1128" t="s">
        <v>1163</v>
      </c>
      <c r="B1128" t="s">
        <v>8040</v>
      </c>
      <c r="C1128" t="s">
        <v>8016</v>
      </c>
      <c r="D1128" t="s">
        <v>8032</v>
      </c>
      <c r="E1128" s="1">
        <v>45378</v>
      </c>
      <c r="F1128">
        <v>4621.5</v>
      </c>
      <c r="G1128">
        <v>178</v>
      </c>
      <c r="H1128" t="s">
        <v>6</v>
      </c>
      <c r="I1128" t="str">
        <f>_xlfn.XLOOKUP(shipments[[#This Row],[SPID]],people[SPID],people[Sales_person],"NA",0)</f>
        <v>Gunar Cockshoot</v>
      </c>
      <c r="J1128">
        <f>YEAR(shipments[[#This Row],[Shipdate]])</f>
        <v>2024</v>
      </c>
      <c r="K1128">
        <f>MONTH(shipments[[#This Row],[Shipdate]])</f>
        <v>3</v>
      </c>
      <c r="L1128" t="str">
        <f>TEXT(shipments[[#This Row],[Shipdate]],"mmmm")</f>
        <v>March</v>
      </c>
      <c r="M1128">
        <f>_xlfn.XLOOKUP(shipments[[#This Row],[PID]],products[PID],products[Cost_per_box],"NA",0)</f>
        <v>9.94</v>
      </c>
      <c r="N1128">
        <f>shipments[[#This Row],[Boxes]]*shipments[[#This Row],[Cost Per Box]]</f>
        <v>1769.32</v>
      </c>
      <c r="O1128">
        <f>shipments[[#This Row],[Sales Amount]]-shipments[[#This Row],[Total Cost]]</f>
        <v>2852.1800000000003</v>
      </c>
      <c r="P1128" s="9">
        <f>shipments[[#This Row],[Profit]]/shipments[[#This Row],[Sales Amount]]</f>
        <v>0.61715460348371742</v>
      </c>
    </row>
    <row r="1129" spans="1:16" x14ac:dyDescent="1">
      <c r="A1129" t="s">
        <v>1164</v>
      </c>
      <c r="B1129" t="s">
        <v>8040</v>
      </c>
      <c r="C1129" t="s">
        <v>8016</v>
      </c>
      <c r="D1129" t="s">
        <v>8037</v>
      </c>
      <c r="E1129" s="1">
        <v>45300</v>
      </c>
      <c r="F1129">
        <v>5890.5</v>
      </c>
      <c r="G1129">
        <v>246</v>
      </c>
      <c r="H1129" t="s">
        <v>6</v>
      </c>
      <c r="I1129" t="str">
        <f>_xlfn.XLOOKUP(shipments[[#This Row],[SPID]],people[SPID],people[Sales_person],"NA",0)</f>
        <v>Gunar Cockshoot</v>
      </c>
      <c r="J1129">
        <f>YEAR(shipments[[#This Row],[Shipdate]])</f>
        <v>2024</v>
      </c>
      <c r="K1129">
        <f>MONTH(shipments[[#This Row],[Shipdate]])</f>
        <v>1</v>
      </c>
      <c r="L1129" t="str">
        <f>TEXT(shipments[[#This Row],[Shipdate]],"mmmm")</f>
        <v>January</v>
      </c>
      <c r="M1129">
        <f>_xlfn.XLOOKUP(shipments[[#This Row],[PID]],products[PID],products[Cost_per_box],"NA",0)</f>
        <v>9.94</v>
      </c>
      <c r="N1129">
        <f>shipments[[#This Row],[Boxes]]*shipments[[#This Row],[Cost Per Box]]</f>
        <v>2445.2399999999998</v>
      </c>
      <c r="O1129">
        <f>shipments[[#This Row],[Sales Amount]]-shipments[[#This Row],[Total Cost]]</f>
        <v>3445.26</v>
      </c>
      <c r="P1129" s="9">
        <f>shipments[[#This Row],[Profit]]/shipments[[#This Row],[Sales Amount]]</f>
        <v>0.58488413547237084</v>
      </c>
    </row>
    <row r="1130" spans="1:16" x14ac:dyDescent="1">
      <c r="A1130" t="s">
        <v>1165</v>
      </c>
      <c r="B1130" t="s">
        <v>8040</v>
      </c>
      <c r="C1130" t="s">
        <v>8016</v>
      </c>
      <c r="D1130" t="s">
        <v>8033</v>
      </c>
      <c r="E1130" s="1">
        <v>45373</v>
      </c>
      <c r="F1130">
        <v>5328</v>
      </c>
      <c r="G1130">
        <v>222</v>
      </c>
      <c r="H1130" t="s">
        <v>6</v>
      </c>
      <c r="I1130" t="str">
        <f>_xlfn.XLOOKUP(shipments[[#This Row],[SPID]],people[SPID],people[Sales_person],"NA",0)</f>
        <v>Gunar Cockshoot</v>
      </c>
      <c r="J1130">
        <f>YEAR(shipments[[#This Row],[Shipdate]])</f>
        <v>2024</v>
      </c>
      <c r="K1130">
        <f>MONTH(shipments[[#This Row],[Shipdate]])</f>
        <v>3</v>
      </c>
      <c r="L1130" t="str">
        <f>TEXT(shipments[[#This Row],[Shipdate]],"mmmm")</f>
        <v>March</v>
      </c>
      <c r="M1130">
        <f>_xlfn.XLOOKUP(shipments[[#This Row],[PID]],products[PID],products[Cost_per_box],"NA",0)</f>
        <v>9.94</v>
      </c>
      <c r="N1130">
        <f>shipments[[#This Row],[Boxes]]*shipments[[#This Row],[Cost Per Box]]</f>
        <v>2206.6799999999998</v>
      </c>
      <c r="O1130">
        <f>shipments[[#This Row],[Sales Amount]]-shipments[[#This Row],[Total Cost]]</f>
        <v>3121.32</v>
      </c>
      <c r="P1130" s="9">
        <f>shipments[[#This Row],[Profit]]/shipments[[#This Row],[Sales Amount]]</f>
        <v>0.58583333333333332</v>
      </c>
    </row>
    <row r="1131" spans="1:16" x14ac:dyDescent="1">
      <c r="A1131" t="s">
        <v>1166</v>
      </c>
      <c r="B1131" t="s">
        <v>8040</v>
      </c>
      <c r="C1131" t="s">
        <v>8016</v>
      </c>
      <c r="D1131" t="s">
        <v>8033</v>
      </c>
      <c r="E1131" s="1">
        <v>44992</v>
      </c>
      <c r="F1131">
        <v>4002.75</v>
      </c>
      <c r="G1131">
        <v>167</v>
      </c>
      <c r="H1131" t="s">
        <v>6</v>
      </c>
      <c r="I1131" t="str">
        <f>_xlfn.XLOOKUP(shipments[[#This Row],[SPID]],people[SPID],people[Sales_person],"NA",0)</f>
        <v>Gunar Cockshoot</v>
      </c>
      <c r="J1131">
        <f>YEAR(shipments[[#This Row],[Shipdate]])</f>
        <v>2023</v>
      </c>
      <c r="K1131">
        <f>MONTH(shipments[[#This Row],[Shipdate]])</f>
        <v>3</v>
      </c>
      <c r="L1131" t="str">
        <f>TEXT(shipments[[#This Row],[Shipdate]],"mmmm")</f>
        <v>March</v>
      </c>
      <c r="M1131">
        <f>_xlfn.XLOOKUP(shipments[[#This Row],[PID]],products[PID],products[Cost_per_box],"NA",0)</f>
        <v>9.94</v>
      </c>
      <c r="N1131">
        <f>shipments[[#This Row],[Boxes]]*shipments[[#This Row],[Cost Per Box]]</f>
        <v>1659.98</v>
      </c>
      <c r="O1131">
        <f>shipments[[#This Row],[Sales Amount]]-shipments[[#This Row],[Total Cost]]</f>
        <v>2342.77</v>
      </c>
      <c r="P1131" s="9">
        <f>shipments[[#This Row],[Profit]]/shipments[[#This Row],[Sales Amount]]</f>
        <v>0.58529011304727996</v>
      </c>
    </row>
    <row r="1132" spans="1:16" x14ac:dyDescent="1">
      <c r="A1132" t="s">
        <v>1167</v>
      </c>
      <c r="B1132" t="s">
        <v>8040</v>
      </c>
      <c r="C1132" t="s">
        <v>8017</v>
      </c>
      <c r="D1132" t="s">
        <v>8037</v>
      </c>
      <c r="E1132" s="1">
        <v>45216</v>
      </c>
      <c r="F1132">
        <v>3982.5</v>
      </c>
      <c r="G1132">
        <v>190</v>
      </c>
      <c r="H1132" t="s">
        <v>6</v>
      </c>
      <c r="I1132" t="str">
        <f>_xlfn.XLOOKUP(shipments[[#This Row],[SPID]],people[SPID],people[Sales_person],"NA",0)</f>
        <v>Gunar Cockshoot</v>
      </c>
      <c r="J1132">
        <f>YEAR(shipments[[#This Row],[Shipdate]])</f>
        <v>2023</v>
      </c>
      <c r="K1132">
        <f>MONTH(shipments[[#This Row],[Shipdate]])</f>
        <v>10</v>
      </c>
      <c r="L1132" t="str">
        <f>TEXT(shipments[[#This Row],[Shipdate]],"mmmm")</f>
        <v>October</v>
      </c>
      <c r="M1132">
        <f>_xlfn.XLOOKUP(shipments[[#This Row],[PID]],products[PID],products[Cost_per_box],"NA",0)</f>
        <v>7.73</v>
      </c>
      <c r="N1132">
        <f>shipments[[#This Row],[Boxes]]*shipments[[#This Row],[Cost Per Box]]</f>
        <v>1468.7</v>
      </c>
      <c r="O1132">
        <f>shipments[[#This Row],[Sales Amount]]-shipments[[#This Row],[Total Cost]]</f>
        <v>2513.8000000000002</v>
      </c>
      <c r="P1132" s="9">
        <f>shipments[[#This Row],[Profit]]/shipments[[#This Row],[Sales Amount]]</f>
        <v>0.63121155053358446</v>
      </c>
    </row>
    <row r="1133" spans="1:16" x14ac:dyDescent="1">
      <c r="A1133" t="s">
        <v>1168</v>
      </c>
      <c r="B1133" t="s">
        <v>8040</v>
      </c>
      <c r="C1133" t="s">
        <v>8017</v>
      </c>
      <c r="D1133" t="s">
        <v>8032</v>
      </c>
      <c r="E1133" s="1">
        <v>45315</v>
      </c>
      <c r="F1133">
        <v>1127.25</v>
      </c>
      <c r="G1133">
        <v>57</v>
      </c>
      <c r="H1133" t="s">
        <v>6</v>
      </c>
      <c r="I1133" t="str">
        <f>_xlfn.XLOOKUP(shipments[[#This Row],[SPID]],people[SPID],people[Sales_person],"NA",0)</f>
        <v>Gunar Cockshoot</v>
      </c>
      <c r="J1133">
        <f>YEAR(shipments[[#This Row],[Shipdate]])</f>
        <v>2024</v>
      </c>
      <c r="K1133">
        <f>MONTH(shipments[[#This Row],[Shipdate]])</f>
        <v>1</v>
      </c>
      <c r="L1133" t="str">
        <f>TEXT(shipments[[#This Row],[Shipdate]],"mmmm")</f>
        <v>January</v>
      </c>
      <c r="M1133">
        <f>_xlfn.XLOOKUP(shipments[[#This Row],[PID]],products[PID],products[Cost_per_box],"NA",0)</f>
        <v>7.73</v>
      </c>
      <c r="N1133">
        <f>shipments[[#This Row],[Boxes]]*shipments[[#This Row],[Cost Per Box]]</f>
        <v>440.61</v>
      </c>
      <c r="O1133">
        <f>shipments[[#This Row],[Sales Amount]]-shipments[[#This Row],[Total Cost]]</f>
        <v>686.64</v>
      </c>
      <c r="P1133" s="9">
        <f>shipments[[#This Row],[Profit]]/shipments[[#This Row],[Sales Amount]]</f>
        <v>0.6091284098469727</v>
      </c>
    </row>
    <row r="1134" spans="1:16" x14ac:dyDescent="1">
      <c r="A1134" t="s">
        <v>1169</v>
      </c>
      <c r="B1134" t="s">
        <v>8040</v>
      </c>
      <c r="C1134" t="s">
        <v>8018</v>
      </c>
      <c r="D1134" t="s">
        <v>8032</v>
      </c>
      <c r="E1134" s="1">
        <v>45481</v>
      </c>
      <c r="F1134">
        <v>8149.5</v>
      </c>
      <c r="G1134">
        <v>429</v>
      </c>
      <c r="H1134" t="s">
        <v>17</v>
      </c>
      <c r="I1134" t="str">
        <f>_xlfn.XLOOKUP(shipments[[#This Row],[SPID]],people[SPID],people[Sales_person],"NA",0)</f>
        <v>Gunar Cockshoot</v>
      </c>
      <c r="J1134">
        <f>YEAR(shipments[[#This Row],[Shipdate]])</f>
        <v>2024</v>
      </c>
      <c r="K1134">
        <f>MONTH(shipments[[#This Row],[Shipdate]])</f>
        <v>7</v>
      </c>
      <c r="L1134" t="str">
        <f>TEXT(shipments[[#This Row],[Shipdate]],"mmmm")</f>
        <v>July</v>
      </c>
      <c r="M1134">
        <f>_xlfn.XLOOKUP(shipments[[#This Row],[PID]],products[PID],products[Cost_per_box],"NA",0)</f>
        <v>3.68</v>
      </c>
      <c r="N1134">
        <f>shipments[[#This Row],[Boxes]]*shipments[[#This Row],[Cost Per Box]]</f>
        <v>1578.72</v>
      </c>
      <c r="O1134">
        <f>shipments[[#This Row],[Sales Amount]]-shipments[[#This Row],[Total Cost]]</f>
        <v>6570.78</v>
      </c>
      <c r="P1134" s="9">
        <f>shipments[[#This Row],[Profit]]/shipments[[#This Row],[Sales Amount]]</f>
        <v>0.80628013988588254</v>
      </c>
    </row>
    <row r="1135" spans="1:16" x14ac:dyDescent="1">
      <c r="A1135" t="s">
        <v>1170</v>
      </c>
      <c r="B1135" t="s">
        <v>8040</v>
      </c>
      <c r="C1135" t="s">
        <v>8018</v>
      </c>
      <c r="D1135" t="s">
        <v>8037</v>
      </c>
      <c r="E1135" s="1">
        <v>45345</v>
      </c>
      <c r="F1135">
        <v>5598</v>
      </c>
      <c r="G1135">
        <v>295</v>
      </c>
      <c r="H1135" t="s">
        <v>6</v>
      </c>
      <c r="I1135" t="str">
        <f>_xlfn.XLOOKUP(shipments[[#This Row],[SPID]],people[SPID],people[Sales_person],"NA",0)</f>
        <v>Gunar Cockshoot</v>
      </c>
      <c r="J1135">
        <f>YEAR(shipments[[#This Row],[Shipdate]])</f>
        <v>2024</v>
      </c>
      <c r="K1135">
        <f>MONTH(shipments[[#This Row],[Shipdate]])</f>
        <v>2</v>
      </c>
      <c r="L1135" t="str">
        <f>TEXT(shipments[[#This Row],[Shipdate]],"mmmm")</f>
        <v>February</v>
      </c>
      <c r="M1135">
        <f>_xlfn.XLOOKUP(shipments[[#This Row],[PID]],products[PID],products[Cost_per_box],"NA",0)</f>
        <v>3.68</v>
      </c>
      <c r="N1135">
        <f>shipments[[#This Row],[Boxes]]*shipments[[#This Row],[Cost Per Box]]</f>
        <v>1085.6000000000001</v>
      </c>
      <c r="O1135">
        <f>shipments[[#This Row],[Sales Amount]]-shipments[[#This Row],[Total Cost]]</f>
        <v>4512.3999999999996</v>
      </c>
      <c r="P1135" s="9">
        <f>shipments[[#This Row],[Profit]]/shipments[[#This Row],[Sales Amount]]</f>
        <v>0.80607359771346898</v>
      </c>
    </row>
    <row r="1136" spans="1:16" x14ac:dyDescent="1">
      <c r="A1136" t="s">
        <v>1171</v>
      </c>
      <c r="B1136" t="s">
        <v>8040</v>
      </c>
      <c r="C1136" t="s">
        <v>8019</v>
      </c>
      <c r="D1136" t="s">
        <v>8032</v>
      </c>
      <c r="E1136" s="1">
        <v>45106</v>
      </c>
      <c r="F1136">
        <v>1671.75</v>
      </c>
      <c r="G1136">
        <v>129</v>
      </c>
      <c r="H1136" t="s">
        <v>39</v>
      </c>
      <c r="I1136" t="str">
        <f>_xlfn.XLOOKUP(shipments[[#This Row],[SPID]],people[SPID],people[Sales_person],"NA",0)</f>
        <v>Gunar Cockshoot</v>
      </c>
      <c r="J1136">
        <f>YEAR(shipments[[#This Row],[Shipdate]])</f>
        <v>2023</v>
      </c>
      <c r="K1136">
        <f>MONTH(shipments[[#This Row],[Shipdate]])</f>
        <v>6</v>
      </c>
      <c r="L1136" t="str">
        <f>TEXT(shipments[[#This Row],[Shipdate]],"mmmm")</f>
        <v>June</v>
      </c>
      <c r="M1136">
        <f>_xlfn.XLOOKUP(shipments[[#This Row],[PID]],products[PID],products[Cost_per_box],"NA",0)</f>
        <v>8.2200000000000006</v>
      </c>
      <c r="N1136">
        <f>shipments[[#This Row],[Boxes]]*shipments[[#This Row],[Cost Per Box]]</f>
        <v>1060.3800000000001</v>
      </c>
      <c r="O1136">
        <f>shipments[[#This Row],[Sales Amount]]-shipments[[#This Row],[Total Cost]]</f>
        <v>611.36999999999989</v>
      </c>
      <c r="P1136" s="9">
        <f>shipments[[#This Row],[Profit]]/shipments[[#This Row],[Sales Amount]]</f>
        <v>0.36570659488559887</v>
      </c>
    </row>
    <row r="1137" spans="1:16" x14ac:dyDescent="1">
      <c r="A1137" t="s">
        <v>1172</v>
      </c>
      <c r="B1137" t="s">
        <v>8040</v>
      </c>
      <c r="C1137" t="s">
        <v>8019</v>
      </c>
      <c r="D1137" t="s">
        <v>8032</v>
      </c>
      <c r="E1137" s="1">
        <v>45462</v>
      </c>
      <c r="F1137">
        <v>2220.75</v>
      </c>
      <c r="G1137">
        <v>186</v>
      </c>
      <c r="H1137" t="s">
        <v>6</v>
      </c>
      <c r="I1137" t="str">
        <f>_xlfn.XLOOKUP(shipments[[#This Row],[SPID]],people[SPID],people[Sales_person],"NA",0)</f>
        <v>Gunar Cockshoot</v>
      </c>
      <c r="J1137">
        <f>YEAR(shipments[[#This Row],[Shipdate]])</f>
        <v>2024</v>
      </c>
      <c r="K1137">
        <f>MONTH(shipments[[#This Row],[Shipdate]])</f>
        <v>6</v>
      </c>
      <c r="L1137" t="str">
        <f>TEXT(shipments[[#This Row],[Shipdate]],"mmmm")</f>
        <v>June</v>
      </c>
      <c r="M1137">
        <f>_xlfn.XLOOKUP(shipments[[#This Row],[PID]],products[PID],products[Cost_per_box],"NA",0)</f>
        <v>8.2200000000000006</v>
      </c>
      <c r="N1137">
        <f>shipments[[#This Row],[Boxes]]*shipments[[#This Row],[Cost Per Box]]</f>
        <v>1528.92</v>
      </c>
      <c r="O1137">
        <f>shipments[[#This Row],[Sales Amount]]-shipments[[#This Row],[Total Cost]]</f>
        <v>691.82999999999993</v>
      </c>
      <c r="P1137" s="9">
        <f>shipments[[#This Row],[Profit]]/shipments[[#This Row],[Sales Amount]]</f>
        <v>0.31152988855116509</v>
      </c>
    </row>
    <row r="1138" spans="1:16" x14ac:dyDescent="1">
      <c r="A1138" t="s">
        <v>1173</v>
      </c>
      <c r="B1138" t="s">
        <v>8040</v>
      </c>
      <c r="C1138" t="s">
        <v>8020</v>
      </c>
      <c r="D1138" t="s">
        <v>8032</v>
      </c>
      <c r="E1138" s="1">
        <v>44979</v>
      </c>
      <c r="F1138">
        <v>5665.5</v>
      </c>
      <c r="G1138">
        <v>315</v>
      </c>
      <c r="H1138" t="s">
        <v>6</v>
      </c>
      <c r="I1138" t="str">
        <f>_xlfn.XLOOKUP(shipments[[#This Row],[SPID]],people[SPID],people[Sales_person],"NA",0)</f>
        <v>Gunar Cockshoot</v>
      </c>
      <c r="J1138">
        <f>YEAR(shipments[[#This Row],[Shipdate]])</f>
        <v>2023</v>
      </c>
      <c r="K1138">
        <f>MONTH(shipments[[#This Row],[Shipdate]])</f>
        <v>2</v>
      </c>
      <c r="L1138" t="str">
        <f>TEXT(shipments[[#This Row],[Shipdate]],"mmmm")</f>
        <v>February</v>
      </c>
      <c r="M1138">
        <f>_xlfn.XLOOKUP(shipments[[#This Row],[PID]],products[PID],products[Cost_per_box],"NA",0)</f>
        <v>10.23</v>
      </c>
      <c r="N1138">
        <f>shipments[[#This Row],[Boxes]]*shipments[[#This Row],[Cost Per Box]]</f>
        <v>3222.4500000000003</v>
      </c>
      <c r="O1138">
        <f>shipments[[#This Row],[Sales Amount]]-shipments[[#This Row],[Total Cost]]</f>
        <v>2443.0499999999997</v>
      </c>
      <c r="P1138" s="9">
        <f>shipments[[#This Row],[Profit]]/shipments[[#This Row],[Sales Amount]]</f>
        <v>0.43121525019857027</v>
      </c>
    </row>
    <row r="1139" spans="1:16" x14ac:dyDescent="1">
      <c r="A1139" t="s">
        <v>1174</v>
      </c>
      <c r="B1139" t="s">
        <v>8040</v>
      </c>
      <c r="C1139" t="s">
        <v>8020</v>
      </c>
      <c r="D1139" t="s">
        <v>8036</v>
      </c>
      <c r="E1139" s="1">
        <v>44974</v>
      </c>
      <c r="F1139">
        <v>2443.5</v>
      </c>
      <c r="G1139">
        <v>117</v>
      </c>
      <c r="H1139" t="s">
        <v>6</v>
      </c>
      <c r="I1139" t="str">
        <f>_xlfn.XLOOKUP(shipments[[#This Row],[SPID]],people[SPID],people[Sales_person],"NA",0)</f>
        <v>Gunar Cockshoot</v>
      </c>
      <c r="J1139">
        <f>YEAR(shipments[[#This Row],[Shipdate]])</f>
        <v>2023</v>
      </c>
      <c r="K1139">
        <f>MONTH(shipments[[#This Row],[Shipdate]])</f>
        <v>2</v>
      </c>
      <c r="L1139" t="str">
        <f>TEXT(shipments[[#This Row],[Shipdate]],"mmmm")</f>
        <v>February</v>
      </c>
      <c r="M1139">
        <f>_xlfn.XLOOKUP(shipments[[#This Row],[PID]],products[PID],products[Cost_per_box],"NA",0)</f>
        <v>10.23</v>
      </c>
      <c r="N1139">
        <f>shipments[[#This Row],[Boxes]]*shipments[[#This Row],[Cost Per Box]]</f>
        <v>1196.9100000000001</v>
      </c>
      <c r="O1139">
        <f>shipments[[#This Row],[Sales Amount]]-shipments[[#This Row],[Total Cost]]</f>
        <v>1246.5899999999999</v>
      </c>
      <c r="P1139" s="9">
        <f>shipments[[#This Row],[Profit]]/shipments[[#This Row],[Sales Amount]]</f>
        <v>0.51016574585635355</v>
      </c>
    </row>
    <row r="1140" spans="1:16" x14ac:dyDescent="1">
      <c r="A1140" t="s">
        <v>1175</v>
      </c>
      <c r="B1140" t="s">
        <v>8040</v>
      </c>
      <c r="C1140" t="s">
        <v>8021</v>
      </c>
      <c r="D1140" t="s">
        <v>8032</v>
      </c>
      <c r="E1140" s="1">
        <v>45083</v>
      </c>
      <c r="F1140">
        <v>10822.5</v>
      </c>
      <c r="G1140">
        <v>774</v>
      </c>
      <c r="H1140" t="s">
        <v>6</v>
      </c>
      <c r="I1140" t="str">
        <f>_xlfn.XLOOKUP(shipments[[#This Row],[SPID]],people[SPID],people[Sales_person],"NA",0)</f>
        <v>Gunar Cockshoot</v>
      </c>
      <c r="J1140">
        <f>YEAR(shipments[[#This Row],[Shipdate]])</f>
        <v>2023</v>
      </c>
      <c r="K1140">
        <f>MONTH(shipments[[#This Row],[Shipdate]])</f>
        <v>6</v>
      </c>
      <c r="L1140" t="str">
        <f>TEXT(shipments[[#This Row],[Shipdate]],"mmmm")</f>
        <v>June</v>
      </c>
      <c r="M1140">
        <f>_xlfn.XLOOKUP(shipments[[#This Row],[PID]],products[PID],products[Cost_per_box],"NA",0)</f>
        <v>4.74</v>
      </c>
      <c r="N1140">
        <f>shipments[[#This Row],[Boxes]]*shipments[[#This Row],[Cost Per Box]]</f>
        <v>3668.76</v>
      </c>
      <c r="O1140">
        <f>shipments[[#This Row],[Sales Amount]]-shipments[[#This Row],[Total Cost]]</f>
        <v>7153.74</v>
      </c>
      <c r="P1140" s="9">
        <f>shipments[[#This Row],[Profit]]/shipments[[#This Row],[Sales Amount]]</f>
        <v>0.66100623700623695</v>
      </c>
    </row>
    <row r="1141" spans="1:16" x14ac:dyDescent="1">
      <c r="A1141" t="s">
        <v>1176</v>
      </c>
      <c r="B1141" t="s">
        <v>8040</v>
      </c>
      <c r="C1141" t="s">
        <v>8021</v>
      </c>
      <c r="D1141" t="s">
        <v>8032</v>
      </c>
      <c r="E1141" s="1">
        <v>45265</v>
      </c>
      <c r="F1141">
        <v>11614.5</v>
      </c>
      <c r="G1141">
        <v>684</v>
      </c>
      <c r="H1141" t="s">
        <v>6</v>
      </c>
      <c r="I1141" t="str">
        <f>_xlfn.XLOOKUP(shipments[[#This Row],[SPID]],people[SPID],people[Sales_person],"NA",0)</f>
        <v>Gunar Cockshoot</v>
      </c>
      <c r="J1141">
        <f>YEAR(shipments[[#This Row],[Shipdate]])</f>
        <v>2023</v>
      </c>
      <c r="K1141">
        <f>MONTH(shipments[[#This Row],[Shipdate]])</f>
        <v>12</v>
      </c>
      <c r="L1141" t="str">
        <f>TEXT(shipments[[#This Row],[Shipdate]],"mmmm")</f>
        <v>December</v>
      </c>
      <c r="M1141">
        <f>_xlfn.XLOOKUP(shipments[[#This Row],[PID]],products[PID],products[Cost_per_box],"NA",0)</f>
        <v>4.74</v>
      </c>
      <c r="N1141">
        <f>shipments[[#This Row],[Boxes]]*shipments[[#This Row],[Cost Per Box]]</f>
        <v>3242.1600000000003</v>
      </c>
      <c r="O1141">
        <f>shipments[[#This Row],[Sales Amount]]-shipments[[#This Row],[Total Cost]]</f>
        <v>8372.34</v>
      </c>
      <c r="P1141" s="9">
        <f>shipments[[#This Row],[Profit]]/shipments[[#This Row],[Sales Amount]]</f>
        <v>0.72085238279736541</v>
      </c>
    </row>
    <row r="1142" spans="1:16" x14ac:dyDescent="1">
      <c r="A1142" t="s">
        <v>1177</v>
      </c>
      <c r="B1142" t="s">
        <v>8040</v>
      </c>
      <c r="C1142" t="s">
        <v>8022</v>
      </c>
      <c r="D1142" t="s">
        <v>8034</v>
      </c>
      <c r="E1142" s="1">
        <v>45506</v>
      </c>
      <c r="F1142">
        <v>63</v>
      </c>
      <c r="G1142">
        <v>9</v>
      </c>
      <c r="H1142" t="s">
        <v>17</v>
      </c>
      <c r="I1142" t="str">
        <f>_xlfn.XLOOKUP(shipments[[#This Row],[SPID]],people[SPID],people[Sales_person],"NA",0)</f>
        <v>Gunar Cockshoot</v>
      </c>
      <c r="J1142">
        <f>YEAR(shipments[[#This Row],[Shipdate]])</f>
        <v>2024</v>
      </c>
      <c r="K1142">
        <f>MONTH(shipments[[#This Row],[Shipdate]])</f>
        <v>8</v>
      </c>
      <c r="L1142" t="str">
        <f>TEXT(shipments[[#This Row],[Shipdate]],"mmmm")</f>
        <v>August</v>
      </c>
      <c r="M1142">
        <f>_xlfn.XLOOKUP(shipments[[#This Row],[PID]],products[PID],products[Cost_per_box],"NA",0)</f>
        <v>10.51</v>
      </c>
      <c r="N1142">
        <f>shipments[[#This Row],[Boxes]]*shipments[[#This Row],[Cost Per Box]]</f>
        <v>94.59</v>
      </c>
      <c r="O1142">
        <f>shipments[[#This Row],[Sales Amount]]-shipments[[#This Row],[Total Cost]]</f>
        <v>-31.590000000000003</v>
      </c>
      <c r="P1142" s="9">
        <f>shipments[[#This Row],[Profit]]/shipments[[#This Row],[Sales Amount]]</f>
        <v>-0.50142857142857145</v>
      </c>
    </row>
    <row r="1143" spans="1:16" x14ac:dyDescent="1">
      <c r="A1143" t="s">
        <v>1178</v>
      </c>
      <c r="B1143" t="s">
        <v>8040</v>
      </c>
      <c r="C1143" t="s">
        <v>8022</v>
      </c>
      <c r="D1143" t="s">
        <v>8035</v>
      </c>
      <c r="E1143" s="1">
        <v>45321</v>
      </c>
      <c r="F1143">
        <v>7485.75</v>
      </c>
      <c r="G1143">
        <v>1070</v>
      </c>
      <c r="H1143" t="s">
        <v>6</v>
      </c>
      <c r="I1143" t="str">
        <f>_xlfn.XLOOKUP(shipments[[#This Row],[SPID]],people[SPID],people[Sales_person],"NA",0)</f>
        <v>Gunar Cockshoot</v>
      </c>
      <c r="J1143">
        <f>YEAR(shipments[[#This Row],[Shipdate]])</f>
        <v>2024</v>
      </c>
      <c r="K1143">
        <f>MONTH(shipments[[#This Row],[Shipdate]])</f>
        <v>1</v>
      </c>
      <c r="L1143" t="str">
        <f>TEXT(shipments[[#This Row],[Shipdate]],"mmmm")</f>
        <v>January</v>
      </c>
      <c r="M1143">
        <f>_xlfn.XLOOKUP(shipments[[#This Row],[PID]],products[PID],products[Cost_per_box],"NA",0)</f>
        <v>10.51</v>
      </c>
      <c r="N1143">
        <f>shipments[[#This Row],[Boxes]]*shipments[[#This Row],[Cost Per Box]]</f>
        <v>11245.699999999999</v>
      </c>
      <c r="O1143">
        <f>shipments[[#This Row],[Sales Amount]]-shipments[[#This Row],[Total Cost]]</f>
        <v>-3759.9499999999989</v>
      </c>
      <c r="P1143" s="9">
        <f>shipments[[#This Row],[Profit]]/shipments[[#This Row],[Sales Amount]]</f>
        <v>-0.50228100056774527</v>
      </c>
    </row>
    <row r="1144" spans="1:16" x14ac:dyDescent="1">
      <c r="A1144" t="s">
        <v>1179</v>
      </c>
      <c r="B1144" t="s">
        <v>8040</v>
      </c>
      <c r="C1144" t="s">
        <v>8022</v>
      </c>
      <c r="D1144" t="s">
        <v>8036</v>
      </c>
      <c r="E1144" s="1">
        <v>45434</v>
      </c>
      <c r="F1144">
        <v>130.5</v>
      </c>
      <c r="G1144">
        <v>15</v>
      </c>
      <c r="H1144" t="s">
        <v>6</v>
      </c>
      <c r="I1144" t="str">
        <f>_xlfn.XLOOKUP(shipments[[#This Row],[SPID]],people[SPID],people[Sales_person],"NA",0)</f>
        <v>Gunar Cockshoot</v>
      </c>
      <c r="J1144">
        <f>YEAR(shipments[[#This Row],[Shipdate]])</f>
        <v>2024</v>
      </c>
      <c r="K1144">
        <f>MONTH(shipments[[#This Row],[Shipdate]])</f>
        <v>5</v>
      </c>
      <c r="L1144" t="str">
        <f>TEXT(shipments[[#This Row],[Shipdate]],"mmmm")</f>
        <v>May</v>
      </c>
      <c r="M1144">
        <f>_xlfn.XLOOKUP(shipments[[#This Row],[PID]],products[PID],products[Cost_per_box],"NA",0)</f>
        <v>10.51</v>
      </c>
      <c r="N1144">
        <f>shipments[[#This Row],[Boxes]]*shipments[[#This Row],[Cost Per Box]]</f>
        <v>157.65</v>
      </c>
      <c r="O1144">
        <f>shipments[[#This Row],[Sales Amount]]-shipments[[#This Row],[Total Cost]]</f>
        <v>-27.150000000000006</v>
      </c>
      <c r="P1144" s="9">
        <f>shipments[[#This Row],[Profit]]/shipments[[#This Row],[Sales Amount]]</f>
        <v>-0.2080459770114943</v>
      </c>
    </row>
    <row r="1145" spans="1:16" x14ac:dyDescent="1">
      <c r="A1145" t="s">
        <v>1180</v>
      </c>
      <c r="B1145" t="s">
        <v>8040</v>
      </c>
      <c r="C1145" t="s">
        <v>8022</v>
      </c>
      <c r="D1145" t="s">
        <v>8033</v>
      </c>
      <c r="E1145" s="1">
        <v>45504</v>
      </c>
      <c r="F1145">
        <v>6423.75</v>
      </c>
      <c r="G1145">
        <v>803</v>
      </c>
      <c r="H1145" t="s">
        <v>17</v>
      </c>
      <c r="I1145" t="str">
        <f>_xlfn.XLOOKUP(shipments[[#This Row],[SPID]],people[SPID],people[Sales_person],"NA",0)</f>
        <v>Gunar Cockshoot</v>
      </c>
      <c r="J1145">
        <f>YEAR(shipments[[#This Row],[Shipdate]])</f>
        <v>2024</v>
      </c>
      <c r="K1145">
        <f>MONTH(shipments[[#This Row],[Shipdate]])</f>
        <v>7</v>
      </c>
      <c r="L1145" t="str">
        <f>TEXT(shipments[[#This Row],[Shipdate]],"mmmm")</f>
        <v>July</v>
      </c>
      <c r="M1145">
        <f>_xlfn.XLOOKUP(shipments[[#This Row],[PID]],products[PID],products[Cost_per_box],"NA",0)</f>
        <v>10.51</v>
      </c>
      <c r="N1145">
        <f>shipments[[#This Row],[Boxes]]*shipments[[#This Row],[Cost Per Box]]</f>
        <v>8439.5300000000007</v>
      </c>
      <c r="O1145">
        <f>shipments[[#This Row],[Sales Amount]]-shipments[[#This Row],[Total Cost]]</f>
        <v>-2015.7800000000007</v>
      </c>
      <c r="P1145" s="9">
        <f>shipments[[#This Row],[Profit]]/shipments[[#This Row],[Sales Amount]]</f>
        <v>-0.31380112862424608</v>
      </c>
    </row>
    <row r="1146" spans="1:16" x14ac:dyDescent="1">
      <c r="A1146" t="s">
        <v>1181</v>
      </c>
      <c r="B1146" t="s">
        <v>8040</v>
      </c>
      <c r="C1146" t="s">
        <v>8022</v>
      </c>
      <c r="D1146" t="s">
        <v>8035</v>
      </c>
      <c r="E1146" s="1">
        <v>45506</v>
      </c>
      <c r="F1146">
        <v>5708.25</v>
      </c>
      <c r="G1146">
        <v>952</v>
      </c>
      <c r="H1146" t="s">
        <v>17</v>
      </c>
      <c r="I1146" t="str">
        <f>_xlfn.XLOOKUP(shipments[[#This Row],[SPID]],people[SPID],people[Sales_person],"NA",0)</f>
        <v>Gunar Cockshoot</v>
      </c>
      <c r="J1146">
        <f>YEAR(shipments[[#This Row],[Shipdate]])</f>
        <v>2024</v>
      </c>
      <c r="K1146">
        <f>MONTH(shipments[[#This Row],[Shipdate]])</f>
        <v>8</v>
      </c>
      <c r="L1146" t="str">
        <f>TEXT(shipments[[#This Row],[Shipdate]],"mmmm")</f>
        <v>August</v>
      </c>
      <c r="M1146">
        <f>_xlfn.XLOOKUP(shipments[[#This Row],[PID]],products[PID],products[Cost_per_box],"NA",0)</f>
        <v>10.51</v>
      </c>
      <c r="N1146">
        <f>shipments[[#This Row],[Boxes]]*shipments[[#This Row],[Cost Per Box]]</f>
        <v>10005.52</v>
      </c>
      <c r="O1146">
        <f>shipments[[#This Row],[Sales Amount]]-shipments[[#This Row],[Total Cost]]</f>
        <v>-4297.2700000000004</v>
      </c>
      <c r="P1146" s="9">
        <f>shipments[[#This Row],[Profit]]/shipments[[#This Row],[Sales Amount]]</f>
        <v>-0.75281741339289632</v>
      </c>
    </row>
    <row r="1147" spans="1:16" x14ac:dyDescent="1">
      <c r="A1147" t="s">
        <v>1182</v>
      </c>
      <c r="B1147" t="s">
        <v>8040</v>
      </c>
      <c r="C1147" t="s">
        <v>8022</v>
      </c>
      <c r="D1147" t="s">
        <v>8032</v>
      </c>
      <c r="E1147" s="1">
        <v>44985</v>
      </c>
      <c r="F1147">
        <v>5994</v>
      </c>
      <c r="G1147">
        <v>666</v>
      </c>
      <c r="H1147" t="s">
        <v>6</v>
      </c>
      <c r="I1147" t="str">
        <f>_xlfn.XLOOKUP(shipments[[#This Row],[SPID]],people[SPID],people[Sales_person],"NA",0)</f>
        <v>Gunar Cockshoot</v>
      </c>
      <c r="J1147">
        <f>YEAR(shipments[[#This Row],[Shipdate]])</f>
        <v>2023</v>
      </c>
      <c r="K1147">
        <f>MONTH(shipments[[#This Row],[Shipdate]])</f>
        <v>2</v>
      </c>
      <c r="L1147" t="str">
        <f>TEXT(shipments[[#This Row],[Shipdate]],"mmmm")</f>
        <v>February</v>
      </c>
      <c r="M1147">
        <f>_xlfn.XLOOKUP(shipments[[#This Row],[PID]],products[PID],products[Cost_per_box],"NA",0)</f>
        <v>10.51</v>
      </c>
      <c r="N1147">
        <f>shipments[[#This Row],[Boxes]]*shipments[[#This Row],[Cost Per Box]]</f>
        <v>6999.66</v>
      </c>
      <c r="O1147">
        <f>shipments[[#This Row],[Sales Amount]]-shipments[[#This Row],[Total Cost]]</f>
        <v>-1005.6599999999999</v>
      </c>
      <c r="P1147" s="9">
        <f>shipments[[#This Row],[Profit]]/shipments[[#This Row],[Sales Amount]]</f>
        <v>-0.16777777777777775</v>
      </c>
    </row>
    <row r="1148" spans="1:16" x14ac:dyDescent="1">
      <c r="A1148" t="s">
        <v>1183</v>
      </c>
      <c r="B1148" t="s">
        <v>8040</v>
      </c>
      <c r="C1148" t="s">
        <v>8022</v>
      </c>
      <c r="D1148" t="s">
        <v>8032</v>
      </c>
      <c r="E1148" s="1">
        <v>44960</v>
      </c>
      <c r="F1148">
        <v>1320.75</v>
      </c>
      <c r="G1148">
        <v>189</v>
      </c>
      <c r="H1148" t="s">
        <v>6</v>
      </c>
      <c r="I1148" t="str">
        <f>_xlfn.XLOOKUP(shipments[[#This Row],[SPID]],people[SPID],people[Sales_person],"NA",0)</f>
        <v>Gunar Cockshoot</v>
      </c>
      <c r="J1148">
        <f>YEAR(shipments[[#This Row],[Shipdate]])</f>
        <v>2023</v>
      </c>
      <c r="K1148">
        <f>MONTH(shipments[[#This Row],[Shipdate]])</f>
        <v>2</v>
      </c>
      <c r="L1148" t="str">
        <f>TEXT(shipments[[#This Row],[Shipdate]],"mmmm")</f>
        <v>February</v>
      </c>
      <c r="M1148">
        <f>_xlfn.XLOOKUP(shipments[[#This Row],[PID]],products[PID],products[Cost_per_box],"NA",0)</f>
        <v>10.51</v>
      </c>
      <c r="N1148">
        <f>shipments[[#This Row],[Boxes]]*shipments[[#This Row],[Cost Per Box]]</f>
        <v>1986.3899999999999</v>
      </c>
      <c r="O1148">
        <f>shipments[[#This Row],[Sales Amount]]-shipments[[#This Row],[Total Cost]]</f>
        <v>-665.63999999999987</v>
      </c>
      <c r="P1148" s="9">
        <f>shipments[[#This Row],[Profit]]/shipments[[#This Row],[Sales Amount]]</f>
        <v>-0.50398637137989766</v>
      </c>
    </row>
    <row r="1149" spans="1:16" x14ac:dyDescent="1">
      <c r="A1149" t="s">
        <v>1184</v>
      </c>
      <c r="B1149" t="s">
        <v>8040</v>
      </c>
      <c r="C1149" t="s">
        <v>8022</v>
      </c>
      <c r="D1149" t="s">
        <v>8036</v>
      </c>
      <c r="E1149" s="1">
        <v>45504</v>
      </c>
      <c r="F1149">
        <v>2979</v>
      </c>
      <c r="G1149">
        <v>298</v>
      </c>
      <c r="H1149" t="s">
        <v>17</v>
      </c>
      <c r="I1149" t="str">
        <f>_xlfn.XLOOKUP(shipments[[#This Row],[SPID]],people[SPID],people[Sales_person],"NA",0)</f>
        <v>Gunar Cockshoot</v>
      </c>
      <c r="J1149">
        <f>YEAR(shipments[[#This Row],[Shipdate]])</f>
        <v>2024</v>
      </c>
      <c r="K1149">
        <f>MONTH(shipments[[#This Row],[Shipdate]])</f>
        <v>7</v>
      </c>
      <c r="L1149" t="str">
        <f>TEXT(shipments[[#This Row],[Shipdate]],"mmmm")</f>
        <v>July</v>
      </c>
      <c r="M1149">
        <f>_xlfn.XLOOKUP(shipments[[#This Row],[PID]],products[PID],products[Cost_per_box],"NA",0)</f>
        <v>10.51</v>
      </c>
      <c r="N1149">
        <f>shipments[[#This Row],[Boxes]]*shipments[[#This Row],[Cost Per Box]]</f>
        <v>3131.98</v>
      </c>
      <c r="O1149">
        <f>shipments[[#This Row],[Sales Amount]]-shipments[[#This Row],[Total Cost]]</f>
        <v>-152.98000000000002</v>
      </c>
      <c r="P1149" s="9">
        <f>shipments[[#This Row],[Profit]]/shipments[[#This Row],[Sales Amount]]</f>
        <v>-5.1352802954011421E-2</v>
      </c>
    </row>
    <row r="1150" spans="1:16" x14ac:dyDescent="1">
      <c r="A1150" t="s">
        <v>1185</v>
      </c>
      <c r="B1150" t="s">
        <v>8040</v>
      </c>
      <c r="C1150" t="s">
        <v>8022</v>
      </c>
      <c r="D1150" t="s">
        <v>8037</v>
      </c>
      <c r="E1150" s="1">
        <v>45454</v>
      </c>
      <c r="F1150">
        <v>4077</v>
      </c>
      <c r="G1150">
        <v>510</v>
      </c>
      <c r="H1150" t="s">
        <v>6</v>
      </c>
      <c r="I1150" t="str">
        <f>_xlfn.XLOOKUP(shipments[[#This Row],[SPID]],people[SPID],people[Sales_person],"NA",0)</f>
        <v>Gunar Cockshoot</v>
      </c>
      <c r="J1150">
        <f>YEAR(shipments[[#This Row],[Shipdate]])</f>
        <v>2024</v>
      </c>
      <c r="K1150">
        <f>MONTH(shipments[[#This Row],[Shipdate]])</f>
        <v>6</v>
      </c>
      <c r="L1150" t="str">
        <f>TEXT(shipments[[#This Row],[Shipdate]],"mmmm")</f>
        <v>June</v>
      </c>
      <c r="M1150">
        <f>_xlfn.XLOOKUP(shipments[[#This Row],[PID]],products[PID],products[Cost_per_box],"NA",0)</f>
        <v>10.51</v>
      </c>
      <c r="N1150">
        <f>shipments[[#This Row],[Boxes]]*shipments[[#This Row],[Cost Per Box]]</f>
        <v>5360.0999999999995</v>
      </c>
      <c r="O1150">
        <f>shipments[[#This Row],[Sales Amount]]-shipments[[#This Row],[Total Cost]]</f>
        <v>-1283.0999999999995</v>
      </c>
      <c r="P1150" s="9">
        <f>shipments[[#This Row],[Profit]]/shipments[[#This Row],[Sales Amount]]</f>
        <v>-0.31471670345842517</v>
      </c>
    </row>
    <row r="1151" spans="1:16" x14ac:dyDescent="1">
      <c r="A1151" t="s">
        <v>1186</v>
      </c>
      <c r="B1151" t="s">
        <v>8040</v>
      </c>
      <c r="C1151" t="s">
        <v>8023</v>
      </c>
      <c r="D1151" t="s">
        <v>8037</v>
      </c>
      <c r="E1151" s="1">
        <v>45510</v>
      </c>
      <c r="F1151">
        <v>5843.25</v>
      </c>
      <c r="G1151">
        <v>418</v>
      </c>
      <c r="H1151" t="s">
        <v>17</v>
      </c>
      <c r="I1151" t="str">
        <f>_xlfn.XLOOKUP(shipments[[#This Row],[SPID]],people[SPID],people[Sales_person],"NA",0)</f>
        <v>Gunar Cockshoot</v>
      </c>
      <c r="J1151">
        <f>YEAR(shipments[[#This Row],[Shipdate]])</f>
        <v>2024</v>
      </c>
      <c r="K1151">
        <f>MONTH(shipments[[#This Row],[Shipdate]])</f>
        <v>8</v>
      </c>
      <c r="L1151" t="str">
        <f>TEXT(shipments[[#This Row],[Shipdate]],"mmmm")</f>
        <v>August</v>
      </c>
      <c r="M1151">
        <f>_xlfn.XLOOKUP(shipments[[#This Row],[PID]],products[PID],products[Cost_per_box],"NA",0)</f>
        <v>6.43</v>
      </c>
      <c r="N1151">
        <f>shipments[[#This Row],[Boxes]]*shipments[[#This Row],[Cost Per Box]]</f>
        <v>2687.74</v>
      </c>
      <c r="O1151">
        <f>shipments[[#This Row],[Sales Amount]]-shipments[[#This Row],[Total Cost]]</f>
        <v>3155.51</v>
      </c>
      <c r="P1151" s="9">
        <f>shipments[[#This Row],[Profit]]/shipments[[#This Row],[Sales Amount]]</f>
        <v>0.54002652633380399</v>
      </c>
    </row>
    <row r="1152" spans="1:16" x14ac:dyDescent="1">
      <c r="A1152" t="s">
        <v>1187</v>
      </c>
      <c r="B1152" t="s">
        <v>8040</v>
      </c>
      <c r="C1152" t="s">
        <v>8023</v>
      </c>
      <c r="D1152" t="s">
        <v>8033</v>
      </c>
      <c r="E1152" s="1">
        <v>45240</v>
      </c>
      <c r="F1152">
        <v>5737.5</v>
      </c>
      <c r="G1152">
        <v>338</v>
      </c>
      <c r="H1152" t="s">
        <v>6</v>
      </c>
      <c r="I1152" t="str">
        <f>_xlfn.XLOOKUP(shipments[[#This Row],[SPID]],people[SPID],people[Sales_person],"NA",0)</f>
        <v>Gunar Cockshoot</v>
      </c>
      <c r="J1152">
        <f>YEAR(shipments[[#This Row],[Shipdate]])</f>
        <v>2023</v>
      </c>
      <c r="K1152">
        <f>MONTH(shipments[[#This Row],[Shipdate]])</f>
        <v>11</v>
      </c>
      <c r="L1152" t="str">
        <f>TEXT(shipments[[#This Row],[Shipdate]],"mmmm")</f>
        <v>November</v>
      </c>
      <c r="M1152">
        <f>_xlfn.XLOOKUP(shipments[[#This Row],[PID]],products[PID],products[Cost_per_box],"NA",0)</f>
        <v>6.43</v>
      </c>
      <c r="N1152">
        <f>shipments[[#This Row],[Boxes]]*shipments[[#This Row],[Cost Per Box]]</f>
        <v>2173.3399999999997</v>
      </c>
      <c r="O1152">
        <f>shipments[[#This Row],[Sales Amount]]-shipments[[#This Row],[Total Cost]]</f>
        <v>3564.1600000000003</v>
      </c>
      <c r="P1152" s="9">
        <f>shipments[[#This Row],[Profit]]/shipments[[#This Row],[Sales Amount]]</f>
        <v>0.62120435729847501</v>
      </c>
    </row>
    <row r="1153" spans="1:16" x14ac:dyDescent="1">
      <c r="A1153" t="s">
        <v>1188</v>
      </c>
      <c r="B1153" t="s">
        <v>8040</v>
      </c>
      <c r="C1153" t="s">
        <v>8023</v>
      </c>
      <c r="D1153" t="s">
        <v>8033</v>
      </c>
      <c r="E1153" s="1">
        <v>45084</v>
      </c>
      <c r="F1153">
        <v>3798</v>
      </c>
      <c r="G1153">
        <v>211</v>
      </c>
      <c r="H1153" t="s">
        <v>6</v>
      </c>
      <c r="I1153" t="str">
        <f>_xlfn.XLOOKUP(shipments[[#This Row],[SPID]],people[SPID],people[Sales_person],"NA",0)</f>
        <v>Gunar Cockshoot</v>
      </c>
      <c r="J1153">
        <f>YEAR(shipments[[#This Row],[Shipdate]])</f>
        <v>2023</v>
      </c>
      <c r="K1153">
        <f>MONTH(shipments[[#This Row],[Shipdate]])</f>
        <v>6</v>
      </c>
      <c r="L1153" t="str">
        <f>TEXT(shipments[[#This Row],[Shipdate]],"mmmm")</f>
        <v>June</v>
      </c>
      <c r="M1153">
        <f>_xlfn.XLOOKUP(shipments[[#This Row],[PID]],products[PID],products[Cost_per_box],"NA",0)</f>
        <v>6.43</v>
      </c>
      <c r="N1153">
        <f>shipments[[#This Row],[Boxes]]*shipments[[#This Row],[Cost Per Box]]</f>
        <v>1356.73</v>
      </c>
      <c r="O1153">
        <f>shipments[[#This Row],[Sales Amount]]-shipments[[#This Row],[Total Cost]]</f>
        <v>2441.27</v>
      </c>
      <c r="P1153" s="9">
        <f>shipments[[#This Row],[Profit]]/shipments[[#This Row],[Sales Amount]]</f>
        <v>0.64277777777777778</v>
      </c>
    </row>
    <row r="1154" spans="1:16" x14ac:dyDescent="1">
      <c r="A1154" t="s">
        <v>1189</v>
      </c>
      <c r="B1154" t="s">
        <v>8040</v>
      </c>
      <c r="C1154" t="s">
        <v>8023</v>
      </c>
      <c r="D1154" t="s">
        <v>8034</v>
      </c>
      <c r="E1154" s="1">
        <v>45182</v>
      </c>
      <c r="F1154">
        <v>4988.25</v>
      </c>
      <c r="G1154">
        <v>333</v>
      </c>
      <c r="H1154" t="s">
        <v>6</v>
      </c>
      <c r="I1154" t="str">
        <f>_xlfn.XLOOKUP(shipments[[#This Row],[SPID]],people[SPID],people[Sales_person],"NA",0)</f>
        <v>Gunar Cockshoot</v>
      </c>
      <c r="J1154">
        <f>YEAR(shipments[[#This Row],[Shipdate]])</f>
        <v>2023</v>
      </c>
      <c r="K1154">
        <f>MONTH(shipments[[#This Row],[Shipdate]])</f>
        <v>9</v>
      </c>
      <c r="L1154" t="str">
        <f>TEXT(shipments[[#This Row],[Shipdate]],"mmmm")</f>
        <v>September</v>
      </c>
      <c r="M1154">
        <f>_xlfn.XLOOKUP(shipments[[#This Row],[PID]],products[PID],products[Cost_per_box],"NA",0)</f>
        <v>6.43</v>
      </c>
      <c r="N1154">
        <f>shipments[[#This Row],[Boxes]]*shipments[[#This Row],[Cost Per Box]]</f>
        <v>2141.19</v>
      </c>
      <c r="O1154">
        <f>shipments[[#This Row],[Sales Amount]]-shipments[[#This Row],[Total Cost]]</f>
        <v>2847.06</v>
      </c>
      <c r="P1154" s="9">
        <f>shipments[[#This Row],[Profit]]/shipments[[#This Row],[Sales Amount]]</f>
        <v>0.5707532701849346</v>
      </c>
    </row>
    <row r="1155" spans="1:16" x14ac:dyDescent="1">
      <c r="A1155" t="s">
        <v>1190</v>
      </c>
      <c r="B1155" t="s">
        <v>8040</v>
      </c>
      <c r="C1155" t="s">
        <v>8023</v>
      </c>
      <c r="D1155" t="s">
        <v>8037</v>
      </c>
      <c r="E1155" s="1">
        <v>45345</v>
      </c>
      <c r="F1155">
        <v>6423.75</v>
      </c>
      <c r="G1155">
        <v>429</v>
      </c>
      <c r="H1155" t="s">
        <v>6</v>
      </c>
      <c r="I1155" t="str">
        <f>_xlfn.XLOOKUP(shipments[[#This Row],[SPID]],people[SPID],people[Sales_person],"NA",0)</f>
        <v>Gunar Cockshoot</v>
      </c>
      <c r="J1155">
        <f>YEAR(shipments[[#This Row],[Shipdate]])</f>
        <v>2024</v>
      </c>
      <c r="K1155">
        <f>MONTH(shipments[[#This Row],[Shipdate]])</f>
        <v>2</v>
      </c>
      <c r="L1155" t="str">
        <f>TEXT(shipments[[#This Row],[Shipdate]],"mmmm")</f>
        <v>February</v>
      </c>
      <c r="M1155">
        <f>_xlfn.XLOOKUP(shipments[[#This Row],[PID]],products[PID],products[Cost_per_box],"NA",0)</f>
        <v>6.43</v>
      </c>
      <c r="N1155">
        <f>shipments[[#This Row],[Boxes]]*shipments[[#This Row],[Cost Per Box]]</f>
        <v>2758.47</v>
      </c>
      <c r="O1155">
        <f>shipments[[#This Row],[Sales Amount]]-shipments[[#This Row],[Total Cost]]</f>
        <v>3665.28</v>
      </c>
      <c r="P1155" s="9">
        <f>shipments[[#This Row],[Profit]]/shipments[[#This Row],[Sales Amount]]</f>
        <v>0.57058260361938118</v>
      </c>
    </row>
    <row r="1156" spans="1:16" x14ac:dyDescent="1">
      <c r="A1156" t="s">
        <v>1191</v>
      </c>
      <c r="B1156" t="s">
        <v>8040</v>
      </c>
      <c r="C1156" t="s">
        <v>8024</v>
      </c>
      <c r="D1156" t="s">
        <v>8035</v>
      </c>
      <c r="E1156" s="1">
        <v>45482</v>
      </c>
      <c r="F1156">
        <v>3980.25</v>
      </c>
      <c r="G1156">
        <v>200</v>
      </c>
      <c r="H1156" t="s">
        <v>17</v>
      </c>
      <c r="I1156" t="str">
        <f>_xlfn.XLOOKUP(shipments[[#This Row],[SPID]],people[SPID],people[Sales_person],"NA",0)</f>
        <v>Gunar Cockshoot</v>
      </c>
      <c r="J1156">
        <f>YEAR(shipments[[#This Row],[Shipdate]])</f>
        <v>2024</v>
      </c>
      <c r="K1156">
        <f>MONTH(shipments[[#This Row],[Shipdate]])</f>
        <v>7</v>
      </c>
      <c r="L1156" t="str">
        <f>TEXT(shipments[[#This Row],[Shipdate]],"mmmm")</f>
        <v>July</v>
      </c>
      <c r="M1156">
        <f>_xlfn.XLOOKUP(shipments[[#This Row],[PID]],products[PID],products[Cost_per_box],"NA",0)</f>
        <v>12.41</v>
      </c>
      <c r="N1156">
        <f>shipments[[#This Row],[Boxes]]*shipments[[#This Row],[Cost Per Box]]</f>
        <v>2482</v>
      </c>
      <c r="O1156">
        <f>shipments[[#This Row],[Sales Amount]]-shipments[[#This Row],[Total Cost]]</f>
        <v>1498.25</v>
      </c>
      <c r="P1156" s="9">
        <f>shipments[[#This Row],[Profit]]/shipments[[#This Row],[Sales Amount]]</f>
        <v>0.37642107907794736</v>
      </c>
    </row>
    <row r="1157" spans="1:16" x14ac:dyDescent="1">
      <c r="A1157" t="s">
        <v>1192</v>
      </c>
      <c r="B1157" t="s">
        <v>8040</v>
      </c>
      <c r="C1157" t="s">
        <v>8024</v>
      </c>
      <c r="D1157" t="s">
        <v>8036</v>
      </c>
      <c r="E1157" s="1">
        <v>45134</v>
      </c>
      <c r="F1157">
        <v>10867.5</v>
      </c>
      <c r="G1157">
        <v>604</v>
      </c>
      <c r="H1157" t="s">
        <v>6</v>
      </c>
      <c r="I1157" t="str">
        <f>_xlfn.XLOOKUP(shipments[[#This Row],[SPID]],people[SPID],people[Sales_person],"NA",0)</f>
        <v>Gunar Cockshoot</v>
      </c>
      <c r="J1157">
        <f>YEAR(shipments[[#This Row],[Shipdate]])</f>
        <v>2023</v>
      </c>
      <c r="K1157">
        <f>MONTH(shipments[[#This Row],[Shipdate]])</f>
        <v>7</v>
      </c>
      <c r="L1157" t="str">
        <f>TEXT(shipments[[#This Row],[Shipdate]],"mmmm")</f>
        <v>July</v>
      </c>
      <c r="M1157">
        <f>_xlfn.XLOOKUP(shipments[[#This Row],[PID]],products[PID],products[Cost_per_box],"NA",0)</f>
        <v>12.41</v>
      </c>
      <c r="N1157">
        <f>shipments[[#This Row],[Boxes]]*shipments[[#This Row],[Cost Per Box]]</f>
        <v>7495.64</v>
      </c>
      <c r="O1157">
        <f>shipments[[#This Row],[Sales Amount]]-shipments[[#This Row],[Total Cost]]</f>
        <v>3371.8599999999997</v>
      </c>
      <c r="P1157" s="9">
        <f>shipments[[#This Row],[Profit]]/shipments[[#This Row],[Sales Amount]]</f>
        <v>0.31027007131354956</v>
      </c>
    </row>
    <row r="1158" spans="1:16" x14ac:dyDescent="1">
      <c r="A1158" t="s">
        <v>1193</v>
      </c>
      <c r="B1158" t="s">
        <v>8040</v>
      </c>
      <c r="C1158" t="s">
        <v>8024</v>
      </c>
      <c r="D1158" t="s">
        <v>8037</v>
      </c>
      <c r="E1158" s="1">
        <v>44972</v>
      </c>
      <c r="F1158">
        <v>10233</v>
      </c>
      <c r="G1158">
        <v>602</v>
      </c>
      <c r="H1158" t="s">
        <v>6</v>
      </c>
      <c r="I1158" t="str">
        <f>_xlfn.XLOOKUP(shipments[[#This Row],[SPID]],people[SPID],people[Sales_person],"NA",0)</f>
        <v>Gunar Cockshoot</v>
      </c>
      <c r="J1158">
        <f>YEAR(shipments[[#This Row],[Shipdate]])</f>
        <v>2023</v>
      </c>
      <c r="K1158">
        <f>MONTH(shipments[[#This Row],[Shipdate]])</f>
        <v>2</v>
      </c>
      <c r="L1158" t="str">
        <f>TEXT(shipments[[#This Row],[Shipdate]],"mmmm")</f>
        <v>February</v>
      </c>
      <c r="M1158">
        <f>_xlfn.XLOOKUP(shipments[[#This Row],[PID]],products[PID],products[Cost_per_box],"NA",0)</f>
        <v>12.41</v>
      </c>
      <c r="N1158">
        <f>shipments[[#This Row],[Boxes]]*shipments[[#This Row],[Cost Per Box]]</f>
        <v>7470.82</v>
      </c>
      <c r="O1158">
        <f>shipments[[#This Row],[Sales Amount]]-shipments[[#This Row],[Total Cost]]</f>
        <v>2762.1800000000003</v>
      </c>
      <c r="P1158" s="9">
        <f>shipments[[#This Row],[Profit]]/shipments[[#This Row],[Sales Amount]]</f>
        <v>0.26992866217140626</v>
      </c>
    </row>
    <row r="1159" spans="1:16" x14ac:dyDescent="1">
      <c r="A1159" t="s">
        <v>1194</v>
      </c>
      <c r="B1159" t="s">
        <v>8040</v>
      </c>
      <c r="C1159" t="s">
        <v>8025</v>
      </c>
      <c r="D1159" t="s">
        <v>8034</v>
      </c>
      <c r="E1159" s="1">
        <v>44946</v>
      </c>
      <c r="F1159">
        <v>16902</v>
      </c>
      <c r="G1159">
        <v>995</v>
      </c>
      <c r="H1159" t="s">
        <v>6</v>
      </c>
      <c r="I1159" t="str">
        <f>_xlfn.XLOOKUP(shipments[[#This Row],[SPID]],people[SPID],people[Sales_person],"NA",0)</f>
        <v>Gunar Cockshoot</v>
      </c>
      <c r="J1159">
        <f>YEAR(shipments[[#This Row],[Shipdate]])</f>
        <v>2023</v>
      </c>
      <c r="K1159">
        <f>MONTH(shipments[[#This Row],[Shipdate]])</f>
        <v>1</v>
      </c>
      <c r="L1159" t="str">
        <f>TEXT(shipments[[#This Row],[Shipdate]],"mmmm")</f>
        <v>January</v>
      </c>
      <c r="M1159">
        <f>_xlfn.XLOOKUP(shipments[[#This Row],[PID]],products[PID],products[Cost_per_box],"NA",0)</f>
        <v>9.57</v>
      </c>
      <c r="N1159">
        <f>shipments[[#This Row],[Boxes]]*shipments[[#This Row],[Cost Per Box]]</f>
        <v>9522.15</v>
      </c>
      <c r="O1159">
        <f>shipments[[#This Row],[Sales Amount]]-shipments[[#This Row],[Total Cost]]</f>
        <v>7379.85</v>
      </c>
      <c r="P1159" s="9">
        <f>shipments[[#This Row],[Profit]]/shipments[[#This Row],[Sales Amount]]</f>
        <v>0.43662584309549168</v>
      </c>
    </row>
    <row r="1160" spans="1:16" x14ac:dyDescent="1">
      <c r="A1160" t="s">
        <v>1195</v>
      </c>
      <c r="B1160" t="s">
        <v>8040</v>
      </c>
      <c r="C1160" t="s">
        <v>8025</v>
      </c>
      <c r="D1160" t="s">
        <v>8037</v>
      </c>
      <c r="E1160" s="1">
        <v>44929</v>
      </c>
      <c r="F1160">
        <v>8570.25</v>
      </c>
      <c r="G1160">
        <v>505</v>
      </c>
      <c r="H1160" t="s">
        <v>6</v>
      </c>
      <c r="I1160" t="str">
        <f>_xlfn.XLOOKUP(shipments[[#This Row],[SPID]],people[SPID],people[Sales_person],"NA",0)</f>
        <v>Gunar Cockshoot</v>
      </c>
      <c r="J1160">
        <f>YEAR(shipments[[#This Row],[Shipdate]])</f>
        <v>2023</v>
      </c>
      <c r="K1160">
        <f>MONTH(shipments[[#This Row],[Shipdate]])</f>
        <v>1</v>
      </c>
      <c r="L1160" t="str">
        <f>TEXT(shipments[[#This Row],[Shipdate]],"mmmm")</f>
        <v>January</v>
      </c>
      <c r="M1160">
        <f>_xlfn.XLOOKUP(shipments[[#This Row],[PID]],products[PID],products[Cost_per_box],"NA",0)</f>
        <v>9.57</v>
      </c>
      <c r="N1160">
        <f>shipments[[#This Row],[Boxes]]*shipments[[#This Row],[Cost Per Box]]</f>
        <v>4832.8500000000004</v>
      </c>
      <c r="O1160">
        <f>shipments[[#This Row],[Sales Amount]]-shipments[[#This Row],[Total Cost]]</f>
        <v>3737.3999999999996</v>
      </c>
      <c r="P1160" s="9">
        <f>shipments[[#This Row],[Profit]]/shipments[[#This Row],[Sales Amount]]</f>
        <v>0.43608996236982583</v>
      </c>
    </row>
    <row r="1161" spans="1:16" x14ac:dyDescent="1">
      <c r="A1161" t="s">
        <v>1196</v>
      </c>
      <c r="B1161" t="s">
        <v>8040</v>
      </c>
      <c r="C1161" t="s">
        <v>8025</v>
      </c>
      <c r="D1161" t="s">
        <v>8033</v>
      </c>
      <c r="E1161" s="1">
        <v>45250</v>
      </c>
      <c r="F1161">
        <v>7463.25</v>
      </c>
      <c r="G1161">
        <v>415</v>
      </c>
      <c r="H1161" t="s">
        <v>6</v>
      </c>
      <c r="I1161" t="str">
        <f>_xlfn.XLOOKUP(shipments[[#This Row],[SPID]],people[SPID],people[Sales_person],"NA",0)</f>
        <v>Gunar Cockshoot</v>
      </c>
      <c r="J1161">
        <f>YEAR(shipments[[#This Row],[Shipdate]])</f>
        <v>2023</v>
      </c>
      <c r="K1161">
        <f>MONTH(shipments[[#This Row],[Shipdate]])</f>
        <v>11</v>
      </c>
      <c r="L1161" t="str">
        <f>TEXT(shipments[[#This Row],[Shipdate]],"mmmm")</f>
        <v>November</v>
      </c>
      <c r="M1161">
        <f>_xlfn.XLOOKUP(shipments[[#This Row],[PID]],products[PID],products[Cost_per_box],"NA",0)</f>
        <v>9.57</v>
      </c>
      <c r="N1161">
        <f>shipments[[#This Row],[Boxes]]*shipments[[#This Row],[Cost Per Box]]</f>
        <v>3971.55</v>
      </c>
      <c r="O1161">
        <f>shipments[[#This Row],[Sales Amount]]-shipments[[#This Row],[Total Cost]]</f>
        <v>3491.7</v>
      </c>
      <c r="P1161" s="9">
        <f>shipments[[#This Row],[Profit]]/shipments[[#This Row],[Sales Amount]]</f>
        <v>0.46785247713797606</v>
      </c>
    </row>
    <row r="1162" spans="1:16" x14ac:dyDescent="1">
      <c r="A1162" t="s">
        <v>1197</v>
      </c>
      <c r="B1162" t="s">
        <v>8040</v>
      </c>
      <c r="C1162" t="s">
        <v>8025</v>
      </c>
      <c r="D1162" t="s">
        <v>8036</v>
      </c>
      <c r="E1162" s="1">
        <v>45495</v>
      </c>
      <c r="F1162">
        <v>2099.25</v>
      </c>
      <c r="G1162">
        <v>132</v>
      </c>
      <c r="H1162" t="s">
        <v>17</v>
      </c>
      <c r="I1162" t="str">
        <f>_xlfn.XLOOKUP(shipments[[#This Row],[SPID]],people[SPID],people[Sales_person],"NA",0)</f>
        <v>Gunar Cockshoot</v>
      </c>
      <c r="J1162">
        <f>YEAR(shipments[[#This Row],[Shipdate]])</f>
        <v>2024</v>
      </c>
      <c r="K1162">
        <f>MONTH(shipments[[#This Row],[Shipdate]])</f>
        <v>7</v>
      </c>
      <c r="L1162" t="str">
        <f>TEXT(shipments[[#This Row],[Shipdate]],"mmmm")</f>
        <v>July</v>
      </c>
      <c r="M1162">
        <f>_xlfn.XLOOKUP(shipments[[#This Row],[PID]],products[PID],products[Cost_per_box],"NA",0)</f>
        <v>9.57</v>
      </c>
      <c r="N1162">
        <f>shipments[[#This Row],[Boxes]]*shipments[[#This Row],[Cost Per Box]]</f>
        <v>1263.24</v>
      </c>
      <c r="O1162">
        <f>shipments[[#This Row],[Sales Amount]]-shipments[[#This Row],[Total Cost]]</f>
        <v>836.01</v>
      </c>
      <c r="P1162" s="9">
        <f>shipments[[#This Row],[Profit]]/shipments[[#This Row],[Sales Amount]]</f>
        <v>0.39824222936763132</v>
      </c>
    </row>
    <row r="1163" spans="1:16" x14ac:dyDescent="1">
      <c r="A1163" t="s">
        <v>1198</v>
      </c>
      <c r="B1163" t="s">
        <v>8040</v>
      </c>
      <c r="C1163" t="s">
        <v>8026</v>
      </c>
      <c r="D1163" t="s">
        <v>8033</v>
      </c>
      <c r="E1163" s="1">
        <v>44971</v>
      </c>
      <c r="F1163">
        <v>5208.75</v>
      </c>
      <c r="G1163">
        <v>474</v>
      </c>
      <c r="H1163" t="s">
        <v>6</v>
      </c>
      <c r="I1163" t="str">
        <f>_xlfn.XLOOKUP(shipments[[#This Row],[SPID]],people[SPID],people[Sales_person],"NA",0)</f>
        <v>Gunar Cockshoot</v>
      </c>
      <c r="J1163">
        <f>YEAR(shipments[[#This Row],[Shipdate]])</f>
        <v>2023</v>
      </c>
      <c r="K1163">
        <f>MONTH(shipments[[#This Row],[Shipdate]])</f>
        <v>2</v>
      </c>
      <c r="L1163" t="str">
        <f>TEXT(shipments[[#This Row],[Shipdate]],"mmmm")</f>
        <v>February</v>
      </c>
      <c r="M1163">
        <f>_xlfn.XLOOKUP(shipments[[#This Row],[PID]],products[PID],products[Cost_per_box],"NA",0)</f>
        <v>8.43</v>
      </c>
      <c r="N1163">
        <f>shipments[[#This Row],[Boxes]]*shipments[[#This Row],[Cost Per Box]]</f>
        <v>3995.8199999999997</v>
      </c>
      <c r="O1163">
        <f>shipments[[#This Row],[Sales Amount]]-shipments[[#This Row],[Total Cost]]</f>
        <v>1212.9300000000003</v>
      </c>
      <c r="P1163" s="9">
        <f>shipments[[#This Row],[Profit]]/shipments[[#This Row],[Sales Amount]]</f>
        <v>0.2328639308855292</v>
      </c>
    </row>
    <row r="1164" spans="1:16" x14ac:dyDescent="1">
      <c r="A1164" t="s">
        <v>1199</v>
      </c>
      <c r="B1164" t="s">
        <v>8040</v>
      </c>
      <c r="C1164" t="s">
        <v>8026</v>
      </c>
      <c r="D1164" t="s">
        <v>8032</v>
      </c>
      <c r="E1164" s="1">
        <v>45223</v>
      </c>
      <c r="F1164">
        <v>7656.75</v>
      </c>
      <c r="G1164">
        <v>958</v>
      </c>
      <c r="H1164" t="s">
        <v>6</v>
      </c>
      <c r="I1164" t="str">
        <f>_xlfn.XLOOKUP(shipments[[#This Row],[SPID]],people[SPID],people[Sales_person],"NA",0)</f>
        <v>Gunar Cockshoot</v>
      </c>
      <c r="J1164">
        <f>YEAR(shipments[[#This Row],[Shipdate]])</f>
        <v>2023</v>
      </c>
      <c r="K1164">
        <f>MONTH(shipments[[#This Row],[Shipdate]])</f>
        <v>10</v>
      </c>
      <c r="L1164" t="str">
        <f>TEXT(shipments[[#This Row],[Shipdate]],"mmmm")</f>
        <v>October</v>
      </c>
      <c r="M1164">
        <f>_xlfn.XLOOKUP(shipments[[#This Row],[PID]],products[PID],products[Cost_per_box],"NA",0)</f>
        <v>8.43</v>
      </c>
      <c r="N1164">
        <f>shipments[[#This Row],[Boxes]]*shipments[[#This Row],[Cost Per Box]]</f>
        <v>8075.94</v>
      </c>
      <c r="O1164">
        <f>shipments[[#This Row],[Sales Amount]]-shipments[[#This Row],[Total Cost]]</f>
        <v>-419.1899999999996</v>
      </c>
      <c r="P1164" s="9">
        <f>shipments[[#This Row],[Profit]]/shipments[[#This Row],[Sales Amount]]</f>
        <v>-5.4747771574101232E-2</v>
      </c>
    </row>
    <row r="1165" spans="1:16" x14ac:dyDescent="1">
      <c r="A1165" t="s">
        <v>1200</v>
      </c>
      <c r="B1165" t="s">
        <v>8040</v>
      </c>
      <c r="C1165" t="s">
        <v>8027</v>
      </c>
      <c r="D1165" t="s">
        <v>8032</v>
      </c>
      <c r="E1165" s="1">
        <v>45212</v>
      </c>
      <c r="F1165">
        <v>6070.5</v>
      </c>
      <c r="G1165">
        <v>675</v>
      </c>
      <c r="H1165" t="s">
        <v>6</v>
      </c>
      <c r="I1165" t="str">
        <f>_xlfn.XLOOKUP(shipments[[#This Row],[SPID]],people[SPID],people[Sales_person],"NA",0)</f>
        <v>Gunar Cockshoot</v>
      </c>
      <c r="J1165">
        <f>YEAR(shipments[[#This Row],[Shipdate]])</f>
        <v>2023</v>
      </c>
      <c r="K1165">
        <f>MONTH(shipments[[#This Row],[Shipdate]])</f>
        <v>10</v>
      </c>
      <c r="L1165" t="str">
        <f>TEXT(shipments[[#This Row],[Shipdate]],"mmmm")</f>
        <v>October</v>
      </c>
      <c r="M1165">
        <f>_xlfn.XLOOKUP(shipments[[#This Row],[PID]],products[PID],products[Cost_per_box],"NA",0)</f>
        <v>6.8</v>
      </c>
      <c r="N1165">
        <f>shipments[[#This Row],[Boxes]]*shipments[[#This Row],[Cost Per Box]]</f>
        <v>4590</v>
      </c>
      <c r="O1165">
        <f>shipments[[#This Row],[Sales Amount]]-shipments[[#This Row],[Total Cost]]</f>
        <v>1480.5</v>
      </c>
      <c r="P1165" s="9">
        <f>shipments[[#This Row],[Profit]]/shipments[[#This Row],[Sales Amount]]</f>
        <v>0.24388435878428466</v>
      </c>
    </row>
    <row r="1166" spans="1:16" x14ac:dyDescent="1">
      <c r="A1166" t="s">
        <v>1201</v>
      </c>
      <c r="B1166" t="s">
        <v>8040</v>
      </c>
      <c r="C1166" t="s">
        <v>8027</v>
      </c>
      <c r="D1166" t="s">
        <v>8037</v>
      </c>
      <c r="E1166" s="1">
        <v>45309</v>
      </c>
      <c r="F1166">
        <v>12390.75</v>
      </c>
      <c r="G1166">
        <v>1240</v>
      </c>
      <c r="H1166" t="s">
        <v>6</v>
      </c>
      <c r="I1166" t="str">
        <f>_xlfn.XLOOKUP(shipments[[#This Row],[SPID]],people[SPID],people[Sales_person],"NA",0)</f>
        <v>Gunar Cockshoot</v>
      </c>
      <c r="J1166">
        <f>YEAR(shipments[[#This Row],[Shipdate]])</f>
        <v>2024</v>
      </c>
      <c r="K1166">
        <f>MONTH(shipments[[#This Row],[Shipdate]])</f>
        <v>1</v>
      </c>
      <c r="L1166" t="str">
        <f>TEXT(shipments[[#This Row],[Shipdate]],"mmmm")</f>
        <v>January</v>
      </c>
      <c r="M1166">
        <f>_xlfn.XLOOKUP(shipments[[#This Row],[PID]],products[PID],products[Cost_per_box],"NA",0)</f>
        <v>6.8</v>
      </c>
      <c r="N1166">
        <f>shipments[[#This Row],[Boxes]]*shipments[[#This Row],[Cost Per Box]]</f>
        <v>8432</v>
      </c>
      <c r="O1166">
        <f>shipments[[#This Row],[Sales Amount]]-shipments[[#This Row],[Total Cost]]</f>
        <v>3958.75</v>
      </c>
      <c r="P1166" s="9">
        <f>shipments[[#This Row],[Profit]]/shipments[[#This Row],[Sales Amount]]</f>
        <v>0.31949236325484737</v>
      </c>
    </row>
    <row r="1167" spans="1:16" x14ac:dyDescent="1">
      <c r="A1167" t="s">
        <v>1202</v>
      </c>
      <c r="B1167" t="s">
        <v>8040</v>
      </c>
      <c r="C1167" t="s">
        <v>8028</v>
      </c>
      <c r="D1167" t="s">
        <v>8032</v>
      </c>
      <c r="E1167" s="1">
        <v>45526</v>
      </c>
      <c r="F1167">
        <v>1532.25</v>
      </c>
      <c r="G1167">
        <v>59</v>
      </c>
      <c r="H1167" t="s">
        <v>17</v>
      </c>
      <c r="I1167" t="str">
        <f>_xlfn.XLOOKUP(shipments[[#This Row],[SPID]],people[SPID],people[Sales_person],"NA",0)</f>
        <v>Gunar Cockshoot</v>
      </c>
      <c r="J1167">
        <f>YEAR(shipments[[#This Row],[Shipdate]])</f>
        <v>2024</v>
      </c>
      <c r="K1167">
        <f>MONTH(shipments[[#This Row],[Shipdate]])</f>
        <v>8</v>
      </c>
      <c r="L1167" t="str">
        <f>TEXT(shipments[[#This Row],[Shipdate]],"mmmm")</f>
        <v>August</v>
      </c>
      <c r="M1167">
        <f>_xlfn.XLOOKUP(shipments[[#This Row],[PID]],products[PID],products[Cost_per_box],"NA",0)</f>
        <v>5.04</v>
      </c>
      <c r="N1167">
        <f>shipments[[#This Row],[Boxes]]*shipments[[#This Row],[Cost Per Box]]</f>
        <v>297.36</v>
      </c>
      <c r="O1167">
        <f>shipments[[#This Row],[Sales Amount]]-shipments[[#This Row],[Total Cost]]</f>
        <v>1234.8899999999999</v>
      </c>
      <c r="P1167" s="9">
        <f>shipments[[#This Row],[Profit]]/shipments[[#This Row],[Sales Amount]]</f>
        <v>0.80593245227606458</v>
      </c>
    </row>
    <row r="1168" spans="1:16" x14ac:dyDescent="1">
      <c r="A1168" t="s">
        <v>1203</v>
      </c>
      <c r="B1168" t="s">
        <v>8040</v>
      </c>
      <c r="C1168" t="s">
        <v>8029</v>
      </c>
      <c r="D1168" t="s">
        <v>8033</v>
      </c>
      <c r="E1168" s="1">
        <v>45128</v>
      </c>
      <c r="F1168">
        <v>2099.25</v>
      </c>
      <c r="G1168">
        <v>175</v>
      </c>
      <c r="H1168" t="s">
        <v>6</v>
      </c>
      <c r="I1168" t="str">
        <f>_xlfn.XLOOKUP(shipments[[#This Row],[SPID]],people[SPID],people[Sales_person],"NA",0)</f>
        <v>Gunar Cockshoot</v>
      </c>
      <c r="J1168">
        <f>YEAR(shipments[[#This Row],[Shipdate]])</f>
        <v>2023</v>
      </c>
      <c r="K1168">
        <f>MONTH(shipments[[#This Row],[Shipdate]])</f>
        <v>7</v>
      </c>
      <c r="L1168" t="str">
        <f>TEXT(shipments[[#This Row],[Shipdate]],"mmmm")</f>
        <v>July</v>
      </c>
      <c r="M1168">
        <f>_xlfn.XLOOKUP(shipments[[#This Row],[PID]],products[PID],products[Cost_per_box],"NA",0)</f>
        <v>2.76</v>
      </c>
      <c r="N1168">
        <f>shipments[[#This Row],[Boxes]]*shipments[[#This Row],[Cost Per Box]]</f>
        <v>482.99999999999994</v>
      </c>
      <c r="O1168">
        <f>shipments[[#This Row],[Sales Amount]]-shipments[[#This Row],[Total Cost]]</f>
        <v>1616.25</v>
      </c>
      <c r="P1168" s="9">
        <f>shipments[[#This Row],[Profit]]/shipments[[#This Row],[Sales Amount]]</f>
        <v>0.76991782779564133</v>
      </c>
    </row>
    <row r="1169" spans="1:16" x14ac:dyDescent="1">
      <c r="A1169" t="s">
        <v>1204</v>
      </c>
      <c r="B1169" t="s">
        <v>8040</v>
      </c>
      <c r="C1169" t="s">
        <v>8030</v>
      </c>
      <c r="D1169" t="s">
        <v>8033</v>
      </c>
      <c r="E1169" s="1">
        <v>44953</v>
      </c>
      <c r="F1169">
        <v>2124</v>
      </c>
      <c r="G1169">
        <v>304</v>
      </c>
      <c r="H1169" t="s">
        <v>6</v>
      </c>
      <c r="I1169" t="str">
        <f>_xlfn.XLOOKUP(shipments[[#This Row],[SPID]],people[SPID],people[Sales_person],"NA",0)</f>
        <v>Gunar Cockshoot</v>
      </c>
      <c r="J1169">
        <f>YEAR(shipments[[#This Row],[Shipdate]])</f>
        <v>2023</v>
      </c>
      <c r="K1169">
        <f>MONTH(shipments[[#This Row],[Shipdate]])</f>
        <v>1</v>
      </c>
      <c r="L1169" t="str">
        <f>TEXT(shipments[[#This Row],[Shipdate]],"mmmm")</f>
        <v>January</v>
      </c>
      <c r="M1169">
        <f>_xlfn.XLOOKUP(shipments[[#This Row],[PID]],products[PID],products[Cost_per_box],"NA",0)</f>
        <v>3.32</v>
      </c>
      <c r="N1169">
        <f>shipments[[#This Row],[Boxes]]*shipments[[#This Row],[Cost Per Box]]</f>
        <v>1009.28</v>
      </c>
      <c r="O1169">
        <f>shipments[[#This Row],[Sales Amount]]-shipments[[#This Row],[Total Cost]]</f>
        <v>1114.72</v>
      </c>
      <c r="P1169" s="9">
        <f>shipments[[#This Row],[Profit]]/shipments[[#This Row],[Sales Amount]]</f>
        <v>0.52482109227871943</v>
      </c>
    </row>
    <row r="1170" spans="1:16" x14ac:dyDescent="1">
      <c r="A1170" t="s">
        <v>1205</v>
      </c>
      <c r="B1170" t="s">
        <v>8040</v>
      </c>
      <c r="C1170" t="s">
        <v>8030</v>
      </c>
      <c r="D1170" t="s">
        <v>8036</v>
      </c>
      <c r="E1170" s="1">
        <v>45450</v>
      </c>
      <c r="F1170">
        <v>526.5</v>
      </c>
      <c r="G1170">
        <v>66</v>
      </c>
      <c r="H1170" t="s">
        <v>6</v>
      </c>
      <c r="I1170" t="str">
        <f>_xlfn.XLOOKUP(shipments[[#This Row],[SPID]],people[SPID],people[Sales_person],"NA",0)</f>
        <v>Gunar Cockshoot</v>
      </c>
      <c r="J1170">
        <f>YEAR(shipments[[#This Row],[Shipdate]])</f>
        <v>2024</v>
      </c>
      <c r="K1170">
        <f>MONTH(shipments[[#This Row],[Shipdate]])</f>
        <v>6</v>
      </c>
      <c r="L1170" t="str">
        <f>TEXT(shipments[[#This Row],[Shipdate]],"mmmm")</f>
        <v>June</v>
      </c>
      <c r="M1170">
        <f>_xlfn.XLOOKUP(shipments[[#This Row],[PID]],products[PID],products[Cost_per_box],"NA",0)</f>
        <v>3.32</v>
      </c>
      <c r="N1170">
        <f>shipments[[#This Row],[Boxes]]*shipments[[#This Row],[Cost Per Box]]</f>
        <v>219.11999999999998</v>
      </c>
      <c r="O1170">
        <f>shipments[[#This Row],[Sales Amount]]-shipments[[#This Row],[Total Cost]]</f>
        <v>307.38</v>
      </c>
      <c r="P1170" s="9">
        <f>shipments[[#This Row],[Profit]]/shipments[[#This Row],[Sales Amount]]</f>
        <v>0.58381766381766376</v>
      </c>
    </row>
    <row r="1171" spans="1:16" x14ac:dyDescent="1">
      <c r="A1171" t="s">
        <v>1206</v>
      </c>
      <c r="B1171" t="s">
        <v>8040</v>
      </c>
      <c r="C1171" t="s">
        <v>8030</v>
      </c>
      <c r="D1171" t="s">
        <v>8037</v>
      </c>
      <c r="E1171" s="1">
        <v>45229</v>
      </c>
      <c r="F1171">
        <v>3413.25</v>
      </c>
      <c r="G1171">
        <v>380</v>
      </c>
      <c r="H1171" t="s">
        <v>6</v>
      </c>
      <c r="I1171" t="str">
        <f>_xlfn.XLOOKUP(shipments[[#This Row],[SPID]],people[SPID],people[Sales_person],"NA",0)</f>
        <v>Gunar Cockshoot</v>
      </c>
      <c r="J1171">
        <f>YEAR(shipments[[#This Row],[Shipdate]])</f>
        <v>2023</v>
      </c>
      <c r="K1171">
        <f>MONTH(shipments[[#This Row],[Shipdate]])</f>
        <v>10</v>
      </c>
      <c r="L1171" t="str">
        <f>TEXT(shipments[[#This Row],[Shipdate]],"mmmm")</f>
        <v>October</v>
      </c>
      <c r="M1171">
        <f>_xlfn.XLOOKUP(shipments[[#This Row],[PID]],products[PID],products[Cost_per_box],"NA",0)</f>
        <v>3.32</v>
      </c>
      <c r="N1171">
        <f>shipments[[#This Row],[Boxes]]*shipments[[#This Row],[Cost Per Box]]</f>
        <v>1261.5999999999999</v>
      </c>
      <c r="O1171">
        <f>shipments[[#This Row],[Sales Amount]]-shipments[[#This Row],[Total Cost]]</f>
        <v>2151.65</v>
      </c>
      <c r="P1171" s="9">
        <f>shipments[[#This Row],[Profit]]/shipments[[#This Row],[Sales Amount]]</f>
        <v>0.63038160111330843</v>
      </c>
    </row>
    <row r="1172" spans="1:16" x14ac:dyDescent="1">
      <c r="A1172" t="s">
        <v>1207</v>
      </c>
      <c r="B1172" t="s">
        <v>8040</v>
      </c>
      <c r="C1172" t="s">
        <v>8030</v>
      </c>
      <c r="D1172" t="s">
        <v>8037</v>
      </c>
      <c r="E1172" s="1">
        <v>45329</v>
      </c>
      <c r="F1172">
        <v>1579.5</v>
      </c>
      <c r="G1172">
        <v>198</v>
      </c>
      <c r="H1172" t="s">
        <v>6</v>
      </c>
      <c r="I1172" t="str">
        <f>_xlfn.XLOOKUP(shipments[[#This Row],[SPID]],people[SPID],people[Sales_person],"NA",0)</f>
        <v>Gunar Cockshoot</v>
      </c>
      <c r="J1172">
        <f>YEAR(shipments[[#This Row],[Shipdate]])</f>
        <v>2024</v>
      </c>
      <c r="K1172">
        <f>MONTH(shipments[[#This Row],[Shipdate]])</f>
        <v>2</v>
      </c>
      <c r="L1172" t="str">
        <f>TEXT(shipments[[#This Row],[Shipdate]],"mmmm")</f>
        <v>February</v>
      </c>
      <c r="M1172">
        <f>_xlfn.XLOOKUP(shipments[[#This Row],[PID]],products[PID],products[Cost_per_box],"NA",0)</f>
        <v>3.32</v>
      </c>
      <c r="N1172">
        <f>shipments[[#This Row],[Boxes]]*shipments[[#This Row],[Cost Per Box]]</f>
        <v>657.36</v>
      </c>
      <c r="O1172">
        <f>shipments[[#This Row],[Sales Amount]]-shipments[[#This Row],[Total Cost]]</f>
        <v>922.14</v>
      </c>
      <c r="P1172" s="9">
        <f>shipments[[#This Row],[Profit]]/shipments[[#This Row],[Sales Amount]]</f>
        <v>0.58381766381766376</v>
      </c>
    </row>
    <row r="1173" spans="1:16" x14ac:dyDescent="1">
      <c r="A1173" t="s">
        <v>1208</v>
      </c>
      <c r="B1173" t="s">
        <v>8040</v>
      </c>
      <c r="C1173" t="s">
        <v>8031</v>
      </c>
      <c r="D1173" t="s">
        <v>8032</v>
      </c>
      <c r="E1173" s="1">
        <v>45098</v>
      </c>
      <c r="F1173">
        <v>6480</v>
      </c>
      <c r="G1173">
        <v>309</v>
      </c>
      <c r="H1173" t="s">
        <v>6</v>
      </c>
      <c r="I1173" t="str">
        <f>_xlfn.XLOOKUP(shipments[[#This Row],[SPID]],people[SPID],people[Sales_person],"NA",0)</f>
        <v>Gunar Cockshoot</v>
      </c>
      <c r="J1173">
        <f>YEAR(shipments[[#This Row],[Shipdate]])</f>
        <v>2023</v>
      </c>
      <c r="K1173">
        <f>MONTH(shipments[[#This Row],[Shipdate]])</f>
        <v>6</v>
      </c>
      <c r="L1173" t="str">
        <f>TEXT(shipments[[#This Row],[Shipdate]],"mmmm")</f>
        <v>June</v>
      </c>
      <c r="M1173">
        <f>_xlfn.XLOOKUP(shipments[[#This Row],[PID]],products[PID],products[Cost_per_box],"NA",0)</f>
        <v>2.65</v>
      </c>
      <c r="N1173">
        <f>shipments[[#This Row],[Boxes]]*shipments[[#This Row],[Cost Per Box]]</f>
        <v>818.85</v>
      </c>
      <c r="O1173">
        <f>shipments[[#This Row],[Sales Amount]]-shipments[[#This Row],[Total Cost]]</f>
        <v>5661.15</v>
      </c>
      <c r="P1173" s="9">
        <f>shipments[[#This Row],[Profit]]/shipments[[#This Row],[Sales Amount]]</f>
        <v>0.87363425925925919</v>
      </c>
    </row>
    <row r="1174" spans="1:16" x14ac:dyDescent="1">
      <c r="A1174" t="s">
        <v>1209</v>
      </c>
      <c r="B1174" t="s">
        <v>8040</v>
      </c>
      <c r="C1174" t="s">
        <v>8031</v>
      </c>
      <c r="D1174" t="s">
        <v>8033</v>
      </c>
      <c r="E1174" s="1">
        <v>44942</v>
      </c>
      <c r="F1174">
        <v>10374.75</v>
      </c>
      <c r="G1174">
        <v>495</v>
      </c>
      <c r="H1174" t="s">
        <v>6</v>
      </c>
      <c r="I1174" t="str">
        <f>_xlfn.XLOOKUP(shipments[[#This Row],[SPID]],people[SPID],people[Sales_person],"NA",0)</f>
        <v>Gunar Cockshoot</v>
      </c>
      <c r="J1174">
        <f>YEAR(shipments[[#This Row],[Shipdate]])</f>
        <v>2023</v>
      </c>
      <c r="K1174">
        <f>MONTH(shipments[[#This Row],[Shipdate]])</f>
        <v>1</v>
      </c>
      <c r="L1174" t="str">
        <f>TEXT(shipments[[#This Row],[Shipdate]],"mmmm")</f>
        <v>January</v>
      </c>
      <c r="M1174">
        <f>_xlfn.XLOOKUP(shipments[[#This Row],[PID]],products[PID],products[Cost_per_box],"NA",0)</f>
        <v>2.65</v>
      </c>
      <c r="N1174">
        <f>shipments[[#This Row],[Boxes]]*shipments[[#This Row],[Cost Per Box]]</f>
        <v>1311.75</v>
      </c>
      <c r="O1174">
        <f>shipments[[#This Row],[Sales Amount]]-shipments[[#This Row],[Total Cost]]</f>
        <v>9063</v>
      </c>
      <c r="P1174" s="9">
        <f>shipments[[#This Row],[Profit]]/shipments[[#This Row],[Sales Amount]]</f>
        <v>0.87356321839080464</v>
      </c>
    </row>
    <row r="1175" spans="1:16" x14ac:dyDescent="1">
      <c r="A1175" t="s">
        <v>1210</v>
      </c>
      <c r="B1175" t="s">
        <v>8040</v>
      </c>
      <c r="C1175" t="s">
        <v>8031</v>
      </c>
      <c r="D1175" t="s">
        <v>8034</v>
      </c>
      <c r="E1175" s="1">
        <v>45391</v>
      </c>
      <c r="F1175">
        <v>4425.75</v>
      </c>
      <c r="G1175">
        <v>233</v>
      </c>
      <c r="H1175" t="s">
        <v>6</v>
      </c>
      <c r="I1175" t="str">
        <f>_xlfn.XLOOKUP(shipments[[#This Row],[SPID]],people[SPID],people[Sales_person],"NA",0)</f>
        <v>Gunar Cockshoot</v>
      </c>
      <c r="J1175">
        <f>YEAR(shipments[[#This Row],[Shipdate]])</f>
        <v>2024</v>
      </c>
      <c r="K1175">
        <f>MONTH(shipments[[#This Row],[Shipdate]])</f>
        <v>4</v>
      </c>
      <c r="L1175" t="str">
        <f>TEXT(shipments[[#This Row],[Shipdate]],"mmmm")</f>
        <v>April</v>
      </c>
      <c r="M1175">
        <f>_xlfn.XLOOKUP(shipments[[#This Row],[PID]],products[PID],products[Cost_per_box],"NA",0)</f>
        <v>2.65</v>
      </c>
      <c r="N1175">
        <f>shipments[[#This Row],[Boxes]]*shipments[[#This Row],[Cost Per Box]]</f>
        <v>617.44999999999993</v>
      </c>
      <c r="O1175">
        <f>shipments[[#This Row],[Sales Amount]]-shipments[[#This Row],[Total Cost]]</f>
        <v>3808.3</v>
      </c>
      <c r="P1175" s="9">
        <f>shipments[[#This Row],[Profit]]/shipments[[#This Row],[Sales Amount]]</f>
        <v>0.86048692312037511</v>
      </c>
    </row>
    <row r="1176" spans="1:16" x14ac:dyDescent="1">
      <c r="A1176" t="s">
        <v>1211</v>
      </c>
      <c r="B1176" t="s">
        <v>8040</v>
      </c>
      <c r="C1176" t="s">
        <v>8031</v>
      </c>
      <c r="D1176" t="s">
        <v>8032</v>
      </c>
      <c r="E1176" s="1">
        <v>45401</v>
      </c>
      <c r="F1176">
        <v>6113.25</v>
      </c>
      <c r="G1176">
        <v>340</v>
      </c>
      <c r="H1176" t="s">
        <v>6</v>
      </c>
      <c r="I1176" t="str">
        <f>_xlfn.XLOOKUP(shipments[[#This Row],[SPID]],people[SPID],people[Sales_person],"NA",0)</f>
        <v>Gunar Cockshoot</v>
      </c>
      <c r="J1176">
        <f>YEAR(shipments[[#This Row],[Shipdate]])</f>
        <v>2024</v>
      </c>
      <c r="K1176">
        <f>MONTH(shipments[[#This Row],[Shipdate]])</f>
        <v>4</v>
      </c>
      <c r="L1176" t="str">
        <f>TEXT(shipments[[#This Row],[Shipdate]],"mmmm")</f>
        <v>April</v>
      </c>
      <c r="M1176">
        <f>_xlfn.XLOOKUP(shipments[[#This Row],[PID]],products[PID],products[Cost_per_box],"NA",0)</f>
        <v>2.65</v>
      </c>
      <c r="N1176">
        <f>shipments[[#This Row],[Boxes]]*shipments[[#This Row],[Cost Per Box]]</f>
        <v>901</v>
      </c>
      <c r="O1176">
        <f>shipments[[#This Row],[Sales Amount]]-shipments[[#This Row],[Total Cost]]</f>
        <v>5212.25</v>
      </c>
      <c r="P1176" s="9">
        <f>shipments[[#This Row],[Profit]]/shipments[[#This Row],[Sales Amount]]</f>
        <v>0.85261522103627363</v>
      </c>
    </row>
    <row r="1177" spans="1:16" x14ac:dyDescent="1">
      <c r="A1177" t="s">
        <v>1212</v>
      </c>
      <c r="B1177" t="s">
        <v>8040</v>
      </c>
      <c r="C1177" t="s">
        <v>8031</v>
      </c>
      <c r="D1177" t="s">
        <v>8035</v>
      </c>
      <c r="E1177" s="1">
        <v>45363</v>
      </c>
      <c r="F1177">
        <v>4835.25</v>
      </c>
      <c r="G1177">
        <v>220</v>
      </c>
      <c r="H1177" t="s">
        <v>6</v>
      </c>
      <c r="I1177" t="str">
        <f>_xlfn.XLOOKUP(shipments[[#This Row],[SPID]],people[SPID],people[Sales_person],"NA",0)</f>
        <v>Gunar Cockshoot</v>
      </c>
      <c r="J1177">
        <f>YEAR(shipments[[#This Row],[Shipdate]])</f>
        <v>2024</v>
      </c>
      <c r="K1177">
        <f>MONTH(shipments[[#This Row],[Shipdate]])</f>
        <v>3</v>
      </c>
      <c r="L1177" t="str">
        <f>TEXT(shipments[[#This Row],[Shipdate]],"mmmm")</f>
        <v>March</v>
      </c>
      <c r="M1177">
        <f>_xlfn.XLOOKUP(shipments[[#This Row],[PID]],products[PID],products[Cost_per_box],"NA",0)</f>
        <v>2.65</v>
      </c>
      <c r="N1177">
        <f>shipments[[#This Row],[Boxes]]*shipments[[#This Row],[Cost Per Box]]</f>
        <v>583</v>
      </c>
      <c r="O1177">
        <f>shipments[[#This Row],[Sales Amount]]-shipments[[#This Row],[Total Cost]]</f>
        <v>4252.25</v>
      </c>
      <c r="P1177" s="9">
        <f>shipments[[#This Row],[Profit]]/shipments[[#This Row],[Sales Amount]]</f>
        <v>0.87942712372679799</v>
      </c>
    </row>
    <row r="1178" spans="1:16" x14ac:dyDescent="1">
      <c r="A1178" t="s">
        <v>1213</v>
      </c>
      <c r="B1178" t="s">
        <v>8040</v>
      </c>
      <c r="C1178" t="s">
        <v>8010</v>
      </c>
      <c r="D1178" t="s">
        <v>8036</v>
      </c>
      <c r="E1178" s="1">
        <v>45209</v>
      </c>
      <c r="F1178">
        <v>13981.5</v>
      </c>
      <c r="G1178">
        <v>1166</v>
      </c>
      <c r="H1178" t="s">
        <v>6</v>
      </c>
      <c r="I1178" t="str">
        <f>_xlfn.XLOOKUP(shipments[[#This Row],[SPID]],people[SPID],people[Sales_person],"NA",0)</f>
        <v>Gunar Cockshoot</v>
      </c>
      <c r="J1178">
        <f>YEAR(shipments[[#This Row],[Shipdate]])</f>
        <v>2023</v>
      </c>
      <c r="K1178">
        <f>MONTH(shipments[[#This Row],[Shipdate]])</f>
        <v>10</v>
      </c>
      <c r="L1178" t="str">
        <f>TEXT(shipments[[#This Row],[Shipdate]],"mmmm")</f>
        <v>October</v>
      </c>
      <c r="M1178">
        <f>_xlfn.XLOOKUP(shipments[[#This Row],[PID]],products[PID],products[Cost_per_box],"NA",0)</f>
        <v>5.26</v>
      </c>
      <c r="N1178">
        <f>shipments[[#This Row],[Boxes]]*shipments[[#This Row],[Cost Per Box]]</f>
        <v>6133.16</v>
      </c>
      <c r="O1178">
        <f>shipments[[#This Row],[Sales Amount]]-shipments[[#This Row],[Total Cost]]</f>
        <v>7848.34</v>
      </c>
      <c r="P1178" s="9">
        <f>shipments[[#This Row],[Profit]]/shipments[[#This Row],[Sales Amount]]</f>
        <v>0.56133748167220976</v>
      </c>
    </row>
    <row r="1179" spans="1:16" x14ac:dyDescent="1">
      <c r="A1179" t="s">
        <v>1214</v>
      </c>
      <c r="B1179" t="s">
        <v>8040</v>
      </c>
      <c r="C1179" t="s">
        <v>8010</v>
      </c>
      <c r="D1179" t="s">
        <v>8037</v>
      </c>
      <c r="E1179" s="1">
        <v>45120</v>
      </c>
      <c r="F1179">
        <v>4972.5</v>
      </c>
      <c r="G1179">
        <v>311</v>
      </c>
      <c r="H1179" t="s">
        <v>6</v>
      </c>
      <c r="I1179" t="str">
        <f>_xlfn.XLOOKUP(shipments[[#This Row],[SPID]],people[SPID],people[Sales_person],"NA",0)</f>
        <v>Gunar Cockshoot</v>
      </c>
      <c r="J1179">
        <f>YEAR(shipments[[#This Row],[Shipdate]])</f>
        <v>2023</v>
      </c>
      <c r="K1179">
        <f>MONTH(shipments[[#This Row],[Shipdate]])</f>
        <v>7</v>
      </c>
      <c r="L1179" t="str">
        <f>TEXT(shipments[[#This Row],[Shipdate]],"mmmm")</f>
        <v>July</v>
      </c>
      <c r="M1179">
        <f>_xlfn.XLOOKUP(shipments[[#This Row],[PID]],products[PID],products[Cost_per_box],"NA",0)</f>
        <v>5.26</v>
      </c>
      <c r="N1179">
        <f>shipments[[#This Row],[Boxes]]*shipments[[#This Row],[Cost Per Box]]</f>
        <v>1635.86</v>
      </c>
      <c r="O1179">
        <f>shipments[[#This Row],[Sales Amount]]-shipments[[#This Row],[Total Cost]]</f>
        <v>3336.6400000000003</v>
      </c>
      <c r="P1179" s="9">
        <f>shipments[[#This Row],[Profit]]/shipments[[#This Row],[Sales Amount]]</f>
        <v>0.67101860231272004</v>
      </c>
    </row>
    <row r="1180" spans="1:16" x14ac:dyDescent="1">
      <c r="A1180" t="s">
        <v>1215</v>
      </c>
      <c r="B1180" t="s">
        <v>8040</v>
      </c>
      <c r="C1180" t="s">
        <v>8010</v>
      </c>
      <c r="D1180" t="s">
        <v>8036</v>
      </c>
      <c r="E1180" s="1">
        <v>45065</v>
      </c>
      <c r="F1180">
        <v>6941.25</v>
      </c>
      <c r="G1180">
        <v>496</v>
      </c>
      <c r="H1180" t="s">
        <v>39</v>
      </c>
      <c r="I1180" t="str">
        <f>_xlfn.XLOOKUP(shipments[[#This Row],[SPID]],people[SPID],people[Sales_person],"NA",0)</f>
        <v>Gunar Cockshoot</v>
      </c>
      <c r="J1180">
        <f>YEAR(shipments[[#This Row],[Shipdate]])</f>
        <v>2023</v>
      </c>
      <c r="K1180">
        <f>MONTH(shipments[[#This Row],[Shipdate]])</f>
        <v>5</v>
      </c>
      <c r="L1180" t="str">
        <f>TEXT(shipments[[#This Row],[Shipdate]],"mmmm")</f>
        <v>May</v>
      </c>
      <c r="M1180">
        <f>_xlfn.XLOOKUP(shipments[[#This Row],[PID]],products[PID],products[Cost_per_box],"NA",0)</f>
        <v>5.26</v>
      </c>
      <c r="N1180">
        <f>shipments[[#This Row],[Boxes]]*shipments[[#This Row],[Cost Per Box]]</f>
        <v>2608.96</v>
      </c>
      <c r="O1180">
        <f>shipments[[#This Row],[Sales Amount]]-shipments[[#This Row],[Total Cost]]</f>
        <v>4332.29</v>
      </c>
      <c r="P1180" s="9">
        <f>shipments[[#This Row],[Profit]]/shipments[[#This Row],[Sales Amount]]</f>
        <v>0.62413686295696025</v>
      </c>
    </row>
    <row r="1181" spans="1:16" x14ac:dyDescent="1">
      <c r="A1181" t="s">
        <v>1216</v>
      </c>
      <c r="B1181" t="s">
        <v>8040</v>
      </c>
      <c r="C1181" t="s">
        <v>8011</v>
      </c>
      <c r="D1181" t="s">
        <v>8033</v>
      </c>
      <c r="E1181" s="1">
        <v>45037</v>
      </c>
      <c r="F1181">
        <v>81</v>
      </c>
      <c r="G1181">
        <v>6</v>
      </c>
      <c r="H1181" t="s">
        <v>6</v>
      </c>
      <c r="I1181" t="str">
        <f>_xlfn.XLOOKUP(shipments[[#This Row],[SPID]],people[SPID],people[Sales_person],"NA",0)</f>
        <v>Gunar Cockshoot</v>
      </c>
      <c r="J1181">
        <f>YEAR(shipments[[#This Row],[Shipdate]])</f>
        <v>2023</v>
      </c>
      <c r="K1181">
        <f>MONTH(shipments[[#This Row],[Shipdate]])</f>
        <v>4</v>
      </c>
      <c r="L1181" t="str">
        <f>TEXT(shipments[[#This Row],[Shipdate]],"mmmm")</f>
        <v>April</v>
      </c>
      <c r="M1181">
        <f>_xlfn.XLOOKUP(shipments[[#This Row],[PID]],products[PID],products[Cost_per_box],"NA",0)</f>
        <v>7.48</v>
      </c>
      <c r="N1181">
        <f>shipments[[#This Row],[Boxes]]*shipments[[#This Row],[Cost Per Box]]</f>
        <v>44.88</v>
      </c>
      <c r="O1181">
        <f>shipments[[#This Row],[Sales Amount]]-shipments[[#This Row],[Total Cost]]</f>
        <v>36.119999999999997</v>
      </c>
      <c r="P1181" s="9">
        <f>shipments[[#This Row],[Profit]]/shipments[[#This Row],[Sales Amount]]</f>
        <v>0.44592592592592589</v>
      </c>
    </row>
    <row r="1182" spans="1:16" x14ac:dyDescent="1">
      <c r="A1182" t="s">
        <v>1217</v>
      </c>
      <c r="B1182" t="s">
        <v>8040</v>
      </c>
      <c r="C1182" t="s">
        <v>8011</v>
      </c>
      <c r="D1182" t="s">
        <v>8035</v>
      </c>
      <c r="E1182" s="1">
        <v>44974</v>
      </c>
      <c r="F1182">
        <v>2844</v>
      </c>
      <c r="G1182">
        <v>204</v>
      </c>
      <c r="H1182" t="s">
        <v>6</v>
      </c>
      <c r="I1182" t="str">
        <f>_xlfn.XLOOKUP(shipments[[#This Row],[SPID]],people[SPID],people[Sales_person],"NA",0)</f>
        <v>Gunar Cockshoot</v>
      </c>
      <c r="J1182">
        <f>YEAR(shipments[[#This Row],[Shipdate]])</f>
        <v>2023</v>
      </c>
      <c r="K1182">
        <f>MONTH(shipments[[#This Row],[Shipdate]])</f>
        <v>2</v>
      </c>
      <c r="L1182" t="str">
        <f>TEXT(shipments[[#This Row],[Shipdate]],"mmmm")</f>
        <v>February</v>
      </c>
      <c r="M1182">
        <f>_xlfn.XLOOKUP(shipments[[#This Row],[PID]],products[PID],products[Cost_per_box],"NA",0)</f>
        <v>7.48</v>
      </c>
      <c r="N1182">
        <f>shipments[[#This Row],[Boxes]]*shipments[[#This Row],[Cost Per Box]]</f>
        <v>1525.92</v>
      </c>
      <c r="O1182">
        <f>shipments[[#This Row],[Sales Amount]]-shipments[[#This Row],[Total Cost]]</f>
        <v>1318.08</v>
      </c>
      <c r="P1182" s="9">
        <f>shipments[[#This Row],[Profit]]/shipments[[#This Row],[Sales Amount]]</f>
        <v>0.46345991561181432</v>
      </c>
    </row>
    <row r="1183" spans="1:16" x14ac:dyDescent="1">
      <c r="A1183" t="s">
        <v>1218</v>
      </c>
      <c r="B1183" t="s">
        <v>8040</v>
      </c>
      <c r="C1183" t="s">
        <v>8012</v>
      </c>
      <c r="D1183" t="s">
        <v>8032</v>
      </c>
      <c r="E1183" s="1">
        <v>45244</v>
      </c>
      <c r="F1183">
        <v>4122</v>
      </c>
      <c r="G1183">
        <v>344</v>
      </c>
      <c r="H1183" t="s">
        <v>6</v>
      </c>
      <c r="I1183" t="str">
        <f>_xlfn.XLOOKUP(shipments[[#This Row],[SPID]],people[SPID],people[Sales_person],"NA",0)</f>
        <v>Gunar Cockshoot</v>
      </c>
      <c r="J1183">
        <f>YEAR(shipments[[#This Row],[Shipdate]])</f>
        <v>2023</v>
      </c>
      <c r="K1183">
        <f>MONTH(shipments[[#This Row],[Shipdate]])</f>
        <v>11</v>
      </c>
      <c r="L1183" t="str">
        <f>TEXT(shipments[[#This Row],[Shipdate]],"mmmm")</f>
        <v>November</v>
      </c>
      <c r="M1183">
        <f>_xlfn.XLOOKUP(shipments[[#This Row],[PID]],products[PID],products[Cost_per_box],"NA",0)</f>
        <v>5.15</v>
      </c>
      <c r="N1183">
        <f>shipments[[#This Row],[Boxes]]*shipments[[#This Row],[Cost Per Box]]</f>
        <v>1771.6000000000001</v>
      </c>
      <c r="O1183">
        <f>shipments[[#This Row],[Sales Amount]]-shipments[[#This Row],[Total Cost]]</f>
        <v>2350.3999999999996</v>
      </c>
      <c r="P1183" s="9">
        <f>shipments[[#This Row],[Profit]]/shipments[[#This Row],[Sales Amount]]</f>
        <v>0.5702086365841823</v>
      </c>
    </row>
    <row r="1184" spans="1:16" x14ac:dyDescent="1">
      <c r="A1184" t="s">
        <v>1219</v>
      </c>
      <c r="B1184" t="s">
        <v>8040</v>
      </c>
      <c r="C1184" t="s">
        <v>8012</v>
      </c>
      <c r="D1184" t="s">
        <v>8037</v>
      </c>
      <c r="E1184" s="1">
        <v>45057</v>
      </c>
      <c r="F1184">
        <v>9657</v>
      </c>
      <c r="G1184">
        <v>743</v>
      </c>
      <c r="H1184" t="s">
        <v>6</v>
      </c>
      <c r="I1184" t="str">
        <f>_xlfn.XLOOKUP(shipments[[#This Row],[SPID]],people[SPID],people[Sales_person],"NA",0)</f>
        <v>Gunar Cockshoot</v>
      </c>
      <c r="J1184">
        <f>YEAR(shipments[[#This Row],[Shipdate]])</f>
        <v>2023</v>
      </c>
      <c r="K1184">
        <f>MONTH(shipments[[#This Row],[Shipdate]])</f>
        <v>5</v>
      </c>
      <c r="L1184" t="str">
        <f>TEXT(shipments[[#This Row],[Shipdate]],"mmmm")</f>
        <v>May</v>
      </c>
      <c r="M1184">
        <f>_xlfn.XLOOKUP(shipments[[#This Row],[PID]],products[PID],products[Cost_per_box],"NA",0)</f>
        <v>5.15</v>
      </c>
      <c r="N1184">
        <f>shipments[[#This Row],[Boxes]]*shipments[[#This Row],[Cost Per Box]]</f>
        <v>3826.4500000000003</v>
      </c>
      <c r="O1184">
        <f>shipments[[#This Row],[Sales Amount]]-shipments[[#This Row],[Total Cost]]</f>
        <v>5830.5499999999993</v>
      </c>
      <c r="P1184" s="9">
        <f>shipments[[#This Row],[Profit]]/shipments[[#This Row],[Sales Amount]]</f>
        <v>0.60376410893652266</v>
      </c>
    </row>
    <row r="1185" spans="1:16" x14ac:dyDescent="1">
      <c r="A1185" t="s">
        <v>1220</v>
      </c>
      <c r="B1185" t="s">
        <v>8040</v>
      </c>
      <c r="C1185" t="s">
        <v>8012</v>
      </c>
      <c r="D1185" t="s">
        <v>8037</v>
      </c>
      <c r="E1185" s="1">
        <v>44953</v>
      </c>
      <c r="F1185">
        <v>11900.25</v>
      </c>
      <c r="G1185">
        <v>992</v>
      </c>
      <c r="H1185" t="s">
        <v>6</v>
      </c>
      <c r="I1185" t="str">
        <f>_xlfn.XLOOKUP(shipments[[#This Row],[SPID]],people[SPID],people[Sales_person],"NA",0)</f>
        <v>Gunar Cockshoot</v>
      </c>
      <c r="J1185">
        <f>YEAR(shipments[[#This Row],[Shipdate]])</f>
        <v>2023</v>
      </c>
      <c r="K1185">
        <f>MONTH(shipments[[#This Row],[Shipdate]])</f>
        <v>1</v>
      </c>
      <c r="L1185" t="str">
        <f>TEXT(shipments[[#This Row],[Shipdate]],"mmmm")</f>
        <v>January</v>
      </c>
      <c r="M1185">
        <f>_xlfn.XLOOKUP(shipments[[#This Row],[PID]],products[PID],products[Cost_per_box],"NA",0)</f>
        <v>5.15</v>
      </c>
      <c r="N1185">
        <f>shipments[[#This Row],[Boxes]]*shipments[[#This Row],[Cost Per Box]]</f>
        <v>5108.8</v>
      </c>
      <c r="O1185">
        <f>shipments[[#This Row],[Sales Amount]]-shipments[[#This Row],[Total Cost]]</f>
        <v>6791.45</v>
      </c>
      <c r="P1185" s="9">
        <f>shipments[[#This Row],[Profit]]/shipments[[#This Row],[Sales Amount]]</f>
        <v>0.57069809457784504</v>
      </c>
    </row>
    <row r="1186" spans="1:16" x14ac:dyDescent="1">
      <c r="A1186" t="s">
        <v>1221</v>
      </c>
      <c r="B1186" t="s">
        <v>8040</v>
      </c>
      <c r="C1186" t="s">
        <v>8013</v>
      </c>
      <c r="D1186" t="s">
        <v>8032</v>
      </c>
      <c r="E1186" s="1">
        <v>45127</v>
      </c>
      <c r="F1186">
        <v>1725.75</v>
      </c>
      <c r="G1186">
        <v>192</v>
      </c>
      <c r="H1186" t="s">
        <v>6</v>
      </c>
      <c r="I1186" t="str">
        <f>_xlfn.XLOOKUP(shipments[[#This Row],[SPID]],people[SPID],people[Sales_person],"NA",0)</f>
        <v>Gunar Cockshoot</v>
      </c>
      <c r="J1186">
        <f>YEAR(shipments[[#This Row],[Shipdate]])</f>
        <v>2023</v>
      </c>
      <c r="K1186">
        <f>MONTH(shipments[[#This Row],[Shipdate]])</f>
        <v>7</v>
      </c>
      <c r="L1186" t="str">
        <f>TEXT(shipments[[#This Row],[Shipdate]],"mmmm")</f>
        <v>July</v>
      </c>
      <c r="M1186">
        <f>_xlfn.XLOOKUP(shipments[[#This Row],[PID]],products[PID],products[Cost_per_box],"NA",0)</f>
        <v>3.85</v>
      </c>
      <c r="N1186">
        <f>shipments[[#This Row],[Boxes]]*shipments[[#This Row],[Cost Per Box]]</f>
        <v>739.2</v>
      </c>
      <c r="O1186">
        <f>shipments[[#This Row],[Sales Amount]]-shipments[[#This Row],[Total Cost]]</f>
        <v>986.55</v>
      </c>
      <c r="P1186" s="9">
        <f>shipments[[#This Row],[Profit]]/shipments[[#This Row],[Sales Amount]]</f>
        <v>0.57166449369839201</v>
      </c>
    </row>
    <row r="1187" spans="1:16" x14ac:dyDescent="1">
      <c r="A1187" t="s">
        <v>1222</v>
      </c>
      <c r="B1187" t="s">
        <v>8040</v>
      </c>
      <c r="C1187" t="s">
        <v>8013</v>
      </c>
      <c r="D1187" t="s">
        <v>8035</v>
      </c>
      <c r="E1187" s="1">
        <v>45218</v>
      </c>
      <c r="F1187">
        <v>2857.5</v>
      </c>
      <c r="G1187">
        <v>318</v>
      </c>
      <c r="H1187" t="s">
        <v>6</v>
      </c>
      <c r="I1187" t="str">
        <f>_xlfn.XLOOKUP(shipments[[#This Row],[SPID]],people[SPID],people[Sales_person],"NA",0)</f>
        <v>Gunar Cockshoot</v>
      </c>
      <c r="J1187">
        <f>YEAR(shipments[[#This Row],[Shipdate]])</f>
        <v>2023</v>
      </c>
      <c r="K1187">
        <f>MONTH(shipments[[#This Row],[Shipdate]])</f>
        <v>10</v>
      </c>
      <c r="L1187" t="str">
        <f>TEXT(shipments[[#This Row],[Shipdate]],"mmmm")</f>
        <v>October</v>
      </c>
      <c r="M1187">
        <f>_xlfn.XLOOKUP(shipments[[#This Row],[PID]],products[PID],products[Cost_per_box],"NA",0)</f>
        <v>3.85</v>
      </c>
      <c r="N1187">
        <f>shipments[[#This Row],[Boxes]]*shipments[[#This Row],[Cost Per Box]]</f>
        <v>1224.3</v>
      </c>
      <c r="O1187">
        <f>shipments[[#This Row],[Sales Amount]]-shipments[[#This Row],[Total Cost]]</f>
        <v>1633.2</v>
      </c>
      <c r="P1187" s="9">
        <f>shipments[[#This Row],[Profit]]/shipments[[#This Row],[Sales Amount]]</f>
        <v>0.57154855643044622</v>
      </c>
    </row>
    <row r="1188" spans="1:16" x14ac:dyDescent="1">
      <c r="A1188" t="s">
        <v>1223</v>
      </c>
      <c r="B1188" t="s">
        <v>8040</v>
      </c>
      <c r="C1188" t="s">
        <v>8013</v>
      </c>
      <c r="D1188" t="s">
        <v>8033</v>
      </c>
      <c r="E1188" s="1">
        <v>45342</v>
      </c>
      <c r="F1188">
        <v>6374.25</v>
      </c>
      <c r="G1188">
        <v>911</v>
      </c>
      <c r="H1188" t="s">
        <v>6</v>
      </c>
      <c r="I1188" t="str">
        <f>_xlfn.XLOOKUP(shipments[[#This Row],[SPID]],people[SPID],people[Sales_person],"NA",0)</f>
        <v>Gunar Cockshoot</v>
      </c>
      <c r="J1188">
        <f>YEAR(shipments[[#This Row],[Shipdate]])</f>
        <v>2024</v>
      </c>
      <c r="K1188">
        <f>MONTH(shipments[[#This Row],[Shipdate]])</f>
        <v>2</v>
      </c>
      <c r="L1188" t="str">
        <f>TEXT(shipments[[#This Row],[Shipdate]],"mmmm")</f>
        <v>February</v>
      </c>
      <c r="M1188">
        <f>_xlfn.XLOOKUP(shipments[[#This Row],[PID]],products[PID],products[Cost_per_box],"NA",0)</f>
        <v>3.85</v>
      </c>
      <c r="N1188">
        <f>shipments[[#This Row],[Boxes]]*shipments[[#This Row],[Cost Per Box]]</f>
        <v>3507.35</v>
      </c>
      <c r="O1188">
        <f>shipments[[#This Row],[Sales Amount]]-shipments[[#This Row],[Total Cost]]</f>
        <v>2866.9</v>
      </c>
      <c r="P1188" s="9">
        <f>shipments[[#This Row],[Profit]]/shipments[[#This Row],[Sales Amount]]</f>
        <v>0.44976271718241362</v>
      </c>
    </row>
    <row r="1189" spans="1:16" x14ac:dyDescent="1">
      <c r="A1189" t="s">
        <v>1224</v>
      </c>
      <c r="B1189" t="s">
        <v>8040</v>
      </c>
      <c r="C1189" t="s">
        <v>8013</v>
      </c>
      <c r="D1189" t="s">
        <v>8035</v>
      </c>
      <c r="E1189" s="1">
        <v>45306</v>
      </c>
      <c r="F1189">
        <v>8183.25</v>
      </c>
      <c r="G1189">
        <v>1170</v>
      </c>
      <c r="H1189" t="s">
        <v>6</v>
      </c>
      <c r="I1189" t="str">
        <f>_xlfn.XLOOKUP(shipments[[#This Row],[SPID]],people[SPID],people[Sales_person],"NA",0)</f>
        <v>Gunar Cockshoot</v>
      </c>
      <c r="J1189">
        <f>YEAR(shipments[[#This Row],[Shipdate]])</f>
        <v>2024</v>
      </c>
      <c r="K1189">
        <f>MONTH(shipments[[#This Row],[Shipdate]])</f>
        <v>1</v>
      </c>
      <c r="L1189" t="str">
        <f>TEXT(shipments[[#This Row],[Shipdate]],"mmmm")</f>
        <v>January</v>
      </c>
      <c r="M1189">
        <f>_xlfn.XLOOKUP(shipments[[#This Row],[PID]],products[PID],products[Cost_per_box],"NA",0)</f>
        <v>3.85</v>
      </c>
      <c r="N1189">
        <f>shipments[[#This Row],[Boxes]]*shipments[[#This Row],[Cost Per Box]]</f>
        <v>4504.5</v>
      </c>
      <c r="O1189">
        <f>shipments[[#This Row],[Sales Amount]]-shipments[[#This Row],[Total Cost]]</f>
        <v>3678.75</v>
      </c>
      <c r="P1189" s="9">
        <f>shipments[[#This Row],[Profit]]/shipments[[#This Row],[Sales Amount]]</f>
        <v>0.44954632939235634</v>
      </c>
    </row>
    <row r="1190" spans="1:16" x14ac:dyDescent="1">
      <c r="A1190" t="s">
        <v>1225</v>
      </c>
      <c r="B1190" t="s">
        <v>8040</v>
      </c>
      <c r="C1190" t="s">
        <v>8013</v>
      </c>
      <c r="D1190" t="s">
        <v>8037</v>
      </c>
      <c r="E1190" s="1">
        <v>44993</v>
      </c>
      <c r="F1190">
        <v>31.5</v>
      </c>
      <c r="G1190">
        <v>5</v>
      </c>
      <c r="H1190" t="s">
        <v>6</v>
      </c>
      <c r="I1190" t="str">
        <f>_xlfn.XLOOKUP(shipments[[#This Row],[SPID]],people[SPID],people[Sales_person],"NA",0)</f>
        <v>Gunar Cockshoot</v>
      </c>
      <c r="J1190">
        <f>YEAR(shipments[[#This Row],[Shipdate]])</f>
        <v>2023</v>
      </c>
      <c r="K1190">
        <f>MONTH(shipments[[#This Row],[Shipdate]])</f>
        <v>3</v>
      </c>
      <c r="L1190" t="str">
        <f>TEXT(shipments[[#This Row],[Shipdate]],"mmmm")</f>
        <v>March</v>
      </c>
      <c r="M1190">
        <f>_xlfn.XLOOKUP(shipments[[#This Row],[PID]],products[PID],products[Cost_per_box],"NA",0)</f>
        <v>3.85</v>
      </c>
      <c r="N1190">
        <f>shipments[[#This Row],[Boxes]]*shipments[[#This Row],[Cost Per Box]]</f>
        <v>19.25</v>
      </c>
      <c r="O1190">
        <f>shipments[[#This Row],[Sales Amount]]-shipments[[#This Row],[Total Cost]]</f>
        <v>12.25</v>
      </c>
      <c r="P1190" s="9">
        <f>shipments[[#This Row],[Profit]]/shipments[[#This Row],[Sales Amount]]</f>
        <v>0.3888888888888889</v>
      </c>
    </row>
    <row r="1191" spans="1:16" x14ac:dyDescent="1">
      <c r="A1191" t="s">
        <v>1226</v>
      </c>
      <c r="B1191" t="s">
        <v>8040</v>
      </c>
      <c r="C1191" t="s">
        <v>8013</v>
      </c>
      <c r="D1191" t="s">
        <v>8037</v>
      </c>
      <c r="E1191" s="1">
        <v>44970</v>
      </c>
      <c r="F1191">
        <v>2841.75</v>
      </c>
      <c r="G1191">
        <v>406</v>
      </c>
      <c r="H1191" t="s">
        <v>6</v>
      </c>
      <c r="I1191" t="str">
        <f>_xlfn.XLOOKUP(shipments[[#This Row],[SPID]],people[SPID],people[Sales_person],"NA",0)</f>
        <v>Gunar Cockshoot</v>
      </c>
      <c r="J1191">
        <f>YEAR(shipments[[#This Row],[Shipdate]])</f>
        <v>2023</v>
      </c>
      <c r="K1191">
        <f>MONTH(shipments[[#This Row],[Shipdate]])</f>
        <v>2</v>
      </c>
      <c r="L1191" t="str">
        <f>TEXT(shipments[[#This Row],[Shipdate]],"mmmm")</f>
        <v>February</v>
      </c>
      <c r="M1191">
        <f>_xlfn.XLOOKUP(shipments[[#This Row],[PID]],products[PID],products[Cost_per_box],"NA",0)</f>
        <v>3.85</v>
      </c>
      <c r="N1191">
        <f>shipments[[#This Row],[Boxes]]*shipments[[#This Row],[Cost Per Box]]</f>
        <v>1563.1000000000001</v>
      </c>
      <c r="O1191">
        <f>shipments[[#This Row],[Sales Amount]]-shipments[[#This Row],[Total Cost]]</f>
        <v>1278.6499999999999</v>
      </c>
      <c r="P1191" s="9">
        <f>shipments[[#This Row],[Profit]]/shipments[[#This Row],[Sales Amount]]</f>
        <v>0.44995161432216058</v>
      </c>
    </row>
    <row r="1192" spans="1:16" x14ac:dyDescent="1">
      <c r="A1192" t="s">
        <v>1227</v>
      </c>
      <c r="B1192" t="s">
        <v>8040</v>
      </c>
      <c r="C1192" t="s">
        <v>8013</v>
      </c>
      <c r="D1192" t="s">
        <v>8037</v>
      </c>
      <c r="E1192" s="1">
        <v>45344</v>
      </c>
      <c r="F1192">
        <v>8658</v>
      </c>
      <c r="G1192">
        <v>1732</v>
      </c>
      <c r="H1192" t="s">
        <v>6</v>
      </c>
      <c r="I1192" t="str">
        <f>_xlfn.XLOOKUP(shipments[[#This Row],[SPID]],people[SPID],people[Sales_person],"NA",0)</f>
        <v>Gunar Cockshoot</v>
      </c>
      <c r="J1192">
        <f>YEAR(shipments[[#This Row],[Shipdate]])</f>
        <v>2024</v>
      </c>
      <c r="K1192">
        <f>MONTH(shipments[[#This Row],[Shipdate]])</f>
        <v>2</v>
      </c>
      <c r="L1192" t="str">
        <f>TEXT(shipments[[#This Row],[Shipdate]],"mmmm")</f>
        <v>February</v>
      </c>
      <c r="M1192">
        <f>_xlfn.XLOOKUP(shipments[[#This Row],[PID]],products[PID],products[Cost_per_box],"NA",0)</f>
        <v>3.85</v>
      </c>
      <c r="N1192">
        <f>shipments[[#This Row],[Boxes]]*shipments[[#This Row],[Cost Per Box]]</f>
        <v>6668.2</v>
      </c>
      <c r="O1192">
        <f>shipments[[#This Row],[Sales Amount]]-shipments[[#This Row],[Total Cost]]</f>
        <v>1989.8000000000002</v>
      </c>
      <c r="P1192" s="9">
        <f>shipments[[#This Row],[Profit]]/shipments[[#This Row],[Sales Amount]]</f>
        <v>0.22982212982212985</v>
      </c>
    </row>
    <row r="1193" spans="1:16" x14ac:dyDescent="1">
      <c r="A1193" t="s">
        <v>1228</v>
      </c>
      <c r="B1193" t="s">
        <v>8040</v>
      </c>
      <c r="C1193" t="s">
        <v>8014</v>
      </c>
      <c r="D1193" t="s">
        <v>8037</v>
      </c>
      <c r="E1193" s="1">
        <v>45051</v>
      </c>
      <c r="F1193">
        <v>2679.75</v>
      </c>
      <c r="G1193">
        <v>383</v>
      </c>
      <c r="H1193" t="s">
        <v>6</v>
      </c>
      <c r="I1193" t="str">
        <f>_xlfn.XLOOKUP(shipments[[#This Row],[SPID]],people[SPID],people[Sales_person],"NA",0)</f>
        <v>Gunar Cockshoot</v>
      </c>
      <c r="J1193">
        <f>YEAR(shipments[[#This Row],[Shipdate]])</f>
        <v>2023</v>
      </c>
      <c r="K1193">
        <f>MONTH(shipments[[#This Row],[Shipdate]])</f>
        <v>5</v>
      </c>
      <c r="L1193" t="str">
        <f>TEXT(shipments[[#This Row],[Shipdate]],"mmmm")</f>
        <v>May</v>
      </c>
      <c r="M1193">
        <f>_xlfn.XLOOKUP(shipments[[#This Row],[PID]],products[PID],products[Cost_per_box],"NA",0)</f>
        <v>5.72</v>
      </c>
      <c r="N1193">
        <f>shipments[[#This Row],[Boxes]]*shipments[[#This Row],[Cost Per Box]]</f>
        <v>2190.7599999999998</v>
      </c>
      <c r="O1193">
        <f>shipments[[#This Row],[Sales Amount]]-shipments[[#This Row],[Total Cost]]</f>
        <v>488.99000000000024</v>
      </c>
      <c r="P1193" s="9">
        <f>shipments[[#This Row],[Profit]]/shipments[[#This Row],[Sales Amount]]</f>
        <v>0.1824759772366826</v>
      </c>
    </row>
    <row r="1194" spans="1:16" x14ac:dyDescent="1">
      <c r="A1194" t="s">
        <v>1229</v>
      </c>
      <c r="B1194" t="s">
        <v>8040</v>
      </c>
      <c r="C1194" t="s">
        <v>8014</v>
      </c>
      <c r="D1194" t="s">
        <v>8036</v>
      </c>
      <c r="E1194" s="1">
        <v>45302</v>
      </c>
      <c r="F1194">
        <v>1507.5</v>
      </c>
      <c r="G1194">
        <v>216</v>
      </c>
      <c r="H1194" t="s">
        <v>6</v>
      </c>
      <c r="I1194" t="str">
        <f>_xlfn.XLOOKUP(shipments[[#This Row],[SPID]],people[SPID],people[Sales_person],"NA",0)</f>
        <v>Gunar Cockshoot</v>
      </c>
      <c r="J1194">
        <f>YEAR(shipments[[#This Row],[Shipdate]])</f>
        <v>2024</v>
      </c>
      <c r="K1194">
        <f>MONTH(shipments[[#This Row],[Shipdate]])</f>
        <v>1</v>
      </c>
      <c r="L1194" t="str">
        <f>TEXT(shipments[[#This Row],[Shipdate]],"mmmm")</f>
        <v>January</v>
      </c>
      <c r="M1194">
        <f>_xlfn.XLOOKUP(shipments[[#This Row],[PID]],products[PID],products[Cost_per_box],"NA",0)</f>
        <v>5.72</v>
      </c>
      <c r="N1194">
        <f>shipments[[#This Row],[Boxes]]*shipments[[#This Row],[Cost Per Box]]</f>
        <v>1235.52</v>
      </c>
      <c r="O1194">
        <f>shipments[[#This Row],[Sales Amount]]-shipments[[#This Row],[Total Cost]]</f>
        <v>271.98</v>
      </c>
      <c r="P1194" s="9">
        <f>shipments[[#This Row],[Profit]]/shipments[[#This Row],[Sales Amount]]</f>
        <v>0.1804179104477612</v>
      </c>
    </row>
    <row r="1195" spans="1:16" x14ac:dyDescent="1">
      <c r="A1195" t="s">
        <v>1230</v>
      </c>
      <c r="B1195" t="s">
        <v>8040</v>
      </c>
      <c r="C1195" t="s">
        <v>8014</v>
      </c>
      <c r="D1195" t="s">
        <v>8032</v>
      </c>
      <c r="E1195" s="1">
        <v>45260</v>
      </c>
      <c r="F1195">
        <v>6513.75</v>
      </c>
      <c r="G1195">
        <v>724</v>
      </c>
      <c r="H1195" t="s">
        <v>6</v>
      </c>
      <c r="I1195" t="str">
        <f>_xlfn.XLOOKUP(shipments[[#This Row],[SPID]],people[SPID],people[Sales_person],"NA",0)</f>
        <v>Gunar Cockshoot</v>
      </c>
      <c r="J1195">
        <f>YEAR(shipments[[#This Row],[Shipdate]])</f>
        <v>2023</v>
      </c>
      <c r="K1195">
        <f>MONTH(shipments[[#This Row],[Shipdate]])</f>
        <v>11</v>
      </c>
      <c r="L1195" t="str">
        <f>TEXT(shipments[[#This Row],[Shipdate]],"mmmm")</f>
        <v>November</v>
      </c>
      <c r="M1195">
        <f>_xlfn.XLOOKUP(shipments[[#This Row],[PID]],products[PID],products[Cost_per_box],"NA",0)</f>
        <v>5.72</v>
      </c>
      <c r="N1195">
        <f>shipments[[#This Row],[Boxes]]*shipments[[#This Row],[Cost Per Box]]</f>
        <v>4141.28</v>
      </c>
      <c r="O1195">
        <f>shipments[[#This Row],[Sales Amount]]-shipments[[#This Row],[Total Cost]]</f>
        <v>2372.4700000000003</v>
      </c>
      <c r="P1195" s="9">
        <f>shipments[[#This Row],[Profit]]/shipments[[#This Row],[Sales Amount]]</f>
        <v>0.36422490884667053</v>
      </c>
    </row>
    <row r="1196" spans="1:16" x14ac:dyDescent="1">
      <c r="A1196" t="s">
        <v>1231</v>
      </c>
      <c r="B1196" t="s">
        <v>8040</v>
      </c>
      <c r="C1196" t="s">
        <v>8014</v>
      </c>
      <c r="D1196" t="s">
        <v>8032</v>
      </c>
      <c r="E1196" s="1">
        <v>45329</v>
      </c>
      <c r="F1196">
        <v>5910.75</v>
      </c>
      <c r="G1196">
        <v>1183</v>
      </c>
      <c r="H1196" t="s">
        <v>6</v>
      </c>
      <c r="I1196" t="str">
        <f>_xlfn.XLOOKUP(shipments[[#This Row],[SPID]],people[SPID],people[Sales_person],"NA",0)</f>
        <v>Gunar Cockshoot</v>
      </c>
      <c r="J1196">
        <f>YEAR(shipments[[#This Row],[Shipdate]])</f>
        <v>2024</v>
      </c>
      <c r="K1196">
        <f>MONTH(shipments[[#This Row],[Shipdate]])</f>
        <v>2</v>
      </c>
      <c r="L1196" t="str">
        <f>TEXT(shipments[[#This Row],[Shipdate]],"mmmm")</f>
        <v>February</v>
      </c>
      <c r="M1196">
        <f>_xlfn.XLOOKUP(shipments[[#This Row],[PID]],products[PID],products[Cost_per_box],"NA",0)</f>
        <v>5.72</v>
      </c>
      <c r="N1196">
        <f>shipments[[#This Row],[Boxes]]*shipments[[#This Row],[Cost Per Box]]</f>
        <v>6766.7599999999993</v>
      </c>
      <c r="O1196">
        <f>shipments[[#This Row],[Sales Amount]]-shipments[[#This Row],[Total Cost]]</f>
        <v>-856.00999999999931</v>
      </c>
      <c r="P1196" s="9">
        <f>shipments[[#This Row],[Profit]]/shipments[[#This Row],[Sales Amount]]</f>
        <v>-0.14482256904792104</v>
      </c>
    </row>
    <row r="1197" spans="1:16" x14ac:dyDescent="1">
      <c r="A1197" t="s">
        <v>1232</v>
      </c>
      <c r="B1197" t="s">
        <v>8040</v>
      </c>
      <c r="C1197" t="s">
        <v>8016</v>
      </c>
      <c r="D1197" t="s">
        <v>8032</v>
      </c>
      <c r="E1197" s="1">
        <v>44964</v>
      </c>
      <c r="F1197">
        <v>5337</v>
      </c>
      <c r="G1197">
        <v>223</v>
      </c>
      <c r="H1197" t="s">
        <v>6</v>
      </c>
      <c r="I1197" t="str">
        <f>_xlfn.XLOOKUP(shipments[[#This Row],[SPID]],people[SPID],people[Sales_person],"NA",0)</f>
        <v>Gunar Cockshoot</v>
      </c>
      <c r="J1197">
        <f>YEAR(shipments[[#This Row],[Shipdate]])</f>
        <v>2023</v>
      </c>
      <c r="K1197">
        <f>MONTH(shipments[[#This Row],[Shipdate]])</f>
        <v>2</v>
      </c>
      <c r="L1197" t="str">
        <f>TEXT(shipments[[#This Row],[Shipdate]],"mmmm")</f>
        <v>February</v>
      </c>
      <c r="M1197">
        <f>_xlfn.XLOOKUP(shipments[[#This Row],[PID]],products[PID],products[Cost_per_box],"NA",0)</f>
        <v>9.94</v>
      </c>
      <c r="N1197">
        <f>shipments[[#This Row],[Boxes]]*shipments[[#This Row],[Cost Per Box]]</f>
        <v>2216.62</v>
      </c>
      <c r="O1197">
        <f>shipments[[#This Row],[Sales Amount]]-shipments[[#This Row],[Total Cost]]</f>
        <v>3120.38</v>
      </c>
      <c r="P1197" s="9">
        <f>shipments[[#This Row],[Profit]]/shipments[[#This Row],[Sales Amount]]</f>
        <v>0.58466928986321909</v>
      </c>
    </row>
    <row r="1198" spans="1:16" x14ac:dyDescent="1">
      <c r="A1198" t="s">
        <v>1233</v>
      </c>
      <c r="B1198" t="s">
        <v>8040</v>
      </c>
      <c r="C1198" t="s">
        <v>8016</v>
      </c>
      <c r="D1198" t="s">
        <v>8033</v>
      </c>
      <c r="E1198" s="1">
        <v>45205</v>
      </c>
      <c r="F1198">
        <v>5062.5</v>
      </c>
      <c r="G1198">
        <v>181</v>
      </c>
      <c r="H1198" t="s">
        <v>6</v>
      </c>
      <c r="I1198" t="str">
        <f>_xlfn.XLOOKUP(shipments[[#This Row],[SPID]],people[SPID],people[Sales_person],"NA",0)</f>
        <v>Gunar Cockshoot</v>
      </c>
      <c r="J1198">
        <f>YEAR(shipments[[#This Row],[Shipdate]])</f>
        <v>2023</v>
      </c>
      <c r="K1198">
        <f>MONTH(shipments[[#This Row],[Shipdate]])</f>
        <v>10</v>
      </c>
      <c r="L1198" t="str">
        <f>TEXT(shipments[[#This Row],[Shipdate]],"mmmm")</f>
        <v>October</v>
      </c>
      <c r="M1198">
        <f>_xlfn.XLOOKUP(shipments[[#This Row],[PID]],products[PID],products[Cost_per_box],"NA",0)</f>
        <v>9.94</v>
      </c>
      <c r="N1198">
        <f>shipments[[#This Row],[Boxes]]*shipments[[#This Row],[Cost Per Box]]</f>
        <v>1799.1399999999999</v>
      </c>
      <c r="O1198">
        <f>shipments[[#This Row],[Sales Amount]]-shipments[[#This Row],[Total Cost]]</f>
        <v>3263.36</v>
      </c>
      <c r="P1198" s="9">
        <f>shipments[[#This Row],[Profit]]/shipments[[#This Row],[Sales Amount]]</f>
        <v>0.64461432098765437</v>
      </c>
    </row>
    <row r="1199" spans="1:16" x14ac:dyDescent="1">
      <c r="A1199" t="s">
        <v>1234</v>
      </c>
      <c r="B1199" t="s">
        <v>8040</v>
      </c>
      <c r="C1199" t="s">
        <v>8016</v>
      </c>
      <c r="D1199" t="s">
        <v>8037</v>
      </c>
      <c r="E1199" s="1">
        <v>44981</v>
      </c>
      <c r="F1199">
        <v>6664.5</v>
      </c>
      <c r="G1199">
        <v>239</v>
      </c>
      <c r="H1199" t="s">
        <v>6</v>
      </c>
      <c r="I1199" t="str">
        <f>_xlfn.XLOOKUP(shipments[[#This Row],[SPID]],people[SPID],people[Sales_person],"NA",0)</f>
        <v>Gunar Cockshoot</v>
      </c>
      <c r="J1199">
        <f>YEAR(shipments[[#This Row],[Shipdate]])</f>
        <v>2023</v>
      </c>
      <c r="K1199">
        <f>MONTH(shipments[[#This Row],[Shipdate]])</f>
        <v>2</v>
      </c>
      <c r="L1199" t="str">
        <f>TEXT(shipments[[#This Row],[Shipdate]],"mmmm")</f>
        <v>February</v>
      </c>
      <c r="M1199">
        <f>_xlfn.XLOOKUP(shipments[[#This Row],[PID]],products[PID],products[Cost_per_box],"NA",0)</f>
        <v>9.94</v>
      </c>
      <c r="N1199">
        <f>shipments[[#This Row],[Boxes]]*shipments[[#This Row],[Cost Per Box]]</f>
        <v>2375.66</v>
      </c>
      <c r="O1199">
        <f>shipments[[#This Row],[Sales Amount]]-shipments[[#This Row],[Total Cost]]</f>
        <v>4288.84</v>
      </c>
      <c r="P1199" s="9">
        <f>shipments[[#This Row],[Profit]]/shipments[[#This Row],[Sales Amount]]</f>
        <v>0.64353514892340014</v>
      </c>
    </row>
    <row r="1200" spans="1:16" x14ac:dyDescent="1">
      <c r="A1200" t="s">
        <v>1235</v>
      </c>
      <c r="B1200" t="s">
        <v>8040</v>
      </c>
      <c r="C1200" t="s">
        <v>8016</v>
      </c>
      <c r="D1200" t="s">
        <v>8033</v>
      </c>
      <c r="E1200" s="1">
        <v>44943</v>
      </c>
      <c r="F1200">
        <v>5073.75</v>
      </c>
      <c r="G1200">
        <v>188</v>
      </c>
      <c r="H1200" t="s">
        <v>6</v>
      </c>
      <c r="I1200" t="str">
        <f>_xlfn.XLOOKUP(shipments[[#This Row],[SPID]],people[SPID],people[Sales_person],"NA",0)</f>
        <v>Gunar Cockshoot</v>
      </c>
      <c r="J1200">
        <f>YEAR(shipments[[#This Row],[Shipdate]])</f>
        <v>2023</v>
      </c>
      <c r="K1200">
        <f>MONTH(shipments[[#This Row],[Shipdate]])</f>
        <v>1</v>
      </c>
      <c r="L1200" t="str">
        <f>TEXT(shipments[[#This Row],[Shipdate]],"mmmm")</f>
        <v>January</v>
      </c>
      <c r="M1200">
        <f>_xlfn.XLOOKUP(shipments[[#This Row],[PID]],products[PID],products[Cost_per_box],"NA",0)</f>
        <v>9.94</v>
      </c>
      <c r="N1200">
        <f>shipments[[#This Row],[Boxes]]*shipments[[#This Row],[Cost Per Box]]</f>
        <v>1868.7199999999998</v>
      </c>
      <c r="O1200">
        <f>shipments[[#This Row],[Sales Amount]]-shipments[[#This Row],[Total Cost]]</f>
        <v>3205.03</v>
      </c>
      <c r="P1200" s="9">
        <f>shipments[[#This Row],[Profit]]/shipments[[#This Row],[Sales Amount]]</f>
        <v>0.63168859324956894</v>
      </c>
    </row>
    <row r="1201" spans="1:16" x14ac:dyDescent="1">
      <c r="A1201" t="s">
        <v>1236</v>
      </c>
      <c r="B1201" t="s">
        <v>8040</v>
      </c>
      <c r="C1201" t="s">
        <v>8016</v>
      </c>
      <c r="D1201" t="s">
        <v>8033</v>
      </c>
      <c r="E1201" s="1">
        <v>44986</v>
      </c>
      <c r="F1201">
        <v>4936.5</v>
      </c>
      <c r="G1201">
        <v>206</v>
      </c>
      <c r="H1201" t="s">
        <v>6</v>
      </c>
      <c r="I1201" t="str">
        <f>_xlfn.XLOOKUP(shipments[[#This Row],[SPID]],people[SPID],people[Sales_person],"NA",0)</f>
        <v>Gunar Cockshoot</v>
      </c>
      <c r="J1201">
        <f>YEAR(shipments[[#This Row],[Shipdate]])</f>
        <v>2023</v>
      </c>
      <c r="K1201">
        <f>MONTH(shipments[[#This Row],[Shipdate]])</f>
        <v>3</v>
      </c>
      <c r="L1201" t="str">
        <f>TEXT(shipments[[#This Row],[Shipdate]],"mmmm")</f>
        <v>March</v>
      </c>
      <c r="M1201">
        <f>_xlfn.XLOOKUP(shipments[[#This Row],[PID]],products[PID],products[Cost_per_box],"NA",0)</f>
        <v>9.94</v>
      </c>
      <c r="N1201">
        <f>shipments[[#This Row],[Boxes]]*shipments[[#This Row],[Cost Per Box]]</f>
        <v>2047.6399999999999</v>
      </c>
      <c r="O1201">
        <f>shipments[[#This Row],[Sales Amount]]-shipments[[#This Row],[Total Cost]]</f>
        <v>2888.86</v>
      </c>
      <c r="P1201" s="9">
        <f>shipments[[#This Row],[Profit]]/shipments[[#This Row],[Sales Amount]]</f>
        <v>0.5852040919679935</v>
      </c>
    </row>
    <row r="1202" spans="1:16" x14ac:dyDescent="1">
      <c r="A1202" t="s">
        <v>1237</v>
      </c>
      <c r="B1202" t="s">
        <v>8040</v>
      </c>
      <c r="C1202" t="s">
        <v>8016</v>
      </c>
      <c r="D1202" t="s">
        <v>8034</v>
      </c>
      <c r="E1202" s="1">
        <v>45478</v>
      </c>
      <c r="F1202">
        <v>6383.25</v>
      </c>
      <c r="G1202">
        <v>256</v>
      </c>
      <c r="H1202" t="s">
        <v>17</v>
      </c>
      <c r="I1202" t="str">
        <f>_xlfn.XLOOKUP(shipments[[#This Row],[SPID]],people[SPID],people[Sales_person],"NA",0)</f>
        <v>Gunar Cockshoot</v>
      </c>
      <c r="J1202">
        <f>YEAR(shipments[[#This Row],[Shipdate]])</f>
        <v>2024</v>
      </c>
      <c r="K1202">
        <f>MONTH(shipments[[#This Row],[Shipdate]])</f>
        <v>7</v>
      </c>
      <c r="L1202" t="str">
        <f>TEXT(shipments[[#This Row],[Shipdate]],"mmmm")</f>
        <v>July</v>
      </c>
      <c r="M1202">
        <f>_xlfn.XLOOKUP(shipments[[#This Row],[PID]],products[PID],products[Cost_per_box],"NA",0)</f>
        <v>9.94</v>
      </c>
      <c r="N1202">
        <f>shipments[[#This Row],[Boxes]]*shipments[[#This Row],[Cost Per Box]]</f>
        <v>2544.64</v>
      </c>
      <c r="O1202">
        <f>shipments[[#This Row],[Sales Amount]]-shipments[[#This Row],[Total Cost]]</f>
        <v>3838.61</v>
      </c>
      <c r="P1202" s="9">
        <f>shipments[[#This Row],[Profit]]/shipments[[#This Row],[Sales Amount]]</f>
        <v>0.60135667567461715</v>
      </c>
    </row>
    <row r="1203" spans="1:16" x14ac:dyDescent="1">
      <c r="A1203" t="s">
        <v>1238</v>
      </c>
      <c r="B1203" t="s">
        <v>8040</v>
      </c>
      <c r="C1203" t="s">
        <v>8016</v>
      </c>
      <c r="D1203" t="s">
        <v>8035</v>
      </c>
      <c r="E1203" s="1">
        <v>45489</v>
      </c>
      <c r="F1203">
        <v>5490</v>
      </c>
      <c r="G1203">
        <v>204</v>
      </c>
      <c r="H1203" t="s">
        <v>17</v>
      </c>
      <c r="I1203" t="str">
        <f>_xlfn.XLOOKUP(shipments[[#This Row],[SPID]],people[SPID],people[Sales_person],"NA",0)</f>
        <v>Gunar Cockshoot</v>
      </c>
      <c r="J1203">
        <f>YEAR(shipments[[#This Row],[Shipdate]])</f>
        <v>2024</v>
      </c>
      <c r="K1203">
        <f>MONTH(shipments[[#This Row],[Shipdate]])</f>
        <v>7</v>
      </c>
      <c r="L1203" t="str">
        <f>TEXT(shipments[[#This Row],[Shipdate]],"mmmm")</f>
        <v>July</v>
      </c>
      <c r="M1203">
        <f>_xlfn.XLOOKUP(shipments[[#This Row],[PID]],products[PID],products[Cost_per_box],"NA",0)</f>
        <v>9.94</v>
      </c>
      <c r="N1203">
        <f>shipments[[#This Row],[Boxes]]*shipments[[#This Row],[Cost Per Box]]</f>
        <v>2027.76</v>
      </c>
      <c r="O1203">
        <f>shipments[[#This Row],[Sales Amount]]-shipments[[#This Row],[Total Cost]]</f>
        <v>3462.24</v>
      </c>
      <c r="P1203" s="9">
        <f>shipments[[#This Row],[Profit]]/shipments[[#This Row],[Sales Amount]]</f>
        <v>0.63064480874316931</v>
      </c>
    </row>
    <row r="1204" spans="1:16" x14ac:dyDescent="1">
      <c r="A1204" t="s">
        <v>1239</v>
      </c>
      <c r="B1204" t="s">
        <v>8040</v>
      </c>
      <c r="C1204" t="s">
        <v>8016</v>
      </c>
      <c r="D1204" t="s">
        <v>8037</v>
      </c>
      <c r="E1204" s="1">
        <v>45152</v>
      </c>
      <c r="F1204">
        <v>5476.5</v>
      </c>
      <c r="G1204">
        <v>220</v>
      </c>
      <c r="H1204" t="s">
        <v>39</v>
      </c>
      <c r="I1204" t="str">
        <f>_xlfn.XLOOKUP(shipments[[#This Row],[SPID]],people[SPID],people[Sales_person],"NA",0)</f>
        <v>Gunar Cockshoot</v>
      </c>
      <c r="J1204">
        <f>YEAR(shipments[[#This Row],[Shipdate]])</f>
        <v>2023</v>
      </c>
      <c r="K1204">
        <f>MONTH(shipments[[#This Row],[Shipdate]])</f>
        <v>8</v>
      </c>
      <c r="L1204" t="str">
        <f>TEXT(shipments[[#This Row],[Shipdate]],"mmmm")</f>
        <v>August</v>
      </c>
      <c r="M1204">
        <f>_xlfn.XLOOKUP(shipments[[#This Row],[PID]],products[PID],products[Cost_per_box],"NA",0)</f>
        <v>9.94</v>
      </c>
      <c r="N1204">
        <f>shipments[[#This Row],[Boxes]]*shipments[[#This Row],[Cost Per Box]]</f>
        <v>2186.7999999999997</v>
      </c>
      <c r="O1204">
        <f>shipments[[#This Row],[Sales Amount]]-shipments[[#This Row],[Total Cost]]</f>
        <v>3289.7000000000003</v>
      </c>
      <c r="P1204" s="9">
        <f>shipments[[#This Row],[Profit]]/shipments[[#This Row],[Sales Amount]]</f>
        <v>0.60069387382452299</v>
      </c>
    </row>
    <row r="1205" spans="1:16" x14ac:dyDescent="1">
      <c r="A1205" t="s">
        <v>1240</v>
      </c>
      <c r="B1205" t="s">
        <v>8040</v>
      </c>
      <c r="C1205" t="s">
        <v>8016</v>
      </c>
      <c r="D1205" t="s">
        <v>8036</v>
      </c>
      <c r="E1205" s="1">
        <v>45049</v>
      </c>
      <c r="F1205">
        <v>6266.25</v>
      </c>
      <c r="G1205">
        <v>233</v>
      </c>
      <c r="H1205" t="s">
        <v>6</v>
      </c>
      <c r="I1205" t="str">
        <f>_xlfn.XLOOKUP(shipments[[#This Row],[SPID]],people[SPID],people[Sales_person],"NA",0)</f>
        <v>Gunar Cockshoot</v>
      </c>
      <c r="J1205">
        <f>YEAR(shipments[[#This Row],[Shipdate]])</f>
        <v>2023</v>
      </c>
      <c r="K1205">
        <f>MONTH(shipments[[#This Row],[Shipdate]])</f>
        <v>5</v>
      </c>
      <c r="L1205" t="str">
        <f>TEXT(shipments[[#This Row],[Shipdate]],"mmmm")</f>
        <v>May</v>
      </c>
      <c r="M1205">
        <f>_xlfn.XLOOKUP(shipments[[#This Row],[PID]],products[PID],products[Cost_per_box],"NA",0)</f>
        <v>9.94</v>
      </c>
      <c r="N1205">
        <f>shipments[[#This Row],[Boxes]]*shipments[[#This Row],[Cost Per Box]]</f>
        <v>2316.02</v>
      </c>
      <c r="O1205">
        <f>shipments[[#This Row],[Sales Amount]]-shipments[[#This Row],[Total Cost]]</f>
        <v>3950.23</v>
      </c>
      <c r="P1205" s="9">
        <f>shipments[[#This Row],[Profit]]/shipments[[#This Row],[Sales Amount]]</f>
        <v>0.63039776580889684</v>
      </c>
    </row>
    <row r="1206" spans="1:16" x14ac:dyDescent="1">
      <c r="A1206" t="s">
        <v>1241</v>
      </c>
      <c r="B1206" t="s">
        <v>8040</v>
      </c>
      <c r="C1206" t="s">
        <v>8017</v>
      </c>
      <c r="D1206" t="s">
        <v>8034</v>
      </c>
      <c r="E1206" s="1">
        <v>45259</v>
      </c>
      <c r="F1206">
        <v>4365</v>
      </c>
      <c r="G1206">
        <v>219</v>
      </c>
      <c r="H1206" t="s">
        <v>6</v>
      </c>
      <c r="I1206" t="str">
        <f>_xlfn.XLOOKUP(shipments[[#This Row],[SPID]],people[SPID],people[Sales_person],"NA",0)</f>
        <v>Gunar Cockshoot</v>
      </c>
      <c r="J1206">
        <f>YEAR(shipments[[#This Row],[Shipdate]])</f>
        <v>2023</v>
      </c>
      <c r="K1206">
        <f>MONTH(shipments[[#This Row],[Shipdate]])</f>
        <v>11</v>
      </c>
      <c r="L1206" t="str">
        <f>TEXT(shipments[[#This Row],[Shipdate]],"mmmm")</f>
        <v>November</v>
      </c>
      <c r="M1206">
        <f>_xlfn.XLOOKUP(shipments[[#This Row],[PID]],products[PID],products[Cost_per_box],"NA",0)</f>
        <v>7.73</v>
      </c>
      <c r="N1206">
        <f>shipments[[#This Row],[Boxes]]*shipments[[#This Row],[Cost Per Box]]</f>
        <v>1692.8700000000001</v>
      </c>
      <c r="O1206">
        <f>shipments[[#This Row],[Sales Amount]]-shipments[[#This Row],[Total Cost]]</f>
        <v>2672.13</v>
      </c>
      <c r="P1206" s="9">
        <f>shipments[[#This Row],[Profit]]/shipments[[#This Row],[Sales Amount]]</f>
        <v>0.61217182130584191</v>
      </c>
    </row>
    <row r="1207" spans="1:16" x14ac:dyDescent="1">
      <c r="A1207" t="s">
        <v>1242</v>
      </c>
      <c r="B1207" t="s">
        <v>8040</v>
      </c>
      <c r="C1207" t="s">
        <v>8017</v>
      </c>
      <c r="D1207" t="s">
        <v>8037</v>
      </c>
      <c r="E1207" s="1">
        <v>45301</v>
      </c>
      <c r="F1207">
        <v>8118</v>
      </c>
      <c r="G1207">
        <v>451</v>
      </c>
      <c r="H1207" t="s">
        <v>6</v>
      </c>
      <c r="I1207" t="str">
        <f>_xlfn.XLOOKUP(shipments[[#This Row],[SPID]],people[SPID],people[Sales_person],"NA",0)</f>
        <v>Gunar Cockshoot</v>
      </c>
      <c r="J1207">
        <f>YEAR(shipments[[#This Row],[Shipdate]])</f>
        <v>2024</v>
      </c>
      <c r="K1207">
        <f>MONTH(shipments[[#This Row],[Shipdate]])</f>
        <v>1</v>
      </c>
      <c r="L1207" t="str">
        <f>TEXT(shipments[[#This Row],[Shipdate]],"mmmm")</f>
        <v>January</v>
      </c>
      <c r="M1207">
        <f>_xlfn.XLOOKUP(shipments[[#This Row],[PID]],products[PID],products[Cost_per_box],"NA",0)</f>
        <v>7.73</v>
      </c>
      <c r="N1207">
        <f>shipments[[#This Row],[Boxes]]*shipments[[#This Row],[Cost Per Box]]</f>
        <v>3486.23</v>
      </c>
      <c r="O1207">
        <f>shipments[[#This Row],[Sales Amount]]-shipments[[#This Row],[Total Cost]]</f>
        <v>4631.7700000000004</v>
      </c>
      <c r="P1207" s="9">
        <f>shipments[[#This Row],[Profit]]/shipments[[#This Row],[Sales Amount]]</f>
        <v>0.57055555555555559</v>
      </c>
    </row>
    <row r="1208" spans="1:16" x14ac:dyDescent="1">
      <c r="A1208" t="s">
        <v>1243</v>
      </c>
      <c r="B1208" t="s">
        <v>8040</v>
      </c>
      <c r="C1208" t="s">
        <v>8017</v>
      </c>
      <c r="D1208" t="s">
        <v>8034</v>
      </c>
      <c r="E1208" s="1">
        <v>45551</v>
      </c>
      <c r="F1208">
        <v>5361.75</v>
      </c>
      <c r="G1208">
        <v>269</v>
      </c>
      <c r="H1208" t="s">
        <v>25</v>
      </c>
      <c r="I1208" t="str">
        <f>_xlfn.XLOOKUP(shipments[[#This Row],[SPID]],people[SPID],people[Sales_person],"NA",0)</f>
        <v>Gunar Cockshoot</v>
      </c>
      <c r="J1208">
        <f>YEAR(shipments[[#This Row],[Shipdate]])</f>
        <v>2024</v>
      </c>
      <c r="K1208">
        <f>MONTH(shipments[[#This Row],[Shipdate]])</f>
        <v>9</v>
      </c>
      <c r="L1208" t="str">
        <f>TEXT(shipments[[#This Row],[Shipdate]],"mmmm")</f>
        <v>September</v>
      </c>
      <c r="M1208">
        <f>_xlfn.XLOOKUP(shipments[[#This Row],[PID]],products[PID],products[Cost_per_box],"NA",0)</f>
        <v>7.73</v>
      </c>
      <c r="N1208">
        <f>shipments[[#This Row],[Boxes]]*shipments[[#This Row],[Cost Per Box]]</f>
        <v>2079.37</v>
      </c>
      <c r="O1208">
        <f>shipments[[#This Row],[Sales Amount]]-shipments[[#This Row],[Total Cost]]</f>
        <v>3282.38</v>
      </c>
      <c r="P1208" s="9">
        <f>shipments[[#This Row],[Profit]]/shipments[[#This Row],[Sales Amount]]</f>
        <v>0.61218445470228944</v>
      </c>
    </row>
    <row r="1209" spans="1:16" x14ac:dyDescent="1">
      <c r="A1209" t="s">
        <v>1244</v>
      </c>
      <c r="B1209" t="s">
        <v>8040</v>
      </c>
      <c r="C1209" t="s">
        <v>8019</v>
      </c>
      <c r="D1209" t="s">
        <v>8032</v>
      </c>
      <c r="E1209" s="1">
        <v>45219</v>
      </c>
      <c r="F1209">
        <v>1548</v>
      </c>
      <c r="G1209">
        <v>97</v>
      </c>
      <c r="H1209" t="s">
        <v>6</v>
      </c>
      <c r="I1209" t="str">
        <f>_xlfn.XLOOKUP(shipments[[#This Row],[SPID]],people[SPID],people[Sales_person],"NA",0)</f>
        <v>Gunar Cockshoot</v>
      </c>
      <c r="J1209">
        <f>YEAR(shipments[[#This Row],[Shipdate]])</f>
        <v>2023</v>
      </c>
      <c r="K1209">
        <f>MONTH(shipments[[#This Row],[Shipdate]])</f>
        <v>10</v>
      </c>
      <c r="L1209" t="str">
        <f>TEXT(shipments[[#This Row],[Shipdate]],"mmmm")</f>
        <v>October</v>
      </c>
      <c r="M1209">
        <f>_xlfn.XLOOKUP(shipments[[#This Row],[PID]],products[PID],products[Cost_per_box],"NA",0)</f>
        <v>8.2200000000000006</v>
      </c>
      <c r="N1209">
        <f>shipments[[#This Row],[Boxes]]*shipments[[#This Row],[Cost Per Box]]</f>
        <v>797.34</v>
      </c>
      <c r="O1209">
        <f>shipments[[#This Row],[Sales Amount]]-shipments[[#This Row],[Total Cost]]</f>
        <v>750.66</v>
      </c>
      <c r="P1209" s="9">
        <f>shipments[[#This Row],[Profit]]/shipments[[#This Row],[Sales Amount]]</f>
        <v>0.48492248062015503</v>
      </c>
    </row>
    <row r="1210" spans="1:16" x14ac:dyDescent="1">
      <c r="A1210" t="s">
        <v>1245</v>
      </c>
      <c r="B1210" t="s">
        <v>8040</v>
      </c>
      <c r="C1210" t="s">
        <v>8019</v>
      </c>
      <c r="D1210" t="s">
        <v>8035</v>
      </c>
      <c r="E1210" s="1">
        <v>45057</v>
      </c>
      <c r="F1210">
        <v>3206.25</v>
      </c>
      <c r="G1210">
        <v>230</v>
      </c>
      <c r="H1210" t="s">
        <v>6</v>
      </c>
      <c r="I1210" t="str">
        <f>_xlfn.XLOOKUP(shipments[[#This Row],[SPID]],people[SPID],people[Sales_person],"NA",0)</f>
        <v>Gunar Cockshoot</v>
      </c>
      <c r="J1210">
        <f>YEAR(shipments[[#This Row],[Shipdate]])</f>
        <v>2023</v>
      </c>
      <c r="K1210">
        <f>MONTH(shipments[[#This Row],[Shipdate]])</f>
        <v>5</v>
      </c>
      <c r="L1210" t="str">
        <f>TEXT(shipments[[#This Row],[Shipdate]],"mmmm")</f>
        <v>May</v>
      </c>
      <c r="M1210">
        <f>_xlfn.XLOOKUP(shipments[[#This Row],[PID]],products[PID],products[Cost_per_box],"NA",0)</f>
        <v>8.2200000000000006</v>
      </c>
      <c r="N1210">
        <f>shipments[[#This Row],[Boxes]]*shipments[[#This Row],[Cost Per Box]]</f>
        <v>1890.6000000000001</v>
      </c>
      <c r="O1210">
        <f>shipments[[#This Row],[Sales Amount]]-shipments[[#This Row],[Total Cost]]</f>
        <v>1315.6499999999999</v>
      </c>
      <c r="P1210" s="9">
        <f>shipments[[#This Row],[Profit]]/shipments[[#This Row],[Sales Amount]]</f>
        <v>0.41033918128654967</v>
      </c>
    </row>
    <row r="1211" spans="1:16" x14ac:dyDescent="1">
      <c r="A1211" t="s">
        <v>1246</v>
      </c>
      <c r="B1211" t="s">
        <v>8040</v>
      </c>
      <c r="C1211" t="s">
        <v>8019</v>
      </c>
      <c r="D1211" t="s">
        <v>8037</v>
      </c>
      <c r="E1211" s="1">
        <v>45093</v>
      </c>
      <c r="F1211">
        <v>1885.5</v>
      </c>
      <c r="G1211">
        <v>118</v>
      </c>
      <c r="H1211" t="s">
        <v>6</v>
      </c>
      <c r="I1211" t="str">
        <f>_xlfn.XLOOKUP(shipments[[#This Row],[SPID]],people[SPID],people[Sales_person],"NA",0)</f>
        <v>Gunar Cockshoot</v>
      </c>
      <c r="J1211">
        <f>YEAR(shipments[[#This Row],[Shipdate]])</f>
        <v>2023</v>
      </c>
      <c r="K1211">
        <f>MONTH(shipments[[#This Row],[Shipdate]])</f>
        <v>6</v>
      </c>
      <c r="L1211" t="str">
        <f>TEXT(shipments[[#This Row],[Shipdate]],"mmmm")</f>
        <v>June</v>
      </c>
      <c r="M1211">
        <f>_xlfn.XLOOKUP(shipments[[#This Row],[PID]],products[PID],products[Cost_per_box],"NA",0)</f>
        <v>8.2200000000000006</v>
      </c>
      <c r="N1211">
        <f>shipments[[#This Row],[Boxes]]*shipments[[#This Row],[Cost Per Box]]</f>
        <v>969.96</v>
      </c>
      <c r="O1211">
        <f>shipments[[#This Row],[Sales Amount]]-shipments[[#This Row],[Total Cost]]</f>
        <v>915.54</v>
      </c>
      <c r="P1211" s="9">
        <f>shipments[[#This Row],[Profit]]/shipments[[#This Row],[Sales Amount]]</f>
        <v>0.48556881463802704</v>
      </c>
    </row>
    <row r="1212" spans="1:16" x14ac:dyDescent="1">
      <c r="A1212" t="s">
        <v>1247</v>
      </c>
      <c r="B1212" t="s">
        <v>8040</v>
      </c>
      <c r="C1212" t="s">
        <v>8019</v>
      </c>
      <c r="D1212" t="s">
        <v>8035</v>
      </c>
      <c r="E1212" s="1">
        <v>45149</v>
      </c>
      <c r="F1212">
        <v>227.25</v>
      </c>
      <c r="G1212">
        <v>19</v>
      </c>
      <c r="H1212" t="s">
        <v>6</v>
      </c>
      <c r="I1212" t="str">
        <f>_xlfn.XLOOKUP(shipments[[#This Row],[SPID]],people[SPID],people[Sales_person],"NA",0)</f>
        <v>Gunar Cockshoot</v>
      </c>
      <c r="J1212">
        <f>YEAR(shipments[[#This Row],[Shipdate]])</f>
        <v>2023</v>
      </c>
      <c r="K1212">
        <f>MONTH(shipments[[#This Row],[Shipdate]])</f>
        <v>8</v>
      </c>
      <c r="L1212" t="str">
        <f>TEXT(shipments[[#This Row],[Shipdate]],"mmmm")</f>
        <v>August</v>
      </c>
      <c r="M1212">
        <f>_xlfn.XLOOKUP(shipments[[#This Row],[PID]],products[PID],products[Cost_per_box],"NA",0)</f>
        <v>8.2200000000000006</v>
      </c>
      <c r="N1212">
        <f>shipments[[#This Row],[Boxes]]*shipments[[#This Row],[Cost Per Box]]</f>
        <v>156.18</v>
      </c>
      <c r="O1212">
        <f>shipments[[#This Row],[Sales Amount]]-shipments[[#This Row],[Total Cost]]</f>
        <v>71.069999999999993</v>
      </c>
      <c r="P1212" s="9">
        <f>shipments[[#This Row],[Profit]]/shipments[[#This Row],[Sales Amount]]</f>
        <v>0.3127392739273927</v>
      </c>
    </row>
    <row r="1213" spans="1:16" x14ac:dyDescent="1">
      <c r="A1213" t="s">
        <v>1248</v>
      </c>
      <c r="B1213" t="s">
        <v>8040</v>
      </c>
      <c r="C1213" t="s">
        <v>8019</v>
      </c>
      <c r="D1213" t="s">
        <v>8032</v>
      </c>
      <c r="E1213" s="1">
        <v>45377</v>
      </c>
      <c r="F1213">
        <v>8644.5</v>
      </c>
      <c r="G1213">
        <v>577</v>
      </c>
      <c r="H1213" t="s">
        <v>6</v>
      </c>
      <c r="I1213" t="str">
        <f>_xlfn.XLOOKUP(shipments[[#This Row],[SPID]],people[SPID],people[Sales_person],"NA",0)</f>
        <v>Gunar Cockshoot</v>
      </c>
      <c r="J1213">
        <f>YEAR(shipments[[#This Row],[Shipdate]])</f>
        <v>2024</v>
      </c>
      <c r="K1213">
        <f>MONTH(shipments[[#This Row],[Shipdate]])</f>
        <v>3</v>
      </c>
      <c r="L1213" t="str">
        <f>TEXT(shipments[[#This Row],[Shipdate]],"mmmm")</f>
        <v>March</v>
      </c>
      <c r="M1213">
        <f>_xlfn.XLOOKUP(shipments[[#This Row],[PID]],products[PID],products[Cost_per_box],"NA",0)</f>
        <v>8.2200000000000006</v>
      </c>
      <c r="N1213">
        <f>shipments[[#This Row],[Boxes]]*shipments[[#This Row],[Cost Per Box]]</f>
        <v>4742.9400000000005</v>
      </c>
      <c r="O1213">
        <f>shipments[[#This Row],[Sales Amount]]-shipments[[#This Row],[Total Cost]]</f>
        <v>3901.5599999999995</v>
      </c>
      <c r="P1213" s="9">
        <f>shipments[[#This Row],[Profit]]/shipments[[#This Row],[Sales Amount]]</f>
        <v>0.45133437445774766</v>
      </c>
    </row>
    <row r="1214" spans="1:16" x14ac:dyDescent="1">
      <c r="A1214" t="s">
        <v>1249</v>
      </c>
      <c r="B1214" t="s">
        <v>8040</v>
      </c>
      <c r="C1214" t="s">
        <v>8019</v>
      </c>
      <c r="D1214" t="s">
        <v>8035</v>
      </c>
      <c r="E1214" s="1">
        <v>45091</v>
      </c>
      <c r="F1214">
        <v>1986.75</v>
      </c>
      <c r="G1214">
        <v>166</v>
      </c>
      <c r="H1214" t="s">
        <v>6</v>
      </c>
      <c r="I1214" t="str">
        <f>_xlfn.XLOOKUP(shipments[[#This Row],[SPID]],people[SPID],people[Sales_person],"NA",0)</f>
        <v>Gunar Cockshoot</v>
      </c>
      <c r="J1214">
        <f>YEAR(shipments[[#This Row],[Shipdate]])</f>
        <v>2023</v>
      </c>
      <c r="K1214">
        <f>MONTH(shipments[[#This Row],[Shipdate]])</f>
        <v>6</v>
      </c>
      <c r="L1214" t="str">
        <f>TEXT(shipments[[#This Row],[Shipdate]],"mmmm")</f>
        <v>June</v>
      </c>
      <c r="M1214">
        <f>_xlfn.XLOOKUP(shipments[[#This Row],[PID]],products[PID],products[Cost_per_box],"NA",0)</f>
        <v>8.2200000000000006</v>
      </c>
      <c r="N1214">
        <f>shipments[[#This Row],[Boxes]]*shipments[[#This Row],[Cost Per Box]]</f>
        <v>1364.5200000000002</v>
      </c>
      <c r="O1214">
        <f>shipments[[#This Row],[Sales Amount]]-shipments[[#This Row],[Total Cost]]</f>
        <v>622.22999999999979</v>
      </c>
      <c r="P1214" s="9">
        <f>shipments[[#This Row],[Profit]]/shipments[[#This Row],[Sales Amount]]</f>
        <v>0.31318988297470735</v>
      </c>
    </row>
    <row r="1215" spans="1:16" x14ac:dyDescent="1">
      <c r="A1215" t="s">
        <v>1250</v>
      </c>
      <c r="B1215" t="s">
        <v>8040</v>
      </c>
      <c r="C1215" t="s">
        <v>8021</v>
      </c>
      <c r="D1215" t="s">
        <v>8033</v>
      </c>
      <c r="E1215" s="1">
        <v>45049</v>
      </c>
      <c r="F1215">
        <v>5091.75</v>
      </c>
      <c r="G1215">
        <v>392</v>
      </c>
      <c r="H1215" t="s">
        <v>6</v>
      </c>
      <c r="I1215" t="str">
        <f>_xlfn.XLOOKUP(shipments[[#This Row],[SPID]],people[SPID],people[Sales_person],"NA",0)</f>
        <v>Gunar Cockshoot</v>
      </c>
      <c r="J1215">
        <f>YEAR(shipments[[#This Row],[Shipdate]])</f>
        <v>2023</v>
      </c>
      <c r="K1215">
        <f>MONTH(shipments[[#This Row],[Shipdate]])</f>
        <v>5</v>
      </c>
      <c r="L1215" t="str">
        <f>TEXT(shipments[[#This Row],[Shipdate]],"mmmm")</f>
        <v>May</v>
      </c>
      <c r="M1215">
        <f>_xlfn.XLOOKUP(shipments[[#This Row],[PID]],products[PID],products[Cost_per_box],"NA",0)</f>
        <v>4.74</v>
      </c>
      <c r="N1215">
        <f>shipments[[#This Row],[Boxes]]*shipments[[#This Row],[Cost Per Box]]</f>
        <v>1858.0800000000002</v>
      </c>
      <c r="O1215">
        <f>shipments[[#This Row],[Sales Amount]]-shipments[[#This Row],[Total Cost]]</f>
        <v>3233.67</v>
      </c>
      <c r="P1215" s="9">
        <f>shipments[[#This Row],[Profit]]/shipments[[#This Row],[Sales Amount]]</f>
        <v>0.63508027691854474</v>
      </c>
    </row>
    <row r="1216" spans="1:16" x14ac:dyDescent="1">
      <c r="A1216" t="s">
        <v>1251</v>
      </c>
      <c r="B1216" t="s">
        <v>8040</v>
      </c>
      <c r="C1216" t="s">
        <v>8022</v>
      </c>
      <c r="D1216" t="s">
        <v>8035</v>
      </c>
      <c r="E1216" s="1">
        <v>45343</v>
      </c>
      <c r="F1216">
        <v>9762.75</v>
      </c>
      <c r="G1216">
        <v>1628</v>
      </c>
      <c r="H1216" t="s">
        <v>6</v>
      </c>
      <c r="I1216" t="str">
        <f>_xlfn.XLOOKUP(shipments[[#This Row],[SPID]],people[SPID],people[Sales_person],"NA",0)</f>
        <v>Gunar Cockshoot</v>
      </c>
      <c r="J1216">
        <f>YEAR(shipments[[#This Row],[Shipdate]])</f>
        <v>2024</v>
      </c>
      <c r="K1216">
        <f>MONTH(shipments[[#This Row],[Shipdate]])</f>
        <v>2</v>
      </c>
      <c r="L1216" t="str">
        <f>TEXT(shipments[[#This Row],[Shipdate]],"mmmm")</f>
        <v>February</v>
      </c>
      <c r="M1216">
        <f>_xlfn.XLOOKUP(shipments[[#This Row],[PID]],products[PID],products[Cost_per_box],"NA",0)</f>
        <v>10.51</v>
      </c>
      <c r="N1216">
        <f>shipments[[#This Row],[Boxes]]*shipments[[#This Row],[Cost Per Box]]</f>
        <v>17110.28</v>
      </c>
      <c r="O1216">
        <f>shipments[[#This Row],[Sales Amount]]-shipments[[#This Row],[Total Cost]]</f>
        <v>-7347.5299999999988</v>
      </c>
      <c r="P1216" s="9">
        <f>shipments[[#This Row],[Profit]]/shipments[[#This Row],[Sales Amount]]</f>
        <v>-0.75260863998361105</v>
      </c>
    </row>
    <row r="1217" spans="1:16" x14ac:dyDescent="1">
      <c r="A1217" t="s">
        <v>1252</v>
      </c>
      <c r="B1217" t="s">
        <v>8040</v>
      </c>
      <c r="C1217" t="s">
        <v>8022</v>
      </c>
      <c r="D1217" t="s">
        <v>8037</v>
      </c>
      <c r="E1217" s="1">
        <v>45476</v>
      </c>
      <c r="F1217">
        <v>3093.75</v>
      </c>
      <c r="G1217">
        <v>516</v>
      </c>
      <c r="H1217" t="s">
        <v>17</v>
      </c>
      <c r="I1217" t="str">
        <f>_xlfn.XLOOKUP(shipments[[#This Row],[SPID]],people[SPID],people[Sales_person],"NA",0)</f>
        <v>Gunar Cockshoot</v>
      </c>
      <c r="J1217">
        <f>YEAR(shipments[[#This Row],[Shipdate]])</f>
        <v>2024</v>
      </c>
      <c r="K1217">
        <f>MONTH(shipments[[#This Row],[Shipdate]])</f>
        <v>7</v>
      </c>
      <c r="L1217" t="str">
        <f>TEXT(shipments[[#This Row],[Shipdate]],"mmmm")</f>
        <v>July</v>
      </c>
      <c r="M1217">
        <f>_xlfn.XLOOKUP(shipments[[#This Row],[PID]],products[PID],products[Cost_per_box],"NA",0)</f>
        <v>10.51</v>
      </c>
      <c r="N1217">
        <f>shipments[[#This Row],[Boxes]]*shipments[[#This Row],[Cost Per Box]]</f>
        <v>5423.16</v>
      </c>
      <c r="O1217">
        <f>shipments[[#This Row],[Sales Amount]]-shipments[[#This Row],[Total Cost]]</f>
        <v>-2329.41</v>
      </c>
      <c r="P1217" s="9">
        <f>shipments[[#This Row],[Profit]]/shipments[[#This Row],[Sales Amount]]</f>
        <v>-0.75294060606060598</v>
      </c>
    </row>
    <row r="1218" spans="1:16" x14ac:dyDescent="1">
      <c r="A1218" t="s">
        <v>1253</v>
      </c>
      <c r="B1218" t="s">
        <v>8040</v>
      </c>
      <c r="C1218" t="s">
        <v>8022</v>
      </c>
      <c r="D1218" t="s">
        <v>8037</v>
      </c>
      <c r="E1218" s="1">
        <v>45520</v>
      </c>
      <c r="F1218">
        <v>6014.25</v>
      </c>
      <c r="G1218">
        <v>602</v>
      </c>
      <c r="H1218" t="s">
        <v>17</v>
      </c>
      <c r="I1218" t="str">
        <f>_xlfn.XLOOKUP(shipments[[#This Row],[SPID]],people[SPID],people[Sales_person],"NA",0)</f>
        <v>Gunar Cockshoot</v>
      </c>
      <c r="J1218">
        <f>YEAR(shipments[[#This Row],[Shipdate]])</f>
        <v>2024</v>
      </c>
      <c r="K1218">
        <f>MONTH(shipments[[#This Row],[Shipdate]])</f>
        <v>8</v>
      </c>
      <c r="L1218" t="str">
        <f>TEXT(shipments[[#This Row],[Shipdate]],"mmmm")</f>
        <v>August</v>
      </c>
      <c r="M1218">
        <f>_xlfn.XLOOKUP(shipments[[#This Row],[PID]],products[PID],products[Cost_per_box],"NA",0)</f>
        <v>10.51</v>
      </c>
      <c r="N1218">
        <f>shipments[[#This Row],[Boxes]]*shipments[[#This Row],[Cost Per Box]]</f>
        <v>6327.0199999999995</v>
      </c>
      <c r="O1218">
        <f>shipments[[#This Row],[Sales Amount]]-shipments[[#This Row],[Total Cost]]</f>
        <v>-312.76999999999953</v>
      </c>
      <c r="P1218" s="9">
        <f>shipments[[#This Row],[Profit]]/shipments[[#This Row],[Sales Amount]]</f>
        <v>-5.2004821881365015E-2</v>
      </c>
    </row>
    <row r="1219" spans="1:16" x14ac:dyDescent="1">
      <c r="A1219" t="s">
        <v>1254</v>
      </c>
      <c r="B1219" t="s">
        <v>8040</v>
      </c>
      <c r="C1219" t="s">
        <v>8022</v>
      </c>
      <c r="D1219" t="s">
        <v>8033</v>
      </c>
      <c r="E1219" s="1">
        <v>44928</v>
      </c>
      <c r="F1219">
        <v>12237.75</v>
      </c>
      <c r="G1219">
        <v>1360</v>
      </c>
      <c r="H1219" t="s">
        <v>6</v>
      </c>
      <c r="I1219" t="str">
        <f>_xlfn.XLOOKUP(shipments[[#This Row],[SPID]],people[SPID],people[Sales_person],"NA",0)</f>
        <v>Gunar Cockshoot</v>
      </c>
      <c r="J1219">
        <f>YEAR(shipments[[#This Row],[Shipdate]])</f>
        <v>2023</v>
      </c>
      <c r="K1219">
        <f>MONTH(shipments[[#This Row],[Shipdate]])</f>
        <v>1</v>
      </c>
      <c r="L1219" t="str">
        <f>TEXT(shipments[[#This Row],[Shipdate]],"mmmm")</f>
        <v>January</v>
      </c>
      <c r="M1219">
        <f>_xlfn.XLOOKUP(shipments[[#This Row],[PID]],products[PID],products[Cost_per_box],"NA",0)</f>
        <v>10.51</v>
      </c>
      <c r="N1219">
        <f>shipments[[#This Row],[Boxes]]*shipments[[#This Row],[Cost Per Box]]</f>
        <v>14293.6</v>
      </c>
      <c r="O1219">
        <f>shipments[[#This Row],[Sales Amount]]-shipments[[#This Row],[Total Cost]]</f>
        <v>-2055.8500000000004</v>
      </c>
      <c r="P1219" s="9">
        <f>shipments[[#This Row],[Profit]]/shipments[[#This Row],[Sales Amount]]</f>
        <v>-0.1679924822781966</v>
      </c>
    </row>
    <row r="1220" spans="1:16" x14ac:dyDescent="1">
      <c r="A1220" t="s">
        <v>1255</v>
      </c>
      <c r="B1220" t="s">
        <v>8040</v>
      </c>
      <c r="C1220" t="s">
        <v>8023</v>
      </c>
      <c r="D1220" t="s">
        <v>8037</v>
      </c>
      <c r="E1220" s="1">
        <v>45299</v>
      </c>
      <c r="F1220">
        <v>5062.5</v>
      </c>
      <c r="G1220">
        <v>338</v>
      </c>
      <c r="H1220" t="s">
        <v>6</v>
      </c>
      <c r="I1220" t="str">
        <f>_xlfn.XLOOKUP(shipments[[#This Row],[SPID]],people[SPID],people[Sales_person],"NA",0)</f>
        <v>Gunar Cockshoot</v>
      </c>
      <c r="J1220">
        <f>YEAR(shipments[[#This Row],[Shipdate]])</f>
        <v>2024</v>
      </c>
      <c r="K1220">
        <f>MONTH(shipments[[#This Row],[Shipdate]])</f>
        <v>1</v>
      </c>
      <c r="L1220" t="str">
        <f>TEXT(shipments[[#This Row],[Shipdate]],"mmmm")</f>
        <v>January</v>
      </c>
      <c r="M1220">
        <f>_xlfn.XLOOKUP(shipments[[#This Row],[PID]],products[PID],products[Cost_per_box],"NA",0)</f>
        <v>6.43</v>
      </c>
      <c r="N1220">
        <f>shipments[[#This Row],[Boxes]]*shipments[[#This Row],[Cost Per Box]]</f>
        <v>2173.3399999999997</v>
      </c>
      <c r="O1220">
        <f>shipments[[#This Row],[Sales Amount]]-shipments[[#This Row],[Total Cost]]</f>
        <v>2889.1600000000003</v>
      </c>
      <c r="P1220" s="9">
        <f>shipments[[#This Row],[Profit]]/shipments[[#This Row],[Sales Amount]]</f>
        <v>0.57069827160493836</v>
      </c>
    </row>
    <row r="1221" spans="1:16" x14ac:dyDescent="1">
      <c r="A1221" t="s">
        <v>1256</v>
      </c>
      <c r="B1221" t="s">
        <v>8040</v>
      </c>
      <c r="C1221" t="s">
        <v>8023</v>
      </c>
      <c r="D1221" t="s">
        <v>8036</v>
      </c>
      <c r="E1221" s="1">
        <v>45217</v>
      </c>
      <c r="F1221">
        <v>1032.75</v>
      </c>
      <c r="G1221">
        <v>58</v>
      </c>
      <c r="H1221" t="s">
        <v>6</v>
      </c>
      <c r="I1221" t="str">
        <f>_xlfn.XLOOKUP(shipments[[#This Row],[SPID]],people[SPID],people[Sales_person],"NA",0)</f>
        <v>Gunar Cockshoot</v>
      </c>
      <c r="J1221">
        <f>YEAR(shipments[[#This Row],[Shipdate]])</f>
        <v>2023</v>
      </c>
      <c r="K1221">
        <f>MONTH(shipments[[#This Row],[Shipdate]])</f>
        <v>10</v>
      </c>
      <c r="L1221" t="str">
        <f>TEXT(shipments[[#This Row],[Shipdate]],"mmmm")</f>
        <v>October</v>
      </c>
      <c r="M1221">
        <f>_xlfn.XLOOKUP(shipments[[#This Row],[PID]],products[PID],products[Cost_per_box],"NA",0)</f>
        <v>6.43</v>
      </c>
      <c r="N1221">
        <f>shipments[[#This Row],[Boxes]]*shipments[[#This Row],[Cost Per Box]]</f>
        <v>372.94</v>
      </c>
      <c r="O1221">
        <f>shipments[[#This Row],[Sales Amount]]-shipments[[#This Row],[Total Cost]]</f>
        <v>659.81</v>
      </c>
      <c r="P1221" s="9">
        <f>shipments[[#This Row],[Profit]]/shipments[[#This Row],[Sales Amount]]</f>
        <v>0.63888646816751382</v>
      </c>
    </row>
    <row r="1222" spans="1:16" x14ac:dyDescent="1">
      <c r="A1222" t="s">
        <v>1257</v>
      </c>
      <c r="B1222" t="s">
        <v>8040</v>
      </c>
      <c r="C1222" t="s">
        <v>8023</v>
      </c>
      <c r="D1222" t="s">
        <v>8037</v>
      </c>
      <c r="E1222" s="1">
        <v>45147</v>
      </c>
      <c r="F1222">
        <v>6185.25</v>
      </c>
      <c r="G1222">
        <v>413</v>
      </c>
      <c r="H1222" t="s">
        <v>6</v>
      </c>
      <c r="I1222" t="str">
        <f>_xlfn.XLOOKUP(shipments[[#This Row],[SPID]],people[SPID],people[Sales_person],"NA",0)</f>
        <v>Gunar Cockshoot</v>
      </c>
      <c r="J1222">
        <f>YEAR(shipments[[#This Row],[Shipdate]])</f>
        <v>2023</v>
      </c>
      <c r="K1222">
        <f>MONTH(shipments[[#This Row],[Shipdate]])</f>
        <v>8</v>
      </c>
      <c r="L1222" t="str">
        <f>TEXT(shipments[[#This Row],[Shipdate]],"mmmm")</f>
        <v>August</v>
      </c>
      <c r="M1222">
        <f>_xlfn.XLOOKUP(shipments[[#This Row],[PID]],products[PID],products[Cost_per_box],"NA",0)</f>
        <v>6.43</v>
      </c>
      <c r="N1222">
        <f>shipments[[#This Row],[Boxes]]*shipments[[#This Row],[Cost Per Box]]</f>
        <v>2655.5899999999997</v>
      </c>
      <c r="O1222">
        <f>shipments[[#This Row],[Sales Amount]]-shipments[[#This Row],[Total Cost]]</f>
        <v>3529.6600000000003</v>
      </c>
      <c r="P1222" s="9">
        <f>shipments[[#This Row],[Profit]]/shipments[[#This Row],[Sales Amount]]</f>
        <v>0.57065761286932626</v>
      </c>
    </row>
    <row r="1223" spans="1:16" x14ac:dyDescent="1">
      <c r="A1223" t="s">
        <v>1258</v>
      </c>
      <c r="B1223" t="s">
        <v>8040</v>
      </c>
      <c r="C1223" t="s">
        <v>8023</v>
      </c>
      <c r="D1223" t="s">
        <v>8033</v>
      </c>
      <c r="E1223" s="1">
        <v>45335</v>
      </c>
      <c r="F1223">
        <v>3681</v>
      </c>
      <c r="G1223">
        <v>217</v>
      </c>
      <c r="H1223" t="s">
        <v>6</v>
      </c>
      <c r="I1223" t="str">
        <f>_xlfn.XLOOKUP(shipments[[#This Row],[SPID]],people[SPID],people[Sales_person],"NA",0)</f>
        <v>Gunar Cockshoot</v>
      </c>
      <c r="J1223">
        <f>YEAR(shipments[[#This Row],[Shipdate]])</f>
        <v>2024</v>
      </c>
      <c r="K1223">
        <f>MONTH(shipments[[#This Row],[Shipdate]])</f>
        <v>2</v>
      </c>
      <c r="L1223" t="str">
        <f>TEXT(shipments[[#This Row],[Shipdate]],"mmmm")</f>
        <v>February</v>
      </c>
      <c r="M1223">
        <f>_xlfn.XLOOKUP(shipments[[#This Row],[PID]],products[PID],products[Cost_per_box],"NA",0)</f>
        <v>6.43</v>
      </c>
      <c r="N1223">
        <f>shipments[[#This Row],[Boxes]]*shipments[[#This Row],[Cost Per Box]]</f>
        <v>1395.31</v>
      </c>
      <c r="O1223">
        <f>shipments[[#This Row],[Sales Amount]]-shipments[[#This Row],[Total Cost]]</f>
        <v>2285.69</v>
      </c>
      <c r="P1223" s="9">
        <f>shipments[[#This Row],[Profit]]/shipments[[#This Row],[Sales Amount]]</f>
        <v>0.62094267861994024</v>
      </c>
    </row>
    <row r="1224" spans="1:16" x14ac:dyDescent="1">
      <c r="A1224" t="s">
        <v>1259</v>
      </c>
      <c r="B1224" t="s">
        <v>8040</v>
      </c>
      <c r="C1224" t="s">
        <v>8024</v>
      </c>
      <c r="D1224" t="s">
        <v>8032</v>
      </c>
      <c r="E1224" s="1">
        <v>45243</v>
      </c>
      <c r="F1224">
        <v>4938.75</v>
      </c>
      <c r="G1224">
        <v>291</v>
      </c>
      <c r="H1224" t="s">
        <v>6</v>
      </c>
      <c r="I1224" t="str">
        <f>_xlfn.XLOOKUP(shipments[[#This Row],[SPID]],people[SPID],people[Sales_person],"NA",0)</f>
        <v>Gunar Cockshoot</v>
      </c>
      <c r="J1224">
        <f>YEAR(shipments[[#This Row],[Shipdate]])</f>
        <v>2023</v>
      </c>
      <c r="K1224">
        <f>MONTH(shipments[[#This Row],[Shipdate]])</f>
        <v>11</v>
      </c>
      <c r="L1224" t="str">
        <f>TEXT(shipments[[#This Row],[Shipdate]],"mmmm")</f>
        <v>November</v>
      </c>
      <c r="M1224">
        <f>_xlfn.XLOOKUP(shipments[[#This Row],[PID]],products[PID],products[Cost_per_box],"NA",0)</f>
        <v>12.41</v>
      </c>
      <c r="N1224">
        <f>shipments[[#This Row],[Boxes]]*shipments[[#This Row],[Cost Per Box]]</f>
        <v>3611.31</v>
      </c>
      <c r="O1224">
        <f>shipments[[#This Row],[Sales Amount]]-shipments[[#This Row],[Total Cost]]</f>
        <v>1327.44</v>
      </c>
      <c r="P1224" s="9">
        <f>shipments[[#This Row],[Profit]]/shipments[[#This Row],[Sales Amount]]</f>
        <v>0.26878056188306759</v>
      </c>
    </row>
    <row r="1225" spans="1:16" x14ac:dyDescent="1">
      <c r="A1225" t="s">
        <v>1260</v>
      </c>
      <c r="B1225" t="s">
        <v>8040</v>
      </c>
      <c r="C1225" t="s">
        <v>8024</v>
      </c>
      <c r="D1225" t="s">
        <v>8032</v>
      </c>
      <c r="E1225" s="1">
        <v>45302</v>
      </c>
      <c r="F1225">
        <v>6840</v>
      </c>
      <c r="G1225">
        <v>360</v>
      </c>
      <c r="H1225" t="s">
        <v>39</v>
      </c>
      <c r="I1225" t="str">
        <f>_xlfn.XLOOKUP(shipments[[#This Row],[SPID]],people[SPID],people[Sales_person],"NA",0)</f>
        <v>Gunar Cockshoot</v>
      </c>
      <c r="J1225">
        <f>YEAR(shipments[[#This Row],[Shipdate]])</f>
        <v>2024</v>
      </c>
      <c r="K1225">
        <f>MONTH(shipments[[#This Row],[Shipdate]])</f>
        <v>1</v>
      </c>
      <c r="L1225" t="str">
        <f>TEXT(shipments[[#This Row],[Shipdate]],"mmmm")</f>
        <v>January</v>
      </c>
      <c r="M1225">
        <f>_xlfn.XLOOKUP(shipments[[#This Row],[PID]],products[PID],products[Cost_per_box],"NA",0)</f>
        <v>12.41</v>
      </c>
      <c r="N1225">
        <f>shipments[[#This Row],[Boxes]]*shipments[[#This Row],[Cost Per Box]]</f>
        <v>4467.6000000000004</v>
      </c>
      <c r="O1225">
        <f>shipments[[#This Row],[Sales Amount]]-shipments[[#This Row],[Total Cost]]</f>
        <v>2372.3999999999996</v>
      </c>
      <c r="P1225" s="9">
        <f>shipments[[#This Row],[Profit]]/shipments[[#This Row],[Sales Amount]]</f>
        <v>0.34684210526315784</v>
      </c>
    </row>
    <row r="1226" spans="1:16" x14ac:dyDescent="1">
      <c r="A1226" t="s">
        <v>1261</v>
      </c>
      <c r="B1226" t="s">
        <v>8040</v>
      </c>
      <c r="C1226" t="s">
        <v>8024</v>
      </c>
      <c r="D1226" t="s">
        <v>8037</v>
      </c>
      <c r="E1226" s="1">
        <v>44965</v>
      </c>
      <c r="F1226">
        <v>6313.5</v>
      </c>
      <c r="G1226">
        <v>351</v>
      </c>
      <c r="H1226" t="s">
        <v>6</v>
      </c>
      <c r="I1226" t="str">
        <f>_xlfn.XLOOKUP(shipments[[#This Row],[SPID]],people[SPID],people[Sales_person],"NA",0)</f>
        <v>Gunar Cockshoot</v>
      </c>
      <c r="J1226">
        <f>YEAR(shipments[[#This Row],[Shipdate]])</f>
        <v>2023</v>
      </c>
      <c r="K1226">
        <f>MONTH(shipments[[#This Row],[Shipdate]])</f>
        <v>2</v>
      </c>
      <c r="L1226" t="str">
        <f>TEXT(shipments[[#This Row],[Shipdate]],"mmmm")</f>
        <v>February</v>
      </c>
      <c r="M1226">
        <f>_xlfn.XLOOKUP(shipments[[#This Row],[PID]],products[PID],products[Cost_per_box],"NA",0)</f>
        <v>12.41</v>
      </c>
      <c r="N1226">
        <f>shipments[[#This Row],[Boxes]]*shipments[[#This Row],[Cost Per Box]]</f>
        <v>4355.91</v>
      </c>
      <c r="O1226">
        <f>shipments[[#This Row],[Sales Amount]]-shipments[[#This Row],[Total Cost]]</f>
        <v>1957.5900000000001</v>
      </c>
      <c r="P1226" s="9">
        <f>shipments[[#This Row],[Profit]]/shipments[[#This Row],[Sales Amount]]</f>
        <v>0.31006414825374201</v>
      </c>
    </row>
    <row r="1227" spans="1:16" x14ac:dyDescent="1">
      <c r="A1227" t="s">
        <v>1262</v>
      </c>
      <c r="B1227" t="s">
        <v>8040</v>
      </c>
      <c r="C1227" t="s">
        <v>8024</v>
      </c>
      <c r="D1227" t="s">
        <v>8035</v>
      </c>
      <c r="E1227" s="1">
        <v>45233</v>
      </c>
      <c r="F1227">
        <v>5726.25</v>
      </c>
      <c r="G1227">
        <v>273</v>
      </c>
      <c r="H1227" t="s">
        <v>6</v>
      </c>
      <c r="I1227" t="str">
        <f>_xlfn.XLOOKUP(shipments[[#This Row],[SPID]],people[SPID],people[Sales_person],"NA",0)</f>
        <v>Gunar Cockshoot</v>
      </c>
      <c r="J1227">
        <f>YEAR(shipments[[#This Row],[Shipdate]])</f>
        <v>2023</v>
      </c>
      <c r="K1227">
        <f>MONTH(shipments[[#This Row],[Shipdate]])</f>
        <v>11</v>
      </c>
      <c r="L1227" t="str">
        <f>TEXT(shipments[[#This Row],[Shipdate]],"mmmm")</f>
        <v>November</v>
      </c>
      <c r="M1227">
        <f>_xlfn.XLOOKUP(shipments[[#This Row],[PID]],products[PID],products[Cost_per_box],"NA",0)</f>
        <v>12.41</v>
      </c>
      <c r="N1227">
        <f>shipments[[#This Row],[Boxes]]*shipments[[#This Row],[Cost Per Box]]</f>
        <v>3387.93</v>
      </c>
      <c r="O1227">
        <f>shipments[[#This Row],[Sales Amount]]-shipments[[#This Row],[Total Cost]]</f>
        <v>2338.3200000000002</v>
      </c>
      <c r="P1227" s="9">
        <f>shipments[[#This Row],[Profit]]/shipments[[#This Row],[Sales Amount]]</f>
        <v>0.4083510150622135</v>
      </c>
    </row>
    <row r="1228" spans="1:16" x14ac:dyDescent="1">
      <c r="A1228" t="s">
        <v>1263</v>
      </c>
      <c r="B1228" t="s">
        <v>8040</v>
      </c>
      <c r="C1228" t="s">
        <v>8025</v>
      </c>
      <c r="D1228" t="s">
        <v>8032</v>
      </c>
      <c r="E1228" s="1">
        <v>45219</v>
      </c>
      <c r="F1228">
        <v>9146.25</v>
      </c>
      <c r="G1228">
        <v>654</v>
      </c>
      <c r="H1228" t="s">
        <v>6</v>
      </c>
      <c r="I1228" t="str">
        <f>_xlfn.XLOOKUP(shipments[[#This Row],[SPID]],people[SPID],people[Sales_person],"NA",0)</f>
        <v>Gunar Cockshoot</v>
      </c>
      <c r="J1228">
        <f>YEAR(shipments[[#This Row],[Shipdate]])</f>
        <v>2023</v>
      </c>
      <c r="K1228">
        <f>MONTH(shipments[[#This Row],[Shipdate]])</f>
        <v>10</v>
      </c>
      <c r="L1228" t="str">
        <f>TEXT(shipments[[#This Row],[Shipdate]],"mmmm")</f>
        <v>October</v>
      </c>
      <c r="M1228">
        <f>_xlfn.XLOOKUP(shipments[[#This Row],[PID]],products[PID],products[Cost_per_box],"NA",0)</f>
        <v>9.57</v>
      </c>
      <c r="N1228">
        <f>shipments[[#This Row],[Boxes]]*shipments[[#This Row],[Cost Per Box]]</f>
        <v>6258.78</v>
      </c>
      <c r="O1228">
        <f>shipments[[#This Row],[Sales Amount]]-shipments[[#This Row],[Total Cost]]</f>
        <v>2887.4700000000003</v>
      </c>
      <c r="P1228" s="9">
        <f>shipments[[#This Row],[Profit]]/shipments[[#This Row],[Sales Amount]]</f>
        <v>0.31569987699877</v>
      </c>
    </row>
    <row r="1229" spans="1:16" x14ac:dyDescent="1">
      <c r="A1229" t="s">
        <v>1264</v>
      </c>
      <c r="B1229" t="s">
        <v>8040</v>
      </c>
      <c r="C1229" t="s">
        <v>8025</v>
      </c>
      <c r="D1229" t="s">
        <v>8037</v>
      </c>
      <c r="E1229" s="1">
        <v>45124</v>
      </c>
      <c r="F1229">
        <v>11200.5</v>
      </c>
      <c r="G1229">
        <v>747</v>
      </c>
      <c r="H1229" t="s">
        <v>6</v>
      </c>
      <c r="I1229" t="str">
        <f>_xlfn.XLOOKUP(shipments[[#This Row],[SPID]],people[SPID],people[Sales_person],"NA",0)</f>
        <v>Gunar Cockshoot</v>
      </c>
      <c r="J1229">
        <f>YEAR(shipments[[#This Row],[Shipdate]])</f>
        <v>2023</v>
      </c>
      <c r="K1229">
        <f>MONTH(shipments[[#This Row],[Shipdate]])</f>
        <v>7</v>
      </c>
      <c r="L1229" t="str">
        <f>TEXT(shipments[[#This Row],[Shipdate]],"mmmm")</f>
        <v>July</v>
      </c>
      <c r="M1229">
        <f>_xlfn.XLOOKUP(shipments[[#This Row],[PID]],products[PID],products[Cost_per_box],"NA",0)</f>
        <v>9.57</v>
      </c>
      <c r="N1229">
        <f>shipments[[#This Row],[Boxes]]*shipments[[#This Row],[Cost Per Box]]</f>
        <v>7148.79</v>
      </c>
      <c r="O1229">
        <f>shipments[[#This Row],[Sales Amount]]-shipments[[#This Row],[Total Cost]]</f>
        <v>4051.71</v>
      </c>
      <c r="P1229" s="9">
        <f>shipments[[#This Row],[Profit]]/shipments[[#This Row],[Sales Amount]]</f>
        <v>0.36174367215749298</v>
      </c>
    </row>
    <row r="1230" spans="1:16" x14ac:dyDescent="1">
      <c r="A1230" t="s">
        <v>1265</v>
      </c>
      <c r="B1230" t="s">
        <v>8040</v>
      </c>
      <c r="C1230" t="s">
        <v>8025</v>
      </c>
      <c r="D1230" t="s">
        <v>8036</v>
      </c>
      <c r="E1230" s="1">
        <v>45461</v>
      </c>
      <c r="F1230">
        <v>6437.25</v>
      </c>
      <c r="G1230">
        <v>430</v>
      </c>
      <c r="H1230" t="s">
        <v>6</v>
      </c>
      <c r="I1230" t="str">
        <f>_xlfn.XLOOKUP(shipments[[#This Row],[SPID]],people[SPID],people[Sales_person],"NA",0)</f>
        <v>Gunar Cockshoot</v>
      </c>
      <c r="J1230">
        <f>YEAR(shipments[[#This Row],[Shipdate]])</f>
        <v>2024</v>
      </c>
      <c r="K1230">
        <f>MONTH(shipments[[#This Row],[Shipdate]])</f>
        <v>6</v>
      </c>
      <c r="L1230" t="str">
        <f>TEXT(shipments[[#This Row],[Shipdate]],"mmmm")</f>
        <v>June</v>
      </c>
      <c r="M1230">
        <f>_xlfn.XLOOKUP(shipments[[#This Row],[PID]],products[PID],products[Cost_per_box],"NA",0)</f>
        <v>9.57</v>
      </c>
      <c r="N1230">
        <f>shipments[[#This Row],[Boxes]]*shipments[[#This Row],[Cost Per Box]]</f>
        <v>4115.1000000000004</v>
      </c>
      <c r="O1230">
        <f>shipments[[#This Row],[Sales Amount]]-shipments[[#This Row],[Total Cost]]</f>
        <v>2322.1499999999996</v>
      </c>
      <c r="P1230" s="9">
        <f>shipments[[#This Row],[Profit]]/shipments[[#This Row],[Sales Amount]]</f>
        <v>0.36073633927531162</v>
      </c>
    </row>
    <row r="1231" spans="1:16" x14ac:dyDescent="1">
      <c r="A1231" t="s">
        <v>1266</v>
      </c>
      <c r="B1231" t="s">
        <v>8040</v>
      </c>
      <c r="C1231" t="s">
        <v>8026</v>
      </c>
      <c r="D1231" t="s">
        <v>8032</v>
      </c>
      <c r="E1231" s="1">
        <v>44942</v>
      </c>
      <c r="F1231">
        <v>8709.75</v>
      </c>
      <c r="G1231">
        <v>792</v>
      </c>
      <c r="H1231" t="s">
        <v>6</v>
      </c>
      <c r="I1231" t="str">
        <f>_xlfn.XLOOKUP(shipments[[#This Row],[SPID]],people[SPID],people[Sales_person],"NA",0)</f>
        <v>Gunar Cockshoot</v>
      </c>
      <c r="J1231">
        <f>YEAR(shipments[[#This Row],[Shipdate]])</f>
        <v>2023</v>
      </c>
      <c r="K1231">
        <f>MONTH(shipments[[#This Row],[Shipdate]])</f>
        <v>1</v>
      </c>
      <c r="L1231" t="str">
        <f>TEXT(shipments[[#This Row],[Shipdate]],"mmmm")</f>
        <v>January</v>
      </c>
      <c r="M1231">
        <f>_xlfn.XLOOKUP(shipments[[#This Row],[PID]],products[PID],products[Cost_per_box],"NA",0)</f>
        <v>8.43</v>
      </c>
      <c r="N1231">
        <f>shipments[[#This Row],[Boxes]]*shipments[[#This Row],[Cost Per Box]]</f>
        <v>6676.5599999999995</v>
      </c>
      <c r="O1231">
        <f>shipments[[#This Row],[Sales Amount]]-shipments[[#This Row],[Total Cost]]</f>
        <v>2033.1900000000005</v>
      </c>
      <c r="P1231" s="9">
        <f>shipments[[#This Row],[Profit]]/shipments[[#This Row],[Sales Amount]]</f>
        <v>0.23343838801343328</v>
      </c>
    </row>
    <row r="1232" spans="1:16" x14ac:dyDescent="1">
      <c r="A1232" t="s">
        <v>1267</v>
      </c>
      <c r="B1232" t="s">
        <v>8040</v>
      </c>
      <c r="C1232" t="s">
        <v>8026</v>
      </c>
      <c r="D1232" t="s">
        <v>8033</v>
      </c>
      <c r="E1232" s="1">
        <v>45411</v>
      </c>
      <c r="F1232">
        <v>6867</v>
      </c>
      <c r="G1232">
        <v>687</v>
      </c>
      <c r="H1232" t="s">
        <v>6</v>
      </c>
      <c r="I1232" t="str">
        <f>_xlfn.XLOOKUP(shipments[[#This Row],[SPID]],people[SPID],people[Sales_person],"NA",0)</f>
        <v>Gunar Cockshoot</v>
      </c>
      <c r="J1232">
        <f>YEAR(shipments[[#This Row],[Shipdate]])</f>
        <v>2024</v>
      </c>
      <c r="K1232">
        <f>MONTH(shipments[[#This Row],[Shipdate]])</f>
        <v>4</v>
      </c>
      <c r="L1232" t="str">
        <f>TEXT(shipments[[#This Row],[Shipdate]],"mmmm")</f>
        <v>April</v>
      </c>
      <c r="M1232">
        <f>_xlfn.XLOOKUP(shipments[[#This Row],[PID]],products[PID],products[Cost_per_box],"NA",0)</f>
        <v>8.43</v>
      </c>
      <c r="N1232">
        <f>shipments[[#This Row],[Boxes]]*shipments[[#This Row],[Cost Per Box]]</f>
        <v>5791.41</v>
      </c>
      <c r="O1232">
        <f>shipments[[#This Row],[Sales Amount]]-shipments[[#This Row],[Total Cost]]</f>
        <v>1075.5900000000001</v>
      </c>
      <c r="P1232" s="9">
        <f>shipments[[#This Row],[Profit]]/shipments[[#This Row],[Sales Amount]]</f>
        <v>0.15663171690694627</v>
      </c>
    </row>
    <row r="1233" spans="1:16" x14ac:dyDescent="1">
      <c r="A1233" t="s">
        <v>1268</v>
      </c>
      <c r="B1233" t="s">
        <v>8040</v>
      </c>
      <c r="C1233" t="s">
        <v>8027</v>
      </c>
      <c r="D1233" t="s">
        <v>8037</v>
      </c>
      <c r="E1233" s="1">
        <v>45244</v>
      </c>
      <c r="F1233">
        <v>22439.25</v>
      </c>
      <c r="G1233">
        <v>2244</v>
      </c>
      <c r="H1233" t="s">
        <v>6</v>
      </c>
      <c r="I1233" t="str">
        <f>_xlfn.XLOOKUP(shipments[[#This Row],[SPID]],people[SPID],people[Sales_person],"NA",0)</f>
        <v>Gunar Cockshoot</v>
      </c>
      <c r="J1233">
        <f>YEAR(shipments[[#This Row],[Shipdate]])</f>
        <v>2023</v>
      </c>
      <c r="K1233">
        <f>MONTH(shipments[[#This Row],[Shipdate]])</f>
        <v>11</v>
      </c>
      <c r="L1233" t="str">
        <f>TEXT(shipments[[#This Row],[Shipdate]],"mmmm")</f>
        <v>November</v>
      </c>
      <c r="M1233">
        <f>_xlfn.XLOOKUP(shipments[[#This Row],[PID]],products[PID],products[Cost_per_box],"NA",0)</f>
        <v>6.8</v>
      </c>
      <c r="N1233">
        <f>shipments[[#This Row],[Boxes]]*shipments[[#This Row],[Cost Per Box]]</f>
        <v>15259.199999999999</v>
      </c>
      <c r="O1233">
        <f>shipments[[#This Row],[Sales Amount]]-shipments[[#This Row],[Total Cost]]</f>
        <v>7180.0500000000011</v>
      </c>
      <c r="P1233" s="9">
        <f>shipments[[#This Row],[Profit]]/shipments[[#This Row],[Sales Amount]]</f>
        <v>0.31997727196764603</v>
      </c>
    </row>
    <row r="1234" spans="1:16" x14ac:dyDescent="1">
      <c r="A1234" t="s">
        <v>1269</v>
      </c>
      <c r="B1234" t="s">
        <v>8040</v>
      </c>
      <c r="C1234" t="s">
        <v>8027</v>
      </c>
      <c r="D1234" t="s">
        <v>8032</v>
      </c>
      <c r="E1234" s="1">
        <v>45264</v>
      </c>
      <c r="F1234">
        <v>4653</v>
      </c>
      <c r="G1234">
        <v>582</v>
      </c>
      <c r="H1234" t="s">
        <v>6</v>
      </c>
      <c r="I1234" t="str">
        <f>_xlfn.XLOOKUP(shipments[[#This Row],[SPID]],people[SPID],people[Sales_person],"NA",0)</f>
        <v>Gunar Cockshoot</v>
      </c>
      <c r="J1234">
        <f>YEAR(shipments[[#This Row],[Shipdate]])</f>
        <v>2023</v>
      </c>
      <c r="K1234">
        <f>MONTH(shipments[[#This Row],[Shipdate]])</f>
        <v>12</v>
      </c>
      <c r="L1234" t="str">
        <f>TEXT(shipments[[#This Row],[Shipdate]],"mmmm")</f>
        <v>December</v>
      </c>
      <c r="M1234">
        <f>_xlfn.XLOOKUP(shipments[[#This Row],[PID]],products[PID],products[Cost_per_box],"NA",0)</f>
        <v>6.8</v>
      </c>
      <c r="N1234">
        <f>shipments[[#This Row],[Boxes]]*shipments[[#This Row],[Cost Per Box]]</f>
        <v>3957.6</v>
      </c>
      <c r="O1234">
        <f>shipments[[#This Row],[Sales Amount]]-shipments[[#This Row],[Total Cost]]</f>
        <v>695.40000000000009</v>
      </c>
      <c r="P1234" s="9">
        <f>shipments[[#This Row],[Profit]]/shipments[[#This Row],[Sales Amount]]</f>
        <v>0.14945196647324308</v>
      </c>
    </row>
    <row r="1235" spans="1:16" x14ac:dyDescent="1">
      <c r="A1235" t="s">
        <v>1270</v>
      </c>
      <c r="B1235" t="s">
        <v>8040</v>
      </c>
      <c r="C1235" t="s">
        <v>8027</v>
      </c>
      <c r="D1235" t="s">
        <v>8036</v>
      </c>
      <c r="E1235" s="1">
        <v>45478</v>
      </c>
      <c r="F1235">
        <v>12660.75</v>
      </c>
      <c r="G1235">
        <v>1407</v>
      </c>
      <c r="H1235" t="s">
        <v>17</v>
      </c>
      <c r="I1235" t="str">
        <f>_xlfn.XLOOKUP(shipments[[#This Row],[SPID]],people[SPID],people[Sales_person],"NA",0)</f>
        <v>Gunar Cockshoot</v>
      </c>
      <c r="J1235">
        <f>YEAR(shipments[[#This Row],[Shipdate]])</f>
        <v>2024</v>
      </c>
      <c r="K1235">
        <f>MONTH(shipments[[#This Row],[Shipdate]])</f>
        <v>7</v>
      </c>
      <c r="L1235" t="str">
        <f>TEXT(shipments[[#This Row],[Shipdate]],"mmmm")</f>
        <v>July</v>
      </c>
      <c r="M1235">
        <f>_xlfn.XLOOKUP(shipments[[#This Row],[PID]],products[PID],products[Cost_per_box],"NA",0)</f>
        <v>6.8</v>
      </c>
      <c r="N1235">
        <f>shipments[[#This Row],[Boxes]]*shipments[[#This Row],[Cost Per Box]]</f>
        <v>9567.6</v>
      </c>
      <c r="O1235">
        <f>shipments[[#This Row],[Sales Amount]]-shipments[[#This Row],[Total Cost]]</f>
        <v>3093.1499999999996</v>
      </c>
      <c r="P1235" s="9">
        <f>shipments[[#This Row],[Profit]]/shipments[[#This Row],[Sales Amount]]</f>
        <v>0.24431017119838869</v>
      </c>
    </row>
    <row r="1236" spans="1:16" x14ac:dyDescent="1">
      <c r="A1236" t="s">
        <v>1271</v>
      </c>
      <c r="B1236" t="s">
        <v>8040</v>
      </c>
      <c r="C1236" t="s">
        <v>8029</v>
      </c>
      <c r="D1236" t="s">
        <v>8035</v>
      </c>
      <c r="E1236" s="1">
        <v>45268</v>
      </c>
      <c r="F1236">
        <v>17925.75</v>
      </c>
      <c r="G1236">
        <v>1630</v>
      </c>
      <c r="H1236" t="s">
        <v>6</v>
      </c>
      <c r="I1236" t="str">
        <f>_xlfn.XLOOKUP(shipments[[#This Row],[SPID]],people[SPID],people[Sales_person],"NA",0)</f>
        <v>Gunar Cockshoot</v>
      </c>
      <c r="J1236">
        <f>YEAR(shipments[[#This Row],[Shipdate]])</f>
        <v>2023</v>
      </c>
      <c r="K1236">
        <f>MONTH(shipments[[#This Row],[Shipdate]])</f>
        <v>12</v>
      </c>
      <c r="L1236" t="str">
        <f>TEXT(shipments[[#This Row],[Shipdate]],"mmmm")</f>
        <v>December</v>
      </c>
      <c r="M1236">
        <f>_xlfn.XLOOKUP(shipments[[#This Row],[PID]],products[PID],products[Cost_per_box],"NA",0)</f>
        <v>2.76</v>
      </c>
      <c r="N1236">
        <f>shipments[[#This Row],[Boxes]]*shipments[[#This Row],[Cost Per Box]]</f>
        <v>4498.7999999999993</v>
      </c>
      <c r="O1236">
        <f>shipments[[#This Row],[Sales Amount]]-shipments[[#This Row],[Total Cost]]</f>
        <v>13426.95</v>
      </c>
      <c r="P1236" s="9">
        <f>shipments[[#This Row],[Profit]]/shipments[[#This Row],[Sales Amount]]</f>
        <v>0.74903142127944444</v>
      </c>
    </row>
    <row r="1237" spans="1:16" x14ac:dyDescent="1">
      <c r="A1237" t="s">
        <v>1272</v>
      </c>
      <c r="B1237" t="s">
        <v>8040</v>
      </c>
      <c r="C1237" t="s">
        <v>8030</v>
      </c>
      <c r="D1237" t="s">
        <v>8033</v>
      </c>
      <c r="E1237" s="1">
        <v>45436</v>
      </c>
      <c r="F1237">
        <v>2612.25</v>
      </c>
      <c r="G1237">
        <v>238</v>
      </c>
      <c r="H1237" t="s">
        <v>6</v>
      </c>
      <c r="I1237" t="str">
        <f>_xlfn.XLOOKUP(shipments[[#This Row],[SPID]],people[SPID],people[Sales_person],"NA",0)</f>
        <v>Gunar Cockshoot</v>
      </c>
      <c r="J1237">
        <f>YEAR(shipments[[#This Row],[Shipdate]])</f>
        <v>2024</v>
      </c>
      <c r="K1237">
        <f>MONTH(shipments[[#This Row],[Shipdate]])</f>
        <v>5</v>
      </c>
      <c r="L1237" t="str">
        <f>TEXT(shipments[[#This Row],[Shipdate]],"mmmm")</f>
        <v>May</v>
      </c>
      <c r="M1237">
        <f>_xlfn.XLOOKUP(shipments[[#This Row],[PID]],products[PID],products[Cost_per_box],"NA",0)</f>
        <v>3.32</v>
      </c>
      <c r="N1237">
        <f>shipments[[#This Row],[Boxes]]*shipments[[#This Row],[Cost Per Box]]</f>
        <v>790.16</v>
      </c>
      <c r="O1237">
        <f>shipments[[#This Row],[Sales Amount]]-shipments[[#This Row],[Total Cost]]</f>
        <v>1822.0900000000001</v>
      </c>
      <c r="P1237" s="9">
        <f>shipments[[#This Row],[Profit]]/shipments[[#This Row],[Sales Amount]]</f>
        <v>0.69751746578619966</v>
      </c>
    </row>
    <row r="1238" spans="1:16" x14ac:dyDescent="1">
      <c r="A1238" t="s">
        <v>1273</v>
      </c>
      <c r="B1238" t="s">
        <v>8040</v>
      </c>
      <c r="C1238" t="s">
        <v>8030</v>
      </c>
      <c r="D1238" t="s">
        <v>8037</v>
      </c>
      <c r="E1238" s="1">
        <v>45051</v>
      </c>
      <c r="F1238">
        <v>1869.75</v>
      </c>
      <c r="G1238">
        <v>187</v>
      </c>
      <c r="H1238" t="s">
        <v>6</v>
      </c>
      <c r="I1238" t="str">
        <f>_xlfn.XLOOKUP(shipments[[#This Row],[SPID]],people[SPID],people[Sales_person],"NA",0)</f>
        <v>Gunar Cockshoot</v>
      </c>
      <c r="J1238">
        <f>YEAR(shipments[[#This Row],[Shipdate]])</f>
        <v>2023</v>
      </c>
      <c r="K1238">
        <f>MONTH(shipments[[#This Row],[Shipdate]])</f>
        <v>5</v>
      </c>
      <c r="L1238" t="str">
        <f>TEXT(shipments[[#This Row],[Shipdate]],"mmmm")</f>
        <v>May</v>
      </c>
      <c r="M1238">
        <f>_xlfn.XLOOKUP(shipments[[#This Row],[PID]],products[PID],products[Cost_per_box],"NA",0)</f>
        <v>3.32</v>
      </c>
      <c r="N1238">
        <f>shipments[[#This Row],[Boxes]]*shipments[[#This Row],[Cost Per Box]]</f>
        <v>620.83999999999992</v>
      </c>
      <c r="O1238">
        <f>shipments[[#This Row],[Sales Amount]]-shipments[[#This Row],[Total Cost]]</f>
        <v>1248.9100000000001</v>
      </c>
      <c r="P1238" s="9">
        <f>shipments[[#This Row],[Profit]]/shipments[[#This Row],[Sales Amount]]</f>
        <v>0.6679556090386416</v>
      </c>
    </row>
    <row r="1239" spans="1:16" x14ac:dyDescent="1">
      <c r="A1239" t="s">
        <v>1274</v>
      </c>
      <c r="B1239" t="s">
        <v>8040</v>
      </c>
      <c r="C1239" t="s">
        <v>8030</v>
      </c>
      <c r="D1239" t="s">
        <v>8036</v>
      </c>
      <c r="E1239" s="1">
        <v>45485</v>
      </c>
      <c r="F1239">
        <v>3291.75</v>
      </c>
      <c r="G1239">
        <v>366</v>
      </c>
      <c r="H1239" t="s">
        <v>17</v>
      </c>
      <c r="I1239" t="str">
        <f>_xlfn.XLOOKUP(shipments[[#This Row],[SPID]],people[SPID],people[Sales_person],"NA",0)</f>
        <v>Gunar Cockshoot</v>
      </c>
      <c r="J1239">
        <f>YEAR(shipments[[#This Row],[Shipdate]])</f>
        <v>2024</v>
      </c>
      <c r="K1239">
        <f>MONTH(shipments[[#This Row],[Shipdate]])</f>
        <v>7</v>
      </c>
      <c r="L1239" t="str">
        <f>TEXT(shipments[[#This Row],[Shipdate]],"mmmm")</f>
        <v>July</v>
      </c>
      <c r="M1239">
        <f>_xlfn.XLOOKUP(shipments[[#This Row],[PID]],products[PID],products[Cost_per_box],"NA",0)</f>
        <v>3.32</v>
      </c>
      <c r="N1239">
        <f>shipments[[#This Row],[Boxes]]*shipments[[#This Row],[Cost Per Box]]</f>
        <v>1215.1199999999999</v>
      </c>
      <c r="O1239">
        <f>shipments[[#This Row],[Sales Amount]]-shipments[[#This Row],[Total Cost]]</f>
        <v>2076.63</v>
      </c>
      <c r="P1239" s="9">
        <f>shipments[[#This Row],[Profit]]/shipments[[#This Row],[Sales Amount]]</f>
        <v>0.63085896559580779</v>
      </c>
    </row>
    <row r="1240" spans="1:16" x14ac:dyDescent="1">
      <c r="A1240" t="s">
        <v>1275</v>
      </c>
      <c r="B1240" t="s">
        <v>8040</v>
      </c>
      <c r="C1240" t="s">
        <v>8031</v>
      </c>
      <c r="D1240" t="s">
        <v>8036</v>
      </c>
      <c r="E1240" s="1">
        <v>44974</v>
      </c>
      <c r="F1240">
        <v>5487.75</v>
      </c>
      <c r="G1240">
        <v>289</v>
      </c>
      <c r="H1240" t="s">
        <v>6</v>
      </c>
      <c r="I1240" t="str">
        <f>_xlfn.XLOOKUP(shipments[[#This Row],[SPID]],people[SPID],people[Sales_person],"NA",0)</f>
        <v>Gunar Cockshoot</v>
      </c>
      <c r="J1240">
        <f>YEAR(shipments[[#This Row],[Shipdate]])</f>
        <v>2023</v>
      </c>
      <c r="K1240">
        <f>MONTH(shipments[[#This Row],[Shipdate]])</f>
        <v>2</v>
      </c>
      <c r="L1240" t="str">
        <f>TEXT(shipments[[#This Row],[Shipdate]],"mmmm")</f>
        <v>February</v>
      </c>
      <c r="M1240">
        <f>_xlfn.XLOOKUP(shipments[[#This Row],[PID]],products[PID],products[Cost_per_box],"NA",0)</f>
        <v>2.65</v>
      </c>
      <c r="N1240">
        <f>shipments[[#This Row],[Boxes]]*shipments[[#This Row],[Cost Per Box]]</f>
        <v>765.85</v>
      </c>
      <c r="O1240">
        <f>shipments[[#This Row],[Sales Amount]]-shipments[[#This Row],[Total Cost]]</f>
        <v>4721.8999999999996</v>
      </c>
      <c r="P1240" s="9">
        <f>shipments[[#This Row],[Profit]]/shipments[[#This Row],[Sales Amount]]</f>
        <v>0.86044371554826649</v>
      </c>
    </row>
    <row r="1241" spans="1:16" x14ac:dyDescent="1">
      <c r="A1241" t="s">
        <v>1276</v>
      </c>
      <c r="B1241" t="s">
        <v>8040</v>
      </c>
      <c r="C1241" t="s">
        <v>8031</v>
      </c>
      <c r="D1241" t="s">
        <v>8032</v>
      </c>
      <c r="E1241" s="1">
        <v>45054</v>
      </c>
      <c r="F1241">
        <v>2713.5</v>
      </c>
      <c r="G1241">
        <v>143</v>
      </c>
      <c r="H1241" t="s">
        <v>6</v>
      </c>
      <c r="I1241" t="str">
        <f>_xlfn.XLOOKUP(shipments[[#This Row],[SPID]],people[SPID],people[Sales_person],"NA",0)</f>
        <v>Gunar Cockshoot</v>
      </c>
      <c r="J1241">
        <f>YEAR(shipments[[#This Row],[Shipdate]])</f>
        <v>2023</v>
      </c>
      <c r="K1241">
        <f>MONTH(shipments[[#This Row],[Shipdate]])</f>
        <v>5</v>
      </c>
      <c r="L1241" t="str">
        <f>TEXT(shipments[[#This Row],[Shipdate]],"mmmm")</f>
        <v>May</v>
      </c>
      <c r="M1241">
        <f>_xlfn.XLOOKUP(shipments[[#This Row],[PID]],products[PID],products[Cost_per_box],"NA",0)</f>
        <v>2.65</v>
      </c>
      <c r="N1241">
        <f>shipments[[#This Row],[Boxes]]*shipments[[#This Row],[Cost Per Box]]</f>
        <v>378.95</v>
      </c>
      <c r="O1241">
        <f>shipments[[#This Row],[Sales Amount]]-shipments[[#This Row],[Total Cost]]</f>
        <v>2334.5500000000002</v>
      </c>
      <c r="P1241" s="9">
        <f>shipments[[#This Row],[Profit]]/shipments[[#This Row],[Sales Amount]]</f>
        <v>0.86034641606780915</v>
      </c>
    </row>
    <row r="1242" spans="1:16" x14ac:dyDescent="1">
      <c r="A1242" t="s">
        <v>1277</v>
      </c>
      <c r="B1242" t="s">
        <v>8040</v>
      </c>
      <c r="C1242" t="s">
        <v>8031</v>
      </c>
      <c r="D1242" t="s">
        <v>8036</v>
      </c>
      <c r="E1242" s="1">
        <v>45460</v>
      </c>
      <c r="F1242">
        <v>7593.75</v>
      </c>
      <c r="G1242">
        <v>380</v>
      </c>
      <c r="H1242" t="s">
        <v>6</v>
      </c>
      <c r="I1242" t="str">
        <f>_xlfn.XLOOKUP(shipments[[#This Row],[SPID]],people[SPID],people[Sales_person],"NA",0)</f>
        <v>Gunar Cockshoot</v>
      </c>
      <c r="J1242">
        <f>YEAR(shipments[[#This Row],[Shipdate]])</f>
        <v>2024</v>
      </c>
      <c r="K1242">
        <f>MONTH(shipments[[#This Row],[Shipdate]])</f>
        <v>6</v>
      </c>
      <c r="L1242" t="str">
        <f>TEXT(shipments[[#This Row],[Shipdate]],"mmmm")</f>
        <v>June</v>
      </c>
      <c r="M1242">
        <f>_xlfn.XLOOKUP(shipments[[#This Row],[PID]],products[PID],products[Cost_per_box],"NA",0)</f>
        <v>2.65</v>
      </c>
      <c r="N1242">
        <f>shipments[[#This Row],[Boxes]]*shipments[[#This Row],[Cost Per Box]]</f>
        <v>1007</v>
      </c>
      <c r="O1242">
        <f>shipments[[#This Row],[Sales Amount]]-shipments[[#This Row],[Total Cost]]</f>
        <v>6586.75</v>
      </c>
      <c r="P1242" s="9">
        <f>shipments[[#This Row],[Profit]]/shipments[[#This Row],[Sales Amount]]</f>
        <v>0.86739094650205761</v>
      </c>
    </row>
    <row r="1243" spans="1:16" x14ac:dyDescent="1">
      <c r="A1243" t="s">
        <v>1278</v>
      </c>
      <c r="B1243" t="s">
        <v>8040</v>
      </c>
      <c r="C1243" t="s">
        <v>8010</v>
      </c>
      <c r="D1243" t="s">
        <v>8032</v>
      </c>
      <c r="E1243" s="1">
        <v>45104</v>
      </c>
      <c r="F1243">
        <v>7373.25</v>
      </c>
      <c r="G1243">
        <v>492</v>
      </c>
      <c r="H1243" t="s">
        <v>6</v>
      </c>
      <c r="I1243" t="str">
        <f>_xlfn.XLOOKUP(shipments[[#This Row],[SPID]],people[SPID],people[Sales_person],"NA",0)</f>
        <v>Gunar Cockshoot</v>
      </c>
      <c r="J1243">
        <f>YEAR(shipments[[#This Row],[Shipdate]])</f>
        <v>2023</v>
      </c>
      <c r="K1243">
        <f>MONTH(shipments[[#This Row],[Shipdate]])</f>
        <v>6</v>
      </c>
      <c r="L1243" t="str">
        <f>TEXT(shipments[[#This Row],[Shipdate]],"mmmm")</f>
        <v>June</v>
      </c>
      <c r="M1243">
        <f>_xlfn.XLOOKUP(shipments[[#This Row],[PID]],products[PID],products[Cost_per_box],"NA",0)</f>
        <v>5.26</v>
      </c>
      <c r="N1243">
        <f>shipments[[#This Row],[Boxes]]*shipments[[#This Row],[Cost Per Box]]</f>
        <v>2587.92</v>
      </c>
      <c r="O1243">
        <f>shipments[[#This Row],[Sales Amount]]-shipments[[#This Row],[Total Cost]]</f>
        <v>4785.33</v>
      </c>
      <c r="P1243" s="9">
        <f>shipments[[#This Row],[Profit]]/shipments[[#This Row],[Sales Amount]]</f>
        <v>0.64901230800528942</v>
      </c>
    </row>
    <row r="1244" spans="1:16" x14ac:dyDescent="1">
      <c r="A1244" t="s">
        <v>1279</v>
      </c>
      <c r="B1244" t="s">
        <v>8040</v>
      </c>
      <c r="C1244" t="s">
        <v>8010</v>
      </c>
      <c r="D1244" t="s">
        <v>8033</v>
      </c>
      <c r="E1244" s="1">
        <v>44950</v>
      </c>
      <c r="F1244">
        <v>2819.25</v>
      </c>
      <c r="G1244">
        <v>217</v>
      </c>
      <c r="H1244" t="s">
        <v>6</v>
      </c>
      <c r="I1244" t="str">
        <f>_xlfn.XLOOKUP(shipments[[#This Row],[SPID]],people[SPID],people[Sales_person],"NA",0)</f>
        <v>Gunar Cockshoot</v>
      </c>
      <c r="J1244">
        <f>YEAR(shipments[[#This Row],[Shipdate]])</f>
        <v>2023</v>
      </c>
      <c r="K1244">
        <f>MONTH(shipments[[#This Row],[Shipdate]])</f>
        <v>1</v>
      </c>
      <c r="L1244" t="str">
        <f>TEXT(shipments[[#This Row],[Shipdate]],"mmmm")</f>
        <v>January</v>
      </c>
      <c r="M1244">
        <f>_xlfn.XLOOKUP(shipments[[#This Row],[PID]],products[PID],products[Cost_per_box],"NA",0)</f>
        <v>5.26</v>
      </c>
      <c r="N1244">
        <f>shipments[[#This Row],[Boxes]]*shipments[[#This Row],[Cost Per Box]]</f>
        <v>1141.4199999999998</v>
      </c>
      <c r="O1244">
        <f>shipments[[#This Row],[Sales Amount]]-shipments[[#This Row],[Total Cost]]</f>
        <v>1677.8300000000002</v>
      </c>
      <c r="P1244" s="9">
        <f>shipments[[#This Row],[Profit]]/shipments[[#This Row],[Sales Amount]]</f>
        <v>0.59513345747982627</v>
      </c>
    </row>
    <row r="1245" spans="1:16" x14ac:dyDescent="1">
      <c r="A1245" t="s">
        <v>1280</v>
      </c>
      <c r="B1245" t="s">
        <v>8040</v>
      </c>
      <c r="C1245" t="s">
        <v>8010</v>
      </c>
      <c r="D1245" t="s">
        <v>8033</v>
      </c>
      <c r="E1245" s="1">
        <v>45331</v>
      </c>
      <c r="F1245">
        <v>2178</v>
      </c>
      <c r="G1245">
        <v>137</v>
      </c>
      <c r="H1245" t="s">
        <v>6</v>
      </c>
      <c r="I1245" t="str">
        <f>_xlfn.XLOOKUP(shipments[[#This Row],[SPID]],people[SPID],people[Sales_person],"NA",0)</f>
        <v>Gunar Cockshoot</v>
      </c>
      <c r="J1245">
        <f>YEAR(shipments[[#This Row],[Shipdate]])</f>
        <v>2024</v>
      </c>
      <c r="K1245">
        <f>MONTH(shipments[[#This Row],[Shipdate]])</f>
        <v>2</v>
      </c>
      <c r="L1245" t="str">
        <f>TEXT(shipments[[#This Row],[Shipdate]],"mmmm")</f>
        <v>February</v>
      </c>
      <c r="M1245">
        <f>_xlfn.XLOOKUP(shipments[[#This Row],[PID]],products[PID],products[Cost_per_box],"NA",0)</f>
        <v>5.26</v>
      </c>
      <c r="N1245">
        <f>shipments[[#This Row],[Boxes]]*shipments[[#This Row],[Cost Per Box]]</f>
        <v>720.62</v>
      </c>
      <c r="O1245">
        <f>shipments[[#This Row],[Sales Amount]]-shipments[[#This Row],[Total Cost]]</f>
        <v>1457.38</v>
      </c>
      <c r="P1245" s="9">
        <f>shipments[[#This Row],[Profit]]/shipments[[#This Row],[Sales Amount]]</f>
        <v>0.66913682277318642</v>
      </c>
    </row>
    <row r="1246" spans="1:16" x14ac:dyDescent="1">
      <c r="A1246" t="s">
        <v>1281</v>
      </c>
      <c r="B1246" t="s">
        <v>8040</v>
      </c>
      <c r="C1246" t="s">
        <v>8010</v>
      </c>
      <c r="D1246" t="s">
        <v>8032</v>
      </c>
      <c r="E1246" s="1">
        <v>45114</v>
      </c>
      <c r="F1246">
        <v>220.5</v>
      </c>
      <c r="G1246">
        <v>14</v>
      </c>
      <c r="H1246" t="s">
        <v>6</v>
      </c>
      <c r="I1246" t="str">
        <f>_xlfn.XLOOKUP(shipments[[#This Row],[SPID]],people[SPID],people[Sales_person],"NA",0)</f>
        <v>Gunar Cockshoot</v>
      </c>
      <c r="J1246">
        <f>YEAR(shipments[[#This Row],[Shipdate]])</f>
        <v>2023</v>
      </c>
      <c r="K1246">
        <f>MONTH(shipments[[#This Row],[Shipdate]])</f>
        <v>7</v>
      </c>
      <c r="L1246" t="str">
        <f>TEXT(shipments[[#This Row],[Shipdate]],"mmmm")</f>
        <v>July</v>
      </c>
      <c r="M1246">
        <f>_xlfn.XLOOKUP(shipments[[#This Row],[PID]],products[PID],products[Cost_per_box],"NA",0)</f>
        <v>5.26</v>
      </c>
      <c r="N1246">
        <f>shipments[[#This Row],[Boxes]]*shipments[[#This Row],[Cost Per Box]]</f>
        <v>73.64</v>
      </c>
      <c r="O1246">
        <f>shipments[[#This Row],[Sales Amount]]-shipments[[#This Row],[Total Cost]]</f>
        <v>146.86000000000001</v>
      </c>
      <c r="P1246" s="9">
        <f>shipments[[#This Row],[Profit]]/shipments[[#This Row],[Sales Amount]]</f>
        <v>0.66603174603174609</v>
      </c>
    </row>
    <row r="1247" spans="1:16" x14ac:dyDescent="1">
      <c r="A1247" t="s">
        <v>1282</v>
      </c>
      <c r="B1247" t="s">
        <v>8040</v>
      </c>
      <c r="C1247" t="s">
        <v>8010</v>
      </c>
      <c r="D1247" t="s">
        <v>8035</v>
      </c>
      <c r="E1247" s="1">
        <v>45541</v>
      </c>
      <c r="F1247">
        <v>900</v>
      </c>
      <c r="G1247">
        <v>75</v>
      </c>
      <c r="H1247" t="s">
        <v>25</v>
      </c>
      <c r="I1247" t="str">
        <f>_xlfn.XLOOKUP(shipments[[#This Row],[SPID]],people[SPID],people[Sales_person],"NA",0)</f>
        <v>Gunar Cockshoot</v>
      </c>
      <c r="J1247">
        <f>YEAR(shipments[[#This Row],[Shipdate]])</f>
        <v>2024</v>
      </c>
      <c r="K1247">
        <f>MONTH(shipments[[#This Row],[Shipdate]])</f>
        <v>9</v>
      </c>
      <c r="L1247" t="str">
        <f>TEXT(shipments[[#This Row],[Shipdate]],"mmmm")</f>
        <v>September</v>
      </c>
      <c r="M1247">
        <f>_xlfn.XLOOKUP(shipments[[#This Row],[PID]],products[PID],products[Cost_per_box],"NA",0)</f>
        <v>5.26</v>
      </c>
      <c r="N1247">
        <f>shipments[[#This Row],[Boxes]]*shipments[[#This Row],[Cost Per Box]]</f>
        <v>394.5</v>
      </c>
      <c r="O1247">
        <f>shipments[[#This Row],[Sales Amount]]-shipments[[#This Row],[Total Cost]]</f>
        <v>505.5</v>
      </c>
      <c r="P1247" s="9">
        <f>shipments[[#This Row],[Profit]]/shipments[[#This Row],[Sales Amount]]</f>
        <v>0.56166666666666665</v>
      </c>
    </row>
    <row r="1248" spans="1:16" x14ac:dyDescent="1">
      <c r="A1248" t="s">
        <v>1283</v>
      </c>
      <c r="B1248" t="s">
        <v>8040</v>
      </c>
      <c r="C1248" t="s">
        <v>8010</v>
      </c>
      <c r="D1248" t="s">
        <v>8037</v>
      </c>
      <c r="E1248" s="1">
        <v>45141</v>
      </c>
      <c r="F1248">
        <v>690.75</v>
      </c>
      <c r="G1248">
        <v>50</v>
      </c>
      <c r="H1248" t="s">
        <v>6</v>
      </c>
      <c r="I1248" t="str">
        <f>_xlfn.XLOOKUP(shipments[[#This Row],[SPID]],people[SPID],people[Sales_person],"NA",0)</f>
        <v>Gunar Cockshoot</v>
      </c>
      <c r="J1248">
        <f>YEAR(shipments[[#This Row],[Shipdate]])</f>
        <v>2023</v>
      </c>
      <c r="K1248">
        <f>MONTH(shipments[[#This Row],[Shipdate]])</f>
        <v>8</v>
      </c>
      <c r="L1248" t="str">
        <f>TEXT(shipments[[#This Row],[Shipdate]],"mmmm")</f>
        <v>August</v>
      </c>
      <c r="M1248">
        <f>_xlfn.XLOOKUP(shipments[[#This Row],[PID]],products[PID],products[Cost_per_box],"NA",0)</f>
        <v>5.26</v>
      </c>
      <c r="N1248">
        <f>shipments[[#This Row],[Boxes]]*shipments[[#This Row],[Cost Per Box]]</f>
        <v>263</v>
      </c>
      <c r="O1248">
        <f>shipments[[#This Row],[Sales Amount]]-shipments[[#This Row],[Total Cost]]</f>
        <v>427.75</v>
      </c>
      <c r="P1248" s="9">
        <f>shipments[[#This Row],[Profit]]/shipments[[#This Row],[Sales Amount]]</f>
        <v>0.6192544335866812</v>
      </c>
    </row>
    <row r="1249" spans="1:16" x14ac:dyDescent="1">
      <c r="A1249" t="s">
        <v>1284</v>
      </c>
      <c r="B1249" t="s">
        <v>8040</v>
      </c>
      <c r="C1249" t="s">
        <v>8011</v>
      </c>
      <c r="D1249" t="s">
        <v>8033</v>
      </c>
      <c r="E1249" s="1">
        <v>45107</v>
      </c>
      <c r="F1249">
        <v>281.25</v>
      </c>
      <c r="G1249">
        <v>17</v>
      </c>
      <c r="H1249" t="s">
        <v>6</v>
      </c>
      <c r="I1249" t="str">
        <f>_xlfn.XLOOKUP(shipments[[#This Row],[SPID]],people[SPID],people[Sales_person],"NA",0)</f>
        <v>Gunar Cockshoot</v>
      </c>
      <c r="J1249">
        <f>YEAR(shipments[[#This Row],[Shipdate]])</f>
        <v>2023</v>
      </c>
      <c r="K1249">
        <f>MONTH(shipments[[#This Row],[Shipdate]])</f>
        <v>6</v>
      </c>
      <c r="L1249" t="str">
        <f>TEXT(shipments[[#This Row],[Shipdate]],"mmmm")</f>
        <v>June</v>
      </c>
      <c r="M1249">
        <f>_xlfn.XLOOKUP(shipments[[#This Row],[PID]],products[PID],products[Cost_per_box],"NA",0)</f>
        <v>7.48</v>
      </c>
      <c r="N1249">
        <f>shipments[[#This Row],[Boxes]]*shipments[[#This Row],[Cost Per Box]]</f>
        <v>127.16000000000001</v>
      </c>
      <c r="O1249">
        <f>shipments[[#This Row],[Sales Amount]]-shipments[[#This Row],[Total Cost]]</f>
        <v>154.08999999999997</v>
      </c>
      <c r="P1249" s="9">
        <f>shipments[[#This Row],[Profit]]/shipments[[#This Row],[Sales Amount]]</f>
        <v>0.54787555555555545</v>
      </c>
    </row>
    <row r="1250" spans="1:16" x14ac:dyDescent="1">
      <c r="A1250" t="s">
        <v>1285</v>
      </c>
      <c r="B1250" t="s">
        <v>8040</v>
      </c>
      <c r="C1250" t="s">
        <v>8013</v>
      </c>
      <c r="D1250" t="s">
        <v>8036</v>
      </c>
      <c r="E1250" s="1">
        <v>45364</v>
      </c>
      <c r="F1250">
        <v>211.5</v>
      </c>
      <c r="G1250">
        <v>43</v>
      </c>
      <c r="H1250" t="s">
        <v>6</v>
      </c>
      <c r="I1250" t="str">
        <f>_xlfn.XLOOKUP(shipments[[#This Row],[SPID]],people[SPID],people[Sales_person],"NA",0)</f>
        <v>Gunar Cockshoot</v>
      </c>
      <c r="J1250">
        <f>YEAR(shipments[[#This Row],[Shipdate]])</f>
        <v>2024</v>
      </c>
      <c r="K1250">
        <f>MONTH(shipments[[#This Row],[Shipdate]])</f>
        <v>3</v>
      </c>
      <c r="L1250" t="str">
        <f>TEXT(shipments[[#This Row],[Shipdate]],"mmmm")</f>
        <v>March</v>
      </c>
      <c r="M1250">
        <f>_xlfn.XLOOKUP(shipments[[#This Row],[PID]],products[PID],products[Cost_per_box],"NA",0)</f>
        <v>3.85</v>
      </c>
      <c r="N1250">
        <f>shipments[[#This Row],[Boxes]]*shipments[[#This Row],[Cost Per Box]]</f>
        <v>165.55</v>
      </c>
      <c r="O1250">
        <f>shipments[[#This Row],[Sales Amount]]-shipments[[#This Row],[Total Cost]]</f>
        <v>45.949999999999989</v>
      </c>
      <c r="P1250" s="9">
        <f>shipments[[#This Row],[Profit]]/shipments[[#This Row],[Sales Amount]]</f>
        <v>0.21725768321512998</v>
      </c>
    </row>
    <row r="1251" spans="1:16" x14ac:dyDescent="1">
      <c r="A1251" t="s">
        <v>1286</v>
      </c>
      <c r="B1251" t="s">
        <v>8040</v>
      </c>
      <c r="C1251" t="s">
        <v>8013</v>
      </c>
      <c r="D1251" t="s">
        <v>8036</v>
      </c>
      <c r="E1251" s="1">
        <v>44930</v>
      </c>
      <c r="F1251">
        <v>6237</v>
      </c>
      <c r="G1251">
        <v>1248</v>
      </c>
      <c r="H1251" t="s">
        <v>6</v>
      </c>
      <c r="I1251" t="str">
        <f>_xlfn.XLOOKUP(shipments[[#This Row],[SPID]],people[SPID],people[Sales_person],"NA",0)</f>
        <v>Gunar Cockshoot</v>
      </c>
      <c r="J1251">
        <f>YEAR(shipments[[#This Row],[Shipdate]])</f>
        <v>2023</v>
      </c>
      <c r="K1251">
        <f>MONTH(shipments[[#This Row],[Shipdate]])</f>
        <v>1</v>
      </c>
      <c r="L1251" t="str">
        <f>TEXT(shipments[[#This Row],[Shipdate]],"mmmm")</f>
        <v>January</v>
      </c>
      <c r="M1251">
        <f>_xlfn.XLOOKUP(shipments[[#This Row],[PID]],products[PID],products[Cost_per_box],"NA",0)</f>
        <v>3.85</v>
      </c>
      <c r="N1251">
        <f>shipments[[#This Row],[Boxes]]*shipments[[#This Row],[Cost Per Box]]</f>
        <v>4804.8</v>
      </c>
      <c r="O1251">
        <f>shipments[[#This Row],[Sales Amount]]-shipments[[#This Row],[Total Cost]]</f>
        <v>1432.1999999999998</v>
      </c>
      <c r="P1251" s="9">
        <f>shipments[[#This Row],[Profit]]/shipments[[#This Row],[Sales Amount]]</f>
        <v>0.2296296296296296</v>
      </c>
    </row>
    <row r="1252" spans="1:16" x14ac:dyDescent="1">
      <c r="A1252" t="s">
        <v>1287</v>
      </c>
      <c r="B1252" t="s">
        <v>8040</v>
      </c>
      <c r="C1252" t="s">
        <v>8013</v>
      </c>
      <c r="D1252" t="s">
        <v>8033</v>
      </c>
      <c r="E1252" s="1">
        <v>44964</v>
      </c>
      <c r="F1252">
        <v>1408.5</v>
      </c>
      <c r="G1252">
        <v>282</v>
      </c>
      <c r="H1252" t="s">
        <v>6</v>
      </c>
      <c r="I1252" t="str">
        <f>_xlfn.XLOOKUP(shipments[[#This Row],[SPID]],people[SPID],people[Sales_person],"NA",0)</f>
        <v>Gunar Cockshoot</v>
      </c>
      <c r="J1252">
        <f>YEAR(shipments[[#This Row],[Shipdate]])</f>
        <v>2023</v>
      </c>
      <c r="K1252">
        <f>MONTH(shipments[[#This Row],[Shipdate]])</f>
        <v>2</v>
      </c>
      <c r="L1252" t="str">
        <f>TEXT(shipments[[#This Row],[Shipdate]],"mmmm")</f>
        <v>February</v>
      </c>
      <c r="M1252">
        <f>_xlfn.XLOOKUP(shipments[[#This Row],[PID]],products[PID],products[Cost_per_box],"NA",0)</f>
        <v>3.85</v>
      </c>
      <c r="N1252">
        <f>shipments[[#This Row],[Boxes]]*shipments[[#This Row],[Cost Per Box]]</f>
        <v>1085.7</v>
      </c>
      <c r="O1252">
        <f>shipments[[#This Row],[Sales Amount]]-shipments[[#This Row],[Total Cost]]</f>
        <v>322.79999999999995</v>
      </c>
      <c r="P1252" s="9">
        <f>shipments[[#This Row],[Profit]]/shipments[[#This Row],[Sales Amount]]</f>
        <v>0.22917997870074544</v>
      </c>
    </row>
    <row r="1253" spans="1:16" x14ac:dyDescent="1">
      <c r="A1253" t="s">
        <v>1288</v>
      </c>
      <c r="B1253" t="s">
        <v>8040</v>
      </c>
      <c r="C1253" t="s">
        <v>8014</v>
      </c>
      <c r="D1253" t="s">
        <v>8036</v>
      </c>
      <c r="E1253" s="1">
        <v>45135</v>
      </c>
      <c r="F1253">
        <v>218.25</v>
      </c>
      <c r="G1253">
        <v>32</v>
      </c>
      <c r="H1253" t="s">
        <v>6</v>
      </c>
      <c r="I1253" t="str">
        <f>_xlfn.XLOOKUP(shipments[[#This Row],[SPID]],people[SPID],people[Sales_person],"NA",0)</f>
        <v>Gunar Cockshoot</v>
      </c>
      <c r="J1253">
        <f>YEAR(shipments[[#This Row],[Shipdate]])</f>
        <v>2023</v>
      </c>
      <c r="K1253">
        <f>MONTH(shipments[[#This Row],[Shipdate]])</f>
        <v>7</v>
      </c>
      <c r="L1253" t="str">
        <f>TEXT(shipments[[#This Row],[Shipdate]],"mmmm")</f>
        <v>July</v>
      </c>
      <c r="M1253">
        <f>_xlfn.XLOOKUP(shipments[[#This Row],[PID]],products[PID],products[Cost_per_box],"NA",0)</f>
        <v>5.72</v>
      </c>
      <c r="N1253">
        <f>shipments[[#This Row],[Boxes]]*shipments[[#This Row],[Cost Per Box]]</f>
        <v>183.04</v>
      </c>
      <c r="O1253">
        <f>shipments[[#This Row],[Sales Amount]]-shipments[[#This Row],[Total Cost]]</f>
        <v>35.210000000000008</v>
      </c>
      <c r="P1253" s="9">
        <f>shipments[[#This Row],[Profit]]/shipments[[#This Row],[Sales Amount]]</f>
        <v>0.16132875143184425</v>
      </c>
    </row>
    <row r="1254" spans="1:16" x14ac:dyDescent="1">
      <c r="A1254" t="s">
        <v>1289</v>
      </c>
      <c r="B1254" t="s">
        <v>8040</v>
      </c>
      <c r="C1254" t="s">
        <v>8014</v>
      </c>
      <c r="D1254" t="s">
        <v>8037</v>
      </c>
      <c r="E1254" s="1">
        <v>45085</v>
      </c>
      <c r="F1254">
        <v>522</v>
      </c>
      <c r="G1254">
        <v>75</v>
      </c>
      <c r="H1254" t="s">
        <v>39</v>
      </c>
      <c r="I1254" t="str">
        <f>_xlfn.XLOOKUP(shipments[[#This Row],[SPID]],people[SPID],people[Sales_person],"NA",0)</f>
        <v>Gunar Cockshoot</v>
      </c>
      <c r="J1254">
        <f>YEAR(shipments[[#This Row],[Shipdate]])</f>
        <v>2023</v>
      </c>
      <c r="K1254">
        <f>MONTH(shipments[[#This Row],[Shipdate]])</f>
        <v>6</v>
      </c>
      <c r="L1254" t="str">
        <f>TEXT(shipments[[#This Row],[Shipdate]],"mmmm")</f>
        <v>June</v>
      </c>
      <c r="M1254">
        <f>_xlfn.XLOOKUP(shipments[[#This Row],[PID]],products[PID],products[Cost_per_box],"NA",0)</f>
        <v>5.72</v>
      </c>
      <c r="N1254">
        <f>shipments[[#This Row],[Boxes]]*shipments[[#This Row],[Cost Per Box]]</f>
        <v>429</v>
      </c>
      <c r="O1254">
        <f>shipments[[#This Row],[Sales Amount]]-shipments[[#This Row],[Total Cost]]</f>
        <v>93</v>
      </c>
      <c r="P1254" s="9">
        <f>shipments[[#This Row],[Profit]]/shipments[[#This Row],[Sales Amount]]</f>
        <v>0.17816091954022989</v>
      </c>
    </row>
    <row r="1255" spans="1:16" x14ac:dyDescent="1">
      <c r="A1255" t="s">
        <v>1290</v>
      </c>
      <c r="B1255" t="s">
        <v>8040</v>
      </c>
      <c r="C1255" t="s">
        <v>8014</v>
      </c>
      <c r="D1255" t="s">
        <v>8035</v>
      </c>
      <c r="E1255" s="1">
        <v>45412</v>
      </c>
      <c r="F1255">
        <v>3273.75</v>
      </c>
      <c r="G1255">
        <v>468</v>
      </c>
      <c r="H1255" t="s">
        <v>6</v>
      </c>
      <c r="I1255" t="str">
        <f>_xlfn.XLOOKUP(shipments[[#This Row],[SPID]],people[SPID],people[Sales_person],"NA",0)</f>
        <v>Gunar Cockshoot</v>
      </c>
      <c r="J1255">
        <f>YEAR(shipments[[#This Row],[Shipdate]])</f>
        <v>2024</v>
      </c>
      <c r="K1255">
        <f>MONTH(shipments[[#This Row],[Shipdate]])</f>
        <v>4</v>
      </c>
      <c r="L1255" t="str">
        <f>TEXT(shipments[[#This Row],[Shipdate]],"mmmm")</f>
        <v>April</v>
      </c>
      <c r="M1255">
        <f>_xlfn.XLOOKUP(shipments[[#This Row],[PID]],products[PID],products[Cost_per_box],"NA",0)</f>
        <v>5.72</v>
      </c>
      <c r="N1255">
        <f>shipments[[#This Row],[Boxes]]*shipments[[#This Row],[Cost Per Box]]</f>
        <v>2676.96</v>
      </c>
      <c r="O1255">
        <f>shipments[[#This Row],[Sales Amount]]-shipments[[#This Row],[Total Cost]]</f>
        <v>596.79</v>
      </c>
      <c r="P1255" s="9">
        <f>shipments[[#This Row],[Profit]]/shipments[[#This Row],[Sales Amount]]</f>
        <v>0.18229553264604809</v>
      </c>
    </row>
    <row r="1256" spans="1:16" x14ac:dyDescent="1">
      <c r="A1256" t="s">
        <v>1291</v>
      </c>
      <c r="B1256" t="s">
        <v>8040</v>
      </c>
      <c r="C1256" t="s">
        <v>8014</v>
      </c>
      <c r="D1256" t="s">
        <v>8036</v>
      </c>
      <c r="E1256" s="1">
        <v>45246</v>
      </c>
      <c r="F1256">
        <v>4344.75</v>
      </c>
      <c r="G1256">
        <v>621</v>
      </c>
      <c r="H1256" t="s">
        <v>6</v>
      </c>
      <c r="I1256" t="str">
        <f>_xlfn.XLOOKUP(shipments[[#This Row],[SPID]],people[SPID],people[Sales_person],"NA",0)</f>
        <v>Gunar Cockshoot</v>
      </c>
      <c r="J1256">
        <f>YEAR(shipments[[#This Row],[Shipdate]])</f>
        <v>2023</v>
      </c>
      <c r="K1256">
        <f>MONTH(shipments[[#This Row],[Shipdate]])</f>
        <v>11</v>
      </c>
      <c r="L1256" t="str">
        <f>TEXT(shipments[[#This Row],[Shipdate]],"mmmm")</f>
        <v>November</v>
      </c>
      <c r="M1256">
        <f>_xlfn.XLOOKUP(shipments[[#This Row],[PID]],products[PID],products[Cost_per_box],"NA",0)</f>
        <v>5.72</v>
      </c>
      <c r="N1256">
        <f>shipments[[#This Row],[Boxes]]*shipments[[#This Row],[Cost Per Box]]</f>
        <v>3552.12</v>
      </c>
      <c r="O1256">
        <f>shipments[[#This Row],[Sales Amount]]-shipments[[#This Row],[Total Cost]]</f>
        <v>792.63000000000011</v>
      </c>
      <c r="P1256" s="9">
        <f>shipments[[#This Row],[Profit]]/shipments[[#This Row],[Sales Amount]]</f>
        <v>0.18243397203521494</v>
      </c>
    </row>
    <row r="1257" spans="1:16" x14ac:dyDescent="1">
      <c r="A1257" t="s">
        <v>1292</v>
      </c>
      <c r="B1257" t="s">
        <v>8040</v>
      </c>
      <c r="C1257" t="s">
        <v>8014</v>
      </c>
      <c r="D1257" t="s">
        <v>8037</v>
      </c>
      <c r="E1257" s="1">
        <v>45194</v>
      </c>
      <c r="F1257">
        <v>2274.75</v>
      </c>
      <c r="G1257">
        <v>455</v>
      </c>
      <c r="H1257" t="s">
        <v>6</v>
      </c>
      <c r="I1257" t="str">
        <f>_xlfn.XLOOKUP(shipments[[#This Row],[SPID]],people[SPID],people[Sales_person],"NA",0)</f>
        <v>Gunar Cockshoot</v>
      </c>
      <c r="J1257">
        <f>YEAR(shipments[[#This Row],[Shipdate]])</f>
        <v>2023</v>
      </c>
      <c r="K1257">
        <f>MONTH(shipments[[#This Row],[Shipdate]])</f>
        <v>9</v>
      </c>
      <c r="L1257" t="str">
        <f>TEXT(shipments[[#This Row],[Shipdate]],"mmmm")</f>
        <v>September</v>
      </c>
      <c r="M1257">
        <f>_xlfn.XLOOKUP(shipments[[#This Row],[PID]],products[PID],products[Cost_per_box],"NA",0)</f>
        <v>5.72</v>
      </c>
      <c r="N1257">
        <f>shipments[[#This Row],[Boxes]]*shipments[[#This Row],[Cost Per Box]]</f>
        <v>2602.6</v>
      </c>
      <c r="O1257">
        <f>shipments[[#This Row],[Sales Amount]]-shipments[[#This Row],[Total Cost]]</f>
        <v>-327.84999999999991</v>
      </c>
      <c r="P1257" s="9">
        <f>shipments[[#This Row],[Profit]]/shipments[[#This Row],[Sales Amount]]</f>
        <v>-0.1441257281019892</v>
      </c>
    </row>
    <row r="1258" spans="1:16" x14ac:dyDescent="1">
      <c r="A1258" t="s">
        <v>1293</v>
      </c>
      <c r="B1258" t="s">
        <v>8040</v>
      </c>
      <c r="C1258" t="s">
        <v>8014</v>
      </c>
      <c r="D1258" t="s">
        <v>8033</v>
      </c>
      <c r="E1258" s="1">
        <v>45267</v>
      </c>
      <c r="F1258">
        <v>10779.75</v>
      </c>
      <c r="G1258">
        <v>1348</v>
      </c>
      <c r="H1258" t="s">
        <v>39</v>
      </c>
      <c r="I1258" t="str">
        <f>_xlfn.XLOOKUP(shipments[[#This Row],[SPID]],people[SPID],people[Sales_person],"NA",0)</f>
        <v>Gunar Cockshoot</v>
      </c>
      <c r="J1258">
        <f>YEAR(shipments[[#This Row],[Shipdate]])</f>
        <v>2023</v>
      </c>
      <c r="K1258">
        <f>MONTH(shipments[[#This Row],[Shipdate]])</f>
        <v>12</v>
      </c>
      <c r="L1258" t="str">
        <f>TEXT(shipments[[#This Row],[Shipdate]],"mmmm")</f>
        <v>December</v>
      </c>
      <c r="M1258">
        <f>_xlfn.XLOOKUP(shipments[[#This Row],[PID]],products[PID],products[Cost_per_box],"NA",0)</f>
        <v>5.72</v>
      </c>
      <c r="N1258">
        <f>shipments[[#This Row],[Boxes]]*shipments[[#This Row],[Cost Per Box]]</f>
        <v>7710.5599999999995</v>
      </c>
      <c r="O1258">
        <f>shipments[[#This Row],[Sales Amount]]-shipments[[#This Row],[Total Cost]]</f>
        <v>3069.1900000000005</v>
      </c>
      <c r="P1258" s="9">
        <f>shipments[[#This Row],[Profit]]/shipments[[#This Row],[Sales Amount]]</f>
        <v>0.28471810570746081</v>
      </c>
    </row>
    <row r="1259" spans="1:16" x14ac:dyDescent="1">
      <c r="A1259" t="s">
        <v>1294</v>
      </c>
      <c r="B1259" t="s">
        <v>8040</v>
      </c>
      <c r="C1259" t="s">
        <v>8014</v>
      </c>
      <c r="D1259" t="s">
        <v>8033</v>
      </c>
      <c r="E1259" s="1">
        <v>45488</v>
      </c>
      <c r="F1259">
        <v>4140</v>
      </c>
      <c r="G1259">
        <v>518</v>
      </c>
      <c r="H1259" t="s">
        <v>17</v>
      </c>
      <c r="I1259" t="str">
        <f>_xlfn.XLOOKUP(shipments[[#This Row],[SPID]],people[SPID],people[Sales_person],"NA",0)</f>
        <v>Gunar Cockshoot</v>
      </c>
      <c r="J1259">
        <f>YEAR(shipments[[#This Row],[Shipdate]])</f>
        <v>2024</v>
      </c>
      <c r="K1259">
        <f>MONTH(shipments[[#This Row],[Shipdate]])</f>
        <v>7</v>
      </c>
      <c r="L1259" t="str">
        <f>TEXT(shipments[[#This Row],[Shipdate]],"mmmm")</f>
        <v>July</v>
      </c>
      <c r="M1259">
        <f>_xlfn.XLOOKUP(shipments[[#This Row],[PID]],products[PID],products[Cost_per_box],"NA",0)</f>
        <v>5.72</v>
      </c>
      <c r="N1259">
        <f>shipments[[#This Row],[Boxes]]*shipments[[#This Row],[Cost Per Box]]</f>
        <v>2962.96</v>
      </c>
      <c r="O1259">
        <f>shipments[[#This Row],[Sales Amount]]-shipments[[#This Row],[Total Cost]]</f>
        <v>1177.04</v>
      </c>
      <c r="P1259" s="9">
        <f>shipments[[#This Row],[Profit]]/shipments[[#This Row],[Sales Amount]]</f>
        <v>0.28430917874396133</v>
      </c>
    </row>
    <row r="1260" spans="1:16" x14ac:dyDescent="1">
      <c r="A1260" t="s">
        <v>1295</v>
      </c>
      <c r="B1260" t="s">
        <v>8040</v>
      </c>
      <c r="C1260" t="s">
        <v>8015</v>
      </c>
      <c r="D1260" t="s">
        <v>8036</v>
      </c>
      <c r="E1260" s="1">
        <v>45302</v>
      </c>
      <c r="F1260">
        <v>657</v>
      </c>
      <c r="G1260">
        <v>25</v>
      </c>
      <c r="H1260" t="s">
        <v>6</v>
      </c>
      <c r="I1260" t="str">
        <f>_xlfn.XLOOKUP(shipments[[#This Row],[SPID]],people[SPID],people[Sales_person],"NA",0)</f>
        <v>Gunar Cockshoot</v>
      </c>
      <c r="J1260">
        <f>YEAR(shipments[[#This Row],[Shipdate]])</f>
        <v>2024</v>
      </c>
      <c r="K1260">
        <f>MONTH(shipments[[#This Row],[Shipdate]])</f>
        <v>1</v>
      </c>
      <c r="L1260" t="str">
        <f>TEXT(shipments[[#This Row],[Shipdate]],"mmmm")</f>
        <v>January</v>
      </c>
      <c r="M1260">
        <f>_xlfn.XLOOKUP(shipments[[#This Row],[PID]],products[PID],products[Cost_per_box],"NA",0)</f>
        <v>6.31</v>
      </c>
      <c r="N1260">
        <f>shipments[[#This Row],[Boxes]]*shipments[[#This Row],[Cost Per Box]]</f>
        <v>157.75</v>
      </c>
      <c r="O1260">
        <f>shipments[[#This Row],[Sales Amount]]-shipments[[#This Row],[Total Cost]]</f>
        <v>499.25</v>
      </c>
      <c r="P1260" s="9">
        <f>shipments[[#This Row],[Profit]]/shipments[[#This Row],[Sales Amount]]</f>
        <v>0.75989345509893458</v>
      </c>
    </row>
    <row r="1261" spans="1:16" x14ac:dyDescent="1">
      <c r="A1261" t="s">
        <v>1296</v>
      </c>
      <c r="B1261" t="s">
        <v>8040</v>
      </c>
      <c r="C1261" t="s">
        <v>8016</v>
      </c>
      <c r="D1261" t="s">
        <v>8032</v>
      </c>
      <c r="E1261" s="1">
        <v>45231</v>
      </c>
      <c r="F1261">
        <v>5539.5</v>
      </c>
      <c r="G1261">
        <v>231</v>
      </c>
      <c r="H1261" t="s">
        <v>6</v>
      </c>
      <c r="I1261" t="str">
        <f>_xlfn.XLOOKUP(shipments[[#This Row],[SPID]],people[SPID],people[Sales_person],"NA",0)</f>
        <v>Gunar Cockshoot</v>
      </c>
      <c r="J1261">
        <f>YEAR(shipments[[#This Row],[Shipdate]])</f>
        <v>2023</v>
      </c>
      <c r="K1261">
        <f>MONTH(shipments[[#This Row],[Shipdate]])</f>
        <v>11</v>
      </c>
      <c r="L1261" t="str">
        <f>TEXT(shipments[[#This Row],[Shipdate]],"mmmm")</f>
        <v>November</v>
      </c>
      <c r="M1261">
        <f>_xlfn.XLOOKUP(shipments[[#This Row],[PID]],products[PID],products[Cost_per_box],"NA",0)</f>
        <v>9.94</v>
      </c>
      <c r="N1261">
        <f>shipments[[#This Row],[Boxes]]*shipments[[#This Row],[Cost Per Box]]</f>
        <v>2296.14</v>
      </c>
      <c r="O1261">
        <f>shipments[[#This Row],[Sales Amount]]-shipments[[#This Row],[Total Cost]]</f>
        <v>3243.36</v>
      </c>
      <c r="P1261" s="9">
        <f>shipments[[#This Row],[Profit]]/shipments[[#This Row],[Sales Amount]]</f>
        <v>0.58549688600054162</v>
      </c>
    </row>
    <row r="1262" spans="1:16" x14ac:dyDescent="1">
      <c r="A1262" t="s">
        <v>1297</v>
      </c>
      <c r="B1262" t="s">
        <v>8040</v>
      </c>
      <c r="C1262" t="s">
        <v>8016</v>
      </c>
      <c r="D1262" t="s">
        <v>8035</v>
      </c>
      <c r="E1262" s="1">
        <v>45281</v>
      </c>
      <c r="F1262">
        <v>5445</v>
      </c>
      <c r="G1262">
        <v>210</v>
      </c>
      <c r="H1262" t="s">
        <v>6</v>
      </c>
      <c r="I1262" t="str">
        <f>_xlfn.XLOOKUP(shipments[[#This Row],[SPID]],people[SPID],people[Sales_person],"NA",0)</f>
        <v>Gunar Cockshoot</v>
      </c>
      <c r="J1262">
        <f>YEAR(shipments[[#This Row],[Shipdate]])</f>
        <v>2023</v>
      </c>
      <c r="K1262">
        <f>MONTH(shipments[[#This Row],[Shipdate]])</f>
        <v>12</v>
      </c>
      <c r="L1262" t="str">
        <f>TEXT(shipments[[#This Row],[Shipdate]],"mmmm")</f>
        <v>December</v>
      </c>
      <c r="M1262">
        <f>_xlfn.XLOOKUP(shipments[[#This Row],[PID]],products[PID],products[Cost_per_box],"NA",0)</f>
        <v>9.94</v>
      </c>
      <c r="N1262">
        <f>shipments[[#This Row],[Boxes]]*shipments[[#This Row],[Cost Per Box]]</f>
        <v>2087.4</v>
      </c>
      <c r="O1262">
        <f>shipments[[#This Row],[Sales Amount]]-shipments[[#This Row],[Total Cost]]</f>
        <v>3357.6</v>
      </c>
      <c r="P1262" s="9">
        <f>shipments[[#This Row],[Profit]]/shipments[[#This Row],[Sales Amount]]</f>
        <v>0.61663911845730024</v>
      </c>
    </row>
    <row r="1263" spans="1:16" x14ac:dyDescent="1">
      <c r="A1263" t="s">
        <v>1298</v>
      </c>
      <c r="B1263" t="s">
        <v>8040</v>
      </c>
      <c r="C1263" t="s">
        <v>8016</v>
      </c>
      <c r="D1263" t="s">
        <v>8037</v>
      </c>
      <c r="E1263" s="1">
        <v>45419</v>
      </c>
      <c r="F1263">
        <v>5177.25</v>
      </c>
      <c r="G1263">
        <v>192</v>
      </c>
      <c r="H1263" t="s">
        <v>6</v>
      </c>
      <c r="I1263" t="str">
        <f>_xlfn.XLOOKUP(shipments[[#This Row],[SPID]],people[SPID],people[Sales_person],"NA",0)</f>
        <v>Gunar Cockshoot</v>
      </c>
      <c r="J1263">
        <f>YEAR(shipments[[#This Row],[Shipdate]])</f>
        <v>2024</v>
      </c>
      <c r="K1263">
        <f>MONTH(shipments[[#This Row],[Shipdate]])</f>
        <v>5</v>
      </c>
      <c r="L1263" t="str">
        <f>TEXT(shipments[[#This Row],[Shipdate]],"mmmm")</f>
        <v>May</v>
      </c>
      <c r="M1263">
        <f>_xlfn.XLOOKUP(shipments[[#This Row],[PID]],products[PID],products[Cost_per_box],"NA",0)</f>
        <v>9.94</v>
      </c>
      <c r="N1263">
        <f>shipments[[#This Row],[Boxes]]*shipments[[#This Row],[Cost Per Box]]</f>
        <v>1908.48</v>
      </c>
      <c r="O1263">
        <f>shipments[[#This Row],[Sales Amount]]-shipments[[#This Row],[Total Cost]]</f>
        <v>3268.77</v>
      </c>
      <c r="P1263" s="9">
        <f>shipments[[#This Row],[Profit]]/shipments[[#This Row],[Sales Amount]]</f>
        <v>0.63137186730407069</v>
      </c>
    </row>
    <row r="1264" spans="1:16" x14ac:dyDescent="1">
      <c r="A1264" t="s">
        <v>1299</v>
      </c>
      <c r="B1264" t="s">
        <v>8040</v>
      </c>
      <c r="C1264" t="s">
        <v>8017</v>
      </c>
      <c r="D1264" t="s">
        <v>8035</v>
      </c>
      <c r="E1264" s="1">
        <v>45509</v>
      </c>
      <c r="F1264">
        <v>11526.75</v>
      </c>
      <c r="G1264">
        <v>577</v>
      </c>
      <c r="H1264" t="s">
        <v>17</v>
      </c>
      <c r="I1264" t="str">
        <f>_xlfn.XLOOKUP(shipments[[#This Row],[SPID]],people[SPID],people[Sales_person],"NA",0)</f>
        <v>Gunar Cockshoot</v>
      </c>
      <c r="J1264">
        <f>YEAR(shipments[[#This Row],[Shipdate]])</f>
        <v>2024</v>
      </c>
      <c r="K1264">
        <f>MONTH(shipments[[#This Row],[Shipdate]])</f>
        <v>8</v>
      </c>
      <c r="L1264" t="str">
        <f>TEXT(shipments[[#This Row],[Shipdate]],"mmmm")</f>
        <v>August</v>
      </c>
      <c r="M1264">
        <f>_xlfn.XLOOKUP(shipments[[#This Row],[PID]],products[PID],products[Cost_per_box],"NA",0)</f>
        <v>7.73</v>
      </c>
      <c r="N1264">
        <f>shipments[[#This Row],[Boxes]]*shipments[[#This Row],[Cost Per Box]]</f>
        <v>4460.21</v>
      </c>
      <c r="O1264">
        <f>shipments[[#This Row],[Sales Amount]]-shipments[[#This Row],[Total Cost]]</f>
        <v>7066.54</v>
      </c>
      <c r="P1264" s="9">
        <f>shipments[[#This Row],[Profit]]/shipments[[#This Row],[Sales Amount]]</f>
        <v>0.61305571822066063</v>
      </c>
    </row>
    <row r="1265" spans="1:16" x14ac:dyDescent="1">
      <c r="A1265" t="s">
        <v>1300</v>
      </c>
      <c r="B1265" t="s">
        <v>8040</v>
      </c>
      <c r="C1265" t="s">
        <v>8017</v>
      </c>
      <c r="D1265" t="s">
        <v>8036</v>
      </c>
      <c r="E1265" s="1">
        <v>45469</v>
      </c>
      <c r="F1265">
        <v>2580.75</v>
      </c>
      <c r="G1265">
        <v>136</v>
      </c>
      <c r="H1265" t="s">
        <v>6</v>
      </c>
      <c r="I1265" t="str">
        <f>_xlfn.XLOOKUP(shipments[[#This Row],[SPID]],people[SPID],people[Sales_person],"NA",0)</f>
        <v>Gunar Cockshoot</v>
      </c>
      <c r="J1265">
        <f>YEAR(shipments[[#This Row],[Shipdate]])</f>
        <v>2024</v>
      </c>
      <c r="K1265">
        <f>MONTH(shipments[[#This Row],[Shipdate]])</f>
        <v>6</v>
      </c>
      <c r="L1265" t="str">
        <f>TEXT(shipments[[#This Row],[Shipdate]],"mmmm")</f>
        <v>June</v>
      </c>
      <c r="M1265">
        <f>_xlfn.XLOOKUP(shipments[[#This Row],[PID]],products[PID],products[Cost_per_box],"NA",0)</f>
        <v>7.73</v>
      </c>
      <c r="N1265">
        <f>shipments[[#This Row],[Boxes]]*shipments[[#This Row],[Cost Per Box]]</f>
        <v>1051.28</v>
      </c>
      <c r="O1265">
        <f>shipments[[#This Row],[Sales Amount]]-shipments[[#This Row],[Total Cost]]</f>
        <v>1529.47</v>
      </c>
      <c r="P1265" s="9">
        <f>shipments[[#This Row],[Profit]]/shipments[[#This Row],[Sales Amount]]</f>
        <v>0.59264554877458109</v>
      </c>
    </row>
    <row r="1266" spans="1:16" x14ac:dyDescent="1">
      <c r="A1266" t="s">
        <v>1301</v>
      </c>
      <c r="B1266" t="s">
        <v>8040</v>
      </c>
      <c r="C1266" t="s">
        <v>8018</v>
      </c>
      <c r="D1266" t="s">
        <v>8032</v>
      </c>
      <c r="E1266" s="1">
        <v>45169</v>
      </c>
      <c r="F1266">
        <v>1253.25</v>
      </c>
      <c r="G1266">
        <v>55</v>
      </c>
      <c r="H1266" t="s">
        <v>39</v>
      </c>
      <c r="I1266" t="str">
        <f>_xlfn.XLOOKUP(shipments[[#This Row],[SPID]],people[SPID],people[Sales_person],"NA",0)</f>
        <v>Gunar Cockshoot</v>
      </c>
      <c r="J1266">
        <f>YEAR(shipments[[#This Row],[Shipdate]])</f>
        <v>2023</v>
      </c>
      <c r="K1266">
        <f>MONTH(shipments[[#This Row],[Shipdate]])</f>
        <v>8</v>
      </c>
      <c r="L1266" t="str">
        <f>TEXT(shipments[[#This Row],[Shipdate]],"mmmm")</f>
        <v>August</v>
      </c>
      <c r="M1266">
        <f>_xlfn.XLOOKUP(shipments[[#This Row],[PID]],products[PID],products[Cost_per_box],"NA",0)</f>
        <v>3.68</v>
      </c>
      <c r="N1266">
        <f>shipments[[#This Row],[Boxes]]*shipments[[#This Row],[Cost Per Box]]</f>
        <v>202.4</v>
      </c>
      <c r="O1266">
        <f>shipments[[#This Row],[Sales Amount]]-shipments[[#This Row],[Total Cost]]</f>
        <v>1050.8499999999999</v>
      </c>
      <c r="P1266" s="9">
        <f>shipments[[#This Row],[Profit]]/shipments[[#This Row],[Sales Amount]]</f>
        <v>0.83849990025932564</v>
      </c>
    </row>
    <row r="1267" spans="1:16" x14ac:dyDescent="1">
      <c r="A1267" t="s">
        <v>1302</v>
      </c>
      <c r="B1267" t="s">
        <v>8040</v>
      </c>
      <c r="C1267" t="s">
        <v>8019</v>
      </c>
      <c r="D1267" t="s">
        <v>8036</v>
      </c>
      <c r="E1267" s="1">
        <v>45268</v>
      </c>
      <c r="F1267">
        <v>535.5</v>
      </c>
      <c r="G1267">
        <v>42</v>
      </c>
      <c r="H1267" t="s">
        <v>6</v>
      </c>
      <c r="I1267" t="str">
        <f>_xlfn.XLOOKUP(shipments[[#This Row],[SPID]],people[SPID],people[Sales_person],"NA",0)</f>
        <v>Gunar Cockshoot</v>
      </c>
      <c r="J1267">
        <f>YEAR(shipments[[#This Row],[Shipdate]])</f>
        <v>2023</v>
      </c>
      <c r="K1267">
        <f>MONTH(shipments[[#This Row],[Shipdate]])</f>
        <v>12</v>
      </c>
      <c r="L1267" t="str">
        <f>TEXT(shipments[[#This Row],[Shipdate]],"mmmm")</f>
        <v>December</v>
      </c>
      <c r="M1267">
        <f>_xlfn.XLOOKUP(shipments[[#This Row],[PID]],products[PID],products[Cost_per_box],"NA",0)</f>
        <v>8.2200000000000006</v>
      </c>
      <c r="N1267">
        <f>shipments[[#This Row],[Boxes]]*shipments[[#This Row],[Cost Per Box]]</f>
        <v>345.24</v>
      </c>
      <c r="O1267">
        <f>shipments[[#This Row],[Sales Amount]]-shipments[[#This Row],[Total Cost]]</f>
        <v>190.26</v>
      </c>
      <c r="P1267" s="9">
        <f>shipments[[#This Row],[Profit]]/shipments[[#This Row],[Sales Amount]]</f>
        <v>0.35529411764705882</v>
      </c>
    </row>
    <row r="1268" spans="1:16" x14ac:dyDescent="1">
      <c r="A1268" t="s">
        <v>1303</v>
      </c>
      <c r="B1268" t="s">
        <v>8040</v>
      </c>
      <c r="C1268" t="s">
        <v>8019</v>
      </c>
      <c r="D1268" t="s">
        <v>8037</v>
      </c>
      <c r="E1268" s="1">
        <v>45296</v>
      </c>
      <c r="F1268">
        <v>6412.5</v>
      </c>
      <c r="G1268">
        <v>401</v>
      </c>
      <c r="H1268" t="s">
        <v>6</v>
      </c>
      <c r="I1268" t="str">
        <f>_xlfn.XLOOKUP(shipments[[#This Row],[SPID]],people[SPID],people[Sales_person],"NA",0)</f>
        <v>Gunar Cockshoot</v>
      </c>
      <c r="J1268">
        <f>YEAR(shipments[[#This Row],[Shipdate]])</f>
        <v>2024</v>
      </c>
      <c r="K1268">
        <f>MONTH(shipments[[#This Row],[Shipdate]])</f>
        <v>1</v>
      </c>
      <c r="L1268" t="str">
        <f>TEXT(shipments[[#This Row],[Shipdate]],"mmmm")</f>
        <v>January</v>
      </c>
      <c r="M1268">
        <f>_xlfn.XLOOKUP(shipments[[#This Row],[PID]],products[PID],products[Cost_per_box],"NA",0)</f>
        <v>8.2200000000000006</v>
      </c>
      <c r="N1268">
        <f>shipments[[#This Row],[Boxes]]*shipments[[#This Row],[Cost Per Box]]</f>
        <v>3296.2200000000003</v>
      </c>
      <c r="O1268">
        <f>shipments[[#This Row],[Sales Amount]]-shipments[[#This Row],[Total Cost]]</f>
        <v>3116.2799999999997</v>
      </c>
      <c r="P1268" s="9">
        <f>shipments[[#This Row],[Profit]]/shipments[[#This Row],[Sales Amount]]</f>
        <v>0.48596959064327483</v>
      </c>
    </row>
    <row r="1269" spans="1:16" x14ac:dyDescent="1">
      <c r="A1269" t="s">
        <v>1304</v>
      </c>
      <c r="B1269" t="s">
        <v>8040</v>
      </c>
      <c r="C1269" t="s">
        <v>8019</v>
      </c>
      <c r="D1269" t="s">
        <v>8032</v>
      </c>
      <c r="E1269" s="1">
        <v>45495</v>
      </c>
      <c r="F1269">
        <v>3231</v>
      </c>
      <c r="G1269">
        <v>249</v>
      </c>
      <c r="H1269" t="s">
        <v>17</v>
      </c>
      <c r="I1269" t="str">
        <f>_xlfn.XLOOKUP(shipments[[#This Row],[SPID]],people[SPID],people[Sales_person],"NA",0)</f>
        <v>Gunar Cockshoot</v>
      </c>
      <c r="J1269">
        <f>YEAR(shipments[[#This Row],[Shipdate]])</f>
        <v>2024</v>
      </c>
      <c r="K1269">
        <f>MONTH(shipments[[#This Row],[Shipdate]])</f>
        <v>7</v>
      </c>
      <c r="L1269" t="str">
        <f>TEXT(shipments[[#This Row],[Shipdate]],"mmmm")</f>
        <v>July</v>
      </c>
      <c r="M1269">
        <f>_xlfn.XLOOKUP(shipments[[#This Row],[PID]],products[PID],products[Cost_per_box],"NA",0)</f>
        <v>8.2200000000000006</v>
      </c>
      <c r="N1269">
        <f>shipments[[#This Row],[Boxes]]*shipments[[#This Row],[Cost Per Box]]</f>
        <v>2046.7800000000002</v>
      </c>
      <c r="O1269">
        <f>shipments[[#This Row],[Sales Amount]]-shipments[[#This Row],[Total Cost]]</f>
        <v>1184.2199999999998</v>
      </c>
      <c r="P1269" s="9">
        <f>shipments[[#This Row],[Profit]]/shipments[[#This Row],[Sales Amount]]</f>
        <v>0.36651810584958211</v>
      </c>
    </row>
    <row r="1270" spans="1:16" x14ac:dyDescent="1">
      <c r="A1270" t="s">
        <v>1305</v>
      </c>
      <c r="B1270" t="s">
        <v>8040</v>
      </c>
      <c r="C1270" t="s">
        <v>8019</v>
      </c>
      <c r="D1270" t="s">
        <v>8033</v>
      </c>
      <c r="E1270" s="1">
        <v>45153</v>
      </c>
      <c r="F1270">
        <v>1494</v>
      </c>
      <c r="G1270">
        <v>115</v>
      </c>
      <c r="H1270" t="s">
        <v>6</v>
      </c>
      <c r="I1270" t="str">
        <f>_xlfn.XLOOKUP(shipments[[#This Row],[SPID]],people[SPID],people[Sales_person],"NA",0)</f>
        <v>Gunar Cockshoot</v>
      </c>
      <c r="J1270">
        <f>YEAR(shipments[[#This Row],[Shipdate]])</f>
        <v>2023</v>
      </c>
      <c r="K1270">
        <f>MONTH(shipments[[#This Row],[Shipdate]])</f>
        <v>8</v>
      </c>
      <c r="L1270" t="str">
        <f>TEXT(shipments[[#This Row],[Shipdate]],"mmmm")</f>
        <v>August</v>
      </c>
      <c r="M1270">
        <f>_xlfn.XLOOKUP(shipments[[#This Row],[PID]],products[PID],products[Cost_per_box],"NA",0)</f>
        <v>8.2200000000000006</v>
      </c>
      <c r="N1270">
        <f>shipments[[#This Row],[Boxes]]*shipments[[#This Row],[Cost Per Box]]</f>
        <v>945.30000000000007</v>
      </c>
      <c r="O1270">
        <f>shipments[[#This Row],[Sales Amount]]-shipments[[#This Row],[Total Cost]]</f>
        <v>548.69999999999993</v>
      </c>
      <c r="P1270" s="9">
        <f>shipments[[#This Row],[Profit]]/shipments[[#This Row],[Sales Amount]]</f>
        <v>0.36726907630522082</v>
      </c>
    </row>
    <row r="1271" spans="1:16" x14ac:dyDescent="1">
      <c r="A1271" t="s">
        <v>1306</v>
      </c>
      <c r="B1271" t="s">
        <v>8040</v>
      </c>
      <c r="C1271" t="s">
        <v>8019</v>
      </c>
      <c r="D1271" t="s">
        <v>8037</v>
      </c>
      <c r="E1271" s="1">
        <v>45337</v>
      </c>
      <c r="F1271">
        <v>7364.25</v>
      </c>
      <c r="G1271">
        <v>567</v>
      </c>
      <c r="H1271" t="s">
        <v>6</v>
      </c>
      <c r="I1271" t="str">
        <f>_xlfn.XLOOKUP(shipments[[#This Row],[SPID]],people[SPID],people[Sales_person],"NA",0)</f>
        <v>Gunar Cockshoot</v>
      </c>
      <c r="J1271">
        <f>YEAR(shipments[[#This Row],[Shipdate]])</f>
        <v>2024</v>
      </c>
      <c r="K1271">
        <f>MONTH(shipments[[#This Row],[Shipdate]])</f>
        <v>2</v>
      </c>
      <c r="L1271" t="str">
        <f>TEXT(shipments[[#This Row],[Shipdate]],"mmmm")</f>
        <v>February</v>
      </c>
      <c r="M1271">
        <f>_xlfn.XLOOKUP(shipments[[#This Row],[PID]],products[PID],products[Cost_per_box],"NA",0)</f>
        <v>8.2200000000000006</v>
      </c>
      <c r="N1271">
        <f>shipments[[#This Row],[Boxes]]*shipments[[#This Row],[Cost Per Box]]</f>
        <v>4660.7400000000007</v>
      </c>
      <c r="O1271">
        <f>shipments[[#This Row],[Sales Amount]]-shipments[[#This Row],[Total Cost]]</f>
        <v>2703.5099999999993</v>
      </c>
      <c r="P1271" s="9">
        <f>shipments[[#This Row],[Profit]]/shipments[[#This Row],[Sales Amount]]</f>
        <v>0.36711274060494947</v>
      </c>
    </row>
    <row r="1272" spans="1:16" x14ac:dyDescent="1">
      <c r="A1272" t="s">
        <v>1307</v>
      </c>
      <c r="B1272" t="s">
        <v>8040</v>
      </c>
      <c r="C1272" t="s">
        <v>8020</v>
      </c>
      <c r="D1272" t="s">
        <v>8033</v>
      </c>
      <c r="E1272" s="1">
        <v>45093</v>
      </c>
      <c r="F1272">
        <v>9598.5</v>
      </c>
      <c r="G1272">
        <v>458</v>
      </c>
      <c r="H1272" t="s">
        <v>6</v>
      </c>
      <c r="I1272" t="str">
        <f>_xlfn.XLOOKUP(shipments[[#This Row],[SPID]],people[SPID],people[Sales_person],"NA",0)</f>
        <v>Gunar Cockshoot</v>
      </c>
      <c r="J1272">
        <f>YEAR(shipments[[#This Row],[Shipdate]])</f>
        <v>2023</v>
      </c>
      <c r="K1272">
        <f>MONTH(shipments[[#This Row],[Shipdate]])</f>
        <v>6</v>
      </c>
      <c r="L1272" t="str">
        <f>TEXT(shipments[[#This Row],[Shipdate]],"mmmm")</f>
        <v>June</v>
      </c>
      <c r="M1272">
        <f>_xlfn.XLOOKUP(shipments[[#This Row],[PID]],products[PID],products[Cost_per_box],"NA",0)</f>
        <v>10.23</v>
      </c>
      <c r="N1272">
        <f>shipments[[#This Row],[Boxes]]*shipments[[#This Row],[Cost Per Box]]</f>
        <v>4685.34</v>
      </c>
      <c r="O1272">
        <f>shipments[[#This Row],[Sales Amount]]-shipments[[#This Row],[Total Cost]]</f>
        <v>4913.16</v>
      </c>
      <c r="P1272" s="9">
        <f>shipments[[#This Row],[Profit]]/shipments[[#This Row],[Sales Amount]]</f>
        <v>0.51186747929363963</v>
      </c>
    </row>
    <row r="1273" spans="1:16" x14ac:dyDescent="1">
      <c r="A1273" t="s">
        <v>1308</v>
      </c>
      <c r="B1273" t="s">
        <v>8040</v>
      </c>
      <c r="C1273" t="s">
        <v>8020</v>
      </c>
      <c r="D1273" t="s">
        <v>8035</v>
      </c>
      <c r="E1273" s="1">
        <v>45170</v>
      </c>
      <c r="F1273">
        <v>10017</v>
      </c>
      <c r="G1273">
        <v>501</v>
      </c>
      <c r="H1273" t="s">
        <v>6</v>
      </c>
      <c r="I1273" t="str">
        <f>_xlfn.XLOOKUP(shipments[[#This Row],[SPID]],people[SPID],people[Sales_person],"NA",0)</f>
        <v>Gunar Cockshoot</v>
      </c>
      <c r="J1273">
        <f>YEAR(shipments[[#This Row],[Shipdate]])</f>
        <v>2023</v>
      </c>
      <c r="K1273">
        <f>MONTH(shipments[[#This Row],[Shipdate]])</f>
        <v>9</v>
      </c>
      <c r="L1273" t="str">
        <f>TEXT(shipments[[#This Row],[Shipdate]],"mmmm")</f>
        <v>September</v>
      </c>
      <c r="M1273">
        <f>_xlfn.XLOOKUP(shipments[[#This Row],[PID]],products[PID],products[Cost_per_box],"NA",0)</f>
        <v>10.23</v>
      </c>
      <c r="N1273">
        <f>shipments[[#This Row],[Boxes]]*shipments[[#This Row],[Cost Per Box]]</f>
        <v>5125.2300000000005</v>
      </c>
      <c r="O1273">
        <f>shipments[[#This Row],[Sales Amount]]-shipments[[#This Row],[Total Cost]]</f>
        <v>4891.7699999999995</v>
      </c>
      <c r="P1273" s="9">
        <f>shipments[[#This Row],[Profit]]/shipments[[#This Row],[Sales Amount]]</f>
        <v>0.48834681042228206</v>
      </c>
    </row>
    <row r="1274" spans="1:16" x14ac:dyDescent="1">
      <c r="A1274" t="s">
        <v>1309</v>
      </c>
      <c r="B1274" t="s">
        <v>8040</v>
      </c>
      <c r="C1274" t="s">
        <v>8020</v>
      </c>
      <c r="D1274" t="s">
        <v>8037</v>
      </c>
      <c r="E1274" s="1">
        <v>45560</v>
      </c>
      <c r="F1274">
        <v>5602.5</v>
      </c>
      <c r="G1274">
        <v>295</v>
      </c>
      <c r="H1274" t="s">
        <v>25</v>
      </c>
      <c r="I1274" t="str">
        <f>_xlfn.XLOOKUP(shipments[[#This Row],[SPID]],people[SPID],people[Sales_person],"NA",0)</f>
        <v>Gunar Cockshoot</v>
      </c>
      <c r="J1274">
        <f>YEAR(shipments[[#This Row],[Shipdate]])</f>
        <v>2024</v>
      </c>
      <c r="K1274">
        <f>MONTH(shipments[[#This Row],[Shipdate]])</f>
        <v>9</v>
      </c>
      <c r="L1274" t="str">
        <f>TEXT(shipments[[#This Row],[Shipdate]],"mmmm")</f>
        <v>September</v>
      </c>
      <c r="M1274">
        <f>_xlfn.XLOOKUP(shipments[[#This Row],[PID]],products[PID],products[Cost_per_box],"NA",0)</f>
        <v>10.23</v>
      </c>
      <c r="N1274">
        <f>shipments[[#This Row],[Boxes]]*shipments[[#This Row],[Cost Per Box]]</f>
        <v>3017.85</v>
      </c>
      <c r="O1274">
        <f>shipments[[#This Row],[Sales Amount]]-shipments[[#This Row],[Total Cost]]</f>
        <v>2584.65</v>
      </c>
      <c r="P1274" s="9">
        <f>shipments[[#This Row],[Profit]]/shipments[[#This Row],[Sales Amount]]</f>
        <v>0.46133868808567607</v>
      </c>
    </row>
    <row r="1275" spans="1:16" x14ac:dyDescent="1">
      <c r="A1275" t="s">
        <v>1310</v>
      </c>
      <c r="B1275" t="s">
        <v>8040</v>
      </c>
      <c r="C1275" t="s">
        <v>8020</v>
      </c>
      <c r="D1275" t="s">
        <v>8032</v>
      </c>
      <c r="E1275" s="1">
        <v>45250</v>
      </c>
      <c r="F1275">
        <v>852.75</v>
      </c>
      <c r="G1275">
        <v>51</v>
      </c>
      <c r="H1275" t="s">
        <v>6</v>
      </c>
      <c r="I1275" t="str">
        <f>_xlfn.XLOOKUP(shipments[[#This Row],[SPID]],people[SPID],people[Sales_person],"NA",0)</f>
        <v>Gunar Cockshoot</v>
      </c>
      <c r="J1275">
        <f>YEAR(shipments[[#This Row],[Shipdate]])</f>
        <v>2023</v>
      </c>
      <c r="K1275">
        <f>MONTH(shipments[[#This Row],[Shipdate]])</f>
        <v>11</v>
      </c>
      <c r="L1275" t="str">
        <f>TEXT(shipments[[#This Row],[Shipdate]],"mmmm")</f>
        <v>November</v>
      </c>
      <c r="M1275">
        <f>_xlfn.XLOOKUP(shipments[[#This Row],[PID]],products[PID],products[Cost_per_box],"NA",0)</f>
        <v>10.23</v>
      </c>
      <c r="N1275">
        <f>shipments[[#This Row],[Boxes]]*shipments[[#This Row],[Cost Per Box]]</f>
        <v>521.73</v>
      </c>
      <c r="O1275">
        <f>shipments[[#This Row],[Sales Amount]]-shipments[[#This Row],[Total Cost]]</f>
        <v>331.02</v>
      </c>
      <c r="P1275" s="9">
        <f>shipments[[#This Row],[Profit]]/shipments[[#This Row],[Sales Amount]]</f>
        <v>0.38817941952506596</v>
      </c>
    </row>
    <row r="1276" spans="1:16" x14ac:dyDescent="1">
      <c r="A1276" t="s">
        <v>1311</v>
      </c>
      <c r="B1276" t="s">
        <v>8040</v>
      </c>
      <c r="C1276" t="s">
        <v>8021</v>
      </c>
      <c r="D1276" t="s">
        <v>8035</v>
      </c>
      <c r="E1276" s="1">
        <v>45083</v>
      </c>
      <c r="F1276">
        <v>12042</v>
      </c>
      <c r="G1276">
        <v>861</v>
      </c>
      <c r="H1276" t="s">
        <v>6</v>
      </c>
      <c r="I1276" t="str">
        <f>_xlfn.XLOOKUP(shipments[[#This Row],[SPID]],people[SPID],people[Sales_person],"NA",0)</f>
        <v>Gunar Cockshoot</v>
      </c>
      <c r="J1276">
        <f>YEAR(shipments[[#This Row],[Shipdate]])</f>
        <v>2023</v>
      </c>
      <c r="K1276">
        <f>MONTH(shipments[[#This Row],[Shipdate]])</f>
        <v>6</v>
      </c>
      <c r="L1276" t="str">
        <f>TEXT(shipments[[#This Row],[Shipdate]],"mmmm")</f>
        <v>June</v>
      </c>
      <c r="M1276">
        <f>_xlfn.XLOOKUP(shipments[[#This Row],[PID]],products[PID],products[Cost_per_box],"NA",0)</f>
        <v>4.74</v>
      </c>
      <c r="N1276">
        <f>shipments[[#This Row],[Boxes]]*shipments[[#This Row],[Cost Per Box]]</f>
        <v>4081.1400000000003</v>
      </c>
      <c r="O1276">
        <f>shipments[[#This Row],[Sales Amount]]-shipments[[#This Row],[Total Cost]]</f>
        <v>7960.86</v>
      </c>
      <c r="P1276" s="9">
        <f>shipments[[#This Row],[Profit]]/shipments[[#This Row],[Sales Amount]]</f>
        <v>0.66109118086696561</v>
      </c>
    </row>
    <row r="1277" spans="1:16" x14ac:dyDescent="1">
      <c r="A1277" t="s">
        <v>1312</v>
      </c>
      <c r="B1277" t="s">
        <v>8040</v>
      </c>
      <c r="C1277" t="s">
        <v>8021</v>
      </c>
      <c r="D1277" t="s">
        <v>8037</v>
      </c>
      <c r="E1277" s="1">
        <v>45386</v>
      </c>
      <c r="F1277">
        <v>5004</v>
      </c>
      <c r="G1277">
        <v>385</v>
      </c>
      <c r="H1277" t="s">
        <v>6</v>
      </c>
      <c r="I1277" t="str">
        <f>_xlfn.XLOOKUP(shipments[[#This Row],[SPID]],people[SPID],people[Sales_person],"NA",0)</f>
        <v>Gunar Cockshoot</v>
      </c>
      <c r="J1277">
        <f>YEAR(shipments[[#This Row],[Shipdate]])</f>
        <v>2024</v>
      </c>
      <c r="K1277">
        <f>MONTH(shipments[[#This Row],[Shipdate]])</f>
        <v>4</v>
      </c>
      <c r="L1277" t="str">
        <f>TEXT(shipments[[#This Row],[Shipdate]],"mmmm")</f>
        <v>April</v>
      </c>
      <c r="M1277">
        <f>_xlfn.XLOOKUP(shipments[[#This Row],[PID]],products[PID],products[Cost_per_box],"NA",0)</f>
        <v>4.74</v>
      </c>
      <c r="N1277">
        <f>shipments[[#This Row],[Boxes]]*shipments[[#This Row],[Cost Per Box]]</f>
        <v>1824.9</v>
      </c>
      <c r="O1277">
        <f>shipments[[#This Row],[Sales Amount]]-shipments[[#This Row],[Total Cost]]</f>
        <v>3179.1</v>
      </c>
      <c r="P1277" s="9">
        <f>shipments[[#This Row],[Profit]]/shipments[[#This Row],[Sales Amount]]</f>
        <v>0.63531175059952039</v>
      </c>
    </row>
    <row r="1278" spans="1:16" x14ac:dyDescent="1">
      <c r="A1278" t="s">
        <v>1313</v>
      </c>
      <c r="B1278" t="s">
        <v>8040</v>
      </c>
      <c r="C1278" t="s">
        <v>8021</v>
      </c>
      <c r="D1278" t="s">
        <v>8035</v>
      </c>
      <c r="E1278" s="1">
        <v>45560</v>
      </c>
      <c r="F1278">
        <v>9897.75</v>
      </c>
      <c r="G1278">
        <v>660</v>
      </c>
      <c r="H1278" t="s">
        <v>25</v>
      </c>
      <c r="I1278" t="str">
        <f>_xlfn.XLOOKUP(shipments[[#This Row],[SPID]],people[SPID],people[Sales_person],"NA",0)</f>
        <v>Gunar Cockshoot</v>
      </c>
      <c r="J1278">
        <f>YEAR(shipments[[#This Row],[Shipdate]])</f>
        <v>2024</v>
      </c>
      <c r="K1278">
        <f>MONTH(shipments[[#This Row],[Shipdate]])</f>
        <v>9</v>
      </c>
      <c r="L1278" t="str">
        <f>TEXT(shipments[[#This Row],[Shipdate]],"mmmm")</f>
        <v>September</v>
      </c>
      <c r="M1278">
        <f>_xlfn.XLOOKUP(shipments[[#This Row],[PID]],products[PID],products[Cost_per_box],"NA",0)</f>
        <v>4.74</v>
      </c>
      <c r="N1278">
        <f>shipments[[#This Row],[Boxes]]*shipments[[#This Row],[Cost Per Box]]</f>
        <v>3128.4</v>
      </c>
      <c r="O1278">
        <f>shipments[[#This Row],[Sales Amount]]-shipments[[#This Row],[Total Cost]]</f>
        <v>6769.35</v>
      </c>
      <c r="P1278" s="9">
        <f>shipments[[#This Row],[Profit]]/shipments[[#This Row],[Sales Amount]]</f>
        <v>0.68392816549215729</v>
      </c>
    </row>
    <row r="1279" spans="1:16" x14ac:dyDescent="1">
      <c r="A1279" t="s">
        <v>1314</v>
      </c>
      <c r="B1279" t="s">
        <v>8040</v>
      </c>
      <c r="C1279" t="s">
        <v>8022</v>
      </c>
      <c r="D1279" t="s">
        <v>8032</v>
      </c>
      <c r="E1279" s="1">
        <v>45091</v>
      </c>
      <c r="F1279">
        <v>5559.75</v>
      </c>
      <c r="G1279">
        <v>695</v>
      </c>
      <c r="H1279" t="s">
        <v>6</v>
      </c>
      <c r="I1279" t="str">
        <f>_xlfn.XLOOKUP(shipments[[#This Row],[SPID]],people[SPID],people[Sales_person],"NA",0)</f>
        <v>Gunar Cockshoot</v>
      </c>
      <c r="J1279">
        <f>YEAR(shipments[[#This Row],[Shipdate]])</f>
        <v>2023</v>
      </c>
      <c r="K1279">
        <f>MONTH(shipments[[#This Row],[Shipdate]])</f>
        <v>6</v>
      </c>
      <c r="L1279" t="str">
        <f>TEXT(shipments[[#This Row],[Shipdate]],"mmmm")</f>
        <v>June</v>
      </c>
      <c r="M1279">
        <f>_xlfn.XLOOKUP(shipments[[#This Row],[PID]],products[PID],products[Cost_per_box],"NA",0)</f>
        <v>10.51</v>
      </c>
      <c r="N1279">
        <f>shipments[[#This Row],[Boxes]]*shipments[[#This Row],[Cost Per Box]]</f>
        <v>7304.45</v>
      </c>
      <c r="O1279">
        <f>shipments[[#This Row],[Sales Amount]]-shipments[[#This Row],[Total Cost]]</f>
        <v>-1744.6999999999998</v>
      </c>
      <c r="P1279" s="9">
        <f>shipments[[#This Row],[Profit]]/shipments[[#This Row],[Sales Amount]]</f>
        <v>-0.31380907414901749</v>
      </c>
    </row>
    <row r="1280" spans="1:16" x14ac:dyDescent="1">
      <c r="A1280" t="s">
        <v>1315</v>
      </c>
      <c r="B1280" t="s">
        <v>8040</v>
      </c>
      <c r="C1280" t="s">
        <v>8022</v>
      </c>
      <c r="D1280" t="s">
        <v>8033</v>
      </c>
      <c r="E1280" s="1">
        <v>45055</v>
      </c>
      <c r="F1280">
        <v>5265</v>
      </c>
      <c r="G1280">
        <v>753</v>
      </c>
      <c r="H1280" t="s">
        <v>6</v>
      </c>
      <c r="I1280" t="str">
        <f>_xlfn.XLOOKUP(shipments[[#This Row],[SPID]],people[SPID],people[Sales_person],"NA",0)</f>
        <v>Gunar Cockshoot</v>
      </c>
      <c r="J1280">
        <f>YEAR(shipments[[#This Row],[Shipdate]])</f>
        <v>2023</v>
      </c>
      <c r="K1280">
        <f>MONTH(shipments[[#This Row],[Shipdate]])</f>
        <v>5</v>
      </c>
      <c r="L1280" t="str">
        <f>TEXT(shipments[[#This Row],[Shipdate]],"mmmm")</f>
        <v>May</v>
      </c>
      <c r="M1280">
        <f>_xlfn.XLOOKUP(shipments[[#This Row],[PID]],products[PID],products[Cost_per_box],"NA",0)</f>
        <v>10.51</v>
      </c>
      <c r="N1280">
        <f>shipments[[#This Row],[Boxes]]*shipments[[#This Row],[Cost Per Box]]</f>
        <v>7914.03</v>
      </c>
      <c r="O1280">
        <f>shipments[[#This Row],[Sales Amount]]-shipments[[#This Row],[Total Cost]]</f>
        <v>-2649.0299999999997</v>
      </c>
      <c r="P1280" s="9">
        <f>shipments[[#This Row],[Profit]]/shipments[[#This Row],[Sales Amount]]</f>
        <v>-0.5031396011396011</v>
      </c>
    </row>
    <row r="1281" spans="1:16" x14ac:dyDescent="1">
      <c r="A1281" t="s">
        <v>1316</v>
      </c>
      <c r="B1281" t="s">
        <v>8040</v>
      </c>
      <c r="C1281" t="s">
        <v>8022</v>
      </c>
      <c r="D1281" t="s">
        <v>8034</v>
      </c>
      <c r="E1281" s="1">
        <v>45244</v>
      </c>
      <c r="F1281">
        <v>2490.75</v>
      </c>
      <c r="G1281">
        <v>250</v>
      </c>
      <c r="H1281" t="s">
        <v>6</v>
      </c>
      <c r="I1281" t="str">
        <f>_xlfn.XLOOKUP(shipments[[#This Row],[SPID]],people[SPID],people[Sales_person],"NA",0)</f>
        <v>Gunar Cockshoot</v>
      </c>
      <c r="J1281">
        <f>YEAR(shipments[[#This Row],[Shipdate]])</f>
        <v>2023</v>
      </c>
      <c r="K1281">
        <f>MONTH(shipments[[#This Row],[Shipdate]])</f>
        <v>11</v>
      </c>
      <c r="L1281" t="str">
        <f>TEXT(shipments[[#This Row],[Shipdate]],"mmmm")</f>
        <v>November</v>
      </c>
      <c r="M1281">
        <f>_xlfn.XLOOKUP(shipments[[#This Row],[PID]],products[PID],products[Cost_per_box],"NA",0)</f>
        <v>10.51</v>
      </c>
      <c r="N1281">
        <f>shipments[[#This Row],[Boxes]]*shipments[[#This Row],[Cost Per Box]]</f>
        <v>2627.5</v>
      </c>
      <c r="O1281">
        <f>shipments[[#This Row],[Sales Amount]]-shipments[[#This Row],[Total Cost]]</f>
        <v>-136.75</v>
      </c>
      <c r="P1281" s="9">
        <f>shipments[[#This Row],[Profit]]/shipments[[#This Row],[Sales Amount]]</f>
        <v>-5.4903141624008833E-2</v>
      </c>
    </row>
    <row r="1282" spans="1:16" x14ac:dyDescent="1">
      <c r="A1282" t="s">
        <v>1317</v>
      </c>
      <c r="B1282" t="s">
        <v>8040</v>
      </c>
      <c r="C1282" t="s">
        <v>8022</v>
      </c>
      <c r="D1282" t="s">
        <v>8037</v>
      </c>
      <c r="E1282" s="1">
        <v>45286</v>
      </c>
      <c r="F1282">
        <v>2736</v>
      </c>
      <c r="G1282">
        <v>304</v>
      </c>
      <c r="H1282" t="s">
        <v>6</v>
      </c>
      <c r="I1282" t="str">
        <f>_xlfn.XLOOKUP(shipments[[#This Row],[SPID]],people[SPID],people[Sales_person],"NA",0)</f>
        <v>Gunar Cockshoot</v>
      </c>
      <c r="J1282">
        <f>YEAR(shipments[[#This Row],[Shipdate]])</f>
        <v>2023</v>
      </c>
      <c r="K1282">
        <f>MONTH(shipments[[#This Row],[Shipdate]])</f>
        <v>12</v>
      </c>
      <c r="L1282" t="str">
        <f>TEXT(shipments[[#This Row],[Shipdate]],"mmmm")</f>
        <v>December</v>
      </c>
      <c r="M1282">
        <f>_xlfn.XLOOKUP(shipments[[#This Row],[PID]],products[PID],products[Cost_per_box],"NA",0)</f>
        <v>10.51</v>
      </c>
      <c r="N1282">
        <f>shipments[[#This Row],[Boxes]]*shipments[[#This Row],[Cost Per Box]]</f>
        <v>3195.04</v>
      </c>
      <c r="O1282">
        <f>shipments[[#This Row],[Sales Amount]]-shipments[[#This Row],[Total Cost]]</f>
        <v>-459.03999999999996</v>
      </c>
      <c r="P1282" s="9">
        <f>shipments[[#This Row],[Profit]]/shipments[[#This Row],[Sales Amount]]</f>
        <v>-0.16777777777777778</v>
      </c>
    </row>
    <row r="1283" spans="1:16" x14ac:dyDescent="1">
      <c r="A1283" t="s">
        <v>1318</v>
      </c>
      <c r="B1283" t="s">
        <v>8040</v>
      </c>
      <c r="C1283" t="s">
        <v>8023</v>
      </c>
      <c r="D1283" t="s">
        <v>8035</v>
      </c>
      <c r="E1283" s="1">
        <v>45287</v>
      </c>
      <c r="F1283">
        <v>4806</v>
      </c>
      <c r="G1283">
        <v>301</v>
      </c>
      <c r="H1283" t="s">
        <v>6</v>
      </c>
      <c r="I1283" t="str">
        <f>_xlfn.XLOOKUP(shipments[[#This Row],[SPID]],people[SPID],people[Sales_person],"NA",0)</f>
        <v>Gunar Cockshoot</v>
      </c>
      <c r="J1283">
        <f>YEAR(shipments[[#This Row],[Shipdate]])</f>
        <v>2023</v>
      </c>
      <c r="K1283">
        <f>MONTH(shipments[[#This Row],[Shipdate]])</f>
        <v>12</v>
      </c>
      <c r="L1283" t="str">
        <f>TEXT(shipments[[#This Row],[Shipdate]],"mmmm")</f>
        <v>December</v>
      </c>
      <c r="M1283">
        <f>_xlfn.XLOOKUP(shipments[[#This Row],[PID]],products[PID],products[Cost_per_box],"NA",0)</f>
        <v>6.43</v>
      </c>
      <c r="N1283">
        <f>shipments[[#This Row],[Boxes]]*shipments[[#This Row],[Cost Per Box]]</f>
        <v>1935.4299999999998</v>
      </c>
      <c r="O1283">
        <f>shipments[[#This Row],[Sales Amount]]-shipments[[#This Row],[Total Cost]]</f>
        <v>2870.57</v>
      </c>
      <c r="P1283" s="9">
        <f>shipments[[#This Row],[Profit]]/shipments[[#This Row],[Sales Amount]]</f>
        <v>0.59728880565959219</v>
      </c>
    </row>
    <row r="1284" spans="1:16" x14ac:dyDescent="1">
      <c r="A1284" t="s">
        <v>1319</v>
      </c>
      <c r="B1284" t="s">
        <v>8040</v>
      </c>
      <c r="C1284" t="s">
        <v>8023</v>
      </c>
      <c r="D1284" t="s">
        <v>8037</v>
      </c>
      <c r="E1284" s="1">
        <v>45553</v>
      </c>
      <c r="F1284">
        <v>5105.25</v>
      </c>
      <c r="G1284">
        <v>301</v>
      </c>
      <c r="H1284" t="s">
        <v>25</v>
      </c>
      <c r="I1284" t="str">
        <f>_xlfn.XLOOKUP(shipments[[#This Row],[SPID]],people[SPID],people[Sales_person],"NA",0)</f>
        <v>Gunar Cockshoot</v>
      </c>
      <c r="J1284">
        <f>YEAR(shipments[[#This Row],[Shipdate]])</f>
        <v>2024</v>
      </c>
      <c r="K1284">
        <f>MONTH(shipments[[#This Row],[Shipdate]])</f>
        <v>9</v>
      </c>
      <c r="L1284" t="str">
        <f>TEXT(shipments[[#This Row],[Shipdate]],"mmmm")</f>
        <v>September</v>
      </c>
      <c r="M1284">
        <f>_xlfn.XLOOKUP(shipments[[#This Row],[PID]],products[PID],products[Cost_per_box],"NA",0)</f>
        <v>6.43</v>
      </c>
      <c r="N1284">
        <f>shipments[[#This Row],[Boxes]]*shipments[[#This Row],[Cost Per Box]]</f>
        <v>1935.4299999999998</v>
      </c>
      <c r="O1284">
        <f>shipments[[#This Row],[Sales Amount]]-shipments[[#This Row],[Total Cost]]</f>
        <v>3169.82</v>
      </c>
      <c r="P1284" s="9">
        <f>shipments[[#This Row],[Profit]]/shipments[[#This Row],[Sales Amount]]</f>
        <v>0.62089417756231335</v>
      </c>
    </row>
    <row r="1285" spans="1:16" x14ac:dyDescent="1">
      <c r="A1285" t="s">
        <v>1320</v>
      </c>
      <c r="B1285" t="s">
        <v>8040</v>
      </c>
      <c r="C1285" t="s">
        <v>8023</v>
      </c>
      <c r="D1285" t="s">
        <v>8032</v>
      </c>
      <c r="E1285" s="1">
        <v>45281</v>
      </c>
      <c r="F1285">
        <v>297</v>
      </c>
      <c r="G1285">
        <v>22</v>
      </c>
      <c r="H1285" t="s">
        <v>6</v>
      </c>
      <c r="I1285" t="str">
        <f>_xlfn.XLOOKUP(shipments[[#This Row],[SPID]],people[SPID],people[Sales_person],"NA",0)</f>
        <v>Gunar Cockshoot</v>
      </c>
      <c r="J1285">
        <f>YEAR(shipments[[#This Row],[Shipdate]])</f>
        <v>2023</v>
      </c>
      <c r="K1285">
        <f>MONTH(shipments[[#This Row],[Shipdate]])</f>
        <v>12</v>
      </c>
      <c r="L1285" t="str">
        <f>TEXT(shipments[[#This Row],[Shipdate]],"mmmm")</f>
        <v>December</v>
      </c>
      <c r="M1285">
        <f>_xlfn.XLOOKUP(shipments[[#This Row],[PID]],products[PID],products[Cost_per_box],"NA",0)</f>
        <v>6.43</v>
      </c>
      <c r="N1285">
        <f>shipments[[#This Row],[Boxes]]*shipments[[#This Row],[Cost Per Box]]</f>
        <v>141.45999999999998</v>
      </c>
      <c r="O1285">
        <f>shipments[[#This Row],[Sales Amount]]-shipments[[#This Row],[Total Cost]]</f>
        <v>155.54000000000002</v>
      </c>
      <c r="P1285" s="9">
        <f>shipments[[#This Row],[Profit]]/shipments[[#This Row],[Sales Amount]]</f>
        <v>0.52370370370370378</v>
      </c>
    </row>
    <row r="1286" spans="1:16" x14ac:dyDescent="1">
      <c r="A1286" t="s">
        <v>1321</v>
      </c>
      <c r="B1286" t="s">
        <v>8040</v>
      </c>
      <c r="C1286" t="s">
        <v>8023</v>
      </c>
      <c r="D1286" t="s">
        <v>8036</v>
      </c>
      <c r="E1286" s="1">
        <v>45036</v>
      </c>
      <c r="F1286">
        <v>3764.25</v>
      </c>
      <c r="G1286">
        <v>222</v>
      </c>
      <c r="H1286" t="s">
        <v>6</v>
      </c>
      <c r="I1286" t="str">
        <f>_xlfn.XLOOKUP(shipments[[#This Row],[SPID]],people[SPID],people[Sales_person],"NA",0)</f>
        <v>Gunar Cockshoot</v>
      </c>
      <c r="J1286">
        <f>YEAR(shipments[[#This Row],[Shipdate]])</f>
        <v>2023</v>
      </c>
      <c r="K1286">
        <f>MONTH(shipments[[#This Row],[Shipdate]])</f>
        <v>4</v>
      </c>
      <c r="L1286" t="str">
        <f>TEXT(shipments[[#This Row],[Shipdate]],"mmmm")</f>
        <v>April</v>
      </c>
      <c r="M1286">
        <f>_xlfn.XLOOKUP(shipments[[#This Row],[PID]],products[PID],products[Cost_per_box],"NA",0)</f>
        <v>6.43</v>
      </c>
      <c r="N1286">
        <f>shipments[[#This Row],[Boxes]]*shipments[[#This Row],[Cost Per Box]]</f>
        <v>1427.46</v>
      </c>
      <c r="O1286">
        <f>shipments[[#This Row],[Sales Amount]]-shipments[[#This Row],[Total Cost]]</f>
        <v>2336.79</v>
      </c>
      <c r="P1286" s="9">
        <f>shipments[[#This Row],[Profit]]/shipments[[#This Row],[Sales Amount]]</f>
        <v>0.62078501693564458</v>
      </c>
    </row>
    <row r="1287" spans="1:16" x14ac:dyDescent="1">
      <c r="A1287" t="s">
        <v>1322</v>
      </c>
      <c r="B1287" t="s">
        <v>8040</v>
      </c>
      <c r="C1287" t="s">
        <v>8023</v>
      </c>
      <c r="D1287" t="s">
        <v>8032</v>
      </c>
      <c r="E1287" s="1">
        <v>45436</v>
      </c>
      <c r="F1287">
        <v>4448.25</v>
      </c>
      <c r="G1287">
        <v>248</v>
      </c>
      <c r="H1287" t="s">
        <v>6</v>
      </c>
      <c r="I1287" t="str">
        <f>_xlfn.XLOOKUP(shipments[[#This Row],[SPID]],people[SPID],people[Sales_person],"NA",0)</f>
        <v>Gunar Cockshoot</v>
      </c>
      <c r="J1287">
        <f>YEAR(shipments[[#This Row],[Shipdate]])</f>
        <v>2024</v>
      </c>
      <c r="K1287">
        <f>MONTH(shipments[[#This Row],[Shipdate]])</f>
        <v>5</v>
      </c>
      <c r="L1287" t="str">
        <f>TEXT(shipments[[#This Row],[Shipdate]],"mmmm")</f>
        <v>May</v>
      </c>
      <c r="M1287">
        <f>_xlfn.XLOOKUP(shipments[[#This Row],[PID]],products[PID],products[Cost_per_box],"NA",0)</f>
        <v>6.43</v>
      </c>
      <c r="N1287">
        <f>shipments[[#This Row],[Boxes]]*shipments[[#This Row],[Cost Per Box]]</f>
        <v>1594.6399999999999</v>
      </c>
      <c r="O1287">
        <f>shipments[[#This Row],[Sales Amount]]-shipments[[#This Row],[Total Cost]]</f>
        <v>2853.61</v>
      </c>
      <c r="P1287" s="9">
        <f>shipments[[#This Row],[Profit]]/shipments[[#This Row],[Sales Amount]]</f>
        <v>0.64151295453268142</v>
      </c>
    </row>
    <row r="1288" spans="1:16" x14ac:dyDescent="1">
      <c r="A1288" t="s">
        <v>1323</v>
      </c>
      <c r="B1288" t="s">
        <v>8040</v>
      </c>
      <c r="C1288" t="s">
        <v>8025</v>
      </c>
      <c r="D1288" t="s">
        <v>8032</v>
      </c>
      <c r="E1288" s="1">
        <v>45504</v>
      </c>
      <c r="F1288">
        <v>1327.5</v>
      </c>
      <c r="G1288">
        <v>95</v>
      </c>
      <c r="H1288" t="s">
        <v>17</v>
      </c>
      <c r="I1288" t="str">
        <f>_xlfn.XLOOKUP(shipments[[#This Row],[SPID]],people[SPID],people[Sales_person],"NA",0)</f>
        <v>Gunar Cockshoot</v>
      </c>
      <c r="J1288">
        <f>YEAR(shipments[[#This Row],[Shipdate]])</f>
        <v>2024</v>
      </c>
      <c r="K1288">
        <f>MONTH(shipments[[#This Row],[Shipdate]])</f>
        <v>7</v>
      </c>
      <c r="L1288" t="str">
        <f>TEXT(shipments[[#This Row],[Shipdate]],"mmmm")</f>
        <v>July</v>
      </c>
      <c r="M1288">
        <f>_xlfn.XLOOKUP(shipments[[#This Row],[PID]],products[PID],products[Cost_per_box],"NA",0)</f>
        <v>9.57</v>
      </c>
      <c r="N1288">
        <f>shipments[[#This Row],[Boxes]]*shipments[[#This Row],[Cost Per Box]]</f>
        <v>909.15</v>
      </c>
      <c r="O1288">
        <f>shipments[[#This Row],[Sales Amount]]-shipments[[#This Row],[Total Cost]]</f>
        <v>418.35</v>
      </c>
      <c r="P1288" s="9">
        <f>shipments[[#This Row],[Profit]]/shipments[[#This Row],[Sales Amount]]</f>
        <v>0.31514124293785312</v>
      </c>
    </row>
    <row r="1289" spans="1:16" x14ac:dyDescent="1">
      <c r="A1289" t="s">
        <v>1324</v>
      </c>
      <c r="B1289" t="s">
        <v>8040</v>
      </c>
      <c r="C1289" t="s">
        <v>8025</v>
      </c>
      <c r="D1289" t="s">
        <v>8035</v>
      </c>
      <c r="E1289" s="1">
        <v>45483</v>
      </c>
      <c r="F1289">
        <v>10660.5</v>
      </c>
      <c r="G1289">
        <v>628</v>
      </c>
      <c r="H1289" t="s">
        <v>17</v>
      </c>
      <c r="I1289" t="str">
        <f>_xlfn.XLOOKUP(shipments[[#This Row],[SPID]],people[SPID],people[Sales_person],"NA",0)</f>
        <v>Gunar Cockshoot</v>
      </c>
      <c r="J1289">
        <f>YEAR(shipments[[#This Row],[Shipdate]])</f>
        <v>2024</v>
      </c>
      <c r="K1289">
        <f>MONTH(shipments[[#This Row],[Shipdate]])</f>
        <v>7</v>
      </c>
      <c r="L1289" t="str">
        <f>TEXT(shipments[[#This Row],[Shipdate]],"mmmm")</f>
        <v>July</v>
      </c>
      <c r="M1289">
        <f>_xlfn.XLOOKUP(shipments[[#This Row],[PID]],products[PID],products[Cost_per_box],"NA",0)</f>
        <v>9.57</v>
      </c>
      <c r="N1289">
        <f>shipments[[#This Row],[Boxes]]*shipments[[#This Row],[Cost Per Box]]</f>
        <v>6009.96</v>
      </c>
      <c r="O1289">
        <f>shipments[[#This Row],[Sales Amount]]-shipments[[#This Row],[Total Cost]]</f>
        <v>4650.54</v>
      </c>
      <c r="P1289" s="9">
        <f>shipments[[#This Row],[Profit]]/shipments[[#This Row],[Sales Amount]]</f>
        <v>0.4362403264387224</v>
      </c>
    </row>
    <row r="1290" spans="1:16" x14ac:dyDescent="1">
      <c r="A1290" t="s">
        <v>1325</v>
      </c>
      <c r="B1290" t="s">
        <v>8040</v>
      </c>
      <c r="C1290" t="s">
        <v>8025</v>
      </c>
      <c r="D1290" t="s">
        <v>8035</v>
      </c>
      <c r="E1290" s="1">
        <v>45384</v>
      </c>
      <c r="F1290">
        <v>1325.25</v>
      </c>
      <c r="G1290">
        <v>74</v>
      </c>
      <c r="H1290" t="s">
        <v>6</v>
      </c>
      <c r="I1290" t="str">
        <f>_xlfn.XLOOKUP(shipments[[#This Row],[SPID]],people[SPID],people[Sales_person],"NA",0)</f>
        <v>Gunar Cockshoot</v>
      </c>
      <c r="J1290">
        <f>YEAR(shipments[[#This Row],[Shipdate]])</f>
        <v>2024</v>
      </c>
      <c r="K1290">
        <f>MONTH(shipments[[#This Row],[Shipdate]])</f>
        <v>4</v>
      </c>
      <c r="L1290" t="str">
        <f>TEXT(shipments[[#This Row],[Shipdate]],"mmmm")</f>
        <v>April</v>
      </c>
      <c r="M1290">
        <f>_xlfn.XLOOKUP(shipments[[#This Row],[PID]],products[PID],products[Cost_per_box],"NA",0)</f>
        <v>9.57</v>
      </c>
      <c r="N1290">
        <f>shipments[[#This Row],[Boxes]]*shipments[[#This Row],[Cost Per Box]]</f>
        <v>708.18000000000006</v>
      </c>
      <c r="O1290">
        <f>shipments[[#This Row],[Sales Amount]]-shipments[[#This Row],[Total Cost]]</f>
        <v>617.06999999999994</v>
      </c>
      <c r="P1290" s="9">
        <f>shipments[[#This Row],[Profit]]/shipments[[#This Row],[Sales Amount]]</f>
        <v>0.46562535370684771</v>
      </c>
    </row>
    <row r="1291" spans="1:16" x14ac:dyDescent="1">
      <c r="A1291" t="s">
        <v>1326</v>
      </c>
      <c r="B1291" t="s">
        <v>8040</v>
      </c>
      <c r="C1291" t="s">
        <v>8025</v>
      </c>
      <c r="D1291" t="s">
        <v>8036</v>
      </c>
      <c r="E1291" s="1">
        <v>44985</v>
      </c>
      <c r="F1291">
        <v>19460.25</v>
      </c>
      <c r="G1291">
        <v>1082</v>
      </c>
      <c r="H1291" t="s">
        <v>6</v>
      </c>
      <c r="I1291" t="str">
        <f>_xlfn.XLOOKUP(shipments[[#This Row],[SPID]],people[SPID],people[Sales_person],"NA",0)</f>
        <v>Gunar Cockshoot</v>
      </c>
      <c r="J1291">
        <f>YEAR(shipments[[#This Row],[Shipdate]])</f>
        <v>2023</v>
      </c>
      <c r="K1291">
        <f>MONTH(shipments[[#This Row],[Shipdate]])</f>
        <v>2</v>
      </c>
      <c r="L1291" t="str">
        <f>TEXT(shipments[[#This Row],[Shipdate]],"mmmm")</f>
        <v>February</v>
      </c>
      <c r="M1291">
        <f>_xlfn.XLOOKUP(shipments[[#This Row],[PID]],products[PID],products[Cost_per_box],"NA",0)</f>
        <v>9.57</v>
      </c>
      <c r="N1291">
        <f>shipments[[#This Row],[Boxes]]*shipments[[#This Row],[Cost Per Box]]</f>
        <v>10354.74</v>
      </c>
      <c r="O1291">
        <f>shipments[[#This Row],[Sales Amount]]-shipments[[#This Row],[Total Cost]]</f>
        <v>9105.51</v>
      </c>
      <c r="P1291" s="9">
        <f>shipments[[#This Row],[Profit]]/shipments[[#This Row],[Sales Amount]]</f>
        <v>0.46790303310594678</v>
      </c>
    </row>
    <row r="1292" spans="1:16" x14ac:dyDescent="1">
      <c r="A1292" t="s">
        <v>1327</v>
      </c>
      <c r="B1292" t="s">
        <v>8040</v>
      </c>
      <c r="C1292" t="s">
        <v>8026</v>
      </c>
      <c r="D1292" t="s">
        <v>8035</v>
      </c>
      <c r="E1292" s="1">
        <v>45540</v>
      </c>
      <c r="F1292">
        <v>3687.75</v>
      </c>
      <c r="G1292">
        <v>527</v>
      </c>
      <c r="H1292" t="s">
        <v>25</v>
      </c>
      <c r="I1292" t="str">
        <f>_xlfn.XLOOKUP(shipments[[#This Row],[SPID]],people[SPID],people[Sales_person],"NA",0)</f>
        <v>Gunar Cockshoot</v>
      </c>
      <c r="J1292">
        <f>YEAR(shipments[[#This Row],[Shipdate]])</f>
        <v>2024</v>
      </c>
      <c r="K1292">
        <f>MONTH(shipments[[#This Row],[Shipdate]])</f>
        <v>9</v>
      </c>
      <c r="L1292" t="str">
        <f>TEXT(shipments[[#This Row],[Shipdate]],"mmmm")</f>
        <v>September</v>
      </c>
      <c r="M1292">
        <f>_xlfn.XLOOKUP(shipments[[#This Row],[PID]],products[PID],products[Cost_per_box],"NA",0)</f>
        <v>8.43</v>
      </c>
      <c r="N1292">
        <f>shipments[[#This Row],[Boxes]]*shipments[[#This Row],[Cost Per Box]]</f>
        <v>4442.6099999999997</v>
      </c>
      <c r="O1292">
        <f>shipments[[#This Row],[Sales Amount]]-shipments[[#This Row],[Total Cost]]</f>
        <v>-754.85999999999967</v>
      </c>
      <c r="P1292" s="9">
        <f>shipments[[#This Row],[Profit]]/shipments[[#This Row],[Sales Amount]]</f>
        <v>-0.20469391905633508</v>
      </c>
    </row>
    <row r="1293" spans="1:16" x14ac:dyDescent="1">
      <c r="A1293" t="s">
        <v>1328</v>
      </c>
      <c r="B1293" t="s">
        <v>8040</v>
      </c>
      <c r="C1293" t="s">
        <v>8026</v>
      </c>
      <c r="D1293" t="s">
        <v>8033</v>
      </c>
      <c r="E1293" s="1">
        <v>45104</v>
      </c>
      <c r="F1293">
        <v>326.25</v>
      </c>
      <c r="G1293">
        <v>33</v>
      </c>
      <c r="H1293" t="s">
        <v>6</v>
      </c>
      <c r="I1293" t="str">
        <f>_xlfn.XLOOKUP(shipments[[#This Row],[SPID]],people[SPID],people[Sales_person],"NA",0)</f>
        <v>Gunar Cockshoot</v>
      </c>
      <c r="J1293">
        <f>YEAR(shipments[[#This Row],[Shipdate]])</f>
        <v>2023</v>
      </c>
      <c r="K1293">
        <f>MONTH(shipments[[#This Row],[Shipdate]])</f>
        <v>6</v>
      </c>
      <c r="L1293" t="str">
        <f>TEXT(shipments[[#This Row],[Shipdate]],"mmmm")</f>
        <v>June</v>
      </c>
      <c r="M1293">
        <f>_xlfn.XLOOKUP(shipments[[#This Row],[PID]],products[PID],products[Cost_per_box],"NA",0)</f>
        <v>8.43</v>
      </c>
      <c r="N1293">
        <f>shipments[[#This Row],[Boxes]]*shipments[[#This Row],[Cost Per Box]]</f>
        <v>278.19</v>
      </c>
      <c r="O1293">
        <f>shipments[[#This Row],[Sales Amount]]-shipments[[#This Row],[Total Cost]]</f>
        <v>48.06</v>
      </c>
      <c r="P1293" s="9">
        <f>shipments[[#This Row],[Profit]]/shipments[[#This Row],[Sales Amount]]</f>
        <v>0.1473103448275862</v>
      </c>
    </row>
    <row r="1294" spans="1:16" x14ac:dyDescent="1">
      <c r="A1294" t="s">
        <v>1329</v>
      </c>
      <c r="B1294" t="s">
        <v>8040</v>
      </c>
      <c r="C1294" t="s">
        <v>8026</v>
      </c>
      <c r="D1294" t="s">
        <v>8037</v>
      </c>
      <c r="E1294" s="1">
        <v>44942</v>
      </c>
      <c r="F1294">
        <v>1680.75</v>
      </c>
      <c r="G1294">
        <v>153</v>
      </c>
      <c r="H1294" t="s">
        <v>6</v>
      </c>
      <c r="I1294" t="str">
        <f>_xlfn.XLOOKUP(shipments[[#This Row],[SPID]],people[SPID],people[Sales_person],"NA",0)</f>
        <v>Gunar Cockshoot</v>
      </c>
      <c r="J1294">
        <f>YEAR(shipments[[#This Row],[Shipdate]])</f>
        <v>2023</v>
      </c>
      <c r="K1294">
        <f>MONTH(shipments[[#This Row],[Shipdate]])</f>
        <v>1</v>
      </c>
      <c r="L1294" t="str">
        <f>TEXT(shipments[[#This Row],[Shipdate]],"mmmm")</f>
        <v>January</v>
      </c>
      <c r="M1294">
        <f>_xlfn.XLOOKUP(shipments[[#This Row],[PID]],products[PID],products[Cost_per_box],"NA",0)</f>
        <v>8.43</v>
      </c>
      <c r="N1294">
        <f>shipments[[#This Row],[Boxes]]*shipments[[#This Row],[Cost Per Box]]</f>
        <v>1289.79</v>
      </c>
      <c r="O1294">
        <f>shipments[[#This Row],[Sales Amount]]-shipments[[#This Row],[Total Cost]]</f>
        <v>390.96000000000004</v>
      </c>
      <c r="P1294" s="9">
        <f>shipments[[#This Row],[Profit]]/shipments[[#This Row],[Sales Amount]]</f>
        <v>0.2326104417670683</v>
      </c>
    </row>
    <row r="1295" spans="1:16" x14ac:dyDescent="1">
      <c r="A1295" t="s">
        <v>1330</v>
      </c>
      <c r="B1295" t="s">
        <v>8040</v>
      </c>
      <c r="C1295" t="s">
        <v>8027</v>
      </c>
      <c r="D1295" t="s">
        <v>8037</v>
      </c>
      <c r="E1295" s="1">
        <v>45483</v>
      </c>
      <c r="F1295">
        <v>22722.75</v>
      </c>
      <c r="G1295">
        <v>3247</v>
      </c>
      <c r="H1295" t="s">
        <v>17</v>
      </c>
      <c r="I1295" t="str">
        <f>_xlfn.XLOOKUP(shipments[[#This Row],[SPID]],people[SPID],people[Sales_person],"NA",0)</f>
        <v>Gunar Cockshoot</v>
      </c>
      <c r="J1295">
        <f>YEAR(shipments[[#This Row],[Shipdate]])</f>
        <v>2024</v>
      </c>
      <c r="K1295">
        <f>MONTH(shipments[[#This Row],[Shipdate]])</f>
        <v>7</v>
      </c>
      <c r="L1295" t="str">
        <f>TEXT(shipments[[#This Row],[Shipdate]],"mmmm")</f>
        <v>July</v>
      </c>
      <c r="M1295">
        <f>_xlfn.XLOOKUP(shipments[[#This Row],[PID]],products[PID],products[Cost_per_box],"NA",0)</f>
        <v>6.8</v>
      </c>
      <c r="N1295">
        <f>shipments[[#This Row],[Boxes]]*shipments[[#This Row],[Cost Per Box]]</f>
        <v>22079.599999999999</v>
      </c>
      <c r="O1295">
        <f>shipments[[#This Row],[Sales Amount]]-shipments[[#This Row],[Total Cost]]</f>
        <v>643.15000000000146</v>
      </c>
      <c r="P1295" s="9">
        <f>shipments[[#This Row],[Profit]]/shipments[[#This Row],[Sales Amount]]</f>
        <v>2.8304232542275976E-2</v>
      </c>
    </row>
    <row r="1296" spans="1:16" x14ac:dyDescent="1">
      <c r="A1296" t="s">
        <v>1331</v>
      </c>
      <c r="B1296" t="s">
        <v>8040</v>
      </c>
      <c r="C1296" t="s">
        <v>8027</v>
      </c>
      <c r="D1296" t="s">
        <v>8033</v>
      </c>
      <c r="E1296" s="1">
        <v>44935</v>
      </c>
      <c r="F1296">
        <v>2783.25</v>
      </c>
      <c r="G1296">
        <v>348</v>
      </c>
      <c r="H1296" t="s">
        <v>6</v>
      </c>
      <c r="I1296" t="str">
        <f>_xlfn.XLOOKUP(shipments[[#This Row],[SPID]],people[SPID],people[Sales_person],"NA",0)</f>
        <v>Gunar Cockshoot</v>
      </c>
      <c r="J1296">
        <f>YEAR(shipments[[#This Row],[Shipdate]])</f>
        <v>2023</v>
      </c>
      <c r="K1296">
        <f>MONTH(shipments[[#This Row],[Shipdate]])</f>
        <v>1</v>
      </c>
      <c r="L1296" t="str">
        <f>TEXT(shipments[[#This Row],[Shipdate]],"mmmm")</f>
        <v>January</v>
      </c>
      <c r="M1296">
        <f>_xlfn.XLOOKUP(shipments[[#This Row],[PID]],products[PID],products[Cost_per_box],"NA",0)</f>
        <v>6.8</v>
      </c>
      <c r="N1296">
        <f>shipments[[#This Row],[Boxes]]*shipments[[#This Row],[Cost Per Box]]</f>
        <v>2366.4</v>
      </c>
      <c r="O1296">
        <f>shipments[[#This Row],[Sales Amount]]-shipments[[#This Row],[Total Cost]]</f>
        <v>416.84999999999991</v>
      </c>
      <c r="P1296" s="9">
        <f>shipments[[#This Row],[Profit]]/shipments[[#This Row],[Sales Amount]]</f>
        <v>0.14977095122608458</v>
      </c>
    </row>
    <row r="1297" spans="1:16" x14ac:dyDescent="1">
      <c r="A1297" t="s">
        <v>1332</v>
      </c>
      <c r="B1297" t="s">
        <v>8040</v>
      </c>
      <c r="C1297" t="s">
        <v>8027</v>
      </c>
      <c r="D1297" t="s">
        <v>8037</v>
      </c>
      <c r="E1297" s="1">
        <v>45391</v>
      </c>
      <c r="F1297">
        <v>3206.25</v>
      </c>
      <c r="G1297">
        <v>357</v>
      </c>
      <c r="H1297" t="s">
        <v>6</v>
      </c>
      <c r="I1297" t="str">
        <f>_xlfn.XLOOKUP(shipments[[#This Row],[SPID]],people[SPID],people[Sales_person],"NA",0)</f>
        <v>Gunar Cockshoot</v>
      </c>
      <c r="J1297">
        <f>YEAR(shipments[[#This Row],[Shipdate]])</f>
        <v>2024</v>
      </c>
      <c r="K1297">
        <f>MONTH(shipments[[#This Row],[Shipdate]])</f>
        <v>4</v>
      </c>
      <c r="L1297" t="str">
        <f>TEXT(shipments[[#This Row],[Shipdate]],"mmmm")</f>
        <v>April</v>
      </c>
      <c r="M1297">
        <f>_xlfn.XLOOKUP(shipments[[#This Row],[PID]],products[PID],products[Cost_per_box],"NA",0)</f>
        <v>6.8</v>
      </c>
      <c r="N1297">
        <f>shipments[[#This Row],[Boxes]]*shipments[[#This Row],[Cost Per Box]]</f>
        <v>2427.6</v>
      </c>
      <c r="O1297">
        <f>shipments[[#This Row],[Sales Amount]]-shipments[[#This Row],[Total Cost]]</f>
        <v>778.65000000000009</v>
      </c>
      <c r="P1297" s="9">
        <f>shipments[[#This Row],[Profit]]/shipments[[#This Row],[Sales Amount]]</f>
        <v>0.24285380116959068</v>
      </c>
    </row>
    <row r="1298" spans="1:16" x14ac:dyDescent="1">
      <c r="A1298" t="s">
        <v>1333</v>
      </c>
      <c r="B1298" t="s">
        <v>8040</v>
      </c>
      <c r="C1298" t="s">
        <v>8028</v>
      </c>
      <c r="D1298" t="s">
        <v>8032</v>
      </c>
      <c r="E1298" s="1">
        <v>45148</v>
      </c>
      <c r="F1298">
        <v>7308</v>
      </c>
      <c r="G1298">
        <v>282</v>
      </c>
      <c r="H1298" t="s">
        <v>6</v>
      </c>
      <c r="I1298" t="str">
        <f>_xlfn.XLOOKUP(shipments[[#This Row],[SPID]],people[SPID],people[Sales_person],"NA",0)</f>
        <v>Gunar Cockshoot</v>
      </c>
      <c r="J1298">
        <f>YEAR(shipments[[#This Row],[Shipdate]])</f>
        <v>2023</v>
      </c>
      <c r="K1298">
        <f>MONTH(shipments[[#This Row],[Shipdate]])</f>
        <v>8</v>
      </c>
      <c r="L1298" t="str">
        <f>TEXT(shipments[[#This Row],[Shipdate]],"mmmm")</f>
        <v>August</v>
      </c>
      <c r="M1298">
        <f>_xlfn.XLOOKUP(shipments[[#This Row],[PID]],products[PID],products[Cost_per_box],"NA",0)</f>
        <v>5.04</v>
      </c>
      <c r="N1298">
        <f>shipments[[#This Row],[Boxes]]*shipments[[#This Row],[Cost Per Box]]</f>
        <v>1421.28</v>
      </c>
      <c r="O1298">
        <f>shipments[[#This Row],[Sales Amount]]-shipments[[#This Row],[Total Cost]]</f>
        <v>5886.72</v>
      </c>
      <c r="P1298" s="9">
        <f>shipments[[#This Row],[Profit]]/shipments[[#This Row],[Sales Amount]]</f>
        <v>0.80551724137931036</v>
      </c>
    </row>
    <row r="1299" spans="1:16" x14ac:dyDescent="1">
      <c r="A1299" t="s">
        <v>1334</v>
      </c>
      <c r="B1299" t="s">
        <v>8040</v>
      </c>
      <c r="C1299" t="s">
        <v>8028</v>
      </c>
      <c r="D1299" t="s">
        <v>8037</v>
      </c>
      <c r="E1299" s="1">
        <v>45244</v>
      </c>
      <c r="F1299">
        <v>31.5</v>
      </c>
      <c r="G1299">
        <v>2</v>
      </c>
      <c r="H1299" t="s">
        <v>6</v>
      </c>
      <c r="I1299" t="str">
        <f>_xlfn.XLOOKUP(shipments[[#This Row],[SPID]],people[SPID],people[Sales_person],"NA",0)</f>
        <v>Gunar Cockshoot</v>
      </c>
      <c r="J1299">
        <f>YEAR(shipments[[#This Row],[Shipdate]])</f>
        <v>2023</v>
      </c>
      <c r="K1299">
        <f>MONTH(shipments[[#This Row],[Shipdate]])</f>
        <v>11</v>
      </c>
      <c r="L1299" t="str">
        <f>TEXT(shipments[[#This Row],[Shipdate]],"mmmm")</f>
        <v>November</v>
      </c>
      <c r="M1299">
        <f>_xlfn.XLOOKUP(shipments[[#This Row],[PID]],products[PID],products[Cost_per_box],"NA",0)</f>
        <v>5.04</v>
      </c>
      <c r="N1299">
        <f>shipments[[#This Row],[Boxes]]*shipments[[#This Row],[Cost Per Box]]</f>
        <v>10.08</v>
      </c>
      <c r="O1299">
        <f>shipments[[#This Row],[Sales Amount]]-shipments[[#This Row],[Total Cost]]</f>
        <v>21.42</v>
      </c>
      <c r="P1299" s="9">
        <f>shipments[[#This Row],[Profit]]/shipments[[#This Row],[Sales Amount]]</f>
        <v>0.68</v>
      </c>
    </row>
    <row r="1300" spans="1:16" x14ac:dyDescent="1">
      <c r="A1300" t="s">
        <v>1335</v>
      </c>
      <c r="B1300" t="s">
        <v>8040</v>
      </c>
      <c r="C1300" t="s">
        <v>8029</v>
      </c>
      <c r="D1300" t="s">
        <v>8032</v>
      </c>
      <c r="E1300" s="1">
        <v>45063</v>
      </c>
      <c r="F1300">
        <v>3593.25</v>
      </c>
      <c r="G1300">
        <v>400</v>
      </c>
      <c r="H1300" t="s">
        <v>39</v>
      </c>
      <c r="I1300" t="str">
        <f>_xlfn.XLOOKUP(shipments[[#This Row],[SPID]],people[SPID],people[Sales_person],"NA",0)</f>
        <v>Gunar Cockshoot</v>
      </c>
      <c r="J1300">
        <f>YEAR(shipments[[#This Row],[Shipdate]])</f>
        <v>2023</v>
      </c>
      <c r="K1300">
        <f>MONTH(shipments[[#This Row],[Shipdate]])</f>
        <v>5</v>
      </c>
      <c r="L1300" t="str">
        <f>TEXT(shipments[[#This Row],[Shipdate]],"mmmm")</f>
        <v>May</v>
      </c>
      <c r="M1300">
        <f>_xlfn.XLOOKUP(shipments[[#This Row],[PID]],products[PID],products[Cost_per_box],"NA",0)</f>
        <v>2.76</v>
      </c>
      <c r="N1300">
        <f>shipments[[#This Row],[Boxes]]*shipments[[#This Row],[Cost Per Box]]</f>
        <v>1104</v>
      </c>
      <c r="O1300">
        <f>shipments[[#This Row],[Sales Amount]]-shipments[[#This Row],[Total Cost]]</f>
        <v>2489.25</v>
      </c>
      <c r="P1300" s="9">
        <f>shipments[[#This Row],[Profit]]/shipments[[#This Row],[Sales Amount]]</f>
        <v>0.69275725318305159</v>
      </c>
    </row>
    <row r="1301" spans="1:16" x14ac:dyDescent="1">
      <c r="A1301" t="s">
        <v>1336</v>
      </c>
      <c r="B1301" t="s">
        <v>8040</v>
      </c>
      <c r="C1301" t="s">
        <v>8029</v>
      </c>
      <c r="D1301" t="s">
        <v>8035</v>
      </c>
      <c r="E1301" s="1">
        <v>45051</v>
      </c>
      <c r="F1301">
        <v>12055.5</v>
      </c>
      <c r="G1301">
        <v>1507</v>
      </c>
      <c r="H1301" t="s">
        <v>6</v>
      </c>
      <c r="I1301" t="str">
        <f>_xlfn.XLOOKUP(shipments[[#This Row],[SPID]],people[SPID],people[Sales_person],"NA",0)</f>
        <v>Gunar Cockshoot</v>
      </c>
      <c r="J1301">
        <f>YEAR(shipments[[#This Row],[Shipdate]])</f>
        <v>2023</v>
      </c>
      <c r="K1301">
        <f>MONTH(shipments[[#This Row],[Shipdate]])</f>
        <v>5</v>
      </c>
      <c r="L1301" t="str">
        <f>TEXT(shipments[[#This Row],[Shipdate]],"mmmm")</f>
        <v>May</v>
      </c>
      <c r="M1301">
        <f>_xlfn.XLOOKUP(shipments[[#This Row],[PID]],products[PID],products[Cost_per_box],"NA",0)</f>
        <v>2.76</v>
      </c>
      <c r="N1301">
        <f>shipments[[#This Row],[Boxes]]*shipments[[#This Row],[Cost Per Box]]</f>
        <v>4159.32</v>
      </c>
      <c r="O1301">
        <f>shipments[[#This Row],[Sales Amount]]-shipments[[#This Row],[Total Cost]]</f>
        <v>7896.18</v>
      </c>
      <c r="P1301" s="9">
        <f>shipments[[#This Row],[Profit]]/shipments[[#This Row],[Sales Amount]]</f>
        <v>0.65498569117830041</v>
      </c>
    </row>
    <row r="1302" spans="1:16" x14ac:dyDescent="1">
      <c r="A1302" t="s">
        <v>1337</v>
      </c>
      <c r="B1302" t="s">
        <v>8040</v>
      </c>
      <c r="C1302" t="s">
        <v>8029</v>
      </c>
      <c r="D1302" t="s">
        <v>8035</v>
      </c>
      <c r="E1302" s="1">
        <v>45244</v>
      </c>
      <c r="F1302">
        <v>2416.5</v>
      </c>
      <c r="G1302">
        <v>269</v>
      </c>
      <c r="H1302" t="s">
        <v>6</v>
      </c>
      <c r="I1302" t="str">
        <f>_xlfn.XLOOKUP(shipments[[#This Row],[SPID]],people[SPID],people[Sales_person],"NA",0)</f>
        <v>Gunar Cockshoot</v>
      </c>
      <c r="J1302">
        <f>YEAR(shipments[[#This Row],[Shipdate]])</f>
        <v>2023</v>
      </c>
      <c r="K1302">
        <f>MONTH(shipments[[#This Row],[Shipdate]])</f>
        <v>11</v>
      </c>
      <c r="L1302" t="str">
        <f>TEXT(shipments[[#This Row],[Shipdate]],"mmmm")</f>
        <v>November</v>
      </c>
      <c r="M1302">
        <f>_xlfn.XLOOKUP(shipments[[#This Row],[PID]],products[PID],products[Cost_per_box],"NA",0)</f>
        <v>2.76</v>
      </c>
      <c r="N1302">
        <f>shipments[[#This Row],[Boxes]]*shipments[[#This Row],[Cost Per Box]]</f>
        <v>742.43999999999994</v>
      </c>
      <c r="O1302">
        <f>shipments[[#This Row],[Sales Amount]]-shipments[[#This Row],[Total Cost]]</f>
        <v>1674.06</v>
      </c>
      <c r="P1302" s="9">
        <f>shipments[[#This Row],[Profit]]/shipments[[#This Row],[Sales Amount]]</f>
        <v>0.69276225946617009</v>
      </c>
    </row>
    <row r="1303" spans="1:16" x14ac:dyDescent="1">
      <c r="A1303" t="s">
        <v>1338</v>
      </c>
      <c r="B1303" t="s">
        <v>8040</v>
      </c>
      <c r="C1303" t="s">
        <v>8030</v>
      </c>
      <c r="D1303" t="s">
        <v>8036</v>
      </c>
      <c r="E1303" s="1">
        <v>45510</v>
      </c>
      <c r="F1303">
        <v>7101</v>
      </c>
      <c r="G1303">
        <v>646</v>
      </c>
      <c r="H1303" t="s">
        <v>17</v>
      </c>
      <c r="I1303" t="str">
        <f>_xlfn.XLOOKUP(shipments[[#This Row],[SPID]],people[SPID],people[Sales_person],"NA",0)</f>
        <v>Gunar Cockshoot</v>
      </c>
      <c r="J1303">
        <f>YEAR(shipments[[#This Row],[Shipdate]])</f>
        <v>2024</v>
      </c>
      <c r="K1303">
        <f>MONTH(shipments[[#This Row],[Shipdate]])</f>
        <v>8</v>
      </c>
      <c r="L1303" t="str">
        <f>TEXT(shipments[[#This Row],[Shipdate]],"mmmm")</f>
        <v>August</v>
      </c>
      <c r="M1303">
        <f>_xlfn.XLOOKUP(shipments[[#This Row],[PID]],products[PID],products[Cost_per_box],"NA",0)</f>
        <v>3.32</v>
      </c>
      <c r="N1303">
        <f>shipments[[#This Row],[Boxes]]*shipments[[#This Row],[Cost Per Box]]</f>
        <v>2144.7199999999998</v>
      </c>
      <c r="O1303">
        <f>shipments[[#This Row],[Sales Amount]]-shipments[[#This Row],[Total Cost]]</f>
        <v>4956.2800000000007</v>
      </c>
      <c r="P1303" s="9">
        <f>shipments[[#This Row],[Profit]]/shipments[[#This Row],[Sales Amount]]</f>
        <v>0.69796930009857772</v>
      </c>
    </row>
    <row r="1304" spans="1:16" x14ac:dyDescent="1">
      <c r="A1304" t="s">
        <v>1339</v>
      </c>
      <c r="B1304" t="s">
        <v>8040</v>
      </c>
      <c r="C1304" t="s">
        <v>8030</v>
      </c>
      <c r="D1304" t="s">
        <v>8036</v>
      </c>
      <c r="E1304" s="1">
        <v>45399</v>
      </c>
      <c r="F1304">
        <v>3750.75</v>
      </c>
      <c r="G1304">
        <v>376</v>
      </c>
      <c r="H1304" t="s">
        <v>6</v>
      </c>
      <c r="I1304" t="str">
        <f>_xlfn.XLOOKUP(shipments[[#This Row],[SPID]],people[SPID],people[Sales_person],"NA",0)</f>
        <v>Gunar Cockshoot</v>
      </c>
      <c r="J1304">
        <f>YEAR(shipments[[#This Row],[Shipdate]])</f>
        <v>2024</v>
      </c>
      <c r="K1304">
        <f>MONTH(shipments[[#This Row],[Shipdate]])</f>
        <v>4</v>
      </c>
      <c r="L1304" t="str">
        <f>TEXT(shipments[[#This Row],[Shipdate]],"mmmm")</f>
        <v>April</v>
      </c>
      <c r="M1304">
        <f>_xlfn.XLOOKUP(shipments[[#This Row],[PID]],products[PID],products[Cost_per_box],"NA",0)</f>
        <v>3.32</v>
      </c>
      <c r="N1304">
        <f>shipments[[#This Row],[Boxes]]*shipments[[#This Row],[Cost Per Box]]</f>
        <v>1248.32</v>
      </c>
      <c r="O1304">
        <f>shipments[[#This Row],[Sales Amount]]-shipments[[#This Row],[Total Cost]]</f>
        <v>2502.4300000000003</v>
      </c>
      <c r="P1304" s="9">
        <f>shipments[[#This Row],[Profit]]/shipments[[#This Row],[Sales Amount]]</f>
        <v>0.66718123042058264</v>
      </c>
    </row>
    <row r="1305" spans="1:16" x14ac:dyDescent="1">
      <c r="A1305" t="s">
        <v>1340</v>
      </c>
      <c r="B1305" t="s">
        <v>8040</v>
      </c>
      <c r="C1305" t="s">
        <v>8030</v>
      </c>
      <c r="D1305" t="s">
        <v>8037</v>
      </c>
      <c r="E1305" s="1">
        <v>45518</v>
      </c>
      <c r="F1305">
        <v>5292</v>
      </c>
      <c r="G1305">
        <v>588</v>
      </c>
      <c r="H1305" t="s">
        <v>17</v>
      </c>
      <c r="I1305" t="str">
        <f>_xlfn.XLOOKUP(shipments[[#This Row],[SPID]],people[SPID],people[Sales_person],"NA",0)</f>
        <v>Gunar Cockshoot</v>
      </c>
      <c r="J1305">
        <f>YEAR(shipments[[#This Row],[Shipdate]])</f>
        <v>2024</v>
      </c>
      <c r="K1305">
        <f>MONTH(shipments[[#This Row],[Shipdate]])</f>
        <v>8</v>
      </c>
      <c r="L1305" t="str">
        <f>TEXT(shipments[[#This Row],[Shipdate]],"mmmm")</f>
        <v>August</v>
      </c>
      <c r="M1305">
        <f>_xlfn.XLOOKUP(shipments[[#This Row],[PID]],products[PID],products[Cost_per_box],"NA",0)</f>
        <v>3.32</v>
      </c>
      <c r="N1305">
        <f>shipments[[#This Row],[Boxes]]*shipments[[#This Row],[Cost Per Box]]</f>
        <v>1952.1599999999999</v>
      </c>
      <c r="O1305">
        <f>shipments[[#This Row],[Sales Amount]]-shipments[[#This Row],[Total Cost]]</f>
        <v>3339.84</v>
      </c>
      <c r="P1305" s="9">
        <f>shipments[[#This Row],[Profit]]/shipments[[#This Row],[Sales Amount]]</f>
        <v>0.63111111111111118</v>
      </c>
    </row>
    <row r="1306" spans="1:16" x14ac:dyDescent="1">
      <c r="A1306" t="s">
        <v>1341</v>
      </c>
      <c r="B1306" t="s">
        <v>8040</v>
      </c>
      <c r="C1306" t="s">
        <v>8031</v>
      </c>
      <c r="D1306" t="s">
        <v>8036</v>
      </c>
      <c r="E1306" s="1">
        <v>45072</v>
      </c>
      <c r="F1306">
        <v>5154.75</v>
      </c>
      <c r="G1306">
        <v>272</v>
      </c>
      <c r="H1306" t="s">
        <v>6</v>
      </c>
      <c r="I1306" t="str">
        <f>_xlfn.XLOOKUP(shipments[[#This Row],[SPID]],people[SPID],people[Sales_person],"NA",0)</f>
        <v>Gunar Cockshoot</v>
      </c>
      <c r="J1306">
        <f>YEAR(shipments[[#This Row],[Shipdate]])</f>
        <v>2023</v>
      </c>
      <c r="K1306">
        <f>MONTH(shipments[[#This Row],[Shipdate]])</f>
        <v>5</v>
      </c>
      <c r="L1306" t="str">
        <f>TEXT(shipments[[#This Row],[Shipdate]],"mmmm")</f>
        <v>May</v>
      </c>
      <c r="M1306">
        <f>_xlfn.XLOOKUP(shipments[[#This Row],[PID]],products[PID],products[Cost_per_box],"NA",0)</f>
        <v>2.65</v>
      </c>
      <c r="N1306">
        <f>shipments[[#This Row],[Boxes]]*shipments[[#This Row],[Cost Per Box]]</f>
        <v>720.8</v>
      </c>
      <c r="O1306">
        <f>shipments[[#This Row],[Sales Amount]]-shipments[[#This Row],[Total Cost]]</f>
        <v>4433.95</v>
      </c>
      <c r="P1306" s="9">
        <f>shipments[[#This Row],[Profit]]/shipments[[#This Row],[Sales Amount]]</f>
        <v>0.8601678063921625</v>
      </c>
    </row>
    <row r="1307" spans="1:16" x14ac:dyDescent="1">
      <c r="A1307" t="s">
        <v>1342</v>
      </c>
      <c r="B1307" t="s">
        <v>8040</v>
      </c>
      <c r="C1307" t="s">
        <v>8031</v>
      </c>
      <c r="D1307" t="s">
        <v>8033</v>
      </c>
      <c r="E1307" s="1">
        <v>44951</v>
      </c>
      <c r="F1307">
        <v>8534.25</v>
      </c>
      <c r="G1307">
        <v>475</v>
      </c>
      <c r="H1307" t="s">
        <v>6</v>
      </c>
      <c r="I1307" t="str">
        <f>_xlfn.XLOOKUP(shipments[[#This Row],[SPID]],people[SPID],people[Sales_person],"NA",0)</f>
        <v>Gunar Cockshoot</v>
      </c>
      <c r="J1307">
        <f>YEAR(shipments[[#This Row],[Shipdate]])</f>
        <v>2023</v>
      </c>
      <c r="K1307">
        <f>MONTH(shipments[[#This Row],[Shipdate]])</f>
        <v>1</v>
      </c>
      <c r="L1307" t="str">
        <f>TEXT(shipments[[#This Row],[Shipdate]],"mmmm")</f>
        <v>January</v>
      </c>
      <c r="M1307">
        <f>_xlfn.XLOOKUP(shipments[[#This Row],[PID]],products[PID],products[Cost_per_box],"NA",0)</f>
        <v>2.65</v>
      </c>
      <c r="N1307">
        <f>shipments[[#This Row],[Boxes]]*shipments[[#This Row],[Cost Per Box]]</f>
        <v>1258.75</v>
      </c>
      <c r="O1307">
        <f>shipments[[#This Row],[Sales Amount]]-shipments[[#This Row],[Total Cost]]</f>
        <v>7275.5</v>
      </c>
      <c r="P1307" s="9">
        <f>shipments[[#This Row],[Profit]]/shipments[[#This Row],[Sales Amount]]</f>
        <v>0.85250607844860415</v>
      </c>
    </row>
    <row r="1308" spans="1:16" x14ac:dyDescent="1">
      <c r="A1308" t="s">
        <v>1343</v>
      </c>
      <c r="B1308" t="s">
        <v>8040</v>
      </c>
      <c r="C1308" t="s">
        <v>8031</v>
      </c>
      <c r="D1308" t="s">
        <v>8032</v>
      </c>
      <c r="E1308" s="1">
        <v>45034</v>
      </c>
      <c r="F1308">
        <v>1575</v>
      </c>
      <c r="G1308">
        <v>79</v>
      </c>
      <c r="H1308" t="s">
        <v>6</v>
      </c>
      <c r="I1308" t="str">
        <f>_xlfn.XLOOKUP(shipments[[#This Row],[SPID]],people[SPID],people[Sales_person],"NA",0)</f>
        <v>Gunar Cockshoot</v>
      </c>
      <c r="J1308">
        <f>YEAR(shipments[[#This Row],[Shipdate]])</f>
        <v>2023</v>
      </c>
      <c r="K1308">
        <f>MONTH(shipments[[#This Row],[Shipdate]])</f>
        <v>4</v>
      </c>
      <c r="L1308" t="str">
        <f>TEXT(shipments[[#This Row],[Shipdate]],"mmmm")</f>
        <v>April</v>
      </c>
      <c r="M1308">
        <f>_xlfn.XLOOKUP(shipments[[#This Row],[PID]],products[PID],products[Cost_per_box],"NA",0)</f>
        <v>2.65</v>
      </c>
      <c r="N1308">
        <f>shipments[[#This Row],[Boxes]]*shipments[[#This Row],[Cost Per Box]]</f>
        <v>209.35</v>
      </c>
      <c r="O1308">
        <f>shipments[[#This Row],[Sales Amount]]-shipments[[#This Row],[Total Cost]]</f>
        <v>1365.65</v>
      </c>
      <c r="P1308" s="9">
        <f>shipments[[#This Row],[Profit]]/shipments[[#This Row],[Sales Amount]]</f>
        <v>0.86707936507936512</v>
      </c>
    </row>
    <row r="1309" spans="1:16" x14ac:dyDescent="1">
      <c r="A1309" t="s">
        <v>1344</v>
      </c>
      <c r="B1309" t="s">
        <v>8040</v>
      </c>
      <c r="C1309" t="s">
        <v>8031</v>
      </c>
      <c r="D1309" t="s">
        <v>8035</v>
      </c>
      <c r="E1309" s="1">
        <v>44958</v>
      </c>
      <c r="F1309">
        <v>2871</v>
      </c>
      <c r="G1309">
        <v>137</v>
      </c>
      <c r="H1309" t="s">
        <v>6</v>
      </c>
      <c r="I1309" t="str">
        <f>_xlfn.XLOOKUP(shipments[[#This Row],[SPID]],people[SPID],people[Sales_person],"NA",0)</f>
        <v>Gunar Cockshoot</v>
      </c>
      <c r="J1309">
        <f>YEAR(shipments[[#This Row],[Shipdate]])</f>
        <v>2023</v>
      </c>
      <c r="K1309">
        <f>MONTH(shipments[[#This Row],[Shipdate]])</f>
        <v>2</v>
      </c>
      <c r="L1309" t="str">
        <f>TEXT(shipments[[#This Row],[Shipdate]],"mmmm")</f>
        <v>February</v>
      </c>
      <c r="M1309">
        <f>_xlfn.XLOOKUP(shipments[[#This Row],[PID]],products[PID],products[Cost_per_box],"NA",0)</f>
        <v>2.65</v>
      </c>
      <c r="N1309">
        <f>shipments[[#This Row],[Boxes]]*shipments[[#This Row],[Cost Per Box]]</f>
        <v>363.05</v>
      </c>
      <c r="O1309">
        <f>shipments[[#This Row],[Sales Amount]]-shipments[[#This Row],[Total Cost]]</f>
        <v>2507.9499999999998</v>
      </c>
      <c r="P1309" s="9">
        <f>shipments[[#This Row],[Profit]]/shipments[[#This Row],[Sales Amount]]</f>
        <v>0.87354580285614758</v>
      </c>
    </row>
    <row r="1310" spans="1:16" x14ac:dyDescent="1">
      <c r="A1310" t="s">
        <v>1345</v>
      </c>
      <c r="B1310" t="s">
        <v>8040</v>
      </c>
      <c r="C1310" t="s">
        <v>8010</v>
      </c>
      <c r="D1310" t="s">
        <v>8036</v>
      </c>
      <c r="E1310" s="1">
        <v>45467</v>
      </c>
      <c r="F1310">
        <v>7942.5</v>
      </c>
      <c r="G1310">
        <v>662</v>
      </c>
      <c r="H1310" t="s">
        <v>39</v>
      </c>
      <c r="I1310" t="str">
        <f>_xlfn.XLOOKUP(shipments[[#This Row],[SPID]],people[SPID],people[Sales_person],"NA",0)</f>
        <v>Gunar Cockshoot</v>
      </c>
      <c r="J1310">
        <f>YEAR(shipments[[#This Row],[Shipdate]])</f>
        <v>2024</v>
      </c>
      <c r="K1310">
        <f>MONTH(shipments[[#This Row],[Shipdate]])</f>
        <v>6</v>
      </c>
      <c r="L1310" t="str">
        <f>TEXT(shipments[[#This Row],[Shipdate]],"mmmm")</f>
        <v>June</v>
      </c>
      <c r="M1310">
        <f>_xlfn.XLOOKUP(shipments[[#This Row],[PID]],products[PID],products[Cost_per_box],"NA",0)</f>
        <v>5.26</v>
      </c>
      <c r="N1310">
        <f>shipments[[#This Row],[Boxes]]*shipments[[#This Row],[Cost Per Box]]</f>
        <v>3482.12</v>
      </c>
      <c r="O1310">
        <f>shipments[[#This Row],[Sales Amount]]-shipments[[#This Row],[Total Cost]]</f>
        <v>4460.38</v>
      </c>
      <c r="P1310" s="9">
        <f>shipments[[#This Row],[Profit]]/shipments[[#This Row],[Sales Amount]]</f>
        <v>0.56158388416745364</v>
      </c>
    </row>
    <row r="1311" spans="1:16" x14ac:dyDescent="1">
      <c r="A1311" t="s">
        <v>1346</v>
      </c>
      <c r="B1311" t="s">
        <v>8040</v>
      </c>
      <c r="C1311" t="s">
        <v>8010</v>
      </c>
      <c r="D1311" t="s">
        <v>8037</v>
      </c>
      <c r="E1311" s="1">
        <v>44965</v>
      </c>
      <c r="F1311">
        <v>9747</v>
      </c>
      <c r="G1311">
        <v>750</v>
      </c>
      <c r="H1311" t="s">
        <v>6</v>
      </c>
      <c r="I1311" t="str">
        <f>_xlfn.XLOOKUP(shipments[[#This Row],[SPID]],people[SPID],people[Sales_person],"NA",0)</f>
        <v>Gunar Cockshoot</v>
      </c>
      <c r="J1311">
        <f>YEAR(shipments[[#This Row],[Shipdate]])</f>
        <v>2023</v>
      </c>
      <c r="K1311">
        <f>MONTH(shipments[[#This Row],[Shipdate]])</f>
        <v>2</v>
      </c>
      <c r="L1311" t="str">
        <f>TEXT(shipments[[#This Row],[Shipdate]],"mmmm")</f>
        <v>February</v>
      </c>
      <c r="M1311">
        <f>_xlfn.XLOOKUP(shipments[[#This Row],[PID]],products[PID],products[Cost_per_box],"NA",0)</f>
        <v>5.26</v>
      </c>
      <c r="N1311">
        <f>shipments[[#This Row],[Boxes]]*shipments[[#This Row],[Cost Per Box]]</f>
        <v>3945</v>
      </c>
      <c r="O1311">
        <f>shipments[[#This Row],[Sales Amount]]-shipments[[#This Row],[Total Cost]]</f>
        <v>5802</v>
      </c>
      <c r="P1311" s="9">
        <f>shipments[[#This Row],[Profit]]/shipments[[#This Row],[Sales Amount]]</f>
        <v>0.59526008002462294</v>
      </c>
    </row>
    <row r="1312" spans="1:16" x14ac:dyDescent="1">
      <c r="A1312" t="s">
        <v>1347</v>
      </c>
      <c r="B1312" t="s">
        <v>8040</v>
      </c>
      <c r="C1312" t="s">
        <v>8010</v>
      </c>
      <c r="D1312" t="s">
        <v>8033</v>
      </c>
      <c r="E1312" s="1">
        <v>45449</v>
      </c>
      <c r="F1312">
        <v>9263.25</v>
      </c>
      <c r="G1312">
        <v>772</v>
      </c>
      <c r="H1312" t="s">
        <v>6</v>
      </c>
      <c r="I1312" t="str">
        <f>_xlfn.XLOOKUP(shipments[[#This Row],[SPID]],people[SPID],people[Sales_person],"NA",0)</f>
        <v>Gunar Cockshoot</v>
      </c>
      <c r="J1312">
        <f>YEAR(shipments[[#This Row],[Shipdate]])</f>
        <v>2024</v>
      </c>
      <c r="K1312">
        <f>MONTH(shipments[[#This Row],[Shipdate]])</f>
        <v>6</v>
      </c>
      <c r="L1312" t="str">
        <f>TEXT(shipments[[#This Row],[Shipdate]],"mmmm")</f>
        <v>June</v>
      </c>
      <c r="M1312">
        <f>_xlfn.XLOOKUP(shipments[[#This Row],[PID]],products[PID],products[Cost_per_box],"NA",0)</f>
        <v>5.26</v>
      </c>
      <c r="N1312">
        <f>shipments[[#This Row],[Boxes]]*shipments[[#This Row],[Cost Per Box]]</f>
        <v>4060.72</v>
      </c>
      <c r="O1312">
        <f>shipments[[#This Row],[Sales Amount]]-shipments[[#This Row],[Total Cost]]</f>
        <v>5202.5300000000007</v>
      </c>
      <c r="P1312" s="9">
        <f>shipments[[#This Row],[Profit]]/shipments[[#This Row],[Sales Amount]]</f>
        <v>0.56163117696272913</v>
      </c>
    </row>
    <row r="1313" spans="1:16" x14ac:dyDescent="1">
      <c r="A1313" t="s">
        <v>1348</v>
      </c>
      <c r="B1313" t="s">
        <v>8040</v>
      </c>
      <c r="C1313" t="s">
        <v>8010</v>
      </c>
      <c r="D1313" t="s">
        <v>8036</v>
      </c>
      <c r="E1313" s="1">
        <v>45376</v>
      </c>
      <c r="F1313">
        <v>9177.75</v>
      </c>
      <c r="G1313">
        <v>574</v>
      </c>
      <c r="H1313" t="s">
        <v>6</v>
      </c>
      <c r="I1313" t="str">
        <f>_xlfn.XLOOKUP(shipments[[#This Row],[SPID]],people[SPID],people[Sales_person],"NA",0)</f>
        <v>Gunar Cockshoot</v>
      </c>
      <c r="J1313">
        <f>YEAR(shipments[[#This Row],[Shipdate]])</f>
        <v>2024</v>
      </c>
      <c r="K1313">
        <f>MONTH(shipments[[#This Row],[Shipdate]])</f>
        <v>3</v>
      </c>
      <c r="L1313" t="str">
        <f>TEXT(shipments[[#This Row],[Shipdate]],"mmmm")</f>
        <v>March</v>
      </c>
      <c r="M1313">
        <f>_xlfn.XLOOKUP(shipments[[#This Row],[PID]],products[PID],products[Cost_per_box],"NA",0)</f>
        <v>5.26</v>
      </c>
      <c r="N1313">
        <f>shipments[[#This Row],[Boxes]]*shipments[[#This Row],[Cost Per Box]]</f>
        <v>3019.24</v>
      </c>
      <c r="O1313">
        <f>shipments[[#This Row],[Sales Amount]]-shipments[[#This Row],[Total Cost]]</f>
        <v>6158.51</v>
      </c>
      <c r="P1313" s="9">
        <f>shipments[[#This Row],[Profit]]/shipments[[#This Row],[Sales Amount]]</f>
        <v>0.67102612296042063</v>
      </c>
    </row>
    <row r="1314" spans="1:16" x14ac:dyDescent="1">
      <c r="A1314" t="s">
        <v>1349</v>
      </c>
      <c r="B1314" t="s">
        <v>8040</v>
      </c>
      <c r="C1314" t="s">
        <v>8010</v>
      </c>
      <c r="D1314" t="s">
        <v>8035</v>
      </c>
      <c r="E1314" s="1">
        <v>44980</v>
      </c>
      <c r="F1314">
        <v>3458.25</v>
      </c>
      <c r="G1314">
        <v>289</v>
      </c>
      <c r="H1314" t="s">
        <v>6</v>
      </c>
      <c r="I1314" t="str">
        <f>_xlfn.XLOOKUP(shipments[[#This Row],[SPID]],people[SPID],people[Sales_person],"NA",0)</f>
        <v>Gunar Cockshoot</v>
      </c>
      <c r="J1314">
        <f>YEAR(shipments[[#This Row],[Shipdate]])</f>
        <v>2023</v>
      </c>
      <c r="K1314">
        <f>MONTH(shipments[[#This Row],[Shipdate]])</f>
        <v>2</v>
      </c>
      <c r="L1314" t="str">
        <f>TEXT(shipments[[#This Row],[Shipdate]],"mmmm")</f>
        <v>February</v>
      </c>
      <c r="M1314">
        <f>_xlfn.XLOOKUP(shipments[[#This Row],[PID]],products[PID],products[Cost_per_box],"NA",0)</f>
        <v>5.26</v>
      </c>
      <c r="N1314">
        <f>shipments[[#This Row],[Boxes]]*shipments[[#This Row],[Cost Per Box]]</f>
        <v>1520.1399999999999</v>
      </c>
      <c r="O1314">
        <f>shipments[[#This Row],[Sales Amount]]-shipments[[#This Row],[Total Cost]]</f>
        <v>1938.1100000000001</v>
      </c>
      <c r="P1314" s="9">
        <f>shipments[[#This Row],[Profit]]/shipments[[#This Row],[Sales Amount]]</f>
        <v>0.56043085375551227</v>
      </c>
    </row>
    <row r="1315" spans="1:16" x14ac:dyDescent="1">
      <c r="A1315" t="s">
        <v>1350</v>
      </c>
      <c r="B1315" t="s">
        <v>8040</v>
      </c>
      <c r="C1315" t="s">
        <v>8010</v>
      </c>
      <c r="D1315" t="s">
        <v>8037</v>
      </c>
      <c r="E1315" s="1">
        <v>45069</v>
      </c>
      <c r="F1315">
        <v>3177</v>
      </c>
      <c r="G1315">
        <v>199</v>
      </c>
      <c r="H1315" t="s">
        <v>6</v>
      </c>
      <c r="I1315" t="str">
        <f>_xlfn.XLOOKUP(shipments[[#This Row],[SPID]],people[SPID],people[Sales_person],"NA",0)</f>
        <v>Gunar Cockshoot</v>
      </c>
      <c r="J1315">
        <f>YEAR(shipments[[#This Row],[Shipdate]])</f>
        <v>2023</v>
      </c>
      <c r="K1315">
        <f>MONTH(shipments[[#This Row],[Shipdate]])</f>
        <v>5</v>
      </c>
      <c r="L1315" t="str">
        <f>TEXT(shipments[[#This Row],[Shipdate]],"mmmm")</f>
        <v>May</v>
      </c>
      <c r="M1315">
        <f>_xlfn.XLOOKUP(shipments[[#This Row],[PID]],products[PID],products[Cost_per_box],"NA",0)</f>
        <v>5.26</v>
      </c>
      <c r="N1315">
        <f>shipments[[#This Row],[Boxes]]*shipments[[#This Row],[Cost Per Box]]</f>
        <v>1046.74</v>
      </c>
      <c r="O1315">
        <f>shipments[[#This Row],[Sales Amount]]-shipments[[#This Row],[Total Cost]]</f>
        <v>2130.2600000000002</v>
      </c>
      <c r="P1315" s="9">
        <f>shipments[[#This Row],[Profit]]/shipments[[#This Row],[Sales Amount]]</f>
        <v>0.6705256531318855</v>
      </c>
    </row>
    <row r="1316" spans="1:16" x14ac:dyDescent="1">
      <c r="A1316" t="s">
        <v>1351</v>
      </c>
      <c r="B1316" t="s">
        <v>8040</v>
      </c>
      <c r="C1316" t="s">
        <v>8011</v>
      </c>
      <c r="D1316" t="s">
        <v>8036</v>
      </c>
      <c r="E1316" s="1">
        <v>45209</v>
      </c>
      <c r="F1316">
        <v>4727.25</v>
      </c>
      <c r="G1316">
        <v>296</v>
      </c>
      <c r="H1316" t="s">
        <v>6</v>
      </c>
      <c r="I1316" t="str">
        <f>_xlfn.XLOOKUP(shipments[[#This Row],[SPID]],people[SPID],people[Sales_person],"NA",0)</f>
        <v>Gunar Cockshoot</v>
      </c>
      <c r="J1316">
        <f>YEAR(shipments[[#This Row],[Shipdate]])</f>
        <v>2023</v>
      </c>
      <c r="K1316">
        <f>MONTH(shipments[[#This Row],[Shipdate]])</f>
        <v>10</v>
      </c>
      <c r="L1316" t="str">
        <f>TEXT(shipments[[#This Row],[Shipdate]],"mmmm")</f>
        <v>October</v>
      </c>
      <c r="M1316">
        <f>_xlfn.XLOOKUP(shipments[[#This Row],[PID]],products[PID],products[Cost_per_box],"NA",0)</f>
        <v>7.48</v>
      </c>
      <c r="N1316">
        <f>shipments[[#This Row],[Boxes]]*shipments[[#This Row],[Cost Per Box]]</f>
        <v>2214.08</v>
      </c>
      <c r="O1316">
        <f>shipments[[#This Row],[Sales Amount]]-shipments[[#This Row],[Total Cost]]</f>
        <v>2513.17</v>
      </c>
      <c r="P1316" s="9">
        <f>shipments[[#This Row],[Profit]]/shipments[[#This Row],[Sales Amount]]</f>
        <v>0.53163467132053521</v>
      </c>
    </row>
    <row r="1317" spans="1:16" x14ac:dyDescent="1">
      <c r="A1317" t="s">
        <v>1352</v>
      </c>
      <c r="B1317" t="s">
        <v>8040</v>
      </c>
      <c r="C1317" t="s">
        <v>8013</v>
      </c>
      <c r="D1317" t="s">
        <v>8033</v>
      </c>
      <c r="E1317" s="1">
        <v>45118</v>
      </c>
      <c r="F1317">
        <v>2108.25</v>
      </c>
      <c r="G1317">
        <v>422</v>
      </c>
      <c r="H1317" t="s">
        <v>6</v>
      </c>
      <c r="I1317" t="str">
        <f>_xlfn.XLOOKUP(shipments[[#This Row],[SPID]],people[SPID],people[Sales_person],"NA",0)</f>
        <v>Gunar Cockshoot</v>
      </c>
      <c r="J1317">
        <f>YEAR(shipments[[#This Row],[Shipdate]])</f>
        <v>2023</v>
      </c>
      <c r="K1317">
        <f>MONTH(shipments[[#This Row],[Shipdate]])</f>
        <v>7</v>
      </c>
      <c r="L1317" t="str">
        <f>TEXT(shipments[[#This Row],[Shipdate]],"mmmm")</f>
        <v>July</v>
      </c>
      <c r="M1317">
        <f>_xlfn.XLOOKUP(shipments[[#This Row],[PID]],products[PID],products[Cost_per_box],"NA",0)</f>
        <v>3.85</v>
      </c>
      <c r="N1317">
        <f>shipments[[#This Row],[Boxes]]*shipments[[#This Row],[Cost Per Box]]</f>
        <v>1624.7</v>
      </c>
      <c r="O1317">
        <f>shipments[[#This Row],[Sales Amount]]-shipments[[#This Row],[Total Cost]]</f>
        <v>483.54999999999995</v>
      </c>
      <c r="P1317" s="9">
        <f>shipments[[#This Row],[Profit]]/shipments[[#This Row],[Sales Amount]]</f>
        <v>0.22936084430214632</v>
      </c>
    </row>
    <row r="1318" spans="1:16" x14ac:dyDescent="1">
      <c r="A1318" t="s">
        <v>1353</v>
      </c>
      <c r="B1318" t="s">
        <v>8040</v>
      </c>
      <c r="C1318" t="s">
        <v>8013</v>
      </c>
      <c r="D1318" t="s">
        <v>8036</v>
      </c>
      <c r="E1318" s="1">
        <v>45541</v>
      </c>
      <c r="F1318">
        <v>7641</v>
      </c>
      <c r="G1318">
        <v>849</v>
      </c>
      <c r="H1318" t="s">
        <v>25</v>
      </c>
      <c r="I1318" t="str">
        <f>_xlfn.XLOOKUP(shipments[[#This Row],[SPID]],people[SPID],people[Sales_person],"NA",0)</f>
        <v>Gunar Cockshoot</v>
      </c>
      <c r="J1318">
        <f>YEAR(shipments[[#This Row],[Shipdate]])</f>
        <v>2024</v>
      </c>
      <c r="K1318">
        <f>MONTH(shipments[[#This Row],[Shipdate]])</f>
        <v>9</v>
      </c>
      <c r="L1318" t="str">
        <f>TEXT(shipments[[#This Row],[Shipdate]],"mmmm")</f>
        <v>September</v>
      </c>
      <c r="M1318">
        <f>_xlfn.XLOOKUP(shipments[[#This Row],[PID]],products[PID],products[Cost_per_box],"NA",0)</f>
        <v>3.85</v>
      </c>
      <c r="N1318">
        <f>shipments[[#This Row],[Boxes]]*shipments[[#This Row],[Cost Per Box]]</f>
        <v>3268.65</v>
      </c>
      <c r="O1318">
        <f>shipments[[#This Row],[Sales Amount]]-shipments[[#This Row],[Total Cost]]</f>
        <v>4372.3500000000004</v>
      </c>
      <c r="P1318" s="9">
        <f>shipments[[#This Row],[Profit]]/shipments[[#This Row],[Sales Amount]]</f>
        <v>0.5722222222222223</v>
      </c>
    </row>
    <row r="1319" spans="1:16" x14ac:dyDescent="1">
      <c r="A1319" t="s">
        <v>1354</v>
      </c>
      <c r="B1319" t="s">
        <v>8040</v>
      </c>
      <c r="C1319" t="s">
        <v>8014</v>
      </c>
      <c r="D1319" t="s">
        <v>8032</v>
      </c>
      <c r="E1319" s="1">
        <v>45495</v>
      </c>
      <c r="F1319">
        <v>2560.5</v>
      </c>
      <c r="G1319">
        <v>321</v>
      </c>
      <c r="H1319" t="s">
        <v>17</v>
      </c>
      <c r="I1319" t="str">
        <f>_xlfn.XLOOKUP(shipments[[#This Row],[SPID]],people[SPID],people[Sales_person],"NA",0)</f>
        <v>Gunar Cockshoot</v>
      </c>
      <c r="J1319">
        <f>YEAR(shipments[[#This Row],[Shipdate]])</f>
        <v>2024</v>
      </c>
      <c r="K1319">
        <f>MONTH(shipments[[#This Row],[Shipdate]])</f>
        <v>7</v>
      </c>
      <c r="L1319" t="str">
        <f>TEXT(shipments[[#This Row],[Shipdate]],"mmmm")</f>
        <v>July</v>
      </c>
      <c r="M1319">
        <f>_xlfn.XLOOKUP(shipments[[#This Row],[PID]],products[PID],products[Cost_per_box],"NA",0)</f>
        <v>5.72</v>
      </c>
      <c r="N1319">
        <f>shipments[[#This Row],[Boxes]]*shipments[[#This Row],[Cost Per Box]]</f>
        <v>1836.12</v>
      </c>
      <c r="O1319">
        <f>shipments[[#This Row],[Sales Amount]]-shipments[[#This Row],[Total Cost]]</f>
        <v>724.38000000000011</v>
      </c>
      <c r="P1319" s="9">
        <f>shipments[[#This Row],[Profit]]/shipments[[#This Row],[Sales Amount]]</f>
        <v>0.28290568248388992</v>
      </c>
    </row>
    <row r="1320" spans="1:16" x14ac:dyDescent="1">
      <c r="A1320" t="s">
        <v>1355</v>
      </c>
      <c r="B1320" t="s">
        <v>8040</v>
      </c>
      <c r="C1320" t="s">
        <v>8014</v>
      </c>
      <c r="D1320" t="s">
        <v>8036</v>
      </c>
      <c r="E1320" s="1">
        <v>44992</v>
      </c>
      <c r="F1320">
        <v>5928.75</v>
      </c>
      <c r="G1320">
        <v>989</v>
      </c>
      <c r="H1320" t="s">
        <v>6</v>
      </c>
      <c r="I1320" t="str">
        <f>_xlfn.XLOOKUP(shipments[[#This Row],[SPID]],people[SPID],people[Sales_person],"NA",0)</f>
        <v>Gunar Cockshoot</v>
      </c>
      <c r="J1320">
        <f>YEAR(shipments[[#This Row],[Shipdate]])</f>
        <v>2023</v>
      </c>
      <c r="K1320">
        <f>MONTH(shipments[[#This Row],[Shipdate]])</f>
        <v>3</v>
      </c>
      <c r="L1320" t="str">
        <f>TEXT(shipments[[#This Row],[Shipdate]],"mmmm")</f>
        <v>March</v>
      </c>
      <c r="M1320">
        <f>_xlfn.XLOOKUP(shipments[[#This Row],[PID]],products[PID],products[Cost_per_box],"NA",0)</f>
        <v>5.72</v>
      </c>
      <c r="N1320">
        <f>shipments[[#This Row],[Boxes]]*shipments[[#This Row],[Cost Per Box]]</f>
        <v>5657.08</v>
      </c>
      <c r="O1320">
        <f>shipments[[#This Row],[Sales Amount]]-shipments[[#This Row],[Total Cost]]</f>
        <v>271.67000000000007</v>
      </c>
      <c r="P1320" s="9">
        <f>shipments[[#This Row],[Profit]]/shipments[[#This Row],[Sales Amount]]</f>
        <v>4.5822475226649811E-2</v>
      </c>
    </row>
    <row r="1321" spans="1:16" x14ac:dyDescent="1">
      <c r="A1321" t="s">
        <v>1356</v>
      </c>
      <c r="B1321" t="s">
        <v>8040</v>
      </c>
      <c r="C1321" t="s">
        <v>8014</v>
      </c>
      <c r="D1321" t="s">
        <v>8037</v>
      </c>
      <c r="E1321" s="1">
        <v>44950</v>
      </c>
      <c r="F1321">
        <v>3048.75</v>
      </c>
      <c r="G1321">
        <v>509</v>
      </c>
      <c r="H1321" t="s">
        <v>6</v>
      </c>
      <c r="I1321" t="str">
        <f>_xlfn.XLOOKUP(shipments[[#This Row],[SPID]],people[SPID],people[Sales_person],"NA",0)</f>
        <v>Gunar Cockshoot</v>
      </c>
      <c r="J1321">
        <f>YEAR(shipments[[#This Row],[Shipdate]])</f>
        <v>2023</v>
      </c>
      <c r="K1321">
        <f>MONTH(shipments[[#This Row],[Shipdate]])</f>
        <v>1</v>
      </c>
      <c r="L1321" t="str">
        <f>TEXT(shipments[[#This Row],[Shipdate]],"mmmm")</f>
        <v>January</v>
      </c>
      <c r="M1321">
        <f>_xlfn.XLOOKUP(shipments[[#This Row],[PID]],products[PID],products[Cost_per_box],"NA",0)</f>
        <v>5.72</v>
      </c>
      <c r="N1321">
        <f>shipments[[#This Row],[Boxes]]*shipments[[#This Row],[Cost Per Box]]</f>
        <v>2911.48</v>
      </c>
      <c r="O1321">
        <f>shipments[[#This Row],[Sales Amount]]-shipments[[#This Row],[Total Cost]]</f>
        <v>137.26999999999998</v>
      </c>
      <c r="P1321" s="9">
        <f>shipments[[#This Row],[Profit]]/shipments[[#This Row],[Sales Amount]]</f>
        <v>4.5025010250102498E-2</v>
      </c>
    </row>
    <row r="1322" spans="1:16" x14ac:dyDescent="1">
      <c r="A1322" t="s">
        <v>1357</v>
      </c>
      <c r="B1322" t="s">
        <v>8040</v>
      </c>
      <c r="C1322" t="s">
        <v>8014</v>
      </c>
      <c r="D1322" t="s">
        <v>8035</v>
      </c>
      <c r="E1322" s="1">
        <v>44984</v>
      </c>
      <c r="F1322">
        <v>2684.25</v>
      </c>
      <c r="G1322">
        <v>299</v>
      </c>
      <c r="H1322" t="s">
        <v>6</v>
      </c>
      <c r="I1322" t="str">
        <f>_xlfn.XLOOKUP(shipments[[#This Row],[SPID]],people[SPID],people[Sales_person],"NA",0)</f>
        <v>Gunar Cockshoot</v>
      </c>
      <c r="J1322">
        <f>YEAR(shipments[[#This Row],[Shipdate]])</f>
        <v>2023</v>
      </c>
      <c r="K1322">
        <f>MONTH(shipments[[#This Row],[Shipdate]])</f>
        <v>2</v>
      </c>
      <c r="L1322" t="str">
        <f>TEXT(shipments[[#This Row],[Shipdate]],"mmmm")</f>
        <v>February</v>
      </c>
      <c r="M1322">
        <f>_xlfn.XLOOKUP(shipments[[#This Row],[PID]],products[PID],products[Cost_per_box],"NA",0)</f>
        <v>5.72</v>
      </c>
      <c r="N1322">
        <f>shipments[[#This Row],[Boxes]]*shipments[[#This Row],[Cost Per Box]]</f>
        <v>1710.28</v>
      </c>
      <c r="O1322">
        <f>shipments[[#This Row],[Sales Amount]]-shipments[[#This Row],[Total Cost]]</f>
        <v>973.97</v>
      </c>
      <c r="P1322" s="9">
        <f>shipments[[#This Row],[Profit]]/shipments[[#This Row],[Sales Amount]]</f>
        <v>0.3628462326534414</v>
      </c>
    </row>
    <row r="1323" spans="1:16" x14ac:dyDescent="1">
      <c r="A1323" t="s">
        <v>1358</v>
      </c>
      <c r="B1323" t="s">
        <v>8040</v>
      </c>
      <c r="C1323" t="s">
        <v>8014</v>
      </c>
      <c r="D1323" t="s">
        <v>8033</v>
      </c>
      <c r="E1323" s="1">
        <v>45121</v>
      </c>
      <c r="F1323">
        <v>1800</v>
      </c>
      <c r="G1323">
        <v>258</v>
      </c>
      <c r="H1323" t="s">
        <v>6</v>
      </c>
      <c r="I1323" t="str">
        <f>_xlfn.XLOOKUP(shipments[[#This Row],[SPID]],people[SPID],people[Sales_person],"NA",0)</f>
        <v>Gunar Cockshoot</v>
      </c>
      <c r="J1323">
        <f>YEAR(shipments[[#This Row],[Shipdate]])</f>
        <v>2023</v>
      </c>
      <c r="K1323">
        <f>MONTH(shipments[[#This Row],[Shipdate]])</f>
        <v>7</v>
      </c>
      <c r="L1323" t="str">
        <f>TEXT(shipments[[#This Row],[Shipdate]],"mmmm")</f>
        <v>July</v>
      </c>
      <c r="M1323">
        <f>_xlfn.XLOOKUP(shipments[[#This Row],[PID]],products[PID],products[Cost_per_box],"NA",0)</f>
        <v>5.72</v>
      </c>
      <c r="N1323">
        <f>shipments[[#This Row],[Boxes]]*shipments[[#This Row],[Cost Per Box]]</f>
        <v>1475.76</v>
      </c>
      <c r="O1323">
        <f>shipments[[#This Row],[Sales Amount]]-shipments[[#This Row],[Total Cost]]</f>
        <v>324.24</v>
      </c>
      <c r="P1323" s="9">
        <f>shipments[[#This Row],[Profit]]/shipments[[#This Row],[Sales Amount]]</f>
        <v>0.18013333333333334</v>
      </c>
    </row>
    <row r="1324" spans="1:16" x14ac:dyDescent="1">
      <c r="A1324" t="s">
        <v>1359</v>
      </c>
      <c r="B1324" t="s">
        <v>8040</v>
      </c>
      <c r="C1324" t="s">
        <v>8014</v>
      </c>
      <c r="D1324" t="s">
        <v>8035</v>
      </c>
      <c r="E1324" s="1">
        <v>45138</v>
      </c>
      <c r="F1324">
        <v>2324.25</v>
      </c>
      <c r="G1324">
        <v>465</v>
      </c>
      <c r="H1324" t="s">
        <v>6</v>
      </c>
      <c r="I1324" t="str">
        <f>_xlfn.XLOOKUP(shipments[[#This Row],[SPID]],people[SPID],people[Sales_person],"NA",0)</f>
        <v>Gunar Cockshoot</v>
      </c>
      <c r="J1324">
        <f>YEAR(shipments[[#This Row],[Shipdate]])</f>
        <v>2023</v>
      </c>
      <c r="K1324">
        <f>MONTH(shipments[[#This Row],[Shipdate]])</f>
        <v>7</v>
      </c>
      <c r="L1324" t="str">
        <f>TEXT(shipments[[#This Row],[Shipdate]],"mmmm")</f>
        <v>July</v>
      </c>
      <c r="M1324">
        <f>_xlfn.XLOOKUP(shipments[[#This Row],[PID]],products[PID],products[Cost_per_box],"NA",0)</f>
        <v>5.72</v>
      </c>
      <c r="N1324">
        <f>shipments[[#This Row],[Boxes]]*shipments[[#This Row],[Cost Per Box]]</f>
        <v>2659.7999999999997</v>
      </c>
      <c r="O1324">
        <f>shipments[[#This Row],[Sales Amount]]-shipments[[#This Row],[Total Cost]]</f>
        <v>-335.54999999999973</v>
      </c>
      <c r="P1324" s="9">
        <f>shipments[[#This Row],[Profit]]/shipments[[#This Row],[Sales Amount]]</f>
        <v>-0.14436915133914155</v>
      </c>
    </row>
    <row r="1325" spans="1:16" x14ac:dyDescent="1">
      <c r="A1325" t="s">
        <v>1360</v>
      </c>
      <c r="B1325" t="s">
        <v>8040</v>
      </c>
      <c r="C1325" t="s">
        <v>8015</v>
      </c>
      <c r="D1325" t="s">
        <v>8036</v>
      </c>
      <c r="E1325" s="1">
        <v>45274</v>
      </c>
      <c r="F1325">
        <v>2504.25</v>
      </c>
      <c r="G1325">
        <v>90</v>
      </c>
      <c r="H1325" t="s">
        <v>39</v>
      </c>
      <c r="I1325" t="str">
        <f>_xlfn.XLOOKUP(shipments[[#This Row],[SPID]],people[SPID],people[Sales_person],"NA",0)</f>
        <v>Gunar Cockshoot</v>
      </c>
      <c r="J1325">
        <f>YEAR(shipments[[#This Row],[Shipdate]])</f>
        <v>2023</v>
      </c>
      <c r="K1325">
        <f>MONTH(shipments[[#This Row],[Shipdate]])</f>
        <v>12</v>
      </c>
      <c r="L1325" t="str">
        <f>TEXT(shipments[[#This Row],[Shipdate]],"mmmm")</f>
        <v>December</v>
      </c>
      <c r="M1325">
        <f>_xlfn.XLOOKUP(shipments[[#This Row],[PID]],products[PID],products[Cost_per_box],"NA",0)</f>
        <v>6.31</v>
      </c>
      <c r="N1325">
        <f>shipments[[#This Row],[Boxes]]*shipments[[#This Row],[Cost Per Box]]</f>
        <v>567.9</v>
      </c>
      <c r="O1325">
        <f>shipments[[#This Row],[Sales Amount]]-shipments[[#This Row],[Total Cost]]</f>
        <v>1936.35</v>
      </c>
      <c r="P1325" s="9">
        <f>shipments[[#This Row],[Profit]]/shipments[[#This Row],[Sales Amount]]</f>
        <v>0.77322551662174299</v>
      </c>
    </row>
    <row r="1326" spans="1:16" x14ac:dyDescent="1">
      <c r="A1326" t="s">
        <v>1361</v>
      </c>
      <c r="B1326" t="s">
        <v>8040</v>
      </c>
      <c r="C1326" t="s">
        <v>8015</v>
      </c>
      <c r="D1326" t="s">
        <v>8036</v>
      </c>
      <c r="E1326" s="1">
        <v>45504</v>
      </c>
      <c r="F1326">
        <v>7753.5</v>
      </c>
      <c r="G1326">
        <v>311</v>
      </c>
      <c r="H1326" t="s">
        <v>17</v>
      </c>
      <c r="I1326" t="str">
        <f>_xlfn.XLOOKUP(shipments[[#This Row],[SPID]],people[SPID],people[Sales_person],"NA",0)</f>
        <v>Gunar Cockshoot</v>
      </c>
      <c r="J1326">
        <f>YEAR(shipments[[#This Row],[Shipdate]])</f>
        <v>2024</v>
      </c>
      <c r="K1326">
        <f>MONTH(shipments[[#This Row],[Shipdate]])</f>
        <v>7</v>
      </c>
      <c r="L1326" t="str">
        <f>TEXT(shipments[[#This Row],[Shipdate]],"mmmm")</f>
        <v>July</v>
      </c>
      <c r="M1326">
        <f>_xlfn.XLOOKUP(shipments[[#This Row],[PID]],products[PID],products[Cost_per_box],"NA",0)</f>
        <v>6.31</v>
      </c>
      <c r="N1326">
        <f>shipments[[#This Row],[Boxes]]*shipments[[#This Row],[Cost Per Box]]</f>
        <v>1962.4099999999999</v>
      </c>
      <c r="O1326">
        <f>shipments[[#This Row],[Sales Amount]]-shipments[[#This Row],[Total Cost]]</f>
        <v>5791.09</v>
      </c>
      <c r="P1326" s="9">
        <f>shipments[[#This Row],[Profit]]/shipments[[#This Row],[Sales Amount]]</f>
        <v>0.74690010962790998</v>
      </c>
    </row>
    <row r="1327" spans="1:16" x14ac:dyDescent="1">
      <c r="A1327" t="s">
        <v>1362</v>
      </c>
      <c r="B1327" t="s">
        <v>8040</v>
      </c>
      <c r="C1327" t="s">
        <v>8015</v>
      </c>
      <c r="D1327" t="s">
        <v>8032</v>
      </c>
      <c r="E1327" s="1">
        <v>45233</v>
      </c>
      <c r="F1327">
        <v>4803.75</v>
      </c>
      <c r="G1327">
        <v>201</v>
      </c>
      <c r="H1327" t="s">
        <v>6</v>
      </c>
      <c r="I1327" t="str">
        <f>_xlfn.XLOOKUP(shipments[[#This Row],[SPID]],people[SPID],people[Sales_person],"NA",0)</f>
        <v>Gunar Cockshoot</v>
      </c>
      <c r="J1327">
        <f>YEAR(shipments[[#This Row],[Shipdate]])</f>
        <v>2023</v>
      </c>
      <c r="K1327">
        <f>MONTH(shipments[[#This Row],[Shipdate]])</f>
        <v>11</v>
      </c>
      <c r="L1327" t="str">
        <f>TEXT(shipments[[#This Row],[Shipdate]],"mmmm")</f>
        <v>November</v>
      </c>
      <c r="M1327">
        <f>_xlfn.XLOOKUP(shipments[[#This Row],[PID]],products[PID],products[Cost_per_box],"NA",0)</f>
        <v>6.31</v>
      </c>
      <c r="N1327">
        <f>shipments[[#This Row],[Boxes]]*shipments[[#This Row],[Cost Per Box]]</f>
        <v>1268.31</v>
      </c>
      <c r="O1327">
        <f>shipments[[#This Row],[Sales Amount]]-shipments[[#This Row],[Total Cost]]</f>
        <v>3535.44</v>
      </c>
      <c r="P1327" s="9">
        <f>shipments[[#This Row],[Profit]]/shipments[[#This Row],[Sales Amount]]</f>
        <v>0.73597501951600308</v>
      </c>
    </row>
    <row r="1328" spans="1:16" x14ac:dyDescent="1">
      <c r="A1328" t="s">
        <v>1363</v>
      </c>
      <c r="B1328" t="s">
        <v>8040</v>
      </c>
      <c r="C1328" t="s">
        <v>8016</v>
      </c>
      <c r="D1328" t="s">
        <v>8037</v>
      </c>
      <c r="E1328" s="1">
        <v>45105</v>
      </c>
      <c r="F1328">
        <v>4713.75</v>
      </c>
      <c r="G1328">
        <v>169</v>
      </c>
      <c r="H1328" t="s">
        <v>6</v>
      </c>
      <c r="I1328" t="str">
        <f>_xlfn.XLOOKUP(shipments[[#This Row],[SPID]],people[SPID],people[Sales_person],"NA",0)</f>
        <v>Gunar Cockshoot</v>
      </c>
      <c r="J1328">
        <f>YEAR(shipments[[#This Row],[Shipdate]])</f>
        <v>2023</v>
      </c>
      <c r="K1328">
        <f>MONTH(shipments[[#This Row],[Shipdate]])</f>
        <v>6</v>
      </c>
      <c r="L1328" t="str">
        <f>TEXT(shipments[[#This Row],[Shipdate]],"mmmm")</f>
        <v>June</v>
      </c>
      <c r="M1328">
        <f>_xlfn.XLOOKUP(shipments[[#This Row],[PID]],products[PID],products[Cost_per_box],"NA",0)</f>
        <v>9.94</v>
      </c>
      <c r="N1328">
        <f>shipments[[#This Row],[Boxes]]*shipments[[#This Row],[Cost Per Box]]</f>
        <v>1679.86</v>
      </c>
      <c r="O1328">
        <f>shipments[[#This Row],[Sales Amount]]-shipments[[#This Row],[Total Cost]]</f>
        <v>3033.8900000000003</v>
      </c>
      <c r="P1328" s="9">
        <f>shipments[[#This Row],[Profit]]/shipments[[#This Row],[Sales Amount]]</f>
        <v>0.64362556351100508</v>
      </c>
    </row>
    <row r="1329" spans="1:16" x14ac:dyDescent="1">
      <c r="A1329" t="s">
        <v>1364</v>
      </c>
      <c r="B1329" t="s">
        <v>8040</v>
      </c>
      <c r="C1329" t="s">
        <v>8016</v>
      </c>
      <c r="D1329" t="s">
        <v>8034</v>
      </c>
      <c r="E1329" s="1">
        <v>45421</v>
      </c>
      <c r="F1329">
        <v>6124.5</v>
      </c>
      <c r="G1329">
        <v>227</v>
      </c>
      <c r="H1329" t="s">
        <v>6</v>
      </c>
      <c r="I1329" t="str">
        <f>_xlfn.XLOOKUP(shipments[[#This Row],[SPID]],people[SPID],people[Sales_person],"NA",0)</f>
        <v>Gunar Cockshoot</v>
      </c>
      <c r="J1329">
        <f>YEAR(shipments[[#This Row],[Shipdate]])</f>
        <v>2024</v>
      </c>
      <c r="K1329">
        <f>MONTH(shipments[[#This Row],[Shipdate]])</f>
        <v>5</v>
      </c>
      <c r="L1329" t="str">
        <f>TEXT(shipments[[#This Row],[Shipdate]],"mmmm")</f>
        <v>May</v>
      </c>
      <c r="M1329">
        <f>_xlfn.XLOOKUP(shipments[[#This Row],[PID]],products[PID],products[Cost_per_box],"NA",0)</f>
        <v>9.94</v>
      </c>
      <c r="N1329">
        <f>shipments[[#This Row],[Boxes]]*shipments[[#This Row],[Cost Per Box]]</f>
        <v>2256.38</v>
      </c>
      <c r="O1329">
        <f>shipments[[#This Row],[Sales Amount]]-shipments[[#This Row],[Total Cost]]</f>
        <v>3868.12</v>
      </c>
      <c r="P1329" s="9">
        <f>shipments[[#This Row],[Profit]]/shipments[[#This Row],[Sales Amount]]</f>
        <v>0.6315813535798841</v>
      </c>
    </row>
    <row r="1330" spans="1:16" x14ac:dyDescent="1">
      <c r="A1330" t="s">
        <v>1365</v>
      </c>
      <c r="B1330" t="s">
        <v>8040</v>
      </c>
      <c r="C1330" t="s">
        <v>8017</v>
      </c>
      <c r="D1330" t="s">
        <v>8037</v>
      </c>
      <c r="E1330" s="1">
        <v>45048</v>
      </c>
      <c r="F1330">
        <v>3015</v>
      </c>
      <c r="G1330">
        <v>138</v>
      </c>
      <c r="H1330" t="s">
        <v>6</v>
      </c>
      <c r="I1330" t="str">
        <f>_xlfn.XLOOKUP(shipments[[#This Row],[SPID]],people[SPID],people[Sales_person],"NA",0)</f>
        <v>Gunar Cockshoot</v>
      </c>
      <c r="J1330">
        <f>YEAR(shipments[[#This Row],[Shipdate]])</f>
        <v>2023</v>
      </c>
      <c r="K1330">
        <f>MONTH(shipments[[#This Row],[Shipdate]])</f>
        <v>5</v>
      </c>
      <c r="L1330" t="str">
        <f>TEXT(shipments[[#This Row],[Shipdate]],"mmmm")</f>
        <v>May</v>
      </c>
      <c r="M1330">
        <f>_xlfn.XLOOKUP(shipments[[#This Row],[PID]],products[PID],products[Cost_per_box],"NA",0)</f>
        <v>7.73</v>
      </c>
      <c r="N1330">
        <f>shipments[[#This Row],[Boxes]]*shipments[[#This Row],[Cost Per Box]]</f>
        <v>1066.74</v>
      </c>
      <c r="O1330">
        <f>shipments[[#This Row],[Sales Amount]]-shipments[[#This Row],[Total Cost]]</f>
        <v>1948.26</v>
      </c>
      <c r="P1330" s="9">
        <f>shipments[[#This Row],[Profit]]/shipments[[#This Row],[Sales Amount]]</f>
        <v>0.64618905472636812</v>
      </c>
    </row>
    <row r="1331" spans="1:16" x14ac:dyDescent="1">
      <c r="A1331" t="s">
        <v>1366</v>
      </c>
      <c r="B1331" t="s">
        <v>8040</v>
      </c>
      <c r="C1331" t="s">
        <v>8017</v>
      </c>
      <c r="D1331" t="s">
        <v>8033</v>
      </c>
      <c r="E1331" s="1">
        <v>45124</v>
      </c>
      <c r="F1331">
        <v>10845</v>
      </c>
      <c r="G1331">
        <v>603</v>
      </c>
      <c r="H1331" t="s">
        <v>6</v>
      </c>
      <c r="I1331" t="str">
        <f>_xlfn.XLOOKUP(shipments[[#This Row],[SPID]],people[SPID],people[Sales_person],"NA",0)</f>
        <v>Gunar Cockshoot</v>
      </c>
      <c r="J1331">
        <f>YEAR(shipments[[#This Row],[Shipdate]])</f>
        <v>2023</v>
      </c>
      <c r="K1331">
        <f>MONTH(shipments[[#This Row],[Shipdate]])</f>
        <v>7</v>
      </c>
      <c r="L1331" t="str">
        <f>TEXT(shipments[[#This Row],[Shipdate]],"mmmm")</f>
        <v>July</v>
      </c>
      <c r="M1331">
        <f>_xlfn.XLOOKUP(shipments[[#This Row],[PID]],products[PID],products[Cost_per_box],"NA",0)</f>
        <v>7.73</v>
      </c>
      <c r="N1331">
        <f>shipments[[#This Row],[Boxes]]*shipments[[#This Row],[Cost Per Box]]</f>
        <v>4661.1900000000005</v>
      </c>
      <c r="O1331">
        <f>shipments[[#This Row],[Sales Amount]]-shipments[[#This Row],[Total Cost]]</f>
        <v>6183.8099999999995</v>
      </c>
      <c r="P1331" s="9">
        <f>shipments[[#This Row],[Profit]]/shipments[[#This Row],[Sales Amount]]</f>
        <v>0.57019917012448129</v>
      </c>
    </row>
    <row r="1332" spans="1:16" x14ac:dyDescent="1">
      <c r="A1332" t="s">
        <v>1367</v>
      </c>
      <c r="B1332" t="s">
        <v>8040</v>
      </c>
      <c r="C1332" t="s">
        <v>8017</v>
      </c>
      <c r="D1332" t="s">
        <v>8033</v>
      </c>
      <c r="E1332" s="1">
        <v>45170</v>
      </c>
      <c r="F1332">
        <v>12420</v>
      </c>
      <c r="G1332">
        <v>592</v>
      </c>
      <c r="H1332" t="s">
        <v>6</v>
      </c>
      <c r="I1332" t="str">
        <f>_xlfn.XLOOKUP(shipments[[#This Row],[SPID]],people[SPID],people[Sales_person],"NA",0)</f>
        <v>Gunar Cockshoot</v>
      </c>
      <c r="J1332">
        <f>YEAR(shipments[[#This Row],[Shipdate]])</f>
        <v>2023</v>
      </c>
      <c r="K1332">
        <f>MONTH(shipments[[#This Row],[Shipdate]])</f>
        <v>9</v>
      </c>
      <c r="L1332" t="str">
        <f>TEXT(shipments[[#This Row],[Shipdate]],"mmmm")</f>
        <v>September</v>
      </c>
      <c r="M1332">
        <f>_xlfn.XLOOKUP(shipments[[#This Row],[PID]],products[PID],products[Cost_per_box],"NA",0)</f>
        <v>7.73</v>
      </c>
      <c r="N1332">
        <f>shipments[[#This Row],[Boxes]]*shipments[[#This Row],[Cost Per Box]]</f>
        <v>4576.16</v>
      </c>
      <c r="O1332">
        <f>shipments[[#This Row],[Sales Amount]]-shipments[[#This Row],[Total Cost]]</f>
        <v>7843.84</v>
      </c>
      <c r="P1332" s="9">
        <f>shipments[[#This Row],[Profit]]/shipments[[#This Row],[Sales Amount]]</f>
        <v>0.631549114331723</v>
      </c>
    </row>
    <row r="1333" spans="1:16" x14ac:dyDescent="1">
      <c r="A1333" t="s">
        <v>1368</v>
      </c>
      <c r="B1333" t="s">
        <v>8040</v>
      </c>
      <c r="C1333" t="s">
        <v>8017</v>
      </c>
      <c r="D1333" t="s">
        <v>8034</v>
      </c>
      <c r="E1333" s="1">
        <v>44959</v>
      </c>
      <c r="F1333">
        <v>5231.25</v>
      </c>
      <c r="G1333">
        <v>238</v>
      </c>
      <c r="H1333" t="s">
        <v>6</v>
      </c>
      <c r="I1333" t="str">
        <f>_xlfn.XLOOKUP(shipments[[#This Row],[SPID]],people[SPID],people[Sales_person],"NA",0)</f>
        <v>Gunar Cockshoot</v>
      </c>
      <c r="J1333">
        <f>YEAR(shipments[[#This Row],[Shipdate]])</f>
        <v>2023</v>
      </c>
      <c r="K1333">
        <f>MONTH(shipments[[#This Row],[Shipdate]])</f>
        <v>2</v>
      </c>
      <c r="L1333" t="str">
        <f>TEXT(shipments[[#This Row],[Shipdate]],"mmmm")</f>
        <v>February</v>
      </c>
      <c r="M1333">
        <f>_xlfn.XLOOKUP(shipments[[#This Row],[PID]],products[PID],products[Cost_per_box],"NA",0)</f>
        <v>7.73</v>
      </c>
      <c r="N1333">
        <f>shipments[[#This Row],[Boxes]]*shipments[[#This Row],[Cost Per Box]]</f>
        <v>1839.74</v>
      </c>
      <c r="O1333">
        <f>shipments[[#This Row],[Sales Amount]]-shipments[[#This Row],[Total Cost]]</f>
        <v>3391.51</v>
      </c>
      <c r="P1333" s="9">
        <f>shipments[[#This Row],[Profit]]/shipments[[#This Row],[Sales Amount]]</f>
        <v>0.64831732377538831</v>
      </c>
    </row>
    <row r="1334" spans="1:16" x14ac:dyDescent="1">
      <c r="A1334" t="s">
        <v>1369</v>
      </c>
      <c r="B1334" t="s">
        <v>8040</v>
      </c>
      <c r="C1334" t="s">
        <v>8017</v>
      </c>
      <c r="D1334" t="s">
        <v>8037</v>
      </c>
      <c r="E1334" s="1">
        <v>45301</v>
      </c>
      <c r="F1334">
        <v>7814.25</v>
      </c>
      <c r="G1334">
        <v>373</v>
      </c>
      <c r="H1334" t="s">
        <v>6</v>
      </c>
      <c r="I1334" t="str">
        <f>_xlfn.XLOOKUP(shipments[[#This Row],[SPID]],people[SPID],people[Sales_person],"NA",0)</f>
        <v>Gunar Cockshoot</v>
      </c>
      <c r="J1334">
        <f>YEAR(shipments[[#This Row],[Shipdate]])</f>
        <v>2024</v>
      </c>
      <c r="K1334">
        <f>MONTH(shipments[[#This Row],[Shipdate]])</f>
        <v>1</v>
      </c>
      <c r="L1334" t="str">
        <f>TEXT(shipments[[#This Row],[Shipdate]],"mmmm")</f>
        <v>January</v>
      </c>
      <c r="M1334">
        <f>_xlfn.XLOOKUP(shipments[[#This Row],[PID]],products[PID],products[Cost_per_box],"NA",0)</f>
        <v>7.73</v>
      </c>
      <c r="N1334">
        <f>shipments[[#This Row],[Boxes]]*shipments[[#This Row],[Cost Per Box]]</f>
        <v>2883.29</v>
      </c>
      <c r="O1334">
        <f>shipments[[#This Row],[Sales Amount]]-shipments[[#This Row],[Total Cost]]</f>
        <v>4930.96</v>
      </c>
      <c r="P1334" s="9">
        <f>shipments[[#This Row],[Profit]]/shipments[[#This Row],[Sales Amount]]</f>
        <v>0.63102153117701631</v>
      </c>
    </row>
    <row r="1335" spans="1:16" x14ac:dyDescent="1">
      <c r="A1335" t="s">
        <v>1370</v>
      </c>
      <c r="B1335" t="s">
        <v>8040</v>
      </c>
      <c r="C1335" t="s">
        <v>8019</v>
      </c>
      <c r="D1335" t="s">
        <v>8034</v>
      </c>
      <c r="E1335" s="1">
        <v>45286</v>
      </c>
      <c r="F1335">
        <v>6203.25</v>
      </c>
      <c r="G1335">
        <v>388</v>
      </c>
      <c r="H1335" t="s">
        <v>6</v>
      </c>
      <c r="I1335" t="str">
        <f>_xlfn.XLOOKUP(shipments[[#This Row],[SPID]],people[SPID],people[Sales_person],"NA",0)</f>
        <v>Gunar Cockshoot</v>
      </c>
      <c r="J1335">
        <f>YEAR(shipments[[#This Row],[Shipdate]])</f>
        <v>2023</v>
      </c>
      <c r="K1335">
        <f>MONTH(shipments[[#This Row],[Shipdate]])</f>
        <v>12</v>
      </c>
      <c r="L1335" t="str">
        <f>TEXT(shipments[[#This Row],[Shipdate]],"mmmm")</f>
        <v>December</v>
      </c>
      <c r="M1335">
        <f>_xlfn.XLOOKUP(shipments[[#This Row],[PID]],products[PID],products[Cost_per_box],"NA",0)</f>
        <v>8.2200000000000006</v>
      </c>
      <c r="N1335">
        <f>shipments[[#This Row],[Boxes]]*shipments[[#This Row],[Cost Per Box]]</f>
        <v>3189.36</v>
      </c>
      <c r="O1335">
        <f>shipments[[#This Row],[Sales Amount]]-shipments[[#This Row],[Total Cost]]</f>
        <v>3013.89</v>
      </c>
      <c r="P1335" s="9">
        <f>shipments[[#This Row],[Profit]]/shipments[[#This Row],[Sales Amount]]</f>
        <v>0.48585660742352799</v>
      </c>
    </row>
    <row r="1336" spans="1:16" x14ac:dyDescent="1">
      <c r="A1336" t="s">
        <v>1371</v>
      </c>
      <c r="B1336" t="s">
        <v>8040</v>
      </c>
      <c r="C1336" t="s">
        <v>8019</v>
      </c>
      <c r="D1336" t="s">
        <v>8034</v>
      </c>
      <c r="E1336" s="1">
        <v>45398</v>
      </c>
      <c r="F1336">
        <v>5244.75</v>
      </c>
      <c r="G1336">
        <v>328</v>
      </c>
      <c r="H1336" t="s">
        <v>6</v>
      </c>
      <c r="I1336" t="str">
        <f>_xlfn.XLOOKUP(shipments[[#This Row],[SPID]],people[SPID],people[Sales_person],"NA",0)</f>
        <v>Gunar Cockshoot</v>
      </c>
      <c r="J1336">
        <f>YEAR(shipments[[#This Row],[Shipdate]])</f>
        <v>2024</v>
      </c>
      <c r="K1336">
        <f>MONTH(shipments[[#This Row],[Shipdate]])</f>
        <v>4</v>
      </c>
      <c r="L1336" t="str">
        <f>TEXT(shipments[[#This Row],[Shipdate]],"mmmm")</f>
        <v>April</v>
      </c>
      <c r="M1336">
        <f>_xlfn.XLOOKUP(shipments[[#This Row],[PID]],products[PID],products[Cost_per_box],"NA",0)</f>
        <v>8.2200000000000006</v>
      </c>
      <c r="N1336">
        <f>shipments[[#This Row],[Boxes]]*shipments[[#This Row],[Cost Per Box]]</f>
        <v>2696.1600000000003</v>
      </c>
      <c r="O1336">
        <f>shipments[[#This Row],[Sales Amount]]-shipments[[#This Row],[Total Cost]]</f>
        <v>2548.5899999999997</v>
      </c>
      <c r="P1336" s="9">
        <f>shipments[[#This Row],[Profit]]/shipments[[#This Row],[Sales Amount]]</f>
        <v>0.48593164593164589</v>
      </c>
    </row>
    <row r="1337" spans="1:16" x14ac:dyDescent="1">
      <c r="A1337" t="s">
        <v>1372</v>
      </c>
      <c r="B1337" t="s">
        <v>8040</v>
      </c>
      <c r="C1337" t="s">
        <v>8019</v>
      </c>
      <c r="D1337" t="s">
        <v>8032</v>
      </c>
      <c r="E1337" s="1">
        <v>45415</v>
      </c>
      <c r="F1337">
        <v>7105.5</v>
      </c>
      <c r="G1337">
        <v>508</v>
      </c>
      <c r="H1337" t="s">
        <v>6</v>
      </c>
      <c r="I1337" t="str">
        <f>_xlfn.XLOOKUP(shipments[[#This Row],[SPID]],people[SPID],people[Sales_person],"NA",0)</f>
        <v>Gunar Cockshoot</v>
      </c>
      <c r="J1337">
        <f>YEAR(shipments[[#This Row],[Shipdate]])</f>
        <v>2024</v>
      </c>
      <c r="K1337">
        <f>MONTH(shipments[[#This Row],[Shipdate]])</f>
        <v>5</v>
      </c>
      <c r="L1337" t="str">
        <f>TEXT(shipments[[#This Row],[Shipdate]],"mmmm")</f>
        <v>May</v>
      </c>
      <c r="M1337">
        <f>_xlfn.XLOOKUP(shipments[[#This Row],[PID]],products[PID],products[Cost_per_box],"NA",0)</f>
        <v>8.2200000000000006</v>
      </c>
      <c r="N1337">
        <f>shipments[[#This Row],[Boxes]]*shipments[[#This Row],[Cost Per Box]]</f>
        <v>4175.76</v>
      </c>
      <c r="O1337">
        <f>shipments[[#This Row],[Sales Amount]]-shipments[[#This Row],[Total Cost]]</f>
        <v>2929.74</v>
      </c>
      <c r="P1337" s="9">
        <f>shipments[[#This Row],[Profit]]/shipments[[#This Row],[Sales Amount]]</f>
        <v>0.41232003377665188</v>
      </c>
    </row>
    <row r="1338" spans="1:16" x14ac:dyDescent="1">
      <c r="A1338" t="s">
        <v>1373</v>
      </c>
      <c r="B1338" t="s">
        <v>8040</v>
      </c>
      <c r="C1338" t="s">
        <v>8019</v>
      </c>
      <c r="D1338" t="s">
        <v>8032</v>
      </c>
      <c r="E1338" s="1">
        <v>44958</v>
      </c>
      <c r="F1338">
        <v>3786.75</v>
      </c>
      <c r="G1338">
        <v>253</v>
      </c>
      <c r="H1338" t="s">
        <v>6</v>
      </c>
      <c r="I1338" t="str">
        <f>_xlfn.XLOOKUP(shipments[[#This Row],[SPID]],people[SPID],people[Sales_person],"NA",0)</f>
        <v>Gunar Cockshoot</v>
      </c>
      <c r="J1338">
        <f>YEAR(shipments[[#This Row],[Shipdate]])</f>
        <v>2023</v>
      </c>
      <c r="K1338">
        <f>MONTH(shipments[[#This Row],[Shipdate]])</f>
        <v>2</v>
      </c>
      <c r="L1338" t="str">
        <f>TEXT(shipments[[#This Row],[Shipdate]],"mmmm")</f>
        <v>February</v>
      </c>
      <c r="M1338">
        <f>_xlfn.XLOOKUP(shipments[[#This Row],[PID]],products[PID],products[Cost_per_box],"NA",0)</f>
        <v>8.2200000000000006</v>
      </c>
      <c r="N1338">
        <f>shipments[[#This Row],[Boxes]]*shipments[[#This Row],[Cost Per Box]]</f>
        <v>2079.6600000000003</v>
      </c>
      <c r="O1338">
        <f>shipments[[#This Row],[Sales Amount]]-shipments[[#This Row],[Total Cost]]</f>
        <v>1707.0899999999997</v>
      </c>
      <c r="P1338" s="9">
        <f>shipments[[#This Row],[Profit]]/shipments[[#This Row],[Sales Amount]]</f>
        <v>0.45080610021786482</v>
      </c>
    </row>
    <row r="1339" spans="1:16" x14ac:dyDescent="1">
      <c r="A1339" t="s">
        <v>1374</v>
      </c>
      <c r="B1339" t="s">
        <v>8040</v>
      </c>
      <c r="C1339" t="s">
        <v>8019</v>
      </c>
      <c r="D1339" t="s">
        <v>8033</v>
      </c>
      <c r="E1339" s="1">
        <v>45503</v>
      </c>
      <c r="F1339">
        <v>1003.5</v>
      </c>
      <c r="G1339">
        <v>84</v>
      </c>
      <c r="H1339" t="s">
        <v>17</v>
      </c>
      <c r="I1339" t="str">
        <f>_xlfn.XLOOKUP(shipments[[#This Row],[SPID]],people[SPID],people[Sales_person],"NA",0)</f>
        <v>Gunar Cockshoot</v>
      </c>
      <c r="J1339">
        <f>YEAR(shipments[[#This Row],[Shipdate]])</f>
        <v>2024</v>
      </c>
      <c r="K1339">
        <f>MONTH(shipments[[#This Row],[Shipdate]])</f>
        <v>7</v>
      </c>
      <c r="L1339" t="str">
        <f>TEXT(shipments[[#This Row],[Shipdate]],"mmmm")</f>
        <v>July</v>
      </c>
      <c r="M1339">
        <f>_xlfn.XLOOKUP(shipments[[#This Row],[PID]],products[PID],products[Cost_per_box],"NA",0)</f>
        <v>8.2200000000000006</v>
      </c>
      <c r="N1339">
        <f>shipments[[#This Row],[Boxes]]*shipments[[#This Row],[Cost Per Box]]</f>
        <v>690.48</v>
      </c>
      <c r="O1339">
        <f>shipments[[#This Row],[Sales Amount]]-shipments[[#This Row],[Total Cost]]</f>
        <v>313.02</v>
      </c>
      <c r="P1339" s="9">
        <f>shipments[[#This Row],[Profit]]/shipments[[#This Row],[Sales Amount]]</f>
        <v>0.31192825112107619</v>
      </c>
    </row>
    <row r="1340" spans="1:16" x14ac:dyDescent="1">
      <c r="A1340" t="s">
        <v>1375</v>
      </c>
      <c r="B1340" t="s">
        <v>8040</v>
      </c>
      <c r="C1340" t="s">
        <v>8019</v>
      </c>
      <c r="D1340" t="s">
        <v>8037</v>
      </c>
      <c r="E1340" s="1">
        <v>45440</v>
      </c>
      <c r="F1340">
        <v>3021.75</v>
      </c>
      <c r="G1340">
        <v>189</v>
      </c>
      <c r="H1340" t="s">
        <v>6</v>
      </c>
      <c r="I1340" t="str">
        <f>_xlfn.XLOOKUP(shipments[[#This Row],[SPID]],people[SPID],people[Sales_person],"NA",0)</f>
        <v>Gunar Cockshoot</v>
      </c>
      <c r="J1340">
        <f>YEAR(shipments[[#This Row],[Shipdate]])</f>
        <v>2024</v>
      </c>
      <c r="K1340">
        <f>MONTH(shipments[[#This Row],[Shipdate]])</f>
        <v>5</v>
      </c>
      <c r="L1340" t="str">
        <f>TEXT(shipments[[#This Row],[Shipdate]],"mmmm")</f>
        <v>May</v>
      </c>
      <c r="M1340">
        <f>_xlfn.XLOOKUP(shipments[[#This Row],[PID]],products[PID],products[Cost_per_box],"NA",0)</f>
        <v>8.2200000000000006</v>
      </c>
      <c r="N1340">
        <f>shipments[[#This Row],[Boxes]]*shipments[[#This Row],[Cost Per Box]]</f>
        <v>1553.5800000000002</v>
      </c>
      <c r="O1340">
        <f>shipments[[#This Row],[Sales Amount]]-shipments[[#This Row],[Total Cost]]</f>
        <v>1468.1699999999998</v>
      </c>
      <c r="P1340" s="9">
        <f>shipments[[#This Row],[Profit]]/shipments[[#This Row],[Sales Amount]]</f>
        <v>0.48586746090841393</v>
      </c>
    </row>
    <row r="1341" spans="1:16" x14ac:dyDescent="1">
      <c r="A1341" t="s">
        <v>1376</v>
      </c>
      <c r="B1341" t="s">
        <v>8040</v>
      </c>
      <c r="C1341" t="s">
        <v>8020</v>
      </c>
      <c r="D1341" t="s">
        <v>8035</v>
      </c>
      <c r="E1341" s="1">
        <v>45316</v>
      </c>
      <c r="F1341">
        <v>1257.75</v>
      </c>
      <c r="G1341">
        <v>67</v>
      </c>
      <c r="H1341" t="s">
        <v>6</v>
      </c>
      <c r="I1341" t="str">
        <f>_xlfn.XLOOKUP(shipments[[#This Row],[SPID]],people[SPID],people[Sales_person],"NA",0)</f>
        <v>Gunar Cockshoot</v>
      </c>
      <c r="J1341">
        <f>YEAR(shipments[[#This Row],[Shipdate]])</f>
        <v>2024</v>
      </c>
      <c r="K1341">
        <f>MONTH(shipments[[#This Row],[Shipdate]])</f>
        <v>1</v>
      </c>
      <c r="L1341" t="str">
        <f>TEXT(shipments[[#This Row],[Shipdate]],"mmmm")</f>
        <v>January</v>
      </c>
      <c r="M1341">
        <f>_xlfn.XLOOKUP(shipments[[#This Row],[PID]],products[PID],products[Cost_per_box],"NA",0)</f>
        <v>10.23</v>
      </c>
      <c r="N1341">
        <f>shipments[[#This Row],[Boxes]]*shipments[[#This Row],[Cost Per Box]]</f>
        <v>685.41000000000008</v>
      </c>
      <c r="O1341">
        <f>shipments[[#This Row],[Sales Amount]]-shipments[[#This Row],[Total Cost]]</f>
        <v>572.33999999999992</v>
      </c>
      <c r="P1341" s="9">
        <f>shipments[[#This Row],[Profit]]/shipments[[#This Row],[Sales Amount]]</f>
        <v>0.45505068574836011</v>
      </c>
    </row>
    <row r="1342" spans="1:16" x14ac:dyDescent="1">
      <c r="A1342" t="s">
        <v>1377</v>
      </c>
      <c r="B1342" t="s">
        <v>8040</v>
      </c>
      <c r="C1342" t="s">
        <v>8020</v>
      </c>
      <c r="D1342" t="s">
        <v>8036</v>
      </c>
      <c r="E1342" s="1">
        <v>45096</v>
      </c>
      <c r="F1342">
        <v>6615</v>
      </c>
      <c r="G1342">
        <v>390</v>
      </c>
      <c r="H1342" t="s">
        <v>6</v>
      </c>
      <c r="I1342" t="str">
        <f>_xlfn.XLOOKUP(shipments[[#This Row],[SPID]],people[SPID],people[Sales_person],"NA",0)</f>
        <v>Gunar Cockshoot</v>
      </c>
      <c r="J1342">
        <f>YEAR(shipments[[#This Row],[Shipdate]])</f>
        <v>2023</v>
      </c>
      <c r="K1342">
        <f>MONTH(shipments[[#This Row],[Shipdate]])</f>
        <v>6</v>
      </c>
      <c r="L1342" t="str">
        <f>TEXT(shipments[[#This Row],[Shipdate]],"mmmm")</f>
        <v>June</v>
      </c>
      <c r="M1342">
        <f>_xlfn.XLOOKUP(shipments[[#This Row],[PID]],products[PID],products[Cost_per_box],"NA",0)</f>
        <v>10.23</v>
      </c>
      <c r="N1342">
        <f>shipments[[#This Row],[Boxes]]*shipments[[#This Row],[Cost Per Box]]</f>
        <v>3989.7000000000003</v>
      </c>
      <c r="O1342">
        <f>shipments[[#This Row],[Sales Amount]]-shipments[[#This Row],[Total Cost]]</f>
        <v>2625.2999999999997</v>
      </c>
      <c r="P1342" s="9">
        <f>shipments[[#This Row],[Profit]]/shipments[[#This Row],[Sales Amount]]</f>
        <v>0.39687074829931968</v>
      </c>
    </row>
    <row r="1343" spans="1:16" x14ac:dyDescent="1">
      <c r="A1343" t="s">
        <v>1378</v>
      </c>
      <c r="B1343" t="s">
        <v>8040</v>
      </c>
      <c r="C1343" t="s">
        <v>8021</v>
      </c>
      <c r="D1343" t="s">
        <v>8035</v>
      </c>
      <c r="E1343" s="1">
        <v>45000</v>
      </c>
      <c r="F1343">
        <v>897.75</v>
      </c>
      <c r="G1343">
        <v>60</v>
      </c>
      <c r="H1343" t="s">
        <v>6</v>
      </c>
      <c r="I1343" t="str">
        <f>_xlfn.XLOOKUP(shipments[[#This Row],[SPID]],people[SPID],people[Sales_person],"NA",0)</f>
        <v>Gunar Cockshoot</v>
      </c>
      <c r="J1343">
        <f>YEAR(shipments[[#This Row],[Shipdate]])</f>
        <v>2023</v>
      </c>
      <c r="K1343">
        <f>MONTH(shipments[[#This Row],[Shipdate]])</f>
        <v>3</v>
      </c>
      <c r="L1343" t="str">
        <f>TEXT(shipments[[#This Row],[Shipdate]],"mmmm")</f>
        <v>March</v>
      </c>
      <c r="M1343">
        <f>_xlfn.XLOOKUP(shipments[[#This Row],[PID]],products[PID],products[Cost_per_box],"NA",0)</f>
        <v>4.74</v>
      </c>
      <c r="N1343">
        <f>shipments[[#This Row],[Boxes]]*shipments[[#This Row],[Cost Per Box]]</f>
        <v>284.40000000000003</v>
      </c>
      <c r="O1343">
        <f>shipments[[#This Row],[Sales Amount]]-shipments[[#This Row],[Total Cost]]</f>
        <v>613.34999999999991</v>
      </c>
      <c r="P1343" s="9">
        <f>shipments[[#This Row],[Profit]]/shipments[[#This Row],[Sales Amount]]</f>
        <v>0.68320802005012526</v>
      </c>
    </row>
    <row r="1344" spans="1:16" x14ac:dyDescent="1">
      <c r="A1344" t="s">
        <v>1379</v>
      </c>
      <c r="B1344" t="s">
        <v>8040</v>
      </c>
      <c r="C1344" t="s">
        <v>8021</v>
      </c>
      <c r="D1344" t="s">
        <v>8037</v>
      </c>
      <c r="E1344" s="1">
        <v>45344</v>
      </c>
      <c r="F1344">
        <v>2254.5</v>
      </c>
      <c r="G1344">
        <v>141</v>
      </c>
      <c r="H1344" t="s">
        <v>6</v>
      </c>
      <c r="I1344" t="str">
        <f>_xlfn.XLOOKUP(shipments[[#This Row],[SPID]],people[SPID],people[Sales_person],"NA",0)</f>
        <v>Gunar Cockshoot</v>
      </c>
      <c r="J1344">
        <f>YEAR(shipments[[#This Row],[Shipdate]])</f>
        <v>2024</v>
      </c>
      <c r="K1344">
        <f>MONTH(shipments[[#This Row],[Shipdate]])</f>
        <v>2</v>
      </c>
      <c r="L1344" t="str">
        <f>TEXT(shipments[[#This Row],[Shipdate]],"mmmm")</f>
        <v>February</v>
      </c>
      <c r="M1344">
        <f>_xlfn.XLOOKUP(shipments[[#This Row],[PID]],products[PID],products[Cost_per_box],"NA",0)</f>
        <v>4.74</v>
      </c>
      <c r="N1344">
        <f>shipments[[#This Row],[Boxes]]*shipments[[#This Row],[Cost Per Box]]</f>
        <v>668.34</v>
      </c>
      <c r="O1344">
        <f>shipments[[#This Row],[Sales Amount]]-shipments[[#This Row],[Total Cost]]</f>
        <v>1586.1599999999999</v>
      </c>
      <c r="P1344" s="9">
        <f>shipments[[#This Row],[Profit]]/shipments[[#This Row],[Sales Amount]]</f>
        <v>0.70355289421157674</v>
      </c>
    </row>
    <row r="1345" spans="1:16" x14ac:dyDescent="1">
      <c r="A1345" t="s">
        <v>1380</v>
      </c>
      <c r="B1345" t="s">
        <v>8040</v>
      </c>
      <c r="C1345" t="s">
        <v>8022</v>
      </c>
      <c r="D1345" t="s">
        <v>8035</v>
      </c>
      <c r="E1345" s="1">
        <v>45117</v>
      </c>
      <c r="F1345">
        <v>715.5</v>
      </c>
      <c r="G1345">
        <v>120</v>
      </c>
      <c r="H1345" t="s">
        <v>6</v>
      </c>
      <c r="I1345" t="str">
        <f>_xlfn.XLOOKUP(shipments[[#This Row],[SPID]],people[SPID],people[Sales_person],"NA",0)</f>
        <v>Gunar Cockshoot</v>
      </c>
      <c r="J1345">
        <f>YEAR(shipments[[#This Row],[Shipdate]])</f>
        <v>2023</v>
      </c>
      <c r="K1345">
        <f>MONTH(shipments[[#This Row],[Shipdate]])</f>
        <v>7</v>
      </c>
      <c r="L1345" t="str">
        <f>TEXT(shipments[[#This Row],[Shipdate]],"mmmm")</f>
        <v>July</v>
      </c>
      <c r="M1345">
        <f>_xlfn.XLOOKUP(shipments[[#This Row],[PID]],products[PID],products[Cost_per_box],"NA",0)</f>
        <v>10.51</v>
      </c>
      <c r="N1345">
        <f>shipments[[#This Row],[Boxes]]*shipments[[#This Row],[Cost Per Box]]</f>
        <v>1261.2</v>
      </c>
      <c r="O1345">
        <f>shipments[[#This Row],[Sales Amount]]-shipments[[#This Row],[Total Cost]]</f>
        <v>-545.70000000000005</v>
      </c>
      <c r="P1345" s="9">
        <f>shipments[[#This Row],[Profit]]/shipments[[#This Row],[Sales Amount]]</f>
        <v>-0.76268343815513628</v>
      </c>
    </row>
    <row r="1346" spans="1:16" x14ac:dyDescent="1">
      <c r="A1346" t="s">
        <v>1381</v>
      </c>
      <c r="B1346" t="s">
        <v>8040</v>
      </c>
      <c r="C1346" t="s">
        <v>8022</v>
      </c>
      <c r="D1346" t="s">
        <v>8033</v>
      </c>
      <c r="E1346" s="1">
        <v>45089</v>
      </c>
      <c r="F1346">
        <v>4072.5</v>
      </c>
      <c r="G1346">
        <v>582</v>
      </c>
      <c r="H1346" t="s">
        <v>6</v>
      </c>
      <c r="I1346" t="str">
        <f>_xlfn.XLOOKUP(shipments[[#This Row],[SPID]],people[SPID],people[Sales_person],"NA",0)</f>
        <v>Gunar Cockshoot</v>
      </c>
      <c r="J1346">
        <f>YEAR(shipments[[#This Row],[Shipdate]])</f>
        <v>2023</v>
      </c>
      <c r="K1346">
        <f>MONTH(shipments[[#This Row],[Shipdate]])</f>
        <v>6</v>
      </c>
      <c r="L1346" t="str">
        <f>TEXT(shipments[[#This Row],[Shipdate]],"mmmm")</f>
        <v>June</v>
      </c>
      <c r="M1346">
        <f>_xlfn.XLOOKUP(shipments[[#This Row],[PID]],products[PID],products[Cost_per_box],"NA",0)</f>
        <v>10.51</v>
      </c>
      <c r="N1346">
        <f>shipments[[#This Row],[Boxes]]*shipments[[#This Row],[Cost Per Box]]</f>
        <v>6116.82</v>
      </c>
      <c r="O1346">
        <f>shipments[[#This Row],[Sales Amount]]-shipments[[#This Row],[Total Cost]]</f>
        <v>-2044.3199999999997</v>
      </c>
      <c r="P1346" s="9">
        <f>shipments[[#This Row],[Profit]]/shipments[[#This Row],[Sales Amount]]</f>
        <v>-0.50198158379373847</v>
      </c>
    </row>
    <row r="1347" spans="1:16" x14ac:dyDescent="1">
      <c r="A1347" t="s">
        <v>1382</v>
      </c>
      <c r="B1347" t="s">
        <v>8040</v>
      </c>
      <c r="C1347" t="s">
        <v>8022</v>
      </c>
      <c r="D1347" t="s">
        <v>8032</v>
      </c>
      <c r="E1347" s="1">
        <v>45103</v>
      </c>
      <c r="F1347">
        <v>7337.25</v>
      </c>
      <c r="G1347">
        <v>1049</v>
      </c>
      <c r="H1347" t="s">
        <v>6</v>
      </c>
      <c r="I1347" t="str">
        <f>_xlfn.XLOOKUP(shipments[[#This Row],[SPID]],people[SPID],people[Sales_person],"NA",0)</f>
        <v>Gunar Cockshoot</v>
      </c>
      <c r="J1347">
        <f>YEAR(shipments[[#This Row],[Shipdate]])</f>
        <v>2023</v>
      </c>
      <c r="K1347">
        <f>MONTH(shipments[[#This Row],[Shipdate]])</f>
        <v>6</v>
      </c>
      <c r="L1347" t="str">
        <f>TEXT(shipments[[#This Row],[Shipdate]],"mmmm")</f>
        <v>June</v>
      </c>
      <c r="M1347">
        <f>_xlfn.XLOOKUP(shipments[[#This Row],[PID]],products[PID],products[Cost_per_box],"NA",0)</f>
        <v>10.51</v>
      </c>
      <c r="N1347">
        <f>shipments[[#This Row],[Boxes]]*shipments[[#This Row],[Cost Per Box]]</f>
        <v>11024.99</v>
      </c>
      <c r="O1347">
        <f>shipments[[#This Row],[Sales Amount]]-shipments[[#This Row],[Total Cost]]</f>
        <v>-3687.74</v>
      </c>
      <c r="P1347" s="9">
        <f>shipments[[#This Row],[Profit]]/shipments[[#This Row],[Sales Amount]]</f>
        <v>-0.5026051994957238</v>
      </c>
    </row>
    <row r="1348" spans="1:16" x14ac:dyDescent="1">
      <c r="A1348" t="s">
        <v>1383</v>
      </c>
      <c r="B1348" t="s">
        <v>8040</v>
      </c>
      <c r="C1348" t="s">
        <v>8022</v>
      </c>
      <c r="D1348" t="s">
        <v>8037</v>
      </c>
      <c r="E1348" s="1">
        <v>44958</v>
      </c>
      <c r="F1348">
        <v>3390.75</v>
      </c>
      <c r="G1348">
        <v>485</v>
      </c>
      <c r="H1348" t="s">
        <v>6</v>
      </c>
      <c r="I1348" t="str">
        <f>_xlfn.XLOOKUP(shipments[[#This Row],[SPID]],people[SPID],people[Sales_person],"NA",0)</f>
        <v>Gunar Cockshoot</v>
      </c>
      <c r="J1348">
        <f>YEAR(shipments[[#This Row],[Shipdate]])</f>
        <v>2023</v>
      </c>
      <c r="K1348">
        <f>MONTH(shipments[[#This Row],[Shipdate]])</f>
        <v>2</v>
      </c>
      <c r="L1348" t="str">
        <f>TEXT(shipments[[#This Row],[Shipdate]],"mmmm")</f>
        <v>February</v>
      </c>
      <c r="M1348">
        <f>_xlfn.XLOOKUP(shipments[[#This Row],[PID]],products[PID],products[Cost_per_box],"NA",0)</f>
        <v>10.51</v>
      </c>
      <c r="N1348">
        <f>shipments[[#This Row],[Boxes]]*shipments[[#This Row],[Cost Per Box]]</f>
        <v>5097.3499999999995</v>
      </c>
      <c r="O1348">
        <f>shipments[[#This Row],[Sales Amount]]-shipments[[#This Row],[Total Cost]]</f>
        <v>-1706.5999999999995</v>
      </c>
      <c r="P1348" s="9">
        <f>shipments[[#This Row],[Profit]]/shipments[[#This Row],[Sales Amount]]</f>
        <v>-0.50331047703310461</v>
      </c>
    </row>
    <row r="1349" spans="1:16" x14ac:dyDescent="1">
      <c r="A1349" t="s">
        <v>1384</v>
      </c>
      <c r="B1349" t="s">
        <v>8040</v>
      </c>
      <c r="C1349" t="s">
        <v>8022</v>
      </c>
      <c r="D1349" t="s">
        <v>8032</v>
      </c>
      <c r="E1349" s="1">
        <v>45258</v>
      </c>
      <c r="F1349">
        <v>3307.5</v>
      </c>
      <c r="G1349">
        <v>552</v>
      </c>
      <c r="H1349" t="s">
        <v>39</v>
      </c>
      <c r="I1349" t="str">
        <f>_xlfn.XLOOKUP(shipments[[#This Row],[SPID]],people[SPID],people[Sales_person],"NA",0)</f>
        <v>Gunar Cockshoot</v>
      </c>
      <c r="J1349">
        <f>YEAR(shipments[[#This Row],[Shipdate]])</f>
        <v>2023</v>
      </c>
      <c r="K1349">
        <f>MONTH(shipments[[#This Row],[Shipdate]])</f>
        <v>11</v>
      </c>
      <c r="L1349" t="str">
        <f>TEXT(shipments[[#This Row],[Shipdate]],"mmmm")</f>
        <v>November</v>
      </c>
      <c r="M1349">
        <f>_xlfn.XLOOKUP(shipments[[#This Row],[PID]],products[PID],products[Cost_per_box],"NA",0)</f>
        <v>10.51</v>
      </c>
      <c r="N1349">
        <f>shipments[[#This Row],[Boxes]]*shipments[[#This Row],[Cost Per Box]]</f>
        <v>5801.5199999999995</v>
      </c>
      <c r="O1349">
        <f>shipments[[#This Row],[Sales Amount]]-shipments[[#This Row],[Total Cost]]</f>
        <v>-2494.0199999999995</v>
      </c>
      <c r="P1349" s="9">
        <f>shipments[[#This Row],[Profit]]/shipments[[#This Row],[Sales Amount]]</f>
        <v>-0.754049886621315</v>
      </c>
    </row>
    <row r="1350" spans="1:16" x14ac:dyDescent="1">
      <c r="A1350" t="s">
        <v>1385</v>
      </c>
      <c r="B1350" t="s">
        <v>8040</v>
      </c>
      <c r="C1350" t="s">
        <v>8022</v>
      </c>
      <c r="D1350" t="s">
        <v>8036</v>
      </c>
      <c r="E1350" s="1">
        <v>45322</v>
      </c>
      <c r="F1350">
        <v>3798</v>
      </c>
      <c r="G1350">
        <v>475</v>
      </c>
      <c r="H1350" t="s">
        <v>6</v>
      </c>
      <c r="I1350" t="str">
        <f>_xlfn.XLOOKUP(shipments[[#This Row],[SPID]],people[SPID],people[Sales_person],"NA",0)</f>
        <v>Gunar Cockshoot</v>
      </c>
      <c r="J1350">
        <f>YEAR(shipments[[#This Row],[Shipdate]])</f>
        <v>2024</v>
      </c>
      <c r="K1350">
        <f>MONTH(shipments[[#This Row],[Shipdate]])</f>
        <v>1</v>
      </c>
      <c r="L1350" t="str">
        <f>TEXT(shipments[[#This Row],[Shipdate]],"mmmm")</f>
        <v>January</v>
      </c>
      <c r="M1350">
        <f>_xlfn.XLOOKUP(shipments[[#This Row],[PID]],products[PID],products[Cost_per_box],"NA",0)</f>
        <v>10.51</v>
      </c>
      <c r="N1350">
        <f>shipments[[#This Row],[Boxes]]*shipments[[#This Row],[Cost Per Box]]</f>
        <v>4992.25</v>
      </c>
      <c r="O1350">
        <f>shipments[[#This Row],[Sales Amount]]-shipments[[#This Row],[Total Cost]]</f>
        <v>-1194.25</v>
      </c>
      <c r="P1350" s="9">
        <f>shipments[[#This Row],[Profit]]/shipments[[#This Row],[Sales Amount]]</f>
        <v>-0.31444181147972616</v>
      </c>
    </row>
    <row r="1351" spans="1:16" x14ac:dyDescent="1">
      <c r="A1351" t="s">
        <v>1386</v>
      </c>
      <c r="B1351" t="s">
        <v>8040</v>
      </c>
      <c r="C1351" t="s">
        <v>8022</v>
      </c>
      <c r="D1351" t="s">
        <v>8032</v>
      </c>
      <c r="E1351" s="1">
        <v>45258</v>
      </c>
      <c r="F1351">
        <v>11612.25</v>
      </c>
      <c r="G1351">
        <v>1936</v>
      </c>
      <c r="H1351" t="s">
        <v>6</v>
      </c>
      <c r="I1351" t="str">
        <f>_xlfn.XLOOKUP(shipments[[#This Row],[SPID]],people[SPID],people[Sales_person],"NA",0)</f>
        <v>Gunar Cockshoot</v>
      </c>
      <c r="J1351">
        <f>YEAR(shipments[[#This Row],[Shipdate]])</f>
        <v>2023</v>
      </c>
      <c r="K1351">
        <f>MONTH(shipments[[#This Row],[Shipdate]])</f>
        <v>11</v>
      </c>
      <c r="L1351" t="str">
        <f>TEXT(shipments[[#This Row],[Shipdate]],"mmmm")</f>
        <v>November</v>
      </c>
      <c r="M1351">
        <f>_xlfn.XLOOKUP(shipments[[#This Row],[PID]],products[PID],products[Cost_per_box],"NA",0)</f>
        <v>10.51</v>
      </c>
      <c r="N1351">
        <f>shipments[[#This Row],[Boxes]]*shipments[[#This Row],[Cost Per Box]]</f>
        <v>20347.36</v>
      </c>
      <c r="O1351">
        <f>shipments[[#This Row],[Sales Amount]]-shipments[[#This Row],[Total Cost]]</f>
        <v>-8735.11</v>
      </c>
      <c r="P1351" s="9">
        <f>shipments[[#This Row],[Profit]]/shipments[[#This Row],[Sales Amount]]</f>
        <v>-0.75223234084695045</v>
      </c>
    </row>
    <row r="1352" spans="1:16" x14ac:dyDescent="1">
      <c r="A1352" t="s">
        <v>1387</v>
      </c>
      <c r="B1352" t="s">
        <v>8040</v>
      </c>
      <c r="C1352" t="s">
        <v>8024</v>
      </c>
      <c r="D1352" t="s">
        <v>8036</v>
      </c>
      <c r="E1352" s="1">
        <v>45135</v>
      </c>
      <c r="F1352">
        <v>2749.5</v>
      </c>
      <c r="G1352">
        <v>145</v>
      </c>
      <c r="H1352" t="s">
        <v>6</v>
      </c>
      <c r="I1352" t="str">
        <f>_xlfn.XLOOKUP(shipments[[#This Row],[SPID]],people[SPID],people[Sales_person],"NA",0)</f>
        <v>Gunar Cockshoot</v>
      </c>
      <c r="J1352">
        <f>YEAR(shipments[[#This Row],[Shipdate]])</f>
        <v>2023</v>
      </c>
      <c r="K1352">
        <f>MONTH(shipments[[#This Row],[Shipdate]])</f>
        <v>7</v>
      </c>
      <c r="L1352" t="str">
        <f>TEXT(shipments[[#This Row],[Shipdate]],"mmmm")</f>
        <v>July</v>
      </c>
      <c r="M1352">
        <f>_xlfn.XLOOKUP(shipments[[#This Row],[PID]],products[PID],products[Cost_per_box],"NA",0)</f>
        <v>12.41</v>
      </c>
      <c r="N1352">
        <f>shipments[[#This Row],[Boxes]]*shipments[[#This Row],[Cost Per Box]]</f>
        <v>1799.45</v>
      </c>
      <c r="O1352">
        <f>shipments[[#This Row],[Sales Amount]]-shipments[[#This Row],[Total Cost]]</f>
        <v>950.05</v>
      </c>
      <c r="P1352" s="9">
        <f>shipments[[#This Row],[Profit]]/shipments[[#This Row],[Sales Amount]]</f>
        <v>0.34553555191853064</v>
      </c>
    </row>
    <row r="1353" spans="1:16" x14ac:dyDescent="1">
      <c r="A1353" t="s">
        <v>1388</v>
      </c>
      <c r="B1353" t="s">
        <v>8040</v>
      </c>
      <c r="C1353" t="s">
        <v>8025</v>
      </c>
      <c r="D1353" t="s">
        <v>8032</v>
      </c>
      <c r="E1353" s="1">
        <v>45273</v>
      </c>
      <c r="F1353">
        <v>8977.5</v>
      </c>
      <c r="G1353">
        <v>642</v>
      </c>
      <c r="H1353" t="s">
        <v>6</v>
      </c>
      <c r="I1353" t="str">
        <f>_xlfn.XLOOKUP(shipments[[#This Row],[SPID]],people[SPID],people[Sales_person],"NA",0)</f>
        <v>Gunar Cockshoot</v>
      </c>
      <c r="J1353">
        <f>YEAR(shipments[[#This Row],[Shipdate]])</f>
        <v>2023</v>
      </c>
      <c r="K1353">
        <f>MONTH(shipments[[#This Row],[Shipdate]])</f>
        <v>12</v>
      </c>
      <c r="L1353" t="str">
        <f>TEXT(shipments[[#This Row],[Shipdate]],"mmmm")</f>
        <v>December</v>
      </c>
      <c r="M1353">
        <f>_xlfn.XLOOKUP(shipments[[#This Row],[PID]],products[PID],products[Cost_per_box],"NA",0)</f>
        <v>9.57</v>
      </c>
      <c r="N1353">
        <f>shipments[[#This Row],[Boxes]]*shipments[[#This Row],[Cost Per Box]]</f>
        <v>6143.9400000000005</v>
      </c>
      <c r="O1353">
        <f>shipments[[#This Row],[Sales Amount]]-shipments[[#This Row],[Total Cost]]</f>
        <v>2833.5599999999995</v>
      </c>
      <c r="P1353" s="9">
        <f>shipments[[#This Row],[Profit]]/shipments[[#This Row],[Sales Amount]]</f>
        <v>0.3156290726817042</v>
      </c>
    </row>
    <row r="1354" spans="1:16" x14ac:dyDescent="1">
      <c r="A1354" t="s">
        <v>1389</v>
      </c>
      <c r="B1354" t="s">
        <v>8040</v>
      </c>
      <c r="C1354" t="s">
        <v>8025</v>
      </c>
      <c r="D1354" t="s">
        <v>8037</v>
      </c>
      <c r="E1354" s="1">
        <v>45181</v>
      </c>
      <c r="F1354">
        <v>1611</v>
      </c>
      <c r="G1354">
        <v>101</v>
      </c>
      <c r="H1354" t="s">
        <v>6</v>
      </c>
      <c r="I1354" t="str">
        <f>_xlfn.XLOOKUP(shipments[[#This Row],[SPID]],people[SPID],people[Sales_person],"NA",0)</f>
        <v>Gunar Cockshoot</v>
      </c>
      <c r="J1354">
        <f>YEAR(shipments[[#This Row],[Shipdate]])</f>
        <v>2023</v>
      </c>
      <c r="K1354">
        <f>MONTH(shipments[[#This Row],[Shipdate]])</f>
        <v>9</v>
      </c>
      <c r="L1354" t="str">
        <f>TEXT(shipments[[#This Row],[Shipdate]],"mmmm")</f>
        <v>September</v>
      </c>
      <c r="M1354">
        <f>_xlfn.XLOOKUP(shipments[[#This Row],[PID]],products[PID],products[Cost_per_box],"NA",0)</f>
        <v>9.57</v>
      </c>
      <c r="N1354">
        <f>shipments[[#This Row],[Boxes]]*shipments[[#This Row],[Cost Per Box]]</f>
        <v>966.57</v>
      </c>
      <c r="O1354">
        <f>shipments[[#This Row],[Sales Amount]]-shipments[[#This Row],[Total Cost]]</f>
        <v>644.42999999999995</v>
      </c>
      <c r="P1354" s="9">
        <f>shipments[[#This Row],[Profit]]/shipments[[#This Row],[Sales Amount]]</f>
        <v>0.40001862197392918</v>
      </c>
    </row>
    <row r="1355" spans="1:16" x14ac:dyDescent="1">
      <c r="A1355" t="s">
        <v>1390</v>
      </c>
      <c r="B1355" t="s">
        <v>8040</v>
      </c>
      <c r="C1355" t="s">
        <v>8025</v>
      </c>
      <c r="D1355" t="s">
        <v>8035</v>
      </c>
      <c r="E1355" s="1">
        <v>45330</v>
      </c>
      <c r="F1355">
        <v>10986.75</v>
      </c>
      <c r="G1355">
        <v>785</v>
      </c>
      <c r="H1355" t="s">
        <v>6</v>
      </c>
      <c r="I1355" t="str">
        <f>_xlfn.XLOOKUP(shipments[[#This Row],[SPID]],people[SPID],people[Sales_person],"NA",0)</f>
        <v>Gunar Cockshoot</v>
      </c>
      <c r="J1355">
        <f>YEAR(shipments[[#This Row],[Shipdate]])</f>
        <v>2024</v>
      </c>
      <c r="K1355">
        <f>MONTH(shipments[[#This Row],[Shipdate]])</f>
        <v>2</v>
      </c>
      <c r="L1355" t="str">
        <f>TEXT(shipments[[#This Row],[Shipdate]],"mmmm")</f>
        <v>February</v>
      </c>
      <c r="M1355">
        <f>_xlfn.XLOOKUP(shipments[[#This Row],[PID]],products[PID],products[Cost_per_box],"NA",0)</f>
        <v>9.57</v>
      </c>
      <c r="N1355">
        <f>shipments[[#This Row],[Boxes]]*shipments[[#This Row],[Cost Per Box]]</f>
        <v>7512.45</v>
      </c>
      <c r="O1355">
        <f>shipments[[#This Row],[Sales Amount]]-shipments[[#This Row],[Total Cost]]</f>
        <v>3474.3</v>
      </c>
      <c r="P1355" s="9">
        <f>shipments[[#This Row],[Profit]]/shipments[[#This Row],[Sales Amount]]</f>
        <v>0.31622636357430545</v>
      </c>
    </row>
    <row r="1356" spans="1:16" x14ac:dyDescent="1">
      <c r="A1356" t="s">
        <v>1391</v>
      </c>
      <c r="B1356" t="s">
        <v>8040</v>
      </c>
      <c r="C1356" t="s">
        <v>8025</v>
      </c>
      <c r="D1356" t="s">
        <v>8036</v>
      </c>
      <c r="E1356" s="1">
        <v>45308</v>
      </c>
      <c r="F1356">
        <v>4983.75</v>
      </c>
      <c r="G1356">
        <v>277</v>
      </c>
      <c r="H1356" t="s">
        <v>6</v>
      </c>
      <c r="I1356" t="str">
        <f>_xlfn.XLOOKUP(shipments[[#This Row],[SPID]],people[SPID],people[Sales_person],"NA",0)</f>
        <v>Gunar Cockshoot</v>
      </c>
      <c r="J1356">
        <f>YEAR(shipments[[#This Row],[Shipdate]])</f>
        <v>2024</v>
      </c>
      <c r="K1356">
        <f>MONTH(shipments[[#This Row],[Shipdate]])</f>
        <v>1</v>
      </c>
      <c r="L1356" t="str">
        <f>TEXT(shipments[[#This Row],[Shipdate]],"mmmm")</f>
        <v>January</v>
      </c>
      <c r="M1356">
        <f>_xlfn.XLOOKUP(shipments[[#This Row],[PID]],products[PID],products[Cost_per_box],"NA",0)</f>
        <v>9.57</v>
      </c>
      <c r="N1356">
        <f>shipments[[#This Row],[Boxes]]*shipments[[#This Row],[Cost Per Box]]</f>
        <v>2650.89</v>
      </c>
      <c r="O1356">
        <f>shipments[[#This Row],[Sales Amount]]-shipments[[#This Row],[Total Cost]]</f>
        <v>2332.86</v>
      </c>
      <c r="P1356" s="9">
        <f>shipments[[#This Row],[Profit]]/shipments[[#This Row],[Sales Amount]]</f>
        <v>0.46809330323551546</v>
      </c>
    </row>
    <row r="1357" spans="1:16" x14ac:dyDescent="1">
      <c r="A1357" t="s">
        <v>1392</v>
      </c>
      <c r="B1357" t="s">
        <v>8040</v>
      </c>
      <c r="C1357" t="s">
        <v>8025</v>
      </c>
      <c r="D1357" t="s">
        <v>8033</v>
      </c>
      <c r="E1357" s="1">
        <v>45287</v>
      </c>
      <c r="F1357">
        <v>10298.25</v>
      </c>
      <c r="G1357">
        <v>736</v>
      </c>
      <c r="H1357" t="s">
        <v>6</v>
      </c>
      <c r="I1357" t="str">
        <f>_xlfn.XLOOKUP(shipments[[#This Row],[SPID]],people[SPID],people[Sales_person],"NA",0)</f>
        <v>Gunar Cockshoot</v>
      </c>
      <c r="J1357">
        <f>YEAR(shipments[[#This Row],[Shipdate]])</f>
        <v>2023</v>
      </c>
      <c r="K1357">
        <f>MONTH(shipments[[#This Row],[Shipdate]])</f>
        <v>12</v>
      </c>
      <c r="L1357" t="str">
        <f>TEXT(shipments[[#This Row],[Shipdate]],"mmmm")</f>
        <v>December</v>
      </c>
      <c r="M1357">
        <f>_xlfn.XLOOKUP(shipments[[#This Row],[PID]],products[PID],products[Cost_per_box],"NA",0)</f>
        <v>9.57</v>
      </c>
      <c r="N1357">
        <f>shipments[[#This Row],[Boxes]]*shipments[[#This Row],[Cost Per Box]]</f>
        <v>7043.52</v>
      </c>
      <c r="O1357">
        <f>shipments[[#This Row],[Sales Amount]]-shipments[[#This Row],[Total Cost]]</f>
        <v>3254.7299999999996</v>
      </c>
      <c r="P1357" s="9">
        <f>shipments[[#This Row],[Profit]]/shipments[[#This Row],[Sales Amount]]</f>
        <v>0.31604690117252926</v>
      </c>
    </row>
    <row r="1358" spans="1:16" x14ac:dyDescent="1">
      <c r="A1358" t="s">
        <v>1393</v>
      </c>
      <c r="B1358" t="s">
        <v>8040</v>
      </c>
      <c r="C1358" t="s">
        <v>8026</v>
      </c>
      <c r="D1358" t="s">
        <v>8032</v>
      </c>
      <c r="E1358" s="1">
        <v>45393</v>
      </c>
      <c r="F1358">
        <v>5703.75</v>
      </c>
      <c r="G1358">
        <v>571</v>
      </c>
      <c r="H1358" t="s">
        <v>6</v>
      </c>
      <c r="I1358" t="str">
        <f>_xlfn.XLOOKUP(shipments[[#This Row],[SPID]],people[SPID],people[Sales_person],"NA",0)</f>
        <v>Gunar Cockshoot</v>
      </c>
      <c r="J1358">
        <f>YEAR(shipments[[#This Row],[Shipdate]])</f>
        <v>2024</v>
      </c>
      <c r="K1358">
        <f>MONTH(shipments[[#This Row],[Shipdate]])</f>
        <v>4</v>
      </c>
      <c r="L1358" t="str">
        <f>TEXT(shipments[[#This Row],[Shipdate]],"mmmm")</f>
        <v>April</v>
      </c>
      <c r="M1358">
        <f>_xlfn.XLOOKUP(shipments[[#This Row],[PID]],products[PID],products[Cost_per_box],"NA",0)</f>
        <v>8.43</v>
      </c>
      <c r="N1358">
        <f>shipments[[#This Row],[Boxes]]*shipments[[#This Row],[Cost Per Box]]</f>
        <v>4813.53</v>
      </c>
      <c r="O1358">
        <f>shipments[[#This Row],[Sales Amount]]-shipments[[#This Row],[Total Cost]]</f>
        <v>890.22000000000025</v>
      </c>
      <c r="P1358" s="9">
        <f>shipments[[#This Row],[Profit]]/shipments[[#This Row],[Sales Amount]]</f>
        <v>0.15607626561472721</v>
      </c>
    </row>
    <row r="1359" spans="1:16" x14ac:dyDescent="1">
      <c r="A1359" t="s">
        <v>1394</v>
      </c>
      <c r="B1359" t="s">
        <v>8040</v>
      </c>
      <c r="C1359" t="s">
        <v>8026</v>
      </c>
      <c r="D1359" t="s">
        <v>8032</v>
      </c>
      <c r="E1359" s="1">
        <v>45329</v>
      </c>
      <c r="F1359">
        <v>3222</v>
      </c>
      <c r="G1359">
        <v>358</v>
      </c>
      <c r="H1359" t="s">
        <v>6</v>
      </c>
      <c r="I1359" t="str">
        <f>_xlfn.XLOOKUP(shipments[[#This Row],[SPID]],people[SPID],people[Sales_person],"NA",0)</f>
        <v>Gunar Cockshoot</v>
      </c>
      <c r="J1359">
        <f>YEAR(shipments[[#This Row],[Shipdate]])</f>
        <v>2024</v>
      </c>
      <c r="K1359">
        <f>MONTH(shipments[[#This Row],[Shipdate]])</f>
        <v>2</v>
      </c>
      <c r="L1359" t="str">
        <f>TEXT(shipments[[#This Row],[Shipdate]],"mmmm")</f>
        <v>February</v>
      </c>
      <c r="M1359">
        <f>_xlfn.XLOOKUP(shipments[[#This Row],[PID]],products[PID],products[Cost_per_box],"NA",0)</f>
        <v>8.43</v>
      </c>
      <c r="N1359">
        <f>shipments[[#This Row],[Boxes]]*shipments[[#This Row],[Cost Per Box]]</f>
        <v>3017.94</v>
      </c>
      <c r="O1359">
        <f>shipments[[#This Row],[Sales Amount]]-shipments[[#This Row],[Total Cost]]</f>
        <v>204.05999999999995</v>
      </c>
      <c r="P1359" s="9">
        <f>shipments[[#This Row],[Profit]]/shipments[[#This Row],[Sales Amount]]</f>
        <v>6.3333333333333311E-2</v>
      </c>
    </row>
    <row r="1360" spans="1:16" x14ac:dyDescent="1">
      <c r="A1360" t="s">
        <v>1395</v>
      </c>
      <c r="B1360" t="s">
        <v>8040</v>
      </c>
      <c r="C1360" t="s">
        <v>8026</v>
      </c>
      <c r="D1360" t="s">
        <v>8036</v>
      </c>
      <c r="E1360" s="1">
        <v>45182</v>
      </c>
      <c r="F1360">
        <v>13299.75</v>
      </c>
      <c r="G1360">
        <v>1663</v>
      </c>
      <c r="H1360" t="s">
        <v>6</v>
      </c>
      <c r="I1360" t="str">
        <f>_xlfn.XLOOKUP(shipments[[#This Row],[SPID]],people[SPID],people[Sales_person],"NA",0)</f>
        <v>Gunar Cockshoot</v>
      </c>
      <c r="J1360">
        <f>YEAR(shipments[[#This Row],[Shipdate]])</f>
        <v>2023</v>
      </c>
      <c r="K1360">
        <f>MONTH(shipments[[#This Row],[Shipdate]])</f>
        <v>9</v>
      </c>
      <c r="L1360" t="str">
        <f>TEXT(shipments[[#This Row],[Shipdate]],"mmmm")</f>
        <v>September</v>
      </c>
      <c r="M1360">
        <f>_xlfn.XLOOKUP(shipments[[#This Row],[PID]],products[PID],products[Cost_per_box],"NA",0)</f>
        <v>8.43</v>
      </c>
      <c r="N1360">
        <f>shipments[[#This Row],[Boxes]]*shipments[[#This Row],[Cost Per Box]]</f>
        <v>14019.09</v>
      </c>
      <c r="O1360">
        <f>shipments[[#This Row],[Sales Amount]]-shipments[[#This Row],[Total Cost]]</f>
        <v>-719.34000000000015</v>
      </c>
      <c r="P1360" s="9">
        <f>shipments[[#This Row],[Profit]]/shipments[[#This Row],[Sales Amount]]</f>
        <v>-5.4086730953589367E-2</v>
      </c>
    </row>
    <row r="1361" spans="1:16" x14ac:dyDescent="1">
      <c r="A1361" t="s">
        <v>1396</v>
      </c>
      <c r="B1361" t="s">
        <v>8040</v>
      </c>
      <c r="C1361" t="s">
        <v>8026</v>
      </c>
      <c r="D1361" t="s">
        <v>8035</v>
      </c>
      <c r="E1361" s="1">
        <v>45062</v>
      </c>
      <c r="F1361">
        <v>10550.25</v>
      </c>
      <c r="G1361">
        <v>960</v>
      </c>
      <c r="H1361" t="s">
        <v>6</v>
      </c>
      <c r="I1361" t="str">
        <f>_xlfn.XLOOKUP(shipments[[#This Row],[SPID]],people[SPID],people[Sales_person],"NA",0)</f>
        <v>Gunar Cockshoot</v>
      </c>
      <c r="J1361">
        <f>YEAR(shipments[[#This Row],[Shipdate]])</f>
        <v>2023</v>
      </c>
      <c r="K1361">
        <f>MONTH(shipments[[#This Row],[Shipdate]])</f>
        <v>5</v>
      </c>
      <c r="L1361" t="str">
        <f>TEXT(shipments[[#This Row],[Shipdate]],"mmmm")</f>
        <v>May</v>
      </c>
      <c r="M1361">
        <f>_xlfn.XLOOKUP(shipments[[#This Row],[PID]],products[PID],products[Cost_per_box],"NA",0)</f>
        <v>8.43</v>
      </c>
      <c r="N1361">
        <f>shipments[[#This Row],[Boxes]]*shipments[[#This Row],[Cost Per Box]]</f>
        <v>8092.7999999999993</v>
      </c>
      <c r="O1361">
        <f>shipments[[#This Row],[Sales Amount]]-shipments[[#This Row],[Total Cost]]</f>
        <v>2457.4500000000007</v>
      </c>
      <c r="P1361" s="9">
        <f>shipments[[#This Row],[Profit]]/shipments[[#This Row],[Sales Amount]]</f>
        <v>0.23292812966517387</v>
      </c>
    </row>
    <row r="1362" spans="1:16" x14ac:dyDescent="1">
      <c r="A1362" t="s">
        <v>1397</v>
      </c>
      <c r="B1362" t="s">
        <v>8040</v>
      </c>
      <c r="C1362" t="s">
        <v>8027</v>
      </c>
      <c r="D1362" t="s">
        <v>8036</v>
      </c>
      <c r="E1362" s="1">
        <v>45117</v>
      </c>
      <c r="F1362">
        <v>10390.5</v>
      </c>
      <c r="G1362">
        <v>1485</v>
      </c>
      <c r="H1362" t="s">
        <v>6</v>
      </c>
      <c r="I1362" t="str">
        <f>_xlfn.XLOOKUP(shipments[[#This Row],[SPID]],people[SPID],people[Sales_person],"NA",0)</f>
        <v>Gunar Cockshoot</v>
      </c>
      <c r="J1362">
        <f>YEAR(shipments[[#This Row],[Shipdate]])</f>
        <v>2023</v>
      </c>
      <c r="K1362">
        <f>MONTH(shipments[[#This Row],[Shipdate]])</f>
        <v>7</v>
      </c>
      <c r="L1362" t="str">
        <f>TEXT(shipments[[#This Row],[Shipdate]],"mmmm")</f>
        <v>July</v>
      </c>
      <c r="M1362">
        <f>_xlfn.XLOOKUP(shipments[[#This Row],[PID]],products[PID],products[Cost_per_box],"NA",0)</f>
        <v>6.8</v>
      </c>
      <c r="N1362">
        <f>shipments[[#This Row],[Boxes]]*shipments[[#This Row],[Cost Per Box]]</f>
        <v>10098</v>
      </c>
      <c r="O1362">
        <f>shipments[[#This Row],[Sales Amount]]-shipments[[#This Row],[Total Cost]]</f>
        <v>292.5</v>
      </c>
      <c r="P1362" s="9">
        <f>shipments[[#This Row],[Profit]]/shipments[[#This Row],[Sales Amount]]</f>
        <v>2.8150714595062798E-2</v>
      </c>
    </row>
    <row r="1363" spans="1:16" x14ac:dyDescent="1">
      <c r="A1363" t="s">
        <v>1398</v>
      </c>
      <c r="B1363" t="s">
        <v>8040</v>
      </c>
      <c r="C1363" t="s">
        <v>8027</v>
      </c>
      <c r="D1363" t="s">
        <v>8035</v>
      </c>
      <c r="E1363" s="1">
        <v>45510</v>
      </c>
      <c r="F1363">
        <v>24450.75</v>
      </c>
      <c r="G1363">
        <v>3493</v>
      </c>
      <c r="H1363" t="s">
        <v>17</v>
      </c>
      <c r="I1363" t="str">
        <f>_xlfn.XLOOKUP(shipments[[#This Row],[SPID]],people[SPID],people[Sales_person],"NA",0)</f>
        <v>Gunar Cockshoot</v>
      </c>
      <c r="J1363">
        <f>YEAR(shipments[[#This Row],[Shipdate]])</f>
        <v>2024</v>
      </c>
      <c r="K1363">
        <f>MONTH(shipments[[#This Row],[Shipdate]])</f>
        <v>8</v>
      </c>
      <c r="L1363" t="str">
        <f>TEXT(shipments[[#This Row],[Shipdate]],"mmmm")</f>
        <v>August</v>
      </c>
      <c r="M1363">
        <f>_xlfn.XLOOKUP(shipments[[#This Row],[PID]],products[PID],products[Cost_per_box],"NA",0)</f>
        <v>6.8</v>
      </c>
      <c r="N1363">
        <f>shipments[[#This Row],[Boxes]]*shipments[[#This Row],[Cost Per Box]]</f>
        <v>23752.399999999998</v>
      </c>
      <c r="O1363">
        <f>shipments[[#This Row],[Sales Amount]]-shipments[[#This Row],[Total Cost]]</f>
        <v>698.35000000000218</v>
      </c>
      <c r="P1363" s="9">
        <f>shipments[[#This Row],[Profit]]/shipments[[#This Row],[Sales Amount]]</f>
        <v>2.8561496068627842E-2</v>
      </c>
    </row>
    <row r="1364" spans="1:16" x14ac:dyDescent="1">
      <c r="A1364" t="s">
        <v>1399</v>
      </c>
      <c r="B1364" t="s">
        <v>8040</v>
      </c>
      <c r="C1364" t="s">
        <v>8027</v>
      </c>
      <c r="D1364" t="s">
        <v>8036</v>
      </c>
      <c r="E1364" s="1">
        <v>45484</v>
      </c>
      <c r="F1364">
        <v>1012.5</v>
      </c>
      <c r="G1364">
        <v>127</v>
      </c>
      <c r="H1364" t="s">
        <v>17</v>
      </c>
      <c r="I1364" t="str">
        <f>_xlfn.XLOOKUP(shipments[[#This Row],[SPID]],people[SPID],people[Sales_person],"NA",0)</f>
        <v>Gunar Cockshoot</v>
      </c>
      <c r="J1364">
        <f>YEAR(shipments[[#This Row],[Shipdate]])</f>
        <v>2024</v>
      </c>
      <c r="K1364">
        <f>MONTH(shipments[[#This Row],[Shipdate]])</f>
        <v>7</v>
      </c>
      <c r="L1364" t="str">
        <f>TEXT(shipments[[#This Row],[Shipdate]],"mmmm")</f>
        <v>July</v>
      </c>
      <c r="M1364">
        <f>_xlfn.XLOOKUP(shipments[[#This Row],[PID]],products[PID],products[Cost_per_box],"NA",0)</f>
        <v>6.8</v>
      </c>
      <c r="N1364">
        <f>shipments[[#This Row],[Boxes]]*shipments[[#This Row],[Cost Per Box]]</f>
        <v>863.6</v>
      </c>
      <c r="O1364">
        <f>shipments[[#This Row],[Sales Amount]]-shipments[[#This Row],[Total Cost]]</f>
        <v>148.89999999999998</v>
      </c>
      <c r="P1364" s="9">
        <f>shipments[[#This Row],[Profit]]/shipments[[#This Row],[Sales Amount]]</f>
        <v>0.14706172839506171</v>
      </c>
    </row>
    <row r="1365" spans="1:16" x14ac:dyDescent="1">
      <c r="A1365" t="s">
        <v>1400</v>
      </c>
      <c r="B1365" t="s">
        <v>8040</v>
      </c>
      <c r="C1365" t="s">
        <v>8027</v>
      </c>
      <c r="D1365" t="s">
        <v>8037</v>
      </c>
      <c r="E1365" s="1">
        <v>45307</v>
      </c>
      <c r="F1365">
        <v>4619.25</v>
      </c>
      <c r="G1365">
        <v>578</v>
      </c>
      <c r="H1365" t="s">
        <v>6</v>
      </c>
      <c r="I1365" t="str">
        <f>_xlfn.XLOOKUP(shipments[[#This Row],[SPID]],people[SPID],people[Sales_person],"NA",0)</f>
        <v>Gunar Cockshoot</v>
      </c>
      <c r="J1365">
        <f>YEAR(shipments[[#This Row],[Shipdate]])</f>
        <v>2024</v>
      </c>
      <c r="K1365">
        <f>MONTH(shipments[[#This Row],[Shipdate]])</f>
        <v>1</v>
      </c>
      <c r="L1365" t="str">
        <f>TEXT(shipments[[#This Row],[Shipdate]],"mmmm")</f>
        <v>January</v>
      </c>
      <c r="M1365">
        <f>_xlfn.XLOOKUP(shipments[[#This Row],[PID]],products[PID],products[Cost_per_box],"NA",0)</f>
        <v>6.8</v>
      </c>
      <c r="N1365">
        <f>shipments[[#This Row],[Boxes]]*shipments[[#This Row],[Cost Per Box]]</f>
        <v>3930.4</v>
      </c>
      <c r="O1365">
        <f>shipments[[#This Row],[Sales Amount]]-shipments[[#This Row],[Total Cost]]</f>
        <v>688.84999999999991</v>
      </c>
      <c r="P1365" s="9">
        <f>shipments[[#This Row],[Profit]]/shipments[[#This Row],[Sales Amount]]</f>
        <v>0.14912594035828325</v>
      </c>
    </row>
    <row r="1366" spans="1:16" x14ac:dyDescent="1">
      <c r="A1366" t="s">
        <v>1401</v>
      </c>
      <c r="B1366" t="s">
        <v>8040</v>
      </c>
      <c r="C1366" t="s">
        <v>8027</v>
      </c>
      <c r="D1366" t="s">
        <v>8032</v>
      </c>
      <c r="E1366" s="1">
        <v>45175</v>
      </c>
      <c r="F1366">
        <v>9335.25</v>
      </c>
      <c r="G1366">
        <v>934</v>
      </c>
      <c r="H1366" t="s">
        <v>6</v>
      </c>
      <c r="I1366" t="str">
        <f>_xlfn.XLOOKUP(shipments[[#This Row],[SPID]],people[SPID],people[Sales_person],"NA",0)</f>
        <v>Gunar Cockshoot</v>
      </c>
      <c r="J1366">
        <f>YEAR(shipments[[#This Row],[Shipdate]])</f>
        <v>2023</v>
      </c>
      <c r="K1366">
        <f>MONTH(shipments[[#This Row],[Shipdate]])</f>
        <v>9</v>
      </c>
      <c r="L1366" t="str">
        <f>TEXT(shipments[[#This Row],[Shipdate]],"mmmm")</f>
        <v>September</v>
      </c>
      <c r="M1366">
        <f>_xlfn.XLOOKUP(shipments[[#This Row],[PID]],products[PID],products[Cost_per_box],"NA",0)</f>
        <v>6.8</v>
      </c>
      <c r="N1366">
        <f>shipments[[#This Row],[Boxes]]*shipments[[#This Row],[Cost Per Box]]</f>
        <v>6351.2</v>
      </c>
      <c r="O1366">
        <f>shipments[[#This Row],[Sales Amount]]-shipments[[#This Row],[Total Cost]]</f>
        <v>2984.05</v>
      </c>
      <c r="P1366" s="9">
        <f>shipments[[#This Row],[Profit]]/shipments[[#This Row],[Sales Amount]]</f>
        <v>0.31965399962507701</v>
      </c>
    </row>
    <row r="1367" spans="1:16" x14ac:dyDescent="1">
      <c r="A1367" t="s">
        <v>1402</v>
      </c>
      <c r="B1367" t="s">
        <v>8040</v>
      </c>
      <c r="C1367" t="s">
        <v>8028</v>
      </c>
      <c r="D1367" t="s">
        <v>8035</v>
      </c>
      <c r="E1367" s="1">
        <v>45083</v>
      </c>
      <c r="F1367">
        <v>2268</v>
      </c>
      <c r="G1367">
        <v>79</v>
      </c>
      <c r="H1367" t="s">
        <v>6</v>
      </c>
      <c r="I1367" t="str">
        <f>_xlfn.XLOOKUP(shipments[[#This Row],[SPID]],people[SPID],people[Sales_person],"NA",0)</f>
        <v>Gunar Cockshoot</v>
      </c>
      <c r="J1367">
        <f>YEAR(shipments[[#This Row],[Shipdate]])</f>
        <v>2023</v>
      </c>
      <c r="K1367">
        <f>MONTH(shipments[[#This Row],[Shipdate]])</f>
        <v>6</v>
      </c>
      <c r="L1367" t="str">
        <f>TEXT(shipments[[#This Row],[Shipdate]],"mmmm")</f>
        <v>June</v>
      </c>
      <c r="M1367">
        <f>_xlfn.XLOOKUP(shipments[[#This Row],[PID]],products[PID],products[Cost_per_box],"NA",0)</f>
        <v>5.04</v>
      </c>
      <c r="N1367">
        <f>shipments[[#This Row],[Boxes]]*shipments[[#This Row],[Cost Per Box]]</f>
        <v>398.16</v>
      </c>
      <c r="O1367">
        <f>shipments[[#This Row],[Sales Amount]]-shipments[[#This Row],[Total Cost]]</f>
        <v>1869.84</v>
      </c>
      <c r="P1367" s="9">
        <f>shipments[[#This Row],[Profit]]/shipments[[#This Row],[Sales Amount]]</f>
        <v>0.82444444444444442</v>
      </c>
    </row>
    <row r="1368" spans="1:16" x14ac:dyDescent="1">
      <c r="A1368" t="s">
        <v>1403</v>
      </c>
      <c r="B1368" t="s">
        <v>8040</v>
      </c>
      <c r="C1368" t="s">
        <v>8029</v>
      </c>
      <c r="D1368" t="s">
        <v>8035</v>
      </c>
      <c r="E1368" s="1">
        <v>45282</v>
      </c>
      <c r="F1368">
        <v>9407.25</v>
      </c>
      <c r="G1368">
        <v>784</v>
      </c>
      <c r="H1368" t="s">
        <v>6</v>
      </c>
      <c r="I1368" t="str">
        <f>_xlfn.XLOOKUP(shipments[[#This Row],[SPID]],people[SPID],people[Sales_person],"NA",0)</f>
        <v>Gunar Cockshoot</v>
      </c>
      <c r="J1368">
        <f>YEAR(shipments[[#This Row],[Shipdate]])</f>
        <v>2023</v>
      </c>
      <c r="K1368">
        <f>MONTH(shipments[[#This Row],[Shipdate]])</f>
        <v>12</v>
      </c>
      <c r="L1368" t="str">
        <f>TEXT(shipments[[#This Row],[Shipdate]],"mmmm")</f>
        <v>December</v>
      </c>
      <c r="M1368">
        <f>_xlfn.XLOOKUP(shipments[[#This Row],[PID]],products[PID],products[Cost_per_box],"NA",0)</f>
        <v>2.76</v>
      </c>
      <c r="N1368">
        <f>shipments[[#This Row],[Boxes]]*shipments[[#This Row],[Cost Per Box]]</f>
        <v>2163.8399999999997</v>
      </c>
      <c r="O1368">
        <f>shipments[[#This Row],[Sales Amount]]-shipments[[#This Row],[Total Cost]]</f>
        <v>7243.41</v>
      </c>
      <c r="P1368" s="9">
        <f>shipments[[#This Row],[Profit]]/shipments[[#This Row],[Sales Amount]]</f>
        <v>0.76998166307900817</v>
      </c>
    </row>
    <row r="1369" spans="1:16" x14ac:dyDescent="1">
      <c r="A1369" t="s">
        <v>1404</v>
      </c>
      <c r="B1369" t="s">
        <v>8040</v>
      </c>
      <c r="C1369" t="s">
        <v>8029</v>
      </c>
      <c r="D1369" t="s">
        <v>8035</v>
      </c>
      <c r="E1369" s="1">
        <v>45138</v>
      </c>
      <c r="F1369">
        <v>238.5</v>
      </c>
      <c r="G1369">
        <v>27</v>
      </c>
      <c r="H1369" t="s">
        <v>6</v>
      </c>
      <c r="I1369" t="str">
        <f>_xlfn.XLOOKUP(shipments[[#This Row],[SPID]],people[SPID],people[Sales_person],"NA",0)</f>
        <v>Gunar Cockshoot</v>
      </c>
      <c r="J1369">
        <f>YEAR(shipments[[#This Row],[Shipdate]])</f>
        <v>2023</v>
      </c>
      <c r="K1369">
        <f>MONTH(shipments[[#This Row],[Shipdate]])</f>
        <v>7</v>
      </c>
      <c r="L1369" t="str">
        <f>TEXT(shipments[[#This Row],[Shipdate]],"mmmm")</f>
        <v>July</v>
      </c>
      <c r="M1369">
        <f>_xlfn.XLOOKUP(shipments[[#This Row],[PID]],products[PID],products[Cost_per_box],"NA",0)</f>
        <v>2.76</v>
      </c>
      <c r="N1369">
        <f>shipments[[#This Row],[Boxes]]*shipments[[#This Row],[Cost Per Box]]</f>
        <v>74.52</v>
      </c>
      <c r="O1369">
        <f>shipments[[#This Row],[Sales Amount]]-shipments[[#This Row],[Total Cost]]</f>
        <v>163.98000000000002</v>
      </c>
      <c r="P1369" s="9">
        <f>shipments[[#This Row],[Profit]]/shipments[[#This Row],[Sales Amount]]</f>
        <v>0.6875471698113208</v>
      </c>
    </row>
    <row r="1370" spans="1:16" x14ac:dyDescent="1">
      <c r="A1370" t="s">
        <v>1405</v>
      </c>
      <c r="B1370" t="s">
        <v>8040</v>
      </c>
      <c r="C1370" t="s">
        <v>8029</v>
      </c>
      <c r="D1370" t="s">
        <v>8036</v>
      </c>
      <c r="E1370" s="1">
        <v>45246</v>
      </c>
      <c r="F1370">
        <v>2139.75</v>
      </c>
      <c r="G1370">
        <v>214</v>
      </c>
      <c r="H1370" t="s">
        <v>6</v>
      </c>
      <c r="I1370" t="str">
        <f>_xlfn.XLOOKUP(shipments[[#This Row],[SPID]],people[SPID],people[Sales_person],"NA",0)</f>
        <v>Gunar Cockshoot</v>
      </c>
      <c r="J1370">
        <f>YEAR(shipments[[#This Row],[Shipdate]])</f>
        <v>2023</v>
      </c>
      <c r="K1370">
        <f>MONTH(shipments[[#This Row],[Shipdate]])</f>
        <v>11</v>
      </c>
      <c r="L1370" t="str">
        <f>TEXT(shipments[[#This Row],[Shipdate]],"mmmm")</f>
        <v>November</v>
      </c>
      <c r="M1370">
        <f>_xlfn.XLOOKUP(shipments[[#This Row],[PID]],products[PID],products[Cost_per_box],"NA",0)</f>
        <v>2.76</v>
      </c>
      <c r="N1370">
        <f>shipments[[#This Row],[Boxes]]*shipments[[#This Row],[Cost Per Box]]</f>
        <v>590.64</v>
      </c>
      <c r="O1370">
        <f>shipments[[#This Row],[Sales Amount]]-shipments[[#This Row],[Total Cost]]</f>
        <v>1549.1100000000001</v>
      </c>
      <c r="P1370" s="9">
        <f>shipments[[#This Row],[Profit]]/shipments[[#This Row],[Sales Amount]]</f>
        <v>0.72396775324220131</v>
      </c>
    </row>
    <row r="1371" spans="1:16" x14ac:dyDescent="1">
      <c r="A1371" t="s">
        <v>1406</v>
      </c>
      <c r="B1371" t="s">
        <v>8040</v>
      </c>
      <c r="C1371" t="s">
        <v>8029</v>
      </c>
      <c r="D1371" t="s">
        <v>8032</v>
      </c>
      <c r="E1371" s="1">
        <v>45328</v>
      </c>
      <c r="F1371">
        <v>2625.75</v>
      </c>
      <c r="G1371">
        <v>239</v>
      </c>
      <c r="H1371" t="s">
        <v>6</v>
      </c>
      <c r="I1371" t="str">
        <f>_xlfn.XLOOKUP(shipments[[#This Row],[SPID]],people[SPID],people[Sales_person],"NA",0)</f>
        <v>Gunar Cockshoot</v>
      </c>
      <c r="J1371">
        <f>YEAR(shipments[[#This Row],[Shipdate]])</f>
        <v>2024</v>
      </c>
      <c r="K1371">
        <f>MONTH(shipments[[#This Row],[Shipdate]])</f>
        <v>2</v>
      </c>
      <c r="L1371" t="str">
        <f>TEXT(shipments[[#This Row],[Shipdate]],"mmmm")</f>
        <v>February</v>
      </c>
      <c r="M1371">
        <f>_xlfn.XLOOKUP(shipments[[#This Row],[PID]],products[PID],products[Cost_per_box],"NA",0)</f>
        <v>2.76</v>
      </c>
      <c r="N1371">
        <f>shipments[[#This Row],[Boxes]]*shipments[[#This Row],[Cost Per Box]]</f>
        <v>659.64</v>
      </c>
      <c r="O1371">
        <f>shipments[[#This Row],[Sales Amount]]-shipments[[#This Row],[Total Cost]]</f>
        <v>1966.1100000000001</v>
      </c>
      <c r="P1371" s="9">
        <f>shipments[[#This Row],[Profit]]/shipments[[#This Row],[Sales Amount]]</f>
        <v>0.74878034847186525</v>
      </c>
    </row>
    <row r="1372" spans="1:16" x14ac:dyDescent="1">
      <c r="A1372" t="s">
        <v>1407</v>
      </c>
      <c r="B1372" t="s">
        <v>8040</v>
      </c>
      <c r="C1372" t="s">
        <v>8030</v>
      </c>
      <c r="D1372" t="s">
        <v>8037</v>
      </c>
      <c r="E1372" s="1">
        <v>45518</v>
      </c>
      <c r="F1372">
        <v>1206</v>
      </c>
      <c r="G1372">
        <v>121</v>
      </c>
      <c r="H1372" t="s">
        <v>17</v>
      </c>
      <c r="I1372" t="str">
        <f>_xlfn.XLOOKUP(shipments[[#This Row],[SPID]],people[SPID],people[Sales_person],"NA",0)</f>
        <v>Gunar Cockshoot</v>
      </c>
      <c r="J1372">
        <f>YEAR(shipments[[#This Row],[Shipdate]])</f>
        <v>2024</v>
      </c>
      <c r="K1372">
        <f>MONTH(shipments[[#This Row],[Shipdate]])</f>
        <v>8</v>
      </c>
      <c r="L1372" t="str">
        <f>TEXT(shipments[[#This Row],[Shipdate]],"mmmm")</f>
        <v>August</v>
      </c>
      <c r="M1372">
        <f>_xlfn.XLOOKUP(shipments[[#This Row],[PID]],products[PID],products[Cost_per_box],"NA",0)</f>
        <v>3.32</v>
      </c>
      <c r="N1372">
        <f>shipments[[#This Row],[Boxes]]*shipments[[#This Row],[Cost Per Box]]</f>
        <v>401.71999999999997</v>
      </c>
      <c r="O1372">
        <f>shipments[[#This Row],[Sales Amount]]-shipments[[#This Row],[Total Cost]]</f>
        <v>804.28</v>
      </c>
      <c r="P1372" s="9">
        <f>shipments[[#This Row],[Profit]]/shipments[[#This Row],[Sales Amount]]</f>
        <v>0.66689883913764514</v>
      </c>
    </row>
    <row r="1373" spans="1:16" x14ac:dyDescent="1">
      <c r="A1373" t="s">
        <v>1408</v>
      </c>
      <c r="B1373" t="s">
        <v>8040</v>
      </c>
      <c r="C1373" t="s">
        <v>8030</v>
      </c>
      <c r="D1373" t="s">
        <v>8033</v>
      </c>
      <c r="E1373" s="1">
        <v>45132</v>
      </c>
      <c r="F1373">
        <v>2963.25</v>
      </c>
      <c r="G1373">
        <v>270</v>
      </c>
      <c r="H1373" t="s">
        <v>6</v>
      </c>
      <c r="I1373" t="str">
        <f>_xlfn.XLOOKUP(shipments[[#This Row],[SPID]],people[SPID],people[Sales_person],"NA",0)</f>
        <v>Gunar Cockshoot</v>
      </c>
      <c r="J1373">
        <f>YEAR(shipments[[#This Row],[Shipdate]])</f>
        <v>2023</v>
      </c>
      <c r="K1373">
        <f>MONTH(shipments[[#This Row],[Shipdate]])</f>
        <v>7</v>
      </c>
      <c r="L1373" t="str">
        <f>TEXT(shipments[[#This Row],[Shipdate]],"mmmm")</f>
        <v>July</v>
      </c>
      <c r="M1373">
        <f>_xlfn.XLOOKUP(shipments[[#This Row],[PID]],products[PID],products[Cost_per_box],"NA",0)</f>
        <v>3.32</v>
      </c>
      <c r="N1373">
        <f>shipments[[#This Row],[Boxes]]*shipments[[#This Row],[Cost Per Box]]</f>
        <v>896.4</v>
      </c>
      <c r="O1373">
        <f>shipments[[#This Row],[Sales Amount]]-shipments[[#This Row],[Total Cost]]</f>
        <v>2066.85</v>
      </c>
      <c r="P1373" s="9">
        <f>shipments[[#This Row],[Profit]]/shipments[[#This Row],[Sales Amount]]</f>
        <v>0.69749430523917988</v>
      </c>
    </row>
    <row r="1374" spans="1:16" x14ac:dyDescent="1">
      <c r="A1374" t="s">
        <v>1409</v>
      </c>
      <c r="B1374" t="s">
        <v>8040</v>
      </c>
      <c r="C1374" t="s">
        <v>8030</v>
      </c>
      <c r="D1374" t="s">
        <v>8037</v>
      </c>
      <c r="E1374" s="1">
        <v>45379</v>
      </c>
      <c r="F1374">
        <v>339.75</v>
      </c>
      <c r="G1374">
        <v>49</v>
      </c>
      <c r="H1374" t="s">
        <v>6</v>
      </c>
      <c r="I1374" t="str">
        <f>_xlfn.XLOOKUP(shipments[[#This Row],[SPID]],people[SPID],people[Sales_person],"NA",0)</f>
        <v>Gunar Cockshoot</v>
      </c>
      <c r="J1374">
        <f>YEAR(shipments[[#This Row],[Shipdate]])</f>
        <v>2024</v>
      </c>
      <c r="K1374">
        <f>MONTH(shipments[[#This Row],[Shipdate]])</f>
        <v>3</v>
      </c>
      <c r="L1374" t="str">
        <f>TEXT(shipments[[#This Row],[Shipdate]],"mmmm")</f>
        <v>March</v>
      </c>
      <c r="M1374">
        <f>_xlfn.XLOOKUP(shipments[[#This Row],[PID]],products[PID],products[Cost_per_box],"NA",0)</f>
        <v>3.32</v>
      </c>
      <c r="N1374">
        <f>shipments[[#This Row],[Boxes]]*shipments[[#This Row],[Cost Per Box]]</f>
        <v>162.67999999999998</v>
      </c>
      <c r="O1374">
        <f>shipments[[#This Row],[Sales Amount]]-shipments[[#This Row],[Total Cost]]</f>
        <v>177.07000000000002</v>
      </c>
      <c r="P1374" s="9">
        <f>shipments[[#This Row],[Profit]]/shipments[[#This Row],[Sales Amount]]</f>
        <v>0.52117733627667406</v>
      </c>
    </row>
    <row r="1375" spans="1:16" x14ac:dyDescent="1">
      <c r="A1375" t="s">
        <v>1410</v>
      </c>
      <c r="B1375" t="s">
        <v>8040</v>
      </c>
      <c r="C1375" t="s">
        <v>8030</v>
      </c>
      <c r="D1375" t="s">
        <v>8036</v>
      </c>
      <c r="E1375" s="1">
        <v>45391</v>
      </c>
      <c r="F1375">
        <v>4590</v>
      </c>
      <c r="G1375">
        <v>418</v>
      </c>
      <c r="H1375" t="s">
        <v>6</v>
      </c>
      <c r="I1375" t="str">
        <f>_xlfn.XLOOKUP(shipments[[#This Row],[SPID]],people[SPID],people[Sales_person],"NA",0)</f>
        <v>Gunar Cockshoot</v>
      </c>
      <c r="J1375">
        <f>YEAR(shipments[[#This Row],[Shipdate]])</f>
        <v>2024</v>
      </c>
      <c r="K1375">
        <f>MONTH(shipments[[#This Row],[Shipdate]])</f>
        <v>4</v>
      </c>
      <c r="L1375" t="str">
        <f>TEXT(shipments[[#This Row],[Shipdate]],"mmmm")</f>
        <v>April</v>
      </c>
      <c r="M1375">
        <f>_xlfn.XLOOKUP(shipments[[#This Row],[PID]],products[PID],products[Cost_per_box],"NA",0)</f>
        <v>3.32</v>
      </c>
      <c r="N1375">
        <f>shipments[[#This Row],[Boxes]]*shipments[[#This Row],[Cost Per Box]]</f>
        <v>1387.76</v>
      </c>
      <c r="O1375">
        <f>shipments[[#This Row],[Sales Amount]]-shipments[[#This Row],[Total Cost]]</f>
        <v>3202.24</v>
      </c>
      <c r="P1375" s="9">
        <f>shipments[[#This Row],[Profit]]/shipments[[#This Row],[Sales Amount]]</f>
        <v>0.69765577342047924</v>
      </c>
    </row>
    <row r="1376" spans="1:16" x14ac:dyDescent="1">
      <c r="A1376" t="s">
        <v>1411</v>
      </c>
      <c r="B1376" t="s">
        <v>8040</v>
      </c>
      <c r="C1376" t="s">
        <v>8030</v>
      </c>
      <c r="D1376" t="s">
        <v>8032</v>
      </c>
      <c r="E1376" s="1">
        <v>45215</v>
      </c>
      <c r="F1376">
        <v>3865.5</v>
      </c>
      <c r="G1376">
        <v>553</v>
      </c>
      <c r="H1376" t="s">
        <v>6</v>
      </c>
      <c r="I1376" t="str">
        <f>_xlfn.XLOOKUP(shipments[[#This Row],[SPID]],people[SPID],people[Sales_person],"NA",0)</f>
        <v>Gunar Cockshoot</v>
      </c>
      <c r="J1376">
        <f>YEAR(shipments[[#This Row],[Shipdate]])</f>
        <v>2023</v>
      </c>
      <c r="K1376">
        <f>MONTH(shipments[[#This Row],[Shipdate]])</f>
        <v>10</v>
      </c>
      <c r="L1376" t="str">
        <f>TEXT(shipments[[#This Row],[Shipdate]],"mmmm")</f>
        <v>October</v>
      </c>
      <c r="M1376">
        <f>_xlfn.XLOOKUP(shipments[[#This Row],[PID]],products[PID],products[Cost_per_box],"NA",0)</f>
        <v>3.32</v>
      </c>
      <c r="N1376">
        <f>shipments[[#This Row],[Boxes]]*shipments[[#This Row],[Cost Per Box]]</f>
        <v>1835.9599999999998</v>
      </c>
      <c r="O1376">
        <f>shipments[[#This Row],[Sales Amount]]-shipments[[#This Row],[Total Cost]]</f>
        <v>2029.5400000000002</v>
      </c>
      <c r="P1376" s="9">
        <f>shipments[[#This Row],[Profit]]/shipments[[#This Row],[Sales Amount]]</f>
        <v>0.52503945155865994</v>
      </c>
    </row>
    <row r="1377" spans="1:16" x14ac:dyDescent="1">
      <c r="A1377" t="s">
        <v>1412</v>
      </c>
      <c r="B1377" t="s">
        <v>8040</v>
      </c>
      <c r="C1377" t="s">
        <v>8031</v>
      </c>
      <c r="D1377" t="s">
        <v>8037</v>
      </c>
      <c r="E1377" s="1">
        <v>44943</v>
      </c>
      <c r="F1377">
        <v>3512.25</v>
      </c>
      <c r="G1377">
        <v>160</v>
      </c>
      <c r="H1377" t="s">
        <v>6</v>
      </c>
      <c r="I1377" t="str">
        <f>_xlfn.XLOOKUP(shipments[[#This Row],[SPID]],people[SPID],people[Sales_person],"NA",0)</f>
        <v>Gunar Cockshoot</v>
      </c>
      <c r="J1377">
        <f>YEAR(shipments[[#This Row],[Shipdate]])</f>
        <v>2023</v>
      </c>
      <c r="K1377">
        <f>MONTH(shipments[[#This Row],[Shipdate]])</f>
        <v>1</v>
      </c>
      <c r="L1377" t="str">
        <f>TEXT(shipments[[#This Row],[Shipdate]],"mmmm")</f>
        <v>January</v>
      </c>
      <c r="M1377">
        <f>_xlfn.XLOOKUP(shipments[[#This Row],[PID]],products[PID],products[Cost_per_box],"NA",0)</f>
        <v>2.65</v>
      </c>
      <c r="N1377">
        <f>shipments[[#This Row],[Boxes]]*shipments[[#This Row],[Cost Per Box]]</f>
        <v>424</v>
      </c>
      <c r="O1377">
        <f>shipments[[#This Row],[Sales Amount]]-shipments[[#This Row],[Total Cost]]</f>
        <v>3088.25</v>
      </c>
      <c r="P1377" s="9">
        <f>shipments[[#This Row],[Profit]]/shipments[[#This Row],[Sales Amount]]</f>
        <v>0.87927966403302726</v>
      </c>
    </row>
    <row r="1378" spans="1:16" x14ac:dyDescent="1">
      <c r="A1378" t="s">
        <v>1413</v>
      </c>
      <c r="B1378" t="s">
        <v>8040</v>
      </c>
      <c r="C1378" t="s">
        <v>8031</v>
      </c>
      <c r="D1378" t="s">
        <v>8036</v>
      </c>
      <c r="E1378" s="1">
        <v>45064</v>
      </c>
      <c r="F1378">
        <v>7128</v>
      </c>
      <c r="G1378">
        <v>396</v>
      </c>
      <c r="H1378" t="s">
        <v>6</v>
      </c>
      <c r="I1378" t="str">
        <f>_xlfn.XLOOKUP(shipments[[#This Row],[SPID]],people[SPID],people[Sales_person],"NA",0)</f>
        <v>Gunar Cockshoot</v>
      </c>
      <c r="J1378">
        <f>YEAR(shipments[[#This Row],[Shipdate]])</f>
        <v>2023</v>
      </c>
      <c r="K1378">
        <f>MONTH(shipments[[#This Row],[Shipdate]])</f>
        <v>5</v>
      </c>
      <c r="L1378" t="str">
        <f>TEXT(shipments[[#This Row],[Shipdate]],"mmmm")</f>
        <v>May</v>
      </c>
      <c r="M1378">
        <f>_xlfn.XLOOKUP(shipments[[#This Row],[PID]],products[PID],products[Cost_per_box],"NA",0)</f>
        <v>2.65</v>
      </c>
      <c r="N1378">
        <f>shipments[[#This Row],[Boxes]]*shipments[[#This Row],[Cost Per Box]]</f>
        <v>1049.3999999999999</v>
      </c>
      <c r="O1378">
        <f>shipments[[#This Row],[Sales Amount]]-shipments[[#This Row],[Total Cost]]</f>
        <v>6078.6</v>
      </c>
      <c r="P1378" s="9">
        <f>shipments[[#This Row],[Profit]]/shipments[[#This Row],[Sales Amount]]</f>
        <v>0.85277777777777786</v>
      </c>
    </row>
    <row r="1379" spans="1:16" x14ac:dyDescent="1">
      <c r="A1379" t="s">
        <v>1414</v>
      </c>
      <c r="B1379" t="s">
        <v>8040</v>
      </c>
      <c r="C1379" t="s">
        <v>8031</v>
      </c>
      <c r="D1379" t="s">
        <v>8036</v>
      </c>
      <c r="E1379" s="1">
        <v>45202</v>
      </c>
      <c r="F1379">
        <v>6385.5</v>
      </c>
      <c r="G1379">
        <v>337</v>
      </c>
      <c r="H1379" t="s">
        <v>6</v>
      </c>
      <c r="I1379" t="str">
        <f>_xlfn.XLOOKUP(shipments[[#This Row],[SPID]],people[SPID],people[Sales_person],"NA",0)</f>
        <v>Gunar Cockshoot</v>
      </c>
      <c r="J1379">
        <f>YEAR(shipments[[#This Row],[Shipdate]])</f>
        <v>2023</v>
      </c>
      <c r="K1379">
        <f>MONTH(shipments[[#This Row],[Shipdate]])</f>
        <v>10</v>
      </c>
      <c r="L1379" t="str">
        <f>TEXT(shipments[[#This Row],[Shipdate]],"mmmm")</f>
        <v>October</v>
      </c>
      <c r="M1379">
        <f>_xlfn.XLOOKUP(shipments[[#This Row],[PID]],products[PID],products[Cost_per_box],"NA",0)</f>
        <v>2.65</v>
      </c>
      <c r="N1379">
        <f>shipments[[#This Row],[Boxes]]*shipments[[#This Row],[Cost Per Box]]</f>
        <v>893.05</v>
      </c>
      <c r="O1379">
        <f>shipments[[#This Row],[Sales Amount]]-shipments[[#This Row],[Total Cost]]</f>
        <v>5492.45</v>
      </c>
      <c r="P1379" s="9">
        <f>shipments[[#This Row],[Profit]]/shipments[[#This Row],[Sales Amount]]</f>
        <v>0.86014407642314616</v>
      </c>
    </row>
    <row r="1380" spans="1:16" x14ac:dyDescent="1">
      <c r="A1380" t="s">
        <v>1415</v>
      </c>
      <c r="B1380" t="s">
        <v>8040</v>
      </c>
      <c r="C1380" t="s">
        <v>8031</v>
      </c>
      <c r="D1380" t="s">
        <v>8037</v>
      </c>
      <c r="E1380" s="1">
        <v>45156</v>
      </c>
      <c r="F1380">
        <v>10534.5</v>
      </c>
      <c r="G1380">
        <v>479</v>
      </c>
      <c r="H1380" t="s">
        <v>6</v>
      </c>
      <c r="I1380" t="str">
        <f>_xlfn.XLOOKUP(shipments[[#This Row],[SPID]],people[SPID],people[Sales_person],"NA",0)</f>
        <v>Gunar Cockshoot</v>
      </c>
      <c r="J1380">
        <f>YEAR(shipments[[#This Row],[Shipdate]])</f>
        <v>2023</v>
      </c>
      <c r="K1380">
        <f>MONTH(shipments[[#This Row],[Shipdate]])</f>
        <v>8</v>
      </c>
      <c r="L1380" t="str">
        <f>TEXT(shipments[[#This Row],[Shipdate]],"mmmm")</f>
        <v>August</v>
      </c>
      <c r="M1380">
        <f>_xlfn.XLOOKUP(shipments[[#This Row],[PID]],products[PID],products[Cost_per_box],"NA",0)</f>
        <v>2.65</v>
      </c>
      <c r="N1380">
        <f>shipments[[#This Row],[Boxes]]*shipments[[#This Row],[Cost Per Box]]</f>
        <v>1269.3499999999999</v>
      </c>
      <c r="O1380">
        <f>shipments[[#This Row],[Sales Amount]]-shipments[[#This Row],[Total Cost]]</f>
        <v>9265.15</v>
      </c>
      <c r="P1380" s="9">
        <f>shipments[[#This Row],[Profit]]/shipments[[#This Row],[Sales Amount]]</f>
        <v>0.87950543452465701</v>
      </c>
    </row>
    <row r="1381" spans="1:16" x14ac:dyDescent="1">
      <c r="A1381" t="s">
        <v>1416</v>
      </c>
      <c r="B1381" t="s">
        <v>8040</v>
      </c>
      <c r="C1381" t="s">
        <v>8010</v>
      </c>
      <c r="D1381" t="s">
        <v>8037</v>
      </c>
      <c r="E1381" s="1">
        <v>45210</v>
      </c>
      <c r="F1381">
        <v>15428.25</v>
      </c>
      <c r="G1381">
        <v>1103</v>
      </c>
      <c r="H1381" t="s">
        <v>39</v>
      </c>
      <c r="I1381" t="str">
        <f>_xlfn.XLOOKUP(shipments[[#This Row],[SPID]],people[SPID],people[Sales_person],"NA",0)</f>
        <v>Gunar Cockshoot</v>
      </c>
      <c r="J1381">
        <f>YEAR(shipments[[#This Row],[Shipdate]])</f>
        <v>2023</v>
      </c>
      <c r="K1381">
        <f>MONTH(shipments[[#This Row],[Shipdate]])</f>
        <v>10</v>
      </c>
      <c r="L1381" t="str">
        <f>TEXT(shipments[[#This Row],[Shipdate]],"mmmm")</f>
        <v>October</v>
      </c>
      <c r="M1381">
        <f>_xlfn.XLOOKUP(shipments[[#This Row],[PID]],products[PID],products[Cost_per_box],"NA",0)</f>
        <v>5.26</v>
      </c>
      <c r="N1381">
        <f>shipments[[#This Row],[Boxes]]*shipments[[#This Row],[Cost Per Box]]</f>
        <v>5801.78</v>
      </c>
      <c r="O1381">
        <f>shipments[[#This Row],[Sales Amount]]-shipments[[#This Row],[Total Cost]]</f>
        <v>9626.4700000000012</v>
      </c>
      <c r="P1381" s="9">
        <f>shipments[[#This Row],[Profit]]/shipments[[#This Row],[Sales Amount]]</f>
        <v>0.62395086934681521</v>
      </c>
    </row>
    <row r="1382" spans="1:16" x14ac:dyDescent="1">
      <c r="A1382" t="s">
        <v>1417</v>
      </c>
      <c r="B1382" t="s">
        <v>8040</v>
      </c>
      <c r="C1382" t="s">
        <v>8011</v>
      </c>
      <c r="D1382" t="s">
        <v>8033</v>
      </c>
      <c r="E1382" s="1">
        <v>45349</v>
      </c>
      <c r="F1382">
        <v>1127.25</v>
      </c>
      <c r="G1382">
        <v>67</v>
      </c>
      <c r="H1382" t="s">
        <v>39</v>
      </c>
      <c r="I1382" t="str">
        <f>_xlfn.XLOOKUP(shipments[[#This Row],[SPID]],people[SPID],people[Sales_person],"NA",0)</f>
        <v>Gunar Cockshoot</v>
      </c>
      <c r="J1382">
        <f>YEAR(shipments[[#This Row],[Shipdate]])</f>
        <v>2024</v>
      </c>
      <c r="K1382">
        <f>MONTH(shipments[[#This Row],[Shipdate]])</f>
        <v>2</v>
      </c>
      <c r="L1382" t="str">
        <f>TEXT(shipments[[#This Row],[Shipdate]],"mmmm")</f>
        <v>February</v>
      </c>
      <c r="M1382">
        <f>_xlfn.XLOOKUP(shipments[[#This Row],[PID]],products[PID],products[Cost_per_box],"NA",0)</f>
        <v>7.48</v>
      </c>
      <c r="N1382">
        <f>shipments[[#This Row],[Boxes]]*shipments[[#This Row],[Cost Per Box]]</f>
        <v>501.16</v>
      </c>
      <c r="O1382">
        <f>shipments[[#This Row],[Sales Amount]]-shipments[[#This Row],[Total Cost]]</f>
        <v>626.08999999999992</v>
      </c>
      <c r="P1382" s="9">
        <f>shipments[[#This Row],[Profit]]/shipments[[#This Row],[Sales Amount]]</f>
        <v>0.55541361721002436</v>
      </c>
    </row>
    <row r="1383" spans="1:16" x14ac:dyDescent="1">
      <c r="A1383" t="s">
        <v>1418</v>
      </c>
      <c r="B1383" t="s">
        <v>8040</v>
      </c>
      <c r="C1383" t="s">
        <v>8011</v>
      </c>
      <c r="D1383" t="s">
        <v>8036</v>
      </c>
      <c r="E1383" s="1">
        <v>45131</v>
      </c>
      <c r="F1383">
        <v>1026</v>
      </c>
      <c r="G1383">
        <v>61</v>
      </c>
      <c r="H1383" t="s">
        <v>6</v>
      </c>
      <c r="I1383" t="str">
        <f>_xlfn.XLOOKUP(shipments[[#This Row],[SPID]],people[SPID],people[Sales_person],"NA",0)</f>
        <v>Gunar Cockshoot</v>
      </c>
      <c r="J1383">
        <f>YEAR(shipments[[#This Row],[Shipdate]])</f>
        <v>2023</v>
      </c>
      <c r="K1383">
        <f>MONTH(shipments[[#This Row],[Shipdate]])</f>
        <v>7</v>
      </c>
      <c r="L1383" t="str">
        <f>TEXT(shipments[[#This Row],[Shipdate]],"mmmm")</f>
        <v>July</v>
      </c>
      <c r="M1383">
        <f>_xlfn.XLOOKUP(shipments[[#This Row],[PID]],products[PID],products[Cost_per_box],"NA",0)</f>
        <v>7.48</v>
      </c>
      <c r="N1383">
        <f>shipments[[#This Row],[Boxes]]*shipments[[#This Row],[Cost Per Box]]</f>
        <v>456.28000000000003</v>
      </c>
      <c r="O1383">
        <f>shipments[[#This Row],[Sales Amount]]-shipments[[#This Row],[Total Cost]]</f>
        <v>569.72</v>
      </c>
      <c r="P1383" s="9">
        <f>shipments[[#This Row],[Profit]]/shipments[[#This Row],[Sales Amount]]</f>
        <v>0.55528265107212482</v>
      </c>
    </row>
    <row r="1384" spans="1:16" x14ac:dyDescent="1">
      <c r="A1384" t="s">
        <v>1419</v>
      </c>
      <c r="B1384" t="s">
        <v>8040</v>
      </c>
      <c r="C1384" t="s">
        <v>8013</v>
      </c>
      <c r="D1384" t="s">
        <v>8037</v>
      </c>
      <c r="E1384" s="1">
        <v>45561</v>
      </c>
      <c r="F1384">
        <v>5652</v>
      </c>
      <c r="G1384">
        <v>1131</v>
      </c>
      <c r="H1384" t="s">
        <v>25</v>
      </c>
      <c r="I1384" t="str">
        <f>_xlfn.XLOOKUP(shipments[[#This Row],[SPID]],people[SPID],people[Sales_person],"NA",0)</f>
        <v>Gunar Cockshoot</v>
      </c>
      <c r="J1384">
        <f>YEAR(shipments[[#This Row],[Shipdate]])</f>
        <v>2024</v>
      </c>
      <c r="K1384">
        <f>MONTH(shipments[[#This Row],[Shipdate]])</f>
        <v>9</v>
      </c>
      <c r="L1384" t="str">
        <f>TEXT(shipments[[#This Row],[Shipdate]],"mmmm")</f>
        <v>September</v>
      </c>
      <c r="M1384">
        <f>_xlfn.XLOOKUP(shipments[[#This Row],[PID]],products[PID],products[Cost_per_box],"NA",0)</f>
        <v>3.85</v>
      </c>
      <c r="N1384">
        <f>shipments[[#This Row],[Boxes]]*shipments[[#This Row],[Cost Per Box]]</f>
        <v>4354.3500000000004</v>
      </c>
      <c r="O1384">
        <f>shipments[[#This Row],[Sales Amount]]-shipments[[#This Row],[Total Cost]]</f>
        <v>1297.6499999999996</v>
      </c>
      <c r="P1384" s="9">
        <f>shipments[[#This Row],[Profit]]/shipments[[#This Row],[Sales Amount]]</f>
        <v>0.22959129511677276</v>
      </c>
    </row>
    <row r="1385" spans="1:16" x14ac:dyDescent="1">
      <c r="A1385" t="s">
        <v>1420</v>
      </c>
      <c r="B1385" t="s">
        <v>8040</v>
      </c>
      <c r="C1385" t="s">
        <v>8013</v>
      </c>
      <c r="D1385" t="s">
        <v>8032</v>
      </c>
      <c r="E1385" s="1">
        <v>45181</v>
      </c>
      <c r="F1385">
        <v>10341</v>
      </c>
      <c r="G1385">
        <v>1478</v>
      </c>
      <c r="H1385" t="s">
        <v>6</v>
      </c>
      <c r="I1385" t="str">
        <f>_xlfn.XLOOKUP(shipments[[#This Row],[SPID]],people[SPID],people[Sales_person],"NA",0)</f>
        <v>Gunar Cockshoot</v>
      </c>
      <c r="J1385">
        <f>YEAR(shipments[[#This Row],[Shipdate]])</f>
        <v>2023</v>
      </c>
      <c r="K1385">
        <f>MONTH(shipments[[#This Row],[Shipdate]])</f>
        <v>9</v>
      </c>
      <c r="L1385" t="str">
        <f>TEXT(shipments[[#This Row],[Shipdate]],"mmmm")</f>
        <v>September</v>
      </c>
      <c r="M1385">
        <f>_xlfn.XLOOKUP(shipments[[#This Row],[PID]],products[PID],products[Cost_per_box],"NA",0)</f>
        <v>3.85</v>
      </c>
      <c r="N1385">
        <f>shipments[[#This Row],[Boxes]]*shipments[[#This Row],[Cost Per Box]]</f>
        <v>5690.3</v>
      </c>
      <c r="O1385">
        <f>shipments[[#This Row],[Sales Amount]]-shipments[[#This Row],[Total Cost]]</f>
        <v>4650.7</v>
      </c>
      <c r="P1385" s="9">
        <f>shipments[[#This Row],[Profit]]/shipments[[#This Row],[Sales Amount]]</f>
        <v>0.44973406827192725</v>
      </c>
    </row>
    <row r="1386" spans="1:16" x14ac:dyDescent="1">
      <c r="A1386" t="s">
        <v>1421</v>
      </c>
      <c r="B1386" t="s">
        <v>8040</v>
      </c>
      <c r="C1386" t="s">
        <v>8013</v>
      </c>
      <c r="D1386" t="s">
        <v>8035</v>
      </c>
      <c r="E1386" s="1">
        <v>45034</v>
      </c>
      <c r="F1386">
        <v>11162.25</v>
      </c>
      <c r="G1386">
        <v>2233</v>
      </c>
      <c r="H1386" t="s">
        <v>6</v>
      </c>
      <c r="I1386" t="str">
        <f>_xlfn.XLOOKUP(shipments[[#This Row],[SPID]],people[SPID],people[Sales_person],"NA",0)</f>
        <v>Gunar Cockshoot</v>
      </c>
      <c r="J1386">
        <f>YEAR(shipments[[#This Row],[Shipdate]])</f>
        <v>2023</v>
      </c>
      <c r="K1386">
        <f>MONTH(shipments[[#This Row],[Shipdate]])</f>
        <v>4</v>
      </c>
      <c r="L1386" t="str">
        <f>TEXT(shipments[[#This Row],[Shipdate]],"mmmm")</f>
        <v>April</v>
      </c>
      <c r="M1386">
        <f>_xlfn.XLOOKUP(shipments[[#This Row],[PID]],products[PID],products[Cost_per_box],"NA",0)</f>
        <v>3.85</v>
      </c>
      <c r="N1386">
        <f>shipments[[#This Row],[Boxes]]*shipments[[#This Row],[Cost Per Box]]</f>
        <v>8597.0500000000011</v>
      </c>
      <c r="O1386">
        <f>shipments[[#This Row],[Sales Amount]]-shipments[[#This Row],[Total Cost]]</f>
        <v>2565.1999999999989</v>
      </c>
      <c r="P1386" s="9">
        <f>shipments[[#This Row],[Profit]]/shipments[[#This Row],[Sales Amount]]</f>
        <v>0.22981029810298093</v>
      </c>
    </row>
    <row r="1387" spans="1:16" x14ac:dyDescent="1">
      <c r="A1387" t="s">
        <v>1422</v>
      </c>
      <c r="B1387" t="s">
        <v>8040</v>
      </c>
      <c r="C1387" t="s">
        <v>8013</v>
      </c>
      <c r="D1387" t="s">
        <v>8037</v>
      </c>
      <c r="E1387" s="1">
        <v>45215</v>
      </c>
      <c r="F1387">
        <v>7150.5</v>
      </c>
      <c r="G1387">
        <v>1431</v>
      </c>
      <c r="H1387" t="s">
        <v>6</v>
      </c>
      <c r="I1387" t="str">
        <f>_xlfn.XLOOKUP(shipments[[#This Row],[SPID]],people[SPID],people[Sales_person],"NA",0)</f>
        <v>Gunar Cockshoot</v>
      </c>
      <c r="J1387">
        <f>YEAR(shipments[[#This Row],[Shipdate]])</f>
        <v>2023</v>
      </c>
      <c r="K1387">
        <f>MONTH(shipments[[#This Row],[Shipdate]])</f>
        <v>10</v>
      </c>
      <c r="L1387" t="str">
        <f>TEXT(shipments[[#This Row],[Shipdate]],"mmmm")</f>
        <v>October</v>
      </c>
      <c r="M1387">
        <f>_xlfn.XLOOKUP(shipments[[#This Row],[PID]],products[PID],products[Cost_per_box],"NA",0)</f>
        <v>3.85</v>
      </c>
      <c r="N1387">
        <f>shipments[[#This Row],[Boxes]]*shipments[[#This Row],[Cost Per Box]]</f>
        <v>5509.35</v>
      </c>
      <c r="O1387">
        <f>shipments[[#This Row],[Sales Amount]]-shipments[[#This Row],[Total Cost]]</f>
        <v>1641.1499999999996</v>
      </c>
      <c r="P1387" s="9">
        <f>shipments[[#This Row],[Profit]]/shipments[[#This Row],[Sales Amount]]</f>
        <v>0.22951541850220258</v>
      </c>
    </row>
    <row r="1388" spans="1:16" x14ac:dyDescent="1">
      <c r="A1388" t="s">
        <v>1423</v>
      </c>
      <c r="B1388" t="s">
        <v>8040</v>
      </c>
      <c r="C1388" t="s">
        <v>8014</v>
      </c>
      <c r="D1388" t="s">
        <v>8037</v>
      </c>
      <c r="E1388" s="1">
        <v>45504</v>
      </c>
      <c r="F1388">
        <v>4016.25</v>
      </c>
      <c r="G1388">
        <v>670</v>
      </c>
      <c r="H1388" t="s">
        <v>17</v>
      </c>
      <c r="I1388" t="str">
        <f>_xlfn.XLOOKUP(shipments[[#This Row],[SPID]],people[SPID],people[Sales_person],"NA",0)</f>
        <v>Gunar Cockshoot</v>
      </c>
      <c r="J1388">
        <f>YEAR(shipments[[#This Row],[Shipdate]])</f>
        <v>2024</v>
      </c>
      <c r="K1388">
        <f>MONTH(shipments[[#This Row],[Shipdate]])</f>
        <v>7</v>
      </c>
      <c r="L1388" t="str">
        <f>TEXT(shipments[[#This Row],[Shipdate]],"mmmm")</f>
        <v>July</v>
      </c>
      <c r="M1388">
        <f>_xlfn.XLOOKUP(shipments[[#This Row],[PID]],products[PID],products[Cost_per_box],"NA",0)</f>
        <v>5.72</v>
      </c>
      <c r="N1388">
        <f>shipments[[#This Row],[Boxes]]*shipments[[#This Row],[Cost Per Box]]</f>
        <v>3832.3999999999996</v>
      </c>
      <c r="O1388">
        <f>shipments[[#This Row],[Sales Amount]]-shipments[[#This Row],[Total Cost]]</f>
        <v>183.85000000000036</v>
      </c>
      <c r="P1388" s="9">
        <f>shipments[[#This Row],[Profit]]/shipments[[#This Row],[Sales Amount]]</f>
        <v>4.5776532835356452E-2</v>
      </c>
    </row>
    <row r="1389" spans="1:16" x14ac:dyDescent="1">
      <c r="A1389" t="s">
        <v>1424</v>
      </c>
      <c r="B1389" t="s">
        <v>8040</v>
      </c>
      <c r="C1389" t="s">
        <v>8014</v>
      </c>
      <c r="D1389" t="s">
        <v>8033</v>
      </c>
      <c r="E1389" s="1">
        <v>45489</v>
      </c>
      <c r="F1389">
        <v>2022.75</v>
      </c>
      <c r="G1389">
        <v>405</v>
      </c>
      <c r="H1389" t="s">
        <v>17</v>
      </c>
      <c r="I1389" t="str">
        <f>_xlfn.XLOOKUP(shipments[[#This Row],[SPID]],people[SPID],people[Sales_person],"NA",0)</f>
        <v>Gunar Cockshoot</v>
      </c>
      <c r="J1389">
        <f>YEAR(shipments[[#This Row],[Shipdate]])</f>
        <v>2024</v>
      </c>
      <c r="K1389">
        <f>MONTH(shipments[[#This Row],[Shipdate]])</f>
        <v>7</v>
      </c>
      <c r="L1389" t="str">
        <f>TEXT(shipments[[#This Row],[Shipdate]],"mmmm")</f>
        <v>July</v>
      </c>
      <c r="M1389">
        <f>_xlfn.XLOOKUP(shipments[[#This Row],[PID]],products[PID],products[Cost_per_box],"NA",0)</f>
        <v>5.72</v>
      </c>
      <c r="N1389">
        <f>shipments[[#This Row],[Boxes]]*shipments[[#This Row],[Cost Per Box]]</f>
        <v>2316.6</v>
      </c>
      <c r="O1389">
        <f>shipments[[#This Row],[Sales Amount]]-shipments[[#This Row],[Total Cost]]</f>
        <v>-293.84999999999991</v>
      </c>
      <c r="P1389" s="9">
        <f>shipments[[#This Row],[Profit]]/shipments[[#This Row],[Sales Amount]]</f>
        <v>-0.14527252502780863</v>
      </c>
    </row>
    <row r="1390" spans="1:16" x14ac:dyDescent="1">
      <c r="A1390" t="s">
        <v>1425</v>
      </c>
      <c r="B1390" t="s">
        <v>8040</v>
      </c>
      <c r="C1390" t="s">
        <v>8014</v>
      </c>
      <c r="D1390" t="s">
        <v>8035</v>
      </c>
      <c r="E1390" s="1">
        <v>45096</v>
      </c>
      <c r="F1390">
        <v>321.75</v>
      </c>
      <c r="G1390">
        <v>41</v>
      </c>
      <c r="H1390" t="s">
        <v>6</v>
      </c>
      <c r="I1390" t="str">
        <f>_xlfn.XLOOKUP(shipments[[#This Row],[SPID]],people[SPID],people[Sales_person],"NA",0)</f>
        <v>Gunar Cockshoot</v>
      </c>
      <c r="J1390">
        <f>YEAR(shipments[[#This Row],[Shipdate]])</f>
        <v>2023</v>
      </c>
      <c r="K1390">
        <f>MONTH(shipments[[#This Row],[Shipdate]])</f>
        <v>6</v>
      </c>
      <c r="L1390" t="str">
        <f>TEXT(shipments[[#This Row],[Shipdate]],"mmmm")</f>
        <v>June</v>
      </c>
      <c r="M1390">
        <f>_xlfn.XLOOKUP(shipments[[#This Row],[PID]],products[PID],products[Cost_per_box],"NA",0)</f>
        <v>5.72</v>
      </c>
      <c r="N1390">
        <f>shipments[[#This Row],[Boxes]]*shipments[[#This Row],[Cost Per Box]]</f>
        <v>234.51999999999998</v>
      </c>
      <c r="O1390">
        <f>shipments[[#This Row],[Sales Amount]]-shipments[[#This Row],[Total Cost]]</f>
        <v>87.230000000000018</v>
      </c>
      <c r="P1390" s="9">
        <f>shipments[[#This Row],[Profit]]/shipments[[#This Row],[Sales Amount]]</f>
        <v>0.27111111111111119</v>
      </c>
    </row>
    <row r="1391" spans="1:16" x14ac:dyDescent="1">
      <c r="A1391" t="s">
        <v>1426</v>
      </c>
      <c r="B1391" t="s">
        <v>8040</v>
      </c>
      <c r="C1391" t="s">
        <v>8015</v>
      </c>
      <c r="D1391" t="s">
        <v>8034</v>
      </c>
      <c r="E1391" s="1">
        <v>45169</v>
      </c>
      <c r="F1391">
        <v>6815.25</v>
      </c>
      <c r="G1391">
        <v>284</v>
      </c>
      <c r="H1391" t="s">
        <v>39</v>
      </c>
      <c r="I1391" t="str">
        <f>_xlfn.XLOOKUP(shipments[[#This Row],[SPID]],people[SPID],people[Sales_person],"NA",0)</f>
        <v>Gunar Cockshoot</v>
      </c>
      <c r="J1391">
        <f>YEAR(shipments[[#This Row],[Shipdate]])</f>
        <v>2023</v>
      </c>
      <c r="K1391">
        <f>MONTH(shipments[[#This Row],[Shipdate]])</f>
        <v>8</v>
      </c>
      <c r="L1391" t="str">
        <f>TEXT(shipments[[#This Row],[Shipdate]],"mmmm")</f>
        <v>August</v>
      </c>
      <c r="M1391">
        <f>_xlfn.XLOOKUP(shipments[[#This Row],[PID]],products[PID],products[Cost_per_box],"NA",0)</f>
        <v>6.31</v>
      </c>
      <c r="N1391">
        <f>shipments[[#This Row],[Boxes]]*shipments[[#This Row],[Cost Per Box]]</f>
        <v>1792.04</v>
      </c>
      <c r="O1391">
        <f>shipments[[#This Row],[Sales Amount]]-shipments[[#This Row],[Total Cost]]</f>
        <v>5023.21</v>
      </c>
      <c r="P1391" s="9">
        <f>shipments[[#This Row],[Profit]]/shipments[[#This Row],[Sales Amount]]</f>
        <v>0.73705440005869194</v>
      </c>
    </row>
    <row r="1392" spans="1:16" x14ac:dyDescent="1">
      <c r="A1392" t="s">
        <v>1427</v>
      </c>
      <c r="B1392" t="s">
        <v>8040</v>
      </c>
      <c r="C1392" t="s">
        <v>8016</v>
      </c>
      <c r="D1392" t="s">
        <v>8032</v>
      </c>
      <c r="E1392" s="1">
        <v>45331</v>
      </c>
      <c r="F1392">
        <v>5499</v>
      </c>
      <c r="G1392">
        <v>212</v>
      </c>
      <c r="H1392" t="s">
        <v>6</v>
      </c>
      <c r="I1392" t="str">
        <f>_xlfn.XLOOKUP(shipments[[#This Row],[SPID]],people[SPID],people[Sales_person],"NA",0)</f>
        <v>Gunar Cockshoot</v>
      </c>
      <c r="J1392">
        <f>YEAR(shipments[[#This Row],[Shipdate]])</f>
        <v>2024</v>
      </c>
      <c r="K1392">
        <f>MONTH(shipments[[#This Row],[Shipdate]])</f>
        <v>2</v>
      </c>
      <c r="L1392" t="str">
        <f>TEXT(shipments[[#This Row],[Shipdate]],"mmmm")</f>
        <v>February</v>
      </c>
      <c r="M1392">
        <f>_xlfn.XLOOKUP(shipments[[#This Row],[PID]],products[PID],products[Cost_per_box],"NA",0)</f>
        <v>9.94</v>
      </c>
      <c r="N1392">
        <f>shipments[[#This Row],[Boxes]]*shipments[[#This Row],[Cost Per Box]]</f>
        <v>2107.2799999999997</v>
      </c>
      <c r="O1392">
        <f>shipments[[#This Row],[Sales Amount]]-shipments[[#This Row],[Total Cost]]</f>
        <v>3391.7200000000003</v>
      </c>
      <c r="P1392" s="9">
        <f>shipments[[#This Row],[Profit]]/shipments[[#This Row],[Sales Amount]]</f>
        <v>0.61678850700127297</v>
      </c>
    </row>
    <row r="1393" spans="1:16" x14ac:dyDescent="1">
      <c r="A1393" t="s">
        <v>1428</v>
      </c>
      <c r="B1393" t="s">
        <v>8040</v>
      </c>
      <c r="C1393" t="s">
        <v>8016</v>
      </c>
      <c r="D1393" t="s">
        <v>8036</v>
      </c>
      <c r="E1393" s="1">
        <v>44952</v>
      </c>
      <c r="F1393">
        <v>5431.5</v>
      </c>
      <c r="G1393">
        <v>209</v>
      </c>
      <c r="H1393" t="s">
        <v>6</v>
      </c>
      <c r="I1393" t="str">
        <f>_xlfn.XLOOKUP(shipments[[#This Row],[SPID]],people[SPID],people[Sales_person],"NA",0)</f>
        <v>Gunar Cockshoot</v>
      </c>
      <c r="J1393">
        <f>YEAR(shipments[[#This Row],[Shipdate]])</f>
        <v>2023</v>
      </c>
      <c r="K1393">
        <f>MONTH(shipments[[#This Row],[Shipdate]])</f>
        <v>1</v>
      </c>
      <c r="L1393" t="str">
        <f>TEXT(shipments[[#This Row],[Shipdate]],"mmmm")</f>
        <v>January</v>
      </c>
      <c r="M1393">
        <f>_xlfn.XLOOKUP(shipments[[#This Row],[PID]],products[PID],products[Cost_per_box],"NA",0)</f>
        <v>9.94</v>
      </c>
      <c r="N1393">
        <f>shipments[[#This Row],[Boxes]]*shipments[[#This Row],[Cost Per Box]]</f>
        <v>2077.46</v>
      </c>
      <c r="O1393">
        <f>shipments[[#This Row],[Sales Amount]]-shipments[[#This Row],[Total Cost]]</f>
        <v>3354.04</v>
      </c>
      <c r="P1393" s="9">
        <f>shipments[[#This Row],[Profit]]/shipments[[#This Row],[Sales Amount]]</f>
        <v>0.61751633986928101</v>
      </c>
    </row>
    <row r="1394" spans="1:16" x14ac:dyDescent="1">
      <c r="A1394" t="s">
        <v>1429</v>
      </c>
      <c r="B1394" t="s">
        <v>8040</v>
      </c>
      <c r="C1394" t="s">
        <v>8016</v>
      </c>
      <c r="D1394" t="s">
        <v>8033</v>
      </c>
      <c r="E1394" s="1">
        <v>45204</v>
      </c>
      <c r="F1394">
        <v>5107.5</v>
      </c>
      <c r="G1394">
        <v>190</v>
      </c>
      <c r="H1394" t="s">
        <v>6</v>
      </c>
      <c r="I1394" t="str">
        <f>_xlfn.XLOOKUP(shipments[[#This Row],[SPID]],people[SPID],people[Sales_person],"NA",0)</f>
        <v>Gunar Cockshoot</v>
      </c>
      <c r="J1394">
        <f>YEAR(shipments[[#This Row],[Shipdate]])</f>
        <v>2023</v>
      </c>
      <c r="K1394">
        <f>MONTH(shipments[[#This Row],[Shipdate]])</f>
        <v>10</v>
      </c>
      <c r="L1394" t="str">
        <f>TEXT(shipments[[#This Row],[Shipdate]],"mmmm")</f>
        <v>October</v>
      </c>
      <c r="M1394">
        <f>_xlfn.XLOOKUP(shipments[[#This Row],[PID]],products[PID],products[Cost_per_box],"NA",0)</f>
        <v>9.94</v>
      </c>
      <c r="N1394">
        <f>shipments[[#This Row],[Boxes]]*shipments[[#This Row],[Cost Per Box]]</f>
        <v>1888.6</v>
      </c>
      <c r="O1394">
        <f>shipments[[#This Row],[Sales Amount]]-shipments[[#This Row],[Total Cost]]</f>
        <v>3218.9</v>
      </c>
      <c r="P1394" s="9">
        <f>shipments[[#This Row],[Profit]]/shipments[[#This Row],[Sales Amount]]</f>
        <v>0.63023005384238862</v>
      </c>
    </row>
    <row r="1395" spans="1:16" x14ac:dyDescent="1">
      <c r="A1395" t="s">
        <v>1430</v>
      </c>
      <c r="B1395" t="s">
        <v>8040</v>
      </c>
      <c r="C1395" t="s">
        <v>8017</v>
      </c>
      <c r="D1395" t="s">
        <v>8032</v>
      </c>
      <c r="E1395" s="1">
        <v>45314</v>
      </c>
      <c r="F1395">
        <v>11115</v>
      </c>
      <c r="G1395">
        <v>506</v>
      </c>
      <c r="H1395" t="s">
        <v>6</v>
      </c>
      <c r="I1395" t="str">
        <f>_xlfn.XLOOKUP(shipments[[#This Row],[SPID]],people[SPID],people[Sales_person],"NA",0)</f>
        <v>Gunar Cockshoot</v>
      </c>
      <c r="J1395">
        <f>YEAR(shipments[[#This Row],[Shipdate]])</f>
        <v>2024</v>
      </c>
      <c r="K1395">
        <f>MONTH(shipments[[#This Row],[Shipdate]])</f>
        <v>1</v>
      </c>
      <c r="L1395" t="str">
        <f>TEXT(shipments[[#This Row],[Shipdate]],"mmmm")</f>
        <v>January</v>
      </c>
      <c r="M1395">
        <f>_xlfn.XLOOKUP(shipments[[#This Row],[PID]],products[PID],products[Cost_per_box],"NA",0)</f>
        <v>7.73</v>
      </c>
      <c r="N1395">
        <f>shipments[[#This Row],[Boxes]]*shipments[[#This Row],[Cost Per Box]]</f>
        <v>3911.38</v>
      </c>
      <c r="O1395">
        <f>shipments[[#This Row],[Sales Amount]]-shipments[[#This Row],[Total Cost]]</f>
        <v>7203.62</v>
      </c>
      <c r="P1395" s="9">
        <f>shipments[[#This Row],[Profit]]/shipments[[#This Row],[Sales Amount]]</f>
        <v>0.64809896536212319</v>
      </c>
    </row>
    <row r="1396" spans="1:16" x14ac:dyDescent="1">
      <c r="A1396" t="s">
        <v>1431</v>
      </c>
      <c r="B1396" t="s">
        <v>8040</v>
      </c>
      <c r="C1396" t="s">
        <v>8017</v>
      </c>
      <c r="D1396" t="s">
        <v>8037</v>
      </c>
      <c r="E1396" s="1">
        <v>45203</v>
      </c>
      <c r="F1396">
        <v>1899</v>
      </c>
      <c r="G1396">
        <v>106</v>
      </c>
      <c r="H1396" t="s">
        <v>6</v>
      </c>
      <c r="I1396" t="str">
        <f>_xlfn.XLOOKUP(shipments[[#This Row],[SPID]],people[SPID],people[Sales_person],"NA",0)</f>
        <v>Gunar Cockshoot</v>
      </c>
      <c r="J1396">
        <f>YEAR(shipments[[#This Row],[Shipdate]])</f>
        <v>2023</v>
      </c>
      <c r="K1396">
        <f>MONTH(shipments[[#This Row],[Shipdate]])</f>
        <v>10</v>
      </c>
      <c r="L1396" t="str">
        <f>TEXT(shipments[[#This Row],[Shipdate]],"mmmm")</f>
        <v>October</v>
      </c>
      <c r="M1396">
        <f>_xlfn.XLOOKUP(shipments[[#This Row],[PID]],products[PID],products[Cost_per_box],"NA",0)</f>
        <v>7.73</v>
      </c>
      <c r="N1396">
        <f>shipments[[#This Row],[Boxes]]*shipments[[#This Row],[Cost Per Box]]</f>
        <v>819.38</v>
      </c>
      <c r="O1396">
        <f>shipments[[#This Row],[Sales Amount]]-shipments[[#This Row],[Total Cost]]</f>
        <v>1079.6199999999999</v>
      </c>
      <c r="P1396" s="9">
        <f>shipments[[#This Row],[Profit]]/shipments[[#This Row],[Sales Amount]]</f>
        <v>0.56852027382833059</v>
      </c>
    </row>
    <row r="1397" spans="1:16" x14ac:dyDescent="1">
      <c r="A1397" t="s">
        <v>1432</v>
      </c>
      <c r="B1397" t="s">
        <v>8040</v>
      </c>
      <c r="C1397" t="s">
        <v>8017</v>
      </c>
      <c r="D1397" t="s">
        <v>8035</v>
      </c>
      <c r="E1397" s="1">
        <v>45401</v>
      </c>
      <c r="F1397">
        <v>10026</v>
      </c>
      <c r="G1397">
        <v>456</v>
      </c>
      <c r="H1397" t="s">
        <v>6</v>
      </c>
      <c r="I1397" t="str">
        <f>_xlfn.XLOOKUP(shipments[[#This Row],[SPID]],people[SPID],people[Sales_person],"NA",0)</f>
        <v>Gunar Cockshoot</v>
      </c>
      <c r="J1397">
        <f>YEAR(shipments[[#This Row],[Shipdate]])</f>
        <v>2024</v>
      </c>
      <c r="K1397">
        <f>MONTH(shipments[[#This Row],[Shipdate]])</f>
        <v>4</v>
      </c>
      <c r="L1397" t="str">
        <f>TEXT(shipments[[#This Row],[Shipdate]],"mmmm")</f>
        <v>April</v>
      </c>
      <c r="M1397">
        <f>_xlfn.XLOOKUP(shipments[[#This Row],[PID]],products[PID],products[Cost_per_box],"NA",0)</f>
        <v>7.73</v>
      </c>
      <c r="N1397">
        <f>shipments[[#This Row],[Boxes]]*shipments[[#This Row],[Cost Per Box]]</f>
        <v>3524.88</v>
      </c>
      <c r="O1397">
        <f>shipments[[#This Row],[Sales Amount]]-shipments[[#This Row],[Total Cost]]</f>
        <v>6501.12</v>
      </c>
      <c r="P1397" s="9">
        <f>shipments[[#This Row],[Profit]]/shipments[[#This Row],[Sales Amount]]</f>
        <v>0.64842609216038294</v>
      </c>
    </row>
    <row r="1398" spans="1:16" x14ac:dyDescent="1">
      <c r="A1398" t="s">
        <v>1433</v>
      </c>
      <c r="B1398" t="s">
        <v>8040</v>
      </c>
      <c r="C1398" t="s">
        <v>8017</v>
      </c>
      <c r="D1398" t="s">
        <v>8035</v>
      </c>
      <c r="E1398" s="1">
        <v>45296</v>
      </c>
      <c r="F1398">
        <v>10050.75</v>
      </c>
      <c r="G1398">
        <v>503</v>
      </c>
      <c r="H1398" t="s">
        <v>6</v>
      </c>
      <c r="I1398" t="str">
        <f>_xlfn.XLOOKUP(shipments[[#This Row],[SPID]],people[SPID],people[Sales_person],"NA",0)</f>
        <v>Gunar Cockshoot</v>
      </c>
      <c r="J1398">
        <f>YEAR(shipments[[#This Row],[Shipdate]])</f>
        <v>2024</v>
      </c>
      <c r="K1398">
        <f>MONTH(shipments[[#This Row],[Shipdate]])</f>
        <v>1</v>
      </c>
      <c r="L1398" t="str">
        <f>TEXT(shipments[[#This Row],[Shipdate]],"mmmm")</f>
        <v>January</v>
      </c>
      <c r="M1398">
        <f>_xlfn.XLOOKUP(shipments[[#This Row],[PID]],products[PID],products[Cost_per_box],"NA",0)</f>
        <v>7.73</v>
      </c>
      <c r="N1398">
        <f>shipments[[#This Row],[Boxes]]*shipments[[#This Row],[Cost Per Box]]</f>
        <v>3888.19</v>
      </c>
      <c r="O1398">
        <f>shipments[[#This Row],[Sales Amount]]-shipments[[#This Row],[Total Cost]]</f>
        <v>6162.5599999999995</v>
      </c>
      <c r="P1398" s="9">
        <f>shipments[[#This Row],[Profit]]/shipments[[#This Row],[Sales Amount]]</f>
        <v>0.61314429271447402</v>
      </c>
    </row>
    <row r="1399" spans="1:16" x14ac:dyDescent="1">
      <c r="A1399" t="s">
        <v>1434</v>
      </c>
      <c r="B1399" t="s">
        <v>8040</v>
      </c>
      <c r="C1399" t="s">
        <v>8018</v>
      </c>
      <c r="D1399" t="s">
        <v>8033</v>
      </c>
      <c r="E1399" s="1">
        <v>45279</v>
      </c>
      <c r="F1399">
        <v>8109</v>
      </c>
      <c r="G1399">
        <v>406</v>
      </c>
      <c r="H1399" t="s">
        <v>39</v>
      </c>
      <c r="I1399" t="str">
        <f>_xlfn.XLOOKUP(shipments[[#This Row],[SPID]],people[SPID],people[Sales_person],"NA",0)</f>
        <v>Gunar Cockshoot</v>
      </c>
      <c r="J1399">
        <f>YEAR(shipments[[#This Row],[Shipdate]])</f>
        <v>2023</v>
      </c>
      <c r="K1399">
        <f>MONTH(shipments[[#This Row],[Shipdate]])</f>
        <v>12</v>
      </c>
      <c r="L1399" t="str">
        <f>TEXT(shipments[[#This Row],[Shipdate]],"mmmm")</f>
        <v>December</v>
      </c>
      <c r="M1399">
        <f>_xlfn.XLOOKUP(shipments[[#This Row],[PID]],products[PID],products[Cost_per_box],"NA",0)</f>
        <v>3.68</v>
      </c>
      <c r="N1399">
        <f>shipments[[#This Row],[Boxes]]*shipments[[#This Row],[Cost Per Box]]</f>
        <v>1494.0800000000002</v>
      </c>
      <c r="O1399">
        <f>shipments[[#This Row],[Sales Amount]]-shipments[[#This Row],[Total Cost]]</f>
        <v>6614.92</v>
      </c>
      <c r="P1399" s="9">
        <f>shipments[[#This Row],[Profit]]/shipments[[#This Row],[Sales Amount]]</f>
        <v>0.81575040078924654</v>
      </c>
    </row>
    <row r="1400" spans="1:16" x14ac:dyDescent="1">
      <c r="A1400" t="s">
        <v>1435</v>
      </c>
      <c r="B1400" t="s">
        <v>8040</v>
      </c>
      <c r="C1400" t="s">
        <v>8019</v>
      </c>
      <c r="D1400" t="s">
        <v>8032</v>
      </c>
      <c r="E1400" s="1">
        <v>45506</v>
      </c>
      <c r="F1400">
        <v>6633</v>
      </c>
      <c r="G1400">
        <v>415</v>
      </c>
      <c r="H1400" t="s">
        <v>17</v>
      </c>
      <c r="I1400" t="str">
        <f>_xlfn.XLOOKUP(shipments[[#This Row],[SPID]],people[SPID],people[Sales_person],"NA",0)</f>
        <v>Gunar Cockshoot</v>
      </c>
      <c r="J1400">
        <f>YEAR(shipments[[#This Row],[Shipdate]])</f>
        <v>2024</v>
      </c>
      <c r="K1400">
        <f>MONTH(shipments[[#This Row],[Shipdate]])</f>
        <v>8</v>
      </c>
      <c r="L1400" t="str">
        <f>TEXT(shipments[[#This Row],[Shipdate]],"mmmm")</f>
        <v>August</v>
      </c>
      <c r="M1400">
        <f>_xlfn.XLOOKUP(shipments[[#This Row],[PID]],products[PID],products[Cost_per_box],"NA",0)</f>
        <v>8.2200000000000006</v>
      </c>
      <c r="N1400">
        <f>shipments[[#This Row],[Boxes]]*shipments[[#This Row],[Cost Per Box]]</f>
        <v>3411.3</v>
      </c>
      <c r="O1400">
        <f>shipments[[#This Row],[Sales Amount]]-shipments[[#This Row],[Total Cost]]</f>
        <v>3221.7</v>
      </c>
      <c r="P1400" s="9">
        <f>shipments[[#This Row],[Profit]]/shipments[[#This Row],[Sales Amount]]</f>
        <v>0.48570782451379463</v>
      </c>
    </row>
    <row r="1401" spans="1:16" x14ac:dyDescent="1">
      <c r="A1401" t="s">
        <v>1436</v>
      </c>
      <c r="B1401" t="s">
        <v>8040</v>
      </c>
      <c r="C1401" t="s">
        <v>8020</v>
      </c>
      <c r="D1401" t="s">
        <v>8036</v>
      </c>
      <c r="E1401" s="1">
        <v>45159</v>
      </c>
      <c r="F1401">
        <v>2414.25</v>
      </c>
      <c r="G1401">
        <v>121</v>
      </c>
      <c r="H1401" t="s">
        <v>6</v>
      </c>
      <c r="I1401" t="str">
        <f>_xlfn.XLOOKUP(shipments[[#This Row],[SPID]],people[SPID],people[Sales_person],"NA",0)</f>
        <v>Gunar Cockshoot</v>
      </c>
      <c r="J1401">
        <f>YEAR(shipments[[#This Row],[Shipdate]])</f>
        <v>2023</v>
      </c>
      <c r="K1401">
        <f>MONTH(shipments[[#This Row],[Shipdate]])</f>
        <v>8</v>
      </c>
      <c r="L1401" t="str">
        <f>TEXT(shipments[[#This Row],[Shipdate]],"mmmm")</f>
        <v>August</v>
      </c>
      <c r="M1401">
        <f>_xlfn.XLOOKUP(shipments[[#This Row],[PID]],products[PID],products[Cost_per_box],"NA",0)</f>
        <v>10.23</v>
      </c>
      <c r="N1401">
        <f>shipments[[#This Row],[Boxes]]*shipments[[#This Row],[Cost Per Box]]</f>
        <v>1237.8300000000002</v>
      </c>
      <c r="O1401">
        <f>shipments[[#This Row],[Sales Amount]]-shipments[[#This Row],[Total Cost]]</f>
        <v>1176.4199999999998</v>
      </c>
      <c r="P1401" s="9">
        <f>shipments[[#This Row],[Profit]]/shipments[[#This Row],[Sales Amount]]</f>
        <v>0.48728176452314376</v>
      </c>
    </row>
    <row r="1402" spans="1:16" x14ac:dyDescent="1">
      <c r="A1402" t="s">
        <v>1437</v>
      </c>
      <c r="B1402" t="s">
        <v>8040</v>
      </c>
      <c r="C1402" t="s">
        <v>8020</v>
      </c>
      <c r="D1402" t="s">
        <v>8035</v>
      </c>
      <c r="E1402" s="1">
        <v>45453</v>
      </c>
      <c r="F1402">
        <v>9733.5</v>
      </c>
      <c r="G1402">
        <v>487</v>
      </c>
      <c r="H1402" t="s">
        <v>6</v>
      </c>
      <c r="I1402" t="str">
        <f>_xlfn.XLOOKUP(shipments[[#This Row],[SPID]],people[SPID],people[Sales_person],"NA",0)</f>
        <v>Gunar Cockshoot</v>
      </c>
      <c r="J1402">
        <f>YEAR(shipments[[#This Row],[Shipdate]])</f>
        <v>2024</v>
      </c>
      <c r="K1402">
        <f>MONTH(shipments[[#This Row],[Shipdate]])</f>
        <v>6</v>
      </c>
      <c r="L1402" t="str">
        <f>TEXT(shipments[[#This Row],[Shipdate]],"mmmm")</f>
        <v>June</v>
      </c>
      <c r="M1402">
        <f>_xlfn.XLOOKUP(shipments[[#This Row],[PID]],products[PID],products[Cost_per_box],"NA",0)</f>
        <v>10.23</v>
      </c>
      <c r="N1402">
        <f>shipments[[#This Row],[Boxes]]*shipments[[#This Row],[Cost Per Box]]</f>
        <v>4982.01</v>
      </c>
      <c r="O1402">
        <f>shipments[[#This Row],[Sales Amount]]-shipments[[#This Row],[Total Cost]]</f>
        <v>4751.49</v>
      </c>
      <c r="P1402" s="9">
        <f>shipments[[#This Row],[Profit]]/shipments[[#This Row],[Sales Amount]]</f>
        <v>0.48815842194482967</v>
      </c>
    </row>
    <row r="1403" spans="1:16" x14ac:dyDescent="1">
      <c r="A1403" t="s">
        <v>1438</v>
      </c>
      <c r="B1403" t="s">
        <v>8040</v>
      </c>
      <c r="C1403" t="s">
        <v>8020</v>
      </c>
      <c r="D1403" t="s">
        <v>8036</v>
      </c>
      <c r="E1403" s="1">
        <v>45138</v>
      </c>
      <c r="F1403">
        <v>4788</v>
      </c>
      <c r="G1403">
        <v>228</v>
      </c>
      <c r="H1403" t="s">
        <v>6</v>
      </c>
      <c r="I1403" t="str">
        <f>_xlfn.XLOOKUP(shipments[[#This Row],[SPID]],people[SPID],people[Sales_person],"NA",0)</f>
        <v>Gunar Cockshoot</v>
      </c>
      <c r="J1403">
        <f>YEAR(shipments[[#This Row],[Shipdate]])</f>
        <v>2023</v>
      </c>
      <c r="K1403">
        <f>MONTH(shipments[[#This Row],[Shipdate]])</f>
        <v>7</v>
      </c>
      <c r="L1403" t="str">
        <f>TEXT(shipments[[#This Row],[Shipdate]],"mmmm")</f>
        <v>July</v>
      </c>
      <c r="M1403">
        <f>_xlfn.XLOOKUP(shipments[[#This Row],[PID]],products[PID],products[Cost_per_box],"NA",0)</f>
        <v>10.23</v>
      </c>
      <c r="N1403">
        <f>shipments[[#This Row],[Boxes]]*shipments[[#This Row],[Cost Per Box]]</f>
        <v>2332.44</v>
      </c>
      <c r="O1403">
        <f>shipments[[#This Row],[Sales Amount]]-shipments[[#This Row],[Total Cost]]</f>
        <v>2455.56</v>
      </c>
      <c r="P1403" s="9">
        <f>shipments[[#This Row],[Profit]]/shipments[[#This Row],[Sales Amount]]</f>
        <v>0.5128571428571429</v>
      </c>
    </row>
    <row r="1404" spans="1:16" x14ac:dyDescent="1">
      <c r="A1404" t="s">
        <v>1439</v>
      </c>
      <c r="B1404" t="s">
        <v>8040</v>
      </c>
      <c r="C1404" t="s">
        <v>8021</v>
      </c>
      <c r="D1404" t="s">
        <v>8034</v>
      </c>
      <c r="E1404" s="1">
        <v>45475</v>
      </c>
      <c r="F1404">
        <v>7400.25</v>
      </c>
      <c r="G1404">
        <v>570</v>
      </c>
      <c r="H1404" t="s">
        <v>39</v>
      </c>
      <c r="I1404" t="str">
        <f>_xlfn.XLOOKUP(shipments[[#This Row],[SPID]],people[SPID],people[Sales_person],"NA",0)</f>
        <v>Gunar Cockshoot</v>
      </c>
      <c r="J1404">
        <f>YEAR(shipments[[#This Row],[Shipdate]])</f>
        <v>2024</v>
      </c>
      <c r="K1404">
        <f>MONTH(shipments[[#This Row],[Shipdate]])</f>
        <v>7</v>
      </c>
      <c r="L1404" t="str">
        <f>TEXT(shipments[[#This Row],[Shipdate]],"mmmm")</f>
        <v>July</v>
      </c>
      <c r="M1404">
        <f>_xlfn.XLOOKUP(shipments[[#This Row],[PID]],products[PID],products[Cost_per_box],"NA",0)</f>
        <v>4.74</v>
      </c>
      <c r="N1404">
        <f>shipments[[#This Row],[Boxes]]*shipments[[#This Row],[Cost Per Box]]</f>
        <v>2701.8</v>
      </c>
      <c r="O1404">
        <f>shipments[[#This Row],[Sales Amount]]-shipments[[#This Row],[Total Cost]]</f>
        <v>4698.45</v>
      </c>
      <c r="P1404" s="9">
        <f>shipments[[#This Row],[Profit]]/shipments[[#This Row],[Sales Amount]]</f>
        <v>0.63490422620857401</v>
      </c>
    </row>
    <row r="1405" spans="1:16" x14ac:dyDescent="1">
      <c r="A1405" t="s">
        <v>1440</v>
      </c>
      <c r="B1405" t="s">
        <v>8040</v>
      </c>
      <c r="C1405" t="s">
        <v>8021</v>
      </c>
      <c r="D1405" t="s">
        <v>8035</v>
      </c>
      <c r="E1405" s="1">
        <v>45285</v>
      </c>
      <c r="F1405">
        <v>7283.25</v>
      </c>
      <c r="G1405">
        <v>486</v>
      </c>
      <c r="H1405" t="s">
        <v>6</v>
      </c>
      <c r="I1405" t="str">
        <f>_xlfn.XLOOKUP(shipments[[#This Row],[SPID]],people[SPID],people[Sales_person],"NA",0)</f>
        <v>Gunar Cockshoot</v>
      </c>
      <c r="J1405">
        <f>YEAR(shipments[[#This Row],[Shipdate]])</f>
        <v>2023</v>
      </c>
      <c r="K1405">
        <f>MONTH(shipments[[#This Row],[Shipdate]])</f>
        <v>12</v>
      </c>
      <c r="L1405" t="str">
        <f>TEXT(shipments[[#This Row],[Shipdate]],"mmmm")</f>
        <v>December</v>
      </c>
      <c r="M1405">
        <f>_xlfn.XLOOKUP(shipments[[#This Row],[PID]],products[PID],products[Cost_per_box],"NA",0)</f>
        <v>4.74</v>
      </c>
      <c r="N1405">
        <f>shipments[[#This Row],[Boxes]]*shipments[[#This Row],[Cost Per Box]]</f>
        <v>2303.6400000000003</v>
      </c>
      <c r="O1405">
        <f>shipments[[#This Row],[Sales Amount]]-shipments[[#This Row],[Total Cost]]</f>
        <v>4979.6099999999997</v>
      </c>
      <c r="P1405" s="9">
        <f>shipments[[#This Row],[Profit]]/shipments[[#This Row],[Sales Amount]]</f>
        <v>0.68370713623725665</v>
      </c>
    </row>
    <row r="1406" spans="1:16" x14ac:dyDescent="1">
      <c r="A1406" t="s">
        <v>1441</v>
      </c>
      <c r="B1406" t="s">
        <v>8040</v>
      </c>
      <c r="C1406" t="s">
        <v>8021</v>
      </c>
      <c r="D1406" t="s">
        <v>8033</v>
      </c>
      <c r="E1406" s="1">
        <v>45196</v>
      </c>
      <c r="F1406">
        <v>7272</v>
      </c>
      <c r="G1406">
        <v>485</v>
      </c>
      <c r="H1406" t="s">
        <v>6</v>
      </c>
      <c r="I1406" t="str">
        <f>_xlfn.XLOOKUP(shipments[[#This Row],[SPID]],people[SPID],people[Sales_person],"NA",0)</f>
        <v>Gunar Cockshoot</v>
      </c>
      <c r="J1406">
        <f>YEAR(shipments[[#This Row],[Shipdate]])</f>
        <v>2023</v>
      </c>
      <c r="K1406">
        <f>MONTH(shipments[[#This Row],[Shipdate]])</f>
        <v>9</v>
      </c>
      <c r="L1406" t="str">
        <f>TEXT(shipments[[#This Row],[Shipdate]],"mmmm")</f>
        <v>September</v>
      </c>
      <c r="M1406">
        <f>_xlfn.XLOOKUP(shipments[[#This Row],[PID]],products[PID],products[Cost_per_box],"NA",0)</f>
        <v>4.74</v>
      </c>
      <c r="N1406">
        <f>shipments[[#This Row],[Boxes]]*shipments[[#This Row],[Cost Per Box]]</f>
        <v>2298.9</v>
      </c>
      <c r="O1406">
        <f>shipments[[#This Row],[Sales Amount]]-shipments[[#This Row],[Total Cost]]</f>
        <v>4973.1000000000004</v>
      </c>
      <c r="P1406" s="9">
        <f>shipments[[#This Row],[Profit]]/shipments[[#This Row],[Sales Amount]]</f>
        <v>0.6838696369636964</v>
      </c>
    </row>
    <row r="1407" spans="1:16" x14ac:dyDescent="1">
      <c r="A1407" t="s">
        <v>1442</v>
      </c>
      <c r="B1407" t="s">
        <v>8040</v>
      </c>
      <c r="C1407" t="s">
        <v>8021</v>
      </c>
      <c r="D1407" t="s">
        <v>8036</v>
      </c>
      <c r="E1407" s="1">
        <v>44957</v>
      </c>
      <c r="F1407">
        <v>7447.5</v>
      </c>
      <c r="G1407">
        <v>497</v>
      </c>
      <c r="H1407" t="s">
        <v>6</v>
      </c>
      <c r="I1407" t="str">
        <f>_xlfn.XLOOKUP(shipments[[#This Row],[SPID]],people[SPID],people[Sales_person],"NA",0)</f>
        <v>Gunar Cockshoot</v>
      </c>
      <c r="J1407">
        <f>YEAR(shipments[[#This Row],[Shipdate]])</f>
        <v>2023</v>
      </c>
      <c r="K1407">
        <f>MONTH(shipments[[#This Row],[Shipdate]])</f>
        <v>1</v>
      </c>
      <c r="L1407" t="str">
        <f>TEXT(shipments[[#This Row],[Shipdate]],"mmmm")</f>
        <v>January</v>
      </c>
      <c r="M1407">
        <f>_xlfn.XLOOKUP(shipments[[#This Row],[PID]],products[PID],products[Cost_per_box],"NA",0)</f>
        <v>4.74</v>
      </c>
      <c r="N1407">
        <f>shipments[[#This Row],[Boxes]]*shipments[[#This Row],[Cost Per Box]]</f>
        <v>2355.7800000000002</v>
      </c>
      <c r="O1407">
        <f>shipments[[#This Row],[Sales Amount]]-shipments[[#This Row],[Total Cost]]</f>
        <v>5091.7199999999993</v>
      </c>
      <c r="P1407" s="9">
        <f>shipments[[#This Row],[Profit]]/shipments[[#This Row],[Sales Amount]]</f>
        <v>0.6836817724068478</v>
      </c>
    </row>
    <row r="1408" spans="1:16" x14ac:dyDescent="1">
      <c r="A1408" t="s">
        <v>1443</v>
      </c>
      <c r="B1408" t="s">
        <v>8040</v>
      </c>
      <c r="C1408" t="s">
        <v>8021</v>
      </c>
      <c r="D1408" t="s">
        <v>8034</v>
      </c>
      <c r="E1408" s="1">
        <v>45026</v>
      </c>
      <c r="F1408">
        <v>393.75</v>
      </c>
      <c r="G1408">
        <v>24</v>
      </c>
      <c r="H1408" t="s">
        <v>6</v>
      </c>
      <c r="I1408" t="str">
        <f>_xlfn.XLOOKUP(shipments[[#This Row],[SPID]],people[SPID],people[Sales_person],"NA",0)</f>
        <v>Gunar Cockshoot</v>
      </c>
      <c r="J1408">
        <f>YEAR(shipments[[#This Row],[Shipdate]])</f>
        <v>2023</v>
      </c>
      <c r="K1408">
        <f>MONTH(shipments[[#This Row],[Shipdate]])</f>
        <v>4</v>
      </c>
      <c r="L1408" t="str">
        <f>TEXT(shipments[[#This Row],[Shipdate]],"mmmm")</f>
        <v>April</v>
      </c>
      <c r="M1408">
        <f>_xlfn.XLOOKUP(shipments[[#This Row],[PID]],products[PID],products[Cost_per_box],"NA",0)</f>
        <v>4.74</v>
      </c>
      <c r="N1408">
        <f>shipments[[#This Row],[Boxes]]*shipments[[#This Row],[Cost Per Box]]</f>
        <v>113.76</v>
      </c>
      <c r="O1408">
        <f>shipments[[#This Row],[Sales Amount]]-shipments[[#This Row],[Total Cost]]</f>
        <v>279.99</v>
      </c>
      <c r="P1408" s="9">
        <f>shipments[[#This Row],[Profit]]/shipments[[#This Row],[Sales Amount]]</f>
        <v>0.71108571428571432</v>
      </c>
    </row>
    <row r="1409" spans="1:16" x14ac:dyDescent="1">
      <c r="A1409" t="s">
        <v>1444</v>
      </c>
      <c r="B1409" t="s">
        <v>8040</v>
      </c>
      <c r="C1409" t="s">
        <v>8021</v>
      </c>
      <c r="D1409" t="s">
        <v>8036</v>
      </c>
      <c r="E1409" s="1">
        <v>44979</v>
      </c>
      <c r="F1409">
        <v>8131.5</v>
      </c>
      <c r="G1409">
        <v>581</v>
      </c>
      <c r="H1409" t="s">
        <v>6</v>
      </c>
      <c r="I1409" t="str">
        <f>_xlfn.XLOOKUP(shipments[[#This Row],[SPID]],people[SPID],people[Sales_person],"NA",0)</f>
        <v>Gunar Cockshoot</v>
      </c>
      <c r="J1409">
        <f>YEAR(shipments[[#This Row],[Shipdate]])</f>
        <v>2023</v>
      </c>
      <c r="K1409">
        <f>MONTH(shipments[[#This Row],[Shipdate]])</f>
        <v>2</v>
      </c>
      <c r="L1409" t="str">
        <f>TEXT(shipments[[#This Row],[Shipdate]],"mmmm")</f>
        <v>February</v>
      </c>
      <c r="M1409">
        <f>_xlfn.XLOOKUP(shipments[[#This Row],[PID]],products[PID],products[Cost_per_box],"NA",0)</f>
        <v>4.74</v>
      </c>
      <c r="N1409">
        <f>shipments[[#This Row],[Boxes]]*shipments[[#This Row],[Cost Per Box]]</f>
        <v>2753.94</v>
      </c>
      <c r="O1409">
        <f>shipments[[#This Row],[Sales Amount]]-shipments[[#This Row],[Total Cost]]</f>
        <v>5377.5599999999995</v>
      </c>
      <c r="P1409" s="9">
        <f>shipments[[#This Row],[Profit]]/shipments[[#This Row],[Sales Amount]]</f>
        <v>0.6613244788784356</v>
      </c>
    </row>
    <row r="1410" spans="1:16" x14ac:dyDescent="1">
      <c r="A1410" t="s">
        <v>1445</v>
      </c>
      <c r="B1410" t="s">
        <v>8040</v>
      </c>
      <c r="C1410" t="s">
        <v>8022</v>
      </c>
      <c r="D1410" t="s">
        <v>8037</v>
      </c>
      <c r="E1410" s="1">
        <v>45232</v>
      </c>
      <c r="F1410">
        <v>3858.75</v>
      </c>
      <c r="G1410">
        <v>483</v>
      </c>
      <c r="H1410" t="s">
        <v>6</v>
      </c>
      <c r="I1410" t="str">
        <f>_xlfn.XLOOKUP(shipments[[#This Row],[SPID]],people[SPID],people[Sales_person],"NA",0)</f>
        <v>Gunar Cockshoot</v>
      </c>
      <c r="J1410">
        <f>YEAR(shipments[[#This Row],[Shipdate]])</f>
        <v>2023</v>
      </c>
      <c r="K1410">
        <f>MONTH(shipments[[#This Row],[Shipdate]])</f>
        <v>11</v>
      </c>
      <c r="L1410" t="str">
        <f>TEXT(shipments[[#This Row],[Shipdate]],"mmmm")</f>
        <v>November</v>
      </c>
      <c r="M1410">
        <f>_xlfn.XLOOKUP(shipments[[#This Row],[PID]],products[PID],products[Cost_per_box],"NA",0)</f>
        <v>10.51</v>
      </c>
      <c r="N1410">
        <f>shipments[[#This Row],[Boxes]]*shipments[[#This Row],[Cost Per Box]]</f>
        <v>5076.33</v>
      </c>
      <c r="O1410">
        <f>shipments[[#This Row],[Sales Amount]]-shipments[[#This Row],[Total Cost]]</f>
        <v>-1217.58</v>
      </c>
      <c r="P1410" s="9">
        <f>shipments[[#This Row],[Profit]]/shipments[[#This Row],[Sales Amount]]</f>
        <v>-0.31553741496598636</v>
      </c>
    </row>
    <row r="1411" spans="1:16" x14ac:dyDescent="1">
      <c r="A1411" t="s">
        <v>1446</v>
      </c>
      <c r="B1411" t="s">
        <v>8040</v>
      </c>
      <c r="C1411" t="s">
        <v>8022</v>
      </c>
      <c r="D1411" t="s">
        <v>8037</v>
      </c>
      <c r="E1411" s="1">
        <v>45334</v>
      </c>
      <c r="F1411">
        <v>1926</v>
      </c>
      <c r="G1411">
        <v>193</v>
      </c>
      <c r="H1411" t="s">
        <v>6</v>
      </c>
      <c r="I1411" t="str">
        <f>_xlfn.XLOOKUP(shipments[[#This Row],[SPID]],people[SPID],people[Sales_person],"NA",0)</f>
        <v>Gunar Cockshoot</v>
      </c>
      <c r="J1411">
        <f>YEAR(shipments[[#This Row],[Shipdate]])</f>
        <v>2024</v>
      </c>
      <c r="K1411">
        <f>MONTH(shipments[[#This Row],[Shipdate]])</f>
        <v>2</v>
      </c>
      <c r="L1411" t="str">
        <f>TEXT(shipments[[#This Row],[Shipdate]],"mmmm")</f>
        <v>February</v>
      </c>
      <c r="M1411">
        <f>_xlfn.XLOOKUP(shipments[[#This Row],[PID]],products[PID],products[Cost_per_box],"NA",0)</f>
        <v>10.51</v>
      </c>
      <c r="N1411">
        <f>shipments[[#This Row],[Boxes]]*shipments[[#This Row],[Cost Per Box]]</f>
        <v>2028.43</v>
      </c>
      <c r="O1411">
        <f>shipments[[#This Row],[Sales Amount]]-shipments[[#This Row],[Total Cost]]</f>
        <v>-102.43000000000006</v>
      </c>
      <c r="P1411" s="9">
        <f>shipments[[#This Row],[Profit]]/shipments[[#This Row],[Sales Amount]]</f>
        <v>-5.318276220145382E-2</v>
      </c>
    </row>
    <row r="1412" spans="1:16" x14ac:dyDescent="1">
      <c r="A1412" t="s">
        <v>1447</v>
      </c>
      <c r="B1412" t="s">
        <v>8040</v>
      </c>
      <c r="C1412" t="s">
        <v>8022</v>
      </c>
      <c r="D1412" t="s">
        <v>8035</v>
      </c>
      <c r="E1412" s="1">
        <v>45133</v>
      </c>
      <c r="F1412">
        <v>12350.25</v>
      </c>
      <c r="G1412">
        <v>1236</v>
      </c>
      <c r="H1412" t="s">
        <v>6</v>
      </c>
      <c r="I1412" t="str">
        <f>_xlfn.XLOOKUP(shipments[[#This Row],[SPID]],people[SPID],people[Sales_person],"NA",0)</f>
        <v>Gunar Cockshoot</v>
      </c>
      <c r="J1412">
        <f>YEAR(shipments[[#This Row],[Shipdate]])</f>
        <v>2023</v>
      </c>
      <c r="K1412">
        <f>MONTH(shipments[[#This Row],[Shipdate]])</f>
        <v>7</v>
      </c>
      <c r="L1412" t="str">
        <f>TEXT(shipments[[#This Row],[Shipdate]],"mmmm")</f>
        <v>July</v>
      </c>
      <c r="M1412">
        <f>_xlfn.XLOOKUP(shipments[[#This Row],[PID]],products[PID],products[Cost_per_box],"NA",0)</f>
        <v>10.51</v>
      </c>
      <c r="N1412">
        <f>shipments[[#This Row],[Boxes]]*shipments[[#This Row],[Cost Per Box]]</f>
        <v>12990.36</v>
      </c>
      <c r="O1412">
        <f>shipments[[#This Row],[Sales Amount]]-shipments[[#This Row],[Total Cost]]</f>
        <v>-640.11000000000058</v>
      </c>
      <c r="P1412" s="9">
        <f>shipments[[#This Row],[Profit]]/shipments[[#This Row],[Sales Amount]]</f>
        <v>-5.1829720046152959E-2</v>
      </c>
    </row>
    <row r="1413" spans="1:16" x14ac:dyDescent="1">
      <c r="A1413" t="s">
        <v>1448</v>
      </c>
      <c r="B1413" t="s">
        <v>8040</v>
      </c>
      <c r="C1413" t="s">
        <v>8022</v>
      </c>
      <c r="D1413" t="s">
        <v>8032</v>
      </c>
      <c r="E1413" s="1">
        <v>45546</v>
      </c>
      <c r="F1413">
        <v>10217.25</v>
      </c>
      <c r="G1413">
        <v>1278</v>
      </c>
      <c r="H1413" t="s">
        <v>25</v>
      </c>
      <c r="I1413" t="str">
        <f>_xlfn.XLOOKUP(shipments[[#This Row],[SPID]],people[SPID],people[Sales_person],"NA",0)</f>
        <v>Gunar Cockshoot</v>
      </c>
      <c r="J1413">
        <f>YEAR(shipments[[#This Row],[Shipdate]])</f>
        <v>2024</v>
      </c>
      <c r="K1413">
        <f>MONTH(shipments[[#This Row],[Shipdate]])</f>
        <v>9</v>
      </c>
      <c r="L1413" t="str">
        <f>TEXT(shipments[[#This Row],[Shipdate]],"mmmm")</f>
        <v>September</v>
      </c>
      <c r="M1413">
        <f>_xlfn.XLOOKUP(shipments[[#This Row],[PID]],products[PID],products[Cost_per_box],"NA",0)</f>
        <v>10.51</v>
      </c>
      <c r="N1413">
        <f>shipments[[#This Row],[Boxes]]*shipments[[#This Row],[Cost Per Box]]</f>
        <v>13431.779999999999</v>
      </c>
      <c r="O1413">
        <f>shipments[[#This Row],[Sales Amount]]-shipments[[#This Row],[Total Cost]]</f>
        <v>-3214.5299999999988</v>
      </c>
      <c r="P1413" s="9">
        <f>shipments[[#This Row],[Profit]]/shipments[[#This Row],[Sales Amount]]</f>
        <v>-0.31461792556705559</v>
      </c>
    </row>
    <row r="1414" spans="1:16" x14ac:dyDescent="1">
      <c r="A1414" t="s">
        <v>1449</v>
      </c>
      <c r="B1414" t="s">
        <v>8040</v>
      </c>
      <c r="C1414" t="s">
        <v>8022</v>
      </c>
      <c r="D1414" t="s">
        <v>8036</v>
      </c>
      <c r="E1414" s="1">
        <v>45111</v>
      </c>
      <c r="F1414">
        <v>1665</v>
      </c>
      <c r="G1414">
        <v>238</v>
      </c>
      <c r="H1414" t="s">
        <v>6</v>
      </c>
      <c r="I1414" t="str">
        <f>_xlfn.XLOOKUP(shipments[[#This Row],[SPID]],people[SPID],people[Sales_person],"NA",0)</f>
        <v>Gunar Cockshoot</v>
      </c>
      <c r="J1414">
        <f>YEAR(shipments[[#This Row],[Shipdate]])</f>
        <v>2023</v>
      </c>
      <c r="K1414">
        <f>MONTH(shipments[[#This Row],[Shipdate]])</f>
        <v>7</v>
      </c>
      <c r="L1414" t="str">
        <f>TEXT(shipments[[#This Row],[Shipdate]],"mmmm")</f>
        <v>July</v>
      </c>
      <c r="M1414">
        <f>_xlfn.XLOOKUP(shipments[[#This Row],[PID]],products[PID],products[Cost_per_box],"NA",0)</f>
        <v>10.51</v>
      </c>
      <c r="N1414">
        <f>shipments[[#This Row],[Boxes]]*shipments[[#This Row],[Cost Per Box]]</f>
        <v>2501.38</v>
      </c>
      <c r="O1414">
        <f>shipments[[#This Row],[Sales Amount]]-shipments[[#This Row],[Total Cost]]</f>
        <v>-836.38000000000011</v>
      </c>
      <c r="P1414" s="9">
        <f>shipments[[#This Row],[Profit]]/shipments[[#This Row],[Sales Amount]]</f>
        <v>-0.50233033033033037</v>
      </c>
    </row>
    <row r="1415" spans="1:16" x14ac:dyDescent="1">
      <c r="A1415" t="s">
        <v>1450</v>
      </c>
      <c r="B1415" t="s">
        <v>8040</v>
      </c>
      <c r="C1415" t="s">
        <v>8022</v>
      </c>
      <c r="D1415" t="s">
        <v>8037</v>
      </c>
      <c r="E1415" s="1">
        <v>45007</v>
      </c>
      <c r="F1415">
        <v>5926.5</v>
      </c>
      <c r="G1415">
        <v>988</v>
      </c>
      <c r="H1415" t="s">
        <v>6</v>
      </c>
      <c r="I1415" t="str">
        <f>_xlfn.XLOOKUP(shipments[[#This Row],[SPID]],people[SPID],people[Sales_person],"NA",0)</f>
        <v>Gunar Cockshoot</v>
      </c>
      <c r="J1415">
        <f>YEAR(shipments[[#This Row],[Shipdate]])</f>
        <v>2023</v>
      </c>
      <c r="K1415">
        <f>MONTH(shipments[[#This Row],[Shipdate]])</f>
        <v>3</v>
      </c>
      <c r="L1415" t="str">
        <f>TEXT(shipments[[#This Row],[Shipdate]],"mmmm")</f>
        <v>March</v>
      </c>
      <c r="M1415">
        <f>_xlfn.XLOOKUP(shipments[[#This Row],[PID]],products[PID],products[Cost_per_box],"NA",0)</f>
        <v>10.51</v>
      </c>
      <c r="N1415">
        <f>shipments[[#This Row],[Boxes]]*shipments[[#This Row],[Cost Per Box]]</f>
        <v>10383.879999999999</v>
      </c>
      <c r="O1415">
        <f>shipments[[#This Row],[Sales Amount]]-shipments[[#This Row],[Total Cost]]</f>
        <v>-4457.3799999999992</v>
      </c>
      <c r="P1415" s="9">
        <f>shipments[[#This Row],[Profit]]/shipments[[#This Row],[Sales Amount]]</f>
        <v>-0.75211001434236047</v>
      </c>
    </row>
    <row r="1416" spans="1:16" x14ac:dyDescent="1">
      <c r="A1416" t="s">
        <v>1451</v>
      </c>
      <c r="B1416" t="s">
        <v>8040</v>
      </c>
      <c r="C1416" t="s">
        <v>8023</v>
      </c>
      <c r="D1416" t="s">
        <v>8037</v>
      </c>
      <c r="E1416" s="1">
        <v>45289</v>
      </c>
      <c r="F1416">
        <v>3469.5</v>
      </c>
      <c r="G1416">
        <v>205</v>
      </c>
      <c r="H1416" t="s">
        <v>6</v>
      </c>
      <c r="I1416" t="str">
        <f>_xlfn.XLOOKUP(shipments[[#This Row],[SPID]],people[SPID],people[Sales_person],"NA",0)</f>
        <v>Gunar Cockshoot</v>
      </c>
      <c r="J1416">
        <f>YEAR(shipments[[#This Row],[Shipdate]])</f>
        <v>2023</v>
      </c>
      <c r="K1416">
        <f>MONTH(shipments[[#This Row],[Shipdate]])</f>
        <v>12</v>
      </c>
      <c r="L1416" t="str">
        <f>TEXT(shipments[[#This Row],[Shipdate]],"mmmm")</f>
        <v>December</v>
      </c>
      <c r="M1416">
        <f>_xlfn.XLOOKUP(shipments[[#This Row],[PID]],products[PID],products[Cost_per_box],"NA",0)</f>
        <v>6.43</v>
      </c>
      <c r="N1416">
        <f>shipments[[#This Row],[Boxes]]*shipments[[#This Row],[Cost Per Box]]</f>
        <v>1318.1499999999999</v>
      </c>
      <c r="O1416">
        <f>shipments[[#This Row],[Sales Amount]]-shipments[[#This Row],[Total Cost]]</f>
        <v>2151.3500000000004</v>
      </c>
      <c r="P1416" s="9">
        <f>shipments[[#This Row],[Profit]]/shipments[[#This Row],[Sales Amount]]</f>
        <v>0.62007493875198161</v>
      </c>
    </row>
    <row r="1417" spans="1:16" x14ac:dyDescent="1">
      <c r="A1417" t="s">
        <v>1452</v>
      </c>
      <c r="B1417" t="s">
        <v>8040</v>
      </c>
      <c r="C1417" t="s">
        <v>8023</v>
      </c>
      <c r="D1417" t="s">
        <v>8037</v>
      </c>
      <c r="E1417" s="1">
        <v>45117</v>
      </c>
      <c r="F1417">
        <v>5771.25</v>
      </c>
      <c r="G1417">
        <v>385</v>
      </c>
      <c r="H1417" t="s">
        <v>6</v>
      </c>
      <c r="I1417" t="str">
        <f>_xlfn.XLOOKUP(shipments[[#This Row],[SPID]],people[SPID],people[Sales_person],"NA",0)</f>
        <v>Gunar Cockshoot</v>
      </c>
      <c r="J1417">
        <f>YEAR(shipments[[#This Row],[Shipdate]])</f>
        <v>2023</v>
      </c>
      <c r="K1417">
        <f>MONTH(shipments[[#This Row],[Shipdate]])</f>
        <v>7</v>
      </c>
      <c r="L1417" t="str">
        <f>TEXT(shipments[[#This Row],[Shipdate]],"mmmm")</f>
        <v>July</v>
      </c>
      <c r="M1417">
        <f>_xlfn.XLOOKUP(shipments[[#This Row],[PID]],products[PID],products[Cost_per_box],"NA",0)</f>
        <v>6.43</v>
      </c>
      <c r="N1417">
        <f>shipments[[#This Row],[Boxes]]*shipments[[#This Row],[Cost Per Box]]</f>
        <v>2475.5499999999997</v>
      </c>
      <c r="O1417">
        <f>shipments[[#This Row],[Sales Amount]]-shipments[[#This Row],[Total Cost]]</f>
        <v>3295.7000000000003</v>
      </c>
      <c r="P1417" s="9">
        <f>shipments[[#This Row],[Profit]]/shipments[[#This Row],[Sales Amount]]</f>
        <v>0.57105479748754606</v>
      </c>
    </row>
    <row r="1418" spans="1:16" x14ac:dyDescent="1">
      <c r="A1418" t="s">
        <v>1453</v>
      </c>
      <c r="B1418" t="s">
        <v>8040</v>
      </c>
      <c r="C1418" t="s">
        <v>8024</v>
      </c>
      <c r="D1418" t="s">
        <v>8035</v>
      </c>
      <c r="E1418" s="1">
        <v>45268</v>
      </c>
      <c r="F1418">
        <v>10104.75</v>
      </c>
      <c r="G1418">
        <v>482</v>
      </c>
      <c r="H1418" t="s">
        <v>6</v>
      </c>
      <c r="I1418" t="str">
        <f>_xlfn.XLOOKUP(shipments[[#This Row],[SPID]],people[SPID],people[Sales_person],"NA",0)</f>
        <v>Gunar Cockshoot</v>
      </c>
      <c r="J1418">
        <f>YEAR(shipments[[#This Row],[Shipdate]])</f>
        <v>2023</v>
      </c>
      <c r="K1418">
        <f>MONTH(shipments[[#This Row],[Shipdate]])</f>
        <v>12</v>
      </c>
      <c r="L1418" t="str">
        <f>TEXT(shipments[[#This Row],[Shipdate]],"mmmm")</f>
        <v>December</v>
      </c>
      <c r="M1418">
        <f>_xlfn.XLOOKUP(shipments[[#This Row],[PID]],products[PID],products[Cost_per_box],"NA",0)</f>
        <v>12.41</v>
      </c>
      <c r="N1418">
        <f>shipments[[#This Row],[Boxes]]*shipments[[#This Row],[Cost Per Box]]</f>
        <v>5981.62</v>
      </c>
      <c r="O1418">
        <f>shipments[[#This Row],[Sales Amount]]-shipments[[#This Row],[Total Cost]]</f>
        <v>4123.13</v>
      </c>
      <c r="P1418" s="9">
        <f>shipments[[#This Row],[Profit]]/shipments[[#This Row],[Sales Amount]]</f>
        <v>0.40803879363665602</v>
      </c>
    </row>
    <row r="1419" spans="1:16" x14ac:dyDescent="1">
      <c r="A1419" t="s">
        <v>1454</v>
      </c>
      <c r="B1419" t="s">
        <v>8040</v>
      </c>
      <c r="C1419" t="s">
        <v>8025</v>
      </c>
      <c r="D1419" t="s">
        <v>8032</v>
      </c>
      <c r="E1419" s="1">
        <v>45295</v>
      </c>
      <c r="F1419">
        <v>6664.5</v>
      </c>
      <c r="G1419">
        <v>417</v>
      </c>
      <c r="H1419" t="s">
        <v>6</v>
      </c>
      <c r="I1419" t="str">
        <f>_xlfn.XLOOKUP(shipments[[#This Row],[SPID]],people[SPID],people[Sales_person],"NA",0)</f>
        <v>Gunar Cockshoot</v>
      </c>
      <c r="J1419">
        <f>YEAR(shipments[[#This Row],[Shipdate]])</f>
        <v>2024</v>
      </c>
      <c r="K1419">
        <f>MONTH(shipments[[#This Row],[Shipdate]])</f>
        <v>1</v>
      </c>
      <c r="L1419" t="str">
        <f>TEXT(shipments[[#This Row],[Shipdate]],"mmmm")</f>
        <v>January</v>
      </c>
      <c r="M1419">
        <f>_xlfn.XLOOKUP(shipments[[#This Row],[PID]],products[PID],products[Cost_per_box],"NA",0)</f>
        <v>9.57</v>
      </c>
      <c r="N1419">
        <f>shipments[[#This Row],[Boxes]]*shipments[[#This Row],[Cost Per Box]]</f>
        <v>3990.69</v>
      </c>
      <c r="O1419">
        <f>shipments[[#This Row],[Sales Amount]]-shipments[[#This Row],[Total Cost]]</f>
        <v>2673.81</v>
      </c>
      <c r="P1419" s="9">
        <f>shipments[[#This Row],[Profit]]/shipments[[#This Row],[Sales Amount]]</f>
        <v>0.40120189061444966</v>
      </c>
    </row>
    <row r="1420" spans="1:16" x14ac:dyDescent="1">
      <c r="A1420" t="s">
        <v>1455</v>
      </c>
      <c r="B1420" t="s">
        <v>8040</v>
      </c>
      <c r="C1420" t="s">
        <v>8025</v>
      </c>
      <c r="D1420" t="s">
        <v>8037</v>
      </c>
      <c r="E1420" s="1">
        <v>45358</v>
      </c>
      <c r="F1420">
        <v>2760.75</v>
      </c>
      <c r="G1420">
        <v>154</v>
      </c>
      <c r="H1420" t="s">
        <v>6</v>
      </c>
      <c r="I1420" t="str">
        <f>_xlfn.XLOOKUP(shipments[[#This Row],[SPID]],people[SPID],people[Sales_person],"NA",0)</f>
        <v>Gunar Cockshoot</v>
      </c>
      <c r="J1420">
        <f>YEAR(shipments[[#This Row],[Shipdate]])</f>
        <v>2024</v>
      </c>
      <c r="K1420">
        <f>MONTH(shipments[[#This Row],[Shipdate]])</f>
        <v>3</v>
      </c>
      <c r="L1420" t="str">
        <f>TEXT(shipments[[#This Row],[Shipdate]],"mmmm")</f>
        <v>March</v>
      </c>
      <c r="M1420">
        <f>_xlfn.XLOOKUP(shipments[[#This Row],[PID]],products[PID],products[Cost_per_box],"NA",0)</f>
        <v>9.57</v>
      </c>
      <c r="N1420">
        <f>shipments[[#This Row],[Boxes]]*shipments[[#This Row],[Cost Per Box]]</f>
        <v>1473.78</v>
      </c>
      <c r="O1420">
        <f>shipments[[#This Row],[Sales Amount]]-shipments[[#This Row],[Total Cost]]</f>
        <v>1286.97</v>
      </c>
      <c r="P1420" s="9">
        <f>shipments[[#This Row],[Profit]]/shipments[[#This Row],[Sales Amount]]</f>
        <v>0.46616680249932085</v>
      </c>
    </row>
    <row r="1421" spans="1:16" x14ac:dyDescent="1">
      <c r="A1421" t="s">
        <v>1456</v>
      </c>
      <c r="B1421" t="s">
        <v>8040</v>
      </c>
      <c r="C1421" t="s">
        <v>8025</v>
      </c>
      <c r="D1421" t="s">
        <v>8033</v>
      </c>
      <c r="E1421" s="1">
        <v>45273</v>
      </c>
      <c r="F1421">
        <v>8993.25</v>
      </c>
      <c r="G1421">
        <v>643</v>
      </c>
      <c r="H1421" t="s">
        <v>6</v>
      </c>
      <c r="I1421" t="str">
        <f>_xlfn.XLOOKUP(shipments[[#This Row],[SPID]],people[SPID],people[Sales_person],"NA",0)</f>
        <v>Gunar Cockshoot</v>
      </c>
      <c r="J1421">
        <f>YEAR(shipments[[#This Row],[Shipdate]])</f>
        <v>2023</v>
      </c>
      <c r="K1421">
        <f>MONTH(shipments[[#This Row],[Shipdate]])</f>
        <v>12</v>
      </c>
      <c r="L1421" t="str">
        <f>TEXT(shipments[[#This Row],[Shipdate]],"mmmm")</f>
        <v>December</v>
      </c>
      <c r="M1421">
        <f>_xlfn.XLOOKUP(shipments[[#This Row],[PID]],products[PID],products[Cost_per_box],"NA",0)</f>
        <v>9.57</v>
      </c>
      <c r="N1421">
        <f>shipments[[#This Row],[Boxes]]*shipments[[#This Row],[Cost Per Box]]</f>
        <v>6153.51</v>
      </c>
      <c r="O1421">
        <f>shipments[[#This Row],[Sales Amount]]-shipments[[#This Row],[Total Cost]]</f>
        <v>2839.74</v>
      </c>
      <c r="P1421" s="9">
        <f>shipments[[#This Row],[Profit]]/shipments[[#This Row],[Sales Amount]]</f>
        <v>0.31576348928362935</v>
      </c>
    </row>
    <row r="1422" spans="1:16" x14ac:dyDescent="1">
      <c r="A1422" t="s">
        <v>1457</v>
      </c>
      <c r="B1422" t="s">
        <v>8040</v>
      </c>
      <c r="C1422" t="s">
        <v>8025</v>
      </c>
      <c r="D1422" t="s">
        <v>8037</v>
      </c>
      <c r="E1422" s="1">
        <v>45013</v>
      </c>
      <c r="F1422">
        <v>8916.75</v>
      </c>
      <c r="G1422">
        <v>496</v>
      </c>
      <c r="H1422" t="s">
        <v>6</v>
      </c>
      <c r="I1422" t="str">
        <f>_xlfn.XLOOKUP(shipments[[#This Row],[SPID]],people[SPID],people[Sales_person],"NA",0)</f>
        <v>Gunar Cockshoot</v>
      </c>
      <c r="J1422">
        <f>YEAR(shipments[[#This Row],[Shipdate]])</f>
        <v>2023</v>
      </c>
      <c r="K1422">
        <f>MONTH(shipments[[#This Row],[Shipdate]])</f>
        <v>3</v>
      </c>
      <c r="L1422" t="str">
        <f>TEXT(shipments[[#This Row],[Shipdate]],"mmmm")</f>
        <v>March</v>
      </c>
      <c r="M1422">
        <f>_xlfn.XLOOKUP(shipments[[#This Row],[PID]],products[PID],products[Cost_per_box],"NA",0)</f>
        <v>9.57</v>
      </c>
      <c r="N1422">
        <f>shipments[[#This Row],[Boxes]]*shipments[[#This Row],[Cost Per Box]]</f>
        <v>4746.72</v>
      </c>
      <c r="O1422">
        <f>shipments[[#This Row],[Sales Amount]]-shipments[[#This Row],[Total Cost]]</f>
        <v>4170.03</v>
      </c>
      <c r="P1422" s="9">
        <f>shipments[[#This Row],[Profit]]/shipments[[#This Row],[Sales Amount]]</f>
        <v>0.46766254520985784</v>
      </c>
    </row>
    <row r="1423" spans="1:16" x14ac:dyDescent="1">
      <c r="A1423" t="s">
        <v>1458</v>
      </c>
      <c r="B1423" t="s">
        <v>8040</v>
      </c>
      <c r="C1423" t="s">
        <v>8025</v>
      </c>
      <c r="D1423" t="s">
        <v>8035</v>
      </c>
      <c r="E1423" s="1">
        <v>45063</v>
      </c>
      <c r="F1423">
        <v>3663</v>
      </c>
      <c r="G1423">
        <v>216</v>
      </c>
      <c r="H1423" t="s">
        <v>6</v>
      </c>
      <c r="I1423" t="str">
        <f>_xlfn.XLOOKUP(shipments[[#This Row],[SPID]],people[SPID],people[Sales_person],"NA",0)</f>
        <v>Gunar Cockshoot</v>
      </c>
      <c r="J1423">
        <f>YEAR(shipments[[#This Row],[Shipdate]])</f>
        <v>2023</v>
      </c>
      <c r="K1423">
        <f>MONTH(shipments[[#This Row],[Shipdate]])</f>
        <v>5</v>
      </c>
      <c r="L1423" t="str">
        <f>TEXT(shipments[[#This Row],[Shipdate]],"mmmm")</f>
        <v>May</v>
      </c>
      <c r="M1423">
        <f>_xlfn.XLOOKUP(shipments[[#This Row],[PID]],products[PID],products[Cost_per_box],"NA",0)</f>
        <v>9.57</v>
      </c>
      <c r="N1423">
        <f>shipments[[#This Row],[Boxes]]*shipments[[#This Row],[Cost Per Box]]</f>
        <v>2067.12</v>
      </c>
      <c r="O1423">
        <f>shipments[[#This Row],[Sales Amount]]-shipments[[#This Row],[Total Cost]]</f>
        <v>1595.88</v>
      </c>
      <c r="P1423" s="9">
        <f>shipments[[#This Row],[Profit]]/shipments[[#This Row],[Sales Amount]]</f>
        <v>0.43567567567567572</v>
      </c>
    </row>
    <row r="1424" spans="1:16" x14ac:dyDescent="1">
      <c r="A1424" t="s">
        <v>1459</v>
      </c>
      <c r="B1424" t="s">
        <v>8040</v>
      </c>
      <c r="C1424" t="s">
        <v>8026</v>
      </c>
      <c r="D1424" t="s">
        <v>8036</v>
      </c>
      <c r="E1424" s="1">
        <v>45176</v>
      </c>
      <c r="F1424">
        <v>186.75</v>
      </c>
      <c r="G1424">
        <v>21</v>
      </c>
      <c r="H1424" t="s">
        <v>6</v>
      </c>
      <c r="I1424" t="str">
        <f>_xlfn.XLOOKUP(shipments[[#This Row],[SPID]],people[SPID],people[Sales_person],"NA",0)</f>
        <v>Gunar Cockshoot</v>
      </c>
      <c r="J1424">
        <f>YEAR(shipments[[#This Row],[Shipdate]])</f>
        <v>2023</v>
      </c>
      <c r="K1424">
        <f>MONTH(shipments[[#This Row],[Shipdate]])</f>
        <v>9</v>
      </c>
      <c r="L1424" t="str">
        <f>TEXT(shipments[[#This Row],[Shipdate]],"mmmm")</f>
        <v>September</v>
      </c>
      <c r="M1424">
        <f>_xlfn.XLOOKUP(shipments[[#This Row],[PID]],products[PID],products[Cost_per_box],"NA",0)</f>
        <v>8.43</v>
      </c>
      <c r="N1424">
        <f>shipments[[#This Row],[Boxes]]*shipments[[#This Row],[Cost Per Box]]</f>
        <v>177.03</v>
      </c>
      <c r="O1424">
        <f>shipments[[#This Row],[Sales Amount]]-shipments[[#This Row],[Total Cost]]</f>
        <v>9.7199999999999989</v>
      </c>
      <c r="P1424" s="9">
        <f>shipments[[#This Row],[Profit]]/shipments[[#This Row],[Sales Amount]]</f>
        <v>5.2048192771084328E-2</v>
      </c>
    </row>
    <row r="1425" spans="1:16" x14ac:dyDescent="1">
      <c r="A1425" t="s">
        <v>1460</v>
      </c>
      <c r="B1425" t="s">
        <v>8040</v>
      </c>
      <c r="C1425" t="s">
        <v>8026</v>
      </c>
      <c r="D1425" t="s">
        <v>8037</v>
      </c>
      <c r="E1425" s="1">
        <v>45142</v>
      </c>
      <c r="F1425">
        <v>23476.5</v>
      </c>
      <c r="G1425">
        <v>3354</v>
      </c>
      <c r="H1425" t="s">
        <v>6</v>
      </c>
      <c r="I1425" t="str">
        <f>_xlfn.XLOOKUP(shipments[[#This Row],[SPID]],people[SPID],people[Sales_person],"NA",0)</f>
        <v>Gunar Cockshoot</v>
      </c>
      <c r="J1425">
        <f>YEAR(shipments[[#This Row],[Shipdate]])</f>
        <v>2023</v>
      </c>
      <c r="K1425">
        <f>MONTH(shipments[[#This Row],[Shipdate]])</f>
        <v>8</v>
      </c>
      <c r="L1425" t="str">
        <f>TEXT(shipments[[#This Row],[Shipdate]],"mmmm")</f>
        <v>August</v>
      </c>
      <c r="M1425">
        <f>_xlfn.XLOOKUP(shipments[[#This Row],[PID]],products[PID],products[Cost_per_box],"NA",0)</f>
        <v>8.43</v>
      </c>
      <c r="N1425">
        <f>shipments[[#This Row],[Boxes]]*shipments[[#This Row],[Cost Per Box]]</f>
        <v>28274.219999999998</v>
      </c>
      <c r="O1425">
        <f>shipments[[#This Row],[Sales Amount]]-shipments[[#This Row],[Total Cost]]</f>
        <v>-4797.7199999999975</v>
      </c>
      <c r="P1425" s="9">
        <f>shipments[[#This Row],[Profit]]/shipments[[#This Row],[Sales Amount]]</f>
        <v>-0.20436266053287319</v>
      </c>
    </row>
    <row r="1426" spans="1:16" x14ac:dyDescent="1">
      <c r="A1426" t="s">
        <v>1461</v>
      </c>
      <c r="B1426" t="s">
        <v>8040</v>
      </c>
      <c r="C1426" t="s">
        <v>8026</v>
      </c>
      <c r="D1426" t="s">
        <v>8037</v>
      </c>
      <c r="E1426" s="1">
        <v>45562</v>
      </c>
      <c r="F1426">
        <v>1982.25</v>
      </c>
      <c r="G1426">
        <v>248</v>
      </c>
      <c r="H1426" t="s">
        <v>25</v>
      </c>
      <c r="I1426" t="str">
        <f>_xlfn.XLOOKUP(shipments[[#This Row],[SPID]],people[SPID],people[Sales_person],"NA",0)</f>
        <v>Gunar Cockshoot</v>
      </c>
      <c r="J1426">
        <f>YEAR(shipments[[#This Row],[Shipdate]])</f>
        <v>2024</v>
      </c>
      <c r="K1426">
        <f>MONTH(shipments[[#This Row],[Shipdate]])</f>
        <v>9</v>
      </c>
      <c r="L1426" t="str">
        <f>TEXT(shipments[[#This Row],[Shipdate]],"mmmm")</f>
        <v>September</v>
      </c>
      <c r="M1426">
        <f>_xlfn.XLOOKUP(shipments[[#This Row],[PID]],products[PID],products[Cost_per_box],"NA",0)</f>
        <v>8.43</v>
      </c>
      <c r="N1426">
        <f>shipments[[#This Row],[Boxes]]*shipments[[#This Row],[Cost Per Box]]</f>
        <v>2090.64</v>
      </c>
      <c r="O1426">
        <f>shipments[[#This Row],[Sales Amount]]-shipments[[#This Row],[Total Cost]]</f>
        <v>-108.38999999999987</v>
      </c>
      <c r="P1426" s="9">
        <f>shipments[[#This Row],[Profit]]/shipments[[#This Row],[Sales Amount]]</f>
        <v>-5.468028755202415E-2</v>
      </c>
    </row>
    <row r="1427" spans="1:16" x14ac:dyDescent="1">
      <c r="A1427" t="s">
        <v>1462</v>
      </c>
      <c r="B1427" t="s">
        <v>8040</v>
      </c>
      <c r="C1427" t="s">
        <v>8026</v>
      </c>
      <c r="D1427" t="s">
        <v>8037</v>
      </c>
      <c r="E1427" s="1">
        <v>45160</v>
      </c>
      <c r="F1427">
        <v>4781.25</v>
      </c>
      <c r="G1427">
        <v>435</v>
      </c>
      <c r="H1427" t="s">
        <v>6</v>
      </c>
      <c r="I1427" t="str">
        <f>_xlfn.XLOOKUP(shipments[[#This Row],[SPID]],people[SPID],people[Sales_person],"NA",0)</f>
        <v>Gunar Cockshoot</v>
      </c>
      <c r="J1427">
        <f>YEAR(shipments[[#This Row],[Shipdate]])</f>
        <v>2023</v>
      </c>
      <c r="K1427">
        <f>MONTH(shipments[[#This Row],[Shipdate]])</f>
        <v>8</v>
      </c>
      <c r="L1427" t="str">
        <f>TEXT(shipments[[#This Row],[Shipdate]],"mmmm")</f>
        <v>August</v>
      </c>
      <c r="M1427">
        <f>_xlfn.XLOOKUP(shipments[[#This Row],[PID]],products[PID],products[Cost_per_box],"NA",0)</f>
        <v>8.43</v>
      </c>
      <c r="N1427">
        <f>shipments[[#This Row],[Boxes]]*shipments[[#This Row],[Cost Per Box]]</f>
        <v>3667.0499999999997</v>
      </c>
      <c r="O1427">
        <f>shipments[[#This Row],[Sales Amount]]-shipments[[#This Row],[Total Cost]]</f>
        <v>1114.2000000000003</v>
      </c>
      <c r="P1427" s="9">
        <f>shipments[[#This Row],[Profit]]/shipments[[#This Row],[Sales Amount]]</f>
        <v>0.23303529411764712</v>
      </c>
    </row>
    <row r="1428" spans="1:16" x14ac:dyDescent="1">
      <c r="A1428" t="s">
        <v>1463</v>
      </c>
      <c r="B1428" t="s">
        <v>8040</v>
      </c>
      <c r="C1428" t="s">
        <v>8027</v>
      </c>
      <c r="D1428" t="s">
        <v>8036</v>
      </c>
      <c r="E1428" s="1">
        <v>44995</v>
      </c>
      <c r="F1428">
        <v>28874.25</v>
      </c>
      <c r="G1428">
        <v>3209</v>
      </c>
      <c r="H1428" t="s">
        <v>6</v>
      </c>
      <c r="I1428" t="str">
        <f>_xlfn.XLOOKUP(shipments[[#This Row],[SPID]],people[SPID],people[Sales_person],"NA",0)</f>
        <v>Gunar Cockshoot</v>
      </c>
      <c r="J1428">
        <f>YEAR(shipments[[#This Row],[Shipdate]])</f>
        <v>2023</v>
      </c>
      <c r="K1428">
        <f>MONTH(shipments[[#This Row],[Shipdate]])</f>
        <v>3</v>
      </c>
      <c r="L1428" t="str">
        <f>TEXT(shipments[[#This Row],[Shipdate]],"mmmm")</f>
        <v>March</v>
      </c>
      <c r="M1428">
        <f>_xlfn.XLOOKUP(shipments[[#This Row],[PID]],products[PID],products[Cost_per_box],"NA",0)</f>
        <v>6.8</v>
      </c>
      <c r="N1428">
        <f>shipments[[#This Row],[Boxes]]*shipments[[#This Row],[Cost Per Box]]</f>
        <v>21821.200000000001</v>
      </c>
      <c r="O1428">
        <f>shipments[[#This Row],[Sales Amount]]-shipments[[#This Row],[Total Cost]]</f>
        <v>7053.0499999999993</v>
      </c>
      <c r="P1428" s="9">
        <f>shipments[[#This Row],[Profit]]/shipments[[#This Row],[Sales Amount]]</f>
        <v>0.2442678164800817</v>
      </c>
    </row>
    <row r="1429" spans="1:16" x14ac:dyDescent="1">
      <c r="A1429" t="s">
        <v>1464</v>
      </c>
      <c r="B1429" t="s">
        <v>8040</v>
      </c>
      <c r="C1429" t="s">
        <v>8027</v>
      </c>
      <c r="D1429" t="s">
        <v>8032</v>
      </c>
      <c r="E1429" s="1">
        <v>44943</v>
      </c>
      <c r="F1429">
        <v>11830.5</v>
      </c>
      <c r="G1429">
        <v>1315</v>
      </c>
      <c r="H1429" t="s">
        <v>6</v>
      </c>
      <c r="I1429" t="str">
        <f>_xlfn.XLOOKUP(shipments[[#This Row],[SPID]],people[SPID],people[Sales_person],"NA",0)</f>
        <v>Gunar Cockshoot</v>
      </c>
      <c r="J1429">
        <f>YEAR(shipments[[#This Row],[Shipdate]])</f>
        <v>2023</v>
      </c>
      <c r="K1429">
        <f>MONTH(shipments[[#This Row],[Shipdate]])</f>
        <v>1</v>
      </c>
      <c r="L1429" t="str">
        <f>TEXT(shipments[[#This Row],[Shipdate]],"mmmm")</f>
        <v>January</v>
      </c>
      <c r="M1429">
        <f>_xlfn.XLOOKUP(shipments[[#This Row],[PID]],products[PID],products[Cost_per_box],"NA",0)</f>
        <v>6.8</v>
      </c>
      <c r="N1429">
        <f>shipments[[#This Row],[Boxes]]*shipments[[#This Row],[Cost Per Box]]</f>
        <v>8942</v>
      </c>
      <c r="O1429">
        <f>shipments[[#This Row],[Sales Amount]]-shipments[[#This Row],[Total Cost]]</f>
        <v>2888.5</v>
      </c>
      <c r="P1429" s="9">
        <f>shipments[[#This Row],[Profit]]/shipments[[#This Row],[Sales Amount]]</f>
        <v>0.24415705168843244</v>
      </c>
    </row>
    <row r="1430" spans="1:16" x14ac:dyDescent="1">
      <c r="A1430" t="s">
        <v>1465</v>
      </c>
      <c r="B1430" t="s">
        <v>8040</v>
      </c>
      <c r="C1430" t="s">
        <v>8027</v>
      </c>
      <c r="D1430" t="s">
        <v>8032</v>
      </c>
      <c r="E1430" s="1">
        <v>45233</v>
      </c>
      <c r="F1430">
        <v>7146</v>
      </c>
      <c r="G1430">
        <v>794</v>
      </c>
      <c r="H1430" t="s">
        <v>6</v>
      </c>
      <c r="I1430" t="str">
        <f>_xlfn.XLOOKUP(shipments[[#This Row],[SPID]],people[SPID],people[Sales_person],"NA",0)</f>
        <v>Gunar Cockshoot</v>
      </c>
      <c r="J1430">
        <f>YEAR(shipments[[#This Row],[Shipdate]])</f>
        <v>2023</v>
      </c>
      <c r="K1430">
        <f>MONTH(shipments[[#This Row],[Shipdate]])</f>
        <v>11</v>
      </c>
      <c r="L1430" t="str">
        <f>TEXT(shipments[[#This Row],[Shipdate]],"mmmm")</f>
        <v>November</v>
      </c>
      <c r="M1430">
        <f>_xlfn.XLOOKUP(shipments[[#This Row],[PID]],products[PID],products[Cost_per_box],"NA",0)</f>
        <v>6.8</v>
      </c>
      <c r="N1430">
        <f>shipments[[#This Row],[Boxes]]*shipments[[#This Row],[Cost Per Box]]</f>
        <v>5399.2</v>
      </c>
      <c r="O1430">
        <f>shipments[[#This Row],[Sales Amount]]-shipments[[#This Row],[Total Cost]]</f>
        <v>1746.8000000000002</v>
      </c>
      <c r="P1430" s="9">
        <f>shipments[[#This Row],[Profit]]/shipments[[#This Row],[Sales Amount]]</f>
        <v>0.24444444444444446</v>
      </c>
    </row>
    <row r="1431" spans="1:16" x14ac:dyDescent="1">
      <c r="A1431" t="s">
        <v>1466</v>
      </c>
      <c r="B1431" t="s">
        <v>8040</v>
      </c>
      <c r="C1431" t="s">
        <v>8027</v>
      </c>
      <c r="D1431" t="s">
        <v>8032</v>
      </c>
      <c r="E1431" s="1">
        <v>45057</v>
      </c>
      <c r="F1431">
        <v>1271.25</v>
      </c>
      <c r="G1431">
        <v>159</v>
      </c>
      <c r="H1431" t="s">
        <v>6</v>
      </c>
      <c r="I1431" t="str">
        <f>_xlfn.XLOOKUP(shipments[[#This Row],[SPID]],people[SPID],people[Sales_person],"NA",0)</f>
        <v>Gunar Cockshoot</v>
      </c>
      <c r="J1431">
        <f>YEAR(shipments[[#This Row],[Shipdate]])</f>
        <v>2023</v>
      </c>
      <c r="K1431">
        <f>MONTH(shipments[[#This Row],[Shipdate]])</f>
        <v>5</v>
      </c>
      <c r="L1431" t="str">
        <f>TEXT(shipments[[#This Row],[Shipdate]],"mmmm")</f>
        <v>May</v>
      </c>
      <c r="M1431">
        <f>_xlfn.XLOOKUP(shipments[[#This Row],[PID]],products[PID],products[Cost_per_box],"NA",0)</f>
        <v>6.8</v>
      </c>
      <c r="N1431">
        <f>shipments[[#This Row],[Boxes]]*shipments[[#This Row],[Cost Per Box]]</f>
        <v>1081.2</v>
      </c>
      <c r="O1431">
        <f>shipments[[#This Row],[Sales Amount]]-shipments[[#This Row],[Total Cost]]</f>
        <v>190.04999999999995</v>
      </c>
      <c r="P1431" s="9">
        <f>shipments[[#This Row],[Profit]]/shipments[[#This Row],[Sales Amount]]</f>
        <v>0.14949852507374628</v>
      </c>
    </row>
    <row r="1432" spans="1:16" x14ac:dyDescent="1">
      <c r="A1432" t="s">
        <v>1467</v>
      </c>
      <c r="B1432" t="s">
        <v>8040</v>
      </c>
      <c r="C1432" t="s">
        <v>8027</v>
      </c>
      <c r="D1432" t="s">
        <v>8034</v>
      </c>
      <c r="E1432" s="1">
        <v>45483</v>
      </c>
      <c r="F1432">
        <v>3559.5</v>
      </c>
      <c r="G1432">
        <v>396</v>
      </c>
      <c r="H1432" t="s">
        <v>17</v>
      </c>
      <c r="I1432" t="str">
        <f>_xlfn.XLOOKUP(shipments[[#This Row],[SPID]],people[SPID],people[Sales_person],"NA",0)</f>
        <v>Gunar Cockshoot</v>
      </c>
      <c r="J1432">
        <f>YEAR(shipments[[#This Row],[Shipdate]])</f>
        <v>2024</v>
      </c>
      <c r="K1432">
        <f>MONTH(shipments[[#This Row],[Shipdate]])</f>
        <v>7</v>
      </c>
      <c r="L1432" t="str">
        <f>TEXT(shipments[[#This Row],[Shipdate]],"mmmm")</f>
        <v>July</v>
      </c>
      <c r="M1432">
        <f>_xlfn.XLOOKUP(shipments[[#This Row],[PID]],products[PID],products[Cost_per_box],"NA",0)</f>
        <v>6.8</v>
      </c>
      <c r="N1432">
        <f>shipments[[#This Row],[Boxes]]*shipments[[#This Row],[Cost Per Box]]</f>
        <v>2692.7999999999997</v>
      </c>
      <c r="O1432">
        <f>shipments[[#This Row],[Sales Amount]]-shipments[[#This Row],[Total Cost]]</f>
        <v>866.70000000000027</v>
      </c>
      <c r="P1432" s="9">
        <f>shipments[[#This Row],[Profit]]/shipments[[#This Row],[Sales Amount]]</f>
        <v>0.24348925410872321</v>
      </c>
    </row>
    <row r="1433" spans="1:16" x14ac:dyDescent="1">
      <c r="A1433" t="s">
        <v>1468</v>
      </c>
      <c r="B1433" t="s">
        <v>8040</v>
      </c>
      <c r="C1433" t="s">
        <v>8027</v>
      </c>
      <c r="D1433" t="s">
        <v>8036</v>
      </c>
      <c r="E1433" s="1">
        <v>45495</v>
      </c>
      <c r="F1433">
        <v>6871.5</v>
      </c>
      <c r="G1433">
        <v>982</v>
      </c>
      <c r="H1433" t="s">
        <v>17</v>
      </c>
      <c r="I1433" t="str">
        <f>_xlfn.XLOOKUP(shipments[[#This Row],[SPID]],people[SPID],people[Sales_person],"NA",0)</f>
        <v>Gunar Cockshoot</v>
      </c>
      <c r="J1433">
        <f>YEAR(shipments[[#This Row],[Shipdate]])</f>
        <v>2024</v>
      </c>
      <c r="K1433">
        <f>MONTH(shipments[[#This Row],[Shipdate]])</f>
        <v>7</v>
      </c>
      <c r="L1433" t="str">
        <f>TEXT(shipments[[#This Row],[Shipdate]],"mmmm")</f>
        <v>July</v>
      </c>
      <c r="M1433">
        <f>_xlfn.XLOOKUP(shipments[[#This Row],[PID]],products[PID],products[Cost_per_box],"NA",0)</f>
        <v>6.8</v>
      </c>
      <c r="N1433">
        <f>shipments[[#This Row],[Boxes]]*shipments[[#This Row],[Cost Per Box]]</f>
        <v>6677.5999999999995</v>
      </c>
      <c r="O1433">
        <f>shipments[[#This Row],[Sales Amount]]-shipments[[#This Row],[Total Cost]]</f>
        <v>193.90000000000055</v>
      </c>
      <c r="P1433" s="9">
        <f>shipments[[#This Row],[Profit]]/shipments[[#This Row],[Sales Amount]]</f>
        <v>2.8218001891872305E-2</v>
      </c>
    </row>
    <row r="1434" spans="1:16" x14ac:dyDescent="1">
      <c r="A1434" t="s">
        <v>1469</v>
      </c>
      <c r="B1434" t="s">
        <v>8040</v>
      </c>
      <c r="C1434" t="s">
        <v>8027</v>
      </c>
      <c r="D1434" t="s">
        <v>8037</v>
      </c>
      <c r="E1434" s="1">
        <v>45204</v>
      </c>
      <c r="F1434">
        <v>9096.75</v>
      </c>
      <c r="G1434">
        <v>827</v>
      </c>
      <c r="H1434" t="s">
        <v>6</v>
      </c>
      <c r="I1434" t="str">
        <f>_xlfn.XLOOKUP(shipments[[#This Row],[SPID]],people[SPID],people[Sales_person],"NA",0)</f>
        <v>Gunar Cockshoot</v>
      </c>
      <c r="J1434">
        <f>YEAR(shipments[[#This Row],[Shipdate]])</f>
        <v>2023</v>
      </c>
      <c r="K1434">
        <f>MONTH(shipments[[#This Row],[Shipdate]])</f>
        <v>10</v>
      </c>
      <c r="L1434" t="str">
        <f>TEXT(shipments[[#This Row],[Shipdate]],"mmmm")</f>
        <v>October</v>
      </c>
      <c r="M1434">
        <f>_xlfn.XLOOKUP(shipments[[#This Row],[PID]],products[PID],products[Cost_per_box],"NA",0)</f>
        <v>6.8</v>
      </c>
      <c r="N1434">
        <f>shipments[[#This Row],[Boxes]]*shipments[[#This Row],[Cost Per Box]]</f>
        <v>5623.5999999999995</v>
      </c>
      <c r="O1434">
        <f>shipments[[#This Row],[Sales Amount]]-shipments[[#This Row],[Total Cost]]</f>
        <v>3473.1500000000005</v>
      </c>
      <c r="P1434" s="9">
        <f>shipments[[#This Row],[Profit]]/shipments[[#This Row],[Sales Amount]]</f>
        <v>0.38180119273366869</v>
      </c>
    </row>
    <row r="1435" spans="1:16" x14ac:dyDescent="1">
      <c r="A1435" t="s">
        <v>1470</v>
      </c>
      <c r="B1435" t="s">
        <v>8040</v>
      </c>
      <c r="C1435" t="s">
        <v>8028</v>
      </c>
      <c r="D1435" t="s">
        <v>8037</v>
      </c>
      <c r="E1435" s="1">
        <v>45421</v>
      </c>
      <c r="F1435">
        <v>3739.5</v>
      </c>
      <c r="G1435">
        <v>129</v>
      </c>
      <c r="H1435" t="s">
        <v>6</v>
      </c>
      <c r="I1435" t="str">
        <f>_xlfn.XLOOKUP(shipments[[#This Row],[SPID]],people[SPID],people[Sales_person],"NA",0)</f>
        <v>Gunar Cockshoot</v>
      </c>
      <c r="J1435">
        <f>YEAR(shipments[[#This Row],[Shipdate]])</f>
        <v>2024</v>
      </c>
      <c r="K1435">
        <f>MONTH(shipments[[#This Row],[Shipdate]])</f>
        <v>5</v>
      </c>
      <c r="L1435" t="str">
        <f>TEXT(shipments[[#This Row],[Shipdate]],"mmmm")</f>
        <v>May</v>
      </c>
      <c r="M1435">
        <f>_xlfn.XLOOKUP(shipments[[#This Row],[PID]],products[PID],products[Cost_per_box],"NA",0)</f>
        <v>5.04</v>
      </c>
      <c r="N1435">
        <f>shipments[[#This Row],[Boxes]]*shipments[[#This Row],[Cost Per Box]]</f>
        <v>650.16</v>
      </c>
      <c r="O1435">
        <f>shipments[[#This Row],[Sales Amount]]-shipments[[#This Row],[Total Cost]]</f>
        <v>3089.34</v>
      </c>
      <c r="P1435" s="9">
        <f>shipments[[#This Row],[Profit]]/shipments[[#This Row],[Sales Amount]]</f>
        <v>0.8261371841155235</v>
      </c>
    </row>
    <row r="1436" spans="1:16" x14ac:dyDescent="1">
      <c r="A1436" t="s">
        <v>1471</v>
      </c>
      <c r="B1436" t="s">
        <v>8040</v>
      </c>
      <c r="C1436" t="s">
        <v>8028</v>
      </c>
      <c r="D1436" t="s">
        <v>8032</v>
      </c>
      <c r="E1436" s="1">
        <v>45159</v>
      </c>
      <c r="F1436">
        <v>12134.25</v>
      </c>
      <c r="G1436">
        <v>434</v>
      </c>
      <c r="H1436" t="s">
        <v>6</v>
      </c>
      <c r="I1436" t="str">
        <f>_xlfn.XLOOKUP(shipments[[#This Row],[SPID]],people[SPID],people[Sales_person],"NA",0)</f>
        <v>Gunar Cockshoot</v>
      </c>
      <c r="J1436">
        <f>YEAR(shipments[[#This Row],[Shipdate]])</f>
        <v>2023</v>
      </c>
      <c r="K1436">
        <f>MONTH(shipments[[#This Row],[Shipdate]])</f>
        <v>8</v>
      </c>
      <c r="L1436" t="str">
        <f>TEXT(shipments[[#This Row],[Shipdate]],"mmmm")</f>
        <v>August</v>
      </c>
      <c r="M1436">
        <f>_xlfn.XLOOKUP(shipments[[#This Row],[PID]],products[PID],products[Cost_per_box],"NA",0)</f>
        <v>5.04</v>
      </c>
      <c r="N1436">
        <f>shipments[[#This Row],[Boxes]]*shipments[[#This Row],[Cost Per Box]]</f>
        <v>2187.36</v>
      </c>
      <c r="O1436">
        <f>shipments[[#This Row],[Sales Amount]]-shipments[[#This Row],[Total Cost]]</f>
        <v>9946.89</v>
      </c>
      <c r="P1436" s="9">
        <f>shipments[[#This Row],[Profit]]/shipments[[#This Row],[Sales Amount]]</f>
        <v>0.81973669571666974</v>
      </c>
    </row>
    <row r="1437" spans="1:16" x14ac:dyDescent="1">
      <c r="A1437" t="s">
        <v>1472</v>
      </c>
      <c r="B1437" t="s">
        <v>8040</v>
      </c>
      <c r="C1437" t="s">
        <v>8029</v>
      </c>
      <c r="D1437" t="s">
        <v>8036</v>
      </c>
      <c r="E1437" s="1">
        <v>45062</v>
      </c>
      <c r="F1437">
        <v>2025</v>
      </c>
      <c r="G1437">
        <v>169</v>
      </c>
      <c r="H1437" t="s">
        <v>6</v>
      </c>
      <c r="I1437" t="str">
        <f>_xlfn.XLOOKUP(shipments[[#This Row],[SPID]],people[SPID],people[Sales_person],"NA",0)</f>
        <v>Gunar Cockshoot</v>
      </c>
      <c r="J1437">
        <f>YEAR(shipments[[#This Row],[Shipdate]])</f>
        <v>2023</v>
      </c>
      <c r="K1437">
        <f>MONTH(shipments[[#This Row],[Shipdate]])</f>
        <v>5</v>
      </c>
      <c r="L1437" t="str">
        <f>TEXT(shipments[[#This Row],[Shipdate]],"mmmm")</f>
        <v>May</v>
      </c>
      <c r="M1437">
        <f>_xlfn.XLOOKUP(shipments[[#This Row],[PID]],products[PID],products[Cost_per_box],"NA",0)</f>
        <v>2.76</v>
      </c>
      <c r="N1437">
        <f>shipments[[#This Row],[Boxes]]*shipments[[#This Row],[Cost Per Box]]</f>
        <v>466.43999999999994</v>
      </c>
      <c r="O1437">
        <f>shipments[[#This Row],[Sales Amount]]-shipments[[#This Row],[Total Cost]]</f>
        <v>1558.56</v>
      </c>
      <c r="P1437" s="9">
        <f>shipments[[#This Row],[Profit]]/shipments[[#This Row],[Sales Amount]]</f>
        <v>0.76965925925925927</v>
      </c>
    </row>
    <row r="1438" spans="1:16" x14ac:dyDescent="1">
      <c r="A1438" t="s">
        <v>1473</v>
      </c>
      <c r="B1438" t="s">
        <v>8040</v>
      </c>
      <c r="C1438" t="s">
        <v>8029</v>
      </c>
      <c r="D1438" t="s">
        <v>8037</v>
      </c>
      <c r="E1438" s="1">
        <v>45560</v>
      </c>
      <c r="F1438">
        <v>5940</v>
      </c>
      <c r="G1438">
        <v>540</v>
      </c>
      <c r="H1438" t="s">
        <v>25</v>
      </c>
      <c r="I1438" t="str">
        <f>_xlfn.XLOOKUP(shipments[[#This Row],[SPID]],people[SPID],people[Sales_person],"NA",0)</f>
        <v>Gunar Cockshoot</v>
      </c>
      <c r="J1438">
        <f>YEAR(shipments[[#This Row],[Shipdate]])</f>
        <v>2024</v>
      </c>
      <c r="K1438">
        <f>MONTH(shipments[[#This Row],[Shipdate]])</f>
        <v>9</v>
      </c>
      <c r="L1438" t="str">
        <f>TEXT(shipments[[#This Row],[Shipdate]],"mmmm")</f>
        <v>September</v>
      </c>
      <c r="M1438">
        <f>_xlfn.XLOOKUP(shipments[[#This Row],[PID]],products[PID],products[Cost_per_box],"NA",0)</f>
        <v>2.76</v>
      </c>
      <c r="N1438">
        <f>shipments[[#This Row],[Boxes]]*shipments[[#This Row],[Cost Per Box]]</f>
        <v>1490.3999999999999</v>
      </c>
      <c r="O1438">
        <f>shipments[[#This Row],[Sales Amount]]-shipments[[#This Row],[Total Cost]]</f>
        <v>4449.6000000000004</v>
      </c>
      <c r="P1438" s="9">
        <f>shipments[[#This Row],[Profit]]/shipments[[#This Row],[Sales Amount]]</f>
        <v>0.74909090909090914</v>
      </c>
    </row>
    <row r="1439" spans="1:16" x14ac:dyDescent="1">
      <c r="A1439" t="s">
        <v>1474</v>
      </c>
      <c r="B1439" t="s">
        <v>8040</v>
      </c>
      <c r="C1439" t="s">
        <v>8030</v>
      </c>
      <c r="D1439" t="s">
        <v>8033</v>
      </c>
      <c r="E1439" s="1">
        <v>45331</v>
      </c>
      <c r="F1439">
        <v>11571.75</v>
      </c>
      <c r="G1439">
        <v>1654</v>
      </c>
      <c r="H1439" t="s">
        <v>6</v>
      </c>
      <c r="I1439" t="str">
        <f>_xlfn.XLOOKUP(shipments[[#This Row],[SPID]],people[SPID],people[Sales_person],"NA",0)</f>
        <v>Gunar Cockshoot</v>
      </c>
      <c r="J1439">
        <f>YEAR(shipments[[#This Row],[Shipdate]])</f>
        <v>2024</v>
      </c>
      <c r="K1439">
        <f>MONTH(shipments[[#This Row],[Shipdate]])</f>
        <v>2</v>
      </c>
      <c r="L1439" t="str">
        <f>TEXT(shipments[[#This Row],[Shipdate]],"mmmm")</f>
        <v>February</v>
      </c>
      <c r="M1439">
        <f>_xlfn.XLOOKUP(shipments[[#This Row],[PID]],products[PID],products[Cost_per_box],"NA",0)</f>
        <v>3.32</v>
      </c>
      <c r="N1439">
        <f>shipments[[#This Row],[Boxes]]*shipments[[#This Row],[Cost Per Box]]</f>
        <v>5491.28</v>
      </c>
      <c r="O1439">
        <f>shipments[[#This Row],[Sales Amount]]-shipments[[#This Row],[Total Cost]]</f>
        <v>6080.47</v>
      </c>
      <c r="P1439" s="9">
        <f>shipments[[#This Row],[Profit]]/shipments[[#This Row],[Sales Amount]]</f>
        <v>0.52545811999049408</v>
      </c>
    </row>
    <row r="1440" spans="1:16" x14ac:dyDescent="1">
      <c r="A1440" t="s">
        <v>1475</v>
      </c>
      <c r="B1440" t="s">
        <v>8040</v>
      </c>
      <c r="C1440" t="s">
        <v>8030</v>
      </c>
      <c r="D1440" t="s">
        <v>8035</v>
      </c>
      <c r="E1440" s="1">
        <v>45274</v>
      </c>
      <c r="F1440">
        <v>4743</v>
      </c>
      <c r="G1440">
        <v>527</v>
      </c>
      <c r="H1440" t="s">
        <v>6</v>
      </c>
      <c r="I1440" t="str">
        <f>_xlfn.XLOOKUP(shipments[[#This Row],[SPID]],people[SPID],people[Sales_person],"NA",0)</f>
        <v>Gunar Cockshoot</v>
      </c>
      <c r="J1440">
        <f>YEAR(shipments[[#This Row],[Shipdate]])</f>
        <v>2023</v>
      </c>
      <c r="K1440">
        <f>MONTH(shipments[[#This Row],[Shipdate]])</f>
        <v>12</v>
      </c>
      <c r="L1440" t="str">
        <f>TEXT(shipments[[#This Row],[Shipdate]],"mmmm")</f>
        <v>December</v>
      </c>
      <c r="M1440">
        <f>_xlfn.XLOOKUP(shipments[[#This Row],[PID]],products[PID],products[Cost_per_box],"NA",0)</f>
        <v>3.32</v>
      </c>
      <c r="N1440">
        <f>shipments[[#This Row],[Boxes]]*shipments[[#This Row],[Cost Per Box]]</f>
        <v>1749.6399999999999</v>
      </c>
      <c r="O1440">
        <f>shipments[[#This Row],[Sales Amount]]-shipments[[#This Row],[Total Cost]]</f>
        <v>2993.36</v>
      </c>
      <c r="P1440" s="9">
        <f>shipments[[#This Row],[Profit]]/shipments[[#This Row],[Sales Amount]]</f>
        <v>0.63111111111111118</v>
      </c>
    </row>
    <row r="1441" spans="1:16" x14ac:dyDescent="1">
      <c r="A1441" t="s">
        <v>1476</v>
      </c>
      <c r="B1441" t="s">
        <v>8040</v>
      </c>
      <c r="C1441" t="s">
        <v>8030</v>
      </c>
      <c r="D1441" t="s">
        <v>8037</v>
      </c>
      <c r="E1441" s="1">
        <v>45173</v>
      </c>
      <c r="F1441">
        <v>2502</v>
      </c>
      <c r="G1441">
        <v>278</v>
      </c>
      <c r="H1441" t="s">
        <v>6</v>
      </c>
      <c r="I1441" t="str">
        <f>_xlfn.XLOOKUP(shipments[[#This Row],[SPID]],people[SPID],people[Sales_person],"NA",0)</f>
        <v>Gunar Cockshoot</v>
      </c>
      <c r="J1441">
        <f>YEAR(shipments[[#This Row],[Shipdate]])</f>
        <v>2023</v>
      </c>
      <c r="K1441">
        <f>MONTH(shipments[[#This Row],[Shipdate]])</f>
        <v>9</v>
      </c>
      <c r="L1441" t="str">
        <f>TEXT(shipments[[#This Row],[Shipdate]],"mmmm")</f>
        <v>September</v>
      </c>
      <c r="M1441">
        <f>_xlfn.XLOOKUP(shipments[[#This Row],[PID]],products[PID],products[Cost_per_box],"NA",0)</f>
        <v>3.32</v>
      </c>
      <c r="N1441">
        <f>shipments[[#This Row],[Boxes]]*shipments[[#This Row],[Cost Per Box]]</f>
        <v>922.95999999999992</v>
      </c>
      <c r="O1441">
        <f>shipments[[#This Row],[Sales Amount]]-shipments[[#This Row],[Total Cost]]</f>
        <v>1579.04</v>
      </c>
      <c r="P1441" s="9">
        <f>shipments[[#This Row],[Profit]]/shipments[[#This Row],[Sales Amount]]</f>
        <v>0.63111111111111107</v>
      </c>
    </row>
    <row r="1442" spans="1:16" x14ac:dyDescent="1">
      <c r="A1442" t="s">
        <v>1477</v>
      </c>
      <c r="B1442" t="s">
        <v>8040</v>
      </c>
      <c r="C1442" t="s">
        <v>8030</v>
      </c>
      <c r="D1442" t="s">
        <v>8037</v>
      </c>
      <c r="E1442" s="1">
        <v>45390</v>
      </c>
      <c r="F1442">
        <v>2238.75</v>
      </c>
      <c r="G1442">
        <v>320</v>
      </c>
      <c r="H1442" t="s">
        <v>6</v>
      </c>
      <c r="I1442" t="str">
        <f>_xlfn.XLOOKUP(shipments[[#This Row],[SPID]],people[SPID],people[Sales_person],"NA",0)</f>
        <v>Gunar Cockshoot</v>
      </c>
      <c r="J1442">
        <f>YEAR(shipments[[#This Row],[Shipdate]])</f>
        <v>2024</v>
      </c>
      <c r="K1442">
        <f>MONTH(shipments[[#This Row],[Shipdate]])</f>
        <v>4</v>
      </c>
      <c r="L1442" t="str">
        <f>TEXT(shipments[[#This Row],[Shipdate]],"mmmm")</f>
        <v>April</v>
      </c>
      <c r="M1442">
        <f>_xlfn.XLOOKUP(shipments[[#This Row],[PID]],products[PID],products[Cost_per_box],"NA",0)</f>
        <v>3.32</v>
      </c>
      <c r="N1442">
        <f>shipments[[#This Row],[Boxes]]*shipments[[#This Row],[Cost Per Box]]</f>
        <v>1062.3999999999999</v>
      </c>
      <c r="O1442">
        <f>shipments[[#This Row],[Sales Amount]]-shipments[[#This Row],[Total Cost]]</f>
        <v>1176.3500000000001</v>
      </c>
      <c r="P1442" s="9">
        <f>shipments[[#This Row],[Profit]]/shipments[[#This Row],[Sales Amount]]</f>
        <v>0.52544946957007266</v>
      </c>
    </row>
    <row r="1443" spans="1:16" x14ac:dyDescent="1">
      <c r="A1443" t="s">
        <v>1478</v>
      </c>
      <c r="B1443" t="s">
        <v>8040</v>
      </c>
      <c r="C1443" t="s">
        <v>8030</v>
      </c>
      <c r="D1443" t="s">
        <v>8032</v>
      </c>
      <c r="E1443" s="1">
        <v>45100</v>
      </c>
      <c r="F1443">
        <v>13081.5</v>
      </c>
      <c r="G1443">
        <v>1309</v>
      </c>
      <c r="H1443" t="s">
        <v>6</v>
      </c>
      <c r="I1443" t="str">
        <f>_xlfn.XLOOKUP(shipments[[#This Row],[SPID]],people[SPID],people[Sales_person],"NA",0)</f>
        <v>Gunar Cockshoot</v>
      </c>
      <c r="J1443">
        <f>YEAR(shipments[[#This Row],[Shipdate]])</f>
        <v>2023</v>
      </c>
      <c r="K1443">
        <f>MONTH(shipments[[#This Row],[Shipdate]])</f>
        <v>6</v>
      </c>
      <c r="L1443" t="str">
        <f>TEXT(shipments[[#This Row],[Shipdate]],"mmmm")</f>
        <v>June</v>
      </c>
      <c r="M1443">
        <f>_xlfn.XLOOKUP(shipments[[#This Row],[PID]],products[PID],products[Cost_per_box],"NA",0)</f>
        <v>3.32</v>
      </c>
      <c r="N1443">
        <f>shipments[[#This Row],[Boxes]]*shipments[[#This Row],[Cost Per Box]]</f>
        <v>4345.88</v>
      </c>
      <c r="O1443">
        <f>shipments[[#This Row],[Sales Amount]]-shipments[[#This Row],[Total Cost]]</f>
        <v>8735.619999999999</v>
      </c>
      <c r="P1443" s="9">
        <f>shipments[[#This Row],[Profit]]/shipments[[#This Row],[Sales Amount]]</f>
        <v>0.66778427550357367</v>
      </c>
    </row>
    <row r="1444" spans="1:16" x14ac:dyDescent="1">
      <c r="A1444" t="s">
        <v>1479</v>
      </c>
      <c r="B1444" t="s">
        <v>8040</v>
      </c>
      <c r="C1444" t="s">
        <v>8031</v>
      </c>
      <c r="D1444" t="s">
        <v>8033</v>
      </c>
      <c r="E1444" s="1">
        <v>45378</v>
      </c>
      <c r="F1444">
        <v>3280.5</v>
      </c>
      <c r="G1444">
        <v>157</v>
      </c>
      <c r="H1444" t="s">
        <v>6</v>
      </c>
      <c r="I1444" t="str">
        <f>_xlfn.XLOOKUP(shipments[[#This Row],[SPID]],people[SPID],people[Sales_person],"NA",0)</f>
        <v>Gunar Cockshoot</v>
      </c>
      <c r="J1444">
        <f>YEAR(shipments[[#This Row],[Shipdate]])</f>
        <v>2024</v>
      </c>
      <c r="K1444">
        <f>MONTH(shipments[[#This Row],[Shipdate]])</f>
        <v>3</v>
      </c>
      <c r="L1444" t="str">
        <f>TEXT(shipments[[#This Row],[Shipdate]],"mmmm")</f>
        <v>March</v>
      </c>
      <c r="M1444">
        <f>_xlfn.XLOOKUP(shipments[[#This Row],[PID]],products[PID],products[Cost_per_box],"NA",0)</f>
        <v>2.65</v>
      </c>
      <c r="N1444">
        <f>shipments[[#This Row],[Boxes]]*shipments[[#This Row],[Cost Per Box]]</f>
        <v>416.05</v>
      </c>
      <c r="O1444">
        <f>shipments[[#This Row],[Sales Amount]]-shipments[[#This Row],[Total Cost]]</f>
        <v>2864.45</v>
      </c>
      <c r="P1444" s="9">
        <f>shipments[[#This Row],[Profit]]/shipments[[#This Row],[Sales Amount]]</f>
        <v>0.87317482091144638</v>
      </c>
    </row>
    <row r="1445" spans="1:16" x14ac:dyDescent="1">
      <c r="A1445" t="s">
        <v>1480</v>
      </c>
      <c r="B1445" t="s">
        <v>8040</v>
      </c>
      <c r="C1445" t="s">
        <v>8031</v>
      </c>
      <c r="D1445" t="s">
        <v>8034</v>
      </c>
      <c r="E1445" s="1">
        <v>45328</v>
      </c>
      <c r="F1445">
        <v>6212.25</v>
      </c>
      <c r="G1445">
        <v>346</v>
      </c>
      <c r="H1445" t="s">
        <v>6</v>
      </c>
      <c r="I1445" t="str">
        <f>_xlfn.XLOOKUP(shipments[[#This Row],[SPID]],people[SPID],people[Sales_person],"NA",0)</f>
        <v>Gunar Cockshoot</v>
      </c>
      <c r="J1445">
        <f>YEAR(shipments[[#This Row],[Shipdate]])</f>
        <v>2024</v>
      </c>
      <c r="K1445">
        <f>MONTH(shipments[[#This Row],[Shipdate]])</f>
        <v>2</v>
      </c>
      <c r="L1445" t="str">
        <f>TEXT(shipments[[#This Row],[Shipdate]],"mmmm")</f>
        <v>February</v>
      </c>
      <c r="M1445">
        <f>_xlfn.XLOOKUP(shipments[[#This Row],[PID]],products[PID],products[Cost_per_box],"NA",0)</f>
        <v>2.65</v>
      </c>
      <c r="N1445">
        <f>shipments[[#This Row],[Boxes]]*shipments[[#This Row],[Cost Per Box]]</f>
        <v>916.9</v>
      </c>
      <c r="O1445">
        <f>shipments[[#This Row],[Sales Amount]]-shipments[[#This Row],[Total Cost]]</f>
        <v>5295.35</v>
      </c>
      <c r="P1445" s="9">
        <f>shipments[[#This Row],[Profit]]/shipments[[#This Row],[Sales Amount]]</f>
        <v>0.85240452332085803</v>
      </c>
    </row>
    <row r="1446" spans="1:16" x14ac:dyDescent="1">
      <c r="A1446" t="s">
        <v>1481</v>
      </c>
      <c r="B1446" t="s">
        <v>8040</v>
      </c>
      <c r="C1446" t="s">
        <v>8010</v>
      </c>
      <c r="D1446" t="s">
        <v>8036</v>
      </c>
      <c r="E1446" s="1">
        <v>44937</v>
      </c>
      <c r="F1446">
        <v>681.75</v>
      </c>
      <c r="G1446">
        <v>49</v>
      </c>
      <c r="H1446" t="s">
        <v>6</v>
      </c>
      <c r="I1446" t="str">
        <f>_xlfn.XLOOKUP(shipments[[#This Row],[SPID]],people[SPID],people[Sales_person],"NA",0)</f>
        <v>Gunar Cockshoot</v>
      </c>
      <c r="J1446">
        <f>YEAR(shipments[[#This Row],[Shipdate]])</f>
        <v>2023</v>
      </c>
      <c r="K1446">
        <f>MONTH(shipments[[#This Row],[Shipdate]])</f>
        <v>1</v>
      </c>
      <c r="L1446" t="str">
        <f>TEXT(shipments[[#This Row],[Shipdate]],"mmmm")</f>
        <v>January</v>
      </c>
      <c r="M1446">
        <f>_xlfn.XLOOKUP(shipments[[#This Row],[PID]],products[PID],products[Cost_per_box],"NA",0)</f>
        <v>5.26</v>
      </c>
      <c r="N1446">
        <f>shipments[[#This Row],[Boxes]]*shipments[[#This Row],[Cost Per Box]]</f>
        <v>257.74</v>
      </c>
      <c r="O1446">
        <f>shipments[[#This Row],[Sales Amount]]-shipments[[#This Row],[Total Cost]]</f>
        <v>424.01</v>
      </c>
      <c r="P1446" s="9">
        <f>shipments[[#This Row],[Profit]]/shipments[[#This Row],[Sales Amount]]</f>
        <v>0.62194352768610195</v>
      </c>
    </row>
    <row r="1447" spans="1:16" x14ac:dyDescent="1">
      <c r="A1447" t="s">
        <v>1482</v>
      </c>
      <c r="B1447" t="s">
        <v>8040</v>
      </c>
      <c r="C1447" t="s">
        <v>8010</v>
      </c>
      <c r="D1447" t="s">
        <v>8032</v>
      </c>
      <c r="E1447" s="1">
        <v>45191</v>
      </c>
      <c r="F1447">
        <v>3600</v>
      </c>
      <c r="G1447">
        <v>225</v>
      </c>
      <c r="H1447" t="s">
        <v>6</v>
      </c>
      <c r="I1447" t="str">
        <f>_xlfn.XLOOKUP(shipments[[#This Row],[SPID]],people[SPID],people[Sales_person],"NA",0)</f>
        <v>Gunar Cockshoot</v>
      </c>
      <c r="J1447">
        <f>YEAR(shipments[[#This Row],[Shipdate]])</f>
        <v>2023</v>
      </c>
      <c r="K1447">
        <f>MONTH(shipments[[#This Row],[Shipdate]])</f>
        <v>9</v>
      </c>
      <c r="L1447" t="str">
        <f>TEXT(shipments[[#This Row],[Shipdate]],"mmmm")</f>
        <v>September</v>
      </c>
      <c r="M1447">
        <f>_xlfn.XLOOKUP(shipments[[#This Row],[PID]],products[PID],products[Cost_per_box],"NA",0)</f>
        <v>5.26</v>
      </c>
      <c r="N1447">
        <f>shipments[[#This Row],[Boxes]]*shipments[[#This Row],[Cost Per Box]]</f>
        <v>1183.5</v>
      </c>
      <c r="O1447">
        <f>shipments[[#This Row],[Sales Amount]]-shipments[[#This Row],[Total Cost]]</f>
        <v>2416.5</v>
      </c>
      <c r="P1447" s="9">
        <f>shipments[[#This Row],[Profit]]/shipments[[#This Row],[Sales Amount]]</f>
        <v>0.67125000000000001</v>
      </c>
    </row>
    <row r="1448" spans="1:16" x14ac:dyDescent="1">
      <c r="A1448" t="s">
        <v>1483</v>
      </c>
      <c r="B1448" t="s">
        <v>8040</v>
      </c>
      <c r="C1448" t="s">
        <v>8011</v>
      </c>
      <c r="D1448" t="s">
        <v>8032</v>
      </c>
      <c r="E1448" s="1">
        <v>44977</v>
      </c>
      <c r="F1448">
        <v>33.75</v>
      </c>
      <c r="G1448">
        <v>3</v>
      </c>
      <c r="H1448" t="s">
        <v>6</v>
      </c>
      <c r="I1448" t="str">
        <f>_xlfn.XLOOKUP(shipments[[#This Row],[SPID]],people[SPID],people[Sales_person],"NA",0)</f>
        <v>Gunar Cockshoot</v>
      </c>
      <c r="J1448">
        <f>YEAR(shipments[[#This Row],[Shipdate]])</f>
        <v>2023</v>
      </c>
      <c r="K1448">
        <f>MONTH(shipments[[#This Row],[Shipdate]])</f>
        <v>2</v>
      </c>
      <c r="L1448" t="str">
        <f>TEXT(shipments[[#This Row],[Shipdate]],"mmmm")</f>
        <v>February</v>
      </c>
      <c r="M1448">
        <f>_xlfn.XLOOKUP(shipments[[#This Row],[PID]],products[PID],products[Cost_per_box],"NA",0)</f>
        <v>7.48</v>
      </c>
      <c r="N1448">
        <f>shipments[[#This Row],[Boxes]]*shipments[[#This Row],[Cost Per Box]]</f>
        <v>22.44</v>
      </c>
      <c r="O1448">
        <f>shipments[[#This Row],[Sales Amount]]-shipments[[#This Row],[Total Cost]]</f>
        <v>11.309999999999999</v>
      </c>
      <c r="P1448" s="9">
        <f>shipments[[#This Row],[Profit]]/shipments[[#This Row],[Sales Amount]]</f>
        <v>0.33511111111111108</v>
      </c>
    </row>
    <row r="1449" spans="1:16" x14ac:dyDescent="1">
      <c r="A1449" t="s">
        <v>1484</v>
      </c>
      <c r="B1449" t="s">
        <v>8040</v>
      </c>
      <c r="C1449" t="s">
        <v>8013</v>
      </c>
      <c r="D1449" t="s">
        <v>8032</v>
      </c>
      <c r="E1449" s="1">
        <v>45545</v>
      </c>
      <c r="F1449">
        <v>7285.5</v>
      </c>
      <c r="G1449">
        <v>1041</v>
      </c>
      <c r="H1449" t="s">
        <v>25</v>
      </c>
      <c r="I1449" t="str">
        <f>_xlfn.XLOOKUP(shipments[[#This Row],[SPID]],people[SPID],people[Sales_person],"NA",0)</f>
        <v>Gunar Cockshoot</v>
      </c>
      <c r="J1449">
        <f>YEAR(shipments[[#This Row],[Shipdate]])</f>
        <v>2024</v>
      </c>
      <c r="K1449">
        <f>MONTH(shipments[[#This Row],[Shipdate]])</f>
        <v>9</v>
      </c>
      <c r="L1449" t="str">
        <f>TEXT(shipments[[#This Row],[Shipdate]],"mmmm")</f>
        <v>September</v>
      </c>
      <c r="M1449">
        <f>_xlfn.XLOOKUP(shipments[[#This Row],[PID]],products[PID],products[Cost_per_box],"NA",0)</f>
        <v>3.85</v>
      </c>
      <c r="N1449">
        <f>shipments[[#This Row],[Boxes]]*shipments[[#This Row],[Cost Per Box]]</f>
        <v>4007.85</v>
      </c>
      <c r="O1449">
        <f>shipments[[#This Row],[Sales Amount]]-shipments[[#This Row],[Total Cost]]</f>
        <v>3277.65</v>
      </c>
      <c r="P1449" s="9">
        <f>shipments[[#This Row],[Profit]]/shipments[[#This Row],[Sales Amount]]</f>
        <v>0.44988676137533457</v>
      </c>
    </row>
    <row r="1450" spans="1:16" x14ac:dyDescent="1">
      <c r="A1450" t="s">
        <v>1485</v>
      </c>
      <c r="B1450" t="s">
        <v>8040</v>
      </c>
      <c r="C1450" t="s">
        <v>8013</v>
      </c>
      <c r="D1450" t="s">
        <v>8034</v>
      </c>
      <c r="E1450" s="1">
        <v>45449</v>
      </c>
      <c r="F1450">
        <v>3717</v>
      </c>
      <c r="G1450">
        <v>620</v>
      </c>
      <c r="H1450" t="s">
        <v>6</v>
      </c>
      <c r="I1450" t="str">
        <f>_xlfn.XLOOKUP(shipments[[#This Row],[SPID]],people[SPID],people[Sales_person],"NA",0)</f>
        <v>Gunar Cockshoot</v>
      </c>
      <c r="J1450">
        <f>YEAR(shipments[[#This Row],[Shipdate]])</f>
        <v>2024</v>
      </c>
      <c r="K1450">
        <f>MONTH(shipments[[#This Row],[Shipdate]])</f>
        <v>6</v>
      </c>
      <c r="L1450" t="str">
        <f>TEXT(shipments[[#This Row],[Shipdate]],"mmmm")</f>
        <v>June</v>
      </c>
      <c r="M1450">
        <f>_xlfn.XLOOKUP(shipments[[#This Row],[PID]],products[PID],products[Cost_per_box],"NA",0)</f>
        <v>3.85</v>
      </c>
      <c r="N1450">
        <f>shipments[[#This Row],[Boxes]]*shipments[[#This Row],[Cost Per Box]]</f>
        <v>2387</v>
      </c>
      <c r="O1450">
        <f>shipments[[#This Row],[Sales Amount]]-shipments[[#This Row],[Total Cost]]</f>
        <v>1330</v>
      </c>
      <c r="P1450" s="9">
        <f>shipments[[#This Row],[Profit]]/shipments[[#This Row],[Sales Amount]]</f>
        <v>0.35781544256120529</v>
      </c>
    </row>
    <row r="1451" spans="1:16" x14ac:dyDescent="1">
      <c r="A1451" t="s">
        <v>1486</v>
      </c>
      <c r="B1451" t="s">
        <v>8040</v>
      </c>
      <c r="C1451" t="s">
        <v>8013</v>
      </c>
      <c r="D1451" t="s">
        <v>8032</v>
      </c>
      <c r="E1451" s="1">
        <v>45544</v>
      </c>
      <c r="F1451">
        <v>1098</v>
      </c>
      <c r="G1451">
        <v>122</v>
      </c>
      <c r="H1451" t="s">
        <v>25</v>
      </c>
      <c r="I1451" t="str">
        <f>_xlfn.XLOOKUP(shipments[[#This Row],[SPID]],people[SPID],people[Sales_person],"NA",0)</f>
        <v>Gunar Cockshoot</v>
      </c>
      <c r="J1451">
        <f>YEAR(shipments[[#This Row],[Shipdate]])</f>
        <v>2024</v>
      </c>
      <c r="K1451">
        <f>MONTH(shipments[[#This Row],[Shipdate]])</f>
        <v>9</v>
      </c>
      <c r="L1451" t="str">
        <f>TEXT(shipments[[#This Row],[Shipdate]],"mmmm")</f>
        <v>September</v>
      </c>
      <c r="M1451">
        <f>_xlfn.XLOOKUP(shipments[[#This Row],[PID]],products[PID],products[Cost_per_box],"NA",0)</f>
        <v>3.85</v>
      </c>
      <c r="N1451">
        <f>shipments[[#This Row],[Boxes]]*shipments[[#This Row],[Cost Per Box]]</f>
        <v>469.7</v>
      </c>
      <c r="O1451">
        <f>shipments[[#This Row],[Sales Amount]]-shipments[[#This Row],[Total Cost]]</f>
        <v>628.29999999999995</v>
      </c>
      <c r="P1451" s="9">
        <f>shipments[[#This Row],[Profit]]/shipments[[#This Row],[Sales Amount]]</f>
        <v>0.57222222222222219</v>
      </c>
    </row>
    <row r="1452" spans="1:16" x14ac:dyDescent="1">
      <c r="A1452" t="s">
        <v>1487</v>
      </c>
      <c r="B1452" t="s">
        <v>8040</v>
      </c>
      <c r="C1452" t="s">
        <v>8013</v>
      </c>
      <c r="D1452" t="s">
        <v>8034</v>
      </c>
      <c r="E1452" s="1">
        <v>45132</v>
      </c>
      <c r="F1452">
        <v>8304.75</v>
      </c>
      <c r="G1452">
        <v>1039</v>
      </c>
      <c r="H1452" t="s">
        <v>6</v>
      </c>
      <c r="I1452" t="str">
        <f>_xlfn.XLOOKUP(shipments[[#This Row],[SPID]],people[SPID],people[Sales_person],"NA",0)</f>
        <v>Gunar Cockshoot</v>
      </c>
      <c r="J1452">
        <f>YEAR(shipments[[#This Row],[Shipdate]])</f>
        <v>2023</v>
      </c>
      <c r="K1452">
        <f>MONTH(shipments[[#This Row],[Shipdate]])</f>
        <v>7</v>
      </c>
      <c r="L1452" t="str">
        <f>TEXT(shipments[[#This Row],[Shipdate]],"mmmm")</f>
        <v>July</v>
      </c>
      <c r="M1452">
        <f>_xlfn.XLOOKUP(shipments[[#This Row],[PID]],products[PID],products[Cost_per_box],"NA",0)</f>
        <v>3.85</v>
      </c>
      <c r="N1452">
        <f>shipments[[#This Row],[Boxes]]*shipments[[#This Row],[Cost Per Box]]</f>
        <v>4000.15</v>
      </c>
      <c r="O1452">
        <f>shipments[[#This Row],[Sales Amount]]-shipments[[#This Row],[Total Cost]]</f>
        <v>4304.6000000000004</v>
      </c>
      <c r="P1452" s="9">
        <f>shipments[[#This Row],[Profit]]/shipments[[#This Row],[Sales Amount]]</f>
        <v>0.51832987145910481</v>
      </c>
    </row>
    <row r="1453" spans="1:16" x14ac:dyDescent="1">
      <c r="A1453" t="s">
        <v>1488</v>
      </c>
      <c r="B1453" t="s">
        <v>8040</v>
      </c>
      <c r="C1453" t="s">
        <v>8013</v>
      </c>
      <c r="D1453" t="s">
        <v>8036</v>
      </c>
      <c r="E1453" s="1">
        <v>45243</v>
      </c>
      <c r="F1453">
        <v>3710.25</v>
      </c>
      <c r="G1453">
        <v>743</v>
      </c>
      <c r="H1453" t="s">
        <v>6</v>
      </c>
      <c r="I1453" t="str">
        <f>_xlfn.XLOOKUP(shipments[[#This Row],[SPID]],people[SPID],people[Sales_person],"NA",0)</f>
        <v>Gunar Cockshoot</v>
      </c>
      <c r="J1453">
        <f>YEAR(shipments[[#This Row],[Shipdate]])</f>
        <v>2023</v>
      </c>
      <c r="K1453">
        <f>MONTH(shipments[[#This Row],[Shipdate]])</f>
        <v>11</v>
      </c>
      <c r="L1453" t="str">
        <f>TEXT(shipments[[#This Row],[Shipdate]],"mmmm")</f>
        <v>November</v>
      </c>
      <c r="M1453">
        <f>_xlfn.XLOOKUP(shipments[[#This Row],[PID]],products[PID],products[Cost_per_box],"NA",0)</f>
        <v>3.85</v>
      </c>
      <c r="N1453">
        <f>shipments[[#This Row],[Boxes]]*shipments[[#This Row],[Cost Per Box]]</f>
        <v>2860.55</v>
      </c>
      <c r="O1453">
        <f>shipments[[#This Row],[Sales Amount]]-shipments[[#This Row],[Total Cost]]</f>
        <v>849.69999999999982</v>
      </c>
      <c r="P1453" s="9">
        <f>shipments[[#This Row],[Profit]]/shipments[[#This Row],[Sales Amount]]</f>
        <v>0.22901421737079708</v>
      </c>
    </row>
    <row r="1454" spans="1:16" x14ac:dyDescent="1">
      <c r="A1454" t="s">
        <v>1489</v>
      </c>
      <c r="B1454" t="s">
        <v>8040</v>
      </c>
      <c r="C1454" t="s">
        <v>8013</v>
      </c>
      <c r="D1454" t="s">
        <v>8032</v>
      </c>
      <c r="E1454" s="1">
        <v>45065</v>
      </c>
      <c r="F1454">
        <v>7294.5</v>
      </c>
      <c r="G1454">
        <v>1216</v>
      </c>
      <c r="H1454" t="s">
        <v>6</v>
      </c>
      <c r="I1454" t="str">
        <f>_xlfn.XLOOKUP(shipments[[#This Row],[SPID]],people[SPID],people[Sales_person],"NA",0)</f>
        <v>Gunar Cockshoot</v>
      </c>
      <c r="J1454">
        <f>YEAR(shipments[[#This Row],[Shipdate]])</f>
        <v>2023</v>
      </c>
      <c r="K1454">
        <f>MONTH(shipments[[#This Row],[Shipdate]])</f>
        <v>5</v>
      </c>
      <c r="L1454" t="str">
        <f>TEXT(shipments[[#This Row],[Shipdate]],"mmmm")</f>
        <v>May</v>
      </c>
      <c r="M1454">
        <f>_xlfn.XLOOKUP(shipments[[#This Row],[PID]],products[PID],products[Cost_per_box],"NA",0)</f>
        <v>3.85</v>
      </c>
      <c r="N1454">
        <f>shipments[[#This Row],[Boxes]]*shipments[[#This Row],[Cost Per Box]]</f>
        <v>4681.6000000000004</v>
      </c>
      <c r="O1454">
        <f>shipments[[#This Row],[Sales Amount]]-shipments[[#This Row],[Total Cost]]</f>
        <v>2612.8999999999996</v>
      </c>
      <c r="P1454" s="9">
        <f>shipments[[#This Row],[Profit]]/shipments[[#This Row],[Sales Amount]]</f>
        <v>0.35820138460483919</v>
      </c>
    </row>
    <row r="1455" spans="1:16" x14ac:dyDescent="1">
      <c r="A1455" t="s">
        <v>1490</v>
      </c>
      <c r="B1455" t="s">
        <v>8040</v>
      </c>
      <c r="C1455" t="s">
        <v>8013</v>
      </c>
      <c r="D1455" t="s">
        <v>8037</v>
      </c>
      <c r="E1455" s="1">
        <v>45552</v>
      </c>
      <c r="F1455">
        <v>5001.75</v>
      </c>
      <c r="G1455">
        <v>715</v>
      </c>
      <c r="H1455" t="s">
        <v>25</v>
      </c>
      <c r="I1455" t="str">
        <f>_xlfn.XLOOKUP(shipments[[#This Row],[SPID]],people[SPID],people[Sales_person],"NA",0)</f>
        <v>Gunar Cockshoot</v>
      </c>
      <c r="J1455">
        <f>YEAR(shipments[[#This Row],[Shipdate]])</f>
        <v>2024</v>
      </c>
      <c r="K1455">
        <f>MONTH(shipments[[#This Row],[Shipdate]])</f>
        <v>9</v>
      </c>
      <c r="L1455" t="str">
        <f>TEXT(shipments[[#This Row],[Shipdate]],"mmmm")</f>
        <v>September</v>
      </c>
      <c r="M1455">
        <f>_xlfn.XLOOKUP(shipments[[#This Row],[PID]],products[PID],products[Cost_per_box],"NA",0)</f>
        <v>3.85</v>
      </c>
      <c r="N1455">
        <f>shipments[[#This Row],[Boxes]]*shipments[[#This Row],[Cost Per Box]]</f>
        <v>2752.75</v>
      </c>
      <c r="O1455">
        <f>shipments[[#This Row],[Sales Amount]]-shipments[[#This Row],[Total Cost]]</f>
        <v>2249</v>
      </c>
      <c r="P1455" s="9">
        <f>shipments[[#This Row],[Profit]]/shipments[[#This Row],[Sales Amount]]</f>
        <v>0.44964262508122155</v>
      </c>
    </row>
    <row r="1456" spans="1:16" x14ac:dyDescent="1">
      <c r="A1456" t="s">
        <v>1491</v>
      </c>
      <c r="B1456" t="s">
        <v>8040</v>
      </c>
      <c r="C1456" t="s">
        <v>8013</v>
      </c>
      <c r="D1456" t="s">
        <v>8036</v>
      </c>
      <c r="E1456" s="1">
        <v>45421</v>
      </c>
      <c r="F1456">
        <v>504</v>
      </c>
      <c r="G1456">
        <v>84</v>
      </c>
      <c r="H1456" t="s">
        <v>6</v>
      </c>
      <c r="I1456" t="str">
        <f>_xlfn.XLOOKUP(shipments[[#This Row],[SPID]],people[SPID],people[Sales_person],"NA",0)</f>
        <v>Gunar Cockshoot</v>
      </c>
      <c r="J1456">
        <f>YEAR(shipments[[#This Row],[Shipdate]])</f>
        <v>2024</v>
      </c>
      <c r="K1456">
        <f>MONTH(shipments[[#This Row],[Shipdate]])</f>
        <v>5</v>
      </c>
      <c r="L1456" t="str">
        <f>TEXT(shipments[[#This Row],[Shipdate]],"mmmm")</f>
        <v>May</v>
      </c>
      <c r="M1456">
        <f>_xlfn.XLOOKUP(shipments[[#This Row],[PID]],products[PID],products[Cost_per_box],"NA",0)</f>
        <v>3.85</v>
      </c>
      <c r="N1456">
        <f>shipments[[#This Row],[Boxes]]*shipments[[#This Row],[Cost Per Box]]</f>
        <v>323.40000000000003</v>
      </c>
      <c r="O1456">
        <f>shipments[[#This Row],[Sales Amount]]-shipments[[#This Row],[Total Cost]]</f>
        <v>180.59999999999997</v>
      </c>
      <c r="P1456" s="9">
        <f>shipments[[#This Row],[Profit]]/shipments[[#This Row],[Sales Amount]]</f>
        <v>0.35833333333333328</v>
      </c>
    </row>
    <row r="1457" spans="1:16" x14ac:dyDescent="1">
      <c r="A1457" t="s">
        <v>1492</v>
      </c>
      <c r="B1457" t="s">
        <v>8040</v>
      </c>
      <c r="C1457" t="s">
        <v>8014</v>
      </c>
      <c r="D1457" t="s">
        <v>8032</v>
      </c>
      <c r="E1457" s="1">
        <v>45314</v>
      </c>
      <c r="F1457">
        <v>6003</v>
      </c>
      <c r="G1457">
        <v>1201</v>
      </c>
      <c r="H1457" t="s">
        <v>6</v>
      </c>
      <c r="I1457" t="str">
        <f>_xlfn.XLOOKUP(shipments[[#This Row],[SPID]],people[SPID],people[Sales_person],"NA",0)</f>
        <v>Gunar Cockshoot</v>
      </c>
      <c r="J1457">
        <f>YEAR(shipments[[#This Row],[Shipdate]])</f>
        <v>2024</v>
      </c>
      <c r="K1457">
        <f>MONTH(shipments[[#This Row],[Shipdate]])</f>
        <v>1</v>
      </c>
      <c r="L1457" t="str">
        <f>TEXT(shipments[[#This Row],[Shipdate]],"mmmm")</f>
        <v>January</v>
      </c>
      <c r="M1457">
        <f>_xlfn.XLOOKUP(shipments[[#This Row],[PID]],products[PID],products[Cost_per_box],"NA",0)</f>
        <v>5.72</v>
      </c>
      <c r="N1457">
        <f>shipments[[#This Row],[Boxes]]*shipments[[#This Row],[Cost Per Box]]</f>
        <v>6869.7199999999993</v>
      </c>
      <c r="O1457">
        <f>shipments[[#This Row],[Sales Amount]]-shipments[[#This Row],[Total Cost]]</f>
        <v>-866.71999999999935</v>
      </c>
      <c r="P1457" s="9">
        <f>shipments[[#This Row],[Profit]]/shipments[[#This Row],[Sales Amount]]</f>
        <v>-0.14438114276195224</v>
      </c>
    </row>
    <row r="1458" spans="1:16" x14ac:dyDescent="1">
      <c r="A1458" t="s">
        <v>1493</v>
      </c>
      <c r="B1458" t="s">
        <v>8040</v>
      </c>
      <c r="C1458" t="s">
        <v>8014</v>
      </c>
      <c r="D1458" t="s">
        <v>8032</v>
      </c>
      <c r="E1458" s="1">
        <v>44979</v>
      </c>
      <c r="F1458">
        <v>5463</v>
      </c>
      <c r="G1458">
        <v>911</v>
      </c>
      <c r="H1458" t="s">
        <v>6</v>
      </c>
      <c r="I1458" t="str">
        <f>_xlfn.XLOOKUP(shipments[[#This Row],[SPID]],people[SPID],people[Sales_person],"NA",0)</f>
        <v>Gunar Cockshoot</v>
      </c>
      <c r="J1458">
        <f>YEAR(shipments[[#This Row],[Shipdate]])</f>
        <v>2023</v>
      </c>
      <c r="K1458">
        <f>MONTH(shipments[[#This Row],[Shipdate]])</f>
        <v>2</v>
      </c>
      <c r="L1458" t="str">
        <f>TEXT(shipments[[#This Row],[Shipdate]],"mmmm")</f>
        <v>February</v>
      </c>
      <c r="M1458">
        <f>_xlfn.XLOOKUP(shipments[[#This Row],[PID]],products[PID],products[Cost_per_box],"NA",0)</f>
        <v>5.72</v>
      </c>
      <c r="N1458">
        <f>shipments[[#This Row],[Boxes]]*shipments[[#This Row],[Cost Per Box]]</f>
        <v>5210.92</v>
      </c>
      <c r="O1458">
        <f>shipments[[#This Row],[Sales Amount]]-shipments[[#This Row],[Total Cost]]</f>
        <v>252.07999999999993</v>
      </c>
      <c r="P1458" s="9">
        <f>shipments[[#This Row],[Profit]]/shipments[[#This Row],[Sales Amount]]</f>
        <v>4.6143144792238681E-2</v>
      </c>
    </row>
    <row r="1459" spans="1:16" x14ac:dyDescent="1">
      <c r="A1459" t="s">
        <v>1494</v>
      </c>
      <c r="B1459" t="s">
        <v>8040</v>
      </c>
      <c r="C1459" t="s">
        <v>8014</v>
      </c>
      <c r="D1459" t="s">
        <v>8033</v>
      </c>
      <c r="E1459" s="1">
        <v>45230</v>
      </c>
      <c r="F1459">
        <v>4673.25</v>
      </c>
      <c r="G1459">
        <v>779</v>
      </c>
      <c r="H1459" t="s">
        <v>6</v>
      </c>
      <c r="I1459" t="str">
        <f>_xlfn.XLOOKUP(shipments[[#This Row],[SPID]],people[SPID],people[Sales_person],"NA",0)</f>
        <v>Gunar Cockshoot</v>
      </c>
      <c r="J1459">
        <f>YEAR(shipments[[#This Row],[Shipdate]])</f>
        <v>2023</v>
      </c>
      <c r="K1459">
        <f>MONTH(shipments[[#This Row],[Shipdate]])</f>
        <v>10</v>
      </c>
      <c r="L1459" t="str">
        <f>TEXT(shipments[[#This Row],[Shipdate]],"mmmm")</f>
        <v>October</v>
      </c>
      <c r="M1459">
        <f>_xlfn.XLOOKUP(shipments[[#This Row],[PID]],products[PID],products[Cost_per_box],"NA",0)</f>
        <v>5.72</v>
      </c>
      <c r="N1459">
        <f>shipments[[#This Row],[Boxes]]*shipments[[#This Row],[Cost Per Box]]</f>
        <v>4455.88</v>
      </c>
      <c r="O1459">
        <f>shipments[[#This Row],[Sales Amount]]-shipments[[#This Row],[Total Cost]]</f>
        <v>217.36999999999989</v>
      </c>
      <c r="P1459" s="9">
        <f>shipments[[#This Row],[Profit]]/shipments[[#This Row],[Sales Amount]]</f>
        <v>4.6513668218049517E-2</v>
      </c>
    </row>
    <row r="1460" spans="1:16" x14ac:dyDescent="1">
      <c r="A1460" t="s">
        <v>1495</v>
      </c>
      <c r="B1460" t="s">
        <v>8040</v>
      </c>
      <c r="C1460" t="s">
        <v>8014</v>
      </c>
      <c r="D1460" t="s">
        <v>8032</v>
      </c>
      <c r="E1460" s="1">
        <v>45209</v>
      </c>
      <c r="F1460">
        <v>3456</v>
      </c>
      <c r="G1460">
        <v>576</v>
      </c>
      <c r="H1460" t="s">
        <v>6</v>
      </c>
      <c r="I1460" t="str">
        <f>_xlfn.XLOOKUP(shipments[[#This Row],[SPID]],people[SPID],people[Sales_person],"NA",0)</f>
        <v>Gunar Cockshoot</v>
      </c>
      <c r="J1460">
        <f>YEAR(shipments[[#This Row],[Shipdate]])</f>
        <v>2023</v>
      </c>
      <c r="K1460">
        <f>MONTH(shipments[[#This Row],[Shipdate]])</f>
        <v>10</v>
      </c>
      <c r="L1460" t="str">
        <f>TEXT(shipments[[#This Row],[Shipdate]],"mmmm")</f>
        <v>October</v>
      </c>
      <c r="M1460">
        <f>_xlfn.XLOOKUP(shipments[[#This Row],[PID]],products[PID],products[Cost_per_box],"NA",0)</f>
        <v>5.72</v>
      </c>
      <c r="N1460">
        <f>shipments[[#This Row],[Boxes]]*shipments[[#This Row],[Cost Per Box]]</f>
        <v>3294.72</v>
      </c>
      <c r="O1460">
        <f>shipments[[#This Row],[Sales Amount]]-shipments[[#This Row],[Total Cost]]</f>
        <v>161.2800000000002</v>
      </c>
      <c r="P1460" s="9">
        <f>shipments[[#This Row],[Profit]]/shipments[[#This Row],[Sales Amount]]</f>
        <v>4.6666666666666724E-2</v>
      </c>
    </row>
    <row r="1461" spans="1:16" x14ac:dyDescent="1">
      <c r="A1461" t="s">
        <v>1496</v>
      </c>
      <c r="B1461" t="s">
        <v>8040</v>
      </c>
      <c r="C1461" t="s">
        <v>8016</v>
      </c>
      <c r="D1461" t="s">
        <v>8032</v>
      </c>
      <c r="E1461" s="1">
        <v>45266</v>
      </c>
      <c r="F1461">
        <v>4758.75</v>
      </c>
      <c r="G1461">
        <v>184</v>
      </c>
      <c r="H1461" t="s">
        <v>6</v>
      </c>
      <c r="I1461" t="str">
        <f>_xlfn.XLOOKUP(shipments[[#This Row],[SPID]],people[SPID],people[Sales_person],"NA",0)</f>
        <v>Gunar Cockshoot</v>
      </c>
      <c r="J1461">
        <f>YEAR(shipments[[#This Row],[Shipdate]])</f>
        <v>2023</v>
      </c>
      <c r="K1461">
        <f>MONTH(shipments[[#This Row],[Shipdate]])</f>
        <v>12</v>
      </c>
      <c r="L1461" t="str">
        <f>TEXT(shipments[[#This Row],[Shipdate]],"mmmm")</f>
        <v>December</v>
      </c>
      <c r="M1461">
        <f>_xlfn.XLOOKUP(shipments[[#This Row],[PID]],products[PID],products[Cost_per_box],"NA",0)</f>
        <v>9.94</v>
      </c>
      <c r="N1461">
        <f>shipments[[#This Row],[Boxes]]*shipments[[#This Row],[Cost Per Box]]</f>
        <v>1828.9599999999998</v>
      </c>
      <c r="O1461">
        <f>shipments[[#This Row],[Sales Amount]]-shipments[[#This Row],[Total Cost]]</f>
        <v>2929.79</v>
      </c>
      <c r="P1461" s="9">
        <f>shipments[[#This Row],[Profit]]/shipments[[#This Row],[Sales Amount]]</f>
        <v>0.61566377725242971</v>
      </c>
    </row>
    <row r="1462" spans="1:16" x14ac:dyDescent="1">
      <c r="A1462" t="s">
        <v>1497</v>
      </c>
      <c r="B1462" t="s">
        <v>8040</v>
      </c>
      <c r="C1462" t="s">
        <v>8016</v>
      </c>
      <c r="D1462" t="s">
        <v>8032</v>
      </c>
      <c r="E1462" s="1">
        <v>45421</v>
      </c>
      <c r="F1462">
        <v>4803.75</v>
      </c>
      <c r="G1462">
        <v>201</v>
      </c>
      <c r="H1462" t="s">
        <v>6</v>
      </c>
      <c r="I1462" t="str">
        <f>_xlfn.XLOOKUP(shipments[[#This Row],[SPID]],people[SPID],people[Sales_person],"NA",0)</f>
        <v>Gunar Cockshoot</v>
      </c>
      <c r="J1462">
        <f>YEAR(shipments[[#This Row],[Shipdate]])</f>
        <v>2024</v>
      </c>
      <c r="K1462">
        <f>MONTH(shipments[[#This Row],[Shipdate]])</f>
        <v>5</v>
      </c>
      <c r="L1462" t="str">
        <f>TEXT(shipments[[#This Row],[Shipdate]],"mmmm")</f>
        <v>May</v>
      </c>
      <c r="M1462">
        <f>_xlfn.XLOOKUP(shipments[[#This Row],[PID]],products[PID],products[Cost_per_box],"NA",0)</f>
        <v>9.94</v>
      </c>
      <c r="N1462">
        <f>shipments[[#This Row],[Boxes]]*shipments[[#This Row],[Cost Per Box]]</f>
        <v>1997.9399999999998</v>
      </c>
      <c r="O1462">
        <f>shipments[[#This Row],[Sales Amount]]-shipments[[#This Row],[Total Cost]]</f>
        <v>2805.8100000000004</v>
      </c>
      <c r="P1462" s="9">
        <f>shipments[[#This Row],[Profit]]/shipments[[#This Row],[Sales Amount]]</f>
        <v>0.58408743169398913</v>
      </c>
    </row>
    <row r="1463" spans="1:16" x14ac:dyDescent="1">
      <c r="A1463" t="s">
        <v>1498</v>
      </c>
      <c r="B1463" t="s">
        <v>8040</v>
      </c>
      <c r="C1463" t="s">
        <v>8016</v>
      </c>
      <c r="D1463" t="s">
        <v>8035</v>
      </c>
      <c r="E1463" s="1">
        <v>45218</v>
      </c>
      <c r="F1463">
        <v>4612.5</v>
      </c>
      <c r="G1463">
        <v>185</v>
      </c>
      <c r="H1463" t="s">
        <v>6</v>
      </c>
      <c r="I1463" t="str">
        <f>_xlfn.XLOOKUP(shipments[[#This Row],[SPID]],people[SPID],people[Sales_person],"NA",0)</f>
        <v>Gunar Cockshoot</v>
      </c>
      <c r="J1463">
        <f>YEAR(shipments[[#This Row],[Shipdate]])</f>
        <v>2023</v>
      </c>
      <c r="K1463">
        <f>MONTH(shipments[[#This Row],[Shipdate]])</f>
        <v>10</v>
      </c>
      <c r="L1463" t="str">
        <f>TEXT(shipments[[#This Row],[Shipdate]],"mmmm")</f>
        <v>October</v>
      </c>
      <c r="M1463">
        <f>_xlfn.XLOOKUP(shipments[[#This Row],[PID]],products[PID],products[Cost_per_box],"NA",0)</f>
        <v>9.94</v>
      </c>
      <c r="N1463">
        <f>shipments[[#This Row],[Boxes]]*shipments[[#This Row],[Cost Per Box]]</f>
        <v>1838.8999999999999</v>
      </c>
      <c r="O1463">
        <f>shipments[[#This Row],[Sales Amount]]-shipments[[#This Row],[Total Cost]]</f>
        <v>2773.6000000000004</v>
      </c>
      <c r="P1463" s="9">
        <f>shipments[[#This Row],[Profit]]/shipments[[#This Row],[Sales Amount]]</f>
        <v>0.60132249322493236</v>
      </c>
    </row>
    <row r="1464" spans="1:16" x14ac:dyDescent="1">
      <c r="A1464" t="s">
        <v>1499</v>
      </c>
      <c r="B1464" t="s">
        <v>8040</v>
      </c>
      <c r="C1464" t="s">
        <v>8017</v>
      </c>
      <c r="D1464" t="s">
        <v>8032</v>
      </c>
      <c r="E1464" s="1">
        <v>44952</v>
      </c>
      <c r="F1464">
        <v>5447.25</v>
      </c>
      <c r="G1464">
        <v>287</v>
      </c>
      <c r="H1464" t="s">
        <v>6</v>
      </c>
      <c r="I1464" t="str">
        <f>_xlfn.XLOOKUP(shipments[[#This Row],[SPID]],people[SPID],people[Sales_person],"NA",0)</f>
        <v>Gunar Cockshoot</v>
      </c>
      <c r="J1464">
        <f>YEAR(shipments[[#This Row],[Shipdate]])</f>
        <v>2023</v>
      </c>
      <c r="K1464">
        <f>MONTH(shipments[[#This Row],[Shipdate]])</f>
        <v>1</v>
      </c>
      <c r="L1464" t="str">
        <f>TEXT(shipments[[#This Row],[Shipdate]],"mmmm")</f>
        <v>January</v>
      </c>
      <c r="M1464">
        <f>_xlfn.XLOOKUP(shipments[[#This Row],[PID]],products[PID],products[Cost_per_box],"NA",0)</f>
        <v>7.73</v>
      </c>
      <c r="N1464">
        <f>shipments[[#This Row],[Boxes]]*shipments[[#This Row],[Cost Per Box]]</f>
        <v>2218.5100000000002</v>
      </c>
      <c r="O1464">
        <f>shipments[[#This Row],[Sales Amount]]-shipments[[#This Row],[Total Cost]]</f>
        <v>3228.74</v>
      </c>
      <c r="P1464" s="9">
        <f>shipments[[#This Row],[Profit]]/shipments[[#This Row],[Sales Amount]]</f>
        <v>0.59272844095644583</v>
      </c>
    </row>
    <row r="1465" spans="1:16" x14ac:dyDescent="1">
      <c r="A1465" t="s">
        <v>1500</v>
      </c>
      <c r="B1465" t="s">
        <v>8040</v>
      </c>
      <c r="C1465" t="s">
        <v>8017</v>
      </c>
      <c r="D1465" t="s">
        <v>8035</v>
      </c>
      <c r="E1465" s="1">
        <v>44943</v>
      </c>
      <c r="F1465">
        <v>7413.75</v>
      </c>
      <c r="G1465">
        <v>337</v>
      </c>
      <c r="H1465" t="s">
        <v>6</v>
      </c>
      <c r="I1465" t="str">
        <f>_xlfn.XLOOKUP(shipments[[#This Row],[SPID]],people[SPID],people[Sales_person],"NA",0)</f>
        <v>Gunar Cockshoot</v>
      </c>
      <c r="J1465">
        <f>YEAR(shipments[[#This Row],[Shipdate]])</f>
        <v>2023</v>
      </c>
      <c r="K1465">
        <f>MONTH(shipments[[#This Row],[Shipdate]])</f>
        <v>1</v>
      </c>
      <c r="L1465" t="str">
        <f>TEXT(shipments[[#This Row],[Shipdate]],"mmmm")</f>
        <v>January</v>
      </c>
      <c r="M1465">
        <f>_xlfn.XLOOKUP(shipments[[#This Row],[PID]],products[PID],products[Cost_per_box],"NA",0)</f>
        <v>7.73</v>
      </c>
      <c r="N1465">
        <f>shipments[[#This Row],[Boxes]]*shipments[[#This Row],[Cost Per Box]]</f>
        <v>2605.0100000000002</v>
      </c>
      <c r="O1465">
        <f>shipments[[#This Row],[Sales Amount]]-shipments[[#This Row],[Total Cost]]</f>
        <v>4808.74</v>
      </c>
      <c r="P1465" s="9">
        <f>shipments[[#This Row],[Profit]]/shipments[[#This Row],[Sales Amount]]</f>
        <v>0.6486245152588096</v>
      </c>
    </row>
    <row r="1466" spans="1:16" x14ac:dyDescent="1">
      <c r="A1466" t="s">
        <v>1501</v>
      </c>
      <c r="B1466" t="s">
        <v>8040</v>
      </c>
      <c r="C1466" t="s">
        <v>8017</v>
      </c>
      <c r="D1466" t="s">
        <v>8036</v>
      </c>
      <c r="E1466" s="1">
        <v>45425</v>
      </c>
      <c r="F1466">
        <v>12053.25</v>
      </c>
      <c r="G1466">
        <v>670</v>
      </c>
      <c r="H1466" t="s">
        <v>6</v>
      </c>
      <c r="I1466" t="str">
        <f>_xlfn.XLOOKUP(shipments[[#This Row],[SPID]],people[SPID],people[Sales_person],"NA",0)</f>
        <v>Gunar Cockshoot</v>
      </c>
      <c r="J1466">
        <f>YEAR(shipments[[#This Row],[Shipdate]])</f>
        <v>2024</v>
      </c>
      <c r="K1466">
        <f>MONTH(shipments[[#This Row],[Shipdate]])</f>
        <v>5</v>
      </c>
      <c r="L1466" t="str">
        <f>TEXT(shipments[[#This Row],[Shipdate]],"mmmm")</f>
        <v>May</v>
      </c>
      <c r="M1466">
        <f>_xlfn.XLOOKUP(shipments[[#This Row],[PID]],products[PID],products[Cost_per_box],"NA",0)</f>
        <v>7.73</v>
      </c>
      <c r="N1466">
        <f>shipments[[#This Row],[Boxes]]*shipments[[#This Row],[Cost Per Box]]</f>
        <v>5179.1000000000004</v>
      </c>
      <c r="O1466">
        <f>shipments[[#This Row],[Sales Amount]]-shipments[[#This Row],[Total Cost]]</f>
        <v>6874.15</v>
      </c>
      <c r="P1466" s="9">
        <f>shipments[[#This Row],[Profit]]/shipments[[#This Row],[Sales Amount]]</f>
        <v>0.57031506025345857</v>
      </c>
    </row>
    <row r="1467" spans="1:16" x14ac:dyDescent="1">
      <c r="A1467" t="s">
        <v>1502</v>
      </c>
      <c r="B1467" t="s">
        <v>8040</v>
      </c>
      <c r="C1467" t="s">
        <v>8019</v>
      </c>
      <c r="D1467" t="s">
        <v>8032</v>
      </c>
      <c r="E1467" s="1">
        <v>45282</v>
      </c>
      <c r="F1467">
        <v>9094.5</v>
      </c>
      <c r="G1467">
        <v>700</v>
      </c>
      <c r="H1467" t="s">
        <v>6</v>
      </c>
      <c r="I1467" t="str">
        <f>_xlfn.XLOOKUP(shipments[[#This Row],[SPID]],people[SPID],people[Sales_person],"NA",0)</f>
        <v>Gunar Cockshoot</v>
      </c>
      <c r="J1467">
        <f>YEAR(shipments[[#This Row],[Shipdate]])</f>
        <v>2023</v>
      </c>
      <c r="K1467">
        <f>MONTH(shipments[[#This Row],[Shipdate]])</f>
        <v>12</v>
      </c>
      <c r="L1467" t="str">
        <f>TEXT(shipments[[#This Row],[Shipdate]],"mmmm")</f>
        <v>December</v>
      </c>
      <c r="M1467">
        <f>_xlfn.XLOOKUP(shipments[[#This Row],[PID]],products[PID],products[Cost_per_box],"NA",0)</f>
        <v>8.2200000000000006</v>
      </c>
      <c r="N1467">
        <f>shipments[[#This Row],[Boxes]]*shipments[[#This Row],[Cost Per Box]]</f>
        <v>5754</v>
      </c>
      <c r="O1467">
        <f>shipments[[#This Row],[Sales Amount]]-shipments[[#This Row],[Total Cost]]</f>
        <v>3340.5</v>
      </c>
      <c r="P1467" s="9">
        <f>shipments[[#This Row],[Profit]]/shipments[[#This Row],[Sales Amount]]</f>
        <v>0.36730991258452911</v>
      </c>
    </row>
    <row r="1468" spans="1:16" x14ac:dyDescent="1">
      <c r="A1468" t="s">
        <v>1503</v>
      </c>
      <c r="B1468" t="s">
        <v>8040</v>
      </c>
      <c r="C1468" t="s">
        <v>8019</v>
      </c>
      <c r="D1468" t="s">
        <v>8036</v>
      </c>
      <c r="E1468" s="1">
        <v>45343</v>
      </c>
      <c r="F1468">
        <v>9373.5</v>
      </c>
      <c r="G1468">
        <v>782</v>
      </c>
      <c r="H1468" t="s">
        <v>6</v>
      </c>
      <c r="I1468" t="str">
        <f>_xlfn.XLOOKUP(shipments[[#This Row],[SPID]],people[SPID],people[Sales_person],"NA",0)</f>
        <v>Gunar Cockshoot</v>
      </c>
      <c r="J1468">
        <f>YEAR(shipments[[#This Row],[Shipdate]])</f>
        <v>2024</v>
      </c>
      <c r="K1468">
        <f>MONTH(shipments[[#This Row],[Shipdate]])</f>
        <v>2</v>
      </c>
      <c r="L1468" t="str">
        <f>TEXT(shipments[[#This Row],[Shipdate]],"mmmm")</f>
        <v>February</v>
      </c>
      <c r="M1468">
        <f>_xlfn.XLOOKUP(shipments[[#This Row],[PID]],products[PID],products[Cost_per_box],"NA",0)</f>
        <v>8.2200000000000006</v>
      </c>
      <c r="N1468">
        <f>shipments[[#This Row],[Boxes]]*shipments[[#This Row],[Cost Per Box]]</f>
        <v>6428.0400000000009</v>
      </c>
      <c r="O1468">
        <f>shipments[[#This Row],[Sales Amount]]-shipments[[#This Row],[Total Cost]]</f>
        <v>2945.4599999999991</v>
      </c>
      <c r="P1468" s="9">
        <f>shipments[[#This Row],[Profit]]/shipments[[#This Row],[Sales Amount]]</f>
        <v>0.31423267722835646</v>
      </c>
    </row>
    <row r="1469" spans="1:16" x14ac:dyDescent="1">
      <c r="A1469" t="s">
        <v>1504</v>
      </c>
      <c r="B1469" t="s">
        <v>8040</v>
      </c>
      <c r="C1469" t="s">
        <v>8019</v>
      </c>
      <c r="D1469" t="s">
        <v>8037</v>
      </c>
      <c r="E1469" s="1">
        <v>45100</v>
      </c>
      <c r="F1469">
        <v>4801.5</v>
      </c>
      <c r="G1469">
        <v>321</v>
      </c>
      <c r="H1469" t="s">
        <v>6</v>
      </c>
      <c r="I1469" t="str">
        <f>_xlfn.XLOOKUP(shipments[[#This Row],[SPID]],people[SPID],people[Sales_person],"NA",0)</f>
        <v>Gunar Cockshoot</v>
      </c>
      <c r="J1469">
        <f>YEAR(shipments[[#This Row],[Shipdate]])</f>
        <v>2023</v>
      </c>
      <c r="K1469">
        <f>MONTH(shipments[[#This Row],[Shipdate]])</f>
        <v>6</v>
      </c>
      <c r="L1469" t="str">
        <f>TEXT(shipments[[#This Row],[Shipdate]],"mmmm")</f>
        <v>June</v>
      </c>
      <c r="M1469">
        <f>_xlfn.XLOOKUP(shipments[[#This Row],[PID]],products[PID],products[Cost_per_box],"NA",0)</f>
        <v>8.2200000000000006</v>
      </c>
      <c r="N1469">
        <f>shipments[[#This Row],[Boxes]]*shipments[[#This Row],[Cost Per Box]]</f>
        <v>2638.6200000000003</v>
      </c>
      <c r="O1469">
        <f>shipments[[#This Row],[Sales Amount]]-shipments[[#This Row],[Total Cost]]</f>
        <v>2162.8799999999997</v>
      </c>
      <c r="P1469" s="9">
        <f>shipments[[#This Row],[Profit]]/shipments[[#This Row],[Sales Amount]]</f>
        <v>0.45045923149015926</v>
      </c>
    </row>
    <row r="1470" spans="1:16" x14ac:dyDescent="1">
      <c r="A1470" t="s">
        <v>1505</v>
      </c>
      <c r="B1470" t="s">
        <v>8040</v>
      </c>
      <c r="C1470" t="s">
        <v>8019</v>
      </c>
      <c r="D1470" t="s">
        <v>8037</v>
      </c>
      <c r="E1470" s="1">
        <v>45265</v>
      </c>
      <c r="F1470">
        <v>531</v>
      </c>
      <c r="G1470">
        <v>38</v>
      </c>
      <c r="H1470" t="s">
        <v>6</v>
      </c>
      <c r="I1470" t="str">
        <f>_xlfn.XLOOKUP(shipments[[#This Row],[SPID]],people[SPID],people[Sales_person],"NA",0)</f>
        <v>Gunar Cockshoot</v>
      </c>
      <c r="J1470">
        <f>YEAR(shipments[[#This Row],[Shipdate]])</f>
        <v>2023</v>
      </c>
      <c r="K1470">
        <f>MONTH(shipments[[#This Row],[Shipdate]])</f>
        <v>12</v>
      </c>
      <c r="L1470" t="str">
        <f>TEXT(shipments[[#This Row],[Shipdate]],"mmmm")</f>
        <v>December</v>
      </c>
      <c r="M1470">
        <f>_xlfn.XLOOKUP(shipments[[#This Row],[PID]],products[PID],products[Cost_per_box],"NA",0)</f>
        <v>8.2200000000000006</v>
      </c>
      <c r="N1470">
        <f>shipments[[#This Row],[Boxes]]*shipments[[#This Row],[Cost Per Box]]</f>
        <v>312.36</v>
      </c>
      <c r="O1470">
        <f>shipments[[#This Row],[Sales Amount]]-shipments[[#This Row],[Total Cost]]</f>
        <v>218.64</v>
      </c>
      <c r="P1470" s="9">
        <f>shipments[[#This Row],[Profit]]/shipments[[#This Row],[Sales Amount]]</f>
        <v>0.41175141242937852</v>
      </c>
    </row>
    <row r="1471" spans="1:16" x14ac:dyDescent="1">
      <c r="A1471" t="s">
        <v>1506</v>
      </c>
      <c r="B1471" t="s">
        <v>8040</v>
      </c>
      <c r="C1471" t="s">
        <v>8019</v>
      </c>
      <c r="D1471" t="s">
        <v>8035</v>
      </c>
      <c r="E1471" s="1">
        <v>45356</v>
      </c>
      <c r="F1471">
        <v>3498.75</v>
      </c>
      <c r="G1471">
        <v>250</v>
      </c>
      <c r="H1471" t="s">
        <v>6</v>
      </c>
      <c r="I1471" t="str">
        <f>_xlfn.XLOOKUP(shipments[[#This Row],[SPID]],people[SPID],people[Sales_person],"NA",0)</f>
        <v>Gunar Cockshoot</v>
      </c>
      <c r="J1471">
        <f>YEAR(shipments[[#This Row],[Shipdate]])</f>
        <v>2024</v>
      </c>
      <c r="K1471">
        <f>MONTH(shipments[[#This Row],[Shipdate]])</f>
        <v>3</v>
      </c>
      <c r="L1471" t="str">
        <f>TEXT(shipments[[#This Row],[Shipdate]],"mmmm")</f>
        <v>March</v>
      </c>
      <c r="M1471">
        <f>_xlfn.XLOOKUP(shipments[[#This Row],[PID]],products[PID],products[Cost_per_box],"NA",0)</f>
        <v>8.2200000000000006</v>
      </c>
      <c r="N1471">
        <f>shipments[[#This Row],[Boxes]]*shipments[[#This Row],[Cost Per Box]]</f>
        <v>2055</v>
      </c>
      <c r="O1471">
        <f>shipments[[#This Row],[Sales Amount]]-shipments[[#This Row],[Total Cost]]</f>
        <v>1443.75</v>
      </c>
      <c r="P1471" s="9">
        <f>shipments[[#This Row],[Profit]]/shipments[[#This Row],[Sales Amount]]</f>
        <v>0.41264737406216506</v>
      </c>
    </row>
    <row r="1472" spans="1:16" x14ac:dyDescent="1">
      <c r="A1472" t="s">
        <v>1507</v>
      </c>
      <c r="B1472" t="s">
        <v>8040</v>
      </c>
      <c r="C1472" t="s">
        <v>8019</v>
      </c>
      <c r="D1472" t="s">
        <v>8032</v>
      </c>
      <c r="E1472" s="1">
        <v>45386</v>
      </c>
      <c r="F1472">
        <v>6324.75</v>
      </c>
      <c r="G1472">
        <v>396</v>
      </c>
      <c r="H1472" t="s">
        <v>6</v>
      </c>
      <c r="I1472" t="str">
        <f>_xlfn.XLOOKUP(shipments[[#This Row],[SPID]],people[SPID],people[Sales_person],"NA",0)</f>
        <v>Gunar Cockshoot</v>
      </c>
      <c r="J1472">
        <f>YEAR(shipments[[#This Row],[Shipdate]])</f>
        <v>2024</v>
      </c>
      <c r="K1472">
        <f>MONTH(shipments[[#This Row],[Shipdate]])</f>
        <v>4</v>
      </c>
      <c r="L1472" t="str">
        <f>TEXT(shipments[[#This Row],[Shipdate]],"mmmm")</f>
        <v>April</v>
      </c>
      <c r="M1472">
        <f>_xlfn.XLOOKUP(shipments[[#This Row],[PID]],products[PID],products[Cost_per_box],"NA",0)</f>
        <v>8.2200000000000006</v>
      </c>
      <c r="N1472">
        <f>shipments[[#This Row],[Boxes]]*shipments[[#This Row],[Cost Per Box]]</f>
        <v>3255.1200000000003</v>
      </c>
      <c r="O1472">
        <f>shipments[[#This Row],[Sales Amount]]-shipments[[#This Row],[Total Cost]]</f>
        <v>3069.6299999999997</v>
      </c>
      <c r="P1472" s="9">
        <f>shipments[[#This Row],[Profit]]/shipments[[#This Row],[Sales Amount]]</f>
        <v>0.48533617929562428</v>
      </c>
    </row>
    <row r="1473" spans="1:16" x14ac:dyDescent="1">
      <c r="A1473" t="s">
        <v>1508</v>
      </c>
      <c r="B1473" t="s">
        <v>8040</v>
      </c>
      <c r="C1473" t="s">
        <v>8021</v>
      </c>
      <c r="D1473" t="s">
        <v>8032</v>
      </c>
      <c r="E1473" s="1">
        <v>45189</v>
      </c>
      <c r="F1473">
        <v>2540.25</v>
      </c>
      <c r="G1473">
        <v>159</v>
      </c>
      <c r="H1473" t="s">
        <v>6</v>
      </c>
      <c r="I1473" t="str">
        <f>_xlfn.XLOOKUP(shipments[[#This Row],[SPID]],people[SPID],people[Sales_person],"NA",0)</f>
        <v>Gunar Cockshoot</v>
      </c>
      <c r="J1473">
        <f>YEAR(shipments[[#This Row],[Shipdate]])</f>
        <v>2023</v>
      </c>
      <c r="K1473">
        <f>MONTH(shipments[[#This Row],[Shipdate]])</f>
        <v>9</v>
      </c>
      <c r="L1473" t="str">
        <f>TEXT(shipments[[#This Row],[Shipdate]],"mmmm")</f>
        <v>September</v>
      </c>
      <c r="M1473">
        <f>_xlfn.XLOOKUP(shipments[[#This Row],[PID]],products[PID],products[Cost_per_box],"NA",0)</f>
        <v>4.74</v>
      </c>
      <c r="N1473">
        <f>shipments[[#This Row],[Boxes]]*shipments[[#This Row],[Cost Per Box]]</f>
        <v>753.66000000000008</v>
      </c>
      <c r="O1473">
        <f>shipments[[#This Row],[Sales Amount]]-shipments[[#This Row],[Total Cost]]</f>
        <v>1786.59</v>
      </c>
      <c r="P1473" s="9">
        <f>shipments[[#This Row],[Profit]]/shipments[[#This Row],[Sales Amount]]</f>
        <v>0.7033126660761736</v>
      </c>
    </row>
    <row r="1474" spans="1:16" x14ac:dyDescent="1">
      <c r="A1474" t="s">
        <v>1509</v>
      </c>
      <c r="B1474" t="s">
        <v>8040</v>
      </c>
      <c r="C1474" t="s">
        <v>8021</v>
      </c>
      <c r="D1474" t="s">
        <v>8034</v>
      </c>
      <c r="E1474" s="1">
        <v>45357</v>
      </c>
      <c r="F1474">
        <v>11598.75</v>
      </c>
      <c r="G1474">
        <v>725</v>
      </c>
      <c r="H1474" t="s">
        <v>6</v>
      </c>
      <c r="I1474" t="str">
        <f>_xlfn.XLOOKUP(shipments[[#This Row],[SPID]],people[SPID],people[Sales_person],"NA",0)</f>
        <v>Gunar Cockshoot</v>
      </c>
      <c r="J1474">
        <f>YEAR(shipments[[#This Row],[Shipdate]])</f>
        <v>2024</v>
      </c>
      <c r="K1474">
        <f>MONTH(shipments[[#This Row],[Shipdate]])</f>
        <v>3</v>
      </c>
      <c r="L1474" t="str">
        <f>TEXT(shipments[[#This Row],[Shipdate]],"mmmm")</f>
        <v>March</v>
      </c>
      <c r="M1474">
        <f>_xlfn.XLOOKUP(shipments[[#This Row],[PID]],products[PID],products[Cost_per_box],"NA",0)</f>
        <v>4.74</v>
      </c>
      <c r="N1474">
        <f>shipments[[#This Row],[Boxes]]*shipments[[#This Row],[Cost Per Box]]</f>
        <v>3436.5</v>
      </c>
      <c r="O1474">
        <f>shipments[[#This Row],[Sales Amount]]-shipments[[#This Row],[Total Cost]]</f>
        <v>8162.25</v>
      </c>
      <c r="P1474" s="9">
        <f>shipments[[#This Row],[Profit]]/shipments[[#This Row],[Sales Amount]]</f>
        <v>0.70371807306821854</v>
      </c>
    </row>
    <row r="1475" spans="1:16" x14ac:dyDescent="1">
      <c r="A1475" t="s">
        <v>1510</v>
      </c>
      <c r="B1475" t="s">
        <v>8040</v>
      </c>
      <c r="C1475" t="s">
        <v>8022</v>
      </c>
      <c r="D1475" t="s">
        <v>8032</v>
      </c>
      <c r="E1475" s="1">
        <v>45089</v>
      </c>
      <c r="F1475">
        <v>1134</v>
      </c>
      <c r="G1475">
        <v>189</v>
      </c>
      <c r="H1475" t="s">
        <v>6</v>
      </c>
      <c r="I1475" t="str">
        <f>_xlfn.XLOOKUP(shipments[[#This Row],[SPID]],people[SPID],people[Sales_person],"NA",0)</f>
        <v>Gunar Cockshoot</v>
      </c>
      <c r="J1475">
        <f>YEAR(shipments[[#This Row],[Shipdate]])</f>
        <v>2023</v>
      </c>
      <c r="K1475">
        <f>MONTH(shipments[[#This Row],[Shipdate]])</f>
        <v>6</v>
      </c>
      <c r="L1475" t="str">
        <f>TEXT(shipments[[#This Row],[Shipdate]],"mmmm")</f>
        <v>June</v>
      </c>
      <c r="M1475">
        <f>_xlfn.XLOOKUP(shipments[[#This Row],[PID]],products[PID],products[Cost_per_box],"NA",0)</f>
        <v>10.51</v>
      </c>
      <c r="N1475">
        <f>shipments[[#This Row],[Boxes]]*shipments[[#This Row],[Cost Per Box]]</f>
        <v>1986.3899999999999</v>
      </c>
      <c r="O1475">
        <f>shipments[[#This Row],[Sales Amount]]-shipments[[#This Row],[Total Cost]]</f>
        <v>-852.38999999999987</v>
      </c>
      <c r="P1475" s="9">
        <f>shipments[[#This Row],[Profit]]/shipments[[#This Row],[Sales Amount]]</f>
        <v>-0.75166666666666659</v>
      </c>
    </row>
    <row r="1476" spans="1:16" x14ac:dyDescent="1">
      <c r="A1476" t="s">
        <v>1511</v>
      </c>
      <c r="B1476" t="s">
        <v>8040</v>
      </c>
      <c r="C1476" t="s">
        <v>8022</v>
      </c>
      <c r="D1476" t="s">
        <v>8037</v>
      </c>
      <c r="E1476" s="1">
        <v>45196</v>
      </c>
      <c r="F1476">
        <v>6320.25</v>
      </c>
      <c r="G1476">
        <v>903</v>
      </c>
      <c r="H1476" t="s">
        <v>6</v>
      </c>
      <c r="I1476" t="str">
        <f>_xlfn.XLOOKUP(shipments[[#This Row],[SPID]],people[SPID],people[Sales_person],"NA",0)</f>
        <v>Gunar Cockshoot</v>
      </c>
      <c r="J1476">
        <f>YEAR(shipments[[#This Row],[Shipdate]])</f>
        <v>2023</v>
      </c>
      <c r="K1476">
        <f>MONTH(shipments[[#This Row],[Shipdate]])</f>
        <v>9</v>
      </c>
      <c r="L1476" t="str">
        <f>TEXT(shipments[[#This Row],[Shipdate]],"mmmm")</f>
        <v>September</v>
      </c>
      <c r="M1476">
        <f>_xlfn.XLOOKUP(shipments[[#This Row],[PID]],products[PID],products[Cost_per_box],"NA",0)</f>
        <v>10.51</v>
      </c>
      <c r="N1476">
        <f>shipments[[#This Row],[Boxes]]*shipments[[#This Row],[Cost Per Box]]</f>
        <v>9490.5300000000007</v>
      </c>
      <c r="O1476">
        <f>shipments[[#This Row],[Sales Amount]]-shipments[[#This Row],[Total Cost]]</f>
        <v>-3170.2800000000007</v>
      </c>
      <c r="P1476" s="9">
        <f>shipments[[#This Row],[Profit]]/shipments[[#This Row],[Sales Amount]]</f>
        <v>-0.50160674023970586</v>
      </c>
    </row>
    <row r="1477" spans="1:16" x14ac:dyDescent="1">
      <c r="A1477" t="s">
        <v>1512</v>
      </c>
      <c r="B1477" t="s">
        <v>8040</v>
      </c>
      <c r="C1477" t="s">
        <v>8022</v>
      </c>
      <c r="D1477" t="s">
        <v>8033</v>
      </c>
      <c r="E1477" s="1">
        <v>45334</v>
      </c>
      <c r="F1477">
        <v>312.75</v>
      </c>
      <c r="G1477">
        <v>32</v>
      </c>
      <c r="H1477" t="s">
        <v>6</v>
      </c>
      <c r="I1477" t="str">
        <f>_xlfn.XLOOKUP(shipments[[#This Row],[SPID]],people[SPID],people[Sales_person],"NA",0)</f>
        <v>Gunar Cockshoot</v>
      </c>
      <c r="J1477">
        <f>YEAR(shipments[[#This Row],[Shipdate]])</f>
        <v>2024</v>
      </c>
      <c r="K1477">
        <f>MONTH(shipments[[#This Row],[Shipdate]])</f>
        <v>2</v>
      </c>
      <c r="L1477" t="str">
        <f>TEXT(shipments[[#This Row],[Shipdate]],"mmmm")</f>
        <v>February</v>
      </c>
      <c r="M1477">
        <f>_xlfn.XLOOKUP(shipments[[#This Row],[PID]],products[PID],products[Cost_per_box],"NA",0)</f>
        <v>10.51</v>
      </c>
      <c r="N1477">
        <f>shipments[[#This Row],[Boxes]]*shipments[[#This Row],[Cost Per Box]]</f>
        <v>336.32</v>
      </c>
      <c r="O1477">
        <f>shipments[[#This Row],[Sales Amount]]-shipments[[#This Row],[Total Cost]]</f>
        <v>-23.569999999999993</v>
      </c>
      <c r="P1477" s="9">
        <f>shipments[[#This Row],[Profit]]/shipments[[#This Row],[Sales Amount]]</f>
        <v>-7.5363709032773757E-2</v>
      </c>
    </row>
    <row r="1478" spans="1:16" x14ac:dyDescent="1">
      <c r="A1478" t="s">
        <v>1513</v>
      </c>
      <c r="B1478" t="s">
        <v>8040</v>
      </c>
      <c r="C1478" t="s">
        <v>8022</v>
      </c>
      <c r="D1478" t="s">
        <v>8032</v>
      </c>
      <c r="E1478" s="1">
        <v>45231</v>
      </c>
      <c r="F1478">
        <v>3399.75</v>
      </c>
      <c r="G1478">
        <v>486</v>
      </c>
      <c r="H1478" t="s">
        <v>6</v>
      </c>
      <c r="I1478" t="str">
        <f>_xlfn.XLOOKUP(shipments[[#This Row],[SPID]],people[SPID],people[Sales_person],"NA",0)</f>
        <v>Gunar Cockshoot</v>
      </c>
      <c r="J1478">
        <f>YEAR(shipments[[#This Row],[Shipdate]])</f>
        <v>2023</v>
      </c>
      <c r="K1478">
        <f>MONTH(shipments[[#This Row],[Shipdate]])</f>
        <v>11</v>
      </c>
      <c r="L1478" t="str">
        <f>TEXT(shipments[[#This Row],[Shipdate]],"mmmm")</f>
        <v>November</v>
      </c>
      <c r="M1478">
        <f>_xlfn.XLOOKUP(shipments[[#This Row],[PID]],products[PID],products[Cost_per_box],"NA",0)</f>
        <v>10.51</v>
      </c>
      <c r="N1478">
        <f>shipments[[#This Row],[Boxes]]*shipments[[#This Row],[Cost Per Box]]</f>
        <v>5107.8599999999997</v>
      </c>
      <c r="O1478">
        <f>shipments[[#This Row],[Sales Amount]]-shipments[[#This Row],[Total Cost]]</f>
        <v>-1708.1099999999997</v>
      </c>
      <c r="P1478" s="9">
        <f>shipments[[#This Row],[Profit]]/shipments[[#This Row],[Sales Amount]]</f>
        <v>-0.50242223692918586</v>
      </c>
    </row>
    <row r="1479" spans="1:16" x14ac:dyDescent="1">
      <c r="A1479" t="s">
        <v>1514</v>
      </c>
      <c r="B1479" t="s">
        <v>8040</v>
      </c>
      <c r="C1479" t="s">
        <v>8023</v>
      </c>
      <c r="D1479" t="s">
        <v>8037</v>
      </c>
      <c r="E1479" s="1">
        <v>45245</v>
      </c>
      <c r="F1479">
        <v>1917</v>
      </c>
      <c r="G1479">
        <v>120</v>
      </c>
      <c r="H1479" t="s">
        <v>6</v>
      </c>
      <c r="I1479" t="str">
        <f>_xlfn.XLOOKUP(shipments[[#This Row],[SPID]],people[SPID],people[Sales_person],"NA",0)</f>
        <v>Gunar Cockshoot</v>
      </c>
      <c r="J1479">
        <f>YEAR(shipments[[#This Row],[Shipdate]])</f>
        <v>2023</v>
      </c>
      <c r="K1479">
        <f>MONTH(shipments[[#This Row],[Shipdate]])</f>
        <v>11</v>
      </c>
      <c r="L1479" t="str">
        <f>TEXT(shipments[[#This Row],[Shipdate]],"mmmm")</f>
        <v>November</v>
      </c>
      <c r="M1479">
        <f>_xlfn.XLOOKUP(shipments[[#This Row],[PID]],products[PID],products[Cost_per_box],"NA",0)</f>
        <v>6.43</v>
      </c>
      <c r="N1479">
        <f>shipments[[#This Row],[Boxes]]*shipments[[#This Row],[Cost Per Box]]</f>
        <v>771.59999999999991</v>
      </c>
      <c r="O1479">
        <f>shipments[[#This Row],[Sales Amount]]-shipments[[#This Row],[Total Cost]]</f>
        <v>1145.4000000000001</v>
      </c>
      <c r="P1479" s="9">
        <f>shipments[[#This Row],[Profit]]/shipments[[#This Row],[Sales Amount]]</f>
        <v>0.59749608763693274</v>
      </c>
    </row>
    <row r="1480" spans="1:16" x14ac:dyDescent="1">
      <c r="A1480" t="s">
        <v>1515</v>
      </c>
      <c r="B1480" t="s">
        <v>8040</v>
      </c>
      <c r="C1480" t="s">
        <v>8024</v>
      </c>
      <c r="D1480" t="s">
        <v>8032</v>
      </c>
      <c r="E1480" s="1">
        <v>44985</v>
      </c>
      <c r="F1480">
        <v>4036.5</v>
      </c>
      <c r="G1480">
        <v>202</v>
      </c>
      <c r="H1480" t="s">
        <v>6</v>
      </c>
      <c r="I1480" t="str">
        <f>_xlfn.XLOOKUP(shipments[[#This Row],[SPID]],people[SPID],people[Sales_person],"NA",0)</f>
        <v>Gunar Cockshoot</v>
      </c>
      <c r="J1480">
        <f>YEAR(shipments[[#This Row],[Shipdate]])</f>
        <v>2023</v>
      </c>
      <c r="K1480">
        <f>MONTH(shipments[[#This Row],[Shipdate]])</f>
        <v>2</v>
      </c>
      <c r="L1480" t="str">
        <f>TEXT(shipments[[#This Row],[Shipdate]],"mmmm")</f>
        <v>February</v>
      </c>
      <c r="M1480">
        <f>_xlfn.XLOOKUP(shipments[[#This Row],[PID]],products[PID],products[Cost_per_box],"NA",0)</f>
        <v>12.41</v>
      </c>
      <c r="N1480">
        <f>shipments[[#This Row],[Boxes]]*shipments[[#This Row],[Cost Per Box]]</f>
        <v>2506.8200000000002</v>
      </c>
      <c r="O1480">
        <f>shipments[[#This Row],[Sales Amount]]-shipments[[#This Row],[Total Cost]]</f>
        <v>1529.6799999999998</v>
      </c>
      <c r="P1480" s="9">
        <f>shipments[[#This Row],[Profit]]/shipments[[#This Row],[Sales Amount]]</f>
        <v>0.37896197200545023</v>
      </c>
    </row>
    <row r="1481" spans="1:16" x14ac:dyDescent="1">
      <c r="A1481" t="s">
        <v>1516</v>
      </c>
      <c r="B1481" t="s">
        <v>8040</v>
      </c>
      <c r="C1481" t="s">
        <v>8024</v>
      </c>
      <c r="D1481" t="s">
        <v>8037</v>
      </c>
      <c r="E1481" s="1">
        <v>44965</v>
      </c>
      <c r="F1481">
        <v>3093.75</v>
      </c>
      <c r="G1481">
        <v>155</v>
      </c>
      <c r="H1481" t="s">
        <v>6</v>
      </c>
      <c r="I1481" t="str">
        <f>_xlfn.XLOOKUP(shipments[[#This Row],[SPID]],people[SPID],people[Sales_person],"NA",0)</f>
        <v>Gunar Cockshoot</v>
      </c>
      <c r="J1481">
        <f>YEAR(shipments[[#This Row],[Shipdate]])</f>
        <v>2023</v>
      </c>
      <c r="K1481">
        <f>MONTH(shipments[[#This Row],[Shipdate]])</f>
        <v>2</v>
      </c>
      <c r="L1481" t="str">
        <f>TEXT(shipments[[#This Row],[Shipdate]],"mmmm")</f>
        <v>February</v>
      </c>
      <c r="M1481">
        <f>_xlfn.XLOOKUP(shipments[[#This Row],[PID]],products[PID],products[Cost_per_box],"NA",0)</f>
        <v>12.41</v>
      </c>
      <c r="N1481">
        <f>shipments[[#This Row],[Boxes]]*shipments[[#This Row],[Cost Per Box]]</f>
        <v>1923.55</v>
      </c>
      <c r="O1481">
        <f>shipments[[#This Row],[Sales Amount]]-shipments[[#This Row],[Total Cost]]</f>
        <v>1170.2</v>
      </c>
      <c r="P1481" s="9">
        <f>shipments[[#This Row],[Profit]]/shipments[[#This Row],[Sales Amount]]</f>
        <v>0.37824646464646466</v>
      </c>
    </row>
    <row r="1482" spans="1:16" x14ac:dyDescent="1">
      <c r="A1482" t="s">
        <v>1517</v>
      </c>
      <c r="B1482" t="s">
        <v>8040</v>
      </c>
      <c r="C1482" t="s">
        <v>8024</v>
      </c>
      <c r="D1482" t="s">
        <v>8032</v>
      </c>
      <c r="E1482" s="1">
        <v>45258</v>
      </c>
      <c r="F1482">
        <v>6520.5</v>
      </c>
      <c r="G1482">
        <v>327</v>
      </c>
      <c r="H1482" t="s">
        <v>6</v>
      </c>
      <c r="I1482" t="str">
        <f>_xlfn.XLOOKUP(shipments[[#This Row],[SPID]],people[SPID],people[Sales_person],"NA",0)</f>
        <v>Gunar Cockshoot</v>
      </c>
      <c r="J1482">
        <f>YEAR(shipments[[#This Row],[Shipdate]])</f>
        <v>2023</v>
      </c>
      <c r="K1482">
        <f>MONTH(shipments[[#This Row],[Shipdate]])</f>
        <v>11</v>
      </c>
      <c r="L1482" t="str">
        <f>TEXT(shipments[[#This Row],[Shipdate]],"mmmm")</f>
        <v>November</v>
      </c>
      <c r="M1482">
        <f>_xlfn.XLOOKUP(shipments[[#This Row],[PID]],products[PID],products[Cost_per_box],"NA",0)</f>
        <v>12.41</v>
      </c>
      <c r="N1482">
        <f>shipments[[#This Row],[Boxes]]*shipments[[#This Row],[Cost Per Box]]</f>
        <v>4058.07</v>
      </c>
      <c r="O1482">
        <f>shipments[[#This Row],[Sales Amount]]-shipments[[#This Row],[Total Cost]]</f>
        <v>2462.4299999999998</v>
      </c>
      <c r="P1482" s="9">
        <f>shipments[[#This Row],[Profit]]/shipments[[#This Row],[Sales Amount]]</f>
        <v>0.37764435242696109</v>
      </c>
    </row>
    <row r="1483" spans="1:16" x14ac:dyDescent="1">
      <c r="A1483" t="s">
        <v>1518</v>
      </c>
      <c r="B1483" t="s">
        <v>8040</v>
      </c>
      <c r="C1483" t="s">
        <v>8025</v>
      </c>
      <c r="D1483" t="s">
        <v>8034</v>
      </c>
      <c r="E1483" s="1">
        <v>45232</v>
      </c>
      <c r="F1483">
        <v>8217</v>
      </c>
      <c r="G1483">
        <v>457</v>
      </c>
      <c r="H1483" t="s">
        <v>6</v>
      </c>
      <c r="I1483" t="str">
        <f>_xlfn.XLOOKUP(shipments[[#This Row],[SPID]],people[SPID],people[Sales_person],"NA",0)</f>
        <v>Gunar Cockshoot</v>
      </c>
      <c r="J1483">
        <f>YEAR(shipments[[#This Row],[Shipdate]])</f>
        <v>2023</v>
      </c>
      <c r="K1483">
        <f>MONTH(shipments[[#This Row],[Shipdate]])</f>
        <v>11</v>
      </c>
      <c r="L1483" t="str">
        <f>TEXT(shipments[[#This Row],[Shipdate]],"mmmm")</f>
        <v>November</v>
      </c>
      <c r="M1483">
        <f>_xlfn.XLOOKUP(shipments[[#This Row],[PID]],products[PID],products[Cost_per_box],"NA",0)</f>
        <v>9.57</v>
      </c>
      <c r="N1483">
        <f>shipments[[#This Row],[Boxes]]*shipments[[#This Row],[Cost Per Box]]</f>
        <v>4373.49</v>
      </c>
      <c r="O1483">
        <f>shipments[[#This Row],[Sales Amount]]-shipments[[#This Row],[Total Cost]]</f>
        <v>3843.51</v>
      </c>
      <c r="P1483" s="9">
        <f>shipments[[#This Row],[Profit]]/shipments[[#This Row],[Sales Amount]]</f>
        <v>0.46775100401606429</v>
      </c>
    </row>
    <row r="1484" spans="1:16" x14ac:dyDescent="1">
      <c r="A1484" t="s">
        <v>1519</v>
      </c>
      <c r="B1484" t="s">
        <v>8040</v>
      </c>
      <c r="C1484" t="s">
        <v>8025</v>
      </c>
      <c r="D1484" t="s">
        <v>8032</v>
      </c>
      <c r="E1484" s="1">
        <v>44977</v>
      </c>
      <c r="F1484">
        <v>10397.25</v>
      </c>
      <c r="G1484">
        <v>578</v>
      </c>
      <c r="H1484" t="s">
        <v>6</v>
      </c>
      <c r="I1484" t="str">
        <f>_xlfn.XLOOKUP(shipments[[#This Row],[SPID]],people[SPID],people[Sales_person],"NA",0)</f>
        <v>Gunar Cockshoot</v>
      </c>
      <c r="J1484">
        <f>YEAR(shipments[[#This Row],[Shipdate]])</f>
        <v>2023</v>
      </c>
      <c r="K1484">
        <f>MONTH(shipments[[#This Row],[Shipdate]])</f>
        <v>2</v>
      </c>
      <c r="L1484" t="str">
        <f>TEXT(shipments[[#This Row],[Shipdate]],"mmmm")</f>
        <v>February</v>
      </c>
      <c r="M1484">
        <f>_xlfn.XLOOKUP(shipments[[#This Row],[PID]],products[PID],products[Cost_per_box],"NA",0)</f>
        <v>9.57</v>
      </c>
      <c r="N1484">
        <f>shipments[[#This Row],[Boxes]]*shipments[[#This Row],[Cost Per Box]]</f>
        <v>5531.46</v>
      </c>
      <c r="O1484">
        <f>shipments[[#This Row],[Sales Amount]]-shipments[[#This Row],[Total Cost]]</f>
        <v>4865.79</v>
      </c>
      <c r="P1484" s="9">
        <f>shipments[[#This Row],[Profit]]/shipments[[#This Row],[Sales Amount]]</f>
        <v>0.4679881699487845</v>
      </c>
    </row>
    <row r="1485" spans="1:16" x14ac:dyDescent="1">
      <c r="A1485" t="s">
        <v>1520</v>
      </c>
      <c r="B1485" t="s">
        <v>8040</v>
      </c>
      <c r="C1485" t="s">
        <v>8026</v>
      </c>
      <c r="D1485" t="s">
        <v>8035</v>
      </c>
      <c r="E1485" s="1">
        <v>45474</v>
      </c>
      <c r="F1485">
        <v>5440.5</v>
      </c>
      <c r="G1485">
        <v>681</v>
      </c>
      <c r="H1485" t="s">
        <v>17</v>
      </c>
      <c r="I1485" t="str">
        <f>_xlfn.XLOOKUP(shipments[[#This Row],[SPID]],people[SPID],people[Sales_person],"NA",0)</f>
        <v>Gunar Cockshoot</v>
      </c>
      <c r="J1485">
        <f>YEAR(shipments[[#This Row],[Shipdate]])</f>
        <v>2024</v>
      </c>
      <c r="K1485">
        <f>MONTH(shipments[[#This Row],[Shipdate]])</f>
        <v>7</v>
      </c>
      <c r="L1485" t="str">
        <f>TEXT(shipments[[#This Row],[Shipdate]],"mmmm")</f>
        <v>July</v>
      </c>
      <c r="M1485">
        <f>_xlfn.XLOOKUP(shipments[[#This Row],[PID]],products[PID],products[Cost_per_box],"NA",0)</f>
        <v>8.43</v>
      </c>
      <c r="N1485">
        <f>shipments[[#This Row],[Boxes]]*shipments[[#This Row],[Cost Per Box]]</f>
        <v>5740.83</v>
      </c>
      <c r="O1485">
        <f>shipments[[#This Row],[Sales Amount]]-shipments[[#This Row],[Total Cost]]</f>
        <v>-300.32999999999993</v>
      </c>
      <c r="P1485" s="9">
        <f>shipments[[#This Row],[Profit]]/shipments[[#This Row],[Sales Amount]]</f>
        <v>-5.5202646815550031E-2</v>
      </c>
    </row>
    <row r="1486" spans="1:16" x14ac:dyDescent="1">
      <c r="A1486" t="s">
        <v>1521</v>
      </c>
      <c r="B1486" t="s">
        <v>8040</v>
      </c>
      <c r="C1486" t="s">
        <v>8026</v>
      </c>
      <c r="D1486" t="s">
        <v>8034</v>
      </c>
      <c r="E1486" s="1">
        <v>45314</v>
      </c>
      <c r="F1486">
        <v>10374.75</v>
      </c>
      <c r="G1486">
        <v>944</v>
      </c>
      <c r="H1486" t="s">
        <v>39</v>
      </c>
      <c r="I1486" t="str">
        <f>_xlfn.XLOOKUP(shipments[[#This Row],[SPID]],people[SPID],people[Sales_person],"NA",0)</f>
        <v>Gunar Cockshoot</v>
      </c>
      <c r="J1486">
        <f>YEAR(shipments[[#This Row],[Shipdate]])</f>
        <v>2024</v>
      </c>
      <c r="K1486">
        <f>MONTH(shipments[[#This Row],[Shipdate]])</f>
        <v>1</v>
      </c>
      <c r="L1486" t="str">
        <f>TEXT(shipments[[#This Row],[Shipdate]],"mmmm")</f>
        <v>January</v>
      </c>
      <c r="M1486">
        <f>_xlfn.XLOOKUP(shipments[[#This Row],[PID]],products[PID],products[Cost_per_box],"NA",0)</f>
        <v>8.43</v>
      </c>
      <c r="N1486">
        <f>shipments[[#This Row],[Boxes]]*shipments[[#This Row],[Cost Per Box]]</f>
        <v>7957.92</v>
      </c>
      <c r="O1486">
        <f>shipments[[#This Row],[Sales Amount]]-shipments[[#This Row],[Total Cost]]</f>
        <v>2416.83</v>
      </c>
      <c r="P1486" s="9">
        <f>shipments[[#This Row],[Profit]]/shipments[[#This Row],[Sales Amount]]</f>
        <v>0.23295308320682426</v>
      </c>
    </row>
    <row r="1487" spans="1:16" x14ac:dyDescent="1">
      <c r="A1487" t="s">
        <v>1522</v>
      </c>
      <c r="B1487" t="s">
        <v>8040</v>
      </c>
      <c r="C1487" t="s">
        <v>8027</v>
      </c>
      <c r="D1487" t="s">
        <v>8036</v>
      </c>
      <c r="E1487" s="1">
        <v>45265</v>
      </c>
      <c r="F1487">
        <v>4297.5</v>
      </c>
      <c r="G1487">
        <v>478</v>
      </c>
      <c r="H1487" t="s">
        <v>6</v>
      </c>
      <c r="I1487" t="str">
        <f>_xlfn.XLOOKUP(shipments[[#This Row],[SPID]],people[SPID],people[Sales_person],"NA",0)</f>
        <v>Gunar Cockshoot</v>
      </c>
      <c r="J1487">
        <f>YEAR(shipments[[#This Row],[Shipdate]])</f>
        <v>2023</v>
      </c>
      <c r="K1487">
        <f>MONTH(shipments[[#This Row],[Shipdate]])</f>
        <v>12</v>
      </c>
      <c r="L1487" t="str">
        <f>TEXT(shipments[[#This Row],[Shipdate]],"mmmm")</f>
        <v>December</v>
      </c>
      <c r="M1487">
        <f>_xlfn.XLOOKUP(shipments[[#This Row],[PID]],products[PID],products[Cost_per_box],"NA",0)</f>
        <v>6.8</v>
      </c>
      <c r="N1487">
        <f>shipments[[#This Row],[Boxes]]*shipments[[#This Row],[Cost Per Box]]</f>
        <v>3250.4</v>
      </c>
      <c r="O1487">
        <f>shipments[[#This Row],[Sales Amount]]-shipments[[#This Row],[Total Cost]]</f>
        <v>1047.0999999999999</v>
      </c>
      <c r="P1487" s="9">
        <f>shipments[[#This Row],[Profit]]/shipments[[#This Row],[Sales Amount]]</f>
        <v>0.24365328679464804</v>
      </c>
    </row>
    <row r="1488" spans="1:16" x14ac:dyDescent="1">
      <c r="A1488" t="s">
        <v>1523</v>
      </c>
      <c r="B1488" t="s">
        <v>8040</v>
      </c>
      <c r="C1488" t="s">
        <v>8027</v>
      </c>
      <c r="D1488" t="s">
        <v>8032</v>
      </c>
      <c r="E1488" s="1">
        <v>45236</v>
      </c>
      <c r="F1488">
        <v>12876.75</v>
      </c>
      <c r="G1488">
        <v>1431</v>
      </c>
      <c r="H1488" t="s">
        <v>6</v>
      </c>
      <c r="I1488" t="str">
        <f>_xlfn.XLOOKUP(shipments[[#This Row],[SPID]],people[SPID],people[Sales_person],"NA",0)</f>
        <v>Gunar Cockshoot</v>
      </c>
      <c r="J1488">
        <f>YEAR(shipments[[#This Row],[Shipdate]])</f>
        <v>2023</v>
      </c>
      <c r="K1488">
        <f>MONTH(shipments[[#This Row],[Shipdate]])</f>
        <v>11</v>
      </c>
      <c r="L1488" t="str">
        <f>TEXT(shipments[[#This Row],[Shipdate]],"mmmm")</f>
        <v>November</v>
      </c>
      <c r="M1488">
        <f>_xlfn.XLOOKUP(shipments[[#This Row],[PID]],products[PID],products[Cost_per_box],"NA",0)</f>
        <v>6.8</v>
      </c>
      <c r="N1488">
        <f>shipments[[#This Row],[Boxes]]*shipments[[#This Row],[Cost Per Box]]</f>
        <v>9730.7999999999993</v>
      </c>
      <c r="O1488">
        <f>shipments[[#This Row],[Sales Amount]]-shipments[[#This Row],[Total Cost]]</f>
        <v>3145.9500000000007</v>
      </c>
      <c r="P1488" s="9">
        <f>shipments[[#This Row],[Profit]]/shipments[[#This Row],[Sales Amount]]</f>
        <v>0.24431242355408009</v>
      </c>
    </row>
    <row r="1489" spans="1:16" x14ac:dyDescent="1">
      <c r="A1489" t="s">
        <v>1524</v>
      </c>
      <c r="B1489" t="s">
        <v>8040</v>
      </c>
      <c r="C1489" t="s">
        <v>8027</v>
      </c>
      <c r="D1489" t="s">
        <v>8035</v>
      </c>
      <c r="E1489" s="1">
        <v>45173</v>
      </c>
      <c r="F1489">
        <v>14458.5</v>
      </c>
      <c r="G1489">
        <v>2066</v>
      </c>
      <c r="H1489" t="s">
        <v>39</v>
      </c>
      <c r="I1489" t="str">
        <f>_xlfn.XLOOKUP(shipments[[#This Row],[SPID]],people[SPID],people[Sales_person],"NA",0)</f>
        <v>Gunar Cockshoot</v>
      </c>
      <c r="J1489">
        <f>YEAR(shipments[[#This Row],[Shipdate]])</f>
        <v>2023</v>
      </c>
      <c r="K1489">
        <f>MONTH(shipments[[#This Row],[Shipdate]])</f>
        <v>9</v>
      </c>
      <c r="L1489" t="str">
        <f>TEXT(shipments[[#This Row],[Shipdate]],"mmmm")</f>
        <v>September</v>
      </c>
      <c r="M1489">
        <f>_xlfn.XLOOKUP(shipments[[#This Row],[PID]],products[PID],products[Cost_per_box],"NA",0)</f>
        <v>6.8</v>
      </c>
      <c r="N1489">
        <f>shipments[[#This Row],[Boxes]]*shipments[[#This Row],[Cost Per Box]]</f>
        <v>14048.8</v>
      </c>
      <c r="O1489">
        <f>shipments[[#This Row],[Sales Amount]]-shipments[[#This Row],[Total Cost]]</f>
        <v>409.70000000000073</v>
      </c>
      <c r="P1489" s="9">
        <f>shipments[[#This Row],[Profit]]/shipments[[#This Row],[Sales Amount]]</f>
        <v>2.8336272780717275E-2</v>
      </c>
    </row>
    <row r="1490" spans="1:16" x14ac:dyDescent="1">
      <c r="A1490" t="s">
        <v>1525</v>
      </c>
      <c r="B1490" t="s">
        <v>8040</v>
      </c>
      <c r="C1490" t="s">
        <v>8027</v>
      </c>
      <c r="D1490" t="s">
        <v>8037</v>
      </c>
      <c r="E1490" s="1">
        <v>45366</v>
      </c>
      <c r="F1490">
        <v>2589.75</v>
      </c>
      <c r="G1490">
        <v>370</v>
      </c>
      <c r="H1490" t="s">
        <v>6</v>
      </c>
      <c r="I1490" t="str">
        <f>_xlfn.XLOOKUP(shipments[[#This Row],[SPID]],people[SPID],people[Sales_person],"NA",0)</f>
        <v>Gunar Cockshoot</v>
      </c>
      <c r="J1490">
        <f>YEAR(shipments[[#This Row],[Shipdate]])</f>
        <v>2024</v>
      </c>
      <c r="K1490">
        <f>MONTH(shipments[[#This Row],[Shipdate]])</f>
        <v>3</v>
      </c>
      <c r="L1490" t="str">
        <f>TEXT(shipments[[#This Row],[Shipdate]],"mmmm")</f>
        <v>March</v>
      </c>
      <c r="M1490">
        <f>_xlfn.XLOOKUP(shipments[[#This Row],[PID]],products[PID],products[Cost_per_box],"NA",0)</f>
        <v>6.8</v>
      </c>
      <c r="N1490">
        <f>shipments[[#This Row],[Boxes]]*shipments[[#This Row],[Cost Per Box]]</f>
        <v>2516</v>
      </c>
      <c r="O1490">
        <f>shipments[[#This Row],[Sales Amount]]-shipments[[#This Row],[Total Cost]]</f>
        <v>73.75</v>
      </c>
      <c r="P1490" s="9">
        <f>shipments[[#This Row],[Profit]]/shipments[[#This Row],[Sales Amount]]</f>
        <v>2.8477652283038904E-2</v>
      </c>
    </row>
    <row r="1491" spans="1:16" x14ac:dyDescent="1">
      <c r="A1491" t="s">
        <v>1526</v>
      </c>
      <c r="B1491" t="s">
        <v>8040</v>
      </c>
      <c r="C1491" t="s">
        <v>8028</v>
      </c>
      <c r="D1491" t="s">
        <v>8032</v>
      </c>
      <c r="E1491" s="1">
        <v>45469</v>
      </c>
      <c r="F1491">
        <v>5442.75</v>
      </c>
      <c r="G1491">
        <v>188</v>
      </c>
      <c r="H1491" t="s">
        <v>6</v>
      </c>
      <c r="I1491" t="str">
        <f>_xlfn.XLOOKUP(shipments[[#This Row],[SPID]],people[SPID],people[Sales_person],"NA",0)</f>
        <v>Gunar Cockshoot</v>
      </c>
      <c r="J1491">
        <f>YEAR(shipments[[#This Row],[Shipdate]])</f>
        <v>2024</v>
      </c>
      <c r="K1491">
        <f>MONTH(shipments[[#This Row],[Shipdate]])</f>
        <v>6</v>
      </c>
      <c r="L1491" t="str">
        <f>TEXT(shipments[[#This Row],[Shipdate]],"mmmm")</f>
        <v>June</v>
      </c>
      <c r="M1491">
        <f>_xlfn.XLOOKUP(shipments[[#This Row],[PID]],products[PID],products[Cost_per_box],"NA",0)</f>
        <v>5.04</v>
      </c>
      <c r="N1491">
        <f>shipments[[#This Row],[Boxes]]*shipments[[#This Row],[Cost Per Box]]</f>
        <v>947.52</v>
      </c>
      <c r="O1491">
        <f>shipments[[#This Row],[Sales Amount]]-shipments[[#This Row],[Total Cost]]</f>
        <v>4495.2299999999996</v>
      </c>
      <c r="P1491" s="9">
        <f>shipments[[#This Row],[Profit]]/shipments[[#This Row],[Sales Amount]]</f>
        <v>0.82591153369160797</v>
      </c>
    </row>
    <row r="1492" spans="1:16" x14ac:dyDescent="1">
      <c r="A1492" t="s">
        <v>1527</v>
      </c>
      <c r="B1492" t="s">
        <v>8040</v>
      </c>
      <c r="C1492" t="s">
        <v>8029</v>
      </c>
      <c r="D1492" t="s">
        <v>8033</v>
      </c>
      <c r="E1492" s="1">
        <v>45397</v>
      </c>
      <c r="F1492">
        <v>12001.5</v>
      </c>
      <c r="G1492">
        <v>1092</v>
      </c>
      <c r="H1492" t="s">
        <v>6</v>
      </c>
      <c r="I1492" t="str">
        <f>_xlfn.XLOOKUP(shipments[[#This Row],[SPID]],people[SPID],people[Sales_person],"NA",0)</f>
        <v>Gunar Cockshoot</v>
      </c>
      <c r="J1492">
        <f>YEAR(shipments[[#This Row],[Shipdate]])</f>
        <v>2024</v>
      </c>
      <c r="K1492">
        <f>MONTH(shipments[[#This Row],[Shipdate]])</f>
        <v>4</v>
      </c>
      <c r="L1492" t="str">
        <f>TEXT(shipments[[#This Row],[Shipdate]],"mmmm")</f>
        <v>April</v>
      </c>
      <c r="M1492">
        <f>_xlfn.XLOOKUP(shipments[[#This Row],[PID]],products[PID],products[Cost_per_box],"NA",0)</f>
        <v>2.76</v>
      </c>
      <c r="N1492">
        <f>shipments[[#This Row],[Boxes]]*shipments[[#This Row],[Cost Per Box]]</f>
        <v>3013.9199999999996</v>
      </c>
      <c r="O1492">
        <f>shipments[[#This Row],[Sales Amount]]-shipments[[#This Row],[Total Cost]]</f>
        <v>8987.58</v>
      </c>
      <c r="P1492" s="9">
        <f>shipments[[#This Row],[Profit]]/shipments[[#This Row],[Sales Amount]]</f>
        <v>0.74887139107611544</v>
      </c>
    </row>
    <row r="1493" spans="1:16" x14ac:dyDescent="1">
      <c r="A1493" t="s">
        <v>1528</v>
      </c>
      <c r="B1493" t="s">
        <v>8040</v>
      </c>
      <c r="C1493" t="s">
        <v>8029</v>
      </c>
      <c r="D1493" t="s">
        <v>8035</v>
      </c>
      <c r="E1493" s="1">
        <v>45467</v>
      </c>
      <c r="F1493">
        <v>17118</v>
      </c>
      <c r="G1493">
        <v>1427</v>
      </c>
      <c r="H1493" t="s">
        <v>6</v>
      </c>
      <c r="I1493" t="str">
        <f>_xlfn.XLOOKUP(shipments[[#This Row],[SPID]],people[SPID],people[Sales_person],"NA",0)</f>
        <v>Gunar Cockshoot</v>
      </c>
      <c r="J1493">
        <f>YEAR(shipments[[#This Row],[Shipdate]])</f>
        <v>2024</v>
      </c>
      <c r="K1493">
        <f>MONTH(shipments[[#This Row],[Shipdate]])</f>
        <v>6</v>
      </c>
      <c r="L1493" t="str">
        <f>TEXT(shipments[[#This Row],[Shipdate]],"mmmm")</f>
        <v>June</v>
      </c>
      <c r="M1493">
        <f>_xlfn.XLOOKUP(shipments[[#This Row],[PID]],products[PID],products[Cost_per_box],"NA",0)</f>
        <v>2.76</v>
      </c>
      <c r="N1493">
        <f>shipments[[#This Row],[Boxes]]*shipments[[#This Row],[Cost Per Box]]</f>
        <v>3938.5199999999995</v>
      </c>
      <c r="O1493">
        <f>shipments[[#This Row],[Sales Amount]]-shipments[[#This Row],[Total Cost]]</f>
        <v>13179.48</v>
      </c>
      <c r="P1493" s="9">
        <f>shipments[[#This Row],[Profit]]/shipments[[#This Row],[Sales Amount]]</f>
        <v>0.76991938310550301</v>
      </c>
    </row>
    <row r="1494" spans="1:16" x14ac:dyDescent="1">
      <c r="A1494" t="s">
        <v>1529</v>
      </c>
      <c r="B1494" t="s">
        <v>8040</v>
      </c>
      <c r="C1494" t="s">
        <v>8029</v>
      </c>
      <c r="D1494" t="s">
        <v>8037</v>
      </c>
      <c r="E1494" s="1">
        <v>45411</v>
      </c>
      <c r="F1494">
        <v>5530.5</v>
      </c>
      <c r="G1494">
        <v>461</v>
      </c>
      <c r="H1494" t="s">
        <v>6</v>
      </c>
      <c r="I1494" t="str">
        <f>_xlfn.XLOOKUP(shipments[[#This Row],[SPID]],people[SPID],people[Sales_person],"NA",0)</f>
        <v>Gunar Cockshoot</v>
      </c>
      <c r="J1494">
        <f>YEAR(shipments[[#This Row],[Shipdate]])</f>
        <v>2024</v>
      </c>
      <c r="K1494">
        <f>MONTH(shipments[[#This Row],[Shipdate]])</f>
        <v>4</v>
      </c>
      <c r="L1494" t="str">
        <f>TEXT(shipments[[#This Row],[Shipdate]],"mmmm")</f>
        <v>April</v>
      </c>
      <c r="M1494">
        <f>_xlfn.XLOOKUP(shipments[[#This Row],[PID]],products[PID],products[Cost_per_box],"NA",0)</f>
        <v>2.76</v>
      </c>
      <c r="N1494">
        <f>shipments[[#This Row],[Boxes]]*shipments[[#This Row],[Cost Per Box]]</f>
        <v>1272.3599999999999</v>
      </c>
      <c r="O1494">
        <f>shipments[[#This Row],[Sales Amount]]-shipments[[#This Row],[Total Cost]]</f>
        <v>4258.1400000000003</v>
      </c>
      <c r="P1494" s="9">
        <f>shipments[[#This Row],[Profit]]/shipments[[#This Row],[Sales Amount]]</f>
        <v>0.76993761866015742</v>
      </c>
    </row>
    <row r="1495" spans="1:16" x14ac:dyDescent="1">
      <c r="A1495" t="s">
        <v>1530</v>
      </c>
      <c r="B1495" t="s">
        <v>8040</v>
      </c>
      <c r="C1495" t="s">
        <v>8029</v>
      </c>
      <c r="D1495" t="s">
        <v>8037</v>
      </c>
      <c r="E1495" s="1">
        <v>45555</v>
      </c>
      <c r="F1495">
        <v>5427</v>
      </c>
      <c r="G1495">
        <v>453</v>
      </c>
      <c r="H1495" t="s">
        <v>25</v>
      </c>
      <c r="I1495" t="str">
        <f>_xlfn.XLOOKUP(shipments[[#This Row],[SPID]],people[SPID],people[Sales_person],"NA",0)</f>
        <v>Gunar Cockshoot</v>
      </c>
      <c r="J1495">
        <f>YEAR(shipments[[#This Row],[Shipdate]])</f>
        <v>2024</v>
      </c>
      <c r="K1495">
        <f>MONTH(shipments[[#This Row],[Shipdate]])</f>
        <v>9</v>
      </c>
      <c r="L1495" t="str">
        <f>TEXT(shipments[[#This Row],[Shipdate]],"mmmm")</f>
        <v>September</v>
      </c>
      <c r="M1495">
        <f>_xlfn.XLOOKUP(shipments[[#This Row],[PID]],products[PID],products[Cost_per_box],"NA",0)</f>
        <v>2.76</v>
      </c>
      <c r="N1495">
        <f>shipments[[#This Row],[Boxes]]*shipments[[#This Row],[Cost Per Box]]</f>
        <v>1250.28</v>
      </c>
      <c r="O1495">
        <f>shipments[[#This Row],[Sales Amount]]-shipments[[#This Row],[Total Cost]]</f>
        <v>4176.72</v>
      </c>
      <c r="P1495" s="9">
        <f>shipments[[#This Row],[Profit]]/shipments[[#This Row],[Sales Amount]]</f>
        <v>0.76961857379767828</v>
      </c>
    </row>
    <row r="1496" spans="1:16" x14ac:dyDescent="1">
      <c r="A1496" t="s">
        <v>1531</v>
      </c>
      <c r="B1496" t="s">
        <v>8040</v>
      </c>
      <c r="C1496" t="s">
        <v>8030</v>
      </c>
      <c r="D1496" t="s">
        <v>8037</v>
      </c>
      <c r="E1496" s="1">
        <v>45189</v>
      </c>
      <c r="F1496">
        <v>9240.75</v>
      </c>
      <c r="G1496">
        <v>1156</v>
      </c>
      <c r="H1496" t="s">
        <v>6</v>
      </c>
      <c r="I1496" t="str">
        <f>_xlfn.XLOOKUP(shipments[[#This Row],[SPID]],people[SPID],people[Sales_person],"NA",0)</f>
        <v>Gunar Cockshoot</v>
      </c>
      <c r="J1496">
        <f>YEAR(shipments[[#This Row],[Shipdate]])</f>
        <v>2023</v>
      </c>
      <c r="K1496">
        <f>MONTH(shipments[[#This Row],[Shipdate]])</f>
        <v>9</v>
      </c>
      <c r="L1496" t="str">
        <f>TEXT(shipments[[#This Row],[Shipdate]],"mmmm")</f>
        <v>September</v>
      </c>
      <c r="M1496">
        <f>_xlfn.XLOOKUP(shipments[[#This Row],[PID]],products[PID],products[Cost_per_box],"NA",0)</f>
        <v>3.32</v>
      </c>
      <c r="N1496">
        <f>shipments[[#This Row],[Boxes]]*shipments[[#This Row],[Cost Per Box]]</f>
        <v>3837.9199999999996</v>
      </c>
      <c r="O1496">
        <f>shipments[[#This Row],[Sales Amount]]-shipments[[#This Row],[Total Cost]]</f>
        <v>5402.83</v>
      </c>
      <c r="P1496" s="9">
        <f>shipments[[#This Row],[Profit]]/shipments[[#This Row],[Sales Amount]]</f>
        <v>0.58467440413386362</v>
      </c>
    </row>
    <row r="1497" spans="1:16" x14ac:dyDescent="1">
      <c r="A1497" t="s">
        <v>1532</v>
      </c>
      <c r="B1497" t="s">
        <v>8040</v>
      </c>
      <c r="C1497" t="s">
        <v>8030</v>
      </c>
      <c r="D1497" t="s">
        <v>8033</v>
      </c>
      <c r="E1497" s="1">
        <v>45308</v>
      </c>
      <c r="F1497">
        <v>276.75</v>
      </c>
      <c r="G1497">
        <v>26</v>
      </c>
      <c r="H1497" t="s">
        <v>6</v>
      </c>
      <c r="I1497" t="str">
        <f>_xlfn.XLOOKUP(shipments[[#This Row],[SPID]],people[SPID],people[Sales_person],"NA",0)</f>
        <v>Gunar Cockshoot</v>
      </c>
      <c r="J1497">
        <f>YEAR(shipments[[#This Row],[Shipdate]])</f>
        <v>2024</v>
      </c>
      <c r="K1497">
        <f>MONTH(shipments[[#This Row],[Shipdate]])</f>
        <v>1</v>
      </c>
      <c r="L1497" t="str">
        <f>TEXT(shipments[[#This Row],[Shipdate]],"mmmm")</f>
        <v>January</v>
      </c>
      <c r="M1497">
        <f>_xlfn.XLOOKUP(shipments[[#This Row],[PID]],products[PID],products[Cost_per_box],"NA",0)</f>
        <v>3.32</v>
      </c>
      <c r="N1497">
        <f>shipments[[#This Row],[Boxes]]*shipments[[#This Row],[Cost Per Box]]</f>
        <v>86.32</v>
      </c>
      <c r="O1497">
        <f>shipments[[#This Row],[Sales Amount]]-shipments[[#This Row],[Total Cost]]</f>
        <v>190.43</v>
      </c>
      <c r="P1497" s="9">
        <f>shipments[[#This Row],[Profit]]/shipments[[#This Row],[Sales Amount]]</f>
        <v>0.68809394760614273</v>
      </c>
    </row>
    <row r="1498" spans="1:16" x14ac:dyDescent="1">
      <c r="A1498" t="s">
        <v>1533</v>
      </c>
      <c r="B1498" t="s">
        <v>8040</v>
      </c>
      <c r="C1498" t="s">
        <v>8031</v>
      </c>
      <c r="D1498" t="s">
        <v>8037</v>
      </c>
      <c r="E1498" s="1">
        <v>45260</v>
      </c>
      <c r="F1498">
        <v>2882.25</v>
      </c>
      <c r="G1498">
        <v>132</v>
      </c>
      <c r="H1498" t="s">
        <v>6</v>
      </c>
      <c r="I1498" t="str">
        <f>_xlfn.XLOOKUP(shipments[[#This Row],[SPID]],people[SPID],people[Sales_person],"NA",0)</f>
        <v>Gunar Cockshoot</v>
      </c>
      <c r="J1498">
        <f>YEAR(shipments[[#This Row],[Shipdate]])</f>
        <v>2023</v>
      </c>
      <c r="K1498">
        <f>MONTH(shipments[[#This Row],[Shipdate]])</f>
        <v>11</v>
      </c>
      <c r="L1498" t="str">
        <f>TEXT(shipments[[#This Row],[Shipdate]],"mmmm")</f>
        <v>November</v>
      </c>
      <c r="M1498">
        <f>_xlfn.XLOOKUP(shipments[[#This Row],[PID]],products[PID],products[Cost_per_box],"NA",0)</f>
        <v>2.65</v>
      </c>
      <c r="N1498">
        <f>shipments[[#This Row],[Boxes]]*shipments[[#This Row],[Cost Per Box]]</f>
        <v>349.8</v>
      </c>
      <c r="O1498">
        <f>shipments[[#This Row],[Sales Amount]]-shipments[[#This Row],[Total Cost]]</f>
        <v>2532.4499999999998</v>
      </c>
      <c r="P1498" s="9">
        <f>shipments[[#This Row],[Profit]]/shipments[[#This Row],[Sales Amount]]</f>
        <v>0.87863648191517041</v>
      </c>
    </row>
    <row r="1499" spans="1:16" x14ac:dyDescent="1">
      <c r="A1499" t="s">
        <v>1534</v>
      </c>
      <c r="B1499" t="s">
        <v>8040</v>
      </c>
      <c r="C1499" t="s">
        <v>8031</v>
      </c>
      <c r="D1499" t="s">
        <v>8035</v>
      </c>
      <c r="E1499" s="1">
        <v>45127</v>
      </c>
      <c r="F1499">
        <v>6993</v>
      </c>
      <c r="G1499">
        <v>389</v>
      </c>
      <c r="H1499" t="s">
        <v>6</v>
      </c>
      <c r="I1499" t="str">
        <f>_xlfn.XLOOKUP(shipments[[#This Row],[SPID]],people[SPID],people[Sales_person],"NA",0)</f>
        <v>Gunar Cockshoot</v>
      </c>
      <c r="J1499">
        <f>YEAR(shipments[[#This Row],[Shipdate]])</f>
        <v>2023</v>
      </c>
      <c r="K1499">
        <f>MONTH(shipments[[#This Row],[Shipdate]])</f>
        <v>7</v>
      </c>
      <c r="L1499" t="str">
        <f>TEXT(shipments[[#This Row],[Shipdate]],"mmmm")</f>
        <v>July</v>
      </c>
      <c r="M1499">
        <f>_xlfn.XLOOKUP(shipments[[#This Row],[PID]],products[PID],products[Cost_per_box],"NA",0)</f>
        <v>2.65</v>
      </c>
      <c r="N1499">
        <f>shipments[[#This Row],[Boxes]]*shipments[[#This Row],[Cost Per Box]]</f>
        <v>1030.8499999999999</v>
      </c>
      <c r="O1499">
        <f>shipments[[#This Row],[Sales Amount]]-shipments[[#This Row],[Total Cost]]</f>
        <v>5962.15</v>
      </c>
      <c r="P1499" s="9">
        <f>shipments[[#This Row],[Profit]]/shipments[[#This Row],[Sales Amount]]</f>
        <v>0.85258830258830254</v>
      </c>
    </row>
    <row r="1500" spans="1:16" x14ac:dyDescent="1">
      <c r="A1500" t="s">
        <v>1535</v>
      </c>
      <c r="B1500" t="s">
        <v>8040</v>
      </c>
      <c r="C1500" t="s">
        <v>8031</v>
      </c>
      <c r="D1500" t="s">
        <v>8035</v>
      </c>
      <c r="E1500" s="1">
        <v>45225</v>
      </c>
      <c r="F1500">
        <v>9555.75</v>
      </c>
      <c r="G1500">
        <v>503</v>
      </c>
      <c r="H1500" t="s">
        <v>6</v>
      </c>
      <c r="I1500" t="str">
        <f>_xlfn.XLOOKUP(shipments[[#This Row],[SPID]],people[SPID],people[Sales_person],"NA",0)</f>
        <v>Gunar Cockshoot</v>
      </c>
      <c r="J1500">
        <f>YEAR(shipments[[#This Row],[Shipdate]])</f>
        <v>2023</v>
      </c>
      <c r="K1500">
        <f>MONTH(shipments[[#This Row],[Shipdate]])</f>
        <v>10</v>
      </c>
      <c r="L1500" t="str">
        <f>TEXT(shipments[[#This Row],[Shipdate]],"mmmm")</f>
        <v>October</v>
      </c>
      <c r="M1500">
        <f>_xlfn.XLOOKUP(shipments[[#This Row],[PID]],products[PID],products[Cost_per_box],"NA",0)</f>
        <v>2.65</v>
      </c>
      <c r="N1500">
        <f>shipments[[#This Row],[Boxes]]*shipments[[#This Row],[Cost Per Box]]</f>
        <v>1332.95</v>
      </c>
      <c r="O1500">
        <f>shipments[[#This Row],[Sales Amount]]-shipments[[#This Row],[Total Cost]]</f>
        <v>8222.7999999999993</v>
      </c>
      <c r="P1500" s="9">
        <f>shipments[[#This Row],[Profit]]/shipments[[#This Row],[Sales Amount]]</f>
        <v>0.86050807105669358</v>
      </c>
    </row>
    <row r="1501" spans="1:16" x14ac:dyDescent="1">
      <c r="A1501" t="s">
        <v>1536</v>
      </c>
      <c r="B1501" t="s">
        <v>8048</v>
      </c>
      <c r="C1501" t="s">
        <v>8010</v>
      </c>
      <c r="D1501" t="s">
        <v>8032</v>
      </c>
      <c r="E1501" s="1">
        <v>45190</v>
      </c>
      <c r="F1501">
        <v>105.75</v>
      </c>
      <c r="G1501">
        <v>7</v>
      </c>
      <c r="H1501" t="s">
        <v>6</v>
      </c>
      <c r="I1501" t="str">
        <f>_xlfn.XLOOKUP(shipments[[#This Row],[SPID]],people[SPID],people[Sales_person],"NA",0)</f>
        <v>Wilone O'Kielt</v>
      </c>
      <c r="J1501">
        <f>YEAR(shipments[[#This Row],[Shipdate]])</f>
        <v>2023</v>
      </c>
      <c r="K1501">
        <f>MONTH(shipments[[#This Row],[Shipdate]])</f>
        <v>9</v>
      </c>
      <c r="L1501" t="str">
        <f>TEXT(shipments[[#This Row],[Shipdate]],"mmmm")</f>
        <v>September</v>
      </c>
      <c r="M1501">
        <f>_xlfn.XLOOKUP(shipments[[#This Row],[PID]],products[PID],products[Cost_per_box],"NA",0)</f>
        <v>5.26</v>
      </c>
      <c r="N1501">
        <f>shipments[[#This Row],[Boxes]]*shipments[[#This Row],[Cost Per Box]]</f>
        <v>36.82</v>
      </c>
      <c r="O1501">
        <f>shipments[[#This Row],[Sales Amount]]-shipments[[#This Row],[Total Cost]]</f>
        <v>68.930000000000007</v>
      </c>
      <c r="P1501" s="9">
        <f>shipments[[#This Row],[Profit]]/shipments[[#This Row],[Sales Amount]]</f>
        <v>0.65182033096926717</v>
      </c>
    </row>
    <row r="1502" spans="1:16" x14ac:dyDescent="1">
      <c r="A1502" t="s">
        <v>1538</v>
      </c>
      <c r="B1502" t="s">
        <v>8048</v>
      </c>
      <c r="C1502" t="s">
        <v>8010</v>
      </c>
      <c r="D1502" t="s">
        <v>8033</v>
      </c>
      <c r="E1502" s="1">
        <v>45349</v>
      </c>
      <c r="F1502">
        <v>11094.75</v>
      </c>
      <c r="G1502">
        <v>694</v>
      </c>
      <c r="H1502" t="s">
        <v>6</v>
      </c>
      <c r="I1502" t="str">
        <f>_xlfn.XLOOKUP(shipments[[#This Row],[SPID]],people[SPID],people[Sales_person],"NA",0)</f>
        <v>Wilone O'Kielt</v>
      </c>
      <c r="J1502">
        <f>YEAR(shipments[[#This Row],[Shipdate]])</f>
        <v>2024</v>
      </c>
      <c r="K1502">
        <f>MONTH(shipments[[#This Row],[Shipdate]])</f>
        <v>2</v>
      </c>
      <c r="L1502" t="str">
        <f>TEXT(shipments[[#This Row],[Shipdate]],"mmmm")</f>
        <v>February</v>
      </c>
      <c r="M1502">
        <f>_xlfn.XLOOKUP(shipments[[#This Row],[PID]],products[PID],products[Cost_per_box],"NA",0)</f>
        <v>5.26</v>
      </c>
      <c r="N1502">
        <f>shipments[[#This Row],[Boxes]]*shipments[[#This Row],[Cost Per Box]]</f>
        <v>3650.44</v>
      </c>
      <c r="O1502">
        <f>shipments[[#This Row],[Sales Amount]]-shipments[[#This Row],[Total Cost]]</f>
        <v>7444.3099999999995</v>
      </c>
      <c r="P1502" s="9">
        <f>shipments[[#This Row],[Profit]]/shipments[[#This Row],[Sales Amount]]</f>
        <v>0.67097591203046481</v>
      </c>
    </row>
    <row r="1503" spans="1:16" x14ac:dyDescent="1">
      <c r="A1503" t="s">
        <v>1539</v>
      </c>
      <c r="B1503" t="s">
        <v>8048</v>
      </c>
      <c r="C1503" t="s">
        <v>8010</v>
      </c>
      <c r="D1503" t="s">
        <v>8033</v>
      </c>
      <c r="E1503" s="1">
        <v>45328</v>
      </c>
      <c r="F1503">
        <v>17597.25</v>
      </c>
      <c r="G1503">
        <v>1257</v>
      </c>
      <c r="H1503" t="s">
        <v>6</v>
      </c>
      <c r="I1503" t="str">
        <f>_xlfn.XLOOKUP(shipments[[#This Row],[SPID]],people[SPID],people[Sales_person],"NA",0)</f>
        <v>Wilone O'Kielt</v>
      </c>
      <c r="J1503">
        <f>YEAR(shipments[[#This Row],[Shipdate]])</f>
        <v>2024</v>
      </c>
      <c r="K1503">
        <f>MONTH(shipments[[#This Row],[Shipdate]])</f>
        <v>2</v>
      </c>
      <c r="L1503" t="str">
        <f>TEXT(shipments[[#This Row],[Shipdate]],"mmmm")</f>
        <v>February</v>
      </c>
      <c r="M1503">
        <f>_xlfn.XLOOKUP(shipments[[#This Row],[PID]],products[PID],products[Cost_per_box],"NA",0)</f>
        <v>5.26</v>
      </c>
      <c r="N1503">
        <f>shipments[[#This Row],[Boxes]]*shipments[[#This Row],[Cost Per Box]]</f>
        <v>6611.82</v>
      </c>
      <c r="O1503">
        <f>shipments[[#This Row],[Sales Amount]]-shipments[[#This Row],[Total Cost]]</f>
        <v>10985.43</v>
      </c>
      <c r="P1503" s="9">
        <f>shipments[[#This Row],[Profit]]/shipments[[#This Row],[Sales Amount]]</f>
        <v>0.62426970123172654</v>
      </c>
    </row>
    <row r="1504" spans="1:16" x14ac:dyDescent="1">
      <c r="A1504" t="s">
        <v>1540</v>
      </c>
      <c r="B1504" t="s">
        <v>8048</v>
      </c>
      <c r="C1504" t="s">
        <v>8013</v>
      </c>
      <c r="D1504" t="s">
        <v>8032</v>
      </c>
      <c r="E1504" s="1">
        <v>45240</v>
      </c>
      <c r="F1504">
        <v>3746.25</v>
      </c>
      <c r="G1504">
        <v>750</v>
      </c>
      <c r="H1504" t="s">
        <v>6</v>
      </c>
      <c r="I1504" t="str">
        <f>_xlfn.XLOOKUP(shipments[[#This Row],[SPID]],people[SPID],people[Sales_person],"NA",0)</f>
        <v>Wilone O'Kielt</v>
      </c>
      <c r="J1504">
        <f>YEAR(shipments[[#This Row],[Shipdate]])</f>
        <v>2023</v>
      </c>
      <c r="K1504">
        <f>MONTH(shipments[[#This Row],[Shipdate]])</f>
        <v>11</v>
      </c>
      <c r="L1504" t="str">
        <f>TEXT(shipments[[#This Row],[Shipdate]],"mmmm")</f>
        <v>November</v>
      </c>
      <c r="M1504">
        <f>_xlfn.XLOOKUP(shipments[[#This Row],[PID]],products[PID],products[Cost_per_box],"NA",0)</f>
        <v>3.85</v>
      </c>
      <c r="N1504">
        <f>shipments[[#This Row],[Boxes]]*shipments[[#This Row],[Cost Per Box]]</f>
        <v>2887.5</v>
      </c>
      <c r="O1504">
        <f>shipments[[#This Row],[Sales Amount]]-shipments[[#This Row],[Total Cost]]</f>
        <v>858.75</v>
      </c>
      <c r="P1504" s="9">
        <f>shipments[[#This Row],[Profit]]/shipments[[#This Row],[Sales Amount]]</f>
        <v>0.22922922922922923</v>
      </c>
    </row>
    <row r="1505" spans="1:16" x14ac:dyDescent="1">
      <c r="A1505" t="s">
        <v>1541</v>
      </c>
      <c r="B1505" t="s">
        <v>8048</v>
      </c>
      <c r="C1505" t="s">
        <v>8013</v>
      </c>
      <c r="D1505" t="s">
        <v>8034</v>
      </c>
      <c r="E1505" s="1">
        <v>45198</v>
      </c>
      <c r="F1505">
        <v>2540.25</v>
      </c>
      <c r="G1505">
        <v>318</v>
      </c>
      <c r="H1505" t="s">
        <v>6</v>
      </c>
      <c r="I1505" t="str">
        <f>_xlfn.XLOOKUP(shipments[[#This Row],[SPID]],people[SPID],people[Sales_person],"NA",0)</f>
        <v>Wilone O'Kielt</v>
      </c>
      <c r="J1505">
        <f>YEAR(shipments[[#This Row],[Shipdate]])</f>
        <v>2023</v>
      </c>
      <c r="K1505">
        <f>MONTH(shipments[[#This Row],[Shipdate]])</f>
        <v>9</v>
      </c>
      <c r="L1505" t="str">
        <f>TEXT(shipments[[#This Row],[Shipdate]],"mmmm")</f>
        <v>September</v>
      </c>
      <c r="M1505">
        <f>_xlfn.XLOOKUP(shipments[[#This Row],[PID]],products[PID],products[Cost_per_box],"NA",0)</f>
        <v>3.85</v>
      </c>
      <c r="N1505">
        <f>shipments[[#This Row],[Boxes]]*shipments[[#This Row],[Cost Per Box]]</f>
        <v>1224.3</v>
      </c>
      <c r="O1505">
        <f>shipments[[#This Row],[Sales Amount]]-shipments[[#This Row],[Total Cost]]</f>
        <v>1315.95</v>
      </c>
      <c r="P1505" s="9">
        <f>shipments[[#This Row],[Profit]]/shipments[[#This Row],[Sales Amount]]</f>
        <v>0.51803956303513432</v>
      </c>
    </row>
    <row r="1506" spans="1:16" x14ac:dyDescent="1">
      <c r="A1506" t="s">
        <v>1542</v>
      </c>
      <c r="B1506" t="s">
        <v>8048</v>
      </c>
      <c r="C1506" t="s">
        <v>8013</v>
      </c>
      <c r="D1506" t="s">
        <v>8032</v>
      </c>
      <c r="E1506" s="1">
        <v>44957</v>
      </c>
      <c r="F1506">
        <v>3577.5</v>
      </c>
      <c r="G1506">
        <v>716</v>
      </c>
      <c r="H1506" t="s">
        <v>6</v>
      </c>
      <c r="I1506" t="str">
        <f>_xlfn.XLOOKUP(shipments[[#This Row],[SPID]],people[SPID],people[Sales_person],"NA",0)</f>
        <v>Wilone O'Kielt</v>
      </c>
      <c r="J1506">
        <f>YEAR(shipments[[#This Row],[Shipdate]])</f>
        <v>2023</v>
      </c>
      <c r="K1506">
        <f>MONTH(shipments[[#This Row],[Shipdate]])</f>
        <v>1</v>
      </c>
      <c r="L1506" t="str">
        <f>TEXT(shipments[[#This Row],[Shipdate]],"mmmm")</f>
        <v>January</v>
      </c>
      <c r="M1506">
        <f>_xlfn.XLOOKUP(shipments[[#This Row],[PID]],products[PID],products[Cost_per_box],"NA",0)</f>
        <v>3.85</v>
      </c>
      <c r="N1506">
        <f>shipments[[#This Row],[Boxes]]*shipments[[#This Row],[Cost Per Box]]</f>
        <v>2756.6</v>
      </c>
      <c r="O1506">
        <f>shipments[[#This Row],[Sales Amount]]-shipments[[#This Row],[Total Cost]]</f>
        <v>820.90000000000009</v>
      </c>
      <c r="P1506" s="9">
        <f>shipments[[#This Row],[Profit]]/shipments[[#This Row],[Sales Amount]]</f>
        <v>0.22946191474493363</v>
      </c>
    </row>
    <row r="1507" spans="1:16" x14ac:dyDescent="1">
      <c r="A1507" t="s">
        <v>1543</v>
      </c>
      <c r="B1507" t="s">
        <v>8048</v>
      </c>
      <c r="C1507" t="s">
        <v>8013</v>
      </c>
      <c r="D1507" t="s">
        <v>8037</v>
      </c>
      <c r="E1507" s="1">
        <v>45307</v>
      </c>
      <c r="F1507">
        <v>9830.25</v>
      </c>
      <c r="G1507">
        <v>1229</v>
      </c>
      <c r="H1507" t="s">
        <v>6</v>
      </c>
      <c r="I1507" t="str">
        <f>_xlfn.XLOOKUP(shipments[[#This Row],[SPID]],people[SPID],people[Sales_person],"NA",0)</f>
        <v>Wilone O'Kielt</v>
      </c>
      <c r="J1507">
        <f>YEAR(shipments[[#This Row],[Shipdate]])</f>
        <v>2024</v>
      </c>
      <c r="K1507">
        <f>MONTH(shipments[[#This Row],[Shipdate]])</f>
        <v>1</v>
      </c>
      <c r="L1507" t="str">
        <f>TEXT(shipments[[#This Row],[Shipdate]],"mmmm")</f>
        <v>January</v>
      </c>
      <c r="M1507">
        <f>_xlfn.XLOOKUP(shipments[[#This Row],[PID]],products[PID],products[Cost_per_box],"NA",0)</f>
        <v>3.85</v>
      </c>
      <c r="N1507">
        <f>shipments[[#This Row],[Boxes]]*shipments[[#This Row],[Cost Per Box]]</f>
        <v>4731.6500000000005</v>
      </c>
      <c r="O1507">
        <f>shipments[[#This Row],[Sales Amount]]-shipments[[#This Row],[Total Cost]]</f>
        <v>5098.5999999999995</v>
      </c>
      <c r="P1507" s="9">
        <f>shipments[[#This Row],[Profit]]/shipments[[#This Row],[Sales Amount]]</f>
        <v>0.51866432694997577</v>
      </c>
    </row>
    <row r="1508" spans="1:16" x14ac:dyDescent="1">
      <c r="A1508" t="s">
        <v>1544</v>
      </c>
      <c r="B1508" t="s">
        <v>8048</v>
      </c>
      <c r="C1508" t="s">
        <v>8013</v>
      </c>
      <c r="D1508" t="s">
        <v>8033</v>
      </c>
      <c r="E1508" s="1">
        <v>45211</v>
      </c>
      <c r="F1508">
        <v>8192.25</v>
      </c>
      <c r="G1508">
        <v>1025</v>
      </c>
      <c r="H1508" t="s">
        <v>6</v>
      </c>
      <c r="I1508" t="str">
        <f>_xlfn.XLOOKUP(shipments[[#This Row],[SPID]],people[SPID],people[Sales_person],"NA",0)</f>
        <v>Wilone O'Kielt</v>
      </c>
      <c r="J1508">
        <f>YEAR(shipments[[#This Row],[Shipdate]])</f>
        <v>2023</v>
      </c>
      <c r="K1508">
        <f>MONTH(shipments[[#This Row],[Shipdate]])</f>
        <v>10</v>
      </c>
      <c r="L1508" t="str">
        <f>TEXT(shipments[[#This Row],[Shipdate]],"mmmm")</f>
        <v>October</v>
      </c>
      <c r="M1508">
        <f>_xlfn.XLOOKUP(shipments[[#This Row],[PID]],products[PID],products[Cost_per_box],"NA",0)</f>
        <v>3.85</v>
      </c>
      <c r="N1508">
        <f>shipments[[#This Row],[Boxes]]*shipments[[#This Row],[Cost Per Box]]</f>
        <v>3946.25</v>
      </c>
      <c r="O1508">
        <f>shipments[[#This Row],[Sales Amount]]-shipments[[#This Row],[Total Cost]]</f>
        <v>4246</v>
      </c>
      <c r="P1508" s="9">
        <f>shipments[[#This Row],[Profit]]/shipments[[#This Row],[Sales Amount]]</f>
        <v>0.51829472977509228</v>
      </c>
    </row>
    <row r="1509" spans="1:16" x14ac:dyDescent="1">
      <c r="A1509" t="s">
        <v>1545</v>
      </c>
      <c r="B1509" t="s">
        <v>8048</v>
      </c>
      <c r="C1509" t="s">
        <v>8013</v>
      </c>
      <c r="D1509" t="s">
        <v>8037</v>
      </c>
      <c r="E1509" s="1">
        <v>45349</v>
      </c>
      <c r="F1509">
        <v>546.75</v>
      </c>
      <c r="G1509">
        <v>69</v>
      </c>
      <c r="H1509" t="s">
        <v>6</v>
      </c>
      <c r="I1509" t="str">
        <f>_xlfn.XLOOKUP(shipments[[#This Row],[SPID]],people[SPID],people[Sales_person],"NA",0)</f>
        <v>Wilone O'Kielt</v>
      </c>
      <c r="J1509">
        <f>YEAR(shipments[[#This Row],[Shipdate]])</f>
        <v>2024</v>
      </c>
      <c r="K1509">
        <f>MONTH(shipments[[#This Row],[Shipdate]])</f>
        <v>2</v>
      </c>
      <c r="L1509" t="str">
        <f>TEXT(shipments[[#This Row],[Shipdate]],"mmmm")</f>
        <v>February</v>
      </c>
      <c r="M1509">
        <f>_xlfn.XLOOKUP(shipments[[#This Row],[PID]],products[PID],products[Cost_per_box],"NA",0)</f>
        <v>3.85</v>
      </c>
      <c r="N1509">
        <f>shipments[[#This Row],[Boxes]]*shipments[[#This Row],[Cost Per Box]]</f>
        <v>265.65000000000003</v>
      </c>
      <c r="O1509">
        <f>shipments[[#This Row],[Sales Amount]]-shipments[[#This Row],[Total Cost]]</f>
        <v>281.09999999999997</v>
      </c>
      <c r="P1509" s="9">
        <f>shipments[[#This Row],[Profit]]/shipments[[#This Row],[Sales Amount]]</f>
        <v>0.51412894375857332</v>
      </c>
    </row>
    <row r="1510" spans="1:16" x14ac:dyDescent="1">
      <c r="A1510" t="s">
        <v>1546</v>
      </c>
      <c r="B1510" t="s">
        <v>8048</v>
      </c>
      <c r="C1510" t="s">
        <v>8015</v>
      </c>
      <c r="D1510" t="s">
        <v>8032</v>
      </c>
      <c r="E1510" s="1">
        <v>45492</v>
      </c>
      <c r="F1510">
        <v>2128.5</v>
      </c>
      <c r="G1510">
        <v>77</v>
      </c>
      <c r="H1510" t="s">
        <v>17</v>
      </c>
      <c r="I1510" t="str">
        <f>_xlfn.XLOOKUP(shipments[[#This Row],[SPID]],people[SPID],people[Sales_person],"NA",0)</f>
        <v>Wilone O'Kielt</v>
      </c>
      <c r="J1510">
        <f>YEAR(shipments[[#This Row],[Shipdate]])</f>
        <v>2024</v>
      </c>
      <c r="K1510">
        <f>MONTH(shipments[[#This Row],[Shipdate]])</f>
        <v>7</v>
      </c>
      <c r="L1510" t="str">
        <f>TEXT(shipments[[#This Row],[Shipdate]],"mmmm")</f>
        <v>July</v>
      </c>
      <c r="M1510">
        <f>_xlfn.XLOOKUP(shipments[[#This Row],[PID]],products[PID],products[Cost_per_box],"NA",0)</f>
        <v>6.31</v>
      </c>
      <c r="N1510">
        <f>shipments[[#This Row],[Boxes]]*shipments[[#This Row],[Cost Per Box]]</f>
        <v>485.86999999999995</v>
      </c>
      <c r="O1510">
        <f>shipments[[#This Row],[Sales Amount]]-shipments[[#This Row],[Total Cost]]</f>
        <v>1642.63</v>
      </c>
      <c r="P1510" s="9">
        <f>shipments[[#This Row],[Profit]]/shipments[[#This Row],[Sales Amount]]</f>
        <v>0.77173126614987086</v>
      </c>
    </row>
    <row r="1511" spans="1:16" x14ac:dyDescent="1">
      <c r="A1511" t="s">
        <v>1547</v>
      </c>
      <c r="B1511" t="s">
        <v>8048</v>
      </c>
      <c r="C1511" t="s">
        <v>8015</v>
      </c>
      <c r="D1511" t="s">
        <v>8037</v>
      </c>
      <c r="E1511" s="1">
        <v>44967</v>
      </c>
      <c r="F1511">
        <v>1863</v>
      </c>
      <c r="G1511">
        <v>72</v>
      </c>
      <c r="H1511" t="s">
        <v>6</v>
      </c>
      <c r="I1511" t="str">
        <f>_xlfn.XLOOKUP(shipments[[#This Row],[SPID]],people[SPID],people[Sales_person],"NA",0)</f>
        <v>Wilone O'Kielt</v>
      </c>
      <c r="J1511">
        <f>YEAR(shipments[[#This Row],[Shipdate]])</f>
        <v>2023</v>
      </c>
      <c r="K1511">
        <f>MONTH(shipments[[#This Row],[Shipdate]])</f>
        <v>2</v>
      </c>
      <c r="L1511" t="str">
        <f>TEXT(shipments[[#This Row],[Shipdate]],"mmmm")</f>
        <v>February</v>
      </c>
      <c r="M1511">
        <f>_xlfn.XLOOKUP(shipments[[#This Row],[PID]],products[PID],products[Cost_per_box],"NA",0)</f>
        <v>6.31</v>
      </c>
      <c r="N1511">
        <f>shipments[[#This Row],[Boxes]]*shipments[[#This Row],[Cost Per Box]]</f>
        <v>454.32</v>
      </c>
      <c r="O1511">
        <f>shipments[[#This Row],[Sales Amount]]-shipments[[#This Row],[Total Cost]]</f>
        <v>1408.68</v>
      </c>
      <c r="P1511" s="9">
        <f>shipments[[#This Row],[Profit]]/shipments[[#This Row],[Sales Amount]]</f>
        <v>0.75613526570048317</v>
      </c>
    </row>
    <row r="1512" spans="1:16" x14ac:dyDescent="1">
      <c r="A1512" t="s">
        <v>1548</v>
      </c>
      <c r="B1512" t="s">
        <v>8048</v>
      </c>
      <c r="C1512" t="s">
        <v>8016</v>
      </c>
      <c r="D1512" t="s">
        <v>8035</v>
      </c>
      <c r="E1512" s="1">
        <v>44928</v>
      </c>
      <c r="F1512">
        <v>4365</v>
      </c>
      <c r="G1512">
        <v>156</v>
      </c>
      <c r="H1512" t="s">
        <v>6</v>
      </c>
      <c r="I1512" t="str">
        <f>_xlfn.XLOOKUP(shipments[[#This Row],[SPID]],people[SPID],people[Sales_person],"NA",0)</f>
        <v>Wilone O'Kielt</v>
      </c>
      <c r="J1512">
        <f>YEAR(shipments[[#This Row],[Shipdate]])</f>
        <v>2023</v>
      </c>
      <c r="K1512">
        <f>MONTH(shipments[[#This Row],[Shipdate]])</f>
        <v>1</v>
      </c>
      <c r="L1512" t="str">
        <f>TEXT(shipments[[#This Row],[Shipdate]],"mmmm")</f>
        <v>January</v>
      </c>
      <c r="M1512">
        <f>_xlfn.XLOOKUP(shipments[[#This Row],[PID]],products[PID],products[Cost_per_box],"NA",0)</f>
        <v>9.94</v>
      </c>
      <c r="N1512">
        <f>shipments[[#This Row],[Boxes]]*shipments[[#This Row],[Cost Per Box]]</f>
        <v>1550.6399999999999</v>
      </c>
      <c r="O1512">
        <f>shipments[[#This Row],[Sales Amount]]-shipments[[#This Row],[Total Cost]]</f>
        <v>2814.36</v>
      </c>
      <c r="P1512" s="9">
        <f>shipments[[#This Row],[Profit]]/shipments[[#This Row],[Sales Amount]]</f>
        <v>0.64475601374570446</v>
      </c>
    </row>
    <row r="1513" spans="1:16" x14ac:dyDescent="1">
      <c r="A1513" t="s">
        <v>1549</v>
      </c>
      <c r="B1513" t="s">
        <v>8048</v>
      </c>
      <c r="C1513" t="s">
        <v>8016</v>
      </c>
      <c r="D1513" t="s">
        <v>8037</v>
      </c>
      <c r="E1513" s="1">
        <v>45532</v>
      </c>
      <c r="F1513">
        <v>4981.5</v>
      </c>
      <c r="G1513">
        <v>208</v>
      </c>
      <c r="H1513" t="s">
        <v>17</v>
      </c>
      <c r="I1513" t="str">
        <f>_xlfn.XLOOKUP(shipments[[#This Row],[SPID]],people[SPID],people[Sales_person],"NA",0)</f>
        <v>Wilone O'Kielt</v>
      </c>
      <c r="J1513">
        <f>YEAR(shipments[[#This Row],[Shipdate]])</f>
        <v>2024</v>
      </c>
      <c r="K1513">
        <f>MONTH(shipments[[#This Row],[Shipdate]])</f>
        <v>8</v>
      </c>
      <c r="L1513" t="str">
        <f>TEXT(shipments[[#This Row],[Shipdate]],"mmmm")</f>
        <v>August</v>
      </c>
      <c r="M1513">
        <f>_xlfn.XLOOKUP(shipments[[#This Row],[PID]],products[PID],products[Cost_per_box],"NA",0)</f>
        <v>9.94</v>
      </c>
      <c r="N1513">
        <f>shipments[[#This Row],[Boxes]]*shipments[[#This Row],[Cost Per Box]]</f>
        <v>2067.52</v>
      </c>
      <c r="O1513">
        <f>shipments[[#This Row],[Sales Amount]]-shipments[[#This Row],[Total Cost]]</f>
        <v>2913.98</v>
      </c>
      <c r="P1513" s="9">
        <f>shipments[[#This Row],[Profit]]/shipments[[#This Row],[Sales Amount]]</f>
        <v>0.58496035330723672</v>
      </c>
    </row>
    <row r="1514" spans="1:16" x14ac:dyDescent="1">
      <c r="A1514" t="s">
        <v>1550</v>
      </c>
      <c r="B1514" t="s">
        <v>8048</v>
      </c>
      <c r="C1514" t="s">
        <v>8016</v>
      </c>
      <c r="D1514" t="s">
        <v>8032</v>
      </c>
      <c r="E1514" s="1">
        <v>45523</v>
      </c>
      <c r="F1514">
        <v>5654.25</v>
      </c>
      <c r="G1514">
        <v>218</v>
      </c>
      <c r="H1514" t="s">
        <v>17</v>
      </c>
      <c r="I1514" t="str">
        <f>_xlfn.XLOOKUP(shipments[[#This Row],[SPID]],people[SPID],people[Sales_person],"NA",0)</f>
        <v>Wilone O'Kielt</v>
      </c>
      <c r="J1514">
        <f>YEAR(shipments[[#This Row],[Shipdate]])</f>
        <v>2024</v>
      </c>
      <c r="K1514">
        <f>MONTH(shipments[[#This Row],[Shipdate]])</f>
        <v>8</v>
      </c>
      <c r="L1514" t="str">
        <f>TEXT(shipments[[#This Row],[Shipdate]],"mmmm")</f>
        <v>August</v>
      </c>
      <c r="M1514">
        <f>_xlfn.XLOOKUP(shipments[[#This Row],[PID]],products[PID],products[Cost_per_box],"NA",0)</f>
        <v>9.94</v>
      </c>
      <c r="N1514">
        <f>shipments[[#This Row],[Boxes]]*shipments[[#This Row],[Cost Per Box]]</f>
        <v>2166.92</v>
      </c>
      <c r="O1514">
        <f>shipments[[#This Row],[Sales Amount]]-shipments[[#This Row],[Total Cost]]</f>
        <v>3487.33</v>
      </c>
      <c r="P1514" s="9">
        <f>shipments[[#This Row],[Profit]]/shipments[[#This Row],[Sales Amount]]</f>
        <v>0.61676261219436701</v>
      </c>
    </row>
    <row r="1515" spans="1:16" x14ac:dyDescent="1">
      <c r="A1515" t="s">
        <v>1551</v>
      </c>
      <c r="B1515" t="s">
        <v>8048</v>
      </c>
      <c r="C1515" t="s">
        <v>8016</v>
      </c>
      <c r="D1515" t="s">
        <v>8036</v>
      </c>
      <c r="E1515" s="1">
        <v>45006</v>
      </c>
      <c r="F1515">
        <v>4632.75</v>
      </c>
      <c r="G1515">
        <v>194</v>
      </c>
      <c r="H1515" t="s">
        <v>6</v>
      </c>
      <c r="I1515" t="str">
        <f>_xlfn.XLOOKUP(shipments[[#This Row],[SPID]],people[SPID],people[Sales_person],"NA",0)</f>
        <v>Wilone O'Kielt</v>
      </c>
      <c r="J1515">
        <f>YEAR(shipments[[#This Row],[Shipdate]])</f>
        <v>2023</v>
      </c>
      <c r="K1515">
        <f>MONTH(shipments[[#This Row],[Shipdate]])</f>
        <v>3</v>
      </c>
      <c r="L1515" t="str">
        <f>TEXT(shipments[[#This Row],[Shipdate]],"mmmm")</f>
        <v>March</v>
      </c>
      <c r="M1515">
        <f>_xlfn.XLOOKUP(shipments[[#This Row],[PID]],products[PID],products[Cost_per_box],"NA",0)</f>
        <v>9.94</v>
      </c>
      <c r="N1515">
        <f>shipments[[#This Row],[Boxes]]*shipments[[#This Row],[Cost Per Box]]</f>
        <v>1928.36</v>
      </c>
      <c r="O1515">
        <f>shipments[[#This Row],[Sales Amount]]-shipments[[#This Row],[Total Cost]]</f>
        <v>2704.3900000000003</v>
      </c>
      <c r="P1515" s="9">
        <f>shipments[[#This Row],[Profit]]/shipments[[#This Row],[Sales Amount]]</f>
        <v>0.58375478927203073</v>
      </c>
    </row>
    <row r="1516" spans="1:16" x14ac:dyDescent="1">
      <c r="A1516" t="s">
        <v>1552</v>
      </c>
      <c r="B1516" t="s">
        <v>8048</v>
      </c>
      <c r="C1516" t="s">
        <v>8017</v>
      </c>
      <c r="D1516" t="s">
        <v>8032</v>
      </c>
      <c r="E1516" s="1">
        <v>45182</v>
      </c>
      <c r="F1516">
        <v>6671.25</v>
      </c>
      <c r="G1516">
        <v>334</v>
      </c>
      <c r="H1516" t="s">
        <v>6</v>
      </c>
      <c r="I1516" t="str">
        <f>_xlfn.XLOOKUP(shipments[[#This Row],[SPID]],people[SPID],people[Sales_person],"NA",0)</f>
        <v>Wilone O'Kielt</v>
      </c>
      <c r="J1516">
        <f>YEAR(shipments[[#This Row],[Shipdate]])</f>
        <v>2023</v>
      </c>
      <c r="K1516">
        <f>MONTH(shipments[[#This Row],[Shipdate]])</f>
        <v>9</v>
      </c>
      <c r="L1516" t="str">
        <f>TEXT(shipments[[#This Row],[Shipdate]],"mmmm")</f>
        <v>September</v>
      </c>
      <c r="M1516">
        <f>_xlfn.XLOOKUP(shipments[[#This Row],[PID]],products[PID],products[Cost_per_box],"NA",0)</f>
        <v>7.73</v>
      </c>
      <c r="N1516">
        <f>shipments[[#This Row],[Boxes]]*shipments[[#This Row],[Cost Per Box]]</f>
        <v>2581.8200000000002</v>
      </c>
      <c r="O1516">
        <f>shipments[[#This Row],[Sales Amount]]-shipments[[#This Row],[Total Cost]]</f>
        <v>4089.43</v>
      </c>
      <c r="P1516" s="9">
        <f>shipments[[#This Row],[Profit]]/shipments[[#This Row],[Sales Amount]]</f>
        <v>0.61299306726625447</v>
      </c>
    </row>
    <row r="1517" spans="1:16" x14ac:dyDescent="1">
      <c r="A1517" t="s">
        <v>1553</v>
      </c>
      <c r="B1517" t="s">
        <v>8048</v>
      </c>
      <c r="C1517" t="s">
        <v>8017</v>
      </c>
      <c r="D1517" t="s">
        <v>8037</v>
      </c>
      <c r="E1517" s="1">
        <v>45057</v>
      </c>
      <c r="F1517">
        <v>7485.75</v>
      </c>
      <c r="G1517">
        <v>341</v>
      </c>
      <c r="H1517" t="s">
        <v>6</v>
      </c>
      <c r="I1517" t="str">
        <f>_xlfn.XLOOKUP(shipments[[#This Row],[SPID]],people[SPID],people[Sales_person],"NA",0)</f>
        <v>Wilone O'Kielt</v>
      </c>
      <c r="J1517">
        <f>YEAR(shipments[[#This Row],[Shipdate]])</f>
        <v>2023</v>
      </c>
      <c r="K1517">
        <f>MONTH(shipments[[#This Row],[Shipdate]])</f>
        <v>5</v>
      </c>
      <c r="L1517" t="str">
        <f>TEXT(shipments[[#This Row],[Shipdate]],"mmmm")</f>
        <v>May</v>
      </c>
      <c r="M1517">
        <f>_xlfn.XLOOKUP(shipments[[#This Row],[PID]],products[PID],products[Cost_per_box],"NA",0)</f>
        <v>7.73</v>
      </c>
      <c r="N1517">
        <f>shipments[[#This Row],[Boxes]]*shipments[[#This Row],[Cost Per Box]]</f>
        <v>2635.9300000000003</v>
      </c>
      <c r="O1517">
        <f>shipments[[#This Row],[Sales Amount]]-shipments[[#This Row],[Total Cost]]</f>
        <v>4849.82</v>
      </c>
      <c r="P1517" s="9">
        <f>shipments[[#This Row],[Profit]]/shipments[[#This Row],[Sales Amount]]</f>
        <v>0.64787362655712522</v>
      </c>
    </row>
    <row r="1518" spans="1:16" x14ac:dyDescent="1">
      <c r="A1518" t="s">
        <v>1554</v>
      </c>
      <c r="B1518" t="s">
        <v>8048</v>
      </c>
      <c r="C1518" t="s">
        <v>8017</v>
      </c>
      <c r="D1518" t="s">
        <v>8032</v>
      </c>
      <c r="E1518" s="1">
        <v>45051</v>
      </c>
      <c r="F1518">
        <v>12255.75</v>
      </c>
      <c r="G1518">
        <v>584</v>
      </c>
      <c r="H1518" t="s">
        <v>6</v>
      </c>
      <c r="I1518" t="str">
        <f>_xlfn.XLOOKUP(shipments[[#This Row],[SPID]],people[SPID],people[Sales_person],"NA",0)</f>
        <v>Wilone O'Kielt</v>
      </c>
      <c r="J1518">
        <f>YEAR(shipments[[#This Row],[Shipdate]])</f>
        <v>2023</v>
      </c>
      <c r="K1518">
        <f>MONTH(shipments[[#This Row],[Shipdate]])</f>
        <v>5</v>
      </c>
      <c r="L1518" t="str">
        <f>TEXT(shipments[[#This Row],[Shipdate]],"mmmm")</f>
        <v>May</v>
      </c>
      <c r="M1518">
        <f>_xlfn.XLOOKUP(shipments[[#This Row],[PID]],products[PID],products[Cost_per_box],"NA",0)</f>
        <v>7.73</v>
      </c>
      <c r="N1518">
        <f>shipments[[#This Row],[Boxes]]*shipments[[#This Row],[Cost Per Box]]</f>
        <v>4514.3200000000006</v>
      </c>
      <c r="O1518">
        <f>shipments[[#This Row],[Sales Amount]]-shipments[[#This Row],[Total Cost]]</f>
        <v>7741.4299999999994</v>
      </c>
      <c r="P1518" s="9">
        <f>shipments[[#This Row],[Profit]]/shipments[[#This Row],[Sales Amount]]</f>
        <v>0.63165697733716819</v>
      </c>
    </row>
    <row r="1519" spans="1:16" x14ac:dyDescent="1">
      <c r="A1519" t="s">
        <v>1555</v>
      </c>
      <c r="B1519" t="s">
        <v>8048</v>
      </c>
      <c r="C1519" t="s">
        <v>8017</v>
      </c>
      <c r="D1519" t="s">
        <v>8037</v>
      </c>
      <c r="E1519" s="1">
        <v>45092</v>
      </c>
      <c r="F1519">
        <v>10631.25</v>
      </c>
      <c r="G1519">
        <v>532</v>
      </c>
      <c r="H1519" t="s">
        <v>6</v>
      </c>
      <c r="I1519" t="str">
        <f>_xlfn.XLOOKUP(shipments[[#This Row],[SPID]],people[SPID],people[Sales_person],"NA",0)</f>
        <v>Wilone O'Kielt</v>
      </c>
      <c r="J1519">
        <f>YEAR(shipments[[#This Row],[Shipdate]])</f>
        <v>2023</v>
      </c>
      <c r="K1519">
        <f>MONTH(shipments[[#This Row],[Shipdate]])</f>
        <v>6</v>
      </c>
      <c r="L1519" t="str">
        <f>TEXT(shipments[[#This Row],[Shipdate]],"mmmm")</f>
        <v>June</v>
      </c>
      <c r="M1519">
        <f>_xlfn.XLOOKUP(shipments[[#This Row],[PID]],products[PID],products[Cost_per_box],"NA",0)</f>
        <v>7.73</v>
      </c>
      <c r="N1519">
        <f>shipments[[#This Row],[Boxes]]*shipments[[#This Row],[Cost Per Box]]</f>
        <v>4112.3600000000006</v>
      </c>
      <c r="O1519">
        <f>shipments[[#This Row],[Sales Amount]]-shipments[[#This Row],[Total Cost]]</f>
        <v>6518.8899999999994</v>
      </c>
      <c r="P1519" s="9">
        <f>shipments[[#This Row],[Profit]]/shipments[[#This Row],[Sales Amount]]</f>
        <v>0.61318189300411519</v>
      </c>
    </row>
    <row r="1520" spans="1:16" x14ac:dyDescent="1">
      <c r="A1520" t="s">
        <v>1556</v>
      </c>
      <c r="B1520" t="s">
        <v>8048</v>
      </c>
      <c r="C1520" t="s">
        <v>8018</v>
      </c>
      <c r="D1520" t="s">
        <v>8033</v>
      </c>
      <c r="E1520" s="1">
        <v>45104</v>
      </c>
      <c r="F1520">
        <v>3035.25</v>
      </c>
      <c r="G1520">
        <v>145</v>
      </c>
      <c r="H1520" t="s">
        <v>6</v>
      </c>
      <c r="I1520" t="str">
        <f>_xlfn.XLOOKUP(shipments[[#This Row],[SPID]],people[SPID],people[Sales_person],"NA",0)</f>
        <v>Wilone O'Kielt</v>
      </c>
      <c r="J1520">
        <f>YEAR(shipments[[#This Row],[Shipdate]])</f>
        <v>2023</v>
      </c>
      <c r="K1520">
        <f>MONTH(shipments[[#This Row],[Shipdate]])</f>
        <v>6</v>
      </c>
      <c r="L1520" t="str">
        <f>TEXT(shipments[[#This Row],[Shipdate]],"mmmm")</f>
        <v>June</v>
      </c>
      <c r="M1520">
        <f>_xlfn.XLOOKUP(shipments[[#This Row],[PID]],products[PID],products[Cost_per_box],"NA",0)</f>
        <v>3.68</v>
      </c>
      <c r="N1520">
        <f>shipments[[#This Row],[Boxes]]*shipments[[#This Row],[Cost Per Box]]</f>
        <v>533.6</v>
      </c>
      <c r="O1520">
        <f>shipments[[#This Row],[Sales Amount]]-shipments[[#This Row],[Total Cost]]</f>
        <v>2501.65</v>
      </c>
      <c r="P1520" s="9">
        <f>shipments[[#This Row],[Profit]]/shipments[[#This Row],[Sales Amount]]</f>
        <v>0.82419899514043327</v>
      </c>
    </row>
    <row r="1521" spans="1:16" x14ac:dyDescent="1">
      <c r="A1521" t="s">
        <v>1557</v>
      </c>
      <c r="B1521" t="s">
        <v>8048</v>
      </c>
      <c r="C1521" t="s">
        <v>8019</v>
      </c>
      <c r="D1521" t="s">
        <v>8037</v>
      </c>
      <c r="E1521" s="1">
        <v>44930</v>
      </c>
      <c r="F1521">
        <v>4401</v>
      </c>
      <c r="G1521">
        <v>367</v>
      </c>
      <c r="H1521" t="s">
        <v>6</v>
      </c>
      <c r="I1521" t="str">
        <f>_xlfn.XLOOKUP(shipments[[#This Row],[SPID]],people[SPID],people[Sales_person],"NA",0)</f>
        <v>Wilone O'Kielt</v>
      </c>
      <c r="J1521">
        <f>YEAR(shipments[[#This Row],[Shipdate]])</f>
        <v>2023</v>
      </c>
      <c r="K1521">
        <f>MONTH(shipments[[#This Row],[Shipdate]])</f>
        <v>1</v>
      </c>
      <c r="L1521" t="str">
        <f>TEXT(shipments[[#This Row],[Shipdate]],"mmmm")</f>
        <v>January</v>
      </c>
      <c r="M1521">
        <f>_xlfn.XLOOKUP(shipments[[#This Row],[PID]],products[PID],products[Cost_per_box],"NA",0)</f>
        <v>8.2200000000000006</v>
      </c>
      <c r="N1521">
        <f>shipments[[#This Row],[Boxes]]*shipments[[#This Row],[Cost Per Box]]</f>
        <v>3016.7400000000002</v>
      </c>
      <c r="O1521">
        <f>shipments[[#This Row],[Sales Amount]]-shipments[[#This Row],[Total Cost]]</f>
        <v>1384.2599999999998</v>
      </c>
      <c r="P1521" s="9">
        <f>shipments[[#This Row],[Profit]]/shipments[[#This Row],[Sales Amount]]</f>
        <v>0.31453306066802994</v>
      </c>
    </row>
    <row r="1522" spans="1:16" x14ac:dyDescent="1">
      <c r="A1522" t="s">
        <v>1558</v>
      </c>
      <c r="B1522" t="s">
        <v>8048</v>
      </c>
      <c r="C1522" t="s">
        <v>8019</v>
      </c>
      <c r="D1522" t="s">
        <v>8037</v>
      </c>
      <c r="E1522" s="1">
        <v>45377</v>
      </c>
      <c r="F1522">
        <v>3330</v>
      </c>
      <c r="G1522">
        <v>278</v>
      </c>
      <c r="H1522" t="s">
        <v>6</v>
      </c>
      <c r="I1522" t="str">
        <f>_xlfn.XLOOKUP(shipments[[#This Row],[SPID]],people[SPID],people[Sales_person],"NA",0)</f>
        <v>Wilone O'Kielt</v>
      </c>
      <c r="J1522">
        <f>YEAR(shipments[[#This Row],[Shipdate]])</f>
        <v>2024</v>
      </c>
      <c r="K1522">
        <f>MONTH(shipments[[#This Row],[Shipdate]])</f>
        <v>3</v>
      </c>
      <c r="L1522" t="str">
        <f>TEXT(shipments[[#This Row],[Shipdate]],"mmmm")</f>
        <v>March</v>
      </c>
      <c r="M1522">
        <f>_xlfn.XLOOKUP(shipments[[#This Row],[PID]],products[PID],products[Cost_per_box],"NA",0)</f>
        <v>8.2200000000000006</v>
      </c>
      <c r="N1522">
        <f>shipments[[#This Row],[Boxes]]*shipments[[#This Row],[Cost Per Box]]</f>
        <v>2285.1600000000003</v>
      </c>
      <c r="O1522">
        <f>shipments[[#This Row],[Sales Amount]]-shipments[[#This Row],[Total Cost]]</f>
        <v>1044.8399999999997</v>
      </c>
      <c r="P1522" s="9">
        <f>shipments[[#This Row],[Profit]]/shipments[[#This Row],[Sales Amount]]</f>
        <v>0.31376576576576565</v>
      </c>
    </row>
    <row r="1523" spans="1:16" x14ac:dyDescent="1">
      <c r="A1523" t="s">
        <v>1559</v>
      </c>
      <c r="B1523" t="s">
        <v>8048</v>
      </c>
      <c r="C1523" t="s">
        <v>8020</v>
      </c>
      <c r="D1523" t="s">
        <v>8033</v>
      </c>
      <c r="E1523" s="1">
        <v>45006</v>
      </c>
      <c r="F1523">
        <v>4671</v>
      </c>
      <c r="G1523">
        <v>234</v>
      </c>
      <c r="H1523" t="s">
        <v>6</v>
      </c>
      <c r="I1523" t="str">
        <f>_xlfn.XLOOKUP(shipments[[#This Row],[SPID]],people[SPID],people[Sales_person],"NA",0)</f>
        <v>Wilone O'Kielt</v>
      </c>
      <c r="J1523">
        <f>YEAR(shipments[[#This Row],[Shipdate]])</f>
        <v>2023</v>
      </c>
      <c r="K1523">
        <f>MONTH(shipments[[#This Row],[Shipdate]])</f>
        <v>3</v>
      </c>
      <c r="L1523" t="str">
        <f>TEXT(shipments[[#This Row],[Shipdate]],"mmmm")</f>
        <v>March</v>
      </c>
      <c r="M1523">
        <f>_xlfn.XLOOKUP(shipments[[#This Row],[PID]],products[PID],products[Cost_per_box],"NA",0)</f>
        <v>10.23</v>
      </c>
      <c r="N1523">
        <f>shipments[[#This Row],[Boxes]]*shipments[[#This Row],[Cost Per Box]]</f>
        <v>2393.8200000000002</v>
      </c>
      <c r="O1523">
        <f>shipments[[#This Row],[Sales Amount]]-shipments[[#This Row],[Total Cost]]</f>
        <v>2277.1799999999998</v>
      </c>
      <c r="P1523" s="9">
        <f>shipments[[#This Row],[Profit]]/shipments[[#This Row],[Sales Amount]]</f>
        <v>0.48751445086705197</v>
      </c>
    </row>
    <row r="1524" spans="1:16" x14ac:dyDescent="1">
      <c r="A1524" t="s">
        <v>1560</v>
      </c>
      <c r="B1524" t="s">
        <v>8048</v>
      </c>
      <c r="C1524" t="s">
        <v>8021</v>
      </c>
      <c r="D1524" t="s">
        <v>8032</v>
      </c>
      <c r="E1524" s="1">
        <v>45134</v>
      </c>
      <c r="F1524">
        <v>2729.25</v>
      </c>
      <c r="G1524">
        <v>210</v>
      </c>
      <c r="H1524" t="s">
        <v>6</v>
      </c>
      <c r="I1524" t="str">
        <f>_xlfn.XLOOKUP(shipments[[#This Row],[SPID]],people[SPID],people[Sales_person],"NA",0)</f>
        <v>Wilone O'Kielt</v>
      </c>
      <c r="J1524">
        <f>YEAR(shipments[[#This Row],[Shipdate]])</f>
        <v>2023</v>
      </c>
      <c r="K1524">
        <f>MONTH(shipments[[#This Row],[Shipdate]])</f>
        <v>7</v>
      </c>
      <c r="L1524" t="str">
        <f>TEXT(shipments[[#This Row],[Shipdate]],"mmmm")</f>
        <v>July</v>
      </c>
      <c r="M1524">
        <f>_xlfn.XLOOKUP(shipments[[#This Row],[PID]],products[PID],products[Cost_per_box],"NA",0)</f>
        <v>4.74</v>
      </c>
      <c r="N1524">
        <f>shipments[[#This Row],[Boxes]]*shipments[[#This Row],[Cost Per Box]]</f>
        <v>995.40000000000009</v>
      </c>
      <c r="O1524">
        <f>shipments[[#This Row],[Sales Amount]]-shipments[[#This Row],[Total Cost]]</f>
        <v>1733.85</v>
      </c>
      <c r="P1524" s="9">
        <f>shipments[[#This Row],[Profit]]/shipments[[#This Row],[Sales Amount]]</f>
        <v>0.63528441879637265</v>
      </c>
    </row>
    <row r="1525" spans="1:16" x14ac:dyDescent="1">
      <c r="A1525" t="s">
        <v>1561</v>
      </c>
      <c r="B1525" t="s">
        <v>8048</v>
      </c>
      <c r="C1525" t="s">
        <v>8021</v>
      </c>
      <c r="D1525" t="s">
        <v>8032</v>
      </c>
      <c r="E1525" s="1">
        <v>44964</v>
      </c>
      <c r="F1525">
        <v>4673.25</v>
      </c>
      <c r="G1525">
        <v>334</v>
      </c>
      <c r="H1525" t="s">
        <v>6</v>
      </c>
      <c r="I1525" t="str">
        <f>_xlfn.XLOOKUP(shipments[[#This Row],[SPID]],people[SPID],people[Sales_person],"NA",0)</f>
        <v>Wilone O'Kielt</v>
      </c>
      <c r="J1525">
        <f>YEAR(shipments[[#This Row],[Shipdate]])</f>
        <v>2023</v>
      </c>
      <c r="K1525">
        <f>MONTH(shipments[[#This Row],[Shipdate]])</f>
        <v>2</v>
      </c>
      <c r="L1525" t="str">
        <f>TEXT(shipments[[#This Row],[Shipdate]],"mmmm")</f>
        <v>February</v>
      </c>
      <c r="M1525">
        <f>_xlfn.XLOOKUP(shipments[[#This Row],[PID]],products[PID],products[Cost_per_box],"NA",0)</f>
        <v>4.74</v>
      </c>
      <c r="N1525">
        <f>shipments[[#This Row],[Boxes]]*shipments[[#This Row],[Cost Per Box]]</f>
        <v>1583.16</v>
      </c>
      <c r="O1525">
        <f>shipments[[#This Row],[Sales Amount]]-shipments[[#This Row],[Total Cost]]</f>
        <v>3090.09</v>
      </c>
      <c r="P1525" s="9">
        <f>shipments[[#This Row],[Profit]]/shipments[[#This Row],[Sales Amount]]</f>
        <v>0.66122933718504251</v>
      </c>
    </row>
    <row r="1526" spans="1:16" x14ac:dyDescent="1">
      <c r="A1526" t="s">
        <v>1562</v>
      </c>
      <c r="B1526" t="s">
        <v>8048</v>
      </c>
      <c r="C1526" t="s">
        <v>8021</v>
      </c>
      <c r="D1526" t="s">
        <v>8036</v>
      </c>
      <c r="E1526" s="1">
        <v>44992</v>
      </c>
      <c r="F1526">
        <v>805.5</v>
      </c>
      <c r="G1526">
        <v>51</v>
      </c>
      <c r="H1526" t="s">
        <v>6</v>
      </c>
      <c r="I1526" t="str">
        <f>_xlfn.XLOOKUP(shipments[[#This Row],[SPID]],people[SPID],people[Sales_person],"NA",0)</f>
        <v>Wilone O'Kielt</v>
      </c>
      <c r="J1526">
        <f>YEAR(shipments[[#This Row],[Shipdate]])</f>
        <v>2023</v>
      </c>
      <c r="K1526">
        <f>MONTH(shipments[[#This Row],[Shipdate]])</f>
        <v>3</v>
      </c>
      <c r="L1526" t="str">
        <f>TEXT(shipments[[#This Row],[Shipdate]],"mmmm")</f>
        <v>March</v>
      </c>
      <c r="M1526">
        <f>_xlfn.XLOOKUP(shipments[[#This Row],[PID]],products[PID],products[Cost_per_box],"NA",0)</f>
        <v>4.74</v>
      </c>
      <c r="N1526">
        <f>shipments[[#This Row],[Boxes]]*shipments[[#This Row],[Cost Per Box]]</f>
        <v>241.74</v>
      </c>
      <c r="O1526">
        <f>shipments[[#This Row],[Sales Amount]]-shipments[[#This Row],[Total Cost]]</f>
        <v>563.76</v>
      </c>
      <c r="P1526" s="9">
        <f>shipments[[#This Row],[Profit]]/shipments[[#This Row],[Sales Amount]]</f>
        <v>0.69988826815642458</v>
      </c>
    </row>
    <row r="1527" spans="1:16" x14ac:dyDescent="1">
      <c r="A1527" t="s">
        <v>1563</v>
      </c>
      <c r="B1527" t="s">
        <v>8048</v>
      </c>
      <c r="C1527" t="s">
        <v>8022</v>
      </c>
      <c r="D1527" t="s">
        <v>8036</v>
      </c>
      <c r="E1527" s="1">
        <v>45481</v>
      </c>
      <c r="F1527">
        <v>4367.25</v>
      </c>
      <c r="G1527">
        <v>437</v>
      </c>
      <c r="H1527" t="s">
        <v>17</v>
      </c>
      <c r="I1527" t="str">
        <f>_xlfn.XLOOKUP(shipments[[#This Row],[SPID]],people[SPID],people[Sales_person],"NA",0)</f>
        <v>Wilone O'Kielt</v>
      </c>
      <c r="J1527">
        <f>YEAR(shipments[[#This Row],[Shipdate]])</f>
        <v>2024</v>
      </c>
      <c r="K1527">
        <f>MONTH(shipments[[#This Row],[Shipdate]])</f>
        <v>7</v>
      </c>
      <c r="L1527" t="str">
        <f>TEXT(shipments[[#This Row],[Shipdate]],"mmmm")</f>
        <v>July</v>
      </c>
      <c r="M1527">
        <f>_xlfn.XLOOKUP(shipments[[#This Row],[PID]],products[PID],products[Cost_per_box],"NA",0)</f>
        <v>10.51</v>
      </c>
      <c r="N1527">
        <f>shipments[[#This Row],[Boxes]]*shipments[[#This Row],[Cost Per Box]]</f>
        <v>4592.87</v>
      </c>
      <c r="O1527">
        <f>shipments[[#This Row],[Sales Amount]]-shipments[[#This Row],[Total Cost]]</f>
        <v>-225.61999999999989</v>
      </c>
      <c r="P1527" s="9">
        <f>shipments[[#This Row],[Profit]]/shipments[[#This Row],[Sales Amount]]</f>
        <v>-5.16618009044593E-2</v>
      </c>
    </row>
    <row r="1528" spans="1:16" x14ac:dyDescent="1">
      <c r="A1528" t="s">
        <v>1564</v>
      </c>
      <c r="B1528" t="s">
        <v>8048</v>
      </c>
      <c r="C1528" t="s">
        <v>8022</v>
      </c>
      <c r="D1528" t="s">
        <v>8032</v>
      </c>
      <c r="E1528" s="1">
        <v>44937</v>
      </c>
      <c r="F1528">
        <v>4077</v>
      </c>
      <c r="G1528">
        <v>680</v>
      </c>
      <c r="H1528" t="s">
        <v>6</v>
      </c>
      <c r="I1528" t="str">
        <f>_xlfn.XLOOKUP(shipments[[#This Row],[SPID]],people[SPID],people[Sales_person],"NA",0)</f>
        <v>Wilone O'Kielt</v>
      </c>
      <c r="J1528">
        <f>YEAR(shipments[[#This Row],[Shipdate]])</f>
        <v>2023</v>
      </c>
      <c r="K1528">
        <f>MONTH(shipments[[#This Row],[Shipdate]])</f>
        <v>1</v>
      </c>
      <c r="L1528" t="str">
        <f>TEXT(shipments[[#This Row],[Shipdate]],"mmmm")</f>
        <v>January</v>
      </c>
      <c r="M1528">
        <f>_xlfn.XLOOKUP(shipments[[#This Row],[PID]],products[PID],products[Cost_per_box],"NA",0)</f>
        <v>10.51</v>
      </c>
      <c r="N1528">
        <f>shipments[[#This Row],[Boxes]]*shipments[[#This Row],[Cost Per Box]]</f>
        <v>7146.8</v>
      </c>
      <c r="O1528">
        <f>shipments[[#This Row],[Sales Amount]]-shipments[[#This Row],[Total Cost]]</f>
        <v>-3069.8</v>
      </c>
      <c r="P1528" s="9">
        <f>shipments[[#This Row],[Profit]]/shipments[[#This Row],[Sales Amount]]</f>
        <v>-0.75295560461123379</v>
      </c>
    </row>
    <row r="1529" spans="1:16" x14ac:dyDescent="1">
      <c r="A1529" t="s">
        <v>1565</v>
      </c>
      <c r="B1529" t="s">
        <v>8048</v>
      </c>
      <c r="C1529" t="s">
        <v>8022</v>
      </c>
      <c r="D1529" t="s">
        <v>8035</v>
      </c>
      <c r="E1529" s="1">
        <v>45272</v>
      </c>
      <c r="F1529">
        <v>3921.75</v>
      </c>
      <c r="G1529">
        <v>491</v>
      </c>
      <c r="H1529" t="s">
        <v>6</v>
      </c>
      <c r="I1529" t="str">
        <f>_xlfn.XLOOKUP(shipments[[#This Row],[SPID]],people[SPID],people[Sales_person],"NA",0)</f>
        <v>Wilone O'Kielt</v>
      </c>
      <c r="J1529">
        <f>YEAR(shipments[[#This Row],[Shipdate]])</f>
        <v>2023</v>
      </c>
      <c r="K1529">
        <f>MONTH(shipments[[#This Row],[Shipdate]])</f>
        <v>12</v>
      </c>
      <c r="L1529" t="str">
        <f>TEXT(shipments[[#This Row],[Shipdate]],"mmmm")</f>
        <v>December</v>
      </c>
      <c r="M1529">
        <f>_xlfn.XLOOKUP(shipments[[#This Row],[PID]],products[PID],products[Cost_per_box],"NA",0)</f>
        <v>10.51</v>
      </c>
      <c r="N1529">
        <f>shipments[[#This Row],[Boxes]]*shipments[[#This Row],[Cost Per Box]]</f>
        <v>5160.41</v>
      </c>
      <c r="O1529">
        <f>shipments[[#This Row],[Sales Amount]]-shipments[[#This Row],[Total Cost]]</f>
        <v>-1238.6599999999999</v>
      </c>
      <c r="P1529" s="9">
        <f>shipments[[#This Row],[Profit]]/shipments[[#This Row],[Sales Amount]]</f>
        <v>-0.31584369222923436</v>
      </c>
    </row>
    <row r="1530" spans="1:16" x14ac:dyDescent="1">
      <c r="A1530" t="s">
        <v>1566</v>
      </c>
      <c r="B1530" t="s">
        <v>8048</v>
      </c>
      <c r="C1530" t="s">
        <v>8022</v>
      </c>
      <c r="D1530" t="s">
        <v>8033</v>
      </c>
      <c r="E1530" s="1">
        <v>45155</v>
      </c>
      <c r="F1530">
        <v>5487.75</v>
      </c>
      <c r="G1530">
        <v>549</v>
      </c>
      <c r="H1530" t="s">
        <v>6</v>
      </c>
      <c r="I1530" t="str">
        <f>_xlfn.XLOOKUP(shipments[[#This Row],[SPID]],people[SPID],people[Sales_person],"NA",0)</f>
        <v>Wilone O'Kielt</v>
      </c>
      <c r="J1530">
        <f>YEAR(shipments[[#This Row],[Shipdate]])</f>
        <v>2023</v>
      </c>
      <c r="K1530">
        <f>MONTH(shipments[[#This Row],[Shipdate]])</f>
        <v>8</v>
      </c>
      <c r="L1530" t="str">
        <f>TEXT(shipments[[#This Row],[Shipdate]],"mmmm")</f>
        <v>August</v>
      </c>
      <c r="M1530">
        <f>_xlfn.XLOOKUP(shipments[[#This Row],[PID]],products[PID],products[Cost_per_box],"NA",0)</f>
        <v>10.51</v>
      </c>
      <c r="N1530">
        <f>shipments[[#This Row],[Boxes]]*shipments[[#This Row],[Cost Per Box]]</f>
        <v>5769.99</v>
      </c>
      <c r="O1530">
        <f>shipments[[#This Row],[Sales Amount]]-shipments[[#This Row],[Total Cost]]</f>
        <v>-282.23999999999978</v>
      </c>
      <c r="P1530" s="9">
        <f>shipments[[#This Row],[Profit]]/shipments[[#This Row],[Sales Amount]]</f>
        <v>-5.1430914309143053E-2</v>
      </c>
    </row>
    <row r="1531" spans="1:16" x14ac:dyDescent="1">
      <c r="A1531" t="s">
        <v>1567</v>
      </c>
      <c r="B1531" t="s">
        <v>8048</v>
      </c>
      <c r="C1531" t="s">
        <v>8022</v>
      </c>
      <c r="D1531" t="s">
        <v>8036</v>
      </c>
      <c r="E1531" s="1">
        <v>45350</v>
      </c>
      <c r="F1531">
        <v>2313</v>
      </c>
      <c r="G1531">
        <v>290</v>
      </c>
      <c r="H1531" t="s">
        <v>39</v>
      </c>
      <c r="I1531" t="str">
        <f>_xlfn.XLOOKUP(shipments[[#This Row],[SPID]],people[SPID],people[Sales_person],"NA",0)</f>
        <v>Wilone O'Kielt</v>
      </c>
      <c r="J1531">
        <f>YEAR(shipments[[#This Row],[Shipdate]])</f>
        <v>2024</v>
      </c>
      <c r="K1531">
        <f>MONTH(shipments[[#This Row],[Shipdate]])</f>
        <v>2</v>
      </c>
      <c r="L1531" t="str">
        <f>TEXT(shipments[[#This Row],[Shipdate]],"mmmm")</f>
        <v>February</v>
      </c>
      <c r="M1531">
        <f>_xlfn.XLOOKUP(shipments[[#This Row],[PID]],products[PID],products[Cost_per_box],"NA",0)</f>
        <v>10.51</v>
      </c>
      <c r="N1531">
        <f>shipments[[#This Row],[Boxes]]*shipments[[#This Row],[Cost Per Box]]</f>
        <v>3047.9</v>
      </c>
      <c r="O1531">
        <f>shipments[[#This Row],[Sales Amount]]-shipments[[#This Row],[Total Cost]]</f>
        <v>-734.90000000000009</v>
      </c>
      <c r="P1531" s="9">
        <f>shipments[[#This Row],[Profit]]/shipments[[#This Row],[Sales Amount]]</f>
        <v>-0.31772589710332905</v>
      </c>
    </row>
    <row r="1532" spans="1:16" x14ac:dyDescent="1">
      <c r="A1532" t="s">
        <v>1568</v>
      </c>
      <c r="B1532" t="s">
        <v>8048</v>
      </c>
      <c r="C1532" t="s">
        <v>8022</v>
      </c>
      <c r="D1532" t="s">
        <v>8037</v>
      </c>
      <c r="E1532" s="1">
        <v>45225</v>
      </c>
      <c r="F1532">
        <v>10001.25</v>
      </c>
      <c r="G1532">
        <v>1001</v>
      </c>
      <c r="H1532" t="s">
        <v>39</v>
      </c>
      <c r="I1532" t="str">
        <f>_xlfn.XLOOKUP(shipments[[#This Row],[SPID]],people[SPID],people[Sales_person],"NA",0)</f>
        <v>Wilone O'Kielt</v>
      </c>
      <c r="J1532">
        <f>YEAR(shipments[[#This Row],[Shipdate]])</f>
        <v>2023</v>
      </c>
      <c r="K1532">
        <f>MONTH(shipments[[#This Row],[Shipdate]])</f>
        <v>10</v>
      </c>
      <c r="L1532" t="str">
        <f>TEXT(shipments[[#This Row],[Shipdate]],"mmmm")</f>
        <v>October</v>
      </c>
      <c r="M1532">
        <f>_xlfn.XLOOKUP(shipments[[#This Row],[PID]],products[PID],products[Cost_per_box],"NA",0)</f>
        <v>10.51</v>
      </c>
      <c r="N1532">
        <f>shipments[[#This Row],[Boxes]]*shipments[[#This Row],[Cost Per Box]]</f>
        <v>10520.51</v>
      </c>
      <c r="O1532">
        <f>shipments[[#This Row],[Sales Amount]]-shipments[[#This Row],[Total Cost]]</f>
        <v>-519.26000000000022</v>
      </c>
      <c r="P1532" s="9">
        <f>shipments[[#This Row],[Profit]]/shipments[[#This Row],[Sales Amount]]</f>
        <v>-5.1919510061242367E-2</v>
      </c>
    </row>
    <row r="1533" spans="1:16" x14ac:dyDescent="1">
      <c r="A1533" t="s">
        <v>1569</v>
      </c>
      <c r="B1533" t="s">
        <v>8048</v>
      </c>
      <c r="C1533" t="s">
        <v>8023</v>
      </c>
      <c r="D1533" t="s">
        <v>8032</v>
      </c>
      <c r="E1533" s="1">
        <v>45363</v>
      </c>
      <c r="F1533">
        <v>3030.75</v>
      </c>
      <c r="G1533">
        <v>203</v>
      </c>
      <c r="H1533" t="s">
        <v>6</v>
      </c>
      <c r="I1533" t="str">
        <f>_xlfn.XLOOKUP(shipments[[#This Row],[SPID]],people[SPID],people[Sales_person],"NA",0)</f>
        <v>Wilone O'Kielt</v>
      </c>
      <c r="J1533">
        <f>YEAR(shipments[[#This Row],[Shipdate]])</f>
        <v>2024</v>
      </c>
      <c r="K1533">
        <f>MONTH(shipments[[#This Row],[Shipdate]])</f>
        <v>3</v>
      </c>
      <c r="L1533" t="str">
        <f>TEXT(shipments[[#This Row],[Shipdate]],"mmmm")</f>
        <v>March</v>
      </c>
      <c r="M1533">
        <f>_xlfn.XLOOKUP(shipments[[#This Row],[PID]],products[PID],products[Cost_per_box],"NA",0)</f>
        <v>6.43</v>
      </c>
      <c r="N1533">
        <f>shipments[[#This Row],[Boxes]]*shipments[[#This Row],[Cost Per Box]]</f>
        <v>1305.29</v>
      </c>
      <c r="O1533">
        <f>shipments[[#This Row],[Sales Amount]]-shipments[[#This Row],[Total Cost]]</f>
        <v>1725.46</v>
      </c>
      <c r="P1533" s="9">
        <f>shipments[[#This Row],[Profit]]/shipments[[#This Row],[Sales Amount]]</f>
        <v>0.56931782562072097</v>
      </c>
    </row>
    <row r="1534" spans="1:16" x14ac:dyDescent="1">
      <c r="A1534" t="s">
        <v>1570</v>
      </c>
      <c r="B1534" t="s">
        <v>8048</v>
      </c>
      <c r="C1534" t="s">
        <v>8023</v>
      </c>
      <c r="D1534" t="s">
        <v>8032</v>
      </c>
      <c r="E1534" s="1">
        <v>45027</v>
      </c>
      <c r="F1534">
        <v>7713</v>
      </c>
      <c r="G1534">
        <v>454</v>
      </c>
      <c r="H1534" t="s">
        <v>6</v>
      </c>
      <c r="I1534" t="str">
        <f>_xlfn.XLOOKUP(shipments[[#This Row],[SPID]],people[SPID],people[Sales_person],"NA",0)</f>
        <v>Wilone O'Kielt</v>
      </c>
      <c r="J1534">
        <f>YEAR(shipments[[#This Row],[Shipdate]])</f>
        <v>2023</v>
      </c>
      <c r="K1534">
        <f>MONTH(shipments[[#This Row],[Shipdate]])</f>
        <v>4</v>
      </c>
      <c r="L1534" t="str">
        <f>TEXT(shipments[[#This Row],[Shipdate]],"mmmm")</f>
        <v>April</v>
      </c>
      <c r="M1534">
        <f>_xlfn.XLOOKUP(shipments[[#This Row],[PID]],products[PID],products[Cost_per_box],"NA",0)</f>
        <v>6.43</v>
      </c>
      <c r="N1534">
        <f>shipments[[#This Row],[Boxes]]*shipments[[#This Row],[Cost Per Box]]</f>
        <v>2919.22</v>
      </c>
      <c r="O1534">
        <f>shipments[[#This Row],[Sales Amount]]-shipments[[#This Row],[Total Cost]]</f>
        <v>4793.7800000000007</v>
      </c>
      <c r="P1534" s="9">
        <f>shipments[[#This Row],[Profit]]/shipments[[#This Row],[Sales Amount]]</f>
        <v>0.62151951251134452</v>
      </c>
    </row>
    <row r="1535" spans="1:16" x14ac:dyDescent="1">
      <c r="A1535" t="s">
        <v>1571</v>
      </c>
      <c r="B1535" t="s">
        <v>8048</v>
      </c>
      <c r="C1535" t="s">
        <v>8023</v>
      </c>
      <c r="D1535" t="s">
        <v>8035</v>
      </c>
      <c r="E1535" s="1">
        <v>45335</v>
      </c>
      <c r="F1535">
        <v>7528.5</v>
      </c>
      <c r="G1535">
        <v>502</v>
      </c>
      <c r="H1535" t="s">
        <v>6</v>
      </c>
      <c r="I1535" t="str">
        <f>_xlfn.XLOOKUP(shipments[[#This Row],[SPID]],people[SPID],people[Sales_person],"NA",0)</f>
        <v>Wilone O'Kielt</v>
      </c>
      <c r="J1535">
        <f>YEAR(shipments[[#This Row],[Shipdate]])</f>
        <v>2024</v>
      </c>
      <c r="K1535">
        <f>MONTH(shipments[[#This Row],[Shipdate]])</f>
        <v>2</v>
      </c>
      <c r="L1535" t="str">
        <f>TEXT(shipments[[#This Row],[Shipdate]],"mmmm")</f>
        <v>February</v>
      </c>
      <c r="M1535">
        <f>_xlfn.XLOOKUP(shipments[[#This Row],[PID]],products[PID],products[Cost_per_box],"NA",0)</f>
        <v>6.43</v>
      </c>
      <c r="N1535">
        <f>shipments[[#This Row],[Boxes]]*shipments[[#This Row],[Cost Per Box]]</f>
        <v>3227.8599999999997</v>
      </c>
      <c r="O1535">
        <f>shipments[[#This Row],[Sales Amount]]-shipments[[#This Row],[Total Cost]]</f>
        <v>4300.6400000000003</v>
      </c>
      <c r="P1535" s="9">
        <f>shipments[[#This Row],[Profit]]/shipments[[#This Row],[Sales Amount]]</f>
        <v>0.57124792455336393</v>
      </c>
    </row>
    <row r="1536" spans="1:16" x14ac:dyDescent="1">
      <c r="A1536" t="s">
        <v>1572</v>
      </c>
      <c r="B1536" t="s">
        <v>8048</v>
      </c>
      <c r="C1536" t="s">
        <v>8023</v>
      </c>
      <c r="D1536" t="s">
        <v>8034</v>
      </c>
      <c r="E1536" s="1">
        <v>45034</v>
      </c>
      <c r="F1536">
        <v>5044.5</v>
      </c>
      <c r="G1536">
        <v>337</v>
      </c>
      <c r="H1536" t="s">
        <v>6</v>
      </c>
      <c r="I1536" t="str">
        <f>_xlfn.XLOOKUP(shipments[[#This Row],[SPID]],people[SPID],people[Sales_person],"NA",0)</f>
        <v>Wilone O'Kielt</v>
      </c>
      <c r="J1536">
        <f>YEAR(shipments[[#This Row],[Shipdate]])</f>
        <v>2023</v>
      </c>
      <c r="K1536">
        <f>MONTH(shipments[[#This Row],[Shipdate]])</f>
        <v>4</v>
      </c>
      <c r="L1536" t="str">
        <f>TEXT(shipments[[#This Row],[Shipdate]],"mmmm")</f>
        <v>April</v>
      </c>
      <c r="M1536">
        <f>_xlfn.XLOOKUP(shipments[[#This Row],[PID]],products[PID],products[Cost_per_box],"NA",0)</f>
        <v>6.43</v>
      </c>
      <c r="N1536">
        <f>shipments[[#This Row],[Boxes]]*shipments[[#This Row],[Cost Per Box]]</f>
        <v>2166.91</v>
      </c>
      <c r="O1536">
        <f>shipments[[#This Row],[Sales Amount]]-shipments[[#This Row],[Total Cost]]</f>
        <v>2877.59</v>
      </c>
      <c r="P1536" s="9">
        <f>shipments[[#This Row],[Profit]]/shipments[[#This Row],[Sales Amount]]</f>
        <v>0.57044107443750625</v>
      </c>
    </row>
    <row r="1537" spans="1:16" x14ac:dyDescent="1">
      <c r="A1537" t="s">
        <v>1573</v>
      </c>
      <c r="B1537" t="s">
        <v>8048</v>
      </c>
      <c r="C1537" t="s">
        <v>8023</v>
      </c>
      <c r="D1537" t="s">
        <v>8037</v>
      </c>
      <c r="E1537" s="1">
        <v>45505</v>
      </c>
      <c r="F1537">
        <v>8563.5</v>
      </c>
      <c r="G1537">
        <v>504</v>
      </c>
      <c r="H1537" t="s">
        <v>17</v>
      </c>
      <c r="I1537" t="str">
        <f>_xlfn.XLOOKUP(shipments[[#This Row],[SPID]],people[SPID],people[Sales_person],"NA",0)</f>
        <v>Wilone O'Kielt</v>
      </c>
      <c r="J1537">
        <f>YEAR(shipments[[#This Row],[Shipdate]])</f>
        <v>2024</v>
      </c>
      <c r="K1537">
        <f>MONTH(shipments[[#This Row],[Shipdate]])</f>
        <v>8</v>
      </c>
      <c r="L1537" t="str">
        <f>TEXT(shipments[[#This Row],[Shipdate]],"mmmm")</f>
        <v>August</v>
      </c>
      <c r="M1537">
        <f>_xlfn.XLOOKUP(shipments[[#This Row],[PID]],products[PID],products[Cost_per_box],"NA",0)</f>
        <v>6.43</v>
      </c>
      <c r="N1537">
        <f>shipments[[#This Row],[Boxes]]*shipments[[#This Row],[Cost Per Box]]</f>
        <v>3240.72</v>
      </c>
      <c r="O1537">
        <f>shipments[[#This Row],[Sales Amount]]-shipments[[#This Row],[Total Cost]]</f>
        <v>5322.7800000000007</v>
      </c>
      <c r="P1537" s="9">
        <f>shipments[[#This Row],[Profit]]/shipments[[#This Row],[Sales Amount]]</f>
        <v>0.6215659485023648</v>
      </c>
    </row>
    <row r="1538" spans="1:16" x14ac:dyDescent="1">
      <c r="A1538" t="s">
        <v>1574</v>
      </c>
      <c r="B1538" t="s">
        <v>8048</v>
      </c>
      <c r="C1538" t="s">
        <v>8024</v>
      </c>
      <c r="D1538" t="s">
        <v>8032</v>
      </c>
      <c r="E1538" s="1">
        <v>44977</v>
      </c>
      <c r="F1538">
        <v>6066</v>
      </c>
      <c r="G1538">
        <v>289</v>
      </c>
      <c r="H1538" t="s">
        <v>6</v>
      </c>
      <c r="I1538" t="str">
        <f>_xlfn.XLOOKUP(shipments[[#This Row],[SPID]],people[SPID],people[Sales_person],"NA",0)</f>
        <v>Wilone O'Kielt</v>
      </c>
      <c r="J1538">
        <f>YEAR(shipments[[#This Row],[Shipdate]])</f>
        <v>2023</v>
      </c>
      <c r="K1538">
        <f>MONTH(shipments[[#This Row],[Shipdate]])</f>
        <v>2</v>
      </c>
      <c r="L1538" t="str">
        <f>TEXT(shipments[[#This Row],[Shipdate]],"mmmm")</f>
        <v>February</v>
      </c>
      <c r="M1538">
        <f>_xlfn.XLOOKUP(shipments[[#This Row],[PID]],products[PID],products[Cost_per_box],"NA",0)</f>
        <v>12.41</v>
      </c>
      <c r="N1538">
        <f>shipments[[#This Row],[Boxes]]*shipments[[#This Row],[Cost Per Box]]</f>
        <v>3586.4900000000002</v>
      </c>
      <c r="O1538">
        <f>shipments[[#This Row],[Sales Amount]]-shipments[[#This Row],[Total Cost]]</f>
        <v>2479.5099999999998</v>
      </c>
      <c r="P1538" s="9">
        <f>shipments[[#This Row],[Profit]]/shipments[[#This Row],[Sales Amount]]</f>
        <v>0.40875535773161881</v>
      </c>
    </row>
    <row r="1539" spans="1:16" x14ac:dyDescent="1">
      <c r="A1539" t="s">
        <v>1575</v>
      </c>
      <c r="B1539" t="s">
        <v>8048</v>
      </c>
      <c r="C1539" t="s">
        <v>8024</v>
      </c>
      <c r="D1539" t="s">
        <v>8033</v>
      </c>
      <c r="E1539" s="1">
        <v>45553</v>
      </c>
      <c r="F1539">
        <v>5460.75</v>
      </c>
      <c r="G1539">
        <v>274</v>
      </c>
      <c r="H1539" t="s">
        <v>25</v>
      </c>
      <c r="I1539" t="str">
        <f>_xlfn.XLOOKUP(shipments[[#This Row],[SPID]],people[SPID],people[Sales_person],"NA",0)</f>
        <v>Wilone O'Kielt</v>
      </c>
      <c r="J1539">
        <f>YEAR(shipments[[#This Row],[Shipdate]])</f>
        <v>2024</v>
      </c>
      <c r="K1539">
        <f>MONTH(shipments[[#This Row],[Shipdate]])</f>
        <v>9</v>
      </c>
      <c r="L1539" t="str">
        <f>TEXT(shipments[[#This Row],[Shipdate]],"mmmm")</f>
        <v>September</v>
      </c>
      <c r="M1539">
        <f>_xlfn.XLOOKUP(shipments[[#This Row],[PID]],products[PID],products[Cost_per_box],"NA",0)</f>
        <v>12.41</v>
      </c>
      <c r="N1539">
        <f>shipments[[#This Row],[Boxes]]*shipments[[#This Row],[Cost Per Box]]</f>
        <v>3400.34</v>
      </c>
      <c r="O1539">
        <f>shipments[[#This Row],[Sales Amount]]-shipments[[#This Row],[Total Cost]]</f>
        <v>2060.41</v>
      </c>
      <c r="P1539" s="9">
        <f>shipments[[#This Row],[Profit]]/shipments[[#This Row],[Sales Amount]]</f>
        <v>0.37731264020510002</v>
      </c>
    </row>
    <row r="1540" spans="1:16" x14ac:dyDescent="1">
      <c r="A1540" t="s">
        <v>1576</v>
      </c>
      <c r="B1540" t="s">
        <v>8048</v>
      </c>
      <c r="C1540" t="s">
        <v>8025</v>
      </c>
      <c r="D1540" t="s">
        <v>8036</v>
      </c>
      <c r="E1540" s="1">
        <v>44978</v>
      </c>
      <c r="F1540">
        <v>8464.5</v>
      </c>
      <c r="G1540">
        <v>530</v>
      </c>
      <c r="H1540" t="s">
        <v>6</v>
      </c>
      <c r="I1540" t="str">
        <f>_xlfn.XLOOKUP(shipments[[#This Row],[SPID]],people[SPID],people[Sales_person],"NA",0)</f>
        <v>Wilone O'Kielt</v>
      </c>
      <c r="J1540">
        <f>YEAR(shipments[[#This Row],[Shipdate]])</f>
        <v>2023</v>
      </c>
      <c r="K1540">
        <f>MONTH(shipments[[#This Row],[Shipdate]])</f>
        <v>2</v>
      </c>
      <c r="L1540" t="str">
        <f>TEXT(shipments[[#This Row],[Shipdate]],"mmmm")</f>
        <v>February</v>
      </c>
      <c r="M1540">
        <f>_xlfn.XLOOKUP(shipments[[#This Row],[PID]],products[PID],products[Cost_per_box],"NA",0)</f>
        <v>9.57</v>
      </c>
      <c r="N1540">
        <f>shipments[[#This Row],[Boxes]]*shipments[[#This Row],[Cost Per Box]]</f>
        <v>5072.1000000000004</v>
      </c>
      <c r="O1540">
        <f>shipments[[#This Row],[Sales Amount]]-shipments[[#This Row],[Total Cost]]</f>
        <v>3392.3999999999996</v>
      </c>
      <c r="P1540" s="9">
        <f>shipments[[#This Row],[Profit]]/shipments[[#This Row],[Sales Amount]]</f>
        <v>0.40077972709551651</v>
      </c>
    </row>
    <row r="1541" spans="1:16" x14ac:dyDescent="1">
      <c r="A1541" t="s">
        <v>1577</v>
      </c>
      <c r="B1541" t="s">
        <v>8048</v>
      </c>
      <c r="C1541" t="s">
        <v>8025</v>
      </c>
      <c r="D1541" t="s">
        <v>8032</v>
      </c>
      <c r="E1541" s="1">
        <v>45068</v>
      </c>
      <c r="F1541">
        <v>13414.5</v>
      </c>
      <c r="G1541">
        <v>790</v>
      </c>
      <c r="H1541" t="s">
        <v>6</v>
      </c>
      <c r="I1541" t="str">
        <f>_xlfn.XLOOKUP(shipments[[#This Row],[SPID]],people[SPID],people[Sales_person],"NA",0)</f>
        <v>Wilone O'Kielt</v>
      </c>
      <c r="J1541">
        <f>YEAR(shipments[[#This Row],[Shipdate]])</f>
        <v>2023</v>
      </c>
      <c r="K1541">
        <f>MONTH(shipments[[#This Row],[Shipdate]])</f>
        <v>5</v>
      </c>
      <c r="L1541" t="str">
        <f>TEXT(shipments[[#This Row],[Shipdate]],"mmmm")</f>
        <v>May</v>
      </c>
      <c r="M1541">
        <f>_xlfn.XLOOKUP(shipments[[#This Row],[PID]],products[PID],products[Cost_per_box],"NA",0)</f>
        <v>9.57</v>
      </c>
      <c r="N1541">
        <f>shipments[[#This Row],[Boxes]]*shipments[[#This Row],[Cost Per Box]]</f>
        <v>7560.3</v>
      </c>
      <c r="O1541">
        <f>shipments[[#This Row],[Sales Amount]]-shipments[[#This Row],[Total Cost]]</f>
        <v>5854.2</v>
      </c>
      <c r="P1541" s="9">
        <f>shipments[[#This Row],[Profit]]/shipments[[#This Row],[Sales Amount]]</f>
        <v>0.43640836408364081</v>
      </c>
    </row>
    <row r="1542" spans="1:16" x14ac:dyDescent="1">
      <c r="A1542" t="s">
        <v>1578</v>
      </c>
      <c r="B1542" t="s">
        <v>8048</v>
      </c>
      <c r="C1542" t="s">
        <v>8025</v>
      </c>
      <c r="D1542" t="s">
        <v>8037</v>
      </c>
      <c r="E1542" s="1">
        <v>45293</v>
      </c>
      <c r="F1542">
        <v>3564</v>
      </c>
      <c r="G1542">
        <v>238</v>
      </c>
      <c r="H1542" t="s">
        <v>6</v>
      </c>
      <c r="I1542" t="str">
        <f>_xlfn.XLOOKUP(shipments[[#This Row],[SPID]],people[SPID],people[Sales_person],"NA",0)</f>
        <v>Wilone O'Kielt</v>
      </c>
      <c r="J1542">
        <f>YEAR(shipments[[#This Row],[Shipdate]])</f>
        <v>2024</v>
      </c>
      <c r="K1542">
        <f>MONTH(shipments[[#This Row],[Shipdate]])</f>
        <v>1</v>
      </c>
      <c r="L1542" t="str">
        <f>TEXT(shipments[[#This Row],[Shipdate]],"mmmm")</f>
        <v>January</v>
      </c>
      <c r="M1542">
        <f>_xlfn.XLOOKUP(shipments[[#This Row],[PID]],products[PID],products[Cost_per_box],"NA",0)</f>
        <v>9.57</v>
      </c>
      <c r="N1542">
        <f>shipments[[#This Row],[Boxes]]*shipments[[#This Row],[Cost Per Box]]</f>
        <v>2277.66</v>
      </c>
      <c r="O1542">
        <f>shipments[[#This Row],[Sales Amount]]-shipments[[#This Row],[Total Cost]]</f>
        <v>1286.3400000000001</v>
      </c>
      <c r="P1542" s="9">
        <f>shipments[[#This Row],[Profit]]/shipments[[#This Row],[Sales Amount]]</f>
        <v>0.36092592592592598</v>
      </c>
    </row>
    <row r="1543" spans="1:16" x14ac:dyDescent="1">
      <c r="A1543" t="s">
        <v>1579</v>
      </c>
      <c r="B1543" t="s">
        <v>8048</v>
      </c>
      <c r="C1543" t="s">
        <v>8026</v>
      </c>
      <c r="D1543" t="s">
        <v>8032</v>
      </c>
      <c r="E1543" s="1">
        <v>44928</v>
      </c>
      <c r="F1543">
        <v>2619</v>
      </c>
      <c r="G1543">
        <v>291</v>
      </c>
      <c r="H1543" t="s">
        <v>6</v>
      </c>
      <c r="I1543" t="str">
        <f>_xlfn.XLOOKUP(shipments[[#This Row],[SPID]],people[SPID],people[Sales_person],"NA",0)</f>
        <v>Wilone O'Kielt</v>
      </c>
      <c r="J1543">
        <f>YEAR(shipments[[#This Row],[Shipdate]])</f>
        <v>2023</v>
      </c>
      <c r="K1543">
        <f>MONTH(shipments[[#This Row],[Shipdate]])</f>
        <v>1</v>
      </c>
      <c r="L1543" t="str">
        <f>TEXT(shipments[[#This Row],[Shipdate]],"mmmm")</f>
        <v>January</v>
      </c>
      <c r="M1543">
        <f>_xlfn.XLOOKUP(shipments[[#This Row],[PID]],products[PID],products[Cost_per_box],"NA",0)</f>
        <v>8.43</v>
      </c>
      <c r="N1543">
        <f>shipments[[#This Row],[Boxes]]*shipments[[#This Row],[Cost Per Box]]</f>
        <v>2453.13</v>
      </c>
      <c r="O1543">
        <f>shipments[[#This Row],[Sales Amount]]-shipments[[#This Row],[Total Cost]]</f>
        <v>165.86999999999989</v>
      </c>
      <c r="P1543" s="9">
        <f>shipments[[#This Row],[Profit]]/shipments[[#This Row],[Sales Amount]]</f>
        <v>6.3333333333333297E-2</v>
      </c>
    </row>
    <row r="1544" spans="1:16" x14ac:dyDescent="1">
      <c r="A1544" t="s">
        <v>1580</v>
      </c>
      <c r="B1544" t="s">
        <v>8048</v>
      </c>
      <c r="C1544" t="s">
        <v>8026</v>
      </c>
      <c r="D1544" t="s">
        <v>8032</v>
      </c>
      <c r="E1544" s="1">
        <v>45204</v>
      </c>
      <c r="F1544">
        <v>3710.25</v>
      </c>
      <c r="G1544">
        <v>338</v>
      </c>
      <c r="H1544" t="s">
        <v>6</v>
      </c>
      <c r="I1544" t="str">
        <f>_xlfn.XLOOKUP(shipments[[#This Row],[SPID]],people[SPID],people[Sales_person],"NA",0)</f>
        <v>Wilone O'Kielt</v>
      </c>
      <c r="J1544">
        <f>YEAR(shipments[[#This Row],[Shipdate]])</f>
        <v>2023</v>
      </c>
      <c r="K1544">
        <f>MONTH(shipments[[#This Row],[Shipdate]])</f>
        <v>10</v>
      </c>
      <c r="L1544" t="str">
        <f>TEXT(shipments[[#This Row],[Shipdate]],"mmmm")</f>
        <v>October</v>
      </c>
      <c r="M1544">
        <f>_xlfn.XLOOKUP(shipments[[#This Row],[PID]],products[PID],products[Cost_per_box],"NA",0)</f>
        <v>8.43</v>
      </c>
      <c r="N1544">
        <f>shipments[[#This Row],[Boxes]]*shipments[[#This Row],[Cost Per Box]]</f>
        <v>2849.3399999999997</v>
      </c>
      <c r="O1544">
        <f>shipments[[#This Row],[Sales Amount]]-shipments[[#This Row],[Total Cost]]</f>
        <v>860.91000000000031</v>
      </c>
      <c r="P1544" s="9">
        <f>shipments[[#This Row],[Profit]]/shipments[[#This Row],[Sales Amount]]</f>
        <v>0.23203557711744499</v>
      </c>
    </row>
    <row r="1545" spans="1:16" x14ac:dyDescent="1">
      <c r="A1545" t="s">
        <v>1581</v>
      </c>
      <c r="B1545" t="s">
        <v>8048</v>
      </c>
      <c r="C1545" t="s">
        <v>8026</v>
      </c>
      <c r="D1545" t="s">
        <v>8037</v>
      </c>
      <c r="E1545" s="1">
        <v>45063</v>
      </c>
      <c r="F1545">
        <v>7395.75</v>
      </c>
      <c r="G1545">
        <v>925</v>
      </c>
      <c r="H1545" t="s">
        <v>6</v>
      </c>
      <c r="I1545" t="str">
        <f>_xlfn.XLOOKUP(shipments[[#This Row],[SPID]],people[SPID],people[Sales_person],"NA",0)</f>
        <v>Wilone O'Kielt</v>
      </c>
      <c r="J1545">
        <f>YEAR(shipments[[#This Row],[Shipdate]])</f>
        <v>2023</v>
      </c>
      <c r="K1545">
        <f>MONTH(shipments[[#This Row],[Shipdate]])</f>
        <v>5</v>
      </c>
      <c r="L1545" t="str">
        <f>TEXT(shipments[[#This Row],[Shipdate]],"mmmm")</f>
        <v>May</v>
      </c>
      <c r="M1545">
        <f>_xlfn.XLOOKUP(shipments[[#This Row],[PID]],products[PID],products[Cost_per_box],"NA",0)</f>
        <v>8.43</v>
      </c>
      <c r="N1545">
        <f>shipments[[#This Row],[Boxes]]*shipments[[#This Row],[Cost Per Box]]</f>
        <v>7797.75</v>
      </c>
      <c r="O1545">
        <f>shipments[[#This Row],[Sales Amount]]-shipments[[#This Row],[Total Cost]]</f>
        <v>-402</v>
      </c>
      <c r="P1545" s="9">
        <f>shipments[[#This Row],[Profit]]/shipments[[#This Row],[Sales Amount]]</f>
        <v>-5.4355542034276443E-2</v>
      </c>
    </row>
    <row r="1546" spans="1:16" x14ac:dyDescent="1">
      <c r="A1546" t="s">
        <v>1582</v>
      </c>
      <c r="B1546" t="s">
        <v>8048</v>
      </c>
      <c r="C1546" t="s">
        <v>8026</v>
      </c>
      <c r="D1546" t="s">
        <v>8032</v>
      </c>
      <c r="E1546" s="1">
        <v>45310</v>
      </c>
      <c r="F1546">
        <v>1260</v>
      </c>
      <c r="G1546">
        <v>180</v>
      </c>
      <c r="H1546" t="s">
        <v>6</v>
      </c>
      <c r="I1546" t="str">
        <f>_xlfn.XLOOKUP(shipments[[#This Row],[SPID]],people[SPID],people[Sales_person],"NA",0)</f>
        <v>Wilone O'Kielt</v>
      </c>
      <c r="J1546">
        <f>YEAR(shipments[[#This Row],[Shipdate]])</f>
        <v>2024</v>
      </c>
      <c r="K1546">
        <f>MONTH(shipments[[#This Row],[Shipdate]])</f>
        <v>1</v>
      </c>
      <c r="L1546" t="str">
        <f>TEXT(shipments[[#This Row],[Shipdate]],"mmmm")</f>
        <v>January</v>
      </c>
      <c r="M1546">
        <f>_xlfn.XLOOKUP(shipments[[#This Row],[PID]],products[PID],products[Cost_per_box],"NA",0)</f>
        <v>8.43</v>
      </c>
      <c r="N1546">
        <f>shipments[[#This Row],[Boxes]]*shipments[[#This Row],[Cost Per Box]]</f>
        <v>1517.3999999999999</v>
      </c>
      <c r="O1546">
        <f>shipments[[#This Row],[Sales Amount]]-shipments[[#This Row],[Total Cost]]</f>
        <v>-257.39999999999986</v>
      </c>
      <c r="P1546" s="9">
        <f>shipments[[#This Row],[Profit]]/shipments[[#This Row],[Sales Amount]]</f>
        <v>-0.20428571428571418</v>
      </c>
    </row>
    <row r="1547" spans="1:16" x14ac:dyDescent="1">
      <c r="A1547" t="s">
        <v>1583</v>
      </c>
      <c r="B1547" t="s">
        <v>8048</v>
      </c>
      <c r="C1547" t="s">
        <v>8027</v>
      </c>
      <c r="D1547" t="s">
        <v>8037</v>
      </c>
      <c r="E1547" s="1">
        <v>45310</v>
      </c>
      <c r="F1547">
        <v>5100.75</v>
      </c>
      <c r="G1547">
        <v>567</v>
      </c>
      <c r="H1547" t="s">
        <v>6</v>
      </c>
      <c r="I1547" t="str">
        <f>_xlfn.XLOOKUP(shipments[[#This Row],[SPID]],people[SPID],people[Sales_person],"NA",0)</f>
        <v>Wilone O'Kielt</v>
      </c>
      <c r="J1547">
        <f>YEAR(shipments[[#This Row],[Shipdate]])</f>
        <v>2024</v>
      </c>
      <c r="K1547">
        <f>MONTH(shipments[[#This Row],[Shipdate]])</f>
        <v>1</v>
      </c>
      <c r="L1547" t="str">
        <f>TEXT(shipments[[#This Row],[Shipdate]],"mmmm")</f>
        <v>January</v>
      </c>
      <c r="M1547">
        <f>_xlfn.XLOOKUP(shipments[[#This Row],[PID]],products[PID],products[Cost_per_box],"NA",0)</f>
        <v>6.8</v>
      </c>
      <c r="N1547">
        <f>shipments[[#This Row],[Boxes]]*shipments[[#This Row],[Cost Per Box]]</f>
        <v>3855.6</v>
      </c>
      <c r="O1547">
        <f>shipments[[#This Row],[Sales Amount]]-shipments[[#This Row],[Total Cost]]</f>
        <v>1245.1500000000001</v>
      </c>
      <c r="P1547" s="9">
        <f>shipments[[#This Row],[Profit]]/shipments[[#This Row],[Sales Amount]]</f>
        <v>0.24411116012351128</v>
      </c>
    </row>
    <row r="1548" spans="1:16" x14ac:dyDescent="1">
      <c r="A1548" t="s">
        <v>1584</v>
      </c>
      <c r="B1548" t="s">
        <v>8048</v>
      </c>
      <c r="C1548" t="s">
        <v>8027</v>
      </c>
      <c r="D1548" t="s">
        <v>8035</v>
      </c>
      <c r="E1548" s="1">
        <v>45461</v>
      </c>
      <c r="F1548">
        <v>6270.75</v>
      </c>
      <c r="G1548">
        <v>628</v>
      </c>
      <c r="H1548" t="s">
        <v>6</v>
      </c>
      <c r="I1548" t="str">
        <f>_xlfn.XLOOKUP(shipments[[#This Row],[SPID]],people[SPID],people[Sales_person],"NA",0)</f>
        <v>Wilone O'Kielt</v>
      </c>
      <c r="J1548">
        <f>YEAR(shipments[[#This Row],[Shipdate]])</f>
        <v>2024</v>
      </c>
      <c r="K1548">
        <f>MONTH(shipments[[#This Row],[Shipdate]])</f>
        <v>6</v>
      </c>
      <c r="L1548" t="str">
        <f>TEXT(shipments[[#This Row],[Shipdate]],"mmmm")</f>
        <v>June</v>
      </c>
      <c r="M1548">
        <f>_xlfn.XLOOKUP(shipments[[#This Row],[PID]],products[PID],products[Cost_per_box],"NA",0)</f>
        <v>6.8</v>
      </c>
      <c r="N1548">
        <f>shipments[[#This Row],[Boxes]]*shipments[[#This Row],[Cost Per Box]]</f>
        <v>4270.3999999999996</v>
      </c>
      <c r="O1548">
        <f>shipments[[#This Row],[Sales Amount]]-shipments[[#This Row],[Total Cost]]</f>
        <v>2000.3500000000004</v>
      </c>
      <c r="P1548" s="9">
        <f>shipments[[#This Row],[Profit]]/shipments[[#This Row],[Sales Amount]]</f>
        <v>0.31899693019176339</v>
      </c>
    </row>
    <row r="1549" spans="1:16" x14ac:dyDescent="1">
      <c r="A1549" t="s">
        <v>1585</v>
      </c>
      <c r="B1549" t="s">
        <v>8048</v>
      </c>
      <c r="C1549" t="s">
        <v>8027</v>
      </c>
      <c r="D1549" t="s">
        <v>8032</v>
      </c>
      <c r="E1549" s="1">
        <v>45478</v>
      </c>
      <c r="F1549">
        <v>6257.25</v>
      </c>
      <c r="G1549">
        <v>783</v>
      </c>
      <c r="H1549" t="s">
        <v>17</v>
      </c>
      <c r="I1549" t="str">
        <f>_xlfn.XLOOKUP(shipments[[#This Row],[SPID]],people[SPID],people[Sales_person],"NA",0)</f>
        <v>Wilone O'Kielt</v>
      </c>
      <c r="J1549">
        <f>YEAR(shipments[[#This Row],[Shipdate]])</f>
        <v>2024</v>
      </c>
      <c r="K1549">
        <f>MONTH(shipments[[#This Row],[Shipdate]])</f>
        <v>7</v>
      </c>
      <c r="L1549" t="str">
        <f>TEXT(shipments[[#This Row],[Shipdate]],"mmmm")</f>
        <v>July</v>
      </c>
      <c r="M1549">
        <f>_xlfn.XLOOKUP(shipments[[#This Row],[PID]],products[PID],products[Cost_per_box],"NA",0)</f>
        <v>6.8</v>
      </c>
      <c r="N1549">
        <f>shipments[[#This Row],[Boxes]]*shipments[[#This Row],[Cost Per Box]]</f>
        <v>5324.4</v>
      </c>
      <c r="O1549">
        <f>shipments[[#This Row],[Sales Amount]]-shipments[[#This Row],[Total Cost]]</f>
        <v>932.85000000000036</v>
      </c>
      <c r="P1549" s="9">
        <f>shipments[[#This Row],[Profit]]/shipments[[#This Row],[Sales Amount]]</f>
        <v>0.14908306364617049</v>
      </c>
    </row>
    <row r="1550" spans="1:16" x14ac:dyDescent="1">
      <c r="A1550" t="s">
        <v>1586</v>
      </c>
      <c r="B1550" t="s">
        <v>8048</v>
      </c>
      <c r="C1550" t="s">
        <v>8027</v>
      </c>
      <c r="D1550" t="s">
        <v>8033</v>
      </c>
      <c r="E1550" s="1">
        <v>45301</v>
      </c>
      <c r="F1550">
        <v>1932.75</v>
      </c>
      <c r="G1550">
        <v>194</v>
      </c>
      <c r="H1550" t="s">
        <v>6</v>
      </c>
      <c r="I1550" t="str">
        <f>_xlfn.XLOOKUP(shipments[[#This Row],[SPID]],people[SPID],people[Sales_person],"NA",0)</f>
        <v>Wilone O'Kielt</v>
      </c>
      <c r="J1550">
        <f>YEAR(shipments[[#This Row],[Shipdate]])</f>
        <v>2024</v>
      </c>
      <c r="K1550">
        <f>MONTH(shipments[[#This Row],[Shipdate]])</f>
        <v>1</v>
      </c>
      <c r="L1550" t="str">
        <f>TEXT(shipments[[#This Row],[Shipdate]],"mmmm")</f>
        <v>January</v>
      </c>
      <c r="M1550">
        <f>_xlfn.XLOOKUP(shipments[[#This Row],[PID]],products[PID],products[Cost_per_box],"NA",0)</f>
        <v>6.8</v>
      </c>
      <c r="N1550">
        <f>shipments[[#This Row],[Boxes]]*shipments[[#This Row],[Cost Per Box]]</f>
        <v>1319.2</v>
      </c>
      <c r="O1550">
        <f>shipments[[#This Row],[Sales Amount]]-shipments[[#This Row],[Total Cost]]</f>
        <v>613.54999999999995</v>
      </c>
      <c r="P1550" s="9">
        <f>shipments[[#This Row],[Profit]]/shipments[[#This Row],[Sales Amount]]</f>
        <v>0.31744923037123268</v>
      </c>
    </row>
    <row r="1551" spans="1:16" x14ac:dyDescent="1">
      <c r="A1551" t="s">
        <v>1587</v>
      </c>
      <c r="B1551" t="s">
        <v>8048</v>
      </c>
      <c r="C1551" t="s">
        <v>8027</v>
      </c>
      <c r="D1551" t="s">
        <v>8037</v>
      </c>
      <c r="E1551" s="1">
        <v>45128</v>
      </c>
      <c r="F1551">
        <v>1797.75</v>
      </c>
      <c r="G1551">
        <v>164</v>
      </c>
      <c r="H1551" t="s">
        <v>6</v>
      </c>
      <c r="I1551" t="str">
        <f>_xlfn.XLOOKUP(shipments[[#This Row],[SPID]],people[SPID],people[Sales_person],"NA",0)</f>
        <v>Wilone O'Kielt</v>
      </c>
      <c r="J1551">
        <f>YEAR(shipments[[#This Row],[Shipdate]])</f>
        <v>2023</v>
      </c>
      <c r="K1551">
        <f>MONTH(shipments[[#This Row],[Shipdate]])</f>
        <v>7</v>
      </c>
      <c r="L1551" t="str">
        <f>TEXT(shipments[[#This Row],[Shipdate]],"mmmm")</f>
        <v>July</v>
      </c>
      <c r="M1551">
        <f>_xlfn.XLOOKUP(shipments[[#This Row],[PID]],products[PID],products[Cost_per_box],"NA",0)</f>
        <v>6.8</v>
      </c>
      <c r="N1551">
        <f>shipments[[#This Row],[Boxes]]*shipments[[#This Row],[Cost Per Box]]</f>
        <v>1115.2</v>
      </c>
      <c r="O1551">
        <f>shipments[[#This Row],[Sales Amount]]-shipments[[#This Row],[Total Cost]]</f>
        <v>682.55</v>
      </c>
      <c r="P1551" s="9">
        <f>shipments[[#This Row],[Profit]]/shipments[[#This Row],[Sales Amount]]</f>
        <v>0.37966903073286051</v>
      </c>
    </row>
    <row r="1552" spans="1:16" x14ac:dyDescent="1">
      <c r="A1552" t="s">
        <v>1588</v>
      </c>
      <c r="B1552" t="s">
        <v>8048</v>
      </c>
      <c r="C1552" t="s">
        <v>8027</v>
      </c>
      <c r="D1552" t="s">
        <v>8037</v>
      </c>
      <c r="E1552" s="1">
        <v>45316</v>
      </c>
      <c r="F1552">
        <v>7339.5</v>
      </c>
      <c r="G1552">
        <v>1049</v>
      </c>
      <c r="H1552" t="s">
        <v>6</v>
      </c>
      <c r="I1552" t="str">
        <f>_xlfn.XLOOKUP(shipments[[#This Row],[SPID]],people[SPID],people[Sales_person],"NA",0)</f>
        <v>Wilone O'Kielt</v>
      </c>
      <c r="J1552">
        <f>YEAR(shipments[[#This Row],[Shipdate]])</f>
        <v>2024</v>
      </c>
      <c r="K1552">
        <f>MONTH(shipments[[#This Row],[Shipdate]])</f>
        <v>1</v>
      </c>
      <c r="L1552" t="str">
        <f>TEXT(shipments[[#This Row],[Shipdate]],"mmmm")</f>
        <v>January</v>
      </c>
      <c r="M1552">
        <f>_xlfn.XLOOKUP(shipments[[#This Row],[PID]],products[PID],products[Cost_per_box],"NA",0)</f>
        <v>6.8</v>
      </c>
      <c r="N1552">
        <f>shipments[[#This Row],[Boxes]]*shipments[[#This Row],[Cost Per Box]]</f>
        <v>7133.2</v>
      </c>
      <c r="O1552">
        <f>shipments[[#This Row],[Sales Amount]]-shipments[[#This Row],[Total Cost]]</f>
        <v>206.30000000000018</v>
      </c>
      <c r="P1552" s="9">
        <f>shipments[[#This Row],[Profit]]/shipments[[#This Row],[Sales Amount]]</f>
        <v>2.8108181756250451E-2</v>
      </c>
    </row>
    <row r="1553" spans="1:16" x14ac:dyDescent="1">
      <c r="A1553" t="s">
        <v>1589</v>
      </c>
      <c r="B1553" t="s">
        <v>8048</v>
      </c>
      <c r="C1553" t="s">
        <v>8028</v>
      </c>
      <c r="D1553" t="s">
        <v>8036</v>
      </c>
      <c r="E1553" s="1">
        <v>45254</v>
      </c>
      <c r="F1553">
        <v>9465.75</v>
      </c>
      <c r="G1553">
        <v>365</v>
      </c>
      <c r="H1553" t="s">
        <v>6</v>
      </c>
      <c r="I1553" t="str">
        <f>_xlfn.XLOOKUP(shipments[[#This Row],[SPID]],people[SPID],people[Sales_person],"NA",0)</f>
        <v>Wilone O'Kielt</v>
      </c>
      <c r="J1553">
        <f>YEAR(shipments[[#This Row],[Shipdate]])</f>
        <v>2023</v>
      </c>
      <c r="K1553">
        <f>MONTH(shipments[[#This Row],[Shipdate]])</f>
        <v>11</v>
      </c>
      <c r="L1553" t="str">
        <f>TEXT(shipments[[#This Row],[Shipdate]],"mmmm")</f>
        <v>November</v>
      </c>
      <c r="M1553">
        <f>_xlfn.XLOOKUP(shipments[[#This Row],[PID]],products[PID],products[Cost_per_box],"NA",0)</f>
        <v>5.04</v>
      </c>
      <c r="N1553">
        <f>shipments[[#This Row],[Boxes]]*shipments[[#This Row],[Cost Per Box]]</f>
        <v>1839.6</v>
      </c>
      <c r="O1553">
        <f>shipments[[#This Row],[Sales Amount]]-shipments[[#This Row],[Total Cost]]</f>
        <v>7626.15</v>
      </c>
      <c r="P1553" s="9">
        <f>shipments[[#This Row],[Profit]]/shipments[[#This Row],[Sales Amount]]</f>
        <v>0.80565723793677202</v>
      </c>
    </row>
    <row r="1554" spans="1:16" x14ac:dyDescent="1">
      <c r="A1554" t="s">
        <v>1590</v>
      </c>
      <c r="B1554" t="s">
        <v>8048</v>
      </c>
      <c r="C1554" t="s">
        <v>8029</v>
      </c>
      <c r="D1554" t="s">
        <v>8037</v>
      </c>
      <c r="E1554" s="1">
        <v>45519</v>
      </c>
      <c r="F1554">
        <v>3177</v>
      </c>
      <c r="G1554">
        <v>318</v>
      </c>
      <c r="H1554" t="s">
        <v>17</v>
      </c>
      <c r="I1554" t="str">
        <f>_xlfn.XLOOKUP(shipments[[#This Row],[SPID]],people[SPID],people[Sales_person],"NA",0)</f>
        <v>Wilone O'Kielt</v>
      </c>
      <c r="J1554">
        <f>YEAR(shipments[[#This Row],[Shipdate]])</f>
        <v>2024</v>
      </c>
      <c r="K1554">
        <f>MONTH(shipments[[#This Row],[Shipdate]])</f>
        <v>8</v>
      </c>
      <c r="L1554" t="str">
        <f>TEXT(shipments[[#This Row],[Shipdate]],"mmmm")</f>
        <v>August</v>
      </c>
      <c r="M1554">
        <f>_xlfn.XLOOKUP(shipments[[#This Row],[PID]],products[PID],products[Cost_per_box],"NA",0)</f>
        <v>2.76</v>
      </c>
      <c r="N1554">
        <f>shipments[[#This Row],[Boxes]]*shipments[[#This Row],[Cost Per Box]]</f>
        <v>877.68</v>
      </c>
      <c r="O1554">
        <f>shipments[[#This Row],[Sales Amount]]-shipments[[#This Row],[Total Cost]]</f>
        <v>2299.3200000000002</v>
      </c>
      <c r="P1554" s="9">
        <f>shipments[[#This Row],[Profit]]/shipments[[#This Row],[Sales Amount]]</f>
        <v>0.72373937677053835</v>
      </c>
    </row>
    <row r="1555" spans="1:16" x14ac:dyDescent="1">
      <c r="A1555" t="s">
        <v>1591</v>
      </c>
      <c r="B1555" t="s">
        <v>8048</v>
      </c>
      <c r="C1555" t="s">
        <v>8030</v>
      </c>
      <c r="D1555" t="s">
        <v>8037</v>
      </c>
      <c r="E1555" s="1">
        <v>45488</v>
      </c>
      <c r="F1555">
        <v>1440</v>
      </c>
      <c r="G1555">
        <v>180</v>
      </c>
      <c r="H1555" t="s">
        <v>17</v>
      </c>
      <c r="I1555" t="str">
        <f>_xlfn.XLOOKUP(shipments[[#This Row],[SPID]],people[SPID],people[Sales_person],"NA",0)</f>
        <v>Wilone O'Kielt</v>
      </c>
      <c r="J1555">
        <f>YEAR(shipments[[#This Row],[Shipdate]])</f>
        <v>2024</v>
      </c>
      <c r="K1555">
        <f>MONTH(shipments[[#This Row],[Shipdate]])</f>
        <v>7</v>
      </c>
      <c r="L1555" t="str">
        <f>TEXT(shipments[[#This Row],[Shipdate]],"mmmm")</f>
        <v>July</v>
      </c>
      <c r="M1555">
        <f>_xlfn.XLOOKUP(shipments[[#This Row],[PID]],products[PID],products[Cost_per_box],"NA",0)</f>
        <v>3.32</v>
      </c>
      <c r="N1555">
        <f>shipments[[#This Row],[Boxes]]*shipments[[#This Row],[Cost Per Box]]</f>
        <v>597.6</v>
      </c>
      <c r="O1555">
        <f>shipments[[#This Row],[Sales Amount]]-shipments[[#This Row],[Total Cost]]</f>
        <v>842.4</v>
      </c>
      <c r="P1555" s="9">
        <f>shipments[[#This Row],[Profit]]/shipments[[#This Row],[Sales Amount]]</f>
        <v>0.58499999999999996</v>
      </c>
    </row>
    <row r="1556" spans="1:16" x14ac:dyDescent="1">
      <c r="A1556" t="s">
        <v>1592</v>
      </c>
      <c r="B1556" t="s">
        <v>8048</v>
      </c>
      <c r="C1556" t="s">
        <v>8031</v>
      </c>
      <c r="D1556" t="s">
        <v>8035</v>
      </c>
      <c r="E1556" s="1">
        <v>45182</v>
      </c>
      <c r="F1556">
        <v>2673</v>
      </c>
      <c r="G1556">
        <v>141</v>
      </c>
      <c r="H1556" t="s">
        <v>6</v>
      </c>
      <c r="I1556" t="str">
        <f>_xlfn.XLOOKUP(shipments[[#This Row],[SPID]],people[SPID],people[Sales_person],"NA",0)</f>
        <v>Wilone O'Kielt</v>
      </c>
      <c r="J1556">
        <f>YEAR(shipments[[#This Row],[Shipdate]])</f>
        <v>2023</v>
      </c>
      <c r="K1556">
        <f>MONTH(shipments[[#This Row],[Shipdate]])</f>
        <v>9</v>
      </c>
      <c r="L1556" t="str">
        <f>TEXT(shipments[[#This Row],[Shipdate]],"mmmm")</f>
        <v>September</v>
      </c>
      <c r="M1556">
        <f>_xlfn.XLOOKUP(shipments[[#This Row],[PID]],products[PID],products[Cost_per_box],"NA",0)</f>
        <v>2.65</v>
      </c>
      <c r="N1556">
        <f>shipments[[#This Row],[Boxes]]*shipments[[#This Row],[Cost Per Box]]</f>
        <v>373.65</v>
      </c>
      <c r="O1556">
        <f>shipments[[#This Row],[Sales Amount]]-shipments[[#This Row],[Total Cost]]</f>
        <v>2299.35</v>
      </c>
      <c r="P1556" s="9">
        <f>shipments[[#This Row],[Profit]]/shipments[[#This Row],[Sales Amount]]</f>
        <v>0.8602132435465768</v>
      </c>
    </row>
    <row r="1557" spans="1:16" x14ac:dyDescent="1">
      <c r="A1557" t="s">
        <v>1593</v>
      </c>
      <c r="B1557" t="s">
        <v>8048</v>
      </c>
      <c r="C1557" t="s">
        <v>8031</v>
      </c>
      <c r="D1557" t="s">
        <v>8036</v>
      </c>
      <c r="E1557" s="1">
        <v>45287</v>
      </c>
      <c r="F1557">
        <v>10989</v>
      </c>
      <c r="G1557">
        <v>579</v>
      </c>
      <c r="H1557" t="s">
        <v>6</v>
      </c>
      <c r="I1557" t="str">
        <f>_xlfn.XLOOKUP(shipments[[#This Row],[SPID]],people[SPID],people[Sales_person],"NA",0)</f>
        <v>Wilone O'Kielt</v>
      </c>
      <c r="J1557">
        <f>YEAR(shipments[[#This Row],[Shipdate]])</f>
        <v>2023</v>
      </c>
      <c r="K1557">
        <f>MONTH(shipments[[#This Row],[Shipdate]])</f>
        <v>12</v>
      </c>
      <c r="L1557" t="str">
        <f>TEXT(shipments[[#This Row],[Shipdate]],"mmmm")</f>
        <v>December</v>
      </c>
      <c r="M1557">
        <f>_xlfn.XLOOKUP(shipments[[#This Row],[PID]],products[PID],products[Cost_per_box],"NA",0)</f>
        <v>2.65</v>
      </c>
      <c r="N1557">
        <f>shipments[[#This Row],[Boxes]]*shipments[[#This Row],[Cost Per Box]]</f>
        <v>1534.35</v>
      </c>
      <c r="O1557">
        <f>shipments[[#This Row],[Sales Amount]]-shipments[[#This Row],[Total Cost]]</f>
        <v>9454.65</v>
      </c>
      <c r="P1557" s="9">
        <f>shipments[[#This Row],[Profit]]/shipments[[#This Row],[Sales Amount]]</f>
        <v>0.86037401037401029</v>
      </c>
    </row>
    <row r="1558" spans="1:16" x14ac:dyDescent="1">
      <c r="A1558" t="s">
        <v>1594</v>
      </c>
      <c r="B1558" t="s">
        <v>8048</v>
      </c>
      <c r="C1558" t="s">
        <v>8031</v>
      </c>
      <c r="D1558" t="s">
        <v>8032</v>
      </c>
      <c r="E1558" s="1">
        <v>45184</v>
      </c>
      <c r="F1558">
        <v>2106</v>
      </c>
      <c r="G1558">
        <v>111</v>
      </c>
      <c r="H1558" t="s">
        <v>6</v>
      </c>
      <c r="I1558" t="str">
        <f>_xlfn.XLOOKUP(shipments[[#This Row],[SPID]],people[SPID],people[Sales_person],"NA",0)</f>
        <v>Wilone O'Kielt</v>
      </c>
      <c r="J1558">
        <f>YEAR(shipments[[#This Row],[Shipdate]])</f>
        <v>2023</v>
      </c>
      <c r="K1558">
        <f>MONTH(shipments[[#This Row],[Shipdate]])</f>
        <v>9</v>
      </c>
      <c r="L1558" t="str">
        <f>TEXT(shipments[[#This Row],[Shipdate]],"mmmm")</f>
        <v>September</v>
      </c>
      <c r="M1558">
        <f>_xlfn.XLOOKUP(shipments[[#This Row],[PID]],products[PID],products[Cost_per_box],"NA",0)</f>
        <v>2.65</v>
      </c>
      <c r="N1558">
        <f>shipments[[#This Row],[Boxes]]*shipments[[#This Row],[Cost Per Box]]</f>
        <v>294.14999999999998</v>
      </c>
      <c r="O1558">
        <f>shipments[[#This Row],[Sales Amount]]-shipments[[#This Row],[Total Cost]]</f>
        <v>1811.85</v>
      </c>
      <c r="P1558" s="9">
        <f>shipments[[#This Row],[Profit]]/shipments[[#This Row],[Sales Amount]]</f>
        <v>0.86032763532763523</v>
      </c>
    </row>
    <row r="1559" spans="1:16" x14ac:dyDescent="1">
      <c r="A1559" t="s">
        <v>1595</v>
      </c>
      <c r="B1559" t="s">
        <v>8048</v>
      </c>
      <c r="C1559" t="s">
        <v>8031</v>
      </c>
      <c r="D1559" t="s">
        <v>8036</v>
      </c>
      <c r="E1559" s="1">
        <v>45359</v>
      </c>
      <c r="F1559">
        <v>6714</v>
      </c>
      <c r="G1559">
        <v>373</v>
      </c>
      <c r="H1559" t="s">
        <v>6</v>
      </c>
      <c r="I1559" t="str">
        <f>_xlfn.XLOOKUP(shipments[[#This Row],[SPID]],people[SPID],people[Sales_person],"NA",0)</f>
        <v>Wilone O'Kielt</v>
      </c>
      <c r="J1559">
        <f>YEAR(shipments[[#This Row],[Shipdate]])</f>
        <v>2024</v>
      </c>
      <c r="K1559">
        <f>MONTH(shipments[[#This Row],[Shipdate]])</f>
        <v>3</v>
      </c>
      <c r="L1559" t="str">
        <f>TEXT(shipments[[#This Row],[Shipdate]],"mmmm")</f>
        <v>March</v>
      </c>
      <c r="M1559">
        <f>_xlfn.XLOOKUP(shipments[[#This Row],[PID]],products[PID],products[Cost_per_box],"NA",0)</f>
        <v>2.65</v>
      </c>
      <c r="N1559">
        <f>shipments[[#This Row],[Boxes]]*shipments[[#This Row],[Cost Per Box]]</f>
        <v>988.44999999999993</v>
      </c>
      <c r="O1559">
        <f>shipments[[#This Row],[Sales Amount]]-shipments[[#This Row],[Total Cost]]</f>
        <v>5725.55</v>
      </c>
      <c r="P1559" s="9">
        <f>shipments[[#This Row],[Profit]]/shipments[[#This Row],[Sales Amount]]</f>
        <v>0.85277777777777786</v>
      </c>
    </row>
    <row r="1560" spans="1:16" x14ac:dyDescent="1">
      <c r="A1560" t="s">
        <v>1596</v>
      </c>
      <c r="B1560" t="s">
        <v>8048</v>
      </c>
      <c r="C1560" t="s">
        <v>8031</v>
      </c>
      <c r="D1560" t="s">
        <v>8033</v>
      </c>
      <c r="E1560" s="1">
        <v>45443</v>
      </c>
      <c r="F1560">
        <v>6414.75</v>
      </c>
      <c r="G1560">
        <v>292</v>
      </c>
      <c r="H1560" t="s">
        <v>6</v>
      </c>
      <c r="I1560" t="str">
        <f>_xlfn.XLOOKUP(shipments[[#This Row],[SPID]],people[SPID],people[Sales_person],"NA",0)</f>
        <v>Wilone O'Kielt</v>
      </c>
      <c r="J1560">
        <f>YEAR(shipments[[#This Row],[Shipdate]])</f>
        <v>2024</v>
      </c>
      <c r="K1560">
        <f>MONTH(shipments[[#This Row],[Shipdate]])</f>
        <v>5</v>
      </c>
      <c r="L1560" t="str">
        <f>TEXT(shipments[[#This Row],[Shipdate]],"mmmm")</f>
        <v>May</v>
      </c>
      <c r="M1560">
        <f>_xlfn.XLOOKUP(shipments[[#This Row],[PID]],products[PID],products[Cost_per_box],"NA",0)</f>
        <v>2.65</v>
      </c>
      <c r="N1560">
        <f>shipments[[#This Row],[Boxes]]*shipments[[#This Row],[Cost Per Box]]</f>
        <v>773.8</v>
      </c>
      <c r="O1560">
        <f>shipments[[#This Row],[Sales Amount]]-shipments[[#This Row],[Total Cost]]</f>
        <v>5640.95</v>
      </c>
      <c r="P1560" s="9">
        <f>shipments[[#This Row],[Profit]]/shipments[[#This Row],[Sales Amount]]</f>
        <v>0.87937176039596243</v>
      </c>
    </row>
    <row r="1561" spans="1:16" x14ac:dyDescent="1">
      <c r="A1561" t="s">
        <v>1597</v>
      </c>
      <c r="B1561" t="s">
        <v>8048</v>
      </c>
      <c r="C1561" t="s">
        <v>8031</v>
      </c>
      <c r="D1561" t="s">
        <v>8036</v>
      </c>
      <c r="E1561" s="1">
        <v>45296</v>
      </c>
      <c r="F1561">
        <v>10147.5</v>
      </c>
      <c r="G1561">
        <v>462</v>
      </c>
      <c r="H1561" t="s">
        <v>6</v>
      </c>
      <c r="I1561" t="str">
        <f>_xlfn.XLOOKUP(shipments[[#This Row],[SPID]],people[SPID],people[Sales_person],"NA",0)</f>
        <v>Wilone O'Kielt</v>
      </c>
      <c r="J1561">
        <f>YEAR(shipments[[#This Row],[Shipdate]])</f>
        <v>2024</v>
      </c>
      <c r="K1561">
        <f>MONTH(shipments[[#This Row],[Shipdate]])</f>
        <v>1</v>
      </c>
      <c r="L1561" t="str">
        <f>TEXT(shipments[[#This Row],[Shipdate]],"mmmm")</f>
        <v>January</v>
      </c>
      <c r="M1561">
        <f>_xlfn.XLOOKUP(shipments[[#This Row],[PID]],products[PID],products[Cost_per_box],"NA",0)</f>
        <v>2.65</v>
      </c>
      <c r="N1561">
        <f>shipments[[#This Row],[Boxes]]*shipments[[#This Row],[Cost Per Box]]</f>
        <v>1224.3</v>
      </c>
      <c r="O1561">
        <f>shipments[[#This Row],[Sales Amount]]-shipments[[#This Row],[Total Cost]]</f>
        <v>8923.2000000000007</v>
      </c>
      <c r="P1561" s="9">
        <f>shipments[[#This Row],[Profit]]/shipments[[#This Row],[Sales Amount]]</f>
        <v>0.879349593495935</v>
      </c>
    </row>
    <row r="1562" spans="1:16" x14ac:dyDescent="1">
      <c r="A1562" t="s">
        <v>1598</v>
      </c>
      <c r="B1562" t="s">
        <v>8048</v>
      </c>
      <c r="C1562" t="s">
        <v>8011</v>
      </c>
      <c r="D1562" t="s">
        <v>8034</v>
      </c>
      <c r="E1562" s="1">
        <v>45359</v>
      </c>
      <c r="F1562">
        <v>497.25</v>
      </c>
      <c r="G1562">
        <v>30</v>
      </c>
      <c r="H1562" t="s">
        <v>6</v>
      </c>
      <c r="I1562" t="str">
        <f>_xlfn.XLOOKUP(shipments[[#This Row],[SPID]],people[SPID],people[Sales_person],"NA",0)</f>
        <v>Wilone O'Kielt</v>
      </c>
      <c r="J1562">
        <f>YEAR(shipments[[#This Row],[Shipdate]])</f>
        <v>2024</v>
      </c>
      <c r="K1562">
        <f>MONTH(shipments[[#This Row],[Shipdate]])</f>
        <v>3</v>
      </c>
      <c r="L1562" t="str">
        <f>TEXT(shipments[[#This Row],[Shipdate]],"mmmm")</f>
        <v>March</v>
      </c>
      <c r="M1562">
        <f>_xlfn.XLOOKUP(shipments[[#This Row],[PID]],products[PID],products[Cost_per_box],"NA",0)</f>
        <v>7.48</v>
      </c>
      <c r="N1562">
        <f>shipments[[#This Row],[Boxes]]*shipments[[#This Row],[Cost Per Box]]</f>
        <v>224.4</v>
      </c>
      <c r="O1562">
        <f>shipments[[#This Row],[Sales Amount]]-shipments[[#This Row],[Total Cost]]</f>
        <v>272.85000000000002</v>
      </c>
      <c r="P1562" s="9">
        <f>shipments[[#This Row],[Profit]]/shipments[[#This Row],[Sales Amount]]</f>
        <v>0.54871794871794877</v>
      </c>
    </row>
    <row r="1563" spans="1:16" x14ac:dyDescent="1">
      <c r="A1563" t="s">
        <v>1599</v>
      </c>
      <c r="B1563" t="s">
        <v>8048</v>
      </c>
      <c r="C1563" t="s">
        <v>8013</v>
      </c>
      <c r="D1563" t="s">
        <v>8032</v>
      </c>
      <c r="E1563" s="1">
        <v>45260</v>
      </c>
      <c r="F1563">
        <v>13655.25</v>
      </c>
      <c r="G1563">
        <v>1707</v>
      </c>
      <c r="H1563" t="s">
        <v>6</v>
      </c>
      <c r="I1563" t="str">
        <f>_xlfn.XLOOKUP(shipments[[#This Row],[SPID]],people[SPID],people[Sales_person],"NA",0)</f>
        <v>Wilone O'Kielt</v>
      </c>
      <c r="J1563">
        <f>YEAR(shipments[[#This Row],[Shipdate]])</f>
        <v>2023</v>
      </c>
      <c r="K1563">
        <f>MONTH(shipments[[#This Row],[Shipdate]])</f>
        <v>11</v>
      </c>
      <c r="L1563" t="str">
        <f>TEXT(shipments[[#This Row],[Shipdate]],"mmmm")</f>
        <v>November</v>
      </c>
      <c r="M1563">
        <f>_xlfn.XLOOKUP(shipments[[#This Row],[PID]],products[PID],products[Cost_per_box],"NA",0)</f>
        <v>3.85</v>
      </c>
      <c r="N1563">
        <f>shipments[[#This Row],[Boxes]]*shipments[[#This Row],[Cost Per Box]]</f>
        <v>6571.95</v>
      </c>
      <c r="O1563">
        <f>shipments[[#This Row],[Sales Amount]]-shipments[[#This Row],[Total Cost]]</f>
        <v>7083.3</v>
      </c>
      <c r="P1563" s="9">
        <f>shipments[[#This Row],[Profit]]/shipments[[#This Row],[Sales Amount]]</f>
        <v>0.51872356785851592</v>
      </c>
    </row>
    <row r="1564" spans="1:16" x14ac:dyDescent="1">
      <c r="A1564" t="s">
        <v>1600</v>
      </c>
      <c r="B1564" t="s">
        <v>8048</v>
      </c>
      <c r="C1564" t="s">
        <v>8013</v>
      </c>
      <c r="D1564" t="s">
        <v>8033</v>
      </c>
      <c r="E1564" s="1">
        <v>45460</v>
      </c>
      <c r="F1564">
        <v>14625</v>
      </c>
      <c r="G1564">
        <v>2438</v>
      </c>
      <c r="H1564" t="s">
        <v>6</v>
      </c>
      <c r="I1564" t="str">
        <f>_xlfn.XLOOKUP(shipments[[#This Row],[SPID]],people[SPID],people[Sales_person],"NA",0)</f>
        <v>Wilone O'Kielt</v>
      </c>
      <c r="J1564">
        <f>YEAR(shipments[[#This Row],[Shipdate]])</f>
        <v>2024</v>
      </c>
      <c r="K1564">
        <f>MONTH(shipments[[#This Row],[Shipdate]])</f>
        <v>6</v>
      </c>
      <c r="L1564" t="str">
        <f>TEXT(shipments[[#This Row],[Shipdate]],"mmmm")</f>
        <v>June</v>
      </c>
      <c r="M1564">
        <f>_xlfn.XLOOKUP(shipments[[#This Row],[PID]],products[PID],products[Cost_per_box],"NA",0)</f>
        <v>3.85</v>
      </c>
      <c r="N1564">
        <f>shipments[[#This Row],[Boxes]]*shipments[[#This Row],[Cost Per Box]]</f>
        <v>9386.3000000000011</v>
      </c>
      <c r="O1564">
        <f>shipments[[#This Row],[Sales Amount]]-shipments[[#This Row],[Total Cost]]</f>
        <v>5238.6999999999989</v>
      </c>
      <c r="P1564" s="9">
        <f>shipments[[#This Row],[Profit]]/shipments[[#This Row],[Sales Amount]]</f>
        <v>0.35820170940170931</v>
      </c>
    </row>
    <row r="1565" spans="1:16" x14ac:dyDescent="1">
      <c r="A1565" t="s">
        <v>1601</v>
      </c>
      <c r="B1565" t="s">
        <v>8048</v>
      </c>
      <c r="C1565" t="s">
        <v>8013</v>
      </c>
      <c r="D1565" t="s">
        <v>8036</v>
      </c>
      <c r="E1565" s="1">
        <v>44957</v>
      </c>
      <c r="F1565">
        <v>2108.25</v>
      </c>
      <c r="G1565">
        <v>235</v>
      </c>
      <c r="H1565" t="s">
        <v>6</v>
      </c>
      <c r="I1565" t="str">
        <f>_xlfn.XLOOKUP(shipments[[#This Row],[SPID]],people[SPID],people[Sales_person],"NA",0)</f>
        <v>Wilone O'Kielt</v>
      </c>
      <c r="J1565">
        <f>YEAR(shipments[[#This Row],[Shipdate]])</f>
        <v>2023</v>
      </c>
      <c r="K1565">
        <f>MONTH(shipments[[#This Row],[Shipdate]])</f>
        <v>1</v>
      </c>
      <c r="L1565" t="str">
        <f>TEXT(shipments[[#This Row],[Shipdate]],"mmmm")</f>
        <v>January</v>
      </c>
      <c r="M1565">
        <f>_xlfn.XLOOKUP(shipments[[#This Row],[PID]],products[PID],products[Cost_per_box],"NA",0)</f>
        <v>3.85</v>
      </c>
      <c r="N1565">
        <f>shipments[[#This Row],[Boxes]]*shipments[[#This Row],[Cost Per Box]]</f>
        <v>904.75</v>
      </c>
      <c r="O1565">
        <f>shipments[[#This Row],[Sales Amount]]-shipments[[#This Row],[Total Cost]]</f>
        <v>1203.5</v>
      </c>
      <c r="P1565" s="9">
        <f>shipments[[#This Row],[Profit]]/shipments[[#This Row],[Sales Amount]]</f>
        <v>0.57085260286967865</v>
      </c>
    </row>
    <row r="1566" spans="1:16" x14ac:dyDescent="1">
      <c r="A1566" t="s">
        <v>1602</v>
      </c>
      <c r="B1566" t="s">
        <v>8048</v>
      </c>
      <c r="C1566" t="s">
        <v>8013</v>
      </c>
      <c r="D1566" t="s">
        <v>8032</v>
      </c>
      <c r="E1566" s="1">
        <v>45314</v>
      </c>
      <c r="F1566">
        <v>850.5</v>
      </c>
      <c r="G1566">
        <v>171</v>
      </c>
      <c r="H1566" t="s">
        <v>6</v>
      </c>
      <c r="I1566" t="str">
        <f>_xlfn.XLOOKUP(shipments[[#This Row],[SPID]],people[SPID],people[Sales_person],"NA",0)</f>
        <v>Wilone O'Kielt</v>
      </c>
      <c r="J1566">
        <f>YEAR(shipments[[#This Row],[Shipdate]])</f>
        <v>2024</v>
      </c>
      <c r="K1566">
        <f>MONTH(shipments[[#This Row],[Shipdate]])</f>
        <v>1</v>
      </c>
      <c r="L1566" t="str">
        <f>TEXT(shipments[[#This Row],[Shipdate]],"mmmm")</f>
        <v>January</v>
      </c>
      <c r="M1566">
        <f>_xlfn.XLOOKUP(shipments[[#This Row],[PID]],products[PID],products[Cost_per_box],"NA",0)</f>
        <v>3.85</v>
      </c>
      <c r="N1566">
        <f>shipments[[#This Row],[Boxes]]*shipments[[#This Row],[Cost Per Box]]</f>
        <v>658.35</v>
      </c>
      <c r="O1566">
        <f>shipments[[#This Row],[Sales Amount]]-shipments[[#This Row],[Total Cost]]</f>
        <v>192.14999999999998</v>
      </c>
      <c r="P1566" s="9">
        <f>shipments[[#This Row],[Profit]]/shipments[[#This Row],[Sales Amount]]</f>
        <v>0.22592592592592589</v>
      </c>
    </row>
    <row r="1567" spans="1:16" x14ac:dyDescent="1">
      <c r="A1567" t="s">
        <v>1603</v>
      </c>
      <c r="B1567" t="s">
        <v>8048</v>
      </c>
      <c r="C1567" t="s">
        <v>8013</v>
      </c>
      <c r="D1567" t="s">
        <v>8037</v>
      </c>
      <c r="E1567" s="1">
        <v>45131</v>
      </c>
      <c r="F1567">
        <v>21476.25</v>
      </c>
      <c r="G1567">
        <v>3069</v>
      </c>
      <c r="H1567" t="s">
        <v>6</v>
      </c>
      <c r="I1567" t="str">
        <f>_xlfn.XLOOKUP(shipments[[#This Row],[SPID]],people[SPID],people[Sales_person],"NA",0)</f>
        <v>Wilone O'Kielt</v>
      </c>
      <c r="J1567">
        <f>YEAR(shipments[[#This Row],[Shipdate]])</f>
        <v>2023</v>
      </c>
      <c r="K1567">
        <f>MONTH(shipments[[#This Row],[Shipdate]])</f>
        <v>7</v>
      </c>
      <c r="L1567" t="str">
        <f>TEXT(shipments[[#This Row],[Shipdate]],"mmmm")</f>
        <v>July</v>
      </c>
      <c r="M1567">
        <f>_xlfn.XLOOKUP(shipments[[#This Row],[PID]],products[PID],products[Cost_per_box],"NA",0)</f>
        <v>3.85</v>
      </c>
      <c r="N1567">
        <f>shipments[[#This Row],[Boxes]]*shipments[[#This Row],[Cost Per Box]]</f>
        <v>11815.65</v>
      </c>
      <c r="O1567">
        <f>shipments[[#This Row],[Sales Amount]]-shipments[[#This Row],[Total Cost]]</f>
        <v>9660.6</v>
      </c>
      <c r="P1567" s="9">
        <f>shipments[[#This Row],[Profit]]/shipments[[#This Row],[Sales Amount]]</f>
        <v>0.44982713462545837</v>
      </c>
    </row>
    <row r="1568" spans="1:16" x14ac:dyDescent="1">
      <c r="A1568" t="s">
        <v>1604</v>
      </c>
      <c r="B1568" t="s">
        <v>8048</v>
      </c>
      <c r="C1568" t="s">
        <v>8013</v>
      </c>
      <c r="D1568" t="s">
        <v>8035</v>
      </c>
      <c r="E1568" s="1">
        <v>45069</v>
      </c>
      <c r="F1568">
        <v>1471.5</v>
      </c>
      <c r="G1568">
        <v>164</v>
      </c>
      <c r="H1568" t="s">
        <v>6</v>
      </c>
      <c r="I1568" t="str">
        <f>_xlfn.XLOOKUP(shipments[[#This Row],[SPID]],people[SPID],people[Sales_person],"NA",0)</f>
        <v>Wilone O'Kielt</v>
      </c>
      <c r="J1568">
        <f>YEAR(shipments[[#This Row],[Shipdate]])</f>
        <v>2023</v>
      </c>
      <c r="K1568">
        <f>MONTH(shipments[[#This Row],[Shipdate]])</f>
        <v>5</v>
      </c>
      <c r="L1568" t="str">
        <f>TEXT(shipments[[#This Row],[Shipdate]],"mmmm")</f>
        <v>May</v>
      </c>
      <c r="M1568">
        <f>_xlfn.XLOOKUP(shipments[[#This Row],[PID]],products[PID],products[Cost_per_box],"NA",0)</f>
        <v>3.85</v>
      </c>
      <c r="N1568">
        <f>shipments[[#This Row],[Boxes]]*shipments[[#This Row],[Cost Per Box]]</f>
        <v>631.4</v>
      </c>
      <c r="O1568">
        <f>shipments[[#This Row],[Sales Amount]]-shipments[[#This Row],[Total Cost]]</f>
        <v>840.1</v>
      </c>
      <c r="P1568" s="9">
        <f>shipments[[#This Row],[Profit]]/shipments[[#This Row],[Sales Amount]]</f>
        <v>0.57091403329935442</v>
      </c>
    </row>
    <row r="1569" spans="1:16" x14ac:dyDescent="1">
      <c r="A1569" t="s">
        <v>1605</v>
      </c>
      <c r="B1569" t="s">
        <v>8048</v>
      </c>
      <c r="C1569" t="s">
        <v>8013</v>
      </c>
      <c r="D1569" t="s">
        <v>8036</v>
      </c>
      <c r="E1569" s="1">
        <v>44956</v>
      </c>
      <c r="F1569">
        <v>13556.25</v>
      </c>
      <c r="G1569">
        <v>1937</v>
      </c>
      <c r="H1569" t="s">
        <v>6</v>
      </c>
      <c r="I1569" t="str">
        <f>_xlfn.XLOOKUP(shipments[[#This Row],[SPID]],people[SPID],people[Sales_person],"NA",0)</f>
        <v>Wilone O'Kielt</v>
      </c>
      <c r="J1569">
        <f>YEAR(shipments[[#This Row],[Shipdate]])</f>
        <v>2023</v>
      </c>
      <c r="K1569">
        <f>MONTH(shipments[[#This Row],[Shipdate]])</f>
        <v>1</v>
      </c>
      <c r="L1569" t="str">
        <f>TEXT(shipments[[#This Row],[Shipdate]],"mmmm")</f>
        <v>January</v>
      </c>
      <c r="M1569">
        <f>_xlfn.XLOOKUP(shipments[[#This Row],[PID]],products[PID],products[Cost_per_box],"NA",0)</f>
        <v>3.85</v>
      </c>
      <c r="N1569">
        <f>shipments[[#This Row],[Boxes]]*shipments[[#This Row],[Cost Per Box]]</f>
        <v>7457.45</v>
      </c>
      <c r="O1569">
        <f>shipments[[#This Row],[Sales Amount]]-shipments[[#This Row],[Total Cost]]</f>
        <v>6098.8</v>
      </c>
      <c r="P1569" s="9">
        <f>shipments[[#This Row],[Profit]]/shipments[[#This Row],[Sales Amount]]</f>
        <v>0.44988842784693406</v>
      </c>
    </row>
    <row r="1570" spans="1:16" x14ac:dyDescent="1">
      <c r="A1570" t="s">
        <v>1606</v>
      </c>
      <c r="B1570" t="s">
        <v>8048</v>
      </c>
      <c r="C1570" t="s">
        <v>8014</v>
      </c>
      <c r="D1570" t="s">
        <v>8034</v>
      </c>
      <c r="E1570" s="1">
        <v>45398</v>
      </c>
      <c r="F1570">
        <v>2079</v>
      </c>
      <c r="G1570">
        <v>260</v>
      </c>
      <c r="H1570" t="s">
        <v>6</v>
      </c>
      <c r="I1570" t="str">
        <f>_xlfn.XLOOKUP(shipments[[#This Row],[SPID]],people[SPID],people[Sales_person],"NA",0)</f>
        <v>Wilone O'Kielt</v>
      </c>
      <c r="J1570">
        <f>YEAR(shipments[[#This Row],[Shipdate]])</f>
        <v>2024</v>
      </c>
      <c r="K1570">
        <f>MONTH(shipments[[#This Row],[Shipdate]])</f>
        <v>4</v>
      </c>
      <c r="L1570" t="str">
        <f>TEXT(shipments[[#This Row],[Shipdate]],"mmmm")</f>
        <v>April</v>
      </c>
      <c r="M1570">
        <f>_xlfn.XLOOKUP(shipments[[#This Row],[PID]],products[PID],products[Cost_per_box],"NA",0)</f>
        <v>5.72</v>
      </c>
      <c r="N1570">
        <f>shipments[[#This Row],[Boxes]]*shipments[[#This Row],[Cost Per Box]]</f>
        <v>1487.2</v>
      </c>
      <c r="O1570">
        <f>shipments[[#This Row],[Sales Amount]]-shipments[[#This Row],[Total Cost]]</f>
        <v>591.79999999999995</v>
      </c>
      <c r="P1570" s="9">
        <f>shipments[[#This Row],[Profit]]/shipments[[#This Row],[Sales Amount]]</f>
        <v>0.28465608465608461</v>
      </c>
    </row>
    <row r="1571" spans="1:16" x14ac:dyDescent="1">
      <c r="A1571" t="s">
        <v>1607</v>
      </c>
      <c r="B1571" t="s">
        <v>8048</v>
      </c>
      <c r="C1571" t="s">
        <v>8014</v>
      </c>
      <c r="D1571" t="s">
        <v>8036</v>
      </c>
      <c r="E1571" s="1">
        <v>45210</v>
      </c>
      <c r="F1571">
        <v>4599</v>
      </c>
      <c r="G1571">
        <v>920</v>
      </c>
      <c r="H1571" t="s">
        <v>6</v>
      </c>
      <c r="I1571" t="str">
        <f>_xlfn.XLOOKUP(shipments[[#This Row],[SPID]],people[SPID],people[Sales_person],"NA",0)</f>
        <v>Wilone O'Kielt</v>
      </c>
      <c r="J1571">
        <f>YEAR(shipments[[#This Row],[Shipdate]])</f>
        <v>2023</v>
      </c>
      <c r="K1571">
        <f>MONTH(shipments[[#This Row],[Shipdate]])</f>
        <v>10</v>
      </c>
      <c r="L1571" t="str">
        <f>TEXT(shipments[[#This Row],[Shipdate]],"mmmm")</f>
        <v>October</v>
      </c>
      <c r="M1571">
        <f>_xlfn.XLOOKUP(shipments[[#This Row],[PID]],products[PID],products[Cost_per_box],"NA",0)</f>
        <v>5.72</v>
      </c>
      <c r="N1571">
        <f>shipments[[#This Row],[Boxes]]*shipments[[#This Row],[Cost Per Box]]</f>
        <v>5262.4</v>
      </c>
      <c r="O1571">
        <f>shipments[[#This Row],[Sales Amount]]-shipments[[#This Row],[Total Cost]]</f>
        <v>-663.39999999999964</v>
      </c>
      <c r="P1571" s="9">
        <f>shipments[[#This Row],[Profit]]/shipments[[#This Row],[Sales Amount]]</f>
        <v>-0.1442487497282017</v>
      </c>
    </row>
    <row r="1572" spans="1:16" x14ac:dyDescent="1">
      <c r="A1572" t="s">
        <v>1608</v>
      </c>
      <c r="B1572" t="s">
        <v>8048</v>
      </c>
      <c r="C1572" t="s">
        <v>8014</v>
      </c>
      <c r="D1572" t="s">
        <v>8033</v>
      </c>
      <c r="E1572" s="1">
        <v>45188</v>
      </c>
      <c r="F1572">
        <v>6970.5</v>
      </c>
      <c r="G1572">
        <v>996</v>
      </c>
      <c r="H1572" t="s">
        <v>6</v>
      </c>
      <c r="I1572" t="str">
        <f>_xlfn.XLOOKUP(shipments[[#This Row],[SPID]],people[SPID],people[Sales_person],"NA",0)</f>
        <v>Wilone O'Kielt</v>
      </c>
      <c r="J1572">
        <f>YEAR(shipments[[#This Row],[Shipdate]])</f>
        <v>2023</v>
      </c>
      <c r="K1572">
        <f>MONTH(shipments[[#This Row],[Shipdate]])</f>
        <v>9</v>
      </c>
      <c r="L1572" t="str">
        <f>TEXT(shipments[[#This Row],[Shipdate]],"mmmm")</f>
        <v>September</v>
      </c>
      <c r="M1572">
        <f>_xlfn.XLOOKUP(shipments[[#This Row],[PID]],products[PID],products[Cost_per_box],"NA",0)</f>
        <v>5.72</v>
      </c>
      <c r="N1572">
        <f>shipments[[#This Row],[Boxes]]*shipments[[#This Row],[Cost Per Box]]</f>
        <v>5697.12</v>
      </c>
      <c r="O1572">
        <f>shipments[[#This Row],[Sales Amount]]-shipments[[#This Row],[Total Cost]]</f>
        <v>1273.3800000000001</v>
      </c>
      <c r="P1572" s="9">
        <f>shipments[[#This Row],[Profit]]/shipments[[#This Row],[Sales Amount]]</f>
        <v>0.18268129976328815</v>
      </c>
    </row>
    <row r="1573" spans="1:16" x14ac:dyDescent="1">
      <c r="A1573" t="s">
        <v>1609</v>
      </c>
      <c r="B1573" t="s">
        <v>8048</v>
      </c>
      <c r="C1573" t="s">
        <v>8014</v>
      </c>
      <c r="D1573" t="s">
        <v>8035</v>
      </c>
      <c r="E1573" s="1">
        <v>45085</v>
      </c>
      <c r="F1573">
        <v>3984.75</v>
      </c>
      <c r="G1573">
        <v>499</v>
      </c>
      <c r="H1573" t="s">
        <v>6</v>
      </c>
      <c r="I1573" t="str">
        <f>_xlfn.XLOOKUP(shipments[[#This Row],[SPID]],people[SPID],people[Sales_person],"NA",0)</f>
        <v>Wilone O'Kielt</v>
      </c>
      <c r="J1573">
        <f>YEAR(shipments[[#This Row],[Shipdate]])</f>
        <v>2023</v>
      </c>
      <c r="K1573">
        <f>MONTH(shipments[[#This Row],[Shipdate]])</f>
        <v>6</v>
      </c>
      <c r="L1573" t="str">
        <f>TEXT(shipments[[#This Row],[Shipdate]],"mmmm")</f>
        <v>June</v>
      </c>
      <c r="M1573">
        <f>_xlfn.XLOOKUP(shipments[[#This Row],[PID]],products[PID],products[Cost_per_box],"NA",0)</f>
        <v>5.72</v>
      </c>
      <c r="N1573">
        <f>shipments[[#This Row],[Boxes]]*shipments[[#This Row],[Cost Per Box]]</f>
        <v>2854.2799999999997</v>
      </c>
      <c r="O1573">
        <f>shipments[[#This Row],[Sales Amount]]-shipments[[#This Row],[Total Cost]]</f>
        <v>1130.4700000000003</v>
      </c>
      <c r="P1573" s="9">
        <f>shipments[[#This Row],[Profit]]/shipments[[#This Row],[Sales Amount]]</f>
        <v>0.2836991028295377</v>
      </c>
    </row>
    <row r="1574" spans="1:16" x14ac:dyDescent="1">
      <c r="A1574" t="s">
        <v>1610</v>
      </c>
      <c r="B1574" t="s">
        <v>8048</v>
      </c>
      <c r="C1574" t="s">
        <v>8014</v>
      </c>
      <c r="D1574" t="s">
        <v>8032</v>
      </c>
      <c r="E1574" s="1">
        <v>45323</v>
      </c>
      <c r="F1574">
        <v>2198.25</v>
      </c>
      <c r="G1574">
        <v>275</v>
      </c>
      <c r="H1574" t="s">
        <v>6</v>
      </c>
      <c r="I1574" t="str">
        <f>_xlfn.XLOOKUP(shipments[[#This Row],[SPID]],people[SPID],people[Sales_person],"NA",0)</f>
        <v>Wilone O'Kielt</v>
      </c>
      <c r="J1574">
        <f>YEAR(shipments[[#This Row],[Shipdate]])</f>
        <v>2024</v>
      </c>
      <c r="K1574">
        <f>MONTH(shipments[[#This Row],[Shipdate]])</f>
        <v>2</v>
      </c>
      <c r="L1574" t="str">
        <f>TEXT(shipments[[#This Row],[Shipdate]],"mmmm")</f>
        <v>February</v>
      </c>
      <c r="M1574">
        <f>_xlfn.XLOOKUP(shipments[[#This Row],[PID]],products[PID],products[Cost_per_box],"NA",0)</f>
        <v>5.72</v>
      </c>
      <c r="N1574">
        <f>shipments[[#This Row],[Boxes]]*shipments[[#This Row],[Cost Per Box]]</f>
        <v>1573</v>
      </c>
      <c r="O1574">
        <f>shipments[[#This Row],[Sales Amount]]-shipments[[#This Row],[Total Cost]]</f>
        <v>625.25</v>
      </c>
      <c r="P1574" s="9">
        <f>shipments[[#This Row],[Profit]]/shipments[[#This Row],[Sales Amount]]</f>
        <v>0.28443079722506537</v>
      </c>
    </row>
    <row r="1575" spans="1:16" x14ac:dyDescent="1">
      <c r="A1575" t="s">
        <v>1611</v>
      </c>
      <c r="B1575" t="s">
        <v>8048</v>
      </c>
      <c r="C1575" t="s">
        <v>8016</v>
      </c>
      <c r="D1575" t="s">
        <v>8036</v>
      </c>
      <c r="E1575" s="1">
        <v>45047</v>
      </c>
      <c r="F1575">
        <v>4155.75</v>
      </c>
      <c r="G1575">
        <v>160</v>
      </c>
      <c r="H1575" t="s">
        <v>6</v>
      </c>
      <c r="I1575" t="str">
        <f>_xlfn.XLOOKUP(shipments[[#This Row],[SPID]],people[SPID],people[Sales_person],"NA",0)</f>
        <v>Wilone O'Kielt</v>
      </c>
      <c r="J1575">
        <f>YEAR(shipments[[#This Row],[Shipdate]])</f>
        <v>2023</v>
      </c>
      <c r="K1575">
        <f>MONTH(shipments[[#This Row],[Shipdate]])</f>
        <v>5</v>
      </c>
      <c r="L1575" t="str">
        <f>TEXT(shipments[[#This Row],[Shipdate]],"mmmm")</f>
        <v>May</v>
      </c>
      <c r="M1575">
        <f>_xlfn.XLOOKUP(shipments[[#This Row],[PID]],products[PID],products[Cost_per_box],"NA",0)</f>
        <v>9.94</v>
      </c>
      <c r="N1575">
        <f>shipments[[#This Row],[Boxes]]*shipments[[#This Row],[Cost Per Box]]</f>
        <v>1590.3999999999999</v>
      </c>
      <c r="O1575">
        <f>shipments[[#This Row],[Sales Amount]]-shipments[[#This Row],[Total Cost]]</f>
        <v>2565.3500000000004</v>
      </c>
      <c r="P1575" s="9">
        <f>shipments[[#This Row],[Profit]]/shipments[[#This Row],[Sales Amount]]</f>
        <v>0.61730132948324623</v>
      </c>
    </row>
    <row r="1576" spans="1:16" x14ac:dyDescent="1">
      <c r="A1576" t="s">
        <v>1612</v>
      </c>
      <c r="B1576" t="s">
        <v>8048</v>
      </c>
      <c r="C1576" t="s">
        <v>8016</v>
      </c>
      <c r="D1576" t="s">
        <v>8037</v>
      </c>
      <c r="E1576" s="1">
        <v>45474</v>
      </c>
      <c r="F1576">
        <v>5379.75</v>
      </c>
      <c r="G1576">
        <v>193</v>
      </c>
      <c r="H1576" t="s">
        <v>17</v>
      </c>
      <c r="I1576" t="str">
        <f>_xlfn.XLOOKUP(shipments[[#This Row],[SPID]],people[SPID],people[Sales_person],"NA",0)</f>
        <v>Wilone O'Kielt</v>
      </c>
      <c r="J1576">
        <f>YEAR(shipments[[#This Row],[Shipdate]])</f>
        <v>2024</v>
      </c>
      <c r="K1576">
        <f>MONTH(shipments[[#This Row],[Shipdate]])</f>
        <v>7</v>
      </c>
      <c r="L1576" t="str">
        <f>TEXT(shipments[[#This Row],[Shipdate]],"mmmm")</f>
        <v>July</v>
      </c>
      <c r="M1576">
        <f>_xlfn.XLOOKUP(shipments[[#This Row],[PID]],products[PID],products[Cost_per_box],"NA",0)</f>
        <v>9.94</v>
      </c>
      <c r="N1576">
        <f>shipments[[#This Row],[Boxes]]*shipments[[#This Row],[Cost Per Box]]</f>
        <v>1918.4199999999998</v>
      </c>
      <c r="O1576">
        <f>shipments[[#This Row],[Sales Amount]]-shipments[[#This Row],[Total Cost]]</f>
        <v>3461.33</v>
      </c>
      <c r="P1576" s="9">
        <f>shipments[[#This Row],[Profit]]/shipments[[#This Row],[Sales Amount]]</f>
        <v>0.64339978623541982</v>
      </c>
    </row>
    <row r="1577" spans="1:16" x14ac:dyDescent="1">
      <c r="A1577" t="s">
        <v>1613</v>
      </c>
      <c r="B1577" t="s">
        <v>8048</v>
      </c>
      <c r="C1577" t="s">
        <v>8016</v>
      </c>
      <c r="D1577" t="s">
        <v>8037</v>
      </c>
      <c r="E1577" s="1">
        <v>45217</v>
      </c>
      <c r="F1577">
        <v>6090.75</v>
      </c>
      <c r="G1577">
        <v>235</v>
      </c>
      <c r="H1577" t="s">
        <v>6</v>
      </c>
      <c r="I1577" t="str">
        <f>_xlfn.XLOOKUP(shipments[[#This Row],[SPID]],people[SPID],people[Sales_person],"NA",0)</f>
        <v>Wilone O'Kielt</v>
      </c>
      <c r="J1577">
        <f>YEAR(shipments[[#This Row],[Shipdate]])</f>
        <v>2023</v>
      </c>
      <c r="K1577">
        <f>MONTH(shipments[[#This Row],[Shipdate]])</f>
        <v>10</v>
      </c>
      <c r="L1577" t="str">
        <f>TEXT(shipments[[#This Row],[Shipdate]],"mmmm")</f>
        <v>October</v>
      </c>
      <c r="M1577">
        <f>_xlfn.XLOOKUP(shipments[[#This Row],[PID]],products[PID],products[Cost_per_box],"NA",0)</f>
        <v>9.94</v>
      </c>
      <c r="N1577">
        <f>shipments[[#This Row],[Boxes]]*shipments[[#This Row],[Cost Per Box]]</f>
        <v>2335.9</v>
      </c>
      <c r="O1577">
        <f>shipments[[#This Row],[Sales Amount]]-shipments[[#This Row],[Total Cost]]</f>
        <v>3754.85</v>
      </c>
      <c r="P1577" s="9">
        <f>shipments[[#This Row],[Profit]]/shipments[[#This Row],[Sales Amount]]</f>
        <v>0.61648401264212127</v>
      </c>
    </row>
    <row r="1578" spans="1:16" x14ac:dyDescent="1">
      <c r="A1578" t="s">
        <v>1614</v>
      </c>
      <c r="B1578" t="s">
        <v>8048</v>
      </c>
      <c r="C1578" t="s">
        <v>8017</v>
      </c>
      <c r="D1578" t="s">
        <v>8032</v>
      </c>
      <c r="E1578" s="1">
        <v>45440</v>
      </c>
      <c r="F1578">
        <v>6502.5</v>
      </c>
      <c r="G1578">
        <v>343</v>
      </c>
      <c r="H1578" t="s">
        <v>6</v>
      </c>
      <c r="I1578" t="str">
        <f>_xlfn.XLOOKUP(shipments[[#This Row],[SPID]],people[SPID],people[Sales_person],"NA",0)</f>
        <v>Wilone O'Kielt</v>
      </c>
      <c r="J1578">
        <f>YEAR(shipments[[#This Row],[Shipdate]])</f>
        <v>2024</v>
      </c>
      <c r="K1578">
        <f>MONTH(shipments[[#This Row],[Shipdate]])</f>
        <v>5</v>
      </c>
      <c r="L1578" t="str">
        <f>TEXT(shipments[[#This Row],[Shipdate]],"mmmm")</f>
        <v>May</v>
      </c>
      <c r="M1578">
        <f>_xlfn.XLOOKUP(shipments[[#This Row],[PID]],products[PID],products[Cost_per_box],"NA",0)</f>
        <v>7.73</v>
      </c>
      <c r="N1578">
        <f>shipments[[#This Row],[Boxes]]*shipments[[#This Row],[Cost Per Box]]</f>
        <v>2651.3900000000003</v>
      </c>
      <c r="O1578">
        <f>shipments[[#This Row],[Sales Amount]]-shipments[[#This Row],[Total Cost]]</f>
        <v>3851.1099999999997</v>
      </c>
      <c r="P1578" s="9">
        <f>shipments[[#This Row],[Profit]]/shipments[[#This Row],[Sales Amount]]</f>
        <v>0.59225067281814681</v>
      </c>
    </row>
    <row r="1579" spans="1:16" x14ac:dyDescent="1">
      <c r="A1579" t="s">
        <v>1615</v>
      </c>
      <c r="B1579" t="s">
        <v>8048</v>
      </c>
      <c r="C1579" t="s">
        <v>8017</v>
      </c>
      <c r="D1579" t="s">
        <v>8036</v>
      </c>
      <c r="E1579" s="1">
        <v>44960</v>
      </c>
      <c r="F1579">
        <v>8100</v>
      </c>
      <c r="G1579">
        <v>427</v>
      </c>
      <c r="H1579" t="s">
        <v>6</v>
      </c>
      <c r="I1579" t="str">
        <f>_xlfn.XLOOKUP(shipments[[#This Row],[SPID]],people[SPID],people[Sales_person],"NA",0)</f>
        <v>Wilone O'Kielt</v>
      </c>
      <c r="J1579">
        <f>YEAR(shipments[[#This Row],[Shipdate]])</f>
        <v>2023</v>
      </c>
      <c r="K1579">
        <f>MONTH(shipments[[#This Row],[Shipdate]])</f>
        <v>2</v>
      </c>
      <c r="L1579" t="str">
        <f>TEXT(shipments[[#This Row],[Shipdate]],"mmmm")</f>
        <v>February</v>
      </c>
      <c r="M1579">
        <f>_xlfn.XLOOKUP(shipments[[#This Row],[PID]],products[PID],products[Cost_per_box],"NA",0)</f>
        <v>7.73</v>
      </c>
      <c r="N1579">
        <f>shipments[[#This Row],[Boxes]]*shipments[[#This Row],[Cost Per Box]]</f>
        <v>3300.71</v>
      </c>
      <c r="O1579">
        <f>shipments[[#This Row],[Sales Amount]]-shipments[[#This Row],[Total Cost]]</f>
        <v>4799.29</v>
      </c>
      <c r="P1579" s="9">
        <f>shipments[[#This Row],[Profit]]/shipments[[#This Row],[Sales Amount]]</f>
        <v>0.59250493827160489</v>
      </c>
    </row>
    <row r="1580" spans="1:16" x14ac:dyDescent="1">
      <c r="A1580" t="s">
        <v>1616</v>
      </c>
      <c r="B1580" t="s">
        <v>8048</v>
      </c>
      <c r="C1580" t="s">
        <v>8017</v>
      </c>
      <c r="D1580" t="s">
        <v>8036</v>
      </c>
      <c r="E1580" s="1">
        <v>45258</v>
      </c>
      <c r="F1580">
        <v>1307.25</v>
      </c>
      <c r="G1580">
        <v>60</v>
      </c>
      <c r="H1580" t="s">
        <v>6</v>
      </c>
      <c r="I1580" t="str">
        <f>_xlfn.XLOOKUP(shipments[[#This Row],[SPID]],people[SPID],people[Sales_person],"NA",0)</f>
        <v>Wilone O'Kielt</v>
      </c>
      <c r="J1580">
        <f>YEAR(shipments[[#This Row],[Shipdate]])</f>
        <v>2023</v>
      </c>
      <c r="K1580">
        <f>MONTH(shipments[[#This Row],[Shipdate]])</f>
        <v>11</v>
      </c>
      <c r="L1580" t="str">
        <f>TEXT(shipments[[#This Row],[Shipdate]],"mmmm")</f>
        <v>November</v>
      </c>
      <c r="M1580">
        <f>_xlfn.XLOOKUP(shipments[[#This Row],[PID]],products[PID],products[Cost_per_box],"NA",0)</f>
        <v>7.73</v>
      </c>
      <c r="N1580">
        <f>shipments[[#This Row],[Boxes]]*shipments[[#This Row],[Cost Per Box]]</f>
        <v>463.8</v>
      </c>
      <c r="O1580">
        <f>shipments[[#This Row],[Sales Amount]]-shipments[[#This Row],[Total Cost]]</f>
        <v>843.45</v>
      </c>
      <c r="P1580" s="9">
        <f>shipments[[#This Row],[Profit]]/shipments[[#This Row],[Sales Amount]]</f>
        <v>0.64520940906483082</v>
      </c>
    </row>
    <row r="1581" spans="1:16" x14ac:dyDescent="1">
      <c r="A1581" t="s">
        <v>1617</v>
      </c>
      <c r="B1581" t="s">
        <v>8048</v>
      </c>
      <c r="C1581" t="s">
        <v>8017</v>
      </c>
      <c r="D1581" t="s">
        <v>8032</v>
      </c>
      <c r="E1581" s="1">
        <v>45495</v>
      </c>
      <c r="F1581">
        <v>2873.25</v>
      </c>
      <c r="G1581">
        <v>152</v>
      </c>
      <c r="H1581" t="s">
        <v>17</v>
      </c>
      <c r="I1581" t="str">
        <f>_xlfn.XLOOKUP(shipments[[#This Row],[SPID]],people[SPID],people[Sales_person],"NA",0)</f>
        <v>Wilone O'Kielt</v>
      </c>
      <c r="J1581">
        <f>YEAR(shipments[[#This Row],[Shipdate]])</f>
        <v>2024</v>
      </c>
      <c r="K1581">
        <f>MONTH(shipments[[#This Row],[Shipdate]])</f>
        <v>7</v>
      </c>
      <c r="L1581" t="str">
        <f>TEXT(shipments[[#This Row],[Shipdate]],"mmmm")</f>
        <v>July</v>
      </c>
      <c r="M1581">
        <f>_xlfn.XLOOKUP(shipments[[#This Row],[PID]],products[PID],products[Cost_per_box],"NA",0)</f>
        <v>7.73</v>
      </c>
      <c r="N1581">
        <f>shipments[[#This Row],[Boxes]]*shipments[[#This Row],[Cost Per Box]]</f>
        <v>1174.96</v>
      </c>
      <c r="O1581">
        <f>shipments[[#This Row],[Sales Amount]]-shipments[[#This Row],[Total Cost]]</f>
        <v>1698.29</v>
      </c>
      <c r="P1581" s="9">
        <f>shipments[[#This Row],[Profit]]/shipments[[#This Row],[Sales Amount]]</f>
        <v>0.59106934655877486</v>
      </c>
    </row>
    <row r="1582" spans="1:16" x14ac:dyDescent="1">
      <c r="A1582" t="s">
        <v>1618</v>
      </c>
      <c r="B1582" t="s">
        <v>8048</v>
      </c>
      <c r="C1582" t="s">
        <v>8017</v>
      </c>
      <c r="D1582" t="s">
        <v>8032</v>
      </c>
      <c r="E1582" s="1">
        <v>45349</v>
      </c>
      <c r="F1582">
        <v>4599</v>
      </c>
      <c r="G1582">
        <v>243</v>
      </c>
      <c r="H1582" t="s">
        <v>39</v>
      </c>
      <c r="I1582" t="str">
        <f>_xlfn.XLOOKUP(shipments[[#This Row],[SPID]],people[SPID],people[Sales_person],"NA",0)</f>
        <v>Wilone O'Kielt</v>
      </c>
      <c r="J1582">
        <f>YEAR(shipments[[#This Row],[Shipdate]])</f>
        <v>2024</v>
      </c>
      <c r="K1582">
        <f>MONTH(shipments[[#This Row],[Shipdate]])</f>
        <v>2</v>
      </c>
      <c r="L1582" t="str">
        <f>TEXT(shipments[[#This Row],[Shipdate]],"mmmm")</f>
        <v>February</v>
      </c>
      <c r="M1582">
        <f>_xlfn.XLOOKUP(shipments[[#This Row],[PID]],products[PID],products[Cost_per_box],"NA",0)</f>
        <v>7.73</v>
      </c>
      <c r="N1582">
        <f>shipments[[#This Row],[Boxes]]*shipments[[#This Row],[Cost Per Box]]</f>
        <v>1878.39</v>
      </c>
      <c r="O1582">
        <f>shipments[[#This Row],[Sales Amount]]-shipments[[#This Row],[Total Cost]]</f>
        <v>2720.6099999999997</v>
      </c>
      <c r="P1582" s="9">
        <f>shipments[[#This Row],[Profit]]/shipments[[#This Row],[Sales Amount]]</f>
        <v>0.59156555772994124</v>
      </c>
    </row>
    <row r="1583" spans="1:16" x14ac:dyDescent="1">
      <c r="A1583" t="s">
        <v>1619</v>
      </c>
      <c r="B1583" t="s">
        <v>8048</v>
      </c>
      <c r="C1583" t="s">
        <v>8017</v>
      </c>
      <c r="D1583" t="s">
        <v>8033</v>
      </c>
      <c r="E1583" s="1">
        <v>45198</v>
      </c>
      <c r="F1583">
        <v>7636.5</v>
      </c>
      <c r="G1583">
        <v>364</v>
      </c>
      <c r="H1583" t="s">
        <v>6</v>
      </c>
      <c r="I1583" t="str">
        <f>_xlfn.XLOOKUP(shipments[[#This Row],[SPID]],people[SPID],people[Sales_person],"NA",0)</f>
        <v>Wilone O'Kielt</v>
      </c>
      <c r="J1583">
        <f>YEAR(shipments[[#This Row],[Shipdate]])</f>
        <v>2023</v>
      </c>
      <c r="K1583">
        <f>MONTH(shipments[[#This Row],[Shipdate]])</f>
        <v>9</v>
      </c>
      <c r="L1583" t="str">
        <f>TEXT(shipments[[#This Row],[Shipdate]],"mmmm")</f>
        <v>September</v>
      </c>
      <c r="M1583">
        <f>_xlfn.XLOOKUP(shipments[[#This Row],[PID]],products[PID],products[Cost_per_box],"NA",0)</f>
        <v>7.73</v>
      </c>
      <c r="N1583">
        <f>shipments[[#This Row],[Boxes]]*shipments[[#This Row],[Cost Per Box]]</f>
        <v>2813.7200000000003</v>
      </c>
      <c r="O1583">
        <f>shipments[[#This Row],[Sales Amount]]-shipments[[#This Row],[Total Cost]]</f>
        <v>4822.78</v>
      </c>
      <c r="P1583" s="9">
        <f>shipments[[#This Row],[Profit]]/shipments[[#This Row],[Sales Amount]]</f>
        <v>0.631543246251555</v>
      </c>
    </row>
    <row r="1584" spans="1:16" x14ac:dyDescent="1">
      <c r="A1584" t="s">
        <v>1620</v>
      </c>
      <c r="B1584" t="s">
        <v>8048</v>
      </c>
      <c r="C1584" t="s">
        <v>8017</v>
      </c>
      <c r="D1584" t="s">
        <v>8036</v>
      </c>
      <c r="E1584" s="1">
        <v>45260</v>
      </c>
      <c r="F1584">
        <v>7935.75</v>
      </c>
      <c r="G1584">
        <v>397</v>
      </c>
      <c r="H1584" t="s">
        <v>39</v>
      </c>
      <c r="I1584" t="str">
        <f>_xlfn.XLOOKUP(shipments[[#This Row],[SPID]],people[SPID],people[Sales_person],"NA",0)</f>
        <v>Wilone O'Kielt</v>
      </c>
      <c r="J1584">
        <f>YEAR(shipments[[#This Row],[Shipdate]])</f>
        <v>2023</v>
      </c>
      <c r="K1584">
        <f>MONTH(shipments[[#This Row],[Shipdate]])</f>
        <v>11</v>
      </c>
      <c r="L1584" t="str">
        <f>TEXT(shipments[[#This Row],[Shipdate]],"mmmm")</f>
        <v>November</v>
      </c>
      <c r="M1584">
        <f>_xlfn.XLOOKUP(shipments[[#This Row],[PID]],products[PID],products[Cost_per_box],"NA",0)</f>
        <v>7.73</v>
      </c>
      <c r="N1584">
        <f>shipments[[#This Row],[Boxes]]*shipments[[#This Row],[Cost Per Box]]</f>
        <v>3068.81</v>
      </c>
      <c r="O1584">
        <f>shipments[[#This Row],[Sales Amount]]-shipments[[#This Row],[Total Cost]]</f>
        <v>4866.9400000000005</v>
      </c>
      <c r="P1584" s="9">
        <f>shipments[[#This Row],[Profit]]/shipments[[#This Row],[Sales Amount]]</f>
        <v>0.61329300948240562</v>
      </c>
    </row>
    <row r="1585" spans="1:16" x14ac:dyDescent="1">
      <c r="A1585" t="s">
        <v>1621</v>
      </c>
      <c r="B1585" t="s">
        <v>8048</v>
      </c>
      <c r="C1585" t="s">
        <v>8018</v>
      </c>
      <c r="D1585" t="s">
        <v>8037</v>
      </c>
      <c r="E1585" s="1">
        <v>45475</v>
      </c>
      <c r="F1585">
        <v>9445.5</v>
      </c>
      <c r="G1585">
        <v>498</v>
      </c>
      <c r="H1585" t="s">
        <v>17</v>
      </c>
      <c r="I1585" t="str">
        <f>_xlfn.XLOOKUP(shipments[[#This Row],[SPID]],people[SPID],people[Sales_person],"NA",0)</f>
        <v>Wilone O'Kielt</v>
      </c>
      <c r="J1585">
        <f>YEAR(shipments[[#This Row],[Shipdate]])</f>
        <v>2024</v>
      </c>
      <c r="K1585">
        <f>MONTH(shipments[[#This Row],[Shipdate]])</f>
        <v>7</v>
      </c>
      <c r="L1585" t="str">
        <f>TEXT(shipments[[#This Row],[Shipdate]],"mmmm")</f>
        <v>July</v>
      </c>
      <c r="M1585">
        <f>_xlfn.XLOOKUP(shipments[[#This Row],[PID]],products[PID],products[Cost_per_box],"NA",0)</f>
        <v>3.68</v>
      </c>
      <c r="N1585">
        <f>shipments[[#This Row],[Boxes]]*shipments[[#This Row],[Cost Per Box]]</f>
        <v>1832.64</v>
      </c>
      <c r="O1585">
        <f>shipments[[#This Row],[Sales Amount]]-shipments[[#This Row],[Total Cost]]</f>
        <v>7612.86</v>
      </c>
      <c r="P1585" s="9">
        <f>shipments[[#This Row],[Profit]]/shipments[[#This Row],[Sales Amount]]</f>
        <v>0.80597744957916462</v>
      </c>
    </row>
    <row r="1586" spans="1:16" x14ac:dyDescent="1">
      <c r="A1586" t="s">
        <v>1622</v>
      </c>
      <c r="B1586" t="s">
        <v>8048</v>
      </c>
      <c r="C1586" t="s">
        <v>8019</v>
      </c>
      <c r="D1586" t="s">
        <v>8032</v>
      </c>
      <c r="E1586" s="1">
        <v>45394</v>
      </c>
      <c r="F1586">
        <v>7427.25</v>
      </c>
      <c r="G1586">
        <v>465</v>
      </c>
      <c r="H1586" t="s">
        <v>6</v>
      </c>
      <c r="I1586" t="str">
        <f>_xlfn.XLOOKUP(shipments[[#This Row],[SPID]],people[SPID],people[Sales_person],"NA",0)</f>
        <v>Wilone O'Kielt</v>
      </c>
      <c r="J1586">
        <f>YEAR(shipments[[#This Row],[Shipdate]])</f>
        <v>2024</v>
      </c>
      <c r="K1586">
        <f>MONTH(shipments[[#This Row],[Shipdate]])</f>
        <v>4</v>
      </c>
      <c r="L1586" t="str">
        <f>TEXT(shipments[[#This Row],[Shipdate]],"mmmm")</f>
        <v>April</v>
      </c>
      <c r="M1586">
        <f>_xlfn.XLOOKUP(shipments[[#This Row],[PID]],products[PID],products[Cost_per_box],"NA",0)</f>
        <v>8.2200000000000006</v>
      </c>
      <c r="N1586">
        <f>shipments[[#This Row],[Boxes]]*shipments[[#This Row],[Cost Per Box]]</f>
        <v>3822.3</v>
      </c>
      <c r="O1586">
        <f>shipments[[#This Row],[Sales Amount]]-shipments[[#This Row],[Total Cost]]</f>
        <v>3604.95</v>
      </c>
      <c r="P1586" s="9">
        <f>shipments[[#This Row],[Profit]]/shipments[[#This Row],[Sales Amount]]</f>
        <v>0.48536807028173279</v>
      </c>
    </row>
    <row r="1587" spans="1:16" x14ac:dyDescent="1">
      <c r="A1587" t="s">
        <v>1623</v>
      </c>
      <c r="B1587" t="s">
        <v>8048</v>
      </c>
      <c r="C1587" t="s">
        <v>8019</v>
      </c>
      <c r="D1587" t="s">
        <v>8033</v>
      </c>
      <c r="E1587" s="1">
        <v>45343</v>
      </c>
      <c r="F1587">
        <v>465.75</v>
      </c>
      <c r="G1587">
        <v>30</v>
      </c>
      <c r="H1587" t="s">
        <v>6</v>
      </c>
      <c r="I1587" t="str">
        <f>_xlfn.XLOOKUP(shipments[[#This Row],[SPID]],people[SPID],people[Sales_person],"NA",0)</f>
        <v>Wilone O'Kielt</v>
      </c>
      <c r="J1587">
        <f>YEAR(shipments[[#This Row],[Shipdate]])</f>
        <v>2024</v>
      </c>
      <c r="K1587">
        <f>MONTH(shipments[[#This Row],[Shipdate]])</f>
        <v>2</v>
      </c>
      <c r="L1587" t="str">
        <f>TEXT(shipments[[#This Row],[Shipdate]],"mmmm")</f>
        <v>February</v>
      </c>
      <c r="M1587">
        <f>_xlfn.XLOOKUP(shipments[[#This Row],[PID]],products[PID],products[Cost_per_box],"NA",0)</f>
        <v>8.2200000000000006</v>
      </c>
      <c r="N1587">
        <f>shipments[[#This Row],[Boxes]]*shipments[[#This Row],[Cost Per Box]]</f>
        <v>246.60000000000002</v>
      </c>
      <c r="O1587">
        <f>shipments[[#This Row],[Sales Amount]]-shipments[[#This Row],[Total Cost]]</f>
        <v>219.14999999999998</v>
      </c>
      <c r="P1587" s="9">
        <f>shipments[[#This Row],[Profit]]/shipments[[#This Row],[Sales Amount]]</f>
        <v>0.47053140096618351</v>
      </c>
    </row>
    <row r="1588" spans="1:16" x14ac:dyDescent="1">
      <c r="A1588" t="s">
        <v>1624</v>
      </c>
      <c r="B1588" t="s">
        <v>8048</v>
      </c>
      <c r="C1588" t="s">
        <v>8019</v>
      </c>
      <c r="D1588" t="s">
        <v>8033</v>
      </c>
      <c r="E1588" s="1">
        <v>45118</v>
      </c>
      <c r="F1588">
        <v>6572.25</v>
      </c>
      <c r="G1588">
        <v>470</v>
      </c>
      <c r="H1588" t="s">
        <v>6</v>
      </c>
      <c r="I1588" t="str">
        <f>_xlfn.XLOOKUP(shipments[[#This Row],[SPID]],people[SPID],people[Sales_person],"NA",0)</f>
        <v>Wilone O'Kielt</v>
      </c>
      <c r="J1588">
        <f>YEAR(shipments[[#This Row],[Shipdate]])</f>
        <v>2023</v>
      </c>
      <c r="K1588">
        <f>MONTH(shipments[[#This Row],[Shipdate]])</f>
        <v>7</v>
      </c>
      <c r="L1588" t="str">
        <f>TEXT(shipments[[#This Row],[Shipdate]],"mmmm")</f>
        <v>July</v>
      </c>
      <c r="M1588">
        <f>_xlfn.XLOOKUP(shipments[[#This Row],[PID]],products[PID],products[Cost_per_box],"NA",0)</f>
        <v>8.2200000000000006</v>
      </c>
      <c r="N1588">
        <f>shipments[[#This Row],[Boxes]]*shipments[[#This Row],[Cost Per Box]]</f>
        <v>3863.4</v>
      </c>
      <c r="O1588">
        <f>shipments[[#This Row],[Sales Amount]]-shipments[[#This Row],[Total Cost]]</f>
        <v>2708.85</v>
      </c>
      <c r="P1588" s="9">
        <f>shipments[[#This Row],[Profit]]/shipments[[#This Row],[Sales Amount]]</f>
        <v>0.41216478374985732</v>
      </c>
    </row>
    <row r="1589" spans="1:16" x14ac:dyDescent="1">
      <c r="A1589" t="s">
        <v>1625</v>
      </c>
      <c r="B1589" t="s">
        <v>8048</v>
      </c>
      <c r="C1589" t="s">
        <v>8019</v>
      </c>
      <c r="D1589" t="s">
        <v>8033</v>
      </c>
      <c r="E1589" s="1">
        <v>45324</v>
      </c>
      <c r="F1589">
        <v>3426.75</v>
      </c>
      <c r="G1589">
        <v>245</v>
      </c>
      <c r="H1589" t="s">
        <v>6</v>
      </c>
      <c r="I1589" t="str">
        <f>_xlfn.XLOOKUP(shipments[[#This Row],[SPID]],people[SPID],people[Sales_person],"NA",0)</f>
        <v>Wilone O'Kielt</v>
      </c>
      <c r="J1589">
        <f>YEAR(shipments[[#This Row],[Shipdate]])</f>
        <v>2024</v>
      </c>
      <c r="K1589">
        <f>MONTH(shipments[[#This Row],[Shipdate]])</f>
        <v>2</v>
      </c>
      <c r="L1589" t="str">
        <f>TEXT(shipments[[#This Row],[Shipdate]],"mmmm")</f>
        <v>February</v>
      </c>
      <c r="M1589">
        <f>_xlfn.XLOOKUP(shipments[[#This Row],[PID]],products[PID],products[Cost_per_box],"NA",0)</f>
        <v>8.2200000000000006</v>
      </c>
      <c r="N1589">
        <f>shipments[[#This Row],[Boxes]]*shipments[[#This Row],[Cost Per Box]]</f>
        <v>2013.9</v>
      </c>
      <c r="O1589">
        <f>shipments[[#This Row],[Sales Amount]]-shipments[[#This Row],[Total Cost]]</f>
        <v>1412.85</v>
      </c>
      <c r="P1589" s="9">
        <f>shipments[[#This Row],[Profit]]/shipments[[#This Row],[Sales Amount]]</f>
        <v>0.41230028452615447</v>
      </c>
    </row>
    <row r="1590" spans="1:16" x14ac:dyDescent="1">
      <c r="A1590" t="s">
        <v>1626</v>
      </c>
      <c r="B1590" t="s">
        <v>8048</v>
      </c>
      <c r="C1590" t="s">
        <v>8019</v>
      </c>
      <c r="D1590" t="s">
        <v>8035</v>
      </c>
      <c r="E1590" s="1">
        <v>45287</v>
      </c>
      <c r="F1590">
        <v>301.5</v>
      </c>
      <c r="G1590">
        <v>22</v>
      </c>
      <c r="H1590" t="s">
        <v>6</v>
      </c>
      <c r="I1590" t="str">
        <f>_xlfn.XLOOKUP(shipments[[#This Row],[SPID]],people[SPID],people[Sales_person],"NA",0)</f>
        <v>Wilone O'Kielt</v>
      </c>
      <c r="J1590">
        <f>YEAR(shipments[[#This Row],[Shipdate]])</f>
        <v>2023</v>
      </c>
      <c r="K1590">
        <f>MONTH(shipments[[#This Row],[Shipdate]])</f>
        <v>12</v>
      </c>
      <c r="L1590" t="str">
        <f>TEXT(shipments[[#This Row],[Shipdate]],"mmmm")</f>
        <v>December</v>
      </c>
      <c r="M1590">
        <f>_xlfn.XLOOKUP(shipments[[#This Row],[PID]],products[PID],products[Cost_per_box],"NA",0)</f>
        <v>8.2200000000000006</v>
      </c>
      <c r="N1590">
        <f>shipments[[#This Row],[Boxes]]*shipments[[#This Row],[Cost Per Box]]</f>
        <v>180.84</v>
      </c>
      <c r="O1590">
        <f>shipments[[#This Row],[Sales Amount]]-shipments[[#This Row],[Total Cost]]</f>
        <v>120.66</v>
      </c>
      <c r="P1590" s="9">
        <f>shipments[[#This Row],[Profit]]/shipments[[#This Row],[Sales Amount]]</f>
        <v>0.40019900497512434</v>
      </c>
    </row>
    <row r="1591" spans="1:16" x14ac:dyDescent="1">
      <c r="A1591" t="s">
        <v>1627</v>
      </c>
      <c r="B1591" t="s">
        <v>8048</v>
      </c>
      <c r="C1591" t="s">
        <v>8019</v>
      </c>
      <c r="D1591" t="s">
        <v>8033</v>
      </c>
      <c r="E1591" s="1">
        <v>45342</v>
      </c>
      <c r="F1591">
        <v>1136.25</v>
      </c>
      <c r="G1591">
        <v>88</v>
      </c>
      <c r="H1591" t="s">
        <v>6</v>
      </c>
      <c r="I1591" t="str">
        <f>_xlfn.XLOOKUP(shipments[[#This Row],[SPID]],people[SPID],people[Sales_person],"NA",0)</f>
        <v>Wilone O'Kielt</v>
      </c>
      <c r="J1591">
        <f>YEAR(shipments[[#This Row],[Shipdate]])</f>
        <v>2024</v>
      </c>
      <c r="K1591">
        <f>MONTH(shipments[[#This Row],[Shipdate]])</f>
        <v>2</v>
      </c>
      <c r="L1591" t="str">
        <f>TEXT(shipments[[#This Row],[Shipdate]],"mmmm")</f>
        <v>February</v>
      </c>
      <c r="M1591">
        <f>_xlfn.XLOOKUP(shipments[[#This Row],[PID]],products[PID],products[Cost_per_box],"NA",0)</f>
        <v>8.2200000000000006</v>
      </c>
      <c r="N1591">
        <f>shipments[[#This Row],[Boxes]]*shipments[[#This Row],[Cost Per Box]]</f>
        <v>723.36</v>
      </c>
      <c r="O1591">
        <f>shipments[[#This Row],[Sales Amount]]-shipments[[#This Row],[Total Cost]]</f>
        <v>412.89</v>
      </c>
      <c r="P1591" s="9">
        <f>shipments[[#This Row],[Profit]]/shipments[[#This Row],[Sales Amount]]</f>
        <v>0.36337953795379535</v>
      </c>
    </row>
    <row r="1592" spans="1:16" x14ac:dyDescent="1">
      <c r="A1592" t="s">
        <v>1628</v>
      </c>
      <c r="B1592" t="s">
        <v>8048</v>
      </c>
      <c r="C1592" t="s">
        <v>8019</v>
      </c>
      <c r="D1592" t="s">
        <v>8035</v>
      </c>
      <c r="E1592" s="1">
        <v>44971</v>
      </c>
      <c r="F1592">
        <v>6995.25</v>
      </c>
      <c r="G1592">
        <v>500</v>
      </c>
      <c r="H1592" t="s">
        <v>6</v>
      </c>
      <c r="I1592" t="str">
        <f>_xlfn.XLOOKUP(shipments[[#This Row],[SPID]],people[SPID],people[Sales_person],"NA",0)</f>
        <v>Wilone O'Kielt</v>
      </c>
      <c r="J1592">
        <f>YEAR(shipments[[#This Row],[Shipdate]])</f>
        <v>2023</v>
      </c>
      <c r="K1592">
        <f>MONTH(shipments[[#This Row],[Shipdate]])</f>
        <v>2</v>
      </c>
      <c r="L1592" t="str">
        <f>TEXT(shipments[[#This Row],[Shipdate]],"mmmm")</f>
        <v>February</v>
      </c>
      <c r="M1592">
        <f>_xlfn.XLOOKUP(shipments[[#This Row],[PID]],products[PID],products[Cost_per_box],"NA",0)</f>
        <v>8.2200000000000006</v>
      </c>
      <c r="N1592">
        <f>shipments[[#This Row],[Boxes]]*shipments[[#This Row],[Cost Per Box]]</f>
        <v>4110</v>
      </c>
      <c r="O1592">
        <f>shipments[[#This Row],[Sales Amount]]-shipments[[#This Row],[Total Cost]]</f>
        <v>2885.25</v>
      </c>
      <c r="P1592" s="9">
        <f>shipments[[#This Row],[Profit]]/shipments[[#This Row],[Sales Amount]]</f>
        <v>0.41245845395089525</v>
      </c>
    </row>
    <row r="1593" spans="1:16" x14ac:dyDescent="1">
      <c r="A1593" t="s">
        <v>1629</v>
      </c>
      <c r="B1593" t="s">
        <v>8048</v>
      </c>
      <c r="C1593" t="s">
        <v>8020</v>
      </c>
      <c r="D1593" t="s">
        <v>8033</v>
      </c>
      <c r="E1593" s="1">
        <v>44995</v>
      </c>
      <c r="F1593">
        <v>3015</v>
      </c>
      <c r="G1593">
        <v>151</v>
      </c>
      <c r="H1593" t="s">
        <v>6</v>
      </c>
      <c r="I1593" t="str">
        <f>_xlfn.XLOOKUP(shipments[[#This Row],[SPID]],people[SPID],people[Sales_person],"NA",0)</f>
        <v>Wilone O'Kielt</v>
      </c>
      <c r="J1593">
        <f>YEAR(shipments[[#This Row],[Shipdate]])</f>
        <v>2023</v>
      </c>
      <c r="K1593">
        <f>MONTH(shipments[[#This Row],[Shipdate]])</f>
        <v>3</v>
      </c>
      <c r="L1593" t="str">
        <f>TEXT(shipments[[#This Row],[Shipdate]],"mmmm")</f>
        <v>March</v>
      </c>
      <c r="M1593">
        <f>_xlfn.XLOOKUP(shipments[[#This Row],[PID]],products[PID],products[Cost_per_box],"NA",0)</f>
        <v>10.23</v>
      </c>
      <c r="N1593">
        <f>shipments[[#This Row],[Boxes]]*shipments[[#This Row],[Cost Per Box]]</f>
        <v>1544.73</v>
      </c>
      <c r="O1593">
        <f>shipments[[#This Row],[Sales Amount]]-shipments[[#This Row],[Total Cost]]</f>
        <v>1470.27</v>
      </c>
      <c r="P1593" s="9">
        <f>shipments[[#This Row],[Profit]]/shipments[[#This Row],[Sales Amount]]</f>
        <v>0.48765174129353234</v>
      </c>
    </row>
    <row r="1594" spans="1:16" x14ac:dyDescent="1">
      <c r="A1594" t="s">
        <v>1630</v>
      </c>
      <c r="B1594" t="s">
        <v>8048</v>
      </c>
      <c r="C1594" t="s">
        <v>8020</v>
      </c>
      <c r="D1594" t="s">
        <v>8037</v>
      </c>
      <c r="E1594" s="1">
        <v>45554</v>
      </c>
      <c r="F1594">
        <v>12577.5</v>
      </c>
      <c r="G1594">
        <v>699</v>
      </c>
      <c r="H1594" t="s">
        <v>25</v>
      </c>
      <c r="I1594" t="str">
        <f>_xlfn.XLOOKUP(shipments[[#This Row],[SPID]],people[SPID],people[Sales_person],"NA",0)</f>
        <v>Wilone O'Kielt</v>
      </c>
      <c r="J1594">
        <f>YEAR(shipments[[#This Row],[Shipdate]])</f>
        <v>2024</v>
      </c>
      <c r="K1594">
        <f>MONTH(shipments[[#This Row],[Shipdate]])</f>
        <v>9</v>
      </c>
      <c r="L1594" t="str">
        <f>TEXT(shipments[[#This Row],[Shipdate]],"mmmm")</f>
        <v>September</v>
      </c>
      <c r="M1594">
        <f>_xlfn.XLOOKUP(shipments[[#This Row],[PID]],products[PID],products[Cost_per_box],"NA",0)</f>
        <v>10.23</v>
      </c>
      <c r="N1594">
        <f>shipments[[#This Row],[Boxes]]*shipments[[#This Row],[Cost Per Box]]</f>
        <v>7150.77</v>
      </c>
      <c r="O1594">
        <f>shipments[[#This Row],[Sales Amount]]-shipments[[#This Row],[Total Cost]]</f>
        <v>5426.73</v>
      </c>
      <c r="P1594" s="9">
        <f>shipments[[#This Row],[Profit]]/shipments[[#This Row],[Sales Amount]]</f>
        <v>0.43146332737030407</v>
      </c>
    </row>
    <row r="1595" spans="1:16" x14ac:dyDescent="1">
      <c r="A1595" t="s">
        <v>1631</v>
      </c>
      <c r="B1595" t="s">
        <v>8048</v>
      </c>
      <c r="C1595" t="s">
        <v>8021</v>
      </c>
      <c r="D1595" t="s">
        <v>8032</v>
      </c>
      <c r="E1595" s="1">
        <v>44937</v>
      </c>
      <c r="F1595">
        <v>7755.75</v>
      </c>
      <c r="G1595">
        <v>485</v>
      </c>
      <c r="H1595" t="s">
        <v>6</v>
      </c>
      <c r="I1595" t="str">
        <f>_xlfn.XLOOKUP(shipments[[#This Row],[SPID]],people[SPID],people[Sales_person],"NA",0)</f>
        <v>Wilone O'Kielt</v>
      </c>
      <c r="J1595">
        <f>YEAR(shipments[[#This Row],[Shipdate]])</f>
        <v>2023</v>
      </c>
      <c r="K1595">
        <f>MONTH(shipments[[#This Row],[Shipdate]])</f>
        <v>1</v>
      </c>
      <c r="L1595" t="str">
        <f>TEXT(shipments[[#This Row],[Shipdate]],"mmmm")</f>
        <v>January</v>
      </c>
      <c r="M1595">
        <f>_xlfn.XLOOKUP(shipments[[#This Row],[PID]],products[PID],products[Cost_per_box],"NA",0)</f>
        <v>4.74</v>
      </c>
      <c r="N1595">
        <f>shipments[[#This Row],[Boxes]]*shipments[[#This Row],[Cost Per Box]]</f>
        <v>2298.9</v>
      </c>
      <c r="O1595">
        <f>shipments[[#This Row],[Sales Amount]]-shipments[[#This Row],[Total Cost]]</f>
        <v>5456.85</v>
      </c>
      <c r="P1595" s="9">
        <f>shipments[[#This Row],[Profit]]/shipments[[#This Row],[Sales Amount]]</f>
        <v>0.70358766076781742</v>
      </c>
    </row>
    <row r="1596" spans="1:16" x14ac:dyDescent="1">
      <c r="A1596" t="s">
        <v>1632</v>
      </c>
      <c r="B1596" t="s">
        <v>8048</v>
      </c>
      <c r="C1596" t="s">
        <v>8021</v>
      </c>
      <c r="D1596" t="s">
        <v>8033</v>
      </c>
      <c r="E1596" s="1">
        <v>45288</v>
      </c>
      <c r="F1596">
        <v>3044.25</v>
      </c>
      <c r="G1596">
        <v>191</v>
      </c>
      <c r="H1596" t="s">
        <v>6</v>
      </c>
      <c r="I1596" t="str">
        <f>_xlfn.XLOOKUP(shipments[[#This Row],[SPID]],people[SPID],people[Sales_person],"NA",0)</f>
        <v>Wilone O'Kielt</v>
      </c>
      <c r="J1596">
        <f>YEAR(shipments[[#This Row],[Shipdate]])</f>
        <v>2023</v>
      </c>
      <c r="K1596">
        <f>MONTH(shipments[[#This Row],[Shipdate]])</f>
        <v>12</v>
      </c>
      <c r="L1596" t="str">
        <f>TEXT(shipments[[#This Row],[Shipdate]],"mmmm")</f>
        <v>December</v>
      </c>
      <c r="M1596">
        <f>_xlfn.XLOOKUP(shipments[[#This Row],[PID]],products[PID],products[Cost_per_box],"NA",0)</f>
        <v>4.74</v>
      </c>
      <c r="N1596">
        <f>shipments[[#This Row],[Boxes]]*shipments[[#This Row],[Cost Per Box]]</f>
        <v>905.34</v>
      </c>
      <c r="O1596">
        <f>shipments[[#This Row],[Sales Amount]]-shipments[[#This Row],[Total Cost]]</f>
        <v>2138.91</v>
      </c>
      <c r="P1596" s="9">
        <f>shipments[[#This Row],[Profit]]/shipments[[#This Row],[Sales Amount]]</f>
        <v>0.70260655333826061</v>
      </c>
    </row>
    <row r="1597" spans="1:16" x14ac:dyDescent="1">
      <c r="A1597" t="s">
        <v>1633</v>
      </c>
      <c r="B1597" t="s">
        <v>8048</v>
      </c>
      <c r="C1597" t="s">
        <v>8021</v>
      </c>
      <c r="D1597" t="s">
        <v>8036</v>
      </c>
      <c r="E1597" s="1">
        <v>45314</v>
      </c>
      <c r="F1597">
        <v>7719.75</v>
      </c>
      <c r="G1597">
        <v>515</v>
      </c>
      <c r="H1597" t="s">
        <v>6</v>
      </c>
      <c r="I1597" t="str">
        <f>_xlfn.XLOOKUP(shipments[[#This Row],[SPID]],people[SPID],people[Sales_person],"NA",0)</f>
        <v>Wilone O'Kielt</v>
      </c>
      <c r="J1597">
        <f>YEAR(shipments[[#This Row],[Shipdate]])</f>
        <v>2024</v>
      </c>
      <c r="K1597">
        <f>MONTH(shipments[[#This Row],[Shipdate]])</f>
        <v>1</v>
      </c>
      <c r="L1597" t="str">
        <f>TEXT(shipments[[#This Row],[Shipdate]],"mmmm")</f>
        <v>January</v>
      </c>
      <c r="M1597">
        <f>_xlfn.XLOOKUP(shipments[[#This Row],[PID]],products[PID],products[Cost_per_box],"NA",0)</f>
        <v>4.74</v>
      </c>
      <c r="N1597">
        <f>shipments[[#This Row],[Boxes]]*shipments[[#This Row],[Cost Per Box]]</f>
        <v>2441.1</v>
      </c>
      <c r="O1597">
        <f>shipments[[#This Row],[Sales Amount]]-shipments[[#This Row],[Total Cost]]</f>
        <v>5278.65</v>
      </c>
      <c r="P1597" s="9">
        <f>shipments[[#This Row],[Profit]]/shipments[[#This Row],[Sales Amount]]</f>
        <v>0.6837850966676382</v>
      </c>
    </row>
    <row r="1598" spans="1:16" x14ac:dyDescent="1">
      <c r="A1598" t="s">
        <v>1634</v>
      </c>
      <c r="B1598" t="s">
        <v>8048</v>
      </c>
      <c r="C1598" t="s">
        <v>8021</v>
      </c>
      <c r="D1598" t="s">
        <v>8033</v>
      </c>
      <c r="E1598" s="1">
        <v>45266</v>
      </c>
      <c r="F1598">
        <v>8327.25</v>
      </c>
      <c r="G1598">
        <v>556</v>
      </c>
      <c r="H1598" t="s">
        <v>6</v>
      </c>
      <c r="I1598" t="str">
        <f>_xlfn.XLOOKUP(shipments[[#This Row],[SPID]],people[SPID],people[Sales_person],"NA",0)</f>
        <v>Wilone O'Kielt</v>
      </c>
      <c r="J1598">
        <f>YEAR(shipments[[#This Row],[Shipdate]])</f>
        <v>2023</v>
      </c>
      <c r="K1598">
        <f>MONTH(shipments[[#This Row],[Shipdate]])</f>
        <v>12</v>
      </c>
      <c r="L1598" t="str">
        <f>TEXT(shipments[[#This Row],[Shipdate]],"mmmm")</f>
        <v>December</v>
      </c>
      <c r="M1598">
        <f>_xlfn.XLOOKUP(shipments[[#This Row],[PID]],products[PID],products[Cost_per_box],"NA",0)</f>
        <v>4.74</v>
      </c>
      <c r="N1598">
        <f>shipments[[#This Row],[Boxes]]*shipments[[#This Row],[Cost Per Box]]</f>
        <v>2635.44</v>
      </c>
      <c r="O1598">
        <f>shipments[[#This Row],[Sales Amount]]-shipments[[#This Row],[Total Cost]]</f>
        <v>5691.8099999999995</v>
      </c>
      <c r="P1598" s="9">
        <f>shipments[[#This Row],[Profit]]/shipments[[#This Row],[Sales Amount]]</f>
        <v>0.68351616680176519</v>
      </c>
    </row>
    <row r="1599" spans="1:16" x14ac:dyDescent="1">
      <c r="A1599" t="s">
        <v>1635</v>
      </c>
      <c r="B1599" t="s">
        <v>8048</v>
      </c>
      <c r="C1599" t="s">
        <v>8022</v>
      </c>
      <c r="D1599" t="s">
        <v>8037</v>
      </c>
      <c r="E1599" s="1">
        <v>45447</v>
      </c>
      <c r="F1599">
        <v>1908</v>
      </c>
      <c r="G1599">
        <v>191</v>
      </c>
      <c r="H1599" t="s">
        <v>6</v>
      </c>
      <c r="I1599" t="str">
        <f>_xlfn.XLOOKUP(shipments[[#This Row],[SPID]],people[SPID],people[Sales_person],"NA",0)</f>
        <v>Wilone O'Kielt</v>
      </c>
      <c r="J1599">
        <f>YEAR(shipments[[#This Row],[Shipdate]])</f>
        <v>2024</v>
      </c>
      <c r="K1599">
        <f>MONTH(shipments[[#This Row],[Shipdate]])</f>
        <v>6</v>
      </c>
      <c r="L1599" t="str">
        <f>TEXT(shipments[[#This Row],[Shipdate]],"mmmm")</f>
        <v>June</v>
      </c>
      <c r="M1599">
        <f>_xlfn.XLOOKUP(shipments[[#This Row],[PID]],products[PID],products[Cost_per_box],"NA",0)</f>
        <v>10.51</v>
      </c>
      <c r="N1599">
        <f>shipments[[#This Row],[Boxes]]*shipments[[#This Row],[Cost Per Box]]</f>
        <v>2007.4099999999999</v>
      </c>
      <c r="O1599">
        <f>shipments[[#This Row],[Sales Amount]]-shipments[[#This Row],[Total Cost]]</f>
        <v>-99.409999999999854</v>
      </c>
      <c r="P1599" s="9">
        <f>shipments[[#This Row],[Profit]]/shipments[[#This Row],[Sales Amount]]</f>
        <v>-5.2101677148846885E-2</v>
      </c>
    </row>
    <row r="1600" spans="1:16" x14ac:dyDescent="1">
      <c r="A1600" t="s">
        <v>1636</v>
      </c>
      <c r="B1600" t="s">
        <v>8048</v>
      </c>
      <c r="C1600" t="s">
        <v>8022</v>
      </c>
      <c r="D1600" t="s">
        <v>8033</v>
      </c>
      <c r="E1600" s="1">
        <v>45295</v>
      </c>
      <c r="F1600">
        <v>8358.75</v>
      </c>
      <c r="G1600">
        <v>836</v>
      </c>
      <c r="H1600" t="s">
        <v>6</v>
      </c>
      <c r="I1600" t="str">
        <f>_xlfn.XLOOKUP(shipments[[#This Row],[SPID]],people[SPID],people[Sales_person],"NA",0)</f>
        <v>Wilone O'Kielt</v>
      </c>
      <c r="J1600">
        <f>YEAR(shipments[[#This Row],[Shipdate]])</f>
        <v>2024</v>
      </c>
      <c r="K1600">
        <f>MONTH(shipments[[#This Row],[Shipdate]])</f>
        <v>1</v>
      </c>
      <c r="L1600" t="str">
        <f>TEXT(shipments[[#This Row],[Shipdate]],"mmmm")</f>
        <v>January</v>
      </c>
      <c r="M1600">
        <f>_xlfn.XLOOKUP(shipments[[#This Row],[PID]],products[PID],products[Cost_per_box],"NA",0)</f>
        <v>10.51</v>
      </c>
      <c r="N1600">
        <f>shipments[[#This Row],[Boxes]]*shipments[[#This Row],[Cost Per Box]]</f>
        <v>8786.36</v>
      </c>
      <c r="O1600">
        <f>shipments[[#This Row],[Sales Amount]]-shipments[[#This Row],[Total Cost]]</f>
        <v>-427.61000000000058</v>
      </c>
      <c r="P1600" s="9">
        <f>shipments[[#This Row],[Profit]]/shipments[[#This Row],[Sales Amount]]</f>
        <v>-5.1157170629579848E-2</v>
      </c>
    </row>
    <row r="1601" spans="1:16" x14ac:dyDescent="1">
      <c r="A1601" t="s">
        <v>1637</v>
      </c>
      <c r="B1601" t="s">
        <v>8048</v>
      </c>
      <c r="C1601" t="s">
        <v>8023</v>
      </c>
      <c r="D1601" t="s">
        <v>8035</v>
      </c>
      <c r="E1601" s="1">
        <v>45253</v>
      </c>
      <c r="F1601">
        <v>5962.5</v>
      </c>
      <c r="G1601">
        <v>351</v>
      </c>
      <c r="H1601" t="s">
        <v>6</v>
      </c>
      <c r="I1601" t="str">
        <f>_xlfn.XLOOKUP(shipments[[#This Row],[SPID]],people[SPID],people[Sales_person],"NA",0)</f>
        <v>Wilone O'Kielt</v>
      </c>
      <c r="J1601">
        <f>YEAR(shipments[[#This Row],[Shipdate]])</f>
        <v>2023</v>
      </c>
      <c r="K1601">
        <f>MONTH(shipments[[#This Row],[Shipdate]])</f>
        <v>11</v>
      </c>
      <c r="L1601" t="str">
        <f>TEXT(shipments[[#This Row],[Shipdate]],"mmmm")</f>
        <v>November</v>
      </c>
      <c r="M1601">
        <f>_xlfn.XLOOKUP(shipments[[#This Row],[PID]],products[PID],products[Cost_per_box],"NA",0)</f>
        <v>6.43</v>
      </c>
      <c r="N1601">
        <f>shipments[[#This Row],[Boxes]]*shipments[[#This Row],[Cost Per Box]]</f>
        <v>2256.9299999999998</v>
      </c>
      <c r="O1601">
        <f>shipments[[#This Row],[Sales Amount]]-shipments[[#This Row],[Total Cost]]</f>
        <v>3705.57</v>
      </c>
      <c r="P1601" s="9">
        <f>shipments[[#This Row],[Profit]]/shipments[[#This Row],[Sales Amount]]</f>
        <v>0.6214792452830189</v>
      </c>
    </row>
    <row r="1602" spans="1:16" x14ac:dyDescent="1">
      <c r="A1602" t="s">
        <v>1638</v>
      </c>
      <c r="B1602" t="s">
        <v>8048</v>
      </c>
      <c r="C1602" t="s">
        <v>8023</v>
      </c>
      <c r="D1602" t="s">
        <v>8032</v>
      </c>
      <c r="E1602" s="1">
        <v>45414</v>
      </c>
      <c r="F1602">
        <v>4349.25</v>
      </c>
      <c r="G1602">
        <v>311</v>
      </c>
      <c r="H1602" t="s">
        <v>6</v>
      </c>
      <c r="I1602" t="str">
        <f>_xlfn.XLOOKUP(shipments[[#This Row],[SPID]],people[SPID],people[Sales_person],"NA",0)</f>
        <v>Wilone O'Kielt</v>
      </c>
      <c r="J1602">
        <f>YEAR(shipments[[#This Row],[Shipdate]])</f>
        <v>2024</v>
      </c>
      <c r="K1602">
        <f>MONTH(shipments[[#This Row],[Shipdate]])</f>
        <v>5</v>
      </c>
      <c r="L1602" t="str">
        <f>TEXT(shipments[[#This Row],[Shipdate]],"mmmm")</f>
        <v>May</v>
      </c>
      <c r="M1602">
        <f>_xlfn.XLOOKUP(shipments[[#This Row],[PID]],products[PID],products[Cost_per_box],"NA",0)</f>
        <v>6.43</v>
      </c>
      <c r="N1602">
        <f>shipments[[#This Row],[Boxes]]*shipments[[#This Row],[Cost Per Box]]</f>
        <v>1999.73</v>
      </c>
      <c r="O1602">
        <f>shipments[[#This Row],[Sales Amount]]-shipments[[#This Row],[Total Cost]]</f>
        <v>2349.52</v>
      </c>
      <c r="P1602" s="9">
        <f>shipments[[#This Row],[Profit]]/shipments[[#This Row],[Sales Amount]]</f>
        <v>0.54021268034718628</v>
      </c>
    </row>
    <row r="1603" spans="1:16" x14ac:dyDescent="1">
      <c r="A1603" t="s">
        <v>1639</v>
      </c>
      <c r="B1603" t="s">
        <v>8048</v>
      </c>
      <c r="C1603" t="s">
        <v>8023</v>
      </c>
      <c r="D1603" t="s">
        <v>8032</v>
      </c>
      <c r="E1603" s="1">
        <v>45260</v>
      </c>
      <c r="F1603">
        <v>7114.5</v>
      </c>
      <c r="G1603">
        <v>445</v>
      </c>
      <c r="H1603" t="s">
        <v>6</v>
      </c>
      <c r="I1603" t="str">
        <f>_xlfn.XLOOKUP(shipments[[#This Row],[SPID]],people[SPID],people[Sales_person],"NA",0)</f>
        <v>Wilone O'Kielt</v>
      </c>
      <c r="J1603">
        <f>YEAR(shipments[[#This Row],[Shipdate]])</f>
        <v>2023</v>
      </c>
      <c r="K1603">
        <f>MONTH(shipments[[#This Row],[Shipdate]])</f>
        <v>11</v>
      </c>
      <c r="L1603" t="str">
        <f>TEXT(shipments[[#This Row],[Shipdate]],"mmmm")</f>
        <v>November</v>
      </c>
      <c r="M1603">
        <f>_xlfn.XLOOKUP(shipments[[#This Row],[PID]],products[PID],products[Cost_per_box],"NA",0)</f>
        <v>6.43</v>
      </c>
      <c r="N1603">
        <f>shipments[[#This Row],[Boxes]]*shipments[[#This Row],[Cost Per Box]]</f>
        <v>2861.35</v>
      </c>
      <c r="O1603">
        <f>shipments[[#This Row],[Sales Amount]]-shipments[[#This Row],[Total Cost]]</f>
        <v>4253.1499999999996</v>
      </c>
      <c r="P1603" s="9">
        <f>shipments[[#This Row],[Profit]]/shipments[[#This Row],[Sales Amount]]</f>
        <v>0.59781432286176117</v>
      </c>
    </row>
    <row r="1604" spans="1:16" x14ac:dyDescent="1">
      <c r="A1604" t="s">
        <v>1640</v>
      </c>
      <c r="B1604" t="s">
        <v>8048</v>
      </c>
      <c r="C1604" t="s">
        <v>8024</v>
      </c>
      <c r="D1604" t="s">
        <v>8033</v>
      </c>
      <c r="E1604" s="1">
        <v>45035</v>
      </c>
      <c r="F1604">
        <v>7233.75</v>
      </c>
      <c r="G1604">
        <v>345</v>
      </c>
      <c r="H1604" t="s">
        <v>6</v>
      </c>
      <c r="I1604" t="str">
        <f>_xlfn.XLOOKUP(shipments[[#This Row],[SPID]],people[SPID],people[Sales_person],"NA",0)</f>
        <v>Wilone O'Kielt</v>
      </c>
      <c r="J1604">
        <f>YEAR(shipments[[#This Row],[Shipdate]])</f>
        <v>2023</v>
      </c>
      <c r="K1604">
        <f>MONTH(shipments[[#This Row],[Shipdate]])</f>
        <v>4</v>
      </c>
      <c r="L1604" t="str">
        <f>TEXT(shipments[[#This Row],[Shipdate]],"mmmm")</f>
        <v>April</v>
      </c>
      <c r="M1604">
        <f>_xlfn.XLOOKUP(shipments[[#This Row],[PID]],products[PID],products[Cost_per_box],"NA",0)</f>
        <v>12.41</v>
      </c>
      <c r="N1604">
        <f>shipments[[#This Row],[Boxes]]*shipments[[#This Row],[Cost Per Box]]</f>
        <v>4281.45</v>
      </c>
      <c r="O1604">
        <f>shipments[[#This Row],[Sales Amount]]-shipments[[#This Row],[Total Cost]]</f>
        <v>2952.3</v>
      </c>
      <c r="P1604" s="9">
        <f>shipments[[#This Row],[Profit]]/shipments[[#This Row],[Sales Amount]]</f>
        <v>0.40812856402280978</v>
      </c>
    </row>
    <row r="1605" spans="1:16" x14ac:dyDescent="1">
      <c r="A1605" t="s">
        <v>1641</v>
      </c>
      <c r="B1605" t="s">
        <v>8048</v>
      </c>
      <c r="C1605" t="s">
        <v>8024</v>
      </c>
      <c r="D1605" t="s">
        <v>8033</v>
      </c>
      <c r="E1605" s="1">
        <v>45218</v>
      </c>
      <c r="F1605">
        <v>3325.5</v>
      </c>
      <c r="G1605">
        <v>167</v>
      </c>
      <c r="H1605" t="s">
        <v>6</v>
      </c>
      <c r="I1605" t="str">
        <f>_xlfn.XLOOKUP(shipments[[#This Row],[SPID]],people[SPID],people[Sales_person],"NA",0)</f>
        <v>Wilone O'Kielt</v>
      </c>
      <c r="J1605">
        <f>YEAR(shipments[[#This Row],[Shipdate]])</f>
        <v>2023</v>
      </c>
      <c r="K1605">
        <f>MONTH(shipments[[#This Row],[Shipdate]])</f>
        <v>10</v>
      </c>
      <c r="L1605" t="str">
        <f>TEXT(shipments[[#This Row],[Shipdate]],"mmmm")</f>
        <v>October</v>
      </c>
      <c r="M1605">
        <f>_xlfn.XLOOKUP(shipments[[#This Row],[PID]],products[PID],products[Cost_per_box],"NA",0)</f>
        <v>12.41</v>
      </c>
      <c r="N1605">
        <f>shipments[[#This Row],[Boxes]]*shipments[[#This Row],[Cost Per Box]]</f>
        <v>2072.4699999999998</v>
      </c>
      <c r="O1605">
        <f>shipments[[#This Row],[Sales Amount]]-shipments[[#This Row],[Total Cost]]</f>
        <v>1253.0300000000002</v>
      </c>
      <c r="P1605" s="9">
        <f>shipments[[#This Row],[Profit]]/shipments[[#This Row],[Sales Amount]]</f>
        <v>0.37679446699744407</v>
      </c>
    </row>
    <row r="1606" spans="1:16" x14ac:dyDescent="1">
      <c r="A1606" t="s">
        <v>1642</v>
      </c>
      <c r="B1606" t="s">
        <v>8048</v>
      </c>
      <c r="C1606" t="s">
        <v>8024</v>
      </c>
      <c r="D1606" t="s">
        <v>8037</v>
      </c>
      <c r="E1606" s="1">
        <v>45537</v>
      </c>
      <c r="F1606">
        <v>8340.75</v>
      </c>
      <c r="G1606">
        <v>398</v>
      </c>
      <c r="H1606" t="s">
        <v>25</v>
      </c>
      <c r="I1606" t="str">
        <f>_xlfn.XLOOKUP(shipments[[#This Row],[SPID]],people[SPID],people[Sales_person],"NA",0)</f>
        <v>Wilone O'Kielt</v>
      </c>
      <c r="J1606">
        <f>YEAR(shipments[[#This Row],[Shipdate]])</f>
        <v>2024</v>
      </c>
      <c r="K1606">
        <f>MONTH(shipments[[#This Row],[Shipdate]])</f>
        <v>9</v>
      </c>
      <c r="L1606" t="str">
        <f>TEXT(shipments[[#This Row],[Shipdate]],"mmmm")</f>
        <v>September</v>
      </c>
      <c r="M1606">
        <f>_xlfn.XLOOKUP(shipments[[#This Row],[PID]],products[PID],products[Cost_per_box],"NA",0)</f>
        <v>12.41</v>
      </c>
      <c r="N1606">
        <f>shipments[[#This Row],[Boxes]]*shipments[[#This Row],[Cost Per Box]]</f>
        <v>4939.18</v>
      </c>
      <c r="O1606">
        <f>shipments[[#This Row],[Sales Amount]]-shipments[[#This Row],[Total Cost]]</f>
        <v>3401.5699999999997</v>
      </c>
      <c r="P1606" s="9">
        <f>shipments[[#This Row],[Profit]]/shipments[[#This Row],[Sales Amount]]</f>
        <v>0.4078254353625273</v>
      </c>
    </row>
    <row r="1607" spans="1:16" x14ac:dyDescent="1">
      <c r="A1607" t="s">
        <v>1643</v>
      </c>
      <c r="B1607" t="s">
        <v>8048</v>
      </c>
      <c r="C1607" t="s">
        <v>8025</v>
      </c>
      <c r="D1607" t="s">
        <v>8033</v>
      </c>
      <c r="E1607" s="1">
        <v>44963</v>
      </c>
      <c r="F1607">
        <v>3924</v>
      </c>
      <c r="G1607">
        <v>246</v>
      </c>
      <c r="H1607" t="s">
        <v>6</v>
      </c>
      <c r="I1607" t="str">
        <f>_xlfn.XLOOKUP(shipments[[#This Row],[SPID]],people[SPID],people[Sales_person],"NA",0)</f>
        <v>Wilone O'Kielt</v>
      </c>
      <c r="J1607">
        <f>YEAR(shipments[[#This Row],[Shipdate]])</f>
        <v>2023</v>
      </c>
      <c r="K1607">
        <f>MONTH(shipments[[#This Row],[Shipdate]])</f>
        <v>2</v>
      </c>
      <c r="L1607" t="str">
        <f>TEXT(shipments[[#This Row],[Shipdate]],"mmmm")</f>
        <v>February</v>
      </c>
      <c r="M1607">
        <f>_xlfn.XLOOKUP(shipments[[#This Row],[PID]],products[PID],products[Cost_per_box],"NA",0)</f>
        <v>9.57</v>
      </c>
      <c r="N1607">
        <f>shipments[[#This Row],[Boxes]]*shipments[[#This Row],[Cost Per Box]]</f>
        <v>2354.2200000000003</v>
      </c>
      <c r="O1607">
        <f>shipments[[#This Row],[Sales Amount]]-shipments[[#This Row],[Total Cost]]</f>
        <v>1569.7799999999997</v>
      </c>
      <c r="P1607" s="9">
        <f>shipments[[#This Row],[Profit]]/shipments[[#This Row],[Sales Amount]]</f>
        <v>0.40004587155963295</v>
      </c>
    </row>
    <row r="1608" spans="1:16" x14ac:dyDescent="1">
      <c r="A1608" t="s">
        <v>1644</v>
      </c>
      <c r="B1608" t="s">
        <v>8048</v>
      </c>
      <c r="C1608" t="s">
        <v>8025</v>
      </c>
      <c r="D1608" t="s">
        <v>8034</v>
      </c>
      <c r="E1608" s="1">
        <v>45313</v>
      </c>
      <c r="F1608">
        <v>4248</v>
      </c>
      <c r="G1608">
        <v>284</v>
      </c>
      <c r="H1608" t="s">
        <v>6</v>
      </c>
      <c r="I1608" t="str">
        <f>_xlfn.XLOOKUP(shipments[[#This Row],[SPID]],people[SPID],people[Sales_person],"NA",0)</f>
        <v>Wilone O'Kielt</v>
      </c>
      <c r="J1608">
        <f>YEAR(shipments[[#This Row],[Shipdate]])</f>
        <v>2024</v>
      </c>
      <c r="K1608">
        <f>MONTH(shipments[[#This Row],[Shipdate]])</f>
        <v>1</v>
      </c>
      <c r="L1608" t="str">
        <f>TEXT(shipments[[#This Row],[Shipdate]],"mmmm")</f>
        <v>January</v>
      </c>
      <c r="M1608">
        <f>_xlfn.XLOOKUP(shipments[[#This Row],[PID]],products[PID],products[Cost_per_box],"NA",0)</f>
        <v>9.57</v>
      </c>
      <c r="N1608">
        <f>shipments[[#This Row],[Boxes]]*shipments[[#This Row],[Cost Per Box]]</f>
        <v>2717.88</v>
      </c>
      <c r="O1608">
        <f>shipments[[#This Row],[Sales Amount]]-shipments[[#This Row],[Total Cost]]</f>
        <v>1530.12</v>
      </c>
      <c r="P1608" s="9">
        <f>shipments[[#This Row],[Profit]]/shipments[[#This Row],[Sales Amount]]</f>
        <v>0.36019774011299432</v>
      </c>
    </row>
    <row r="1609" spans="1:16" x14ac:dyDescent="1">
      <c r="A1609" t="s">
        <v>1645</v>
      </c>
      <c r="B1609" t="s">
        <v>8048</v>
      </c>
      <c r="C1609" t="s">
        <v>8025</v>
      </c>
      <c r="D1609" t="s">
        <v>8032</v>
      </c>
      <c r="E1609" s="1">
        <v>45257</v>
      </c>
      <c r="F1609">
        <v>8147.25</v>
      </c>
      <c r="G1609">
        <v>480</v>
      </c>
      <c r="H1609" t="s">
        <v>6</v>
      </c>
      <c r="I1609" t="str">
        <f>_xlfn.XLOOKUP(shipments[[#This Row],[SPID]],people[SPID],people[Sales_person],"NA",0)</f>
        <v>Wilone O'Kielt</v>
      </c>
      <c r="J1609">
        <f>YEAR(shipments[[#This Row],[Shipdate]])</f>
        <v>2023</v>
      </c>
      <c r="K1609">
        <f>MONTH(shipments[[#This Row],[Shipdate]])</f>
        <v>11</v>
      </c>
      <c r="L1609" t="str">
        <f>TEXT(shipments[[#This Row],[Shipdate]],"mmmm")</f>
        <v>November</v>
      </c>
      <c r="M1609">
        <f>_xlfn.XLOOKUP(shipments[[#This Row],[PID]],products[PID],products[Cost_per_box],"NA",0)</f>
        <v>9.57</v>
      </c>
      <c r="N1609">
        <f>shipments[[#This Row],[Boxes]]*shipments[[#This Row],[Cost Per Box]]</f>
        <v>4593.6000000000004</v>
      </c>
      <c r="O1609">
        <f>shipments[[#This Row],[Sales Amount]]-shipments[[#This Row],[Total Cost]]</f>
        <v>3553.6499999999996</v>
      </c>
      <c r="P1609" s="9">
        <f>shipments[[#This Row],[Profit]]/shipments[[#This Row],[Sales Amount]]</f>
        <v>0.43617785142225901</v>
      </c>
    </row>
    <row r="1610" spans="1:16" x14ac:dyDescent="1">
      <c r="A1610" t="s">
        <v>1646</v>
      </c>
      <c r="B1610" t="s">
        <v>8048</v>
      </c>
      <c r="C1610" t="s">
        <v>8025</v>
      </c>
      <c r="D1610" t="s">
        <v>8036</v>
      </c>
      <c r="E1610" s="1">
        <v>44945</v>
      </c>
      <c r="F1610">
        <v>4362.75</v>
      </c>
      <c r="G1610">
        <v>273</v>
      </c>
      <c r="H1610" t="s">
        <v>6</v>
      </c>
      <c r="I1610" t="str">
        <f>_xlfn.XLOOKUP(shipments[[#This Row],[SPID]],people[SPID],people[Sales_person],"NA",0)</f>
        <v>Wilone O'Kielt</v>
      </c>
      <c r="J1610">
        <f>YEAR(shipments[[#This Row],[Shipdate]])</f>
        <v>2023</v>
      </c>
      <c r="K1610">
        <f>MONTH(shipments[[#This Row],[Shipdate]])</f>
        <v>1</v>
      </c>
      <c r="L1610" t="str">
        <f>TEXT(shipments[[#This Row],[Shipdate]],"mmmm")</f>
        <v>January</v>
      </c>
      <c r="M1610">
        <f>_xlfn.XLOOKUP(shipments[[#This Row],[PID]],products[PID],products[Cost_per_box],"NA",0)</f>
        <v>9.57</v>
      </c>
      <c r="N1610">
        <f>shipments[[#This Row],[Boxes]]*shipments[[#This Row],[Cost Per Box]]</f>
        <v>2612.61</v>
      </c>
      <c r="O1610">
        <f>shipments[[#This Row],[Sales Amount]]-shipments[[#This Row],[Total Cost]]</f>
        <v>1750.1399999999999</v>
      </c>
      <c r="P1610" s="9">
        <f>shipments[[#This Row],[Profit]]/shipments[[#This Row],[Sales Amount]]</f>
        <v>0.40115523465703967</v>
      </c>
    </row>
    <row r="1611" spans="1:16" x14ac:dyDescent="1">
      <c r="A1611" t="s">
        <v>1647</v>
      </c>
      <c r="B1611" t="s">
        <v>8048</v>
      </c>
      <c r="C1611" t="s">
        <v>8026</v>
      </c>
      <c r="D1611" t="s">
        <v>8037</v>
      </c>
      <c r="E1611" s="1">
        <v>45464</v>
      </c>
      <c r="F1611">
        <v>4061.25</v>
      </c>
      <c r="G1611">
        <v>407</v>
      </c>
      <c r="H1611" t="s">
        <v>6</v>
      </c>
      <c r="I1611" t="str">
        <f>_xlfn.XLOOKUP(shipments[[#This Row],[SPID]],people[SPID],people[Sales_person],"NA",0)</f>
        <v>Wilone O'Kielt</v>
      </c>
      <c r="J1611">
        <f>YEAR(shipments[[#This Row],[Shipdate]])</f>
        <v>2024</v>
      </c>
      <c r="K1611">
        <f>MONTH(shipments[[#This Row],[Shipdate]])</f>
        <v>6</v>
      </c>
      <c r="L1611" t="str">
        <f>TEXT(shipments[[#This Row],[Shipdate]],"mmmm")</f>
        <v>June</v>
      </c>
      <c r="M1611">
        <f>_xlfn.XLOOKUP(shipments[[#This Row],[PID]],products[PID],products[Cost_per_box],"NA",0)</f>
        <v>8.43</v>
      </c>
      <c r="N1611">
        <f>shipments[[#This Row],[Boxes]]*shipments[[#This Row],[Cost Per Box]]</f>
        <v>3431.0099999999998</v>
      </c>
      <c r="O1611">
        <f>shipments[[#This Row],[Sales Amount]]-shipments[[#This Row],[Total Cost]]</f>
        <v>630.24000000000024</v>
      </c>
      <c r="P1611" s="9">
        <f>shipments[[#This Row],[Profit]]/shipments[[#This Row],[Sales Amount]]</f>
        <v>0.15518374884579877</v>
      </c>
    </row>
    <row r="1612" spans="1:16" x14ac:dyDescent="1">
      <c r="A1612" t="s">
        <v>1648</v>
      </c>
      <c r="B1612" t="s">
        <v>8048</v>
      </c>
      <c r="C1612" t="s">
        <v>8026</v>
      </c>
      <c r="D1612" t="s">
        <v>8032</v>
      </c>
      <c r="E1612" s="1">
        <v>45551</v>
      </c>
      <c r="F1612">
        <v>9211.5</v>
      </c>
      <c r="G1612">
        <v>838</v>
      </c>
      <c r="H1612" t="s">
        <v>25</v>
      </c>
      <c r="I1612" t="str">
        <f>_xlfn.XLOOKUP(shipments[[#This Row],[SPID]],people[SPID],people[Sales_person],"NA",0)</f>
        <v>Wilone O'Kielt</v>
      </c>
      <c r="J1612">
        <f>YEAR(shipments[[#This Row],[Shipdate]])</f>
        <v>2024</v>
      </c>
      <c r="K1612">
        <f>MONTH(shipments[[#This Row],[Shipdate]])</f>
        <v>9</v>
      </c>
      <c r="L1612" t="str">
        <f>TEXT(shipments[[#This Row],[Shipdate]],"mmmm")</f>
        <v>September</v>
      </c>
      <c r="M1612">
        <f>_xlfn.XLOOKUP(shipments[[#This Row],[PID]],products[PID],products[Cost_per_box],"NA",0)</f>
        <v>8.43</v>
      </c>
      <c r="N1612">
        <f>shipments[[#This Row],[Boxes]]*shipments[[#This Row],[Cost Per Box]]</f>
        <v>7064.34</v>
      </c>
      <c r="O1612">
        <f>shipments[[#This Row],[Sales Amount]]-shipments[[#This Row],[Total Cost]]</f>
        <v>2147.16</v>
      </c>
      <c r="P1612" s="9">
        <f>shipments[[#This Row],[Profit]]/shipments[[#This Row],[Sales Amount]]</f>
        <v>0.2330955870379417</v>
      </c>
    </row>
    <row r="1613" spans="1:16" x14ac:dyDescent="1">
      <c r="A1613" t="s">
        <v>1649</v>
      </c>
      <c r="B1613" t="s">
        <v>8048</v>
      </c>
      <c r="C1613" t="s">
        <v>8026</v>
      </c>
      <c r="D1613" t="s">
        <v>8033</v>
      </c>
      <c r="E1613" s="1">
        <v>45261</v>
      </c>
      <c r="F1613">
        <v>3865.5</v>
      </c>
      <c r="G1613">
        <v>430</v>
      </c>
      <c r="H1613" t="s">
        <v>6</v>
      </c>
      <c r="I1613" t="str">
        <f>_xlfn.XLOOKUP(shipments[[#This Row],[SPID]],people[SPID],people[Sales_person],"NA",0)</f>
        <v>Wilone O'Kielt</v>
      </c>
      <c r="J1613">
        <f>YEAR(shipments[[#This Row],[Shipdate]])</f>
        <v>2023</v>
      </c>
      <c r="K1613">
        <f>MONTH(shipments[[#This Row],[Shipdate]])</f>
        <v>12</v>
      </c>
      <c r="L1613" t="str">
        <f>TEXT(shipments[[#This Row],[Shipdate]],"mmmm")</f>
        <v>December</v>
      </c>
      <c r="M1613">
        <f>_xlfn.XLOOKUP(shipments[[#This Row],[PID]],products[PID],products[Cost_per_box],"NA",0)</f>
        <v>8.43</v>
      </c>
      <c r="N1613">
        <f>shipments[[#This Row],[Boxes]]*shipments[[#This Row],[Cost Per Box]]</f>
        <v>3624.9</v>
      </c>
      <c r="O1613">
        <f>shipments[[#This Row],[Sales Amount]]-shipments[[#This Row],[Total Cost]]</f>
        <v>240.59999999999991</v>
      </c>
      <c r="P1613" s="9">
        <f>shipments[[#This Row],[Profit]]/shipments[[#This Row],[Sales Amount]]</f>
        <v>6.2242918121847082E-2</v>
      </c>
    </row>
    <row r="1614" spans="1:16" x14ac:dyDescent="1">
      <c r="A1614" t="s">
        <v>1650</v>
      </c>
      <c r="B1614" t="s">
        <v>8048</v>
      </c>
      <c r="C1614" t="s">
        <v>8027</v>
      </c>
      <c r="D1614" t="s">
        <v>8036</v>
      </c>
      <c r="E1614" s="1">
        <v>45526</v>
      </c>
      <c r="F1614">
        <v>7119</v>
      </c>
      <c r="G1614">
        <v>890</v>
      </c>
      <c r="H1614" t="s">
        <v>17</v>
      </c>
      <c r="I1614" t="str">
        <f>_xlfn.XLOOKUP(shipments[[#This Row],[SPID]],people[SPID],people[Sales_person],"NA",0)</f>
        <v>Wilone O'Kielt</v>
      </c>
      <c r="J1614">
        <f>YEAR(shipments[[#This Row],[Shipdate]])</f>
        <v>2024</v>
      </c>
      <c r="K1614">
        <f>MONTH(shipments[[#This Row],[Shipdate]])</f>
        <v>8</v>
      </c>
      <c r="L1614" t="str">
        <f>TEXT(shipments[[#This Row],[Shipdate]],"mmmm")</f>
        <v>August</v>
      </c>
      <c r="M1614">
        <f>_xlfn.XLOOKUP(shipments[[#This Row],[PID]],products[PID],products[Cost_per_box],"NA",0)</f>
        <v>6.8</v>
      </c>
      <c r="N1614">
        <f>shipments[[#This Row],[Boxes]]*shipments[[#This Row],[Cost Per Box]]</f>
        <v>6052</v>
      </c>
      <c r="O1614">
        <f>shipments[[#This Row],[Sales Amount]]-shipments[[#This Row],[Total Cost]]</f>
        <v>1067</v>
      </c>
      <c r="P1614" s="9">
        <f>shipments[[#This Row],[Profit]]/shipments[[#This Row],[Sales Amount]]</f>
        <v>0.14988060120803484</v>
      </c>
    </row>
    <row r="1615" spans="1:16" x14ac:dyDescent="1">
      <c r="A1615" t="s">
        <v>1651</v>
      </c>
      <c r="B1615" t="s">
        <v>8048</v>
      </c>
      <c r="C1615" t="s">
        <v>8027</v>
      </c>
      <c r="D1615" t="s">
        <v>8036</v>
      </c>
      <c r="E1615" s="1">
        <v>45467</v>
      </c>
      <c r="F1615">
        <v>10559.25</v>
      </c>
      <c r="G1615">
        <v>1509</v>
      </c>
      <c r="H1615" t="s">
        <v>6</v>
      </c>
      <c r="I1615" t="str">
        <f>_xlfn.XLOOKUP(shipments[[#This Row],[SPID]],people[SPID],people[Sales_person],"NA",0)</f>
        <v>Wilone O'Kielt</v>
      </c>
      <c r="J1615">
        <f>YEAR(shipments[[#This Row],[Shipdate]])</f>
        <v>2024</v>
      </c>
      <c r="K1615">
        <f>MONTH(shipments[[#This Row],[Shipdate]])</f>
        <v>6</v>
      </c>
      <c r="L1615" t="str">
        <f>TEXT(shipments[[#This Row],[Shipdate]],"mmmm")</f>
        <v>June</v>
      </c>
      <c r="M1615">
        <f>_xlfn.XLOOKUP(shipments[[#This Row],[PID]],products[PID],products[Cost_per_box],"NA",0)</f>
        <v>6.8</v>
      </c>
      <c r="N1615">
        <f>shipments[[#This Row],[Boxes]]*shipments[[#This Row],[Cost Per Box]]</f>
        <v>10261.199999999999</v>
      </c>
      <c r="O1615">
        <f>shipments[[#This Row],[Sales Amount]]-shipments[[#This Row],[Total Cost]]</f>
        <v>298.05000000000109</v>
      </c>
      <c r="P1615" s="9">
        <f>shipments[[#This Row],[Profit]]/shipments[[#This Row],[Sales Amount]]</f>
        <v>2.8226436536685946E-2</v>
      </c>
    </row>
    <row r="1616" spans="1:16" x14ac:dyDescent="1">
      <c r="A1616" t="s">
        <v>1652</v>
      </c>
      <c r="B1616" t="s">
        <v>8048</v>
      </c>
      <c r="C1616" t="s">
        <v>8027</v>
      </c>
      <c r="D1616" t="s">
        <v>8036</v>
      </c>
      <c r="E1616" s="1">
        <v>44981</v>
      </c>
      <c r="F1616">
        <v>6147</v>
      </c>
      <c r="G1616">
        <v>879</v>
      </c>
      <c r="H1616" t="s">
        <v>6</v>
      </c>
      <c r="I1616" t="str">
        <f>_xlfn.XLOOKUP(shipments[[#This Row],[SPID]],people[SPID],people[Sales_person],"NA",0)</f>
        <v>Wilone O'Kielt</v>
      </c>
      <c r="J1616">
        <f>YEAR(shipments[[#This Row],[Shipdate]])</f>
        <v>2023</v>
      </c>
      <c r="K1616">
        <f>MONTH(shipments[[#This Row],[Shipdate]])</f>
        <v>2</v>
      </c>
      <c r="L1616" t="str">
        <f>TEXT(shipments[[#This Row],[Shipdate]],"mmmm")</f>
        <v>February</v>
      </c>
      <c r="M1616">
        <f>_xlfn.XLOOKUP(shipments[[#This Row],[PID]],products[PID],products[Cost_per_box],"NA",0)</f>
        <v>6.8</v>
      </c>
      <c r="N1616">
        <f>shipments[[#This Row],[Boxes]]*shipments[[#This Row],[Cost Per Box]]</f>
        <v>5977.2</v>
      </c>
      <c r="O1616">
        <f>shipments[[#This Row],[Sales Amount]]-shipments[[#This Row],[Total Cost]]</f>
        <v>169.80000000000018</v>
      </c>
      <c r="P1616" s="9">
        <f>shipments[[#This Row],[Profit]]/shipments[[#This Row],[Sales Amount]]</f>
        <v>2.7623230844314329E-2</v>
      </c>
    </row>
    <row r="1617" spans="1:16" x14ac:dyDescent="1">
      <c r="A1617" t="s">
        <v>1653</v>
      </c>
      <c r="B1617" t="s">
        <v>8048</v>
      </c>
      <c r="C1617" t="s">
        <v>8027</v>
      </c>
      <c r="D1617" t="s">
        <v>8037</v>
      </c>
      <c r="E1617" s="1">
        <v>45295</v>
      </c>
      <c r="F1617">
        <v>7672.5</v>
      </c>
      <c r="G1617">
        <v>1097</v>
      </c>
      <c r="H1617" t="s">
        <v>6</v>
      </c>
      <c r="I1617" t="str">
        <f>_xlfn.XLOOKUP(shipments[[#This Row],[SPID]],people[SPID],people[Sales_person],"NA",0)</f>
        <v>Wilone O'Kielt</v>
      </c>
      <c r="J1617">
        <f>YEAR(shipments[[#This Row],[Shipdate]])</f>
        <v>2024</v>
      </c>
      <c r="K1617">
        <f>MONTH(shipments[[#This Row],[Shipdate]])</f>
        <v>1</v>
      </c>
      <c r="L1617" t="str">
        <f>TEXT(shipments[[#This Row],[Shipdate]],"mmmm")</f>
        <v>January</v>
      </c>
      <c r="M1617">
        <f>_xlfn.XLOOKUP(shipments[[#This Row],[PID]],products[PID],products[Cost_per_box],"NA",0)</f>
        <v>6.8</v>
      </c>
      <c r="N1617">
        <f>shipments[[#This Row],[Boxes]]*shipments[[#This Row],[Cost Per Box]]</f>
        <v>7459.5999999999995</v>
      </c>
      <c r="O1617">
        <f>shipments[[#This Row],[Sales Amount]]-shipments[[#This Row],[Total Cost]]</f>
        <v>212.90000000000055</v>
      </c>
      <c r="P1617" s="9">
        <f>shipments[[#This Row],[Profit]]/shipments[[#This Row],[Sales Amount]]</f>
        <v>2.7748452264581367E-2</v>
      </c>
    </row>
    <row r="1618" spans="1:16" x14ac:dyDescent="1">
      <c r="A1618" t="s">
        <v>1654</v>
      </c>
      <c r="B1618" t="s">
        <v>8048</v>
      </c>
      <c r="C1618" t="s">
        <v>8027</v>
      </c>
      <c r="D1618" t="s">
        <v>8032</v>
      </c>
      <c r="E1618" s="1">
        <v>45231</v>
      </c>
      <c r="F1618">
        <v>9155.25</v>
      </c>
      <c r="G1618">
        <v>1308</v>
      </c>
      <c r="H1618" t="s">
        <v>6</v>
      </c>
      <c r="I1618" t="str">
        <f>_xlfn.XLOOKUP(shipments[[#This Row],[SPID]],people[SPID],people[Sales_person],"NA",0)</f>
        <v>Wilone O'Kielt</v>
      </c>
      <c r="J1618">
        <f>YEAR(shipments[[#This Row],[Shipdate]])</f>
        <v>2023</v>
      </c>
      <c r="K1618">
        <f>MONTH(shipments[[#This Row],[Shipdate]])</f>
        <v>11</v>
      </c>
      <c r="L1618" t="str">
        <f>TEXT(shipments[[#This Row],[Shipdate]],"mmmm")</f>
        <v>November</v>
      </c>
      <c r="M1618">
        <f>_xlfn.XLOOKUP(shipments[[#This Row],[PID]],products[PID],products[Cost_per_box],"NA",0)</f>
        <v>6.8</v>
      </c>
      <c r="N1618">
        <f>shipments[[#This Row],[Boxes]]*shipments[[#This Row],[Cost Per Box]]</f>
        <v>8894.4</v>
      </c>
      <c r="O1618">
        <f>shipments[[#This Row],[Sales Amount]]-shipments[[#This Row],[Total Cost]]</f>
        <v>260.85000000000036</v>
      </c>
      <c r="P1618" s="9">
        <f>shipments[[#This Row],[Profit]]/shipments[[#This Row],[Sales Amount]]</f>
        <v>2.8491848939133323E-2</v>
      </c>
    </row>
    <row r="1619" spans="1:16" x14ac:dyDescent="1">
      <c r="A1619" t="s">
        <v>1655</v>
      </c>
      <c r="B1619" t="s">
        <v>8048</v>
      </c>
      <c r="C1619" t="s">
        <v>8027</v>
      </c>
      <c r="D1619" t="s">
        <v>8032</v>
      </c>
      <c r="E1619" s="1">
        <v>45131</v>
      </c>
      <c r="F1619">
        <v>9911.25</v>
      </c>
      <c r="G1619">
        <v>992</v>
      </c>
      <c r="H1619" t="s">
        <v>6</v>
      </c>
      <c r="I1619" t="str">
        <f>_xlfn.XLOOKUP(shipments[[#This Row],[SPID]],people[SPID],people[Sales_person],"NA",0)</f>
        <v>Wilone O'Kielt</v>
      </c>
      <c r="J1619">
        <f>YEAR(shipments[[#This Row],[Shipdate]])</f>
        <v>2023</v>
      </c>
      <c r="K1619">
        <f>MONTH(shipments[[#This Row],[Shipdate]])</f>
        <v>7</v>
      </c>
      <c r="L1619" t="str">
        <f>TEXT(shipments[[#This Row],[Shipdate]],"mmmm")</f>
        <v>July</v>
      </c>
      <c r="M1619">
        <f>_xlfn.XLOOKUP(shipments[[#This Row],[PID]],products[PID],products[Cost_per_box],"NA",0)</f>
        <v>6.8</v>
      </c>
      <c r="N1619">
        <f>shipments[[#This Row],[Boxes]]*shipments[[#This Row],[Cost Per Box]]</f>
        <v>6745.5999999999995</v>
      </c>
      <c r="O1619">
        <f>shipments[[#This Row],[Sales Amount]]-shipments[[#This Row],[Total Cost]]</f>
        <v>3165.6500000000005</v>
      </c>
      <c r="P1619" s="9">
        <f>shipments[[#This Row],[Profit]]/shipments[[#This Row],[Sales Amount]]</f>
        <v>0.31939967208979703</v>
      </c>
    </row>
    <row r="1620" spans="1:16" x14ac:dyDescent="1">
      <c r="A1620" t="s">
        <v>1656</v>
      </c>
      <c r="B1620" t="s">
        <v>8048</v>
      </c>
      <c r="C1620" t="s">
        <v>8027</v>
      </c>
      <c r="D1620" t="s">
        <v>8036</v>
      </c>
      <c r="E1620" s="1">
        <v>45154</v>
      </c>
      <c r="F1620">
        <v>6237</v>
      </c>
      <c r="G1620">
        <v>693</v>
      </c>
      <c r="H1620" t="s">
        <v>6</v>
      </c>
      <c r="I1620" t="str">
        <f>_xlfn.XLOOKUP(shipments[[#This Row],[SPID]],people[SPID],people[Sales_person],"NA",0)</f>
        <v>Wilone O'Kielt</v>
      </c>
      <c r="J1620">
        <f>YEAR(shipments[[#This Row],[Shipdate]])</f>
        <v>2023</v>
      </c>
      <c r="K1620">
        <f>MONTH(shipments[[#This Row],[Shipdate]])</f>
        <v>8</v>
      </c>
      <c r="L1620" t="str">
        <f>TEXT(shipments[[#This Row],[Shipdate]],"mmmm")</f>
        <v>August</v>
      </c>
      <c r="M1620">
        <f>_xlfn.XLOOKUP(shipments[[#This Row],[PID]],products[PID],products[Cost_per_box],"NA",0)</f>
        <v>6.8</v>
      </c>
      <c r="N1620">
        <f>shipments[[#This Row],[Boxes]]*shipments[[#This Row],[Cost Per Box]]</f>
        <v>4712.3999999999996</v>
      </c>
      <c r="O1620">
        <f>shipments[[#This Row],[Sales Amount]]-shipments[[#This Row],[Total Cost]]</f>
        <v>1524.6000000000004</v>
      </c>
      <c r="P1620" s="9">
        <f>shipments[[#This Row],[Profit]]/shipments[[#This Row],[Sales Amount]]</f>
        <v>0.24444444444444449</v>
      </c>
    </row>
    <row r="1621" spans="1:16" x14ac:dyDescent="1">
      <c r="A1621" t="s">
        <v>1657</v>
      </c>
      <c r="B1621" t="s">
        <v>8048</v>
      </c>
      <c r="C1621" t="s">
        <v>8028</v>
      </c>
      <c r="D1621" t="s">
        <v>8033</v>
      </c>
      <c r="E1621" s="1">
        <v>45260</v>
      </c>
      <c r="F1621">
        <v>202.5</v>
      </c>
      <c r="G1621">
        <v>8</v>
      </c>
      <c r="H1621" t="s">
        <v>6</v>
      </c>
      <c r="I1621" t="str">
        <f>_xlfn.XLOOKUP(shipments[[#This Row],[SPID]],people[SPID],people[Sales_person],"NA",0)</f>
        <v>Wilone O'Kielt</v>
      </c>
      <c r="J1621">
        <f>YEAR(shipments[[#This Row],[Shipdate]])</f>
        <v>2023</v>
      </c>
      <c r="K1621">
        <f>MONTH(shipments[[#This Row],[Shipdate]])</f>
        <v>11</v>
      </c>
      <c r="L1621" t="str">
        <f>TEXT(shipments[[#This Row],[Shipdate]],"mmmm")</f>
        <v>November</v>
      </c>
      <c r="M1621">
        <f>_xlfn.XLOOKUP(shipments[[#This Row],[PID]],products[PID],products[Cost_per_box],"NA",0)</f>
        <v>5.04</v>
      </c>
      <c r="N1621">
        <f>shipments[[#This Row],[Boxes]]*shipments[[#This Row],[Cost Per Box]]</f>
        <v>40.32</v>
      </c>
      <c r="O1621">
        <f>shipments[[#This Row],[Sales Amount]]-shipments[[#This Row],[Total Cost]]</f>
        <v>162.18</v>
      </c>
      <c r="P1621" s="9">
        <f>shipments[[#This Row],[Profit]]/shipments[[#This Row],[Sales Amount]]</f>
        <v>0.80088888888888887</v>
      </c>
    </row>
    <row r="1622" spans="1:16" x14ac:dyDescent="1">
      <c r="A1622" t="s">
        <v>1658</v>
      </c>
      <c r="B1622" t="s">
        <v>8048</v>
      </c>
      <c r="C1622" t="s">
        <v>8028</v>
      </c>
      <c r="D1622" t="s">
        <v>8034</v>
      </c>
      <c r="E1622" s="1">
        <v>45239</v>
      </c>
      <c r="F1622">
        <v>2634.75</v>
      </c>
      <c r="G1622">
        <v>102</v>
      </c>
      <c r="H1622" t="s">
        <v>6</v>
      </c>
      <c r="I1622" t="str">
        <f>_xlfn.XLOOKUP(shipments[[#This Row],[SPID]],people[SPID],people[Sales_person],"NA",0)</f>
        <v>Wilone O'Kielt</v>
      </c>
      <c r="J1622">
        <f>YEAR(shipments[[#This Row],[Shipdate]])</f>
        <v>2023</v>
      </c>
      <c r="K1622">
        <f>MONTH(shipments[[#This Row],[Shipdate]])</f>
        <v>11</v>
      </c>
      <c r="L1622" t="str">
        <f>TEXT(shipments[[#This Row],[Shipdate]],"mmmm")</f>
        <v>November</v>
      </c>
      <c r="M1622">
        <f>_xlfn.XLOOKUP(shipments[[#This Row],[PID]],products[PID],products[Cost_per_box],"NA",0)</f>
        <v>5.04</v>
      </c>
      <c r="N1622">
        <f>shipments[[#This Row],[Boxes]]*shipments[[#This Row],[Cost Per Box]]</f>
        <v>514.08000000000004</v>
      </c>
      <c r="O1622">
        <f>shipments[[#This Row],[Sales Amount]]-shipments[[#This Row],[Total Cost]]</f>
        <v>2120.67</v>
      </c>
      <c r="P1622" s="9">
        <f>shipments[[#This Row],[Profit]]/shipments[[#This Row],[Sales Amount]]</f>
        <v>0.80488471391972671</v>
      </c>
    </row>
    <row r="1623" spans="1:16" x14ac:dyDescent="1">
      <c r="A1623" t="s">
        <v>1659</v>
      </c>
      <c r="B1623" t="s">
        <v>8048</v>
      </c>
      <c r="C1623" t="s">
        <v>8029</v>
      </c>
      <c r="D1623" t="s">
        <v>8037</v>
      </c>
      <c r="E1623" s="1">
        <v>45246</v>
      </c>
      <c r="F1623">
        <v>10689.75</v>
      </c>
      <c r="G1623">
        <v>1188</v>
      </c>
      <c r="H1623" t="s">
        <v>6</v>
      </c>
      <c r="I1623" t="str">
        <f>_xlfn.XLOOKUP(shipments[[#This Row],[SPID]],people[SPID],people[Sales_person],"NA",0)</f>
        <v>Wilone O'Kielt</v>
      </c>
      <c r="J1623">
        <f>YEAR(shipments[[#This Row],[Shipdate]])</f>
        <v>2023</v>
      </c>
      <c r="K1623">
        <f>MONTH(shipments[[#This Row],[Shipdate]])</f>
        <v>11</v>
      </c>
      <c r="L1623" t="str">
        <f>TEXT(shipments[[#This Row],[Shipdate]],"mmmm")</f>
        <v>November</v>
      </c>
      <c r="M1623">
        <f>_xlfn.XLOOKUP(shipments[[#This Row],[PID]],products[PID],products[Cost_per_box],"NA",0)</f>
        <v>2.76</v>
      </c>
      <c r="N1623">
        <f>shipments[[#This Row],[Boxes]]*shipments[[#This Row],[Cost Per Box]]</f>
        <v>3278.8799999999997</v>
      </c>
      <c r="O1623">
        <f>shipments[[#This Row],[Sales Amount]]-shipments[[#This Row],[Total Cost]]</f>
        <v>7410.8700000000008</v>
      </c>
      <c r="P1623" s="9">
        <f>shipments[[#This Row],[Profit]]/shipments[[#This Row],[Sales Amount]]</f>
        <v>0.69326878551883819</v>
      </c>
    </row>
    <row r="1624" spans="1:16" x14ac:dyDescent="1">
      <c r="A1624" t="s">
        <v>1660</v>
      </c>
      <c r="B1624" t="s">
        <v>8048</v>
      </c>
      <c r="C1624" t="s">
        <v>8029</v>
      </c>
      <c r="D1624" t="s">
        <v>8032</v>
      </c>
      <c r="E1624" s="1">
        <v>45252</v>
      </c>
      <c r="F1624">
        <v>661.5</v>
      </c>
      <c r="G1624">
        <v>61</v>
      </c>
      <c r="H1624" t="s">
        <v>6</v>
      </c>
      <c r="I1624" t="str">
        <f>_xlfn.XLOOKUP(shipments[[#This Row],[SPID]],people[SPID],people[Sales_person],"NA",0)</f>
        <v>Wilone O'Kielt</v>
      </c>
      <c r="J1624">
        <f>YEAR(shipments[[#This Row],[Shipdate]])</f>
        <v>2023</v>
      </c>
      <c r="K1624">
        <f>MONTH(shipments[[#This Row],[Shipdate]])</f>
        <v>11</v>
      </c>
      <c r="L1624" t="str">
        <f>TEXT(shipments[[#This Row],[Shipdate]],"mmmm")</f>
        <v>November</v>
      </c>
      <c r="M1624">
        <f>_xlfn.XLOOKUP(shipments[[#This Row],[PID]],products[PID],products[Cost_per_box],"NA",0)</f>
        <v>2.76</v>
      </c>
      <c r="N1624">
        <f>shipments[[#This Row],[Boxes]]*shipments[[#This Row],[Cost Per Box]]</f>
        <v>168.35999999999999</v>
      </c>
      <c r="O1624">
        <f>shipments[[#This Row],[Sales Amount]]-shipments[[#This Row],[Total Cost]]</f>
        <v>493.14</v>
      </c>
      <c r="P1624" s="9">
        <f>shipments[[#This Row],[Profit]]/shipments[[#This Row],[Sales Amount]]</f>
        <v>0.74548752834467114</v>
      </c>
    </row>
    <row r="1625" spans="1:16" x14ac:dyDescent="1">
      <c r="A1625" t="s">
        <v>1661</v>
      </c>
      <c r="B1625" t="s">
        <v>8048</v>
      </c>
      <c r="C1625" t="s">
        <v>8030</v>
      </c>
      <c r="D1625" t="s">
        <v>8032</v>
      </c>
      <c r="E1625" s="1">
        <v>45266</v>
      </c>
      <c r="F1625">
        <v>1413</v>
      </c>
      <c r="G1625">
        <v>142</v>
      </c>
      <c r="H1625" t="s">
        <v>6</v>
      </c>
      <c r="I1625" t="str">
        <f>_xlfn.XLOOKUP(shipments[[#This Row],[SPID]],people[SPID],people[Sales_person],"NA",0)</f>
        <v>Wilone O'Kielt</v>
      </c>
      <c r="J1625">
        <f>YEAR(shipments[[#This Row],[Shipdate]])</f>
        <v>2023</v>
      </c>
      <c r="K1625">
        <f>MONTH(shipments[[#This Row],[Shipdate]])</f>
        <v>12</v>
      </c>
      <c r="L1625" t="str">
        <f>TEXT(shipments[[#This Row],[Shipdate]],"mmmm")</f>
        <v>December</v>
      </c>
      <c r="M1625">
        <f>_xlfn.XLOOKUP(shipments[[#This Row],[PID]],products[PID],products[Cost_per_box],"NA",0)</f>
        <v>3.32</v>
      </c>
      <c r="N1625">
        <f>shipments[[#This Row],[Boxes]]*shipments[[#This Row],[Cost Per Box]]</f>
        <v>471.44</v>
      </c>
      <c r="O1625">
        <f>shipments[[#This Row],[Sales Amount]]-shipments[[#This Row],[Total Cost]]</f>
        <v>941.56</v>
      </c>
      <c r="P1625" s="9">
        <f>shipments[[#This Row],[Profit]]/shipments[[#This Row],[Sales Amount]]</f>
        <v>0.6663552724699221</v>
      </c>
    </row>
    <row r="1626" spans="1:16" x14ac:dyDescent="1">
      <c r="A1626" t="s">
        <v>1662</v>
      </c>
      <c r="B1626" t="s">
        <v>8048</v>
      </c>
      <c r="C1626" t="s">
        <v>8030</v>
      </c>
      <c r="D1626" t="s">
        <v>8037</v>
      </c>
      <c r="E1626" s="1">
        <v>45086</v>
      </c>
      <c r="F1626">
        <v>3960</v>
      </c>
      <c r="G1626">
        <v>396</v>
      </c>
      <c r="H1626" t="s">
        <v>6</v>
      </c>
      <c r="I1626" t="str">
        <f>_xlfn.XLOOKUP(shipments[[#This Row],[SPID]],people[SPID],people[Sales_person],"NA",0)</f>
        <v>Wilone O'Kielt</v>
      </c>
      <c r="J1626">
        <f>YEAR(shipments[[#This Row],[Shipdate]])</f>
        <v>2023</v>
      </c>
      <c r="K1626">
        <f>MONTH(shipments[[#This Row],[Shipdate]])</f>
        <v>6</v>
      </c>
      <c r="L1626" t="str">
        <f>TEXT(shipments[[#This Row],[Shipdate]],"mmmm")</f>
        <v>June</v>
      </c>
      <c r="M1626">
        <f>_xlfn.XLOOKUP(shipments[[#This Row],[PID]],products[PID],products[Cost_per_box],"NA",0)</f>
        <v>3.32</v>
      </c>
      <c r="N1626">
        <f>shipments[[#This Row],[Boxes]]*shipments[[#This Row],[Cost Per Box]]</f>
        <v>1314.72</v>
      </c>
      <c r="O1626">
        <f>shipments[[#This Row],[Sales Amount]]-shipments[[#This Row],[Total Cost]]</f>
        <v>2645.2799999999997</v>
      </c>
      <c r="P1626" s="9">
        <f>shipments[[#This Row],[Profit]]/shipments[[#This Row],[Sales Amount]]</f>
        <v>0.66799999999999993</v>
      </c>
    </row>
    <row r="1627" spans="1:16" x14ac:dyDescent="1">
      <c r="A1627" t="s">
        <v>1663</v>
      </c>
      <c r="B1627" t="s">
        <v>8048</v>
      </c>
      <c r="C1627" t="s">
        <v>8030</v>
      </c>
      <c r="D1627" t="s">
        <v>8037</v>
      </c>
      <c r="E1627" s="1">
        <v>45517</v>
      </c>
      <c r="F1627">
        <v>1318.5</v>
      </c>
      <c r="G1627">
        <v>147</v>
      </c>
      <c r="H1627" t="s">
        <v>17</v>
      </c>
      <c r="I1627" t="str">
        <f>_xlfn.XLOOKUP(shipments[[#This Row],[SPID]],people[SPID],people[Sales_person],"NA",0)</f>
        <v>Wilone O'Kielt</v>
      </c>
      <c r="J1627">
        <f>YEAR(shipments[[#This Row],[Shipdate]])</f>
        <v>2024</v>
      </c>
      <c r="K1627">
        <f>MONTH(shipments[[#This Row],[Shipdate]])</f>
        <v>8</v>
      </c>
      <c r="L1627" t="str">
        <f>TEXT(shipments[[#This Row],[Shipdate]],"mmmm")</f>
        <v>August</v>
      </c>
      <c r="M1627">
        <f>_xlfn.XLOOKUP(shipments[[#This Row],[PID]],products[PID],products[Cost_per_box],"NA",0)</f>
        <v>3.32</v>
      </c>
      <c r="N1627">
        <f>shipments[[#This Row],[Boxes]]*shipments[[#This Row],[Cost Per Box]]</f>
        <v>488.03999999999996</v>
      </c>
      <c r="O1627">
        <f>shipments[[#This Row],[Sales Amount]]-shipments[[#This Row],[Total Cost]]</f>
        <v>830.46</v>
      </c>
      <c r="P1627" s="9">
        <f>shipments[[#This Row],[Profit]]/shipments[[#This Row],[Sales Amount]]</f>
        <v>0.62985210466439134</v>
      </c>
    </row>
    <row r="1628" spans="1:16" x14ac:dyDescent="1">
      <c r="A1628" t="s">
        <v>1664</v>
      </c>
      <c r="B1628" t="s">
        <v>8048</v>
      </c>
      <c r="C1628" t="s">
        <v>8030</v>
      </c>
      <c r="D1628" t="s">
        <v>8032</v>
      </c>
      <c r="E1628" s="1">
        <v>45264</v>
      </c>
      <c r="F1628">
        <v>9189</v>
      </c>
      <c r="G1628">
        <v>1313</v>
      </c>
      <c r="H1628" t="s">
        <v>6</v>
      </c>
      <c r="I1628" t="str">
        <f>_xlfn.XLOOKUP(shipments[[#This Row],[SPID]],people[SPID],people[Sales_person],"NA",0)</f>
        <v>Wilone O'Kielt</v>
      </c>
      <c r="J1628">
        <f>YEAR(shipments[[#This Row],[Shipdate]])</f>
        <v>2023</v>
      </c>
      <c r="K1628">
        <f>MONTH(shipments[[#This Row],[Shipdate]])</f>
        <v>12</v>
      </c>
      <c r="L1628" t="str">
        <f>TEXT(shipments[[#This Row],[Shipdate]],"mmmm")</f>
        <v>December</v>
      </c>
      <c r="M1628">
        <f>_xlfn.XLOOKUP(shipments[[#This Row],[PID]],products[PID],products[Cost_per_box],"NA",0)</f>
        <v>3.32</v>
      </c>
      <c r="N1628">
        <f>shipments[[#This Row],[Boxes]]*shipments[[#This Row],[Cost Per Box]]</f>
        <v>4359.16</v>
      </c>
      <c r="O1628">
        <f>shipments[[#This Row],[Sales Amount]]-shipments[[#This Row],[Total Cost]]</f>
        <v>4829.84</v>
      </c>
      <c r="P1628" s="9">
        <f>shipments[[#This Row],[Profit]]/shipments[[#This Row],[Sales Amount]]</f>
        <v>0.52561105669822616</v>
      </c>
    </row>
    <row r="1629" spans="1:16" x14ac:dyDescent="1">
      <c r="A1629" t="s">
        <v>1665</v>
      </c>
      <c r="B1629" t="s">
        <v>8048</v>
      </c>
      <c r="C1629" t="s">
        <v>8030</v>
      </c>
      <c r="D1629" t="s">
        <v>8036</v>
      </c>
      <c r="E1629" s="1">
        <v>45279</v>
      </c>
      <c r="F1629">
        <v>6390</v>
      </c>
      <c r="G1629">
        <v>710</v>
      </c>
      <c r="H1629" t="s">
        <v>39</v>
      </c>
      <c r="I1629" t="str">
        <f>_xlfn.XLOOKUP(shipments[[#This Row],[SPID]],people[SPID],people[Sales_person],"NA",0)</f>
        <v>Wilone O'Kielt</v>
      </c>
      <c r="J1629">
        <f>YEAR(shipments[[#This Row],[Shipdate]])</f>
        <v>2023</v>
      </c>
      <c r="K1629">
        <f>MONTH(shipments[[#This Row],[Shipdate]])</f>
        <v>12</v>
      </c>
      <c r="L1629" t="str">
        <f>TEXT(shipments[[#This Row],[Shipdate]],"mmmm")</f>
        <v>December</v>
      </c>
      <c r="M1629">
        <f>_xlfn.XLOOKUP(shipments[[#This Row],[PID]],products[PID],products[Cost_per_box],"NA",0)</f>
        <v>3.32</v>
      </c>
      <c r="N1629">
        <f>shipments[[#This Row],[Boxes]]*shipments[[#This Row],[Cost Per Box]]</f>
        <v>2357.1999999999998</v>
      </c>
      <c r="O1629">
        <f>shipments[[#This Row],[Sales Amount]]-shipments[[#This Row],[Total Cost]]</f>
        <v>4032.8</v>
      </c>
      <c r="P1629" s="9">
        <f>shipments[[#This Row],[Profit]]/shipments[[#This Row],[Sales Amount]]</f>
        <v>0.63111111111111118</v>
      </c>
    </row>
    <row r="1630" spans="1:16" x14ac:dyDescent="1">
      <c r="A1630" t="s">
        <v>1666</v>
      </c>
      <c r="B1630" t="s">
        <v>8048</v>
      </c>
      <c r="C1630" t="s">
        <v>8030</v>
      </c>
      <c r="D1630" t="s">
        <v>8033</v>
      </c>
      <c r="E1630" s="1">
        <v>45260</v>
      </c>
      <c r="F1630">
        <v>1953</v>
      </c>
      <c r="G1630">
        <v>245</v>
      </c>
      <c r="H1630" t="s">
        <v>6</v>
      </c>
      <c r="I1630" t="str">
        <f>_xlfn.XLOOKUP(shipments[[#This Row],[SPID]],people[SPID],people[Sales_person],"NA",0)</f>
        <v>Wilone O'Kielt</v>
      </c>
      <c r="J1630">
        <f>YEAR(shipments[[#This Row],[Shipdate]])</f>
        <v>2023</v>
      </c>
      <c r="K1630">
        <f>MONTH(shipments[[#This Row],[Shipdate]])</f>
        <v>11</v>
      </c>
      <c r="L1630" t="str">
        <f>TEXT(shipments[[#This Row],[Shipdate]],"mmmm")</f>
        <v>November</v>
      </c>
      <c r="M1630">
        <f>_xlfn.XLOOKUP(shipments[[#This Row],[PID]],products[PID],products[Cost_per_box],"NA",0)</f>
        <v>3.32</v>
      </c>
      <c r="N1630">
        <f>shipments[[#This Row],[Boxes]]*shipments[[#This Row],[Cost Per Box]]</f>
        <v>813.4</v>
      </c>
      <c r="O1630">
        <f>shipments[[#This Row],[Sales Amount]]-shipments[[#This Row],[Total Cost]]</f>
        <v>1139.5999999999999</v>
      </c>
      <c r="P1630" s="9">
        <f>shipments[[#This Row],[Profit]]/shipments[[#This Row],[Sales Amount]]</f>
        <v>0.58351254480286729</v>
      </c>
    </row>
    <row r="1631" spans="1:16" x14ac:dyDescent="1">
      <c r="A1631" t="s">
        <v>1667</v>
      </c>
      <c r="B1631" t="s">
        <v>8048</v>
      </c>
      <c r="C1631" t="s">
        <v>8031</v>
      </c>
      <c r="D1631" t="s">
        <v>8037</v>
      </c>
      <c r="E1631" s="1">
        <v>45418</v>
      </c>
      <c r="F1631">
        <v>2540.25</v>
      </c>
      <c r="G1631">
        <v>134</v>
      </c>
      <c r="H1631" t="s">
        <v>6</v>
      </c>
      <c r="I1631" t="str">
        <f>_xlfn.XLOOKUP(shipments[[#This Row],[SPID]],people[SPID],people[Sales_person],"NA",0)</f>
        <v>Wilone O'Kielt</v>
      </c>
      <c r="J1631">
        <f>YEAR(shipments[[#This Row],[Shipdate]])</f>
        <v>2024</v>
      </c>
      <c r="K1631">
        <f>MONTH(shipments[[#This Row],[Shipdate]])</f>
        <v>5</v>
      </c>
      <c r="L1631" t="str">
        <f>TEXT(shipments[[#This Row],[Shipdate]],"mmmm")</f>
        <v>May</v>
      </c>
      <c r="M1631">
        <f>_xlfn.XLOOKUP(shipments[[#This Row],[PID]],products[PID],products[Cost_per_box],"NA",0)</f>
        <v>2.65</v>
      </c>
      <c r="N1631">
        <f>shipments[[#This Row],[Boxes]]*shipments[[#This Row],[Cost Per Box]]</f>
        <v>355.09999999999997</v>
      </c>
      <c r="O1631">
        <f>shipments[[#This Row],[Sales Amount]]-shipments[[#This Row],[Total Cost]]</f>
        <v>2185.15</v>
      </c>
      <c r="P1631" s="9">
        <f>shipments[[#This Row],[Profit]]/shipments[[#This Row],[Sales Amount]]</f>
        <v>0.86021060919200865</v>
      </c>
    </row>
    <row r="1632" spans="1:16" x14ac:dyDescent="1">
      <c r="A1632" t="s">
        <v>1668</v>
      </c>
      <c r="B1632" t="s">
        <v>8048</v>
      </c>
      <c r="C1632" t="s">
        <v>8031</v>
      </c>
      <c r="D1632" t="s">
        <v>8037</v>
      </c>
      <c r="E1632" s="1">
        <v>45169</v>
      </c>
      <c r="F1632">
        <v>5202</v>
      </c>
      <c r="G1632">
        <v>237</v>
      </c>
      <c r="H1632" t="s">
        <v>39</v>
      </c>
      <c r="I1632" t="str">
        <f>_xlfn.XLOOKUP(shipments[[#This Row],[SPID]],people[SPID],people[Sales_person],"NA",0)</f>
        <v>Wilone O'Kielt</v>
      </c>
      <c r="J1632">
        <f>YEAR(shipments[[#This Row],[Shipdate]])</f>
        <v>2023</v>
      </c>
      <c r="K1632">
        <f>MONTH(shipments[[#This Row],[Shipdate]])</f>
        <v>8</v>
      </c>
      <c r="L1632" t="str">
        <f>TEXT(shipments[[#This Row],[Shipdate]],"mmmm")</f>
        <v>August</v>
      </c>
      <c r="M1632">
        <f>_xlfn.XLOOKUP(shipments[[#This Row],[PID]],products[PID],products[Cost_per_box],"NA",0)</f>
        <v>2.65</v>
      </c>
      <c r="N1632">
        <f>shipments[[#This Row],[Boxes]]*shipments[[#This Row],[Cost Per Box]]</f>
        <v>628.04999999999995</v>
      </c>
      <c r="O1632">
        <f>shipments[[#This Row],[Sales Amount]]-shipments[[#This Row],[Total Cost]]</f>
        <v>4573.95</v>
      </c>
      <c r="P1632" s="9">
        <f>shipments[[#This Row],[Profit]]/shipments[[#This Row],[Sales Amount]]</f>
        <v>0.87926758938869665</v>
      </c>
    </row>
    <row r="1633" spans="1:16" x14ac:dyDescent="1">
      <c r="A1633" t="s">
        <v>1669</v>
      </c>
      <c r="B1633" t="s">
        <v>8048</v>
      </c>
      <c r="C1633" t="s">
        <v>8031</v>
      </c>
      <c r="D1633" t="s">
        <v>8032</v>
      </c>
      <c r="E1633" s="1">
        <v>44957</v>
      </c>
      <c r="F1633">
        <v>4025.25</v>
      </c>
      <c r="G1633">
        <v>202</v>
      </c>
      <c r="H1633" t="s">
        <v>6</v>
      </c>
      <c r="I1633" t="str">
        <f>_xlfn.XLOOKUP(shipments[[#This Row],[SPID]],people[SPID],people[Sales_person],"NA",0)</f>
        <v>Wilone O'Kielt</v>
      </c>
      <c r="J1633">
        <f>YEAR(shipments[[#This Row],[Shipdate]])</f>
        <v>2023</v>
      </c>
      <c r="K1633">
        <f>MONTH(shipments[[#This Row],[Shipdate]])</f>
        <v>1</v>
      </c>
      <c r="L1633" t="str">
        <f>TEXT(shipments[[#This Row],[Shipdate]],"mmmm")</f>
        <v>January</v>
      </c>
      <c r="M1633">
        <f>_xlfn.XLOOKUP(shipments[[#This Row],[PID]],products[PID],products[Cost_per_box],"NA",0)</f>
        <v>2.65</v>
      </c>
      <c r="N1633">
        <f>shipments[[#This Row],[Boxes]]*shipments[[#This Row],[Cost Per Box]]</f>
        <v>535.29999999999995</v>
      </c>
      <c r="O1633">
        <f>shipments[[#This Row],[Sales Amount]]-shipments[[#This Row],[Total Cost]]</f>
        <v>3489.95</v>
      </c>
      <c r="P1633" s="9">
        <f>shipments[[#This Row],[Profit]]/shipments[[#This Row],[Sales Amount]]</f>
        <v>0.86701447115086017</v>
      </c>
    </row>
    <row r="1634" spans="1:16" x14ac:dyDescent="1">
      <c r="A1634" t="s">
        <v>1670</v>
      </c>
      <c r="B1634" t="s">
        <v>8048</v>
      </c>
      <c r="C1634" t="s">
        <v>8031</v>
      </c>
      <c r="D1634" t="s">
        <v>8032</v>
      </c>
      <c r="E1634" s="1">
        <v>45357</v>
      </c>
      <c r="F1634">
        <v>10084.5</v>
      </c>
      <c r="G1634">
        <v>481</v>
      </c>
      <c r="H1634" t="s">
        <v>6</v>
      </c>
      <c r="I1634" t="str">
        <f>_xlfn.XLOOKUP(shipments[[#This Row],[SPID]],people[SPID],people[Sales_person],"NA",0)</f>
        <v>Wilone O'Kielt</v>
      </c>
      <c r="J1634">
        <f>YEAR(shipments[[#This Row],[Shipdate]])</f>
        <v>2024</v>
      </c>
      <c r="K1634">
        <f>MONTH(shipments[[#This Row],[Shipdate]])</f>
        <v>3</v>
      </c>
      <c r="L1634" t="str">
        <f>TEXT(shipments[[#This Row],[Shipdate]],"mmmm")</f>
        <v>March</v>
      </c>
      <c r="M1634">
        <f>_xlfn.XLOOKUP(shipments[[#This Row],[PID]],products[PID],products[Cost_per_box],"NA",0)</f>
        <v>2.65</v>
      </c>
      <c r="N1634">
        <f>shipments[[#This Row],[Boxes]]*shipments[[#This Row],[Cost Per Box]]</f>
        <v>1274.6499999999999</v>
      </c>
      <c r="O1634">
        <f>shipments[[#This Row],[Sales Amount]]-shipments[[#This Row],[Total Cost]]</f>
        <v>8809.85</v>
      </c>
      <c r="P1634" s="9">
        <f>shipments[[#This Row],[Profit]]/shipments[[#This Row],[Sales Amount]]</f>
        <v>0.87360305419207696</v>
      </c>
    </row>
    <row r="1635" spans="1:16" x14ac:dyDescent="1">
      <c r="A1635" t="s">
        <v>1671</v>
      </c>
      <c r="B1635" t="s">
        <v>8048</v>
      </c>
      <c r="C1635" t="s">
        <v>8031</v>
      </c>
      <c r="D1635" t="s">
        <v>8036</v>
      </c>
      <c r="E1635" s="1">
        <v>44992</v>
      </c>
      <c r="F1635">
        <v>8635.5</v>
      </c>
      <c r="G1635">
        <v>412</v>
      </c>
      <c r="H1635" t="s">
        <v>6</v>
      </c>
      <c r="I1635" t="str">
        <f>_xlfn.XLOOKUP(shipments[[#This Row],[SPID]],people[SPID],people[Sales_person],"NA",0)</f>
        <v>Wilone O'Kielt</v>
      </c>
      <c r="J1635">
        <f>YEAR(shipments[[#This Row],[Shipdate]])</f>
        <v>2023</v>
      </c>
      <c r="K1635">
        <f>MONTH(shipments[[#This Row],[Shipdate]])</f>
        <v>3</v>
      </c>
      <c r="L1635" t="str">
        <f>TEXT(shipments[[#This Row],[Shipdate]],"mmmm")</f>
        <v>March</v>
      </c>
      <c r="M1635">
        <f>_xlfn.XLOOKUP(shipments[[#This Row],[PID]],products[PID],products[Cost_per_box],"NA",0)</f>
        <v>2.65</v>
      </c>
      <c r="N1635">
        <f>shipments[[#This Row],[Boxes]]*shipments[[#This Row],[Cost Per Box]]</f>
        <v>1091.8</v>
      </c>
      <c r="O1635">
        <f>shipments[[#This Row],[Sales Amount]]-shipments[[#This Row],[Total Cost]]</f>
        <v>7543.7</v>
      </c>
      <c r="P1635" s="9">
        <f>shipments[[#This Row],[Profit]]/shipments[[#This Row],[Sales Amount]]</f>
        <v>0.87356840947252623</v>
      </c>
    </row>
    <row r="1636" spans="1:16" x14ac:dyDescent="1">
      <c r="A1636" t="s">
        <v>1672</v>
      </c>
      <c r="B1636" t="s">
        <v>8048</v>
      </c>
      <c r="C1636" t="s">
        <v>8010</v>
      </c>
      <c r="D1636" t="s">
        <v>8032</v>
      </c>
      <c r="E1636" s="1">
        <v>45288</v>
      </c>
      <c r="F1636">
        <v>1460.25</v>
      </c>
      <c r="G1636">
        <v>92</v>
      </c>
      <c r="H1636" t="s">
        <v>6</v>
      </c>
      <c r="I1636" t="str">
        <f>_xlfn.XLOOKUP(shipments[[#This Row],[SPID]],people[SPID],people[Sales_person],"NA",0)</f>
        <v>Wilone O'Kielt</v>
      </c>
      <c r="J1636">
        <f>YEAR(shipments[[#This Row],[Shipdate]])</f>
        <v>2023</v>
      </c>
      <c r="K1636">
        <f>MONTH(shipments[[#This Row],[Shipdate]])</f>
        <v>12</v>
      </c>
      <c r="L1636" t="str">
        <f>TEXT(shipments[[#This Row],[Shipdate]],"mmmm")</f>
        <v>December</v>
      </c>
      <c r="M1636">
        <f>_xlfn.XLOOKUP(shipments[[#This Row],[PID]],products[PID],products[Cost_per_box],"NA",0)</f>
        <v>5.26</v>
      </c>
      <c r="N1636">
        <f>shipments[[#This Row],[Boxes]]*shipments[[#This Row],[Cost Per Box]]</f>
        <v>483.91999999999996</v>
      </c>
      <c r="O1636">
        <f>shipments[[#This Row],[Sales Amount]]-shipments[[#This Row],[Total Cost]]</f>
        <v>976.33</v>
      </c>
      <c r="P1636" s="9">
        <f>shipments[[#This Row],[Profit]]/shipments[[#This Row],[Sales Amount]]</f>
        <v>0.66860469097757236</v>
      </c>
    </row>
    <row r="1637" spans="1:16" x14ac:dyDescent="1">
      <c r="A1637" t="s">
        <v>1673</v>
      </c>
      <c r="B1637" t="s">
        <v>8048</v>
      </c>
      <c r="C1637" t="s">
        <v>8010</v>
      </c>
      <c r="D1637" t="s">
        <v>8032</v>
      </c>
      <c r="E1637" s="1">
        <v>45495</v>
      </c>
      <c r="F1637">
        <v>16051.5</v>
      </c>
      <c r="G1637">
        <v>1004</v>
      </c>
      <c r="H1637" t="s">
        <v>17</v>
      </c>
      <c r="I1637" t="str">
        <f>_xlfn.XLOOKUP(shipments[[#This Row],[SPID]],people[SPID],people[Sales_person],"NA",0)</f>
        <v>Wilone O'Kielt</v>
      </c>
      <c r="J1637">
        <f>YEAR(shipments[[#This Row],[Shipdate]])</f>
        <v>2024</v>
      </c>
      <c r="K1637">
        <f>MONTH(shipments[[#This Row],[Shipdate]])</f>
        <v>7</v>
      </c>
      <c r="L1637" t="str">
        <f>TEXT(shipments[[#This Row],[Shipdate]],"mmmm")</f>
        <v>July</v>
      </c>
      <c r="M1637">
        <f>_xlfn.XLOOKUP(shipments[[#This Row],[PID]],products[PID],products[Cost_per_box],"NA",0)</f>
        <v>5.26</v>
      </c>
      <c r="N1637">
        <f>shipments[[#This Row],[Boxes]]*shipments[[#This Row],[Cost Per Box]]</f>
        <v>5281.04</v>
      </c>
      <c r="O1637">
        <f>shipments[[#This Row],[Sales Amount]]-shipments[[#This Row],[Total Cost]]</f>
        <v>10770.46</v>
      </c>
      <c r="P1637" s="9">
        <f>shipments[[#This Row],[Profit]]/shipments[[#This Row],[Sales Amount]]</f>
        <v>0.67099398810080046</v>
      </c>
    </row>
    <row r="1638" spans="1:16" x14ac:dyDescent="1">
      <c r="A1638" t="s">
        <v>1674</v>
      </c>
      <c r="B1638" t="s">
        <v>8048</v>
      </c>
      <c r="C1638" t="s">
        <v>8010</v>
      </c>
      <c r="D1638" t="s">
        <v>8033</v>
      </c>
      <c r="E1638" s="1">
        <v>45419</v>
      </c>
      <c r="F1638">
        <v>14550.75</v>
      </c>
      <c r="G1638">
        <v>910</v>
      </c>
      <c r="H1638" t="s">
        <v>6</v>
      </c>
      <c r="I1638" t="str">
        <f>_xlfn.XLOOKUP(shipments[[#This Row],[SPID]],people[SPID],people[Sales_person],"NA",0)</f>
        <v>Wilone O'Kielt</v>
      </c>
      <c r="J1638">
        <f>YEAR(shipments[[#This Row],[Shipdate]])</f>
        <v>2024</v>
      </c>
      <c r="K1638">
        <f>MONTH(shipments[[#This Row],[Shipdate]])</f>
        <v>5</v>
      </c>
      <c r="L1638" t="str">
        <f>TEXT(shipments[[#This Row],[Shipdate]],"mmmm")</f>
        <v>May</v>
      </c>
      <c r="M1638">
        <f>_xlfn.XLOOKUP(shipments[[#This Row],[PID]],products[PID],products[Cost_per_box],"NA",0)</f>
        <v>5.26</v>
      </c>
      <c r="N1638">
        <f>shipments[[#This Row],[Boxes]]*shipments[[#This Row],[Cost Per Box]]</f>
        <v>4786.5999999999995</v>
      </c>
      <c r="O1638">
        <f>shipments[[#This Row],[Sales Amount]]-shipments[[#This Row],[Total Cost]]</f>
        <v>9764.1500000000015</v>
      </c>
      <c r="P1638" s="9">
        <f>shipments[[#This Row],[Profit]]/shipments[[#This Row],[Sales Amount]]</f>
        <v>0.67104101163170293</v>
      </c>
    </row>
    <row r="1639" spans="1:16" x14ac:dyDescent="1">
      <c r="A1639" t="s">
        <v>1675</v>
      </c>
      <c r="B1639" t="s">
        <v>8048</v>
      </c>
      <c r="C1639" t="s">
        <v>8011</v>
      </c>
      <c r="D1639" t="s">
        <v>8032</v>
      </c>
      <c r="E1639" s="1">
        <v>45265</v>
      </c>
      <c r="F1639">
        <v>497.25</v>
      </c>
      <c r="G1639">
        <v>36</v>
      </c>
      <c r="H1639" t="s">
        <v>6</v>
      </c>
      <c r="I1639" t="str">
        <f>_xlfn.XLOOKUP(shipments[[#This Row],[SPID]],people[SPID],people[Sales_person],"NA",0)</f>
        <v>Wilone O'Kielt</v>
      </c>
      <c r="J1639">
        <f>YEAR(shipments[[#This Row],[Shipdate]])</f>
        <v>2023</v>
      </c>
      <c r="K1639">
        <f>MONTH(shipments[[#This Row],[Shipdate]])</f>
        <v>12</v>
      </c>
      <c r="L1639" t="str">
        <f>TEXT(shipments[[#This Row],[Shipdate]],"mmmm")</f>
        <v>December</v>
      </c>
      <c r="M1639">
        <f>_xlfn.XLOOKUP(shipments[[#This Row],[PID]],products[PID],products[Cost_per_box],"NA",0)</f>
        <v>7.48</v>
      </c>
      <c r="N1639">
        <f>shipments[[#This Row],[Boxes]]*shipments[[#This Row],[Cost Per Box]]</f>
        <v>269.28000000000003</v>
      </c>
      <c r="O1639">
        <f>shipments[[#This Row],[Sales Amount]]-shipments[[#This Row],[Total Cost]]</f>
        <v>227.96999999999997</v>
      </c>
      <c r="P1639" s="9">
        <f>shipments[[#This Row],[Profit]]/shipments[[#This Row],[Sales Amount]]</f>
        <v>0.45846153846153842</v>
      </c>
    </row>
    <row r="1640" spans="1:16" x14ac:dyDescent="1">
      <c r="A1640" t="s">
        <v>1676</v>
      </c>
      <c r="B1640" t="s">
        <v>8048</v>
      </c>
      <c r="C1640" t="s">
        <v>8011</v>
      </c>
      <c r="D1640" t="s">
        <v>8034</v>
      </c>
      <c r="E1640" s="1">
        <v>45224</v>
      </c>
      <c r="F1640">
        <v>2850.75</v>
      </c>
      <c r="G1640">
        <v>204</v>
      </c>
      <c r="H1640" t="s">
        <v>6</v>
      </c>
      <c r="I1640" t="str">
        <f>_xlfn.XLOOKUP(shipments[[#This Row],[SPID]],people[SPID],people[Sales_person],"NA",0)</f>
        <v>Wilone O'Kielt</v>
      </c>
      <c r="J1640">
        <f>YEAR(shipments[[#This Row],[Shipdate]])</f>
        <v>2023</v>
      </c>
      <c r="K1640">
        <f>MONTH(shipments[[#This Row],[Shipdate]])</f>
        <v>10</v>
      </c>
      <c r="L1640" t="str">
        <f>TEXT(shipments[[#This Row],[Shipdate]],"mmmm")</f>
        <v>October</v>
      </c>
      <c r="M1640">
        <f>_xlfn.XLOOKUP(shipments[[#This Row],[PID]],products[PID],products[Cost_per_box],"NA",0)</f>
        <v>7.48</v>
      </c>
      <c r="N1640">
        <f>shipments[[#This Row],[Boxes]]*shipments[[#This Row],[Cost Per Box]]</f>
        <v>1525.92</v>
      </c>
      <c r="O1640">
        <f>shipments[[#This Row],[Sales Amount]]-shipments[[#This Row],[Total Cost]]</f>
        <v>1324.83</v>
      </c>
      <c r="P1640" s="9">
        <f>shipments[[#This Row],[Profit]]/shipments[[#This Row],[Sales Amount]]</f>
        <v>0.46473033412259929</v>
      </c>
    </row>
    <row r="1641" spans="1:16" x14ac:dyDescent="1">
      <c r="A1641" t="s">
        <v>1677</v>
      </c>
      <c r="B1641" t="s">
        <v>8048</v>
      </c>
      <c r="C1641" t="s">
        <v>8013</v>
      </c>
      <c r="D1641" t="s">
        <v>8037</v>
      </c>
      <c r="E1641" s="1">
        <v>45099</v>
      </c>
      <c r="F1641">
        <v>5123.25</v>
      </c>
      <c r="G1641">
        <v>641</v>
      </c>
      <c r="H1641" t="s">
        <v>6</v>
      </c>
      <c r="I1641" t="str">
        <f>_xlfn.XLOOKUP(shipments[[#This Row],[SPID]],people[SPID],people[Sales_person],"NA",0)</f>
        <v>Wilone O'Kielt</v>
      </c>
      <c r="J1641">
        <f>YEAR(shipments[[#This Row],[Shipdate]])</f>
        <v>2023</v>
      </c>
      <c r="K1641">
        <f>MONTH(shipments[[#This Row],[Shipdate]])</f>
        <v>6</v>
      </c>
      <c r="L1641" t="str">
        <f>TEXT(shipments[[#This Row],[Shipdate]],"mmmm")</f>
        <v>June</v>
      </c>
      <c r="M1641">
        <f>_xlfn.XLOOKUP(shipments[[#This Row],[PID]],products[PID],products[Cost_per_box],"NA",0)</f>
        <v>3.85</v>
      </c>
      <c r="N1641">
        <f>shipments[[#This Row],[Boxes]]*shipments[[#This Row],[Cost Per Box]]</f>
        <v>2467.85</v>
      </c>
      <c r="O1641">
        <f>shipments[[#This Row],[Sales Amount]]-shipments[[#This Row],[Total Cost]]</f>
        <v>2655.4</v>
      </c>
      <c r="P1641" s="9">
        <f>shipments[[#This Row],[Profit]]/shipments[[#This Row],[Sales Amount]]</f>
        <v>0.51830381105743428</v>
      </c>
    </row>
    <row r="1642" spans="1:16" x14ac:dyDescent="1">
      <c r="A1642" t="s">
        <v>1678</v>
      </c>
      <c r="B1642" t="s">
        <v>8048</v>
      </c>
      <c r="C1642" t="s">
        <v>8013</v>
      </c>
      <c r="D1642" t="s">
        <v>8032</v>
      </c>
      <c r="E1642" s="1">
        <v>45398</v>
      </c>
      <c r="F1642">
        <v>2702.25</v>
      </c>
      <c r="G1642">
        <v>338</v>
      </c>
      <c r="H1642" t="s">
        <v>6</v>
      </c>
      <c r="I1642" t="str">
        <f>_xlfn.XLOOKUP(shipments[[#This Row],[SPID]],people[SPID],people[Sales_person],"NA",0)</f>
        <v>Wilone O'Kielt</v>
      </c>
      <c r="J1642">
        <f>YEAR(shipments[[#This Row],[Shipdate]])</f>
        <v>2024</v>
      </c>
      <c r="K1642">
        <f>MONTH(shipments[[#This Row],[Shipdate]])</f>
        <v>4</v>
      </c>
      <c r="L1642" t="str">
        <f>TEXT(shipments[[#This Row],[Shipdate]],"mmmm")</f>
        <v>April</v>
      </c>
      <c r="M1642">
        <f>_xlfn.XLOOKUP(shipments[[#This Row],[PID]],products[PID],products[Cost_per_box],"NA",0)</f>
        <v>3.85</v>
      </c>
      <c r="N1642">
        <f>shipments[[#This Row],[Boxes]]*shipments[[#This Row],[Cost Per Box]]</f>
        <v>1301.3</v>
      </c>
      <c r="O1642">
        <f>shipments[[#This Row],[Sales Amount]]-shipments[[#This Row],[Total Cost]]</f>
        <v>1400.95</v>
      </c>
      <c r="P1642" s="9">
        <f>shipments[[#This Row],[Profit]]/shipments[[#This Row],[Sales Amount]]</f>
        <v>0.51843833842168563</v>
      </c>
    </row>
    <row r="1643" spans="1:16" x14ac:dyDescent="1">
      <c r="A1643" t="s">
        <v>1679</v>
      </c>
      <c r="B1643" t="s">
        <v>8048</v>
      </c>
      <c r="C1643" t="s">
        <v>8013</v>
      </c>
      <c r="D1643" t="s">
        <v>8036</v>
      </c>
      <c r="E1643" s="1">
        <v>45124</v>
      </c>
      <c r="F1643">
        <v>1161</v>
      </c>
      <c r="G1643">
        <v>166</v>
      </c>
      <c r="H1643" t="s">
        <v>6</v>
      </c>
      <c r="I1643" t="str">
        <f>_xlfn.XLOOKUP(shipments[[#This Row],[SPID]],people[SPID],people[Sales_person],"NA",0)</f>
        <v>Wilone O'Kielt</v>
      </c>
      <c r="J1643">
        <f>YEAR(shipments[[#This Row],[Shipdate]])</f>
        <v>2023</v>
      </c>
      <c r="K1643">
        <f>MONTH(shipments[[#This Row],[Shipdate]])</f>
        <v>7</v>
      </c>
      <c r="L1643" t="str">
        <f>TEXT(shipments[[#This Row],[Shipdate]],"mmmm")</f>
        <v>July</v>
      </c>
      <c r="M1643">
        <f>_xlfn.XLOOKUP(shipments[[#This Row],[PID]],products[PID],products[Cost_per_box],"NA",0)</f>
        <v>3.85</v>
      </c>
      <c r="N1643">
        <f>shipments[[#This Row],[Boxes]]*shipments[[#This Row],[Cost Per Box]]</f>
        <v>639.1</v>
      </c>
      <c r="O1643">
        <f>shipments[[#This Row],[Sales Amount]]-shipments[[#This Row],[Total Cost]]</f>
        <v>521.9</v>
      </c>
      <c r="P1643" s="9">
        <f>shipments[[#This Row],[Profit]]/shipments[[#This Row],[Sales Amount]]</f>
        <v>0.44952627045650301</v>
      </c>
    </row>
    <row r="1644" spans="1:16" x14ac:dyDescent="1">
      <c r="A1644" t="s">
        <v>1680</v>
      </c>
      <c r="B1644" t="s">
        <v>8048</v>
      </c>
      <c r="C1644" t="s">
        <v>8013</v>
      </c>
      <c r="D1644" t="s">
        <v>8037</v>
      </c>
      <c r="E1644" s="1">
        <v>45034</v>
      </c>
      <c r="F1644">
        <v>6309</v>
      </c>
      <c r="G1644">
        <v>1052</v>
      </c>
      <c r="H1644" t="s">
        <v>6</v>
      </c>
      <c r="I1644" t="str">
        <f>_xlfn.XLOOKUP(shipments[[#This Row],[SPID]],people[SPID],people[Sales_person],"NA",0)</f>
        <v>Wilone O'Kielt</v>
      </c>
      <c r="J1644">
        <f>YEAR(shipments[[#This Row],[Shipdate]])</f>
        <v>2023</v>
      </c>
      <c r="K1644">
        <f>MONTH(shipments[[#This Row],[Shipdate]])</f>
        <v>4</v>
      </c>
      <c r="L1644" t="str">
        <f>TEXT(shipments[[#This Row],[Shipdate]],"mmmm")</f>
        <v>April</v>
      </c>
      <c r="M1644">
        <f>_xlfn.XLOOKUP(shipments[[#This Row],[PID]],products[PID],products[Cost_per_box],"NA",0)</f>
        <v>3.85</v>
      </c>
      <c r="N1644">
        <f>shipments[[#This Row],[Boxes]]*shipments[[#This Row],[Cost Per Box]]</f>
        <v>4050.2000000000003</v>
      </c>
      <c r="O1644">
        <f>shipments[[#This Row],[Sales Amount]]-shipments[[#This Row],[Total Cost]]</f>
        <v>2258.7999999999997</v>
      </c>
      <c r="P1644" s="9">
        <f>shipments[[#This Row],[Profit]]/shipments[[#This Row],[Sales Amount]]</f>
        <v>0.35802821366302101</v>
      </c>
    </row>
    <row r="1645" spans="1:16" x14ac:dyDescent="1">
      <c r="A1645" t="s">
        <v>1681</v>
      </c>
      <c r="B1645" t="s">
        <v>8048</v>
      </c>
      <c r="C1645" t="s">
        <v>8013</v>
      </c>
      <c r="D1645" t="s">
        <v>8037</v>
      </c>
      <c r="E1645" s="1">
        <v>45449</v>
      </c>
      <c r="F1645">
        <v>168.75</v>
      </c>
      <c r="G1645">
        <v>25</v>
      </c>
      <c r="H1645" t="s">
        <v>6</v>
      </c>
      <c r="I1645" t="str">
        <f>_xlfn.XLOOKUP(shipments[[#This Row],[SPID]],people[SPID],people[Sales_person],"NA",0)</f>
        <v>Wilone O'Kielt</v>
      </c>
      <c r="J1645">
        <f>YEAR(shipments[[#This Row],[Shipdate]])</f>
        <v>2024</v>
      </c>
      <c r="K1645">
        <f>MONTH(shipments[[#This Row],[Shipdate]])</f>
        <v>6</v>
      </c>
      <c r="L1645" t="str">
        <f>TEXT(shipments[[#This Row],[Shipdate]],"mmmm")</f>
        <v>June</v>
      </c>
      <c r="M1645">
        <f>_xlfn.XLOOKUP(shipments[[#This Row],[PID]],products[PID],products[Cost_per_box],"NA",0)</f>
        <v>3.85</v>
      </c>
      <c r="N1645">
        <f>shipments[[#This Row],[Boxes]]*shipments[[#This Row],[Cost Per Box]]</f>
        <v>96.25</v>
      </c>
      <c r="O1645">
        <f>shipments[[#This Row],[Sales Amount]]-shipments[[#This Row],[Total Cost]]</f>
        <v>72.5</v>
      </c>
      <c r="P1645" s="9">
        <f>shipments[[#This Row],[Profit]]/shipments[[#This Row],[Sales Amount]]</f>
        <v>0.42962962962962964</v>
      </c>
    </row>
    <row r="1646" spans="1:16" x14ac:dyDescent="1">
      <c r="A1646" t="s">
        <v>1682</v>
      </c>
      <c r="B1646" t="s">
        <v>8048</v>
      </c>
      <c r="C1646" t="s">
        <v>8014</v>
      </c>
      <c r="D1646" t="s">
        <v>8033</v>
      </c>
      <c r="E1646" s="1">
        <v>45092</v>
      </c>
      <c r="F1646">
        <v>5436</v>
      </c>
      <c r="G1646">
        <v>604</v>
      </c>
      <c r="H1646" t="s">
        <v>6</v>
      </c>
      <c r="I1646" t="str">
        <f>_xlfn.XLOOKUP(shipments[[#This Row],[SPID]],people[SPID],people[Sales_person],"NA",0)</f>
        <v>Wilone O'Kielt</v>
      </c>
      <c r="J1646">
        <f>YEAR(shipments[[#This Row],[Shipdate]])</f>
        <v>2023</v>
      </c>
      <c r="K1646">
        <f>MONTH(shipments[[#This Row],[Shipdate]])</f>
        <v>6</v>
      </c>
      <c r="L1646" t="str">
        <f>TEXT(shipments[[#This Row],[Shipdate]],"mmmm")</f>
        <v>June</v>
      </c>
      <c r="M1646">
        <f>_xlfn.XLOOKUP(shipments[[#This Row],[PID]],products[PID],products[Cost_per_box],"NA",0)</f>
        <v>5.72</v>
      </c>
      <c r="N1646">
        <f>shipments[[#This Row],[Boxes]]*shipments[[#This Row],[Cost Per Box]]</f>
        <v>3454.8799999999997</v>
      </c>
      <c r="O1646">
        <f>shipments[[#This Row],[Sales Amount]]-shipments[[#This Row],[Total Cost]]</f>
        <v>1981.1200000000003</v>
      </c>
      <c r="P1646" s="9">
        <f>shipments[[#This Row],[Profit]]/shipments[[#This Row],[Sales Amount]]</f>
        <v>0.36444444444444452</v>
      </c>
    </row>
    <row r="1647" spans="1:16" x14ac:dyDescent="1">
      <c r="A1647" t="s">
        <v>1683</v>
      </c>
      <c r="B1647" t="s">
        <v>8048</v>
      </c>
      <c r="C1647" t="s">
        <v>8014</v>
      </c>
      <c r="D1647" t="s">
        <v>8037</v>
      </c>
      <c r="E1647" s="1">
        <v>45474</v>
      </c>
      <c r="F1647">
        <v>3845.25</v>
      </c>
      <c r="G1647">
        <v>641</v>
      </c>
      <c r="H1647" t="s">
        <v>17</v>
      </c>
      <c r="I1647" t="str">
        <f>_xlfn.XLOOKUP(shipments[[#This Row],[SPID]],people[SPID],people[Sales_person],"NA",0)</f>
        <v>Wilone O'Kielt</v>
      </c>
      <c r="J1647">
        <f>YEAR(shipments[[#This Row],[Shipdate]])</f>
        <v>2024</v>
      </c>
      <c r="K1647">
        <f>MONTH(shipments[[#This Row],[Shipdate]])</f>
        <v>7</v>
      </c>
      <c r="L1647" t="str">
        <f>TEXT(shipments[[#This Row],[Shipdate]],"mmmm")</f>
        <v>July</v>
      </c>
      <c r="M1647">
        <f>_xlfn.XLOOKUP(shipments[[#This Row],[PID]],products[PID],products[Cost_per_box],"NA",0)</f>
        <v>5.72</v>
      </c>
      <c r="N1647">
        <f>shipments[[#This Row],[Boxes]]*shipments[[#This Row],[Cost Per Box]]</f>
        <v>3666.52</v>
      </c>
      <c r="O1647">
        <f>shipments[[#This Row],[Sales Amount]]-shipments[[#This Row],[Total Cost]]</f>
        <v>178.73000000000002</v>
      </c>
      <c r="P1647" s="9">
        <f>shipments[[#This Row],[Profit]]/shipments[[#This Row],[Sales Amount]]</f>
        <v>4.6480722969897928E-2</v>
      </c>
    </row>
    <row r="1648" spans="1:16" x14ac:dyDescent="1">
      <c r="A1648" t="s">
        <v>1684</v>
      </c>
      <c r="B1648" t="s">
        <v>8048</v>
      </c>
      <c r="C1648" t="s">
        <v>8014</v>
      </c>
      <c r="D1648" t="s">
        <v>8032</v>
      </c>
      <c r="E1648" s="1">
        <v>45271</v>
      </c>
      <c r="F1648">
        <v>3424.5</v>
      </c>
      <c r="G1648">
        <v>381</v>
      </c>
      <c r="H1648" t="s">
        <v>6</v>
      </c>
      <c r="I1648" t="str">
        <f>_xlfn.XLOOKUP(shipments[[#This Row],[SPID]],people[SPID],people[Sales_person],"NA",0)</f>
        <v>Wilone O'Kielt</v>
      </c>
      <c r="J1648">
        <f>YEAR(shipments[[#This Row],[Shipdate]])</f>
        <v>2023</v>
      </c>
      <c r="K1648">
        <f>MONTH(shipments[[#This Row],[Shipdate]])</f>
        <v>12</v>
      </c>
      <c r="L1648" t="str">
        <f>TEXT(shipments[[#This Row],[Shipdate]],"mmmm")</f>
        <v>December</v>
      </c>
      <c r="M1648">
        <f>_xlfn.XLOOKUP(shipments[[#This Row],[PID]],products[PID],products[Cost_per_box],"NA",0)</f>
        <v>5.72</v>
      </c>
      <c r="N1648">
        <f>shipments[[#This Row],[Boxes]]*shipments[[#This Row],[Cost Per Box]]</f>
        <v>2179.3199999999997</v>
      </c>
      <c r="O1648">
        <f>shipments[[#This Row],[Sales Amount]]-shipments[[#This Row],[Total Cost]]</f>
        <v>1245.1800000000003</v>
      </c>
      <c r="P1648" s="9">
        <f>shipments[[#This Row],[Profit]]/shipments[[#This Row],[Sales Amount]]</f>
        <v>0.36360928602715731</v>
      </c>
    </row>
    <row r="1649" spans="1:16" x14ac:dyDescent="1">
      <c r="A1649" t="s">
        <v>1685</v>
      </c>
      <c r="B1649" t="s">
        <v>8048</v>
      </c>
      <c r="C1649" t="s">
        <v>8014</v>
      </c>
      <c r="D1649" t="s">
        <v>8035</v>
      </c>
      <c r="E1649" s="1">
        <v>45520</v>
      </c>
      <c r="F1649">
        <v>4173.75</v>
      </c>
      <c r="G1649">
        <v>835</v>
      </c>
      <c r="H1649" t="s">
        <v>17</v>
      </c>
      <c r="I1649" t="str">
        <f>_xlfn.XLOOKUP(shipments[[#This Row],[SPID]],people[SPID],people[Sales_person],"NA",0)</f>
        <v>Wilone O'Kielt</v>
      </c>
      <c r="J1649">
        <f>YEAR(shipments[[#This Row],[Shipdate]])</f>
        <v>2024</v>
      </c>
      <c r="K1649">
        <f>MONTH(shipments[[#This Row],[Shipdate]])</f>
        <v>8</v>
      </c>
      <c r="L1649" t="str">
        <f>TEXT(shipments[[#This Row],[Shipdate]],"mmmm")</f>
        <v>August</v>
      </c>
      <c r="M1649">
        <f>_xlfn.XLOOKUP(shipments[[#This Row],[PID]],products[PID],products[Cost_per_box],"NA",0)</f>
        <v>5.72</v>
      </c>
      <c r="N1649">
        <f>shipments[[#This Row],[Boxes]]*shipments[[#This Row],[Cost Per Box]]</f>
        <v>4776.2</v>
      </c>
      <c r="O1649">
        <f>shipments[[#This Row],[Sales Amount]]-shipments[[#This Row],[Total Cost]]</f>
        <v>-602.44999999999982</v>
      </c>
      <c r="P1649" s="9">
        <f>shipments[[#This Row],[Profit]]/shipments[[#This Row],[Sales Amount]]</f>
        <v>-0.14434261755016467</v>
      </c>
    </row>
    <row r="1650" spans="1:16" x14ac:dyDescent="1">
      <c r="A1650" t="s">
        <v>1686</v>
      </c>
      <c r="B1650" t="s">
        <v>8048</v>
      </c>
      <c r="C1650" t="s">
        <v>8014</v>
      </c>
      <c r="D1650" t="s">
        <v>8036</v>
      </c>
      <c r="E1650" s="1">
        <v>45484</v>
      </c>
      <c r="F1650">
        <v>2522.25</v>
      </c>
      <c r="G1650">
        <v>281</v>
      </c>
      <c r="H1650" t="s">
        <v>17</v>
      </c>
      <c r="I1650" t="str">
        <f>_xlfn.XLOOKUP(shipments[[#This Row],[SPID]],people[SPID],people[Sales_person],"NA",0)</f>
        <v>Wilone O'Kielt</v>
      </c>
      <c r="J1650">
        <f>YEAR(shipments[[#This Row],[Shipdate]])</f>
        <v>2024</v>
      </c>
      <c r="K1650">
        <f>MONTH(shipments[[#This Row],[Shipdate]])</f>
        <v>7</v>
      </c>
      <c r="L1650" t="str">
        <f>TEXT(shipments[[#This Row],[Shipdate]],"mmmm")</f>
        <v>July</v>
      </c>
      <c r="M1650">
        <f>_xlfn.XLOOKUP(shipments[[#This Row],[PID]],products[PID],products[Cost_per_box],"NA",0)</f>
        <v>5.72</v>
      </c>
      <c r="N1650">
        <f>shipments[[#This Row],[Boxes]]*shipments[[#This Row],[Cost Per Box]]</f>
        <v>1607.32</v>
      </c>
      <c r="O1650">
        <f>shipments[[#This Row],[Sales Amount]]-shipments[[#This Row],[Total Cost]]</f>
        <v>914.93000000000006</v>
      </c>
      <c r="P1650" s="9">
        <f>shipments[[#This Row],[Profit]]/shipments[[#This Row],[Sales Amount]]</f>
        <v>0.36274358211913971</v>
      </c>
    </row>
    <row r="1651" spans="1:16" x14ac:dyDescent="1">
      <c r="A1651" t="s">
        <v>1687</v>
      </c>
      <c r="B1651" t="s">
        <v>8048</v>
      </c>
      <c r="C1651" t="s">
        <v>8014</v>
      </c>
      <c r="D1651" t="s">
        <v>8037</v>
      </c>
      <c r="E1651" s="1">
        <v>45461</v>
      </c>
      <c r="F1651">
        <v>2801.25</v>
      </c>
      <c r="G1651">
        <v>351</v>
      </c>
      <c r="H1651" t="s">
        <v>6</v>
      </c>
      <c r="I1651" t="str">
        <f>_xlfn.XLOOKUP(shipments[[#This Row],[SPID]],people[SPID],people[Sales_person],"NA",0)</f>
        <v>Wilone O'Kielt</v>
      </c>
      <c r="J1651">
        <f>YEAR(shipments[[#This Row],[Shipdate]])</f>
        <v>2024</v>
      </c>
      <c r="K1651">
        <f>MONTH(shipments[[#This Row],[Shipdate]])</f>
        <v>6</v>
      </c>
      <c r="L1651" t="str">
        <f>TEXT(shipments[[#This Row],[Shipdate]],"mmmm")</f>
        <v>June</v>
      </c>
      <c r="M1651">
        <f>_xlfn.XLOOKUP(shipments[[#This Row],[PID]],products[PID],products[Cost_per_box],"NA",0)</f>
        <v>5.72</v>
      </c>
      <c r="N1651">
        <f>shipments[[#This Row],[Boxes]]*shipments[[#This Row],[Cost Per Box]]</f>
        <v>2007.7199999999998</v>
      </c>
      <c r="O1651">
        <f>shipments[[#This Row],[Sales Amount]]-shipments[[#This Row],[Total Cost]]</f>
        <v>793.5300000000002</v>
      </c>
      <c r="P1651" s="9">
        <f>shipments[[#This Row],[Profit]]/shipments[[#This Row],[Sales Amount]]</f>
        <v>0.28327710843373499</v>
      </c>
    </row>
    <row r="1652" spans="1:16" x14ac:dyDescent="1">
      <c r="A1652" t="s">
        <v>1688</v>
      </c>
      <c r="B1652" t="s">
        <v>8048</v>
      </c>
      <c r="C1652" t="s">
        <v>8015</v>
      </c>
      <c r="D1652" t="s">
        <v>8032</v>
      </c>
      <c r="E1652" s="1">
        <v>45254</v>
      </c>
      <c r="F1652">
        <v>407.25</v>
      </c>
      <c r="G1652">
        <v>17</v>
      </c>
      <c r="H1652" t="s">
        <v>6</v>
      </c>
      <c r="I1652" t="str">
        <f>_xlfn.XLOOKUP(shipments[[#This Row],[SPID]],people[SPID],people[Sales_person],"NA",0)</f>
        <v>Wilone O'Kielt</v>
      </c>
      <c r="J1652">
        <f>YEAR(shipments[[#This Row],[Shipdate]])</f>
        <v>2023</v>
      </c>
      <c r="K1652">
        <f>MONTH(shipments[[#This Row],[Shipdate]])</f>
        <v>11</v>
      </c>
      <c r="L1652" t="str">
        <f>TEXT(shipments[[#This Row],[Shipdate]],"mmmm")</f>
        <v>November</v>
      </c>
      <c r="M1652">
        <f>_xlfn.XLOOKUP(shipments[[#This Row],[PID]],products[PID],products[Cost_per_box],"NA",0)</f>
        <v>6.31</v>
      </c>
      <c r="N1652">
        <f>shipments[[#This Row],[Boxes]]*shipments[[#This Row],[Cost Per Box]]</f>
        <v>107.27</v>
      </c>
      <c r="O1652">
        <f>shipments[[#This Row],[Sales Amount]]-shipments[[#This Row],[Total Cost]]</f>
        <v>299.98</v>
      </c>
      <c r="P1652" s="9">
        <f>shipments[[#This Row],[Profit]]/shipments[[#This Row],[Sales Amount]]</f>
        <v>0.73659914057704112</v>
      </c>
    </row>
    <row r="1653" spans="1:16" x14ac:dyDescent="1">
      <c r="A1653" t="s">
        <v>1689</v>
      </c>
      <c r="B1653" t="s">
        <v>8048</v>
      </c>
      <c r="C1653" t="s">
        <v>8015</v>
      </c>
      <c r="D1653" t="s">
        <v>8032</v>
      </c>
      <c r="E1653" s="1">
        <v>45089</v>
      </c>
      <c r="F1653">
        <v>6162.75</v>
      </c>
      <c r="G1653">
        <v>247</v>
      </c>
      <c r="H1653" t="s">
        <v>6</v>
      </c>
      <c r="I1653" t="str">
        <f>_xlfn.XLOOKUP(shipments[[#This Row],[SPID]],people[SPID],people[Sales_person],"NA",0)</f>
        <v>Wilone O'Kielt</v>
      </c>
      <c r="J1653">
        <f>YEAR(shipments[[#This Row],[Shipdate]])</f>
        <v>2023</v>
      </c>
      <c r="K1653">
        <f>MONTH(shipments[[#This Row],[Shipdate]])</f>
        <v>6</v>
      </c>
      <c r="L1653" t="str">
        <f>TEXT(shipments[[#This Row],[Shipdate]],"mmmm")</f>
        <v>June</v>
      </c>
      <c r="M1653">
        <f>_xlfn.XLOOKUP(shipments[[#This Row],[PID]],products[PID],products[Cost_per_box],"NA",0)</f>
        <v>6.31</v>
      </c>
      <c r="N1653">
        <f>shipments[[#This Row],[Boxes]]*shipments[[#This Row],[Cost Per Box]]</f>
        <v>1558.57</v>
      </c>
      <c r="O1653">
        <f>shipments[[#This Row],[Sales Amount]]-shipments[[#This Row],[Total Cost]]</f>
        <v>4604.18</v>
      </c>
      <c r="P1653" s="9">
        <f>shipments[[#This Row],[Profit]]/shipments[[#This Row],[Sales Amount]]</f>
        <v>0.74709829215853318</v>
      </c>
    </row>
    <row r="1654" spans="1:16" x14ac:dyDescent="1">
      <c r="A1654" t="s">
        <v>1690</v>
      </c>
      <c r="B1654" t="s">
        <v>8048</v>
      </c>
      <c r="C1654" t="s">
        <v>8016</v>
      </c>
      <c r="D1654" t="s">
        <v>8033</v>
      </c>
      <c r="E1654" s="1">
        <v>45533</v>
      </c>
      <c r="F1654">
        <v>3602.25</v>
      </c>
      <c r="G1654">
        <v>145</v>
      </c>
      <c r="H1654" t="s">
        <v>17</v>
      </c>
      <c r="I1654" t="str">
        <f>_xlfn.XLOOKUP(shipments[[#This Row],[SPID]],people[SPID],people[Sales_person],"NA",0)</f>
        <v>Wilone O'Kielt</v>
      </c>
      <c r="J1654">
        <f>YEAR(shipments[[#This Row],[Shipdate]])</f>
        <v>2024</v>
      </c>
      <c r="K1654">
        <f>MONTH(shipments[[#This Row],[Shipdate]])</f>
        <v>8</v>
      </c>
      <c r="L1654" t="str">
        <f>TEXT(shipments[[#This Row],[Shipdate]],"mmmm")</f>
        <v>August</v>
      </c>
      <c r="M1654">
        <f>_xlfn.XLOOKUP(shipments[[#This Row],[PID]],products[PID],products[Cost_per_box],"NA",0)</f>
        <v>9.94</v>
      </c>
      <c r="N1654">
        <f>shipments[[#This Row],[Boxes]]*shipments[[#This Row],[Cost Per Box]]</f>
        <v>1441.3</v>
      </c>
      <c r="O1654">
        <f>shipments[[#This Row],[Sales Amount]]-shipments[[#This Row],[Total Cost]]</f>
        <v>2160.9499999999998</v>
      </c>
      <c r="P1654" s="9">
        <f>shipments[[#This Row],[Profit]]/shipments[[#This Row],[Sales Amount]]</f>
        <v>0.59988895828995759</v>
      </c>
    </row>
    <row r="1655" spans="1:16" x14ac:dyDescent="1">
      <c r="A1655" t="s">
        <v>1691</v>
      </c>
      <c r="B1655" t="s">
        <v>8048</v>
      </c>
      <c r="C1655" t="s">
        <v>8016</v>
      </c>
      <c r="D1655" t="s">
        <v>8035</v>
      </c>
      <c r="E1655" s="1">
        <v>45104</v>
      </c>
      <c r="F1655">
        <v>4752</v>
      </c>
      <c r="G1655">
        <v>198</v>
      </c>
      <c r="H1655" t="s">
        <v>6</v>
      </c>
      <c r="I1655" t="str">
        <f>_xlfn.XLOOKUP(shipments[[#This Row],[SPID]],people[SPID],people[Sales_person],"NA",0)</f>
        <v>Wilone O'Kielt</v>
      </c>
      <c r="J1655">
        <f>YEAR(shipments[[#This Row],[Shipdate]])</f>
        <v>2023</v>
      </c>
      <c r="K1655">
        <f>MONTH(shipments[[#This Row],[Shipdate]])</f>
        <v>6</v>
      </c>
      <c r="L1655" t="str">
        <f>TEXT(shipments[[#This Row],[Shipdate]],"mmmm")</f>
        <v>June</v>
      </c>
      <c r="M1655">
        <f>_xlfn.XLOOKUP(shipments[[#This Row],[PID]],products[PID],products[Cost_per_box],"NA",0)</f>
        <v>9.94</v>
      </c>
      <c r="N1655">
        <f>shipments[[#This Row],[Boxes]]*shipments[[#This Row],[Cost Per Box]]</f>
        <v>1968.12</v>
      </c>
      <c r="O1655">
        <f>shipments[[#This Row],[Sales Amount]]-shipments[[#This Row],[Total Cost]]</f>
        <v>2783.88</v>
      </c>
      <c r="P1655" s="9">
        <f>shipments[[#This Row],[Profit]]/shipments[[#This Row],[Sales Amount]]</f>
        <v>0.58583333333333332</v>
      </c>
    </row>
    <row r="1656" spans="1:16" x14ac:dyDescent="1">
      <c r="A1656" t="s">
        <v>1692</v>
      </c>
      <c r="B1656" t="s">
        <v>8048</v>
      </c>
      <c r="C1656" t="s">
        <v>8016</v>
      </c>
      <c r="D1656" t="s">
        <v>8032</v>
      </c>
      <c r="E1656" s="1">
        <v>45414</v>
      </c>
      <c r="F1656">
        <v>6720.75</v>
      </c>
      <c r="G1656">
        <v>241</v>
      </c>
      <c r="H1656" t="s">
        <v>6</v>
      </c>
      <c r="I1656" t="str">
        <f>_xlfn.XLOOKUP(shipments[[#This Row],[SPID]],people[SPID],people[Sales_person],"NA",0)</f>
        <v>Wilone O'Kielt</v>
      </c>
      <c r="J1656">
        <f>YEAR(shipments[[#This Row],[Shipdate]])</f>
        <v>2024</v>
      </c>
      <c r="K1656">
        <f>MONTH(shipments[[#This Row],[Shipdate]])</f>
        <v>5</v>
      </c>
      <c r="L1656" t="str">
        <f>TEXT(shipments[[#This Row],[Shipdate]],"mmmm")</f>
        <v>May</v>
      </c>
      <c r="M1656">
        <f>_xlfn.XLOOKUP(shipments[[#This Row],[PID]],products[PID],products[Cost_per_box],"NA",0)</f>
        <v>9.94</v>
      </c>
      <c r="N1656">
        <f>shipments[[#This Row],[Boxes]]*shipments[[#This Row],[Cost Per Box]]</f>
        <v>2395.54</v>
      </c>
      <c r="O1656">
        <f>shipments[[#This Row],[Sales Amount]]-shipments[[#This Row],[Total Cost]]</f>
        <v>4325.21</v>
      </c>
      <c r="P1656" s="9">
        <f>shipments[[#This Row],[Profit]]/shipments[[#This Row],[Sales Amount]]</f>
        <v>0.64356061451474911</v>
      </c>
    </row>
    <row r="1657" spans="1:16" x14ac:dyDescent="1">
      <c r="A1657" t="s">
        <v>1693</v>
      </c>
      <c r="B1657" t="s">
        <v>8048</v>
      </c>
      <c r="C1657" t="s">
        <v>8016</v>
      </c>
      <c r="D1657" t="s">
        <v>8032</v>
      </c>
      <c r="E1657" s="1">
        <v>45258</v>
      </c>
      <c r="F1657">
        <v>5213.25</v>
      </c>
      <c r="G1657">
        <v>218</v>
      </c>
      <c r="H1657" t="s">
        <v>6</v>
      </c>
      <c r="I1657" t="str">
        <f>_xlfn.XLOOKUP(shipments[[#This Row],[SPID]],people[SPID],people[Sales_person],"NA",0)</f>
        <v>Wilone O'Kielt</v>
      </c>
      <c r="J1657">
        <f>YEAR(shipments[[#This Row],[Shipdate]])</f>
        <v>2023</v>
      </c>
      <c r="K1657">
        <f>MONTH(shipments[[#This Row],[Shipdate]])</f>
        <v>11</v>
      </c>
      <c r="L1657" t="str">
        <f>TEXT(shipments[[#This Row],[Shipdate]],"mmmm")</f>
        <v>November</v>
      </c>
      <c r="M1657">
        <f>_xlfn.XLOOKUP(shipments[[#This Row],[PID]],products[PID],products[Cost_per_box],"NA",0)</f>
        <v>9.94</v>
      </c>
      <c r="N1657">
        <f>shipments[[#This Row],[Boxes]]*shipments[[#This Row],[Cost Per Box]]</f>
        <v>2166.92</v>
      </c>
      <c r="O1657">
        <f>shipments[[#This Row],[Sales Amount]]-shipments[[#This Row],[Total Cost]]</f>
        <v>3046.33</v>
      </c>
      <c r="P1657" s="9">
        <f>shipments[[#This Row],[Profit]]/shipments[[#This Row],[Sales Amount]]</f>
        <v>0.58434373950990259</v>
      </c>
    </row>
    <row r="1658" spans="1:16" x14ac:dyDescent="1">
      <c r="A1658" t="s">
        <v>1694</v>
      </c>
      <c r="B1658" t="s">
        <v>8048</v>
      </c>
      <c r="C1658" t="s">
        <v>8016</v>
      </c>
      <c r="D1658" t="s">
        <v>8033</v>
      </c>
      <c r="E1658" s="1">
        <v>45534</v>
      </c>
      <c r="F1658">
        <v>5625</v>
      </c>
      <c r="G1658">
        <v>225</v>
      </c>
      <c r="H1658" t="s">
        <v>17</v>
      </c>
      <c r="I1658" t="str">
        <f>_xlfn.XLOOKUP(shipments[[#This Row],[SPID]],people[SPID],people[Sales_person],"NA",0)</f>
        <v>Wilone O'Kielt</v>
      </c>
      <c r="J1658">
        <f>YEAR(shipments[[#This Row],[Shipdate]])</f>
        <v>2024</v>
      </c>
      <c r="K1658">
        <f>MONTH(shipments[[#This Row],[Shipdate]])</f>
        <v>8</v>
      </c>
      <c r="L1658" t="str">
        <f>TEXT(shipments[[#This Row],[Shipdate]],"mmmm")</f>
        <v>August</v>
      </c>
      <c r="M1658">
        <f>_xlfn.XLOOKUP(shipments[[#This Row],[PID]],products[PID],products[Cost_per_box],"NA",0)</f>
        <v>9.94</v>
      </c>
      <c r="N1658">
        <f>shipments[[#This Row],[Boxes]]*shipments[[#This Row],[Cost Per Box]]</f>
        <v>2236.5</v>
      </c>
      <c r="O1658">
        <f>shipments[[#This Row],[Sales Amount]]-shipments[[#This Row],[Total Cost]]</f>
        <v>3388.5</v>
      </c>
      <c r="P1658" s="9">
        <f>shipments[[#This Row],[Profit]]/shipments[[#This Row],[Sales Amount]]</f>
        <v>0.60240000000000005</v>
      </c>
    </row>
    <row r="1659" spans="1:16" x14ac:dyDescent="1">
      <c r="A1659" t="s">
        <v>1695</v>
      </c>
      <c r="B1659" t="s">
        <v>8048</v>
      </c>
      <c r="C1659" t="s">
        <v>8016</v>
      </c>
      <c r="D1659" t="s">
        <v>8036</v>
      </c>
      <c r="E1659" s="1">
        <v>45334</v>
      </c>
      <c r="F1659">
        <v>6048</v>
      </c>
      <c r="G1659">
        <v>216</v>
      </c>
      <c r="H1659" t="s">
        <v>6</v>
      </c>
      <c r="I1659" t="str">
        <f>_xlfn.XLOOKUP(shipments[[#This Row],[SPID]],people[SPID],people[Sales_person],"NA",0)</f>
        <v>Wilone O'Kielt</v>
      </c>
      <c r="J1659">
        <f>YEAR(shipments[[#This Row],[Shipdate]])</f>
        <v>2024</v>
      </c>
      <c r="K1659">
        <f>MONTH(shipments[[#This Row],[Shipdate]])</f>
        <v>2</v>
      </c>
      <c r="L1659" t="str">
        <f>TEXT(shipments[[#This Row],[Shipdate]],"mmmm")</f>
        <v>February</v>
      </c>
      <c r="M1659">
        <f>_xlfn.XLOOKUP(shipments[[#This Row],[PID]],products[PID],products[Cost_per_box],"NA",0)</f>
        <v>9.94</v>
      </c>
      <c r="N1659">
        <f>shipments[[#This Row],[Boxes]]*shipments[[#This Row],[Cost Per Box]]</f>
        <v>2147.04</v>
      </c>
      <c r="O1659">
        <f>shipments[[#This Row],[Sales Amount]]-shipments[[#This Row],[Total Cost]]</f>
        <v>3900.96</v>
      </c>
      <c r="P1659" s="9">
        <f>shipments[[#This Row],[Profit]]/shipments[[#This Row],[Sales Amount]]</f>
        <v>0.64500000000000002</v>
      </c>
    </row>
    <row r="1660" spans="1:16" x14ac:dyDescent="1">
      <c r="A1660" t="s">
        <v>1696</v>
      </c>
      <c r="B1660" t="s">
        <v>8048</v>
      </c>
      <c r="C1660" t="s">
        <v>8016</v>
      </c>
      <c r="D1660" t="s">
        <v>8033</v>
      </c>
      <c r="E1660" s="1">
        <v>45404</v>
      </c>
      <c r="F1660">
        <v>5391</v>
      </c>
      <c r="G1660">
        <v>216</v>
      </c>
      <c r="H1660" t="s">
        <v>6</v>
      </c>
      <c r="I1660" t="str">
        <f>_xlfn.XLOOKUP(shipments[[#This Row],[SPID]],people[SPID],people[Sales_person],"NA",0)</f>
        <v>Wilone O'Kielt</v>
      </c>
      <c r="J1660">
        <f>YEAR(shipments[[#This Row],[Shipdate]])</f>
        <v>2024</v>
      </c>
      <c r="K1660">
        <f>MONTH(shipments[[#This Row],[Shipdate]])</f>
        <v>4</v>
      </c>
      <c r="L1660" t="str">
        <f>TEXT(shipments[[#This Row],[Shipdate]],"mmmm")</f>
        <v>April</v>
      </c>
      <c r="M1660">
        <f>_xlfn.XLOOKUP(shipments[[#This Row],[PID]],products[PID],products[Cost_per_box],"NA",0)</f>
        <v>9.94</v>
      </c>
      <c r="N1660">
        <f>shipments[[#This Row],[Boxes]]*shipments[[#This Row],[Cost Per Box]]</f>
        <v>2147.04</v>
      </c>
      <c r="O1660">
        <f>shipments[[#This Row],[Sales Amount]]-shipments[[#This Row],[Total Cost]]</f>
        <v>3243.96</v>
      </c>
      <c r="P1660" s="9">
        <f>shipments[[#This Row],[Profit]]/shipments[[#This Row],[Sales Amount]]</f>
        <v>0.60173622704507512</v>
      </c>
    </row>
    <row r="1661" spans="1:16" x14ac:dyDescent="1">
      <c r="A1661" t="s">
        <v>1697</v>
      </c>
      <c r="B1661" t="s">
        <v>8048</v>
      </c>
      <c r="C1661" t="s">
        <v>8016</v>
      </c>
      <c r="D1661" t="s">
        <v>8034</v>
      </c>
      <c r="E1661" s="1">
        <v>45345</v>
      </c>
      <c r="F1661">
        <v>5190.75</v>
      </c>
      <c r="G1661">
        <v>208</v>
      </c>
      <c r="H1661" t="s">
        <v>6</v>
      </c>
      <c r="I1661" t="str">
        <f>_xlfn.XLOOKUP(shipments[[#This Row],[SPID]],people[SPID],people[Sales_person],"NA",0)</f>
        <v>Wilone O'Kielt</v>
      </c>
      <c r="J1661">
        <f>YEAR(shipments[[#This Row],[Shipdate]])</f>
        <v>2024</v>
      </c>
      <c r="K1661">
        <f>MONTH(shipments[[#This Row],[Shipdate]])</f>
        <v>2</v>
      </c>
      <c r="L1661" t="str">
        <f>TEXT(shipments[[#This Row],[Shipdate]],"mmmm")</f>
        <v>February</v>
      </c>
      <c r="M1661">
        <f>_xlfn.XLOOKUP(shipments[[#This Row],[PID]],products[PID],products[Cost_per_box],"NA",0)</f>
        <v>9.94</v>
      </c>
      <c r="N1661">
        <f>shipments[[#This Row],[Boxes]]*shipments[[#This Row],[Cost Per Box]]</f>
        <v>2067.52</v>
      </c>
      <c r="O1661">
        <f>shipments[[#This Row],[Sales Amount]]-shipments[[#This Row],[Total Cost]]</f>
        <v>3123.23</v>
      </c>
      <c r="P1661" s="9">
        <f>shipments[[#This Row],[Profit]]/shipments[[#This Row],[Sales Amount]]</f>
        <v>0.60169147040408422</v>
      </c>
    </row>
    <row r="1662" spans="1:16" x14ac:dyDescent="1">
      <c r="A1662" t="s">
        <v>1698</v>
      </c>
      <c r="B1662" t="s">
        <v>8048</v>
      </c>
      <c r="C1662" t="s">
        <v>8017</v>
      </c>
      <c r="D1662" t="s">
        <v>8035</v>
      </c>
      <c r="E1662" s="1">
        <v>45460</v>
      </c>
      <c r="F1662">
        <v>6815.25</v>
      </c>
      <c r="G1662">
        <v>310</v>
      </c>
      <c r="H1662" t="s">
        <v>6</v>
      </c>
      <c r="I1662" t="str">
        <f>_xlfn.XLOOKUP(shipments[[#This Row],[SPID]],people[SPID],people[Sales_person],"NA",0)</f>
        <v>Wilone O'Kielt</v>
      </c>
      <c r="J1662">
        <f>YEAR(shipments[[#This Row],[Shipdate]])</f>
        <v>2024</v>
      </c>
      <c r="K1662">
        <f>MONTH(shipments[[#This Row],[Shipdate]])</f>
        <v>6</v>
      </c>
      <c r="L1662" t="str">
        <f>TEXT(shipments[[#This Row],[Shipdate]],"mmmm")</f>
        <v>June</v>
      </c>
      <c r="M1662">
        <f>_xlfn.XLOOKUP(shipments[[#This Row],[PID]],products[PID],products[Cost_per_box],"NA",0)</f>
        <v>7.73</v>
      </c>
      <c r="N1662">
        <f>shipments[[#This Row],[Boxes]]*shipments[[#This Row],[Cost Per Box]]</f>
        <v>2396.3000000000002</v>
      </c>
      <c r="O1662">
        <f>shipments[[#This Row],[Sales Amount]]-shipments[[#This Row],[Total Cost]]</f>
        <v>4418.95</v>
      </c>
      <c r="P1662" s="9">
        <f>shipments[[#This Row],[Profit]]/shipments[[#This Row],[Sales Amount]]</f>
        <v>0.64839147500091698</v>
      </c>
    </row>
    <row r="1663" spans="1:16" x14ac:dyDescent="1">
      <c r="A1663" t="s">
        <v>1699</v>
      </c>
      <c r="B1663" t="s">
        <v>8048</v>
      </c>
      <c r="C1663" t="s">
        <v>8017</v>
      </c>
      <c r="D1663" t="s">
        <v>8033</v>
      </c>
      <c r="E1663" s="1">
        <v>44971</v>
      </c>
      <c r="F1663">
        <v>7296.75</v>
      </c>
      <c r="G1663">
        <v>365</v>
      </c>
      <c r="H1663" t="s">
        <v>6</v>
      </c>
      <c r="I1663" t="str">
        <f>_xlfn.XLOOKUP(shipments[[#This Row],[SPID]],people[SPID],people[Sales_person],"NA",0)</f>
        <v>Wilone O'Kielt</v>
      </c>
      <c r="J1663">
        <f>YEAR(shipments[[#This Row],[Shipdate]])</f>
        <v>2023</v>
      </c>
      <c r="K1663">
        <f>MONTH(shipments[[#This Row],[Shipdate]])</f>
        <v>2</v>
      </c>
      <c r="L1663" t="str">
        <f>TEXT(shipments[[#This Row],[Shipdate]],"mmmm")</f>
        <v>February</v>
      </c>
      <c r="M1663">
        <f>_xlfn.XLOOKUP(shipments[[#This Row],[PID]],products[PID],products[Cost_per_box],"NA",0)</f>
        <v>7.73</v>
      </c>
      <c r="N1663">
        <f>shipments[[#This Row],[Boxes]]*shipments[[#This Row],[Cost Per Box]]</f>
        <v>2821.4500000000003</v>
      </c>
      <c r="O1663">
        <f>shipments[[#This Row],[Sales Amount]]-shipments[[#This Row],[Total Cost]]</f>
        <v>4475.2999999999993</v>
      </c>
      <c r="P1663" s="9">
        <f>shipments[[#This Row],[Profit]]/shipments[[#This Row],[Sales Amount]]</f>
        <v>0.61332785144070978</v>
      </c>
    </row>
    <row r="1664" spans="1:16" x14ac:dyDescent="1">
      <c r="A1664" t="s">
        <v>1700</v>
      </c>
      <c r="B1664" t="s">
        <v>8048</v>
      </c>
      <c r="C1664" t="s">
        <v>8017</v>
      </c>
      <c r="D1664" t="s">
        <v>8037</v>
      </c>
      <c r="E1664" s="1">
        <v>44936</v>
      </c>
      <c r="F1664">
        <v>5638.5</v>
      </c>
      <c r="G1664">
        <v>269</v>
      </c>
      <c r="H1664" t="s">
        <v>6</v>
      </c>
      <c r="I1664" t="str">
        <f>_xlfn.XLOOKUP(shipments[[#This Row],[SPID]],people[SPID],people[Sales_person],"NA",0)</f>
        <v>Wilone O'Kielt</v>
      </c>
      <c r="J1664">
        <f>YEAR(shipments[[#This Row],[Shipdate]])</f>
        <v>2023</v>
      </c>
      <c r="K1664">
        <f>MONTH(shipments[[#This Row],[Shipdate]])</f>
        <v>1</v>
      </c>
      <c r="L1664" t="str">
        <f>TEXT(shipments[[#This Row],[Shipdate]],"mmmm")</f>
        <v>January</v>
      </c>
      <c r="M1664">
        <f>_xlfn.XLOOKUP(shipments[[#This Row],[PID]],products[PID],products[Cost_per_box],"NA",0)</f>
        <v>7.73</v>
      </c>
      <c r="N1664">
        <f>shipments[[#This Row],[Boxes]]*shipments[[#This Row],[Cost Per Box]]</f>
        <v>2079.37</v>
      </c>
      <c r="O1664">
        <f>shipments[[#This Row],[Sales Amount]]-shipments[[#This Row],[Total Cost]]</f>
        <v>3559.13</v>
      </c>
      <c r="P1664" s="9">
        <f>shipments[[#This Row],[Profit]]/shipments[[#This Row],[Sales Amount]]</f>
        <v>0.63121929591203341</v>
      </c>
    </row>
    <row r="1665" spans="1:16" x14ac:dyDescent="1">
      <c r="A1665" t="s">
        <v>1701</v>
      </c>
      <c r="B1665" t="s">
        <v>8048</v>
      </c>
      <c r="C1665" t="s">
        <v>8019</v>
      </c>
      <c r="D1665" t="s">
        <v>8037</v>
      </c>
      <c r="E1665" s="1">
        <v>45349</v>
      </c>
      <c r="F1665">
        <v>4090.5</v>
      </c>
      <c r="G1665">
        <v>293</v>
      </c>
      <c r="H1665" t="s">
        <v>6</v>
      </c>
      <c r="I1665" t="str">
        <f>_xlfn.XLOOKUP(shipments[[#This Row],[SPID]],people[SPID],people[Sales_person],"NA",0)</f>
        <v>Wilone O'Kielt</v>
      </c>
      <c r="J1665">
        <f>YEAR(shipments[[#This Row],[Shipdate]])</f>
        <v>2024</v>
      </c>
      <c r="K1665">
        <f>MONTH(shipments[[#This Row],[Shipdate]])</f>
        <v>2</v>
      </c>
      <c r="L1665" t="str">
        <f>TEXT(shipments[[#This Row],[Shipdate]],"mmmm")</f>
        <v>February</v>
      </c>
      <c r="M1665">
        <f>_xlfn.XLOOKUP(shipments[[#This Row],[PID]],products[PID],products[Cost_per_box],"NA",0)</f>
        <v>8.2200000000000006</v>
      </c>
      <c r="N1665">
        <f>shipments[[#This Row],[Boxes]]*shipments[[#This Row],[Cost Per Box]]</f>
        <v>2408.46</v>
      </c>
      <c r="O1665">
        <f>shipments[[#This Row],[Sales Amount]]-shipments[[#This Row],[Total Cost]]</f>
        <v>1682.04</v>
      </c>
      <c r="P1665" s="9">
        <f>shipments[[#This Row],[Profit]]/shipments[[#This Row],[Sales Amount]]</f>
        <v>0.41120645397873118</v>
      </c>
    </row>
    <row r="1666" spans="1:16" x14ac:dyDescent="1">
      <c r="A1666" t="s">
        <v>1702</v>
      </c>
      <c r="B1666" t="s">
        <v>8048</v>
      </c>
      <c r="C1666" t="s">
        <v>8019</v>
      </c>
      <c r="D1666" t="s">
        <v>8032</v>
      </c>
      <c r="E1666" s="1">
        <v>45414</v>
      </c>
      <c r="F1666">
        <v>4524.75</v>
      </c>
      <c r="G1666">
        <v>283</v>
      </c>
      <c r="H1666" t="s">
        <v>6</v>
      </c>
      <c r="I1666" t="str">
        <f>_xlfn.XLOOKUP(shipments[[#This Row],[SPID]],people[SPID],people[Sales_person],"NA",0)</f>
        <v>Wilone O'Kielt</v>
      </c>
      <c r="J1666">
        <f>YEAR(shipments[[#This Row],[Shipdate]])</f>
        <v>2024</v>
      </c>
      <c r="K1666">
        <f>MONTH(shipments[[#This Row],[Shipdate]])</f>
        <v>5</v>
      </c>
      <c r="L1666" t="str">
        <f>TEXT(shipments[[#This Row],[Shipdate]],"mmmm")</f>
        <v>May</v>
      </c>
      <c r="M1666">
        <f>_xlfn.XLOOKUP(shipments[[#This Row],[PID]],products[PID],products[Cost_per_box],"NA",0)</f>
        <v>8.2200000000000006</v>
      </c>
      <c r="N1666">
        <f>shipments[[#This Row],[Boxes]]*shipments[[#This Row],[Cost Per Box]]</f>
        <v>2326.2600000000002</v>
      </c>
      <c r="O1666">
        <f>shipments[[#This Row],[Sales Amount]]-shipments[[#This Row],[Total Cost]]</f>
        <v>2198.4899999999998</v>
      </c>
      <c r="P1666" s="9">
        <f>shipments[[#This Row],[Profit]]/shipments[[#This Row],[Sales Amount]]</f>
        <v>0.48588098789988393</v>
      </c>
    </row>
    <row r="1667" spans="1:16" x14ac:dyDescent="1">
      <c r="A1667" t="s">
        <v>1703</v>
      </c>
      <c r="B1667" t="s">
        <v>8048</v>
      </c>
      <c r="C1667" t="s">
        <v>8019</v>
      </c>
      <c r="D1667" t="s">
        <v>8032</v>
      </c>
      <c r="E1667" s="1">
        <v>45330</v>
      </c>
      <c r="F1667">
        <v>267.75</v>
      </c>
      <c r="G1667">
        <v>18</v>
      </c>
      <c r="H1667" t="s">
        <v>6</v>
      </c>
      <c r="I1667" t="str">
        <f>_xlfn.XLOOKUP(shipments[[#This Row],[SPID]],people[SPID],people[Sales_person],"NA",0)</f>
        <v>Wilone O'Kielt</v>
      </c>
      <c r="J1667">
        <f>YEAR(shipments[[#This Row],[Shipdate]])</f>
        <v>2024</v>
      </c>
      <c r="K1667">
        <f>MONTH(shipments[[#This Row],[Shipdate]])</f>
        <v>2</v>
      </c>
      <c r="L1667" t="str">
        <f>TEXT(shipments[[#This Row],[Shipdate]],"mmmm")</f>
        <v>February</v>
      </c>
      <c r="M1667">
        <f>_xlfn.XLOOKUP(shipments[[#This Row],[PID]],products[PID],products[Cost_per_box],"NA",0)</f>
        <v>8.2200000000000006</v>
      </c>
      <c r="N1667">
        <f>shipments[[#This Row],[Boxes]]*shipments[[#This Row],[Cost Per Box]]</f>
        <v>147.96</v>
      </c>
      <c r="O1667">
        <f>shipments[[#This Row],[Sales Amount]]-shipments[[#This Row],[Total Cost]]</f>
        <v>119.78999999999999</v>
      </c>
      <c r="P1667" s="9">
        <f>shipments[[#This Row],[Profit]]/shipments[[#This Row],[Sales Amount]]</f>
        <v>0.44739495798319323</v>
      </c>
    </row>
    <row r="1668" spans="1:16" x14ac:dyDescent="1">
      <c r="A1668" t="s">
        <v>1704</v>
      </c>
      <c r="B1668" t="s">
        <v>8048</v>
      </c>
      <c r="C1668" t="s">
        <v>8019</v>
      </c>
      <c r="D1668" t="s">
        <v>8037</v>
      </c>
      <c r="E1668" s="1">
        <v>45275</v>
      </c>
      <c r="F1668">
        <v>5382</v>
      </c>
      <c r="G1668">
        <v>359</v>
      </c>
      <c r="H1668" t="s">
        <v>6</v>
      </c>
      <c r="I1668" t="str">
        <f>_xlfn.XLOOKUP(shipments[[#This Row],[SPID]],people[SPID],people[Sales_person],"NA",0)</f>
        <v>Wilone O'Kielt</v>
      </c>
      <c r="J1668">
        <f>YEAR(shipments[[#This Row],[Shipdate]])</f>
        <v>2023</v>
      </c>
      <c r="K1668">
        <f>MONTH(shipments[[#This Row],[Shipdate]])</f>
        <v>12</v>
      </c>
      <c r="L1668" t="str">
        <f>TEXT(shipments[[#This Row],[Shipdate]],"mmmm")</f>
        <v>December</v>
      </c>
      <c r="M1668">
        <f>_xlfn.XLOOKUP(shipments[[#This Row],[PID]],products[PID],products[Cost_per_box],"NA",0)</f>
        <v>8.2200000000000006</v>
      </c>
      <c r="N1668">
        <f>shipments[[#This Row],[Boxes]]*shipments[[#This Row],[Cost Per Box]]</f>
        <v>2950.98</v>
      </c>
      <c r="O1668">
        <f>shipments[[#This Row],[Sales Amount]]-shipments[[#This Row],[Total Cost]]</f>
        <v>2431.02</v>
      </c>
      <c r="P1668" s="9">
        <f>shipments[[#This Row],[Profit]]/shipments[[#This Row],[Sales Amount]]</f>
        <v>0.45169453734671128</v>
      </c>
    </row>
    <row r="1669" spans="1:16" x14ac:dyDescent="1">
      <c r="A1669" t="s">
        <v>1705</v>
      </c>
      <c r="B1669" t="s">
        <v>8048</v>
      </c>
      <c r="C1669" t="s">
        <v>8019</v>
      </c>
      <c r="D1669" t="s">
        <v>8032</v>
      </c>
      <c r="E1669" s="1">
        <v>45342</v>
      </c>
      <c r="F1669">
        <v>3397.5</v>
      </c>
      <c r="G1669">
        <v>227</v>
      </c>
      <c r="H1669" t="s">
        <v>6</v>
      </c>
      <c r="I1669" t="str">
        <f>_xlfn.XLOOKUP(shipments[[#This Row],[SPID]],people[SPID],people[Sales_person],"NA",0)</f>
        <v>Wilone O'Kielt</v>
      </c>
      <c r="J1669">
        <f>YEAR(shipments[[#This Row],[Shipdate]])</f>
        <v>2024</v>
      </c>
      <c r="K1669">
        <f>MONTH(shipments[[#This Row],[Shipdate]])</f>
        <v>2</v>
      </c>
      <c r="L1669" t="str">
        <f>TEXT(shipments[[#This Row],[Shipdate]],"mmmm")</f>
        <v>February</v>
      </c>
      <c r="M1669">
        <f>_xlfn.XLOOKUP(shipments[[#This Row],[PID]],products[PID],products[Cost_per_box],"NA",0)</f>
        <v>8.2200000000000006</v>
      </c>
      <c r="N1669">
        <f>shipments[[#This Row],[Boxes]]*shipments[[#This Row],[Cost Per Box]]</f>
        <v>1865.94</v>
      </c>
      <c r="O1669">
        <f>shipments[[#This Row],[Sales Amount]]-shipments[[#This Row],[Total Cost]]</f>
        <v>1531.56</v>
      </c>
      <c r="P1669" s="9">
        <f>shipments[[#This Row],[Profit]]/shipments[[#This Row],[Sales Amount]]</f>
        <v>0.45079028697571744</v>
      </c>
    </row>
    <row r="1670" spans="1:16" x14ac:dyDescent="1">
      <c r="A1670" t="s">
        <v>1706</v>
      </c>
      <c r="B1670" t="s">
        <v>8048</v>
      </c>
      <c r="C1670" t="s">
        <v>8019</v>
      </c>
      <c r="D1670" t="s">
        <v>8034</v>
      </c>
      <c r="E1670" s="1">
        <v>45029</v>
      </c>
      <c r="F1670">
        <v>2423.25</v>
      </c>
      <c r="G1670">
        <v>152</v>
      </c>
      <c r="H1670" t="s">
        <v>6</v>
      </c>
      <c r="I1670" t="str">
        <f>_xlfn.XLOOKUP(shipments[[#This Row],[SPID]],people[SPID],people[Sales_person],"NA",0)</f>
        <v>Wilone O'Kielt</v>
      </c>
      <c r="J1670">
        <f>YEAR(shipments[[#This Row],[Shipdate]])</f>
        <v>2023</v>
      </c>
      <c r="K1670">
        <f>MONTH(shipments[[#This Row],[Shipdate]])</f>
        <v>4</v>
      </c>
      <c r="L1670" t="str">
        <f>TEXT(shipments[[#This Row],[Shipdate]],"mmmm")</f>
        <v>April</v>
      </c>
      <c r="M1670">
        <f>_xlfn.XLOOKUP(shipments[[#This Row],[PID]],products[PID],products[Cost_per_box],"NA",0)</f>
        <v>8.2200000000000006</v>
      </c>
      <c r="N1670">
        <f>shipments[[#This Row],[Boxes]]*shipments[[#This Row],[Cost Per Box]]</f>
        <v>1249.44</v>
      </c>
      <c r="O1670">
        <f>shipments[[#This Row],[Sales Amount]]-shipments[[#This Row],[Total Cost]]</f>
        <v>1173.81</v>
      </c>
      <c r="P1670" s="9">
        <f>shipments[[#This Row],[Profit]]/shipments[[#This Row],[Sales Amount]]</f>
        <v>0.48439492417208291</v>
      </c>
    </row>
    <row r="1671" spans="1:16" x14ac:dyDescent="1">
      <c r="A1671" t="s">
        <v>1707</v>
      </c>
      <c r="B1671" t="s">
        <v>8048</v>
      </c>
      <c r="C1671" t="s">
        <v>8020</v>
      </c>
      <c r="D1671" t="s">
        <v>8032</v>
      </c>
      <c r="E1671" s="1">
        <v>45226</v>
      </c>
      <c r="F1671">
        <v>3865.5</v>
      </c>
      <c r="G1671">
        <v>215</v>
      </c>
      <c r="H1671" t="s">
        <v>6</v>
      </c>
      <c r="I1671" t="str">
        <f>_xlfn.XLOOKUP(shipments[[#This Row],[SPID]],people[SPID],people[Sales_person],"NA",0)</f>
        <v>Wilone O'Kielt</v>
      </c>
      <c r="J1671">
        <f>YEAR(shipments[[#This Row],[Shipdate]])</f>
        <v>2023</v>
      </c>
      <c r="K1671">
        <f>MONTH(shipments[[#This Row],[Shipdate]])</f>
        <v>10</v>
      </c>
      <c r="L1671" t="str">
        <f>TEXT(shipments[[#This Row],[Shipdate]],"mmmm")</f>
        <v>October</v>
      </c>
      <c r="M1671">
        <f>_xlfn.XLOOKUP(shipments[[#This Row],[PID]],products[PID],products[Cost_per_box],"NA",0)</f>
        <v>10.23</v>
      </c>
      <c r="N1671">
        <f>shipments[[#This Row],[Boxes]]*shipments[[#This Row],[Cost Per Box]]</f>
        <v>2199.4500000000003</v>
      </c>
      <c r="O1671">
        <f>shipments[[#This Row],[Sales Amount]]-shipments[[#This Row],[Total Cost]]</f>
        <v>1666.0499999999997</v>
      </c>
      <c r="P1671" s="9">
        <f>shipments[[#This Row],[Profit]]/shipments[[#This Row],[Sales Amount]]</f>
        <v>0.43100504462553352</v>
      </c>
    </row>
    <row r="1672" spans="1:16" x14ac:dyDescent="1">
      <c r="A1672" t="s">
        <v>1708</v>
      </c>
      <c r="B1672" t="s">
        <v>8048</v>
      </c>
      <c r="C1672" t="s">
        <v>8021</v>
      </c>
      <c r="D1672" t="s">
        <v>8033</v>
      </c>
      <c r="E1672" s="1">
        <v>45407</v>
      </c>
      <c r="F1672">
        <v>6477.75</v>
      </c>
      <c r="G1672">
        <v>382</v>
      </c>
      <c r="H1672" t="s">
        <v>6</v>
      </c>
      <c r="I1672" t="str">
        <f>_xlfn.XLOOKUP(shipments[[#This Row],[SPID]],people[SPID],people[Sales_person],"NA",0)</f>
        <v>Wilone O'Kielt</v>
      </c>
      <c r="J1672">
        <f>YEAR(shipments[[#This Row],[Shipdate]])</f>
        <v>2024</v>
      </c>
      <c r="K1672">
        <f>MONTH(shipments[[#This Row],[Shipdate]])</f>
        <v>4</v>
      </c>
      <c r="L1672" t="str">
        <f>TEXT(shipments[[#This Row],[Shipdate]],"mmmm")</f>
        <v>April</v>
      </c>
      <c r="M1672">
        <f>_xlfn.XLOOKUP(shipments[[#This Row],[PID]],products[PID],products[Cost_per_box],"NA",0)</f>
        <v>4.74</v>
      </c>
      <c r="N1672">
        <f>shipments[[#This Row],[Boxes]]*shipments[[#This Row],[Cost Per Box]]</f>
        <v>1810.68</v>
      </c>
      <c r="O1672">
        <f>shipments[[#This Row],[Sales Amount]]-shipments[[#This Row],[Total Cost]]</f>
        <v>4667.07</v>
      </c>
      <c r="P1672" s="9">
        <f>shipments[[#This Row],[Profit]]/shipments[[#This Row],[Sales Amount]]</f>
        <v>0.72047701748292226</v>
      </c>
    </row>
    <row r="1673" spans="1:16" x14ac:dyDescent="1">
      <c r="A1673" t="s">
        <v>1709</v>
      </c>
      <c r="B1673" t="s">
        <v>8048</v>
      </c>
      <c r="C1673" t="s">
        <v>8021</v>
      </c>
      <c r="D1673" t="s">
        <v>8032</v>
      </c>
      <c r="E1673" s="1">
        <v>45407</v>
      </c>
      <c r="F1673">
        <v>7812</v>
      </c>
      <c r="G1673">
        <v>460</v>
      </c>
      <c r="H1673" t="s">
        <v>6</v>
      </c>
      <c r="I1673" t="str">
        <f>_xlfn.XLOOKUP(shipments[[#This Row],[SPID]],people[SPID],people[Sales_person],"NA",0)</f>
        <v>Wilone O'Kielt</v>
      </c>
      <c r="J1673">
        <f>YEAR(shipments[[#This Row],[Shipdate]])</f>
        <v>2024</v>
      </c>
      <c r="K1673">
        <f>MONTH(shipments[[#This Row],[Shipdate]])</f>
        <v>4</v>
      </c>
      <c r="L1673" t="str">
        <f>TEXT(shipments[[#This Row],[Shipdate]],"mmmm")</f>
        <v>April</v>
      </c>
      <c r="M1673">
        <f>_xlfn.XLOOKUP(shipments[[#This Row],[PID]],products[PID],products[Cost_per_box],"NA",0)</f>
        <v>4.74</v>
      </c>
      <c r="N1673">
        <f>shipments[[#This Row],[Boxes]]*shipments[[#This Row],[Cost Per Box]]</f>
        <v>2180.4</v>
      </c>
      <c r="O1673">
        <f>shipments[[#This Row],[Sales Amount]]-shipments[[#This Row],[Total Cost]]</f>
        <v>5631.6</v>
      </c>
      <c r="P1673" s="9">
        <f>shipments[[#This Row],[Profit]]/shipments[[#This Row],[Sales Amount]]</f>
        <v>0.72089093701996931</v>
      </c>
    </row>
    <row r="1674" spans="1:16" x14ac:dyDescent="1">
      <c r="A1674" t="s">
        <v>1710</v>
      </c>
      <c r="B1674" t="s">
        <v>8048</v>
      </c>
      <c r="C1674" t="s">
        <v>8021</v>
      </c>
      <c r="D1674" t="s">
        <v>8036</v>
      </c>
      <c r="E1674" s="1">
        <v>45357</v>
      </c>
      <c r="F1674">
        <v>5249.25</v>
      </c>
      <c r="G1674">
        <v>404</v>
      </c>
      <c r="H1674" t="s">
        <v>6</v>
      </c>
      <c r="I1674" t="str">
        <f>_xlfn.XLOOKUP(shipments[[#This Row],[SPID]],people[SPID],people[Sales_person],"NA",0)</f>
        <v>Wilone O'Kielt</v>
      </c>
      <c r="J1674">
        <f>YEAR(shipments[[#This Row],[Shipdate]])</f>
        <v>2024</v>
      </c>
      <c r="K1674">
        <f>MONTH(shipments[[#This Row],[Shipdate]])</f>
        <v>3</v>
      </c>
      <c r="L1674" t="str">
        <f>TEXT(shipments[[#This Row],[Shipdate]],"mmmm")</f>
        <v>March</v>
      </c>
      <c r="M1674">
        <f>_xlfn.XLOOKUP(shipments[[#This Row],[PID]],products[PID],products[Cost_per_box],"NA",0)</f>
        <v>4.74</v>
      </c>
      <c r="N1674">
        <f>shipments[[#This Row],[Boxes]]*shipments[[#This Row],[Cost Per Box]]</f>
        <v>1914.96</v>
      </c>
      <c r="O1674">
        <f>shipments[[#This Row],[Sales Amount]]-shipments[[#This Row],[Total Cost]]</f>
        <v>3334.29</v>
      </c>
      <c r="P1674" s="9">
        <f>shipments[[#This Row],[Profit]]/shipments[[#This Row],[Sales Amount]]</f>
        <v>0.63519359908558359</v>
      </c>
    </row>
    <row r="1675" spans="1:16" x14ac:dyDescent="1">
      <c r="A1675" t="s">
        <v>1711</v>
      </c>
      <c r="B1675" t="s">
        <v>8048</v>
      </c>
      <c r="C1675" t="s">
        <v>8022</v>
      </c>
      <c r="D1675" t="s">
        <v>8034</v>
      </c>
      <c r="E1675" s="1">
        <v>45432</v>
      </c>
      <c r="F1675">
        <v>6192</v>
      </c>
      <c r="G1675">
        <v>620</v>
      </c>
      <c r="H1675" t="s">
        <v>6</v>
      </c>
      <c r="I1675" t="str">
        <f>_xlfn.XLOOKUP(shipments[[#This Row],[SPID]],people[SPID],people[Sales_person],"NA",0)</f>
        <v>Wilone O'Kielt</v>
      </c>
      <c r="J1675">
        <f>YEAR(shipments[[#This Row],[Shipdate]])</f>
        <v>2024</v>
      </c>
      <c r="K1675">
        <f>MONTH(shipments[[#This Row],[Shipdate]])</f>
        <v>5</v>
      </c>
      <c r="L1675" t="str">
        <f>TEXT(shipments[[#This Row],[Shipdate]],"mmmm")</f>
        <v>May</v>
      </c>
      <c r="M1675">
        <f>_xlfn.XLOOKUP(shipments[[#This Row],[PID]],products[PID],products[Cost_per_box],"NA",0)</f>
        <v>10.51</v>
      </c>
      <c r="N1675">
        <f>shipments[[#This Row],[Boxes]]*shipments[[#This Row],[Cost Per Box]]</f>
        <v>6516.2</v>
      </c>
      <c r="O1675">
        <f>shipments[[#This Row],[Sales Amount]]-shipments[[#This Row],[Total Cost]]</f>
        <v>-324.19999999999982</v>
      </c>
      <c r="P1675" s="9">
        <f>shipments[[#This Row],[Profit]]/shipments[[#This Row],[Sales Amount]]</f>
        <v>-5.2357881136950876E-2</v>
      </c>
    </row>
    <row r="1676" spans="1:16" x14ac:dyDescent="1">
      <c r="A1676" t="s">
        <v>1712</v>
      </c>
      <c r="B1676" t="s">
        <v>8048</v>
      </c>
      <c r="C1676" t="s">
        <v>8022</v>
      </c>
      <c r="D1676" t="s">
        <v>8036</v>
      </c>
      <c r="E1676" s="1">
        <v>45412</v>
      </c>
      <c r="F1676">
        <v>4482</v>
      </c>
      <c r="G1676">
        <v>498</v>
      </c>
      <c r="H1676" t="s">
        <v>39</v>
      </c>
      <c r="I1676" t="str">
        <f>_xlfn.XLOOKUP(shipments[[#This Row],[SPID]],people[SPID],people[Sales_person],"NA",0)</f>
        <v>Wilone O'Kielt</v>
      </c>
      <c r="J1676">
        <f>YEAR(shipments[[#This Row],[Shipdate]])</f>
        <v>2024</v>
      </c>
      <c r="K1676">
        <f>MONTH(shipments[[#This Row],[Shipdate]])</f>
        <v>4</v>
      </c>
      <c r="L1676" t="str">
        <f>TEXT(shipments[[#This Row],[Shipdate]],"mmmm")</f>
        <v>April</v>
      </c>
      <c r="M1676">
        <f>_xlfn.XLOOKUP(shipments[[#This Row],[PID]],products[PID],products[Cost_per_box],"NA",0)</f>
        <v>10.51</v>
      </c>
      <c r="N1676">
        <f>shipments[[#This Row],[Boxes]]*shipments[[#This Row],[Cost Per Box]]</f>
        <v>5233.9799999999996</v>
      </c>
      <c r="O1676">
        <f>shipments[[#This Row],[Sales Amount]]-shipments[[#This Row],[Total Cost]]</f>
        <v>-751.97999999999956</v>
      </c>
      <c r="P1676" s="9">
        <f>shipments[[#This Row],[Profit]]/shipments[[#This Row],[Sales Amount]]</f>
        <v>-0.16777777777777769</v>
      </c>
    </row>
    <row r="1677" spans="1:16" x14ac:dyDescent="1">
      <c r="A1677" t="s">
        <v>1713</v>
      </c>
      <c r="B1677" t="s">
        <v>8048</v>
      </c>
      <c r="C1677" t="s">
        <v>8022</v>
      </c>
      <c r="D1677" t="s">
        <v>8034</v>
      </c>
      <c r="E1677" s="1">
        <v>45502</v>
      </c>
      <c r="F1677">
        <v>12269.25</v>
      </c>
      <c r="G1677">
        <v>1364</v>
      </c>
      <c r="H1677" t="s">
        <v>17</v>
      </c>
      <c r="I1677" t="str">
        <f>_xlfn.XLOOKUP(shipments[[#This Row],[SPID]],people[SPID],people[Sales_person],"NA",0)</f>
        <v>Wilone O'Kielt</v>
      </c>
      <c r="J1677">
        <f>YEAR(shipments[[#This Row],[Shipdate]])</f>
        <v>2024</v>
      </c>
      <c r="K1677">
        <f>MONTH(shipments[[#This Row],[Shipdate]])</f>
        <v>7</v>
      </c>
      <c r="L1677" t="str">
        <f>TEXT(shipments[[#This Row],[Shipdate]],"mmmm")</f>
        <v>July</v>
      </c>
      <c r="M1677">
        <f>_xlfn.XLOOKUP(shipments[[#This Row],[PID]],products[PID],products[Cost_per_box],"NA",0)</f>
        <v>10.51</v>
      </c>
      <c r="N1677">
        <f>shipments[[#This Row],[Boxes]]*shipments[[#This Row],[Cost Per Box]]</f>
        <v>14335.64</v>
      </c>
      <c r="O1677">
        <f>shipments[[#This Row],[Sales Amount]]-shipments[[#This Row],[Total Cost]]</f>
        <v>-2066.3899999999994</v>
      </c>
      <c r="P1677" s="9">
        <f>shipments[[#This Row],[Profit]]/shipments[[#This Row],[Sales Amount]]</f>
        <v>-0.16842023758583446</v>
      </c>
    </row>
    <row r="1678" spans="1:16" x14ac:dyDescent="1">
      <c r="A1678" t="s">
        <v>1714</v>
      </c>
      <c r="B1678" t="s">
        <v>8048</v>
      </c>
      <c r="C1678" t="s">
        <v>8023</v>
      </c>
      <c r="D1678" t="s">
        <v>8033</v>
      </c>
      <c r="E1678" s="1">
        <v>45244</v>
      </c>
      <c r="F1678">
        <v>6428.25</v>
      </c>
      <c r="G1678">
        <v>402</v>
      </c>
      <c r="H1678" t="s">
        <v>6</v>
      </c>
      <c r="I1678" t="str">
        <f>_xlfn.XLOOKUP(shipments[[#This Row],[SPID]],people[SPID],people[Sales_person],"NA",0)</f>
        <v>Wilone O'Kielt</v>
      </c>
      <c r="J1678">
        <f>YEAR(shipments[[#This Row],[Shipdate]])</f>
        <v>2023</v>
      </c>
      <c r="K1678">
        <f>MONTH(shipments[[#This Row],[Shipdate]])</f>
        <v>11</v>
      </c>
      <c r="L1678" t="str">
        <f>TEXT(shipments[[#This Row],[Shipdate]],"mmmm")</f>
        <v>November</v>
      </c>
      <c r="M1678">
        <f>_xlfn.XLOOKUP(shipments[[#This Row],[PID]],products[PID],products[Cost_per_box],"NA",0)</f>
        <v>6.43</v>
      </c>
      <c r="N1678">
        <f>shipments[[#This Row],[Boxes]]*shipments[[#This Row],[Cost Per Box]]</f>
        <v>2584.8599999999997</v>
      </c>
      <c r="O1678">
        <f>shipments[[#This Row],[Sales Amount]]-shipments[[#This Row],[Total Cost]]</f>
        <v>3843.3900000000003</v>
      </c>
      <c r="P1678" s="9">
        <f>shipments[[#This Row],[Profit]]/shipments[[#This Row],[Sales Amount]]</f>
        <v>0.5978905611947265</v>
      </c>
    </row>
    <row r="1679" spans="1:16" x14ac:dyDescent="1">
      <c r="A1679" t="s">
        <v>1715</v>
      </c>
      <c r="B1679" t="s">
        <v>8048</v>
      </c>
      <c r="C1679" t="s">
        <v>8025</v>
      </c>
      <c r="D1679" t="s">
        <v>8032</v>
      </c>
      <c r="E1679" s="1">
        <v>45237</v>
      </c>
      <c r="F1679">
        <v>7069.5</v>
      </c>
      <c r="G1679">
        <v>505</v>
      </c>
      <c r="H1679" t="s">
        <v>6</v>
      </c>
      <c r="I1679" t="str">
        <f>_xlfn.XLOOKUP(shipments[[#This Row],[SPID]],people[SPID],people[Sales_person],"NA",0)</f>
        <v>Wilone O'Kielt</v>
      </c>
      <c r="J1679">
        <f>YEAR(shipments[[#This Row],[Shipdate]])</f>
        <v>2023</v>
      </c>
      <c r="K1679">
        <f>MONTH(shipments[[#This Row],[Shipdate]])</f>
        <v>11</v>
      </c>
      <c r="L1679" t="str">
        <f>TEXT(shipments[[#This Row],[Shipdate]],"mmmm")</f>
        <v>November</v>
      </c>
      <c r="M1679">
        <f>_xlfn.XLOOKUP(shipments[[#This Row],[PID]],products[PID],products[Cost_per_box],"NA",0)</f>
        <v>9.57</v>
      </c>
      <c r="N1679">
        <f>shipments[[#This Row],[Boxes]]*shipments[[#This Row],[Cost Per Box]]</f>
        <v>4832.8500000000004</v>
      </c>
      <c r="O1679">
        <f>shipments[[#This Row],[Sales Amount]]-shipments[[#This Row],[Total Cost]]</f>
        <v>2236.6499999999996</v>
      </c>
      <c r="P1679" s="9">
        <f>shipments[[#This Row],[Profit]]/shipments[[#This Row],[Sales Amount]]</f>
        <v>0.31638022490982382</v>
      </c>
    </row>
    <row r="1680" spans="1:16" x14ac:dyDescent="1">
      <c r="A1680" t="s">
        <v>1716</v>
      </c>
      <c r="B1680" t="s">
        <v>8048</v>
      </c>
      <c r="C1680" t="s">
        <v>8025</v>
      </c>
      <c r="D1680" t="s">
        <v>8037</v>
      </c>
      <c r="E1680" s="1">
        <v>44932</v>
      </c>
      <c r="F1680">
        <v>6210</v>
      </c>
      <c r="G1680">
        <v>389</v>
      </c>
      <c r="H1680" t="s">
        <v>6</v>
      </c>
      <c r="I1680" t="str">
        <f>_xlfn.XLOOKUP(shipments[[#This Row],[SPID]],people[SPID],people[Sales_person],"NA",0)</f>
        <v>Wilone O'Kielt</v>
      </c>
      <c r="J1680">
        <f>YEAR(shipments[[#This Row],[Shipdate]])</f>
        <v>2023</v>
      </c>
      <c r="K1680">
        <f>MONTH(shipments[[#This Row],[Shipdate]])</f>
        <v>1</v>
      </c>
      <c r="L1680" t="str">
        <f>TEXT(shipments[[#This Row],[Shipdate]],"mmmm")</f>
        <v>January</v>
      </c>
      <c r="M1680">
        <f>_xlfn.XLOOKUP(shipments[[#This Row],[PID]],products[PID],products[Cost_per_box],"NA",0)</f>
        <v>9.57</v>
      </c>
      <c r="N1680">
        <f>shipments[[#This Row],[Boxes]]*shipments[[#This Row],[Cost Per Box]]</f>
        <v>3722.73</v>
      </c>
      <c r="O1680">
        <f>shipments[[#This Row],[Sales Amount]]-shipments[[#This Row],[Total Cost]]</f>
        <v>2487.27</v>
      </c>
      <c r="P1680" s="9">
        <f>shipments[[#This Row],[Profit]]/shipments[[#This Row],[Sales Amount]]</f>
        <v>0.40052657004830916</v>
      </c>
    </row>
    <row r="1681" spans="1:16" x14ac:dyDescent="1">
      <c r="A1681" t="s">
        <v>1717</v>
      </c>
      <c r="B1681" t="s">
        <v>8048</v>
      </c>
      <c r="C1681" t="s">
        <v>8025</v>
      </c>
      <c r="D1681" t="s">
        <v>8032</v>
      </c>
      <c r="E1681" s="1">
        <v>45478</v>
      </c>
      <c r="F1681">
        <v>13124.25</v>
      </c>
      <c r="G1681">
        <v>938</v>
      </c>
      <c r="H1681" t="s">
        <v>17</v>
      </c>
      <c r="I1681" t="str">
        <f>_xlfn.XLOOKUP(shipments[[#This Row],[SPID]],people[SPID],people[Sales_person],"NA",0)</f>
        <v>Wilone O'Kielt</v>
      </c>
      <c r="J1681">
        <f>YEAR(shipments[[#This Row],[Shipdate]])</f>
        <v>2024</v>
      </c>
      <c r="K1681">
        <f>MONTH(shipments[[#This Row],[Shipdate]])</f>
        <v>7</v>
      </c>
      <c r="L1681" t="str">
        <f>TEXT(shipments[[#This Row],[Shipdate]],"mmmm")</f>
        <v>July</v>
      </c>
      <c r="M1681">
        <f>_xlfn.XLOOKUP(shipments[[#This Row],[PID]],products[PID],products[Cost_per_box],"NA",0)</f>
        <v>9.57</v>
      </c>
      <c r="N1681">
        <f>shipments[[#This Row],[Boxes]]*shipments[[#This Row],[Cost Per Box]]</f>
        <v>8976.66</v>
      </c>
      <c r="O1681">
        <f>shipments[[#This Row],[Sales Amount]]-shipments[[#This Row],[Total Cost]]</f>
        <v>4147.59</v>
      </c>
      <c r="P1681" s="9">
        <f>shipments[[#This Row],[Profit]]/shipments[[#This Row],[Sales Amount]]</f>
        <v>0.31602491570946911</v>
      </c>
    </row>
    <row r="1682" spans="1:16" x14ac:dyDescent="1">
      <c r="A1682" t="s">
        <v>1718</v>
      </c>
      <c r="B1682" t="s">
        <v>8048</v>
      </c>
      <c r="C1682" t="s">
        <v>8025</v>
      </c>
      <c r="D1682" t="s">
        <v>8034</v>
      </c>
      <c r="E1682" s="1">
        <v>45562</v>
      </c>
      <c r="F1682">
        <v>3777.75</v>
      </c>
      <c r="G1682">
        <v>210</v>
      </c>
      <c r="H1682" t="s">
        <v>25</v>
      </c>
      <c r="I1682" t="str">
        <f>_xlfn.XLOOKUP(shipments[[#This Row],[SPID]],people[SPID],people[Sales_person],"NA",0)</f>
        <v>Wilone O'Kielt</v>
      </c>
      <c r="J1682">
        <f>YEAR(shipments[[#This Row],[Shipdate]])</f>
        <v>2024</v>
      </c>
      <c r="K1682">
        <f>MONTH(shipments[[#This Row],[Shipdate]])</f>
        <v>9</v>
      </c>
      <c r="L1682" t="str">
        <f>TEXT(shipments[[#This Row],[Shipdate]],"mmmm")</f>
        <v>September</v>
      </c>
      <c r="M1682">
        <f>_xlfn.XLOOKUP(shipments[[#This Row],[PID]],products[PID],products[Cost_per_box],"NA",0)</f>
        <v>9.57</v>
      </c>
      <c r="N1682">
        <f>shipments[[#This Row],[Boxes]]*shipments[[#This Row],[Cost Per Box]]</f>
        <v>2009.7</v>
      </c>
      <c r="O1682">
        <f>shipments[[#This Row],[Sales Amount]]-shipments[[#This Row],[Total Cost]]</f>
        <v>1768.05</v>
      </c>
      <c r="P1682" s="9">
        <f>shipments[[#This Row],[Profit]]/shipments[[#This Row],[Sales Amount]]</f>
        <v>0.46801667659321022</v>
      </c>
    </row>
    <row r="1683" spans="1:16" x14ac:dyDescent="1">
      <c r="A1683" t="s">
        <v>1719</v>
      </c>
      <c r="B1683" t="s">
        <v>8048</v>
      </c>
      <c r="C1683" t="s">
        <v>8026</v>
      </c>
      <c r="D1683" t="s">
        <v>8037</v>
      </c>
      <c r="E1683" s="1">
        <v>45205</v>
      </c>
      <c r="F1683">
        <v>1991.25</v>
      </c>
      <c r="G1683">
        <v>249</v>
      </c>
      <c r="H1683" t="s">
        <v>6</v>
      </c>
      <c r="I1683" t="str">
        <f>_xlfn.XLOOKUP(shipments[[#This Row],[SPID]],people[SPID],people[Sales_person],"NA",0)</f>
        <v>Wilone O'Kielt</v>
      </c>
      <c r="J1683">
        <f>YEAR(shipments[[#This Row],[Shipdate]])</f>
        <v>2023</v>
      </c>
      <c r="K1683">
        <f>MONTH(shipments[[#This Row],[Shipdate]])</f>
        <v>10</v>
      </c>
      <c r="L1683" t="str">
        <f>TEXT(shipments[[#This Row],[Shipdate]],"mmmm")</f>
        <v>October</v>
      </c>
      <c r="M1683">
        <f>_xlfn.XLOOKUP(shipments[[#This Row],[PID]],products[PID],products[Cost_per_box],"NA",0)</f>
        <v>8.43</v>
      </c>
      <c r="N1683">
        <f>shipments[[#This Row],[Boxes]]*shipments[[#This Row],[Cost Per Box]]</f>
        <v>2099.0699999999997</v>
      </c>
      <c r="O1683">
        <f>shipments[[#This Row],[Sales Amount]]-shipments[[#This Row],[Total Cost]]</f>
        <v>-107.81999999999971</v>
      </c>
      <c r="P1683" s="9">
        <f>shipments[[#This Row],[Profit]]/shipments[[#This Row],[Sales Amount]]</f>
        <v>-5.4146892655367082E-2</v>
      </c>
    </row>
    <row r="1684" spans="1:16" x14ac:dyDescent="1">
      <c r="A1684" t="s">
        <v>1720</v>
      </c>
      <c r="B1684" t="s">
        <v>8048</v>
      </c>
      <c r="C1684" t="s">
        <v>8026</v>
      </c>
      <c r="D1684" t="s">
        <v>8036</v>
      </c>
      <c r="E1684" s="1">
        <v>45110</v>
      </c>
      <c r="F1684">
        <v>2178</v>
      </c>
      <c r="G1684">
        <v>198</v>
      </c>
      <c r="H1684" t="s">
        <v>6</v>
      </c>
      <c r="I1684" t="str">
        <f>_xlfn.XLOOKUP(shipments[[#This Row],[SPID]],people[SPID],people[Sales_person],"NA",0)</f>
        <v>Wilone O'Kielt</v>
      </c>
      <c r="J1684">
        <f>YEAR(shipments[[#This Row],[Shipdate]])</f>
        <v>2023</v>
      </c>
      <c r="K1684">
        <f>MONTH(shipments[[#This Row],[Shipdate]])</f>
        <v>7</v>
      </c>
      <c r="L1684" t="str">
        <f>TEXT(shipments[[#This Row],[Shipdate]],"mmmm")</f>
        <v>July</v>
      </c>
      <c r="M1684">
        <f>_xlfn.XLOOKUP(shipments[[#This Row],[PID]],products[PID],products[Cost_per_box],"NA",0)</f>
        <v>8.43</v>
      </c>
      <c r="N1684">
        <f>shipments[[#This Row],[Boxes]]*shipments[[#This Row],[Cost Per Box]]</f>
        <v>1669.1399999999999</v>
      </c>
      <c r="O1684">
        <f>shipments[[#This Row],[Sales Amount]]-shipments[[#This Row],[Total Cost]]</f>
        <v>508.86000000000013</v>
      </c>
      <c r="P1684" s="9">
        <f>shipments[[#This Row],[Profit]]/shipments[[#This Row],[Sales Amount]]</f>
        <v>0.2336363636363637</v>
      </c>
    </row>
    <row r="1685" spans="1:16" x14ac:dyDescent="1">
      <c r="A1685" t="s">
        <v>1721</v>
      </c>
      <c r="B1685" t="s">
        <v>8048</v>
      </c>
      <c r="C1685" t="s">
        <v>8026</v>
      </c>
      <c r="D1685" t="s">
        <v>8037</v>
      </c>
      <c r="E1685" s="1">
        <v>45110</v>
      </c>
      <c r="F1685">
        <v>6518.25</v>
      </c>
      <c r="G1685">
        <v>652</v>
      </c>
      <c r="H1685" t="s">
        <v>6</v>
      </c>
      <c r="I1685" t="str">
        <f>_xlfn.XLOOKUP(shipments[[#This Row],[SPID]],people[SPID],people[Sales_person],"NA",0)</f>
        <v>Wilone O'Kielt</v>
      </c>
      <c r="J1685">
        <f>YEAR(shipments[[#This Row],[Shipdate]])</f>
        <v>2023</v>
      </c>
      <c r="K1685">
        <f>MONTH(shipments[[#This Row],[Shipdate]])</f>
        <v>7</v>
      </c>
      <c r="L1685" t="str">
        <f>TEXT(shipments[[#This Row],[Shipdate]],"mmmm")</f>
        <v>July</v>
      </c>
      <c r="M1685">
        <f>_xlfn.XLOOKUP(shipments[[#This Row],[PID]],products[PID],products[Cost_per_box],"NA",0)</f>
        <v>8.43</v>
      </c>
      <c r="N1685">
        <f>shipments[[#This Row],[Boxes]]*shipments[[#This Row],[Cost Per Box]]</f>
        <v>5496.36</v>
      </c>
      <c r="O1685">
        <f>shipments[[#This Row],[Sales Amount]]-shipments[[#This Row],[Total Cost]]</f>
        <v>1021.8900000000003</v>
      </c>
      <c r="P1685" s="9">
        <f>shipments[[#This Row],[Profit]]/shipments[[#This Row],[Sales Amount]]</f>
        <v>0.15677367391554486</v>
      </c>
    </row>
    <row r="1686" spans="1:16" x14ac:dyDescent="1">
      <c r="A1686" t="s">
        <v>1722</v>
      </c>
      <c r="B1686" t="s">
        <v>8048</v>
      </c>
      <c r="C1686" t="s">
        <v>8026</v>
      </c>
      <c r="D1686" t="s">
        <v>8033</v>
      </c>
      <c r="E1686" s="1">
        <v>45119</v>
      </c>
      <c r="F1686">
        <v>2112.75</v>
      </c>
      <c r="G1686">
        <v>235</v>
      </c>
      <c r="H1686" t="s">
        <v>6</v>
      </c>
      <c r="I1686" t="str">
        <f>_xlfn.XLOOKUP(shipments[[#This Row],[SPID]],people[SPID],people[Sales_person],"NA",0)</f>
        <v>Wilone O'Kielt</v>
      </c>
      <c r="J1686">
        <f>YEAR(shipments[[#This Row],[Shipdate]])</f>
        <v>2023</v>
      </c>
      <c r="K1686">
        <f>MONTH(shipments[[#This Row],[Shipdate]])</f>
        <v>7</v>
      </c>
      <c r="L1686" t="str">
        <f>TEXT(shipments[[#This Row],[Shipdate]],"mmmm")</f>
        <v>July</v>
      </c>
      <c r="M1686">
        <f>_xlfn.XLOOKUP(shipments[[#This Row],[PID]],products[PID],products[Cost_per_box],"NA",0)</f>
        <v>8.43</v>
      </c>
      <c r="N1686">
        <f>shipments[[#This Row],[Boxes]]*shipments[[#This Row],[Cost Per Box]]</f>
        <v>1981.05</v>
      </c>
      <c r="O1686">
        <f>shipments[[#This Row],[Sales Amount]]-shipments[[#This Row],[Total Cost]]</f>
        <v>131.70000000000005</v>
      </c>
      <c r="P1686" s="9">
        <f>shipments[[#This Row],[Profit]]/shipments[[#This Row],[Sales Amount]]</f>
        <v>6.2335818246361398E-2</v>
      </c>
    </row>
    <row r="1687" spans="1:16" x14ac:dyDescent="1">
      <c r="A1687" t="s">
        <v>1723</v>
      </c>
      <c r="B1687" t="s">
        <v>8048</v>
      </c>
      <c r="C1687" t="s">
        <v>8027</v>
      </c>
      <c r="D1687" t="s">
        <v>8037</v>
      </c>
      <c r="E1687" s="1">
        <v>45296</v>
      </c>
      <c r="F1687">
        <v>1370.25</v>
      </c>
      <c r="G1687">
        <v>125</v>
      </c>
      <c r="H1687" t="s">
        <v>6</v>
      </c>
      <c r="I1687" t="str">
        <f>_xlfn.XLOOKUP(shipments[[#This Row],[SPID]],people[SPID],people[Sales_person],"NA",0)</f>
        <v>Wilone O'Kielt</v>
      </c>
      <c r="J1687">
        <f>YEAR(shipments[[#This Row],[Shipdate]])</f>
        <v>2024</v>
      </c>
      <c r="K1687">
        <f>MONTH(shipments[[#This Row],[Shipdate]])</f>
        <v>1</v>
      </c>
      <c r="L1687" t="str">
        <f>TEXT(shipments[[#This Row],[Shipdate]],"mmmm")</f>
        <v>January</v>
      </c>
      <c r="M1687">
        <f>_xlfn.XLOOKUP(shipments[[#This Row],[PID]],products[PID],products[Cost_per_box],"NA",0)</f>
        <v>6.8</v>
      </c>
      <c r="N1687">
        <f>shipments[[#This Row],[Boxes]]*shipments[[#This Row],[Cost Per Box]]</f>
        <v>850</v>
      </c>
      <c r="O1687">
        <f>shipments[[#This Row],[Sales Amount]]-shipments[[#This Row],[Total Cost]]</f>
        <v>520.25</v>
      </c>
      <c r="P1687" s="9">
        <f>shipments[[#This Row],[Profit]]/shipments[[#This Row],[Sales Amount]]</f>
        <v>0.37967524174420725</v>
      </c>
    </row>
    <row r="1688" spans="1:16" x14ac:dyDescent="1">
      <c r="A1688" t="s">
        <v>1724</v>
      </c>
      <c r="B1688" t="s">
        <v>8048</v>
      </c>
      <c r="C1688" t="s">
        <v>8027</v>
      </c>
      <c r="D1688" t="s">
        <v>8035</v>
      </c>
      <c r="E1688" s="1">
        <v>45352</v>
      </c>
      <c r="F1688">
        <v>2319.75</v>
      </c>
      <c r="G1688">
        <v>290</v>
      </c>
      <c r="H1688" t="s">
        <v>6</v>
      </c>
      <c r="I1688" t="str">
        <f>_xlfn.XLOOKUP(shipments[[#This Row],[SPID]],people[SPID],people[Sales_person],"NA",0)</f>
        <v>Wilone O'Kielt</v>
      </c>
      <c r="J1688">
        <f>YEAR(shipments[[#This Row],[Shipdate]])</f>
        <v>2024</v>
      </c>
      <c r="K1688">
        <f>MONTH(shipments[[#This Row],[Shipdate]])</f>
        <v>3</v>
      </c>
      <c r="L1688" t="str">
        <f>TEXT(shipments[[#This Row],[Shipdate]],"mmmm")</f>
        <v>March</v>
      </c>
      <c r="M1688">
        <f>_xlfn.XLOOKUP(shipments[[#This Row],[PID]],products[PID],products[Cost_per_box],"NA",0)</f>
        <v>6.8</v>
      </c>
      <c r="N1688">
        <f>shipments[[#This Row],[Boxes]]*shipments[[#This Row],[Cost Per Box]]</f>
        <v>1972</v>
      </c>
      <c r="O1688">
        <f>shipments[[#This Row],[Sales Amount]]-shipments[[#This Row],[Total Cost]]</f>
        <v>347.75</v>
      </c>
      <c r="P1688" s="9">
        <f>shipments[[#This Row],[Profit]]/shipments[[#This Row],[Sales Amount]]</f>
        <v>0.1499083953012178</v>
      </c>
    </row>
    <row r="1689" spans="1:16" x14ac:dyDescent="1">
      <c r="A1689" t="s">
        <v>1725</v>
      </c>
      <c r="B1689" t="s">
        <v>8048</v>
      </c>
      <c r="C1689" t="s">
        <v>8027</v>
      </c>
      <c r="D1689" t="s">
        <v>8037</v>
      </c>
      <c r="E1689" s="1">
        <v>45386</v>
      </c>
      <c r="F1689">
        <v>19512</v>
      </c>
      <c r="G1689">
        <v>1952</v>
      </c>
      <c r="H1689" t="s">
        <v>6</v>
      </c>
      <c r="I1689" t="str">
        <f>_xlfn.XLOOKUP(shipments[[#This Row],[SPID]],people[SPID],people[Sales_person],"NA",0)</f>
        <v>Wilone O'Kielt</v>
      </c>
      <c r="J1689">
        <f>YEAR(shipments[[#This Row],[Shipdate]])</f>
        <v>2024</v>
      </c>
      <c r="K1689">
        <f>MONTH(shipments[[#This Row],[Shipdate]])</f>
        <v>4</v>
      </c>
      <c r="L1689" t="str">
        <f>TEXT(shipments[[#This Row],[Shipdate]],"mmmm")</f>
        <v>April</v>
      </c>
      <c r="M1689">
        <f>_xlfn.XLOOKUP(shipments[[#This Row],[PID]],products[PID],products[Cost_per_box],"NA",0)</f>
        <v>6.8</v>
      </c>
      <c r="N1689">
        <f>shipments[[#This Row],[Boxes]]*shipments[[#This Row],[Cost Per Box]]</f>
        <v>13273.6</v>
      </c>
      <c r="O1689">
        <f>shipments[[#This Row],[Sales Amount]]-shipments[[#This Row],[Total Cost]]</f>
        <v>6238.4</v>
      </c>
      <c r="P1689" s="9">
        <f>shipments[[#This Row],[Profit]]/shipments[[#This Row],[Sales Amount]]</f>
        <v>0.31972119721197212</v>
      </c>
    </row>
    <row r="1690" spans="1:16" x14ac:dyDescent="1">
      <c r="A1690" t="s">
        <v>1726</v>
      </c>
      <c r="B1690" t="s">
        <v>8048</v>
      </c>
      <c r="C1690" t="s">
        <v>8027</v>
      </c>
      <c r="D1690" t="s">
        <v>8032</v>
      </c>
      <c r="E1690" s="1">
        <v>45378</v>
      </c>
      <c r="F1690">
        <v>587.25</v>
      </c>
      <c r="G1690">
        <v>84</v>
      </c>
      <c r="H1690" t="s">
        <v>6</v>
      </c>
      <c r="I1690" t="str">
        <f>_xlfn.XLOOKUP(shipments[[#This Row],[SPID]],people[SPID],people[Sales_person],"NA",0)</f>
        <v>Wilone O'Kielt</v>
      </c>
      <c r="J1690">
        <f>YEAR(shipments[[#This Row],[Shipdate]])</f>
        <v>2024</v>
      </c>
      <c r="K1690">
        <f>MONTH(shipments[[#This Row],[Shipdate]])</f>
        <v>3</v>
      </c>
      <c r="L1690" t="str">
        <f>TEXT(shipments[[#This Row],[Shipdate]],"mmmm")</f>
        <v>March</v>
      </c>
      <c r="M1690">
        <f>_xlfn.XLOOKUP(shipments[[#This Row],[PID]],products[PID],products[Cost_per_box],"NA",0)</f>
        <v>6.8</v>
      </c>
      <c r="N1690">
        <f>shipments[[#This Row],[Boxes]]*shipments[[#This Row],[Cost Per Box]]</f>
        <v>571.19999999999993</v>
      </c>
      <c r="O1690">
        <f>shipments[[#This Row],[Sales Amount]]-shipments[[#This Row],[Total Cost]]</f>
        <v>16.050000000000068</v>
      </c>
      <c r="P1690" s="9">
        <f>shipments[[#This Row],[Profit]]/shipments[[#This Row],[Sales Amount]]</f>
        <v>2.7330779054917102E-2</v>
      </c>
    </row>
    <row r="1691" spans="1:16" x14ac:dyDescent="1">
      <c r="A1691" t="s">
        <v>1727</v>
      </c>
      <c r="B1691" t="s">
        <v>8048</v>
      </c>
      <c r="C1691" t="s">
        <v>8027</v>
      </c>
      <c r="D1691" t="s">
        <v>8036</v>
      </c>
      <c r="E1691" s="1">
        <v>45198</v>
      </c>
      <c r="F1691">
        <v>8147.25</v>
      </c>
      <c r="G1691">
        <v>1164</v>
      </c>
      <c r="H1691" t="s">
        <v>6</v>
      </c>
      <c r="I1691" t="str">
        <f>_xlfn.XLOOKUP(shipments[[#This Row],[SPID]],people[SPID],people[Sales_person],"NA",0)</f>
        <v>Wilone O'Kielt</v>
      </c>
      <c r="J1691">
        <f>YEAR(shipments[[#This Row],[Shipdate]])</f>
        <v>2023</v>
      </c>
      <c r="K1691">
        <f>MONTH(shipments[[#This Row],[Shipdate]])</f>
        <v>9</v>
      </c>
      <c r="L1691" t="str">
        <f>TEXT(shipments[[#This Row],[Shipdate]],"mmmm")</f>
        <v>September</v>
      </c>
      <c r="M1691">
        <f>_xlfn.XLOOKUP(shipments[[#This Row],[PID]],products[PID],products[Cost_per_box],"NA",0)</f>
        <v>6.8</v>
      </c>
      <c r="N1691">
        <f>shipments[[#This Row],[Boxes]]*shipments[[#This Row],[Cost Per Box]]</f>
        <v>7915.2</v>
      </c>
      <c r="O1691">
        <f>shipments[[#This Row],[Sales Amount]]-shipments[[#This Row],[Total Cost]]</f>
        <v>232.05000000000018</v>
      </c>
      <c r="P1691" s="9">
        <f>shipments[[#This Row],[Profit]]/shipments[[#This Row],[Sales Amount]]</f>
        <v>2.8482003129890476E-2</v>
      </c>
    </row>
    <row r="1692" spans="1:16" x14ac:dyDescent="1">
      <c r="A1692" t="s">
        <v>1728</v>
      </c>
      <c r="B1692" t="s">
        <v>8048</v>
      </c>
      <c r="C1692" t="s">
        <v>8027</v>
      </c>
      <c r="D1692" t="s">
        <v>8032</v>
      </c>
      <c r="E1692" s="1">
        <v>45545</v>
      </c>
      <c r="F1692">
        <v>11299.5</v>
      </c>
      <c r="G1692">
        <v>1615</v>
      </c>
      <c r="H1692" t="s">
        <v>25</v>
      </c>
      <c r="I1692" t="str">
        <f>_xlfn.XLOOKUP(shipments[[#This Row],[SPID]],people[SPID],people[Sales_person],"NA",0)</f>
        <v>Wilone O'Kielt</v>
      </c>
      <c r="J1692">
        <f>YEAR(shipments[[#This Row],[Shipdate]])</f>
        <v>2024</v>
      </c>
      <c r="K1692">
        <f>MONTH(shipments[[#This Row],[Shipdate]])</f>
        <v>9</v>
      </c>
      <c r="L1692" t="str">
        <f>TEXT(shipments[[#This Row],[Shipdate]],"mmmm")</f>
        <v>September</v>
      </c>
      <c r="M1692">
        <f>_xlfn.XLOOKUP(shipments[[#This Row],[PID]],products[PID],products[Cost_per_box],"NA",0)</f>
        <v>6.8</v>
      </c>
      <c r="N1692">
        <f>shipments[[#This Row],[Boxes]]*shipments[[#This Row],[Cost Per Box]]</f>
        <v>10982</v>
      </c>
      <c r="O1692">
        <f>shipments[[#This Row],[Sales Amount]]-shipments[[#This Row],[Total Cost]]</f>
        <v>317.5</v>
      </c>
      <c r="P1692" s="9">
        <f>shipments[[#This Row],[Profit]]/shipments[[#This Row],[Sales Amount]]</f>
        <v>2.8098588433116509E-2</v>
      </c>
    </row>
    <row r="1693" spans="1:16" x14ac:dyDescent="1">
      <c r="A1693" t="s">
        <v>1729</v>
      </c>
      <c r="B1693" t="s">
        <v>8048</v>
      </c>
      <c r="C1693" t="s">
        <v>8027</v>
      </c>
      <c r="D1693" t="s">
        <v>8037</v>
      </c>
      <c r="E1693" s="1">
        <v>45210</v>
      </c>
      <c r="F1693">
        <v>4612.5</v>
      </c>
      <c r="G1693">
        <v>462</v>
      </c>
      <c r="H1693" t="s">
        <v>6</v>
      </c>
      <c r="I1693" t="str">
        <f>_xlfn.XLOOKUP(shipments[[#This Row],[SPID]],people[SPID],people[Sales_person],"NA",0)</f>
        <v>Wilone O'Kielt</v>
      </c>
      <c r="J1693">
        <f>YEAR(shipments[[#This Row],[Shipdate]])</f>
        <v>2023</v>
      </c>
      <c r="K1693">
        <f>MONTH(shipments[[#This Row],[Shipdate]])</f>
        <v>10</v>
      </c>
      <c r="L1693" t="str">
        <f>TEXT(shipments[[#This Row],[Shipdate]],"mmmm")</f>
        <v>October</v>
      </c>
      <c r="M1693">
        <f>_xlfn.XLOOKUP(shipments[[#This Row],[PID]],products[PID],products[Cost_per_box],"NA",0)</f>
        <v>6.8</v>
      </c>
      <c r="N1693">
        <f>shipments[[#This Row],[Boxes]]*shipments[[#This Row],[Cost Per Box]]</f>
        <v>3141.6</v>
      </c>
      <c r="O1693">
        <f>shipments[[#This Row],[Sales Amount]]-shipments[[#This Row],[Total Cost]]</f>
        <v>1470.9</v>
      </c>
      <c r="P1693" s="9">
        <f>shipments[[#This Row],[Profit]]/shipments[[#This Row],[Sales Amount]]</f>
        <v>0.31889430894308946</v>
      </c>
    </row>
    <row r="1694" spans="1:16" x14ac:dyDescent="1">
      <c r="A1694" t="s">
        <v>1730</v>
      </c>
      <c r="B1694" t="s">
        <v>8048</v>
      </c>
      <c r="C1694" t="s">
        <v>8028</v>
      </c>
      <c r="D1694" t="s">
        <v>8032</v>
      </c>
      <c r="E1694" s="1">
        <v>45481</v>
      </c>
      <c r="F1694">
        <v>2823.75</v>
      </c>
      <c r="G1694">
        <v>109</v>
      </c>
      <c r="H1694" t="s">
        <v>17</v>
      </c>
      <c r="I1694" t="str">
        <f>_xlfn.XLOOKUP(shipments[[#This Row],[SPID]],people[SPID],people[Sales_person],"NA",0)</f>
        <v>Wilone O'Kielt</v>
      </c>
      <c r="J1694">
        <f>YEAR(shipments[[#This Row],[Shipdate]])</f>
        <v>2024</v>
      </c>
      <c r="K1694">
        <f>MONTH(shipments[[#This Row],[Shipdate]])</f>
        <v>7</v>
      </c>
      <c r="L1694" t="str">
        <f>TEXT(shipments[[#This Row],[Shipdate]],"mmmm")</f>
        <v>July</v>
      </c>
      <c r="M1694">
        <f>_xlfn.XLOOKUP(shipments[[#This Row],[PID]],products[PID],products[Cost_per_box],"NA",0)</f>
        <v>5.04</v>
      </c>
      <c r="N1694">
        <f>shipments[[#This Row],[Boxes]]*shipments[[#This Row],[Cost Per Box]]</f>
        <v>549.36</v>
      </c>
      <c r="O1694">
        <f>shipments[[#This Row],[Sales Amount]]-shipments[[#This Row],[Total Cost]]</f>
        <v>2274.39</v>
      </c>
      <c r="P1694" s="9">
        <f>shipments[[#This Row],[Profit]]/shipments[[#This Row],[Sales Amount]]</f>
        <v>0.80545019920318717</v>
      </c>
    </row>
    <row r="1695" spans="1:16" x14ac:dyDescent="1">
      <c r="A1695" t="s">
        <v>1731</v>
      </c>
      <c r="B1695" t="s">
        <v>8048</v>
      </c>
      <c r="C1695" t="s">
        <v>8028</v>
      </c>
      <c r="D1695" t="s">
        <v>8033</v>
      </c>
      <c r="E1695" s="1">
        <v>45523</v>
      </c>
      <c r="F1695">
        <v>4653</v>
      </c>
      <c r="G1695">
        <v>187</v>
      </c>
      <c r="H1695" t="s">
        <v>17</v>
      </c>
      <c r="I1695" t="str">
        <f>_xlfn.XLOOKUP(shipments[[#This Row],[SPID]],people[SPID],people[Sales_person],"NA",0)</f>
        <v>Wilone O'Kielt</v>
      </c>
      <c r="J1695">
        <f>YEAR(shipments[[#This Row],[Shipdate]])</f>
        <v>2024</v>
      </c>
      <c r="K1695">
        <f>MONTH(shipments[[#This Row],[Shipdate]])</f>
        <v>8</v>
      </c>
      <c r="L1695" t="str">
        <f>TEXT(shipments[[#This Row],[Shipdate]],"mmmm")</f>
        <v>August</v>
      </c>
      <c r="M1695">
        <f>_xlfn.XLOOKUP(shipments[[#This Row],[PID]],products[PID],products[Cost_per_box],"NA",0)</f>
        <v>5.04</v>
      </c>
      <c r="N1695">
        <f>shipments[[#This Row],[Boxes]]*shipments[[#This Row],[Cost Per Box]]</f>
        <v>942.48</v>
      </c>
      <c r="O1695">
        <f>shipments[[#This Row],[Sales Amount]]-shipments[[#This Row],[Total Cost]]</f>
        <v>3710.52</v>
      </c>
      <c r="P1695" s="9">
        <f>shipments[[#This Row],[Profit]]/shipments[[#This Row],[Sales Amount]]</f>
        <v>0.79744680851063832</v>
      </c>
    </row>
    <row r="1696" spans="1:16" x14ac:dyDescent="1">
      <c r="A1696" t="s">
        <v>1732</v>
      </c>
      <c r="B1696" t="s">
        <v>8048</v>
      </c>
      <c r="C1696" t="s">
        <v>8028</v>
      </c>
      <c r="D1696" t="s">
        <v>8037</v>
      </c>
      <c r="E1696" s="1">
        <v>45449</v>
      </c>
      <c r="F1696">
        <v>7017.75</v>
      </c>
      <c r="G1696">
        <v>281</v>
      </c>
      <c r="H1696" t="s">
        <v>39</v>
      </c>
      <c r="I1696" t="str">
        <f>_xlfn.XLOOKUP(shipments[[#This Row],[SPID]],people[SPID],people[Sales_person],"NA",0)</f>
        <v>Wilone O'Kielt</v>
      </c>
      <c r="J1696">
        <f>YEAR(shipments[[#This Row],[Shipdate]])</f>
        <v>2024</v>
      </c>
      <c r="K1696">
        <f>MONTH(shipments[[#This Row],[Shipdate]])</f>
        <v>6</v>
      </c>
      <c r="L1696" t="str">
        <f>TEXT(shipments[[#This Row],[Shipdate]],"mmmm")</f>
        <v>June</v>
      </c>
      <c r="M1696">
        <f>_xlfn.XLOOKUP(shipments[[#This Row],[PID]],products[PID],products[Cost_per_box],"NA",0)</f>
        <v>5.04</v>
      </c>
      <c r="N1696">
        <f>shipments[[#This Row],[Boxes]]*shipments[[#This Row],[Cost Per Box]]</f>
        <v>1416.24</v>
      </c>
      <c r="O1696">
        <f>shipments[[#This Row],[Sales Amount]]-shipments[[#This Row],[Total Cost]]</f>
        <v>5601.51</v>
      </c>
      <c r="P1696" s="9">
        <f>shipments[[#This Row],[Profit]]/shipments[[#This Row],[Sales Amount]]</f>
        <v>0.79819172811798655</v>
      </c>
    </row>
    <row r="1697" spans="1:16" x14ac:dyDescent="1">
      <c r="A1697" t="s">
        <v>1733</v>
      </c>
      <c r="B1697" t="s">
        <v>8048</v>
      </c>
      <c r="C1697" t="s">
        <v>8028</v>
      </c>
      <c r="D1697" t="s">
        <v>8036</v>
      </c>
      <c r="E1697" s="1">
        <v>45152</v>
      </c>
      <c r="F1697">
        <v>9497.25</v>
      </c>
      <c r="G1697">
        <v>328</v>
      </c>
      <c r="H1697" t="s">
        <v>39</v>
      </c>
      <c r="I1697" t="str">
        <f>_xlfn.XLOOKUP(shipments[[#This Row],[SPID]],people[SPID],people[Sales_person],"NA",0)</f>
        <v>Wilone O'Kielt</v>
      </c>
      <c r="J1697">
        <f>YEAR(shipments[[#This Row],[Shipdate]])</f>
        <v>2023</v>
      </c>
      <c r="K1697">
        <f>MONTH(shipments[[#This Row],[Shipdate]])</f>
        <v>8</v>
      </c>
      <c r="L1697" t="str">
        <f>TEXT(shipments[[#This Row],[Shipdate]],"mmmm")</f>
        <v>August</v>
      </c>
      <c r="M1697">
        <f>_xlfn.XLOOKUP(shipments[[#This Row],[PID]],products[PID],products[Cost_per_box],"NA",0)</f>
        <v>5.04</v>
      </c>
      <c r="N1697">
        <f>shipments[[#This Row],[Boxes]]*shipments[[#This Row],[Cost Per Box]]</f>
        <v>1653.1200000000001</v>
      </c>
      <c r="O1697">
        <f>shipments[[#This Row],[Sales Amount]]-shipments[[#This Row],[Total Cost]]</f>
        <v>7844.13</v>
      </c>
      <c r="P1697" s="9">
        <f>shipments[[#This Row],[Profit]]/shipments[[#This Row],[Sales Amount]]</f>
        <v>0.82593698175787733</v>
      </c>
    </row>
    <row r="1698" spans="1:16" x14ac:dyDescent="1">
      <c r="A1698" t="s">
        <v>1734</v>
      </c>
      <c r="B1698" t="s">
        <v>8048</v>
      </c>
      <c r="C1698" t="s">
        <v>8029</v>
      </c>
      <c r="D1698" t="s">
        <v>8033</v>
      </c>
      <c r="E1698" s="1">
        <v>44943</v>
      </c>
      <c r="F1698">
        <v>20223</v>
      </c>
      <c r="G1698">
        <v>2528</v>
      </c>
      <c r="H1698" t="s">
        <v>6</v>
      </c>
      <c r="I1698" t="str">
        <f>_xlfn.XLOOKUP(shipments[[#This Row],[SPID]],people[SPID],people[Sales_person],"NA",0)</f>
        <v>Wilone O'Kielt</v>
      </c>
      <c r="J1698">
        <f>YEAR(shipments[[#This Row],[Shipdate]])</f>
        <v>2023</v>
      </c>
      <c r="K1698">
        <f>MONTH(shipments[[#This Row],[Shipdate]])</f>
        <v>1</v>
      </c>
      <c r="L1698" t="str">
        <f>TEXT(shipments[[#This Row],[Shipdate]],"mmmm")</f>
        <v>January</v>
      </c>
      <c r="M1698">
        <f>_xlfn.XLOOKUP(shipments[[#This Row],[PID]],products[PID],products[Cost_per_box],"NA",0)</f>
        <v>2.76</v>
      </c>
      <c r="N1698">
        <f>shipments[[#This Row],[Boxes]]*shipments[[#This Row],[Cost Per Box]]</f>
        <v>6977.28</v>
      </c>
      <c r="O1698">
        <f>shipments[[#This Row],[Sales Amount]]-shipments[[#This Row],[Total Cost]]</f>
        <v>13245.720000000001</v>
      </c>
      <c r="P1698" s="9">
        <f>shipments[[#This Row],[Profit]]/shipments[[#This Row],[Sales Amount]]</f>
        <v>0.6549829402165851</v>
      </c>
    </row>
    <row r="1699" spans="1:16" x14ac:dyDescent="1">
      <c r="A1699" t="s">
        <v>1735</v>
      </c>
      <c r="B1699" t="s">
        <v>8048</v>
      </c>
      <c r="C1699" t="s">
        <v>8029</v>
      </c>
      <c r="D1699" t="s">
        <v>8033</v>
      </c>
      <c r="E1699" s="1">
        <v>44931</v>
      </c>
      <c r="F1699">
        <v>7974</v>
      </c>
      <c r="G1699">
        <v>725</v>
      </c>
      <c r="H1699" t="s">
        <v>6</v>
      </c>
      <c r="I1699" t="str">
        <f>_xlfn.XLOOKUP(shipments[[#This Row],[SPID]],people[SPID],people[Sales_person],"NA",0)</f>
        <v>Wilone O'Kielt</v>
      </c>
      <c r="J1699">
        <f>YEAR(shipments[[#This Row],[Shipdate]])</f>
        <v>2023</v>
      </c>
      <c r="K1699">
        <f>MONTH(shipments[[#This Row],[Shipdate]])</f>
        <v>1</v>
      </c>
      <c r="L1699" t="str">
        <f>TEXT(shipments[[#This Row],[Shipdate]],"mmmm")</f>
        <v>January</v>
      </c>
      <c r="M1699">
        <f>_xlfn.XLOOKUP(shipments[[#This Row],[PID]],products[PID],products[Cost_per_box],"NA",0)</f>
        <v>2.76</v>
      </c>
      <c r="N1699">
        <f>shipments[[#This Row],[Boxes]]*shipments[[#This Row],[Cost Per Box]]</f>
        <v>2000.9999999999998</v>
      </c>
      <c r="O1699">
        <f>shipments[[#This Row],[Sales Amount]]-shipments[[#This Row],[Total Cost]]</f>
        <v>5973</v>
      </c>
      <c r="P1699" s="9">
        <f>shipments[[#This Row],[Profit]]/shipments[[#This Row],[Sales Amount]]</f>
        <v>0.74905944319036866</v>
      </c>
    </row>
    <row r="1700" spans="1:16" x14ac:dyDescent="1">
      <c r="A1700" t="s">
        <v>1736</v>
      </c>
      <c r="B1700" t="s">
        <v>8048</v>
      </c>
      <c r="C1700" t="s">
        <v>8029</v>
      </c>
      <c r="D1700" t="s">
        <v>8032</v>
      </c>
      <c r="E1700" s="1">
        <v>45412</v>
      </c>
      <c r="F1700">
        <v>21615.75</v>
      </c>
      <c r="G1700">
        <v>2702</v>
      </c>
      <c r="H1700" t="s">
        <v>6</v>
      </c>
      <c r="I1700" t="str">
        <f>_xlfn.XLOOKUP(shipments[[#This Row],[SPID]],people[SPID],people[Sales_person],"NA",0)</f>
        <v>Wilone O'Kielt</v>
      </c>
      <c r="J1700">
        <f>YEAR(shipments[[#This Row],[Shipdate]])</f>
        <v>2024</v>
      </c>
      <c r="K1700">
        <f>MONTH(shipments[[#This Row],[Shipdate]])</f>
        <v>4</v>
      </c>
      <c r="L1700" t="str">
        <f>TEXT(shipments[[#This Row],[Shipdate]],"mmmm")</f>
        <v>April</v>
      </c>
      <c r="M1700">
        <f>_xlfn.XLOOKUP(shipments[[#This Row],[PID]],products[PID],products[Cost_per_box],"NA",0)</f>
        <v>2.76</v>
      </c>
      <c r="N1700">
        <f>shipments[[#This Row],[Boxes]]*shipments[[#This Row],[Cost Per Box]]</f>
        <v>7457.5199999999995</v>
      </c>
      <c r="O1700">
        <f>shipments[[#This Row],[Sales Amount]]-shipments[[#This Row],[Total Cost]]</f>
        <v>14158.23</v>
      </c>
      <c r="P1700" s="9">
        <f>shipments[[#This Row],[Profit]]/shipments[[#This Row],[Sales Amount]]</f>
        <v>0.65499600985392592</v>
      </c>
    </row>
    <row r="1701" spans="1:16" x14ac:dyDescent="1">
      <c r="A1701" t="s">
        <v>1737</v>
      </c>
      <c r="B1701" t="s">
        <v>8048</v>
      </c>
      <c r="C1701" t="s">
        <v>8030</v>
      </c>
      <c r="D1701" t="s">
        <v>8032</v>
      </c>
      <c r="E1701" s="1">
        <v>45399</v>
      </c>
      <c r="F1701">
        <v>5908.5</v>
      </c>
      <c r="G1701">
        <v>538</v>
      </c>
      <c r="H1701" t="s">
        <v>6</v>
      </c>
      <c r="I1701" t="str">
        <f>_xlfn.XLOOKUP(shipments[[#This Row],[SPID]],people[SPID],people[Sales_person],"NA",0)</f>
        <v>Wilone O'Kielt</v>
      </c>
      <c r="J1701">
        <f>YEAR(shipments[[#This Row],[Shipdate]])</f>
        <v>2024</v>
      </c>
      <c r="K1701">
        <f>MONTH(shipments[[#This Row],[Shipdate]])</f>
        <v>4</v>
      </c>
      <c r="L1701" t="str">
        <f>TEXT(shipments[[#This Row],[Shipdate]],"mmmm")</f>
        <v>April</v>
      </c>
      <c r="M1701">
        <f>_xlfn.XLOOKUP(shipments[[#This Row],[PID]],products[PID],products[Cost_per_box],"NA",0)</f>
        <v>3.32</v>
      </c>
      <c r="N1701">
        <f>shipments[[#This Row],[Boxes]]*shipments[[#This Row],[Cost Per Box]]</f>
        <v>1786.1599999999999</v>
      </c>
      <c r="O1701">
        <f>shipments[[#This Row],[Sales Amount]]-shipments[[#This Row],[Total Cost]]</f>
        <v>4122.34</v>
      </c>
      <c r="P1701" s="9">
        <f>shipments[[#This Row],[Profit]]/shipments[[#This Row],[Sales Amount]]</f>
        <v>0.69769653888465777</v>
      </c>
    </row>
    <row r="1702" spans="1:16" x14ac:dyDescent="1">
      <c r="A1702" t="s">
        <v>1738</v>
      </c>
      <c r="B1702" t="s">
        <v>8048</v>
      </c>
      <c r="C1702" t="s">
        <v>8030</v>
      </c>
      <c r="D1702" t="s">
        <v>8033</v>
      </c>
      <c r="E1702" s="1">
        <v>45516</v>
      </c>
      <c r="F1702">
        <v>5496.75</v>
      </c>
      <c r="G1702">
        <v>688</v>
      </c>
      <c r="H1702" t="s">
        <v>17</v>
      </c>
      <c r="I1702" t="str">
        <f>_xlfn.XLOOKUP(shipments[[#This Row],[SPID]],people[SPID],people[Sales_person],"NA",0)</f>
        <v>Wilone O'Kielt</v>
      </c>
      <c r="J1702">
        <f>YEAR(shipments[[#This Row],[Shipdate]])</f>
        <v>2024</v>
      </c>
      <c r="K1702">
        <f>MONTH(shipments[[#This Row],[Shipdate]])</f>
        <v>8</v>
      </c>
      <c r="L1702" t="str">
        <f>TEXT(shipments[[#This Row],[Shipdate]],"mmmm")</f>
        <v>August</v>
      </c>
      <c r="M1702">
        <f>_xlfn.XLOOKUP(shipments[[#This Row],[PID]],products[PID],products[Cost_per_box],"NA",0)</f>
        <v>3.32</v>
      </c>
      <c r="N1702">
        <f>shipments[[#This Row],[Boxes]]*shipments[[#This Row],[Cost Per Box]]</f>
        <v>2284.16</v>
      </c>
      <c r="O1702">
        <f>shipments[[#This Row],[Sales Amount]]-shipments[[#This Row],[Total Cost]]</f>
        <v>3212.59</v>
      </c>
      <c r="P1702" s="9">
        <f>shipments[[#This Row],[Profit]]/shipments[[#This Row],[Sales Amount]]</f>
        <v>0.58445263110019563</v>
      </c>
    </row>
    <row r="1703" spans="1:16" x14ac:dyDescent="1">
      <c r="A1703" t="s">
        <v>1739</v>
      </c>
      <c r="B1703" t="s">
        <v>8048</v>
      </c>
      <c r="C1703" t="s">
        <v>8030</v>
      </c>
      <c r="D1703" t="s">
        <v>8037</v>
      </c>
      <c r="E1703" s="1">
        <v>45288</v>
      </c>
      <c r="F1703">
        <v>715.5</v>
      </c>
      <c r="G1703">
        <v>103</v>
      </c>
      <c r="H1703" t="s">
        <v>6</v>
      </c>
      <c r="I1703" t="str">
        <f>_xlfn.XLOOKUP(shipments[[#This Row],[SPID]],people[SPID],people[Sales_person],"NA",0)</f>
        <v>Wilone O'Kielt</v>
      </c>
      <c r="J1703">
        <f>YEAR(shipments[[#This Row],[Shipdate]])</f>
        <v>2023</v>
      </c>
      <c r="K1703">
        <f>MONTH(shipments[[#This Row],[Shipdate]])</f>
        <v>12</v>
      </c>
      <c r="L1703" t="str">
        <f>TEXT(shipments[[#This Row],[Shipdate]],"mmmm")</f>
        <v>December</v>
      </c>
      <c r="M1703">
        <f>_xlfn.XLOOKUP(shipments[[#This Row],[PID]],products[PID],products[Cost_per_box],"NA",0)</f>
        <v>3.32</v>
      </c>
      <c r="N1703">
        <f>shipments[[#This Row],[Boxes]]*shipments[[#This Row],[Cost Per Box]]</f>
        <v>341.96</v>
      </c>
      <c r="O1703">
        <f>shipments[[#This Row],[Sales Amount]]-shipments[[#This Row],[Total Cost]]</f>
        <v>373.54</v>
      </c>
      <c r="P1703" s="9">
        <f>shipments[[#This Row],[Profit]]/shipments[[#This Row],[Sales Amount]]</f>
        <v>0.52206848357791757</v>
      </c>
    </row>
    <row r="1704" spans="1:16" x14ac:dyDescent="1">
      <c r="A1704" t="s">
        <v>1740</v>
      </c>
      <c r="B1704" t="s">
        <v>8048</v>
      </c>
      <c r="C1704" t="s">
        <v>8030</v>
      </c>
      <c r="D1704" t="s">
        <v>8034</v>
      </c>
      <c r="E1704" s="1">
        <v>44932</v>
      </c>
      <c r="F1704">
        <v>560.25</v>
      </c>
      <c r="G1704">
        <v>71</v>
      </c>
      <c r="H1704" t="s">
        <v>6</v>
      </c>
      <c r="I1704" t="str">
        <f>_xlfn.XLOOKUP(shipments[[#This Row],[SPID]],people[SPID],people[Sales_person],"NA",0)</f>
        <v>Wilone O'Kielt</v>
      </c>
      <c r="J1704">
        <f>YEAR(shipments[[#This Row],[Shipdate]])</f>
        <v>2023</v>
      </c>
      <c r="K1704">
        <f>MONTH(shipments[[#This Row],[Shipdate]])</f>
        <v>1</v>
      </c>
      <c r="L1704" t="str">
        <f>TEXT(shipments[[#This Row],[Shipdate]],"mmmm")</f>
        <v>January</v>
      </c>
      <c r="M1704">
        <f>_xlfn.XLOOKUP(shipments[[#This Row],[PID]],products[PID],products[Cost_per_box],"NA",0)</f>
        <v>3.32</v>
      </c>
      <c r="N1704">
        <f>shipments[[#This Row],[Boxes]]*shipments[[#This Row],[Cost Per Box]]</f>
        <v>235.72</v>
      </c>
      <c r="O1704">
        <f>shipments[[#This Row],[Sales Amount]]-shipments[[#This Row],[Total Cost]]</f>
        <v>324.52999999999997</v>
      </c>
      <c r="P1704" s="9">
        <f>shipments[[#This Row],[Profit]]/shipments[[#This Row],[Sales Amount]]</f>
        <v>0.57925925925925925</v>
      </c>
    </row>
    <row r="1705" spans="1:16" x14ac:dyDescent="1">
      <c r="A1705" t="s">
        <v>1741</v>
      </c>
      <c r="B1705" t="s">
        <v>8048</v>
      </c>
      <c r="C1705" t="s">
        <v>8030</v>
      </c>
      <c r="D1705" t="s">
        <v>8036</v>
      </c>
      <c r="E1705" s="1">
        <v>45471</v>
      </c>
      <c r="F1705">
        <v>5382</v>
      </c>
      <c r="G1705">
        <v>598</v>
      </c>
      <c r="H1705" t="s">
        <v>6</v>
      </c>
      <c r="I1705" t="str">
        <f>_xlfn.XLOOKUP(shipments[[#This Row],[SPID]],people[SPID],people[Sales_person],"NA",0)</f>
        <v>Wilone O'Kielt</v>
      </c>
      <c r="J1705">
        <f>YEAR(shipments[[#This Row],[Shipdate]])</f>
        <v>2024</v>
      </c>
      <c r="K1705">
        <f>MONTH(shipments[[#This Row],[Shipdate]])</f>
        <v>6</v>
      </c>
      <c r="L1705" t="str">
        <f>TEXT(shipments[[#This Row],[Shipdate]],"mmmm")</f>
        <v>June</v>
      </c>
      <c r="M1705">
        <f>_xlfn.XLOOKUP(shipments[[#This Row],[PID]],products[PID],products[Cost_per_box],"NA",0)</f>
        <v>3.32</v>
      </c>
      <c r="N1705">
        <f>shipments[[#This Row],[Boxes]]*shipments[[#This Row],[Cost Per Box]]</f>
        <v>1985.36</v>
      </c>
      <c r="O1705">
        <f>shipments[[#This Row],[Sales Amount]]-shipments[[#This Row],[Total Cost]]</f>
        <v>3396.6400000000003</v>
      </c>
      <c r="P1705" s="9">
        <f>shipments[[#This Row],[Profit]]/shipments[[#This Row],[Sales Amount]]</f>
        <v>0.63111111111111118</v>
      </c>
    </row>
    <row r="1706" spans="1:16" x14ac:dyDescent="1">
      <c r="A1706" t="s">
        <v>1742</v>
      </c>
      <c r="B1706" t="s">
        <v>8048</v>
      </c>
      <c r="C1706" t="s">
        <v>8031</v>
      </c>
      <c r="D1706" t="s">
        <v>8033</v>
      </c>
      <c r="E1706" s="1">
        <v>45441</v>
      </c>
      <c r="F1706">
        <v>4745.25</v>
      </c>
      <c r="G1706">
        <v>226</v>
      </c>
      <c r="H1706" t="s">
        <v>6</v>
      </c>
      <c r="I1706" t="str">
        <f>_xlfn.XLOOKUP(shipments[[#This Row],[SPID]],people[SPID],people[Sales_person],"NA",0)</f>
        <v>Wilone O'Kielt</v>
      </c>
      <c r="J1706">
        <f>YEAR(shipments[[#This Row],[Shipdate]])</f>
        <v>2024</v>
      </c>
      <c r="K1706">
        <f>MONTH(shipments[[#This Row],[Shipdate]])</f>
        <v>5</v>
      </c>
      <c r="L1706" t="str">
        <f>TEXT(shipments[[#This Row],[Shipdate]],"mmmm")</f>
        <v>May</v>
      </c>
      <c r="M1706">
        <f>_xlfn.XLOOKUP(shipments[[#This Row],[PID]],products[PID],products[Cost_per_box],"NA",0)</f>
        <v>2.65</v>
      </c>
      <c r="N1706">
        <f>shipments[[#This Row],[Boxes]]*shipments[[#This Row],[Cost Per Box]]</f>
        <v>598.9</v>
      </c>
      <c r="O1706">
        <f>shipments[[#This Row],[Sales Amount]]-shipments[[#This Row],[Total Cost]]</f>
        <v>4146.3500000000004</v>
      </c>
      <c r="P1706" s="9">
        <f>shipments[[#This Row],[Profit]]/shipments[[#This Row],[Sales Amount]]</f>
        <v>0.87378957905273702</v>
      </c>
    </row>
    <row r="1707" spans="1:16" x14ac:dyDescent="1">
      <c r="A1707" t="s">
        <v>1743</v>
      </c>
      <c r="B1707" t="s">
        <v>8048</v>
      </c>
      <c r="C1707" t="s">
        <v>8031</v>
      </c>
      <c r="D1707" t="s">
        <v>8037</v>
      </c>
      <c r="E1707" s="1">
        <v>45211</v>
      </c>
      <c r="F1707">
        <v>10341</v>
      </c>
      <c r="G1707">
        <v>545</v>
      </c>
      <c r="H1707" t="s">
        <v>6</v>
      </c>
      <c r="I1707" t="str">
        <f>_xlfn.XLOOKUP(shipments[[#This Row],[SPID]],people[SPID],people[Sales_person],"NA",0)</f>
        <v>Wilone O'Kielt</v>
      </c>
      <c r="J1707">
        <f>YEAR(shipments[[#This Row],[Shipdate]])</f>
        <v>2023</v>
      </c>
      <c r="K1707">
        <f>MONTH(shipments[[#This Row],[Shipdate]])</f>
        <v>10</v>
      </c>
      <c r="L1707" t="str">
        <f>TEXT(shipments[[#This Row],[Shipdate]],"mmmm")</f>
        <v>October</v>
      </c>
      <c r="M1707">
        <f>_xlfn.XLOOKUP(shipments[[#This Row],[PID]],products[PID],products[Cost_per_box],"NA",0)</f>
        <v>2.65</v>
      </c>
      <c r="N1707">
        <f>shipments[[#This Row],[Boxes]]*shipments[[#This Row],[Cost Per Box]]</f>
        <v>1444.25</v>
      </c>
      <c r="O1707">
        <f>shipments[[#This Row],[Sales Amount]]-shipments[[#This Row],[Total Cost]]</f>
        <v>8896.75</v>
      </c>
      <c r="P1707" s="9">
        <f>shipments[[#This Row],[Profit]]/shipments[[#This Row],[Sales Amount]]</f>
        <v>0.86033749153853589</v>
      </c>
    </row>
    <row r="1708" spans="1:16" x14ac:dyDescent="1">
      <c r="A1708" t="s">
        <v>1744</v>
      </c>
      <c r="B1708" t="s">
        <v>8048</v>
      </c>
      <c r="C1708" t="s">
        <v>8010</v>
      </c>
      <c r="D1708" t="s">
        <v>8034</v>
      </c>
      <c r="E1708" s="1">
        <v>45428</v>
      </c>
      <c r="F1708">
        <v>2758.5</v>
      </c>
      <c r="G1708">
        <v>213</v>
      </c>
      <c r="H1708" t="s">
        <v>6</v>
      </c>
      <c r="I1708" t="str">
        <f>_xlfn.XLOOKUP(shipments[[#This Row],[SPID]],people[SPID],people[Sales_person],"NA",0)</f>
        <v>Wilone O'Kielt</v>
      </c>
      <c r="J1708">
        <f>YEAR(shipments[[#This Row],[Shipdate]])</f>
        <v>2024</v>
      </c>
      <c r="K1708">
        <f>MONTH(shipments[[#This Row],[Shipdate]])</f>
        <v>5</v>
      </c>
      <c r="L1708" t="str">
        <f>TEXT(shipments[[#This Row],[Shipdate]],"mmmm")</f>
        <v>May</v>
      </c>
      <c r="M1708">
        <f>_xlfn.XLOOKUP(shipments[[#This Row],[PID]],products[PID],products[Cost_per_box],"NA",0)</f>
        <v>5.26</v>
      </c>
      <c r="N1708">
        <f>shipments[[#This Row],[Boxes]]*shipments[[#This Row],[Cost Per Box]]</f>
        <v>1120.3799999999999</v>
      </c>
      <c r="O1708">
        <f>shipments[[#This Row],[Sales Amount]]-shipments[[#This Row],[Total Cost]]</f>
        <v>1638.1200000000001</v>
      </c>
      <c r="P1708" s="9">
        <f>shipments[[#This Row],[Profit]]/shipments[[#This Row],[Sales Amount]]</f>
        <v>0.59384448069603046</v>
      </c>
    </row>
    <row r="1709" spans="1:16" x14ac:dyDescent="1">
      <c r="A1709" t="s">
        <v>1745</v>
      </c>
      <c r="B1709" t="s">
        <v>8048</v>
      </c>
      <c r="C1709" t="s">
        <v>8011</v>
      </c>
      <c r="D1709" t="s">
        <v>8032</v>
      </c>
      <c r="E1709" s="1">
        <v>45363</v>
      </c>
      <c r="F1709">
        <v>5550.75</v>
      </c>
      <c r="G1709">
        <v>371</v>
      </c>
      <c r="H1709" t="s">
        <v>6</v>
      </c>
      <c r="I1709" t="str">
        <f>_xlfn.XLOOKUP(shipments[[#This Row],[SPID]],people[SPID],people[Sales_person],"NA",0)</f>
        <v>Wilone O'Kielt</v>
      </c>
      <c r="J1709">
        <f>YEAR(shipments[[#This Row],[Shipdate]])</f>
        <v>2024</v>
      </c>
      <c r="K1709">
        <f>MONTH(shipments[[#This Row],[Shipdate]])</f>
        <v>3</v>
      </c>
      <c r="L1709" t="str">
        <f>TEXT(shipments[[#This Row],[Shipdate]],"mmmm")</f>
        <v>March</v>
      </c>
      <c r="M1709">
        <f>_xlfn.XLOOKUP(shipments[[#This Row],[PID]],products[PID],products[Cost_per_box],"NA",0)</f>
        <v>7.48</v>
      </c>
      <c r="N1709">
        <f>shipments[[#This Row],[Boxes]]*shipments[[#This Row],[Cost Per Box]]</f>
        <v>2775.0800000000004</v>
      </c>
      <c r="O1709">
        <f>shipments[[#This Row],[Sales Amount]]-shipments[[#This Row],[Total Cost]]</f>
        <v>2775.6699999999996</v>
      </c>
      <c r="P1709" s="9">
        <f>shipments[[#This Row],[Profit]]/shipments[[#This Row],[Sales Amount]]</f>
        <v>0.50005314597126505</v>
      </c>
    </row>
    <row r="1710" spans="1:16" x14ac:dyDescent="1">
      <c r="A1710" t="s">
        <v>1746</v>
      </c>
      <c r="B1710" t="s">
        <v>8048</v>
      </c>
      <c r="C1710" t="s">
        <v>8011</v>
      </c>
      <c r="D1710" t="s">
        <v>8037</v>
      </c>
      <c r="E1710" s="1">
        <v>45118</v>
      </c>
      <c r="F1710">
        <v>294.75</v>
      </c>
      <c r="G1710">
        <v>22</v>
      </c>
      <c r="H1710" t="s">
        <v>6</v>
      </c>
      <c r="I1710" t="str">
        <f>_xlfn.XLOOKUP(shipments[[#This Row],[SPID]],people[SPID],people[Sales_person],"NA",0)</f>
        <v>Wilone O'Kielt</v>
      </c>
      <c r="J1710">
        <f>YEAR(shipments[[#This Row],[Shipdate]])</f>
        <v>2023</v>
      </c>
      <c r="K1710">
        <f>MONTH(shipments[[#This Row],[Shipdate]])</f>
        <v>7</v>
      </c>
      <c r="L1710" t="str">
        <f>TEXT(shipments[[#This Row],[Shipdate]],"mmmm")</f>
        <v>July</v>
      </c>
      <c r="M1710">
        <f>_xlfn.XLOOKUP(shipments[[#This Row],[PID]],products[PID],products[Cost_per_box],"NA",0)</f>
        <v>7.48</v>
      </c>
      <c r="N1710">
        <f>shipments[[#This Row],[Boxes]]*shipments[[#This Row],[Cost Per Box]]</f>
        <v>164.56</v>
      </c>
      <c r="O1710">
        <f>shipments[[#This Row],[Sales Amount]]-shipments[[#This Row],[Total Cost]]</f>
        <v>130.19</v>
      </c>
      <c r="P1710" s="9">
        <f>shipments[[#This Row],[Profit]]/shipments[[#This Row],[Sales Amount]]</f>
        <v>0.44169635284139103</v>
      </c>
    </row>
    <row r="1711" spans="1:16" x14ac:dyDescent="1">
      <c r="A1711" t="s">
        <v>1747</v>
      </c>
      <c r="B1711" t="s">
        <v>8048</v>
      </c>
      <c r="C1711" t="s">
        <v>8013</v>
      </c>
      <c r="D1711" t="s">
        <v>8032</v>
      </c>
      <c r="E1711" s="1">
        <v>45495</v>
      </c>
      <c r="F1711">
        <v>1001.25</v>
      </c>
      <c r="G1711">
        <v>167</v>
      </c>
      <c r="H1711" t="s">
        <v>17</v>
      </c>
      <c r="I1711" t="str">
        <f>_xlfn.XLOOKUP(shipments[[#This Row],[SPID]],people[SPID],people[Sales_person],"NA",0)</f>
        <v>Wilone O'Kielt</v>
      </c>
      <c r="J1711">
        <f>YEAR(shipments[[#This Row],[Shipdate]])</f>
        <v>2024</v>
      </c>
      <c r="K1711">
        <f>MONTH(shipments[[#This Row],[Shipdate]])</f>
        <v>7</v>
      </c>
      <c r="L1711" t="str">
        <f>TEXT(shipments[[#This Row],[Shipdate]],"mmmm")</f>
        <v>July</v>
      </c>
      <c r="M1711">
        <f>_xlfn.XLOOKUP(shipments[[#This Row],[PID]],products[PID],products[Cost_per_box],"NA",0)</f>
        <v>3.85</v>
      </c>
      <c r="N1711">
        <f>shipments[[#This Row],[Boxes]]*shipments[[#This Row],[Cost Per Box]]</f>
        <v>642.95000000000005</v>
      </c>
      <c r="O1711">
        <f>shipments[[#This Row],[Sales Amount]]-shipments[[#This Row],[Total Cost]]</f>
        <v>358.29999999999995</v>
      </c>
      <c r="P1711" s="9">
        <f>shipments[[#This Row],[Profit]]/shipments[[#This Row],[Sales Amount]]</f>
        <v>0.35785268414481891</v>
      </c>
    </row>
    <row r="1712" spans="1:16" x14ac:dyDescent="1">
      <c r="A1712" t="s">
        <v>1748</v>
      </c>
      <c r="B1712" t="s">
        <v>8048</v>
      </c>
      <c r="C1712" t="s">
        <v>8013</v>
      </c>
      <c r="D1712" t="s">
        <v>8036</v>
      </c>
      <c r="E1712" s="1">
        <v>45029</v>
      </c>
      <c r="F1712">
        <v>1122.75</v>
      </c>
      <c r="G1712">
        <v>188</v>
      </c>
      <c r="H1712" t="s">
        <v>39</v>
      </c>
      <c r="I1712" t="str">
        <f>_xlfn.XLOOKUP(shipments[[#This Row],[SPID]],people[SPID],people[Sales_person],"NA",0)</f>
        <v>Wilone O'Kielt</v>
      </c>
      <c r="J1712">
        <f>YEAR(shipments[[#This Row],[Shipdate]])</f>
        <v>2023</v>
      </c>
      <c r="K1712">
        <f>MONTH(shipments[[#This Row],[Shipdate]])</f>
        <v>4</v>
      </c>
      <c r="L1712" t="str">
        <f>TEXT(shipments[[#This Row],[Shipdate]],"mmmm")</f>
        <v>April</v>
      </c>
      <c r="M1712">
        <f>_xlfn.XLOOKUP(shipments[[#This Row],[PID]],products[PID],products[Cost_per_box],"NA",0)</f>
        <v>3.85</v>
      </c>
      <c r="N1712">
        <f>shipments[[#This Row],[Boxes]]*shipments[[#This Row],[Cost Per Box]]</f>
        <v>723.80000000000007</v>
      </c>
      <c r="O1712">
        <f>shipments[[#This Row],[Sales Amount]]-shipments[[#This Row],[Total Cost]]</f>
        <v>398.94999999999993</v>
      </c>
      <c r="P1712" s="9">
        <f>shipments[[#This Row],[Profit]]/shipments[[#This Row],[Sales Amount]]</f>
        <v>0.35533288799821861</v>
      </c>
    </row>
    <row r="1713" spans="1:16" x14ac:dyDescent="1">
      <c r="A1713" t="s">
        <v>1749</v>
      </c>
      <c r="B1713" t="s">
        <v>8048</v>
      </c>
      <c r="C1713" t="s">
        <v>8013</v>
      </c>
      <c r="D1713" t="s">
        <v>8037</v>
      </c>
      <c r="E1713" s="1">
        <v>45036</v>
      </c>
      <c r="F1713">
        <v>10289.25</v>
      </c>
      <c r="G1713">
        <v>1715</v>
      </c>
      <c r="H1713" t="s">
        <v>6</v>
      </c>
      <c r="I1713" t="str">
        <f>_xlfn.XLOOKUP(shipments[[#This Row],[SPID]],people[SPID],people[Sales_person],"NA",0)</f>
        <v>Wilone O'Kielt</v>
      </c>
      <c r="J1713">
        <f>YEAR(shipments[[#This Row],[Shipdate]])</f>
        <v>2023</v>
      </c>
      <c r="K1713">
        <f>MONTH(shipments[[#This Row],[Shipdate]])</f>
        <v>4</v>
      </c>
      <c r="L1713" t="str">
        <f>TEXT(shipments[[#This Row],[Shipdate]],"mmmm")</f>
        <v>April</v>
      </c>
      <c r="M1713">
        <f>_xlfn.XLOOKUP(shipments[[#This Row],[PID]],products[PID],products[Cost_per_box],"NA",0)</f>
        <v>3.85</v>
      </c>
      <c r="N1713">
        <f>shipments[[#This Row],[Boxes]]*shipments[[#This Row],[Cost Per Box]]</f>
        <v>6602.75</v>
      </c>
      <c r="O1713">
        <f>shipments[[#This Row],[Sales Amount]]-shipments[[#This Row],[Total Cost]]</f>
        <v>3686.5</v>
      </c>
      <c r="P1713" s="9">
        <f>shipments[[#This Row],[Profit]]/shipments[[#This Row],[Sales Amount]]</f>
        <v>0.35828656121680397</v>
      </c>
    </row>
    <row r="1714" spans="1:16" x14ac:dyDescent="1">
      <c r="A1714" t="s">
        <v>1750</v>
      </c>
      <c r="B1714" t="s">
        <v>8048</v>
      </c>
      <c r="C1714" t="s">
        <v>8013</v>
      </c>
      <c r="D1714" t="s">
        <v>8032</v>
      </c>
      <c r="E1714" s="1">
        <v>45257</v>
      </c>
      <c r="F1714">
        <v>12647.25</v>
      </c>
      <c r="G1714">
        <v>2530</v>
      </c>
      <c r="H1714" t="s">
        <v>6</v>
      </c>
      <c r="I1714" t="str">
        <f>_xlfn.XLOOKUP(shipments[[#This Row],[SPID]],people[SPID],people[Sales_person],"NA",0)</f>
        <v>Wilone O'Kielt</v>
      </c>
      <c r="J1714">
        <f>YEAR(shipments[[#This Row],[Shipdate]])</f>
        <v>2023</v>
      </c>
      <c r="K1714">
        <f>MONTH(shipments[[#This Row],[Shipdate]])</f>
        <v>11</v>
      </c>
      <c r="L1714" t="str">
        <f>TEXT(shipments[[#This Row],[Shipdate]],"mmmm")</f>
        <v>November</v>
      </c>
      <c r="M1714">
        <f>_xlfn.XLOOKUP(shipments[[#This Row],[PID]],products[PID],products[Cost_per_box],"NA",0)</f>
        <v>3.85</v>
      </c>
      <c r="N1714">
        <f>shipments[[#This Row],[Boxes]]*shipments[[#This Row],[Cost Per Box]]</f>
        <v>9740.5</v>
      </c>
      <c r="O1714">
        <f>shipments[[#This Row],[Sales Amount]]-shipments[[#This Row],[Total Cost]]</f>
        <v>2906.75</v>
      </c>
      <c r="P1714" s="9">
        <f>shipments[[#This Row],[Profit]]/shipments[[#This Row],[Sales Amount]]</f>
        <v>0.22983257229832571</v>
      </c>
    </row>
    <row r="1715" spans="1:16" x14ac:dyDescent="1">
      <c r="A1715" t="s">
        <v>1751</v>
      </c>
      <c r="B1715" t="s">
        <v>8048</v>
      </c>
      <c r="C1715" t="s">
        <v>8014</v>
      </c>
      <c r="D1715" t="s">
        <v>8036</v>
      </c>
      <c r="E1715" s="1">
        <v>45330</v>
      </c>
      <c r="F1715">
        <v>4122</v>
      </c>
      <c r="G1715">
        <v>516</v>
      </c>
      <c r="H1715" t="s">
        <v>6</v>
      </c>
      <c r="I1715" t="str">
        <f>_xlfn.XLOOKUP(shipments[[#This Row],[SPID]],people[SPID],people[Sales_person],"NA",0)</f>
        <v>Wilone O'Kielt</v>
      </c>
      <c r="J1715">
        <f>YEAR(shipments[[#This Row],[Shipdate]])</f>
        <v>2024</v>
      </c>
      <c r="K1715">
        <f>MONTH(shipments[[#This Row],[Shipdate]])</f>
        <v>2</v>
      </c>
      <c r="L1715" t="str">
        <f>TEXT(shipments[[#This Row],[Shipdate]],"mmmm")</f>
        <v>February</v>
      </c>
      <c r="M1715">
        <f>_xlfn.XLOOKUP(shipments[[#This Row],[PID]],products[PID],products[Cost_per_box],"NA",0)</f>
        <v>5.72</v>
      </c>
      <c r="N1715">
        <f>shipments[[#This Row],[Boxes]]*shipments[[#This Row],[Cost Per Box]]</f>
        <v>2951.52</v>
      </c>
      <c r="O1715">
        <f>shipments[[#This Row],[Sales Amount]]-shipments[[#This Row],[Total Cost]]</f>
        <v>1170.48</v>
      </c>
      <c r="P1715" s="9">
        <f>shipments[[#This Row],[Profit]]/shipments[[#This Row],[Sales Amount]]</f>
        <v>0.28395924308588066</v>
      </c>
    </row>
    <row r="1716" spans="1:16" x14ac:dyDescent="1">
      <c r="A1716" t="s">
        <v>1752</v>
      </c>
      <c r="B1716" t="s">
        <v>8048</v>
      </c>
      <c r="C1716" t="s">
        <v>8014</v>
      </c>
      <c r="D1716" t="s">
        <v>8032</v>
      </c>
      <c r="E1716" s="1">
        <v>45547</v>
      </c>
      <c r="F1716">
        <v>479.25</v>
      </c>
      <c r="G1716">
        <v>69</v>
      </c>
      <c r="H1716" t="s">
        <v>25</v>
      </c>
      <c r="I1716" t="str">
        <f>_xlfn.XLOOKUP(shipments[[#This Row],[SPID]],people[SPID],people[Sales_person],"NA",0)</f>
        <v>Wilone O'Kielt</v>
      </c>
      <c r="J1716">
        <f>YEAR(shipments[[#This Row],[Shipdate]])</f>
        <v>2024</v>
      </c>
      <c r="K1716">
        <f>MONTH(shipments[[#This Row],[Shipdate]])</f>
        <v>9</v>
      </c>
      <c r="L1716" t="str">
        <f>TEXT(shipments[[#This Row],[Shipdate]],"mmmm")</f>
        <v>September</v>
      </c>
      <c r="M1716">
        <f>_xlfn.XLOOKUP(shipments[[#This Row],[PID]],products[PID],products[Cost_per_box],"NA",0)</f>
        <v>5.72</v>
      </c>
      <c r="N1716">
        <f>shipments[[#This Row],[Boxes]]*shipments[[#This Row],[Cost Per Box]]</f>
        <v>394.68</v>
      </c>
      <c r="O1716">
        <f>shipments[[#This Row],[Sales Amount]]-shipments[[#This Row],[Total Cost]]</f>
        <v>84.57</v>
      </c>
      <c r="P1716" s="9">
        <f>shipments[[#This Row],[Profit]]/shipments[[#This Row],[Sales Amount]]</f>
        <v>0.17646322378716744</v>
      </c>
    </row>
    <row r="1717" spans="1:16" x14ac:dyDescent="1">
      <c r="A1717" t="s">
        <v>1753</v>
      </c>
      <c r="B1717" t="s">
        <v>8048</v>
      </c>
      <c r="C1717" t="s">
        <v>8014</v>
      </c>
      <c r="D1717" t="s">
        <v>8037</v>
      </c>
      <c r="E1717" s="1">
        <v>45328</v>
      </c>
      <c r="F1717">
        <v>4691.25</v>
      </c>
      <c r="G1717">
        <v>671</v>
      </c>
      <c r="H1717" t="s">
        <v>6</v>
      </c>
      <c r="I1717" t="str">
        <f>_xlfn.XLOOKUP(shipments[[#This Row],[SPID]],people[SPID],people[Sales_person],"NA",0)</f>
        <v>Wilone O'Kielt</v>
      </c>
      <c r="J1717">
        <f>YEAR(shipments[[#This Row],[Shipdate]])</f>
        <v>2024</v>
      </c>
      <c r="K1717">
        <f>MONTH(shipments[[#This Row],[Shipdate]])</f>
        <v>2</v>
      </c>
      <c r="L1717" t="str">
        <f>TEXT(shipments[[#This Row],[Shipdate]],"mmmm")</f>
        <v>February</v>
      </c>
      <c r="M1717">
        <f>_xlfn.XLOOKUP(shipments[[#This Row],[PID]],products[PID],products[Cost_per_box],"NA",0)</f>
        <v>5.72</v>
      </c>
      <c r="N1717">
        <f>shipments[[#This Row],[Boxes]]*shipments[[#This Row],[Cost Per Box]]</f>
        <v>3838.12</v>
      </c>
      <c r="O1717">
        <f>shipments[[#This Row],[Sales Amount]]-shipments[[#This Row],[Total Cost]]</f>
        <v>853.13000000000011</v>
      </c>
      <c r="P1717" s="9">
        <f>shipments[[#This Row],[Profit]]/shipments[[#This Row],[Sales Amount]]</f>
        <v>0.18185558220090597</v>
      </c>
    </row>
    <row r="1718" spans="1:16" x14ac:dyDescent="1">
      <c r="A1718" t="s">
        <v>1754</v>
      </c>
      <c r="B1718" t="s">
        <v>8048</v>
      </c>
      <c r="C1718" t="s">
        <v>8014</v>
      </c>
      <c r="D1718" t="s">
        <v>8037</v>
      </c>
      <c r="E1718" s="1">
        <v>44966</v>
      </c>
      <c r="F1718">
        <v>184.5</v>
      </c>
      <c r="G1718">
        <v>27</v>
      </c>
      <c r="H1718" t="s">
        <v>6</v>
      </c>
      <c r="I1718" t="str">
        <f>_xlfn.XLOOKUP(shipments[[#This Row],[SPID]],people[SPID],people[Sales_person],"NA",0)</f>
        <v>Wilone O'Kielt</v>
      </c>
      <c r="J1718">
        <f>YEAR(shipments[[#This Row],[Shipdate]])</f>
        <v>2023</v>
      </c>
      <c r="K1718">
        <f>MONTH(shipments[[#This Row],[Shipdate]])</f>
        <v>2</v>
      </c>
      <c r="L1718" t="str">
        <f>TEXT(shipments[[#This Row],[Shipdate]],"mmmm")</f>
        <v>February</v>
      </c>
      <c r="M1718">
        <f>_xlfn.XLOOKUP(shipments[[#This Row],[PID]],products[PID],products[Cost_per_box],"NA",0)</f>
        <v>5.72</v>
      </c>
      <c r="N1718">
        <f>shipments[[#This Row],[Boxes]]*shipments[[#This Row],[Cost Per Box]]</f>
        <v>154.44</v>
      </c>
      <c r="O1718">
        <f>shipments[[#This Row],[Sales Amount]]-shipments[[#This Row],[Total Cost]]</f>
        <v>30.060000000000002</v>
      </c>
      <c r="P1718" s="9">
        <f>shipments[[#This Row],[Profit]]/shipments[[#This Row],[Sales Amount]]</f>
        <v>0.16292682926829269</v>
      </c>
    </row>
    <row r="1719" spans="1:16" x14ac:dyDescent="1">
      <c r="A1719" t="s">
        <v>1755</v>
      </c>
      <c r="B1719" t="s">
        <v>8048</v>
      </c>
      <c r="C1719" t="s">
        <v>8014</v>
      </c>
      <c r="D1719" t="s">
        <v>8033</v>
      </c>
      <c r="E1719" s="1">
        <v>45372</v>
      </c>
      <c r="F1719">
        <v>7562.25</v>
      </c>
      <c r="G1719">
        <v>1081</v>
      </c>
      <c r="H1719" t="s">
        <v>6</v>
      </c>
      <c r="I1719" t="str">
        <f>_xlfn.XLOOKUP(shipments[[#This Row],[SPID]],people[SPID],people[Sales_person],"NA",0)</f>
        <v>Wilone O'Kielt</v>
      </c>
      <c r="J1719">
        <f>YEAR(shipments[[#This Row],[Shipdate]])</f>
        <v>2024</v>
      </c>
      <c r="K1719">
        <f>MONTH(shipments[[#This Row],[Shipdate]])</f>
        <v>3</v>
      </c>
      <c r="L1719" t="str">
        <f>TEXT(shipments[[#This Row],[Shipdate]],"mmmm")</f>
        <v>March</v>
      </c>
      <c r="M1719">
        <f>_xlfn.XLOOKUP(shipments[[#This Row],[PID]],products[PID],products[Cost_per_box],"NA",0)</f>
        <v>5.72</v>
      </c>
      <c r="N1719">
        <f>shipments[[#This Row],[Boxes]]*shipments[[#This Row],[Cost Per Box]]</f>
        <v>6183.32</v>
      </c>
      <c r="O1719">
        <f>shipments[[#This Row],[Sales Amount]]-shipments[[#This Row],[Total Cost]]</f>
        <v>1378.9300000000003</v>
      </c>
      <c r="P1719" s="9">
        <f>shipments[[#This Row],[Profit]]/shipments[[#This Row],[Sales Amount]]</f>
        <v>0.18234387913650041</v>
      </c>
    </row>
    <row r="1720" spans="1:16" x14ac:dyDescent="1">
      <c r="A1720" t="s">
        <v>1756</v>
      </c>
      <c r="B1720" t="s">
        <v>8048</v>
      </c>
      <c r="C1720" t="s">
        <v>8014</v>
      </c>
      <c r="D1720" t="s">
        <v>8034</v>
      </c>
      <c r="E1720" s="1">
        <v>45495</v>
      </c>
      <c r="F1720">
        <v>3438</v>
      </c>
      <c r="G1720">
        <v>688</v>
      </c>
      <c r="H1720" t="s">
        <v>17</v>
      </c>
      <c r="I1720" t="str">
        <f>_xlfn.XLOOKUP(shipments[[#This Row],[SPID]],people[SPID],people[Sales_person],"NA",0)</f>
        <v>Wilone O'Kielt</v>
      </c>
      <c r="J1720">
        <f>YEAR(shipments[[#This Row],[Shipdate]])</f>
        <v>2024</v>
      </c>
      <c r="K1720">
        <f>MONTH(shipments[[#This Row],[Shipdate]])</f>
        <v>7</v>
      </c>
      <c r="L1720" t="str">
        <f>TEXT(shipments[[#This Row],[Shipdate]],"mmmm")</f>
        <v>July</v>
      </c>
      <c r="M1720">
        <f>_xlfn.XLOOKUP(shipments[[#This Row],[PID]],products[PID],products[Cost_per_box],"NA",0)</f>
        <v>5.72</v>
      </c>
      <c r="N1720">
        <f>shipments[[#This Row],[Boxes]]*shipments[[#This Row],[Cost Per Box]]</f>
        <v>3935.3599999999997</v>
      </c>
      <c r="O1720">
        <f>shipments[[#This Row],[Sales Amount]]-shipments[[#This Row],[Total Cost]]</f>
        <v>-497.35999999999967</v>
      </c>
      <c r="P1720" s="9">
        <f>shipments[[#This Row],[Profit]]/shipments[[#This Row],[Sales Amount]]</f>
        <v>-0.14466550319953453</v>
      </c>
    </row>
    <row r="1721" spans="1:16" x14ac:dyDescent="1">
      <c r="A1721" t="s">
        <v>1757</v>
      </c>
      <c r="B1721" t="s">
        <v>8048</v>
      </c>
      <c r="C1721" t="s">
        <v>8015</v>
      </c>
      <c r="D1721" t="s">
        <v>8036</v>
      </c>
      <c r="E1721" s="1">
        <v>45404</v>
      </c>
      <c r="F1721">
        <v>2245.5</v>
      </c>
      <c r="G1721">
        <v>81</v>
      </c>
      <c r="H1721" t="s">
        <v>6</v>
      </c>
      <c r="I1721" t="str">
        <f>_xlfn.XLOOKUP(shipments[[#This Row],[SPID]],people[SPID],people[Sales_person],"NA",0)</f>
        <v>Wilone O'Kielt</v>
      </c>
      <c r="J1721">
        <f>YEAR(shipments[[#This Row],[Shipdate]])</f>
        <v>2024</v>
      </c>
      <c r="K1721">
        <f>MONTH(shipments[[#This Row],[Shipdate]])</f>
        <v>4</v>
      </c>
      <c r="L1721" t="str">
        <f>TEXT(shipments[[#This Row],[Shipdate]],"mmmm")</f>
        <v>April</v>
      </c>
      <c r="M1721">
        <f>_xlfn.XLOOKUP(shipments[[#This Row],[PID]],products[PID],products[Cost_per_box],"NA",0)</f>
        <v>6.31</v>
      </c>
      <c r="N1721">
        <f>shipments[[#This Row],[Boxes]]*shipments[[#This Row],[Cost Per Box]]</f>
        <v>511.10999999999996</v>
      </c>
      <c r="O1721">
        <f>shipments[[#This Row],[Sales Amount]]-shipments[[#This Row],[Total Cost]]</f>
        <v>1734.39</v>
      </c>
      <c r="P1721" s="9">
        <f>shipments[[#This Row],[Profit]]/shipments[[#This Row],[Sales Amount]]</f>
        <v>0.7723847695390782</v>
      </c>
    </row>
    <row r="1722" spans="1:16" x14ac:dyDescent="1">
      <c r="A1722" t="s">
        <v>1758</v>
      </c>
      <c r="B1722" t="s">
        <v>8048</v>
      </c>
      <c r="C1722" t="s">
        <v>8015</v>
      </c>
      <c r="D1722" t="s">
        <v>8034</v>
      </c>
      <c r="E1722" s="1">
        <v>45030</v>
      </c>
      <c r="F1722">
        <v>747</v>
      </c>
      <c r="G1722">
        <v>28</v>
      </c>
      <c r="H1722" t="s">
        <v>6</v>
      </c>
      <c r="I1722" t="str">
        <f>_xlfn.XLOOKUP(shipments[[#This Row],[SPID]],people[SPID],people[Sales_person],"NA",0)</f>
        <v>Wilone O'Kielt</v>
      </c>
      <c r="J1722">
        <f>YEAR(shipments[[#This Row],[Shipdate]])</f>
        <v>2023</v>
      </c>
      <c r="K1722">
        <f>MONTH(shipments[[#This Row],[Shipdate]])</f>
        <v>4</v>
      </c>
      <c r="L1722" t="str">
        <f>TEXT(shipments[[#This Row],[Shipdate]],"mmmm")</f>
        <v>April</v>
      </c>
      <c r="M1722">
        <f>_xlfn.XLOOKUP(shipments[[#This Row],[PID]],products[PID],products[Cost_per_box],"NA",0)</f>
        <v>6.31</v>
      </c>
      <c r="N1722">
        <f>shipments[[#This Row],[Boxes]]*shipments[[#This Row],[Cost Per Box]]</f>
        <v>176.67999999999998</v>
      </c>
      <c r="O1722">
        <f>shipments[[#This Row],[Sales Amount]]-shipments[[#This Row],[Total Cost]]</f>
        <v>570.32000000000005</v>
      </c>
      <c r="P1722" s="9">
        <f>shipments[[#This Row],[Profit]]/shipments[[#This Row],[Sales Amount]]</f>
        <v>0.76348058902275773</v>
      </c>
    </row>
    <row r="1723" spans="1:16" x14ac:dyDescent="1">
      <c r="A1723" t="s">
        <v>1759</v>
      </c>
      <c r="B1723" t="s">
        <v>8048</v>
      </c>
      <c r="C1723" t="s">
        <v>8016</v>
      </c>
      <c r="D1723" t="s">
        <v>8033</v>
      </c>
      <c r="E1723" s="1">
        <v>45530</v>
      </c>
      <c r="F1723">
        <v>5850</v>
      </c>
      <c r="G1723">
        <v>244</v>
      </c>
      <c r="H1723" t="s">
        <v>17</v>
      </c>
      <c r="I1723" t="str">
        <f>_xlfn.XLOOKUP(shipments[[#This Row],[SPID]],people[SPID],people[Sales_person],"NA",0)</f>
        <v>Wilone O'Kielt</v>
      </c>
      <c r="J1723">
        <f>YEAR(shipments[[#This Row],[Shipdate]])</f>
        <v>2024</v>
      </c>
      <c r="K1723">
        <f>MONTH(shipments[[#This Row],[Shipdate]])</f>
        <v>8</v>
      </c>
      <c r="L1723" t="str">
        <f>TEXT(shipments[[#This Row],[Shipdate]],"mmmm")</f>
        <v>August</v>
      </c>
      <c r="M1723">
        <f>_xlfn.XLOOKUP(shipments[[#This Row],[PID]],products[PID],products[Cost_per_box],"NA",0)</f>
        <v>9.94</v>
      </c>
      <c r="N1723">
        <f>shipments[[#This Row],[Boxes]]*shipments[[#This Row],[Cost Per Box]]</f>
        <v>2425.3599999999997</v>
      </c>
      <c r="O1723">
        <f>shipments[[#This Row],[Sales Amount]]-shipments[[#This Row],[Total Cost]]</f>
        <v>3424.6400000000003</v>
      </c>
      <c r="P1723" s="9">
        <f>shipments[[#This Row],[Profit]]/shipments[[#This Row],[Sales Amount]]</f>
        <v>0.58540854700854705</v>
      </c>
    </row>
    <row r="1724" spans="1:16" x14ac:dyDescent="1">
      <c r="A1724" t="s">
        <v>1760</v>
      </c>
      <c r="B1724" t="s">
        <v>8048</v>
      </c>
      <c r="C1724" t="s">
        <v>8016</v>
      </c>
      <c r="D1724" t="s">
        <v>8034</v>
      </c>
      <c r="E1724" s="1">
        <v>45502</v>
      </c>
      <c r="F1724">
        <v>6594.75</v>
      </c>
      <c r="G1724">
        <v>275</v>
      </c>
      <c r="H1724" t="s">
        <v>17</v>
      </c>
      <c r="I1724" t="str">
        <f>_xlfn.XLOOKUP(shipments[[#This Row],[SPID]],people[SPID],people[Sales_person],"NA",0)</f>
        <v>Wilone O'Kielt</v>
      </c>
      <c r="J1724">
        <f>YEAR(shipments[[#This Row],[Shipdate]])</f>
        <v>2024</v>
      </c>
      <c r="K1724">
        <f>MONTH(shipments[[#This Row],[Shipdate]])</f>
        <v>7</v>
      </c>
      <c r="L1724" t="str">
        <f>TEXT(shipments[[#This Row],[Shipdate]],"mmmm")</f>
        <v>July</v>
      </c>
      <c r="M1724">
        <f>_xlfn.XLOOKUP(shipments[[#This Row],[PID]],products[PID],products[Cost_per_box],"NA",0)</f>
        <v>9.94</v>
      </c>
      <c r="N1724">
        <f>shipments[[#This Row],[Boxes]]*shipments[[#This Row],[Cost Per Box]]</f>
        <v>2733.5</v>
      </c>
      <c r="O1724">
        <f>shipments[[#This Row],[Sales Amount]]-shipments[[#This Row],[Total Cost]]</f>
        <v>3861.25</v>
      </c>
      <c r="P1724" s="9">
        <f>shipments[[#This Row],[Profit]]/shipments[[#This Row],[Sales Amount]]</f>
        <v>0.58550362030402969</v>
      </c>
    </row>
    <row r="1725" spans="1:16" x14ac:dyDescent="1">
      <c r="A1725" t="s">
        <v>1761</v>
      </c>
      <c r="B1725" t="s">
        <v>8048</v>
      </c>
      <c r="C1725" t="s">
        <v>8017</v>
      </c>
      <c r="D1725" t="s">
        <v>8033</v>
      </c>
      <c r="E1725" s="1">
        <v>45286</v>
      </c>
      <c r="F1725">
        <v>13061.25</v>
      </c>
      <c r="G1725">
        <v>622</v>
      </c>
      <c r="H1725" t="s">
        <v>6</v>
      </c>
      <c r="I1725" t="str">
        <f>_xlfn.XLOOKUP(shipments[[#This Row],[SPID]],people[SPID],people[Sales_person],"NA",0)</f>
        <v>Wilone O'Kielt</v>
      </c>
      <c r="J1725">
        <f>YEAR(shipments[[#This Row],[Shipdate]])</f>
        <v>2023</v>
      </c>
      <c r="K1725">
        <f>MONTH(shipments[[#This Row],[Shipdate]])</f>
        <v>12</v>
      </c>
      <c r="L1725" t="str">
        <f>TEXT(shipments[[#This Row],[Shipdate]],"mmmm")</f>
        <v>December</v>
      </c>
      <c r="M1725">
        <f>_xlfn.XLOOKUP(shipments[[#This Row],[PID]],products[PID],products[Cost_per_box],"NA",0)</f>
        <v>7.73</v>
      </c>
      <c r="N1725">
        <f>shipments[[#This Row],[Boxes]]*shipments[[#This Row],[Cost Per Box]]</f>
        <v>4808.0600000000004</v>
      </c>
      <c r="O1725">
        <f>shipments[[#This Row],[Sales Amount]]-shipments[[#This Row],[Total Cost]]</f>
        <v>8253.1899999999987</v>
      </c>
      <c r="P1725" s="9">
        <f>shipments[[#This Row],[Profit]]/shipments[[#This Row],[Sales Amount]]</f>
        <v>0.63188362522729435</v>
      </c>
    </row>
    <row r="1726" spans="1:16" x14ac:dyDescent="1">
      <c r="A1726" t="s">
        <v>1762</v>
      </c>
      <c r="B1726" t="s">
        <v>8048</v>
      </c>
      <c r="C1726" t="s">
        <v>8017</v>
      </c>
      <c r="D1726" t="s">
        <v>8037</v>
      </c>
      <c r="E1726" s="1">
        <v>45484</v>
      </c>
      <c r="F1726">
        <v>8745.75</v>
      </c>
      <c r="G1726">
        <v>417</v>
      </c>
      <c r="H1726" t="s">
        <v>17</v>
      </c>
      <c r="I1726" t="str">
        <f>_xlfn.XLOOKUP(shipments[[#This Row],[SPID]],people[SPID],people[Sales_person],"NA",0)</f>
        <v>Wilone O'Kielt</v>
      </c>
      <c r="J1726">
        <f>YEAR(shipments[[#This Row],[Shipdate]])</f>
        <v>2024</v>
      </c>
      <c r="K1726">
        <f>MONTH(shipments[[#This Row],[Shipdate]])</f>
        <v>7</v>
      </c>
      <c r="L1726" t="str">
        <f>TEXT(shipments[[#This Row],[Shipdate]],"mmmm")</f>
        <v>July</v>
      </c>
      <c r="M1726">
        <f>_xlfn.XLOOKUP(shipments[[#This Row],[PID]],products[PID],products[Cost_per_box],"NA",0)</f>
        <v>7.73</v>
      </c>
      <c r="N1726">
        <f>shipments[[#This Row],[Boxes]]*shipments[[#This Row],[Cost Per Box]]</f>
        <v>3223.4100000000003</v>
      </c>
      <c r="O1726">
        <f>shipments[[#This Row],[Sales Amount]]-shipments[[#This Row],[Total Cost]]</f>
        <v>5522.34</v>
      </c>
      <c r="P1726" s="9">
        <f>shipments[[#This Row],[Profit]]/shipments[[#This Row],[Sales Amount]]</f>
        <v>0.63143126661521309</v>
      </c>
    </row>
    <row r="1727" spans="1:16" x14ac:dyDescent="1">
      <c r="A1727" t="s">
        <v>1763</v>
      </c>
      <c r="B1727" t="s">
        <v>8048</v>
      </c>
      <c r="C1727" t="s">
        <v>8017</v>
      </c>
      <c r="D1727" t="s">
        <v>8032</v>
      </c>
      <c r="E1727" s="1">
        <v>45075</v>
      </c>
      <c r="F1727">
        <v>3539.25</v>
      </c>
      <c r="G1727">
        <v>177</v>
      </c>
      <c r="H1727" t="s">
        <v>39</v>
      </c>
      <c r="I1727" t="str">
        <f>_xlfn.XLOOKUP(shipments[[#This Row],[SPID]],people[SPID],people[Sales_person],"NA",0)</f>
        <v>Wilone O'Kielt</v>
      </c>
      <c r="J1727">
        <f>YEAR(shipments[[#This Row],[Shipdate]])</f>
        <v>2023</v>
      </c>
      <c r="K1727">
        <f>MONTH(shipments[[#This Row],[Shipdate]])</f>
        <v>5</v>
      </c>
      <c r="L1727" t="str">
        <f>TEXT(shipments[[#This Row],[Shipdate]],"mmmm")</f>
        <v>May</v>
      </c>
      <c r="M1727">
        <f>_xlfn.XLOOKUP(shipments[[#This Row],[PID]],products[PID],products[Cost_per_box],"NA",0)</f>
        <v>7.73</v>
      </c>
      <c r="N1727">
        <f>shipments[[#This Row],[Boxes]]*shipments[[#This Row],[Cost Per Box]]</f>
        <v>1368.21</v>
      </c>
      <c r="O1727">
        <f>shipments[[#This Row],[Sales Amount]]-shipments[[#This Row],[Total Cost]]</f>
        <v>2171.04</v>
      </c>
      <c r="P1727" s="9">
        <f>shipments[[#This Row],[Profit]]/shipments[[#This Row],[Sales Amount]]</f>
        <v>0.61341809705446071</v>
      </c>
    </row>
    <row r="1728" spans="1:16" x14ac:dyDescent="1">
      <c r="A1728" t="s">
        <v>1764</v>
      </c>
      <c r="B1728" t="s">
        <v>8048</v>
      </c>
      <c r="C1728" t="s">
        <v>8018</v>
      </c>
      <c r="D1728" t="s">
        <v>8036</v>
      </c>
      <c r="E1728" s="1">
        <v>45495</v>
      </c>
      <c r="F1728">
        <v>1509.75</v>
      </c>
      <c r="G1728">
        <v>66</v>
      </c>
      <c r="H1728" t="s">
        <v>17</v>
      </c>
      <c r="I1728" t="str">
        <f>_xlfn.XLOOKUP(shipments[[#This Row],[SPID]],people[SPID],people[Sales_person],"NA",0)</f>
        <v>Wilone O'Kielt</v>
      </c>
      <c r="J1728">
        <f>YEAR(shipments[[#This Row],[Shipdate]])</f>
        <v>2024</v>
      </c>
      <c r="K1728">
        <f>MONTH(shipments[[#This Row],[Shipdate]])</f>
        <v>7</v>
      </c>
      <c r="L1728" t="str">
        <f>TEXT(shipments[[#This Row],[Shipdate]],"mmmm")</f>
        <v>July</v>
      </c>
      <c r="M1728">
        <f>_xlfn.XLOOKUP(shipments[[#This Row],[PID]],products[PID],products[Cost_per_box],"NA",0)</f>
        <v>3.68</v>
      </c>
      <c r="N1728">
        <f>shipments[[#This Row],[Boxes]]*shipments[[#This Row],[Cost Per Box]]</f>
        <v>242.88000000000002</v>
      </c>
      <c r="O1728">
        <f>shipments[[#This Row],[Sales Amount]]-shipments[[#This Row],[Total Cost]]</f>
        <v>1266.8699999999999</v>
      </c>
      <c r="P1728" s="9">
        <f>shipments[[#This Row],[Profit]]/shipments[[#This Row],[Sales Amount]]</f>
        <v>0.83912568306010926</v>
      </c>
    </row>
    <row r="1729" spans="1:16" x14ac:dyDescent="1">
      <c r="A1729" t="s">
        <v>1765</v>
      </c>
      <c r="B1729" t="s">
        <v>8048</v>
      </c>
      <c r="C1729" t="s">
        <v>8019</v>
      </c>
      <c r="D1729" t="s">
        <v>8032</v>
      </c>
      <c r="E1729" s="1">
        <v>45559</v>
      </c>
      <c r="F1729">
        <v>189</v>
      </c>
      <c r="G1729">
        <v>14</v>
      </c>
      <c r="H1729" t="s">
        <v>25</v>
      </c>
      <c r="I1729" t="str">
        <f>_xlfn.XLOOKUP(shipments[[#This Row],[SPID]],people[SPID],people[Sales_person],"NA",0)</f>
        <v>Wilone O'Kielt</v>
      </c>
      <c r="J1729">
        <f>YEAR(shipments[[#This Row],[Shipdate]])</f>
        <v>2024</v>
      </c>
      <c r="K1729">
        <f>MONTH(shipments[[#This Row],[Shipdate]])</f>
        <v>9</v>
      </c>
      <c r="L1729" t="str">
        <f>TEXT(shipments[[#This Row],[Shipdate]],"mmmm")</f>
        <v>September</v>
      </c>
      <c r="M1729">
        <f>_xlfn.XLOOKUP(shipments[[#This Row],[PID]],products[PID],products[Cost_per_box],"NA",0)</f>
        <v>8.2200000000000006</v>
      </c>
      <c r="N1729">
        <f>shipments[[#This Row],[Boxes]]*shipments[[#This Row],[Cost Per Box]]</f>
        <v>115.08000000000001</v>
      </c>
      <c r="O1729">
        <f>shipments[[#This Row],[Sales Amount]]-shipments[[#This Row],[Total Cost]]</f>
        <v>73.919999999999987</v>
      </c>
      <c r="P1729" s="9">
        <f>shipments[[#This Row],[Profit]]/shipments[[#This Row],[Sales Amount]]</f>
        <v>0.39111111111111102</v>
      </c>
    </row>
    <row r="1730" spans="1:16" x14ac:dyDescent="1">
      <c r="A1730" t="s">
        <v>1766</v>
      </c>
      <c r="B1730" t="s">
        <v>8048</v>
      </c>
      <c r="C1730" t="s">
        <v>8019</v>
      </c>
      <c r="D1730" t="s">
        <v>8032</v>
      </c>
      <c r="E1730" s="1">
        <v>45450</v>
      </c>
      <c r="F1730">
        <v>2115</v>
      </c>
      <c r="G1730">
        <v>177</v>
      </c>
      <c r="H1730" t="s">
        <v>6</v>
      </c>
      <c r="I1730" t="str">
        <f>_xlfn.XLOOKUP(shipments[[#This Row],[SPID]],people[SPID],people[Sales_person],"NA",0)</f>
        <v>Wilone O'Kielt</v>
      </c>
      <c r="J1730">
        <f>YEAR(shipments[[#This Row],[Shipdate]])</f>
        <v>2024</v>
      </c>
      <c r="K1730">
        <f>MONTH(shipments[[#This Row],[Shipdate]])</f>
        <v>6</v>
      </c>
      <c r="L1730" t="str">
        <f>TEXT(shipments[[#This Row],[Shipdate]],"mmmm")</f>
        <v>June</v>
      </c>
      <c r="M1730">
        <f>_xlfn.XLOOKUP(shipments[[#This Row],[PID]],products[PID],products[Cost_per_box],"NA",0)</f>
        <v>8.2200000000000006</v>
      </c>
      <c r="N1730">
        <f>shipments[[#This Row],[Boxes]]*shipments[[#This Row],[Cost Per Box]]</f>
        <v>1454.94</v>
      </c>
      <c r="O1730">
        <f>shipments[[#This Row],[Sales Amount]]-shipments[[#This Row],[Total Cost]]</f>
        <v>660.06</v>
      </c>
      <c r="P1730" s="9">
        <f>shipments[[#This Row],[Profit]]/shipments[[#This Row],[Sales Amount]]</f>
        <v>0.31208510638297871</v>
      </c>
    </row>
    <row r="1731" spans="1:16" x14ac:dyDescent="1">
      <c r="A1731" t="s">
        <v>1767</v>
      </c>
      <c r="B1731" t="s">
        <v>8048</v>
      </c>
      <c r="C1731" t="s">
        <v>8019</v>
      </c>
      <c r="D1731" t="s">
        <v>8036</v>
      </c>
      <c r="E1731" s="1">
        <v>45217</v>
      </c>
      <c r="F1731">
        <v>3413.25</v>
      </c>
      <c r="G1731">
        <v>285</v>
      </c>
      <c r="H1731" t="s">
        <v>6</v>
      </c>
      <c r="I1731" t="str">
        <f>_xlfn.XLOOKUP(shipments[[#This Row],[SPID]],people[SPID],people[Sales_person],"NA",0)</f>
        <v>Wilone O'Kielt</v>
      </c>
      <c r="J1731">
        <f>YEAR(shipments[[#This Row],[Shipdate]])</f>
        <v>2023</v>
      </c>
      <c r="K1731">
        <f>MONTH(shipments[[#This Row],[Shipdate]])</f>
        <v>10</v>
      </c>
      <c r="L1731" t="str">
        <f>TEXT(shipments[[#This Row],[Shipdate]],"mmmm")</f>
        <v>October</v>
      </c>
      <c r="M1731">
        <f>_xlfn.XLOOKUP(shipments[[#This Row],[PID]],products[PID],products[Cost_per_box],"NA",0)</f>
        <v>8.2200000000000006</v>
      </c>
      <c r="N1731">
        <f>shipments[[#This Row],[Boxes]]*shipments[[#This Row],[Cost Per Box]]</f>
        <v>2342.7000000000003</v>
      </c>
      <c r="O1731">
        <f>shipments[[#This Row],[Sales Amount]]-shipments[[#This Row],[Total Cost]]</f>
        <v>1070.5499999999997</v>
      </c>
      <c r="P1731" s="9">
        <f>shipments[[#This Row],[Profit]]/shipments[[#This Row],[Sales Amount]]</f>
        <v>0.31364535266974286</v>
      </c>
    </row>
    <row r="1732" spans="1:16" x14ac:dyDescent="1">
      <c r="A1732" t="s">
        <v>1768</v>
      </c>
      <c r="B1732" t="s">
        <v>8048</v>
      </c>
      <c r="C1732" t="s">
        <v>8019</v>
      </c>
      <c r="D1732" t="s">
        <v>8037</v>
      </c>
      <c r="E1732" s="1">
        <v>45448</v>
      </c>
      <c r="F1732">
        <v>5096.25</v>
      </c>
      <c r="G1732">
        <v>319</v>
      </c>
      <c r="H1732" t="s">
        <v>6</v>
      </c>
      <c r="I1732" t="str">
        <f>_xlfn.XLOOKUP(shipments[[#This Row],[SPID]],people[SPID],people[Sales_person],"NA",0)</f>
        <v>Wilone O'Kielt</v>
      </c>
      <c r="J1732">
        <f>YEAR(shipments[[#This Row],[Shipdate]])</f>
        <v>2024</v>
      </c>
      <c r="K1732">
        <f>MONTH(shipments[[#This Row],[Shipdate]])</f>
        <v>6</v>
      </c>
      <c r="L1732" t="str">
        <f>TEXT(shipments[[#This Row],[Shipdate]],"mmmm")</f>
        <v>June</v>
      </c>
      <c r="M1732">
        <f>_xlfn.XLOOKUP(shipments[[#This Row],[PID]],products[PID],products[Cost_per_box],"NA",0)</f>
        <v>8.2200000000000006</v>
      </c>
      <c r="N1732">
        <f>shipments[[#This Row],[Boxes]]*shipments[[#This Row],[Cost Per Box]]</f>
        <v>2622.1800000000003</v>
      </c>
      <c r="O1732">
        <f>shipments[[#This Row],[Sales Amount]]-shipments[[#This Row],[Total Cost]]</f>
        <v>2474.0699999999997</v>
      </c>
      <c r="P1732" s="9">
        <f>shipments[[#This Row],[Profit]]/shipments[[#This Row],[Sales Amount]]</f>
        <v>0.48546872700515081</v>
      </c>
    </row>
    <row r="1733" spans="1:16" x14ac:dyDescent="1">
      <c r="A1733" t="s">
        <v>1769</v>
      </c>
      <c r="B1733" t="s">
        <v>8048</v>
      </c>
      <c r="C1733" t="s">
        <v>8019</v>
      </c>
      <c r="D1733" t="s">
        <v>8037</v>
      </c>
      <c r="E1733" s="1">
        <v>45244</v>
      </c>
      <c r="F1733">
        <v>2099.25</v>
      </c>
      <c r="G1733">
        <v>132</v>
      </c>
      <c r="H1733" t="s">
        <v>6</v>
      </c>
      <c r="I1733" t="str">
        <f>_xlfn.XLOOKUP(shipments[[#This Row],[SPID]],people[SPID],people[Sales_person],"NA",0)</f>
        <v>Wilone O'Kielt</v>
      </c>
      <c r="J1733">
        <f>YEAR(shipments[[#This Row],[Shipdate]])</f>
        <v>2023</v>
      </c>
      <c r="K1733">
        <f>MONTH(shipments[[#This Row],[Shipdate]])</f>
        <v>11</v>
      </c>
      <c r="L1733" t="str">
        <f>TEXT(shipments[[#This Row],[Shipdate]],"mmmm")</f>
        <v>November</v>
      </c>
      <c r="M1733">
        <f>_xlfn.XLOOKUP(shipments[[#This Row],[PID]],products[PID],products[Cost_per_box],"NA",0)</f>
        <v>8.2200000000000006</v>
      </c>
      <c r="N1733">
        <f>shipments[[#This Row],[Boxes]]*shipments[[#This Row],[Cost Per Box]]</f>
        <v>1085.0400000000002</v>
      </c>
      <c r="O1733">
        <f>shipments[[#This Row],[Sales Amount]]-shipments[[#This Row],[Total Cost]]</f>
        <v>1014.2099999999998</v>
      </c>
      <c r="P1733" s="9">
        <f>shipments[[#This Row],[Profit]]/shipments[[#This Row],[Sales Amount]]</f>
        <v>0.48312968917470517</v>
      </c>
    </row>
    <row r="1734" spans="1:16" x14ac:dyDescent="1">
      <c r="A1734" t="s">
        <v>1770</v>
      </c>
      <c r="B1734" t="s">
        <v>8048</v>
      </c>
      <c r="C1734" t="s">
        <v>8019</v>
      </c>
      <c r="D1734" t="s">
        <v>8035</v>
      </c>
      <c r="E1734" s="1">
        <v>44953</v>
      </c>
      <c r="F1734">
        <v>3591</v>
      </c>
      <c r="G1734">
        <v>240</v>
      </c>
      <c r="H1734" t="s">
        <v>6</v>
      </c>
      <c r="I1734" t="str">
        <f>_xlfn.XLOOKUP(shipments[[#This Row],[SPID]],people[SPID],people[Sales_person],"NA",0)</f>
        <v>Wilone O'Kielt</v>
      </c>
      <c r="J1734">
        <f>YEAR(shipments[[#This Row],[Shipdate]])</f>
        <v>2023</v>
      </c>
      <c r="K1734">
        <f>MONTH(shipments[[#This Row],[Shipdate]])</f>
        <v>1</v>
      </c>
      <c r="L1734" t="str">
        <f>TEXT(shipments[[#This Row],[Shipdate]],"mmmm")</f>
        <v>January</v>
      </c>
      <c r="M1734">
        <f>_xlfn.XLOOKUP(shipments[[#This Row],[PID]],products[PID],products[Cost_per_box],"NA",0)</f>
        <v>8.2200000000000006</v>
      </c>
      <c r="N1734">
        <f>shipments[[#This Row],[Boxes]]*shipments[[#This Row],[Cost Per Box]]</f>
        <v>1972.8000000000002</v>
      </c>
      <c r="O1734">
        <f>shipments[[#This Row],[Sales Amount]]-shipments[[#This Row],[Total Cost]]</f>
        <v>1618.1999999999998</v>
      </c>
      <c r="P1734" s="9">
        <f>shipments[[#This Row],[Profit]]/shipments[[#This Row],[Sales Amount]]</f>
        <v>0.45062656641604004</v>
      </c>
    </row>
    <row r="1735" spans="1:16" x14ac:dyDescent="1">
      <c r="A1735" t="s">
        <v>1771</v>
      </c>
      <c r="B1735" t="s">
        <v>8048</v>
      </c>
      <c r="C1735" t="s">
        <v>8019</v>
      </c>
      <c r="D1735" t="s">
        <v>8032</v>
      </c>
      <c r="E1735" s="1">
        <v>45427</v>
      </c>
      <c r="F1735">
        <v>3327.75</v>
      </c>
      <c r="G1735">
        <v>208</v>
      </c>
      <c r="H1735" t="s">
        <v>6</v>
      </c>
      <c r="I1735" t="str">
        <f>_xlfn.XLOOKUP(shipments[[#This Row],[SPID]],people[SPID],people[Sales_person],"NA",0)</f>
        <v>Wilone O'Kielt</v>
      </c>
      <c r="J1735">
        <f>YEAR(shipments[[#This Row],[Shipdate]])</f>
        <v>2024</v>
      </c>
      <c r="K1735">
        <f>MONTH(shipments[[#This Row],[Shipdate]])</f>
        <v>5</v>
      </c>
      <c r="L1735" t="str">
        <f>TEXT(shipments[[#This Row],[Shipdate]],"mmmm")</f>
        <v>May</v>
      </c>
      <c r="M1735">
        <f>_xlfn.XLOOKUP(shipments[[#This Row],[PID]],products[PID],products[Cost_per_box],"NA",0)</f>
        <v>8.2200000000000006</v>
      </c>
      <c r="N1735">
        <f>shipments[[#This Row],[Boxes]]*shipments[[#This Row],[Cost Per Box]]</f>
        <v>1709.7600000000002</v>
      </c>
      <c r="O1735">
        <f>shipments[[#This Row],[Sales Amount]]-shipments[[#This Row],[Total Cost]]</f>
        <v>1617.9899999999998</v>
      </c>
      <c r="P1735" s="9">
        <f>shipments[[#This Row],[Profit]]/shipments[[#This Row],[Sales Amount]]</f>
        <v>0.48621140410187058</v>
      </c>
    </row>
    <row r="1736" spans="1:16" x14ac:dyDescent="1">
      <c r="A1736" t="s">
        <v>1772</v>
      </c>
      <c r="B1736" t="s">
        <v>8048</v>
      </c>
      <c r="C1736" t="s">
        <v>8019</v>
      </c>
      <c r="D1736" t="s">
        <v>8035</v>
      </c>
      <c r="E1736" s="1">
        <v>45275</v>
      </c>
      <c r="F1736">
        <v>10291.5</v>
      </c>
      <c r="G1736">
        <v>736</v>
      </c>
      <c r="H1736" t="s">
        <v>6</v>
      </c>
      <c r="I1736" t="str">
        <f>_xlfn.XLOOKUP(shipments[[#This Row],[SPID]],people[SPID],people[Sales_person],"NA",0)</f>
        <v>Wilone O'Kielt</v>
      </c>
      <c r="J1736">
        <f>YEAR(shipments[[#This Row],[Shipdate]])</f>
        <v>2023</v>
      </c>
      <c r="K1736">
        <f>MONTH(shipments[[#This Row],[Shipdate]])</f>
        <v>12</v>
      </c>
      <c r="L1736" t="str">
        <f>TEXT(shipments[[#This Row],[Shipdate]],"mmmm")</f>
        <v>December</v>
      </c>
      <c r="M1736">
        <f>_xlfn.XLOOKUP(shipments[[#This Row],[PID]],products[PID],products[Cost_per_box],"NA",0)</f>
        <v>8.2200000000000006</v>
      </c>
      <c r="N1736">
        <f>shipments[[#This Row],[Boxes]]*shipments[[#This Row],[Cost Per Box]]</f>
        <v>6049.92</v>
      </c>
      <c r="O1736">
        <f>shipments[[#This Row],[Sales Amount]]-shipments[[#This Row],[Total Cost]]</f>
        <v>4241.58</v>
      </c>
      <c r="P1736" s="9">
        <f>shipments[[#This Row],[Profit]]/shipments[[#This Row],[Sales Amount]]</f>
        <v>0.41214400233202159</v>
      </c>
    </row>
    <row r="1737" spans="1:16" x14ac:dyDescent="1">
      <c r="A1737" t="s">
        <v>1773</v>
      </c>
      <c r="B1737" t="s">
        <v>8048</v>
      </c>
      <c r="C1737" t="s">
        <v>8019</v>
      </c>
      <c r="D1737" t="s">
        <v>8037</v>
      </c>
      <c r="E1737" s="1">
        <v>45079</v>
      </c>
      <c r="F1737">
        <v>13117.5</v>
      </c>
      <c r="G1737">
        <v>875</v>
      </c>
      <c r="H1737" t="s">
        <v>6</v>
      </c>
      <c r="I1737" t="str">
        <f>_xlfn.XLOOKUP(shipments[[#This Row],[SPID]],people[SPID],people[Sales_person],"NA",0)</f>
        <v>Wilone O'Kielt</v>
      </c>
      <c r="J1737">
        <f>YEAR(shipments[[#This Row],[Shipdate]])</f>
        <v>2023</v>
      </c>
      <c r="K1737">
        <f>MONTH(shipments[[#This Row],[Shipdate]])</f>
        <v>6</v>
      </c>
      <c r="L1737" t="str">
        <f>TEXT(shipments[[#This Row],[Shipdate]],"mmmm")</f>
        <v>June</v>
      </c>
      <c r="M1737">
        <f>_xlfn.XLOOKUP(shipments[[#This Row],[PID]],products[PID],products[Cost_per_box],"NA",0)</f>
        <v>8.2200000000000006</v>
      </c>
      <c r="N1737">
        <f>shipments[[#This Row],[Boxes]]*shipments[[#This Row],[Cost Per Box]]</f>
        <v>7192.5000000000009</v>
      </c>
      <c r="O1737">
        <f>shipments[[#This Row],[Sales Amount]]-shipments[[#This Row],[Total Cost]]</f>
        <v>5924.9999999999991</v>
      </c>
      <c r="P1737" s="9">
        <f>shipments[[#This Row],[Profit]]/shipments[[#This Row],[Sales Amount]]</f>
        <v>0.45168667810177238</v>
      </c>
    </row>
    <row r="1738" spans="1:16" x14ac:dyDescent="1">
      <c r="A1738" t="s">
        <v>1774</v>
      </c>
      <c r="B1738" t="s">
        <v>8048</v>
      </c>
      <c r="C1738" t="s">
        <v>8020</v>
      </c>
      <c r="D1738" t="s">
        <v>8032</v>
      </c>
      <c r="E1738" s="1">
        <v>45328</v>
      </c>
      <c r="F1738">
        <v>7681.5</v>
      </c>
      <c r="G1738">
        <v>427</v>
      </c>
      <c r="H1738" t="s">
        <v>6</v>
      </c>
      <c r="I1738" t="str">
        <f>_xlfn.XLOOKUP(shipments[[#This Row],[SPID]],people[SPID],people[Sales_person],"NA",0)</f>
        <v>Wilone O'Kielt</v>
      </c>
      <c r="J1738">
        <f>YEAR(shipments[[#This Row],[Shipdate]])</f>
        <v>2024</v>
      </c>
      <c r="K1738">
        <f>MONTH(shipments[[#This Row],[Shipdate]])</f>
        <v>2</v>
      </c>
      <c r="L1738" t="str">
        <f>TEXT(shipments[[#This Row],[Shipdate]],"mmmm")</f>
        <v>February</v>
      </c>
      <c r="M1738">
        <f>_xlfn.XLOOKUP(shipments[[#This Row],[PID]],products[PID],products[Cost_per_box],"NA",0)</f>
        <v>10.23</v>
      </c>
      <c r="N1738">
        <f>shipments[[#This Row],[Boxes]]*shipments[[#This Row],[Cost Per Box]]</f>
        <v>4368.21</v>
      </c>
      <c r="O1738">
        <f>shipments[[#This Row],[Sales Amount]]-shipments[[#This Row],[Total Cost]]</f>
        <v>3313.29</v>
      </c>
      <c r="P1738" s="9">
        <f>shipments[[#This Row],[Profit]]/shipments[[#This Row],[Sales Amount]]</f>
        <v>0.43133372388205427</v>
      </c>
    </row>
    <row r="1739" spans="1:16" x14ac:dyDescent="1">
      <c r="A1739" t="s">
        <v>1775</v>
      </c>
      <c r="B1739" t="s">
        <v>8048</v>
      </c>
      <c r="C1739" t="s">
        <v>8020</v>
      </c>
      <c r="D1739" t="s">
        <v>8037</v>
      </c>
      <c r="E1739" s="1">
        <v>45484</v>
      </c>
      <c r="F1739">
        <v>5377.5</v>
      </c>
      <c r="G1739">
        <v>284</v>
      </c>
      <c r="H1739" t="s">
        <v>17</v>
      </c>
      <c r="I1739" t="str">
        <f>_xlfn.XLOOKUP(shipments[[#This Row],[SPID]],people[SPID],people[Sales_person],"NA",0)</f>
        <v>Wilone O'Kielt</v>
      </c>
      <c r="J1739">
        <f>YEAR(shipments[[#This Row],[Shipdate]])</f>
        <v>2024</v>
      </c>
      <c r="K1739">
        <f>MONTH(shipments[[#This Row],[Shipdate]])</f>
        <v>7</v>
      </c>
      <c r="L1739" t="str">
        <f>TEXT(shipments[[#This Row],[Shipdate]],"mmmm")</f>
        <v>July</v>
      </c>
      <c r="M1739">
        <f>_xlfn.XLOOKUP(shipments[[#This Row],[PID]],products[PID],products[Cost_per_box],"NA",0)</f>
        <v>10.23</v>
      </c>
      <c r="N1739">
        <f>shipments[[#This Row],[Boxes]]*shipments[[#This Row],[Cost Per Box]]</f>
        <v>2905.32</v>
      </c>
      <c r="O1739">
        <f>shipments[[#This Row],[Sales Amount]]-shipments[[#This Row],[Total Cost]]</f>
        <v>2472.1799999999998</v>
      </c>
      <c r="P1739" s="9">
        <f>shipments[[#This Row],[Profit]]/shipments[[#This Row],[Sales Amount]]</f>
        <v>0.45972663877266384</v>
      </c>
    </row>
    <row r="1740" spans="1:16" x14ac:dyDescent="1">
      <c r="A1740" t="s">
        <v>1776</v>
      </c>
      <c r="B1740" t="s">
        <v>8048</v>
      </c>
      <c r="C1740" t="s">
        <v>8021</v>
      </c>
      <c r="D1740" t="s">
        <v>8033</v>
      </c>
      <c r="E1740" s="1">
        <v>45191</v>
      </c>
      <c r="F1740">
        <v>3930.75</v>
      </c>
      <c r="G1740">
        <v>281</v>
      </c>
      <c r="H1740" t="s">
        <v>6</v>
      </c>
      <c r="I1740" t="str">
        <f>_xlfn.XLOOKUP(shipments[[#This Row],[SPID]],people[SPID],people[Sales_person],"NA",0)</f>
        <v>Wilone O'Kielt</v>
      </c>
      <c r="J1740">
        <f>YEAR(shipments[[#This Row],[Shipdate]])</f>
        <v>2023</v>
      </c>
      <c r="K1740">
        <f>MONTH(shipments[[#This Row],[Shipdate]])</f>
        <v>9</v>
      </c>
      <c r="L1740" t="str">
        <f>TEXT(shipments[[#This Row],[Shipdate]],"mmmm")</f>
        <v>September</v>
      </c>
      <c r="M1740">
        <f>_xlfn.XLOOKUP(shipments[[#This Row],[PID]],products[PID],products[Cost_per_box],"NA",0)</f>
        <v>4.74</v>
      </c>
      <c r="N1740">
        <f>shipments[[#This Row],[Boxes]]*shipments[[#This Row],[Cost Per Box]]</f>
        <v>1331.94</v>
      </c>
      <c r="O1740">
        <f>shipments[[#This Row],[Sales Amount]]-shipments[[#This Row],[Total Cost]]</f>
        <v>2598.81</v>
      </c>
      <c r="P1740" s="9">
        <f>shipments[[#This Row],[Profit]]/shipments[[#This Row],[Sales Amount]]</f>
        <v>0.66114863575653504</v>
      </c>
    </row>
    <row r="1741" spans="1:16" x14ac:dyDescent="1">
      <c r="A1741" t="s">
        <v>1777</v>
      </c>
      <c r="B1741" t="s">
        <v>8048</v>
      </c>
      <c r="C1741" t="s">
        <v>8021</v>
      </c>
      <c r="D1741" t="s">
        <v>8035</v>
      </c>
      <c r="E1741" s="1">
        <v>45517</v>
      </c>
      <c r="F1741">
        <v>9708.75</v>
      </c>
      <c r="G1741">
        <v>607</v>
      </c>
      <c r="H1741" t="s">
        <v>17</v>
      </c>
      <c r="I1741" t="str">
        <f>_xlfn.XLOOKUP(shipments[[#This Row],[SPID]],people[SPID],people[Sales_person],"NA",0)</f>
        <v>Wilone O'Kielt</v>
      </c>
      <c r="J1741">
        <f>YEAR(shipments[[#This Row],[Shipdate]])</f>
        <v>2024</v>
      </c>
      <c r="K1741">
        <f>MONTH(shipments[[#This Row],[Shipdate]])</f>
        <v>8</v>
      </c>
      <c r="L1741" t="str">
        <f>TEXT(shipments[[#This Row],[Shipdate]],"mmmm")</f>
        <v>August</v>
      </c>
      <c r="M1741">
        <f>_xlfn.XLOOKUP(shipments[[#This Row],[PID]],products[PID],products[Cost_per_box],"NA",0)</f>
        <v>4.74</v>
      </c>
      <c r="N1741">
        <f>shipments[[#This Row],[Boxes]]*shipments[[#This Row],[Cost Per Box]]</f>
        <v>2877.1800000000003</v>
      </c>
      <c r="O1741">
        <f>shipments[[#This Row],[Sales Amount]]-shipments[[#This Row],[Total Cost]]</f>
        <v>6831.57</v>
      </c>
      <c r="P1741" s="9">
        <f>shipments[[#This Row],[Profit]]/shipments[[#This Row],[Sales Amount]]</f>
        <v>0.70365083043646193</v>
      </c>
    </row>
    <row r="1742" spans="1:16" x14ac:dyDescent="1">
      <c r="A1742" t="s">
        <v>1778</v>
      </c>
      <c r="B1742" t="s">
        <v>8048</v>
      </c>
      <c r="C1742" t="s">
        <v>8021</v>
      </c>
      <c r="D1742" t="s">
        <v>8033</v>
      </c>
      <c r="E1742" s="1">
        <v>45323</v>
      </c>
      <c r="F1742">
        <v>3746.25</v>
      </c>
      <c r="G1742">
        <v>268</v>
      </c>
      <c r="H1742" t="s">
        <v>6</v>
      </c>
      <c r="I1742" t="str">
        <f>_xlfn.XLOOKUP(shipments[[#This Row],[SPID]],people[SPID],people[Sales_person],"NA",0)</f>
        <v>Wilone O'Kielt</v>
      </c>
      <c r="J1742">
        <f>YEAR(shipments[[#This Row],[Shipdate]])</f>
        <v>2024</v>
      </c>
      <c r="K1742">
        <f>MONTH(shipments[[#This Row],[Shipdate]])</f>
        <v>2</v>
      </c>
      <c r="L1742" t="str">
        <f>TEXT(shipments[[#This Row],[Shipdate]],"mmmm")</f>
        <v>February</v>
      </c>
      <c r="M1742">
        <f>_xlfn.XLOOKUP(shipments[[#This Row],[PID]],products[PID],products[Cost_per_box],"NA",0)</f>
        <v>4.74</v>
      </c>
      <c r="N1742">
        <f>shipments[[#This Row],[Boxes]]*shipments[[#This Row],[Cost Per Box]]</f>
        <v>1270.3200000000002</v>
      </c>
      <c r="O1742">
        <f>shipments[[#This Row],[Sales Amount]]-shipments[[#This Row],[Total Cost]]</f>
        <v>2475.9299999999998</v>
      </c>
      <c r="P1742" s="9">
        <f>shipments[[#This Row],[Profit]]/shipments[[#This Row],[Sales Amount]]</f>
        <v>0.66090890890890885</v>
      </c>
    </row>
    <row r="1743" spans="1:16" x14ac:dyDescent="1">
      <c r="A1743" t="s">
        <v>1779</v>
      </c>
      <c r="B1743" t="s">
        <v>8048</v>
      </c>
      <c r="C1743" t="s">
        <v>8021</v>
      </c>
      <c r="D1743" t="s">
        <v>8036</v>
      </c>
      <c r="E1743" s="1">
        <v>45112</v>
      </c>
      <c r="F1743">
        <v>5625</v>
      </c>
      <c r="G1743">
        <v>433</v>
      </c>
      <c r="H1743" t="s">
        <v>39</v>
      </c>
      <c r="I1743" t="str">
        <f>_xlfn.XLOOKUP(shipments[[#This Row],[SPID]],people[SPID],people[Sales_person],"NA",0)</f>
        <v>Wilone O'Kielt</v>
      </c>
      <c r="J1743">
        <f>YEAR(shipments[[#This Row],[Shipdate]])</f>
        <v>2023</v>
      </c>
      <c r="K1743">
        <f>MONTH(shipments[[#This Row],[Shipdate]])</f>
        <v>7</v>
      </c>
      <c r="L1743" t="str">
        <f>TEXT(shipments[[#This Row],[Shipdate]],"mmmm")</f>
        <v>July</v>
      </c>
      <c r="M1743">
        <f>_xlfn.XLOOKUP(shipments[[#This Row],[PID]],products[PID],products[Cost_per_box],"NA",0)</f>
        <v>4.74</v>
      </c>
      <c r="N1743">
        <f>shipments[[#This Row],[Boxes]]*shipments[[#This Row],[Cost Per Box]]</f>
        <v>2052.42</v>
      </c>
      <c r="O1743">
        <f>shipments[[#This Row],[Sales Amount]]-shipments[[#This Row],[Total Cost]]</f>
        <v>3572.58</v>
      </c>
      <c r="P1743" s="9">
        <f>shipments[[#This Row],[Profit]]/shipments[[#This Row],[Sales Amount]]</f>
        <v>0.63512533333333332</v>
      </c>
    </row>
    <row r="1744" spans="1:16" x14ac:dyDescent="1">
      <c r="A1744" t="s">
        <v>1780</v>
      </c>
      <c r="B1744" t="s">
        <v>8048</v>
      </c>
      <c r="C1744" t="s">
        <v>8022</v>
      </c>
      <c r="D1744" t="s">
        <v>8037</v>
      </c>
      <c r="E1744" s="1">
        <v>45306</v>
      </c>
      <c r="F1744">
        <v>4090.5</v>
      </c>
      <c r="G1744">
        <v>455</v>
      </c>
      <c r="H1744" t="s">
        <v>6</v>
      </c>
      <c r="I1744" t="str">
        <f>_xlfn.XLOOKUP(shipments[[#This Row],[SPID]],people[SPID],people[Sales_person],"NA",0)</f>
        <v>Wilone O'Kielt</v>
      </c>
      <c r="J1744">
        <f>YEAR(shipments[[#This Row],[Shipdate]])</f>
        <v>2024</v>
      </c>
      <c r="K1744">
        <f>MONTH(shipments[[#This Row],[Shipdate]])</f>
        <v>1</v>
      </c>
      <c r="L1744" t="str">
        <f>TEXT(shipments[[#This Row],[Shipdate]],"mmmm")</f>
        <v>January</v>
      </c>
      <c r="M1744">
        <f>_xlfn.XLOOKUP(shipments[[#This Row],[PID]],products[PID],products[Cost_per_box],"NA",0)</f>
        <v>10.51</v>
      </c>
      <c r="N1744">
        <f>shipments[[#This Row],[Boxes]]*shipments[[#This Row],[Cost Per Box]]</f>
        <v>4782.05</v>
      </c>
      <c r="O1744">
        <f>shipments[[#This Row],[Sales Amount]]-shipments[[#This Row],[Total Cost]]</f>
        <v>-691.55000000000018</v>
      </c>
      <c r="P1744" s="9">
        <f>shipments[[#This Row],[Profit]]/shipments[[#This Row],[Sales Amount]]</f>
        <v>-0.16906246180173579</v>
      </c>
    </row>
    <row r="1745" spans="1:16" x14ac:dyDescent="1">
      <c r="A1745" t="s">
        <v>1781</v>
      </c>
      <c r="B1745" t="s">
        <v>8048</v>
      </c>
      <c r="C1745" t="s">
        <v>8022</v>
      </c>
      <c r="D1745" t="s">
        <v>8033</v>
      </c>
      <c r="E1745" s="1">
        <v>45238</v>
      </c>
      <c r="F1745">
        <v>13281.75</v>
      </c>
      <c r="G1745">
        <v>2214</v>
      </c>
      <c r="H1745" t="s">
        <v>6</v>
      </c>
      <c r="I1745" t="str">
        <f>_xlfn.XLOOKUP(shipments[[#This Row],[SPID]],people[SPID],people[Sales_person],"NA",0)</f>
        <v>Wilone O'Kielt</v>
      </c>
      <c r="J1745">
        <f>YEAR(shipments[[#This Row],[Shipdate]])</f>
        <v>2023</v>
      </c>
      <c r="K1745">
        <f>MONTH(shipments[[#This Row],[Shipdate]])</f>
        <v>11</v>
      </c>
      <c r="L1745" t="str">
        <f>TEXT(shipments[[#This Row],[Shipdate]],"mmmm")</f>
        <v>November</v>
      </c>
      <c r="M1745">
        <f>_xlfn.XLOOKUP(shipments[[#This Row],[PID]],products[PID],products[Cost_per_box],"NA",0)</f>
        <v>10.51</v>
      </c>
      <c r="N1745">
        <f>shipments[[#This Row],[Boxes]]*shipments[[#This Row],[Cost Per Box]]</f>
        <v>23269.14</v>
      </c>
      <c r="O1745">
        <f>shipments[[#This Row],[Sales Amount]]-shipments[[#This Row],[Total Cost]]</f>
        <v>-9987.39</v>
      </c>
      <c r="P1745" s="9">
        <f>shipments[[#This Row],[Profit]]/shipments[[#This Row],[Sales Amount]]</f>
        <v>-0.7519634084363882</v>
      </c>
    </row>
    <row r="1746" spans="1:16" x14ac:dyDescent="1">
      <c r="A1746" t="s">
        <v>1782</v>
      </c>
      <c r="B1746" t="s">
        <v>8048</v>
      </c>
      <c r="C1746" t="s">
        <v>8022</v>
      </c>
      <c r="D1746" t="s">
        <v>8035</v>
      </c>
      <c r="E1746" s="1">
        <v>45253</v>
      </c>
      <c r="F1746">
        <v>2783.25</v>
      </c>
      <c r="G1746">
        <v>279</v>
      </c>
      <c r="H1746" t="s">
        <v>6</v>
      </c>
      <c r="I1746" t="str">
        <f>_xlfn.XLOOKUP(shipments[[#This Row],[SPID]],people[SPID],people[Sales_person],"NA",0)</f>
        <v>Wilone O'Kielt</v>
      </c>
      <c r="J1746">
        <f>YEAR(shipments[[#This Row],[Shipdate]])</f>
        <v>2023</v>
      </c>
      <c r="K1746">
        <f>MONTH(shipments[[#This Row],[Shipdate]])</f>
        <v>11</v>
      </c>
      <c r="L1746" t="str">
        <f>TEXT(shipments[[#This Row],[Shipdate]],"mmmm")</f>
        <v>November</v>
      </c>
      <c r="M1746">
        <f>_xlfn.XLOOKUP(shipments[[#This Row],[PID]],products[PID],products[Cost_per_box],"NA",0)</f>
        <v>10.51</v>
      </c>
      <c r="N1746">
        <f>shipments[[#This Row],[Boxes]]*shipments[[#This Row],[Cost Per Box]]</f>
        <v>2932.29</v>
      </c>
      <c r="O1746">
        <f>shipments[[#This Row],[Sales Amount]]-shipments[[#This Row],[Total Cost]]</f>
        <v>-149.03999999999996</v>
      </c>
      <c r="P1746" s="9">
        <f>shipments[[#This Row],[Profit]]/shipments[[#This Row],[Sales Amount]]</f>
        <v>-5.3548908649959565E-2</v>
      </c>
    </row>
    <row r="1747" spans="1:16" x14ac:dyDescent="1">
      <c r="A1747" t="s">
        <v>1783</v>
      </c>
      <c r="B1747" t="s">
        <v>8048</v>
      </c>
      <c r="C1747" t="s">
        <v>8022</v>
      </c>
      <c r="D1747" t="s">
        <v>8033</v>
      </c>
      <c r="E1747" s="1">
        <v>45120</v>
      </c>
      <c r="F1747">
        <v>67.5</v>
      </c>
      <c r="G1747">
        <v>10</v>
      </c>
      <c r="H1747" t="s">
        <v>6</v>
      </c>
      <c r="I1747" t="str">
        <f>_xlfn.XLOOKUP(shipments[[#This Row],[SPID]],people[SPID],people[Sales_person],"NA",0)</f>
        <v>Wilone O'Kielt</v>
      </c>
      <c r="J1747">
        <f>YEAR(shipments[[#This Row],[Shipdate]])</f>
        <v>2023</v>
      </c>
      <c r="K1747">
        <f>MONTH(shipments[[#This Row],[Shipdate]])</f>
        <v>7</v>
      </c>
      <c r="L1747" t="str">
        <f>TEXT(shipments[[#This Row],[Shipdate]],"mmmm")</f>
        <v>July</v>
      </c>
      <c r="M1747">
        <f>_xlfn.XLOOKUP(shipments[[#This Row],[PID]],products[PID],products[Cost_per_box],"NA",0)</f>
        <v>10.51</v>
      </c>
      <c r="N1747">
        <f>shipments[[#This Row],[Boxes]]*shipments[[#This Row],[Cost Per Box]]</f>
        <v>105.1</v>
      </c>
      <c r="O1747">
        <f>shipments[[#This Row],[Sales Amount]]-shipments[[#This Row],[Total Cost]]</f>
        <v>-37.599999999999994</v>
      </c>
      <c r="P1747" s="9">
        <f>shipments[[#This Row],[Profit]]/shipments[[#This Row],[Sales Amount]]</f>
        <v>-0.557037037037037</v>
      </c>
    </row>
    <row r="1748" spans="1:16" x14ac:dyDescent="1">
      <c r="A1748" t="s">
        <v>1784</v>
      </c>
      <c r="B1748" t="s">
        <v>8048</v>
      </c>
      <c r="C1748" t="s">
        <v>8022</v>
      </c>
      <c r="D1748" t="s">
        <v>8032</v>
      </c>
      <c r="E1748" s="1">
        <v>45300</v>
      </c>
      <c r="F1748">
        <v>9555.75</v>
      </c>
      <c r="G1748">
        <v>1062</v>
      </c>
      <c r="H1748" t="s">
        <v>6</v>
      </c>
      <c r="I1748" t="str">
        <f>_xlfn.XLOOKUP(shipments[[#This Row],[SPID]],people[SPID],people[Sales_person],"NA",0)</f>
        <v>Wilone O'Kielt</v>
      </c>
      <c r="J1748">
        <f>YEAR(shipments[[#This Row],[Shipdate]])</f>
        <v>2024</v>
      </c>
      <c r="K1748">
        <f>MONTH(shipments[[#This Row],[Shipdate]])</f>
        <v>1</v>
      </c>
      <c r="L1748" t="str">
        <f>TEXT(shipments[[#This Row],[Shipdate]],"mmmm")</f>
        <v>January</v>
      </c>
      <c r="M1748">
        <f>_xlfn.XLOOKUP(shipments[[#This Row],[PID]],products[PID],products[Cost_per_box],"NA",0)</f>
        <v>10.51</v>
      </c>
      <c r="N1748">
        <f>shipments[[#This Row],[Boxes]]*shipments[[#This Row],[Cost Per Box]]</f>
        <v>11161.619999999999</v>
      </c>
      <c r="O1748">
        <f>shipments[[#This Row],[Sales Amount]]-shipments[[#This Row],[Total Cost]]</f>
        <v>-1605.869999999999</v>
      </c>
      <c r="P1748" s="9">
        <f>shipments[[#This Row],[Profit]]/shipments[[#This Row],[Sales Amount]]</f>
        <v>-0.1680527431127854</v>
      </c>
    </row>
    <row r="1749" spans="1:16" x14ac:dyDescent="1">
      <c r="A1749" t="s">
        <v>1785</v>
      </c>
      <c r="B1749" t="s">
        <v>8048</v>
      </c>
      <c r="C1749" t="s">
        <v>8022</v>
      </c>
      <c r="D1749" t="s">
        <v>8035</v>
      </c>
      <c r="E1749" s="1">
        <v>45133</v>
      </c>
      <c r="F1749">
        <v>8712</v>
      </c>
      <c r="G1749">
        <v>1089</v>
      </c>
      <c r="H1749" t="s">
        <v>6</v>
      </c>
      <c r="I1749" t="str">
        <f>_xlfn.XLOOKUP(shipments[[#This Row],[SPID]],people[SPID],people[Sales_person],"NA",0)</f>
        <v>Wilone O'Kielt</v>
      </c>
      <c r="J1749">
        <f>YEAR(shipments[[#This Row],[Shipdate]])</f>
        <v>2023</v>
      </c>
      <c r="K1749">
        <f>MONTH(shipments[[#This Row],[Shipdate]])</f>
        <v>7</v>
      </c>
      <c r="L1749" t="str">
        <f>TEXT(shipments[[#This Row],[Shipdate]],"mmmm")</f>
        <v>July</v>
      </c>
      <c r="M1749">
        <f>_xlfn.XLOOKUP(shipments[[#This Row],[PID]],products[PID],products[Cost_per_box],"NA",0)</f>
        <v>10.51</v>
      </c>
      <c r="N1749">
        <f>shipments[[#This Row],[Boxes]]*shipments[[#This Row],[Cost Per Box]]</f>
        <v>11445.39</v>
      </c>
      <c r="O1749">
        <f>shipments[[#This Row],[Sales Amount]]-shipments[[#This Row],[Total Cost]]</f>
        <v>-2733.3899999999994</v>
      </c>
      <c r="P1749" s="9">
        <f>shipments[[#This Row],[Profit]]/shipments[[#This Row],[Sales Amount]]</f>
        <v>-0.31374999999999992</v>
      </c>
    </row>
    <row r="1750" spans="1:16" x14ac:dyDescent="1">
      <c r="A1750" t="s">
        <v>1786</v>
      </c>
      <c r="B1750" t="s">
        <v>8048</v>
      </c>
      <c r="C1750" t="s">
        <v>8022</v>
      </c>
      <c r="D1750" t="s">
        <v>8037</v>
      </c>
      <c r="E1750" s="1">
        <v>45309</v>
      </c>
      <c r="F1750">
        <v>3442.5</v>
      </c>
      <c r="G1750">
        <v>492</v>
      </c>
      <c r="H1750" t="s">
        <v>6</v>
      </c>
      <c r="I1750" t="str">
        <f>_xlfn.XLOOKUP(shipments[[#This Row],[SPID]],people[SPID],people[Sales_person],"NA",0)</f>
        <v>Wilone O'Kielt</v>
      </c>
      <c r="J1750">
        <f>YEAR(shipments[[#This Row],[Shipdate]])</f>
        <v>2024</v>
      </c>
      <c r="K1750">
        <f>MONTH(shipments[[#This Row],[Shipdate]])</f>
        <v>1</v>
      </c>
      <c r="L1750" t="str">
        <f>TEXT(shipments[[#This Row],[Shipdate]],"mmmm")</f>
        <v>January</v>
      </c>
      <c r="M1750">
        <f>_xlfn.XLOOKUP(shipments[[#This Row],[PID]],products[PID],products[Cost_per_box],"NA",0)</f>
        <v>10.51</v>
      </c>
      <c r="N1750">
        <f>shipments[[#This Row],[Boxes]]*shipments[[#This Row],[Cost Per Box]]</f>
        <v>5170.92</v>
      </c>
      <c r="O1750">
        <f>shipments[[#This Row],[Sales Amount]]-shipments[[#This Row],[Total Cost]]</f>
        <v>-1728.42</v>
      </c>
      <c r="P1750" s="9">
        <f>shipments[[#This Row],[Profit]]/shipments[[#This Row],[Sales Amount]]</f>
        <v>-0.50208278867102396</v>
      </c>
    </row>
    <row r="1751" spans="1:16" x14ac:dyDescent="1">
      <c r="A1751" t="s">
        <v>1787</v>
      </c>
      <c r="B1751" t="s">
        <v>8048</v>
      </c>
      <c r="C1751" t="s">
        <v>8023</v>
      </c>
      <c r="D1751" t="s">
        <v>8034</v>
      </c>
      <c r="E1751" s="1">
        <v>45349</v>
      </c>
      <c r="F1751">
        <v>7364.25</v>
      </c>
      <c r="G1751">
        <v>410</v>
      </c>
      <c r="H1751" t="s">
        <v>6</v>
      </c>
      <c r="I1751" t="str">
        <f>_xlfn.XLOOKUP(shipments[[#This Row],[SPID]],people[SPID],people[Sales_person],"NA",0)</f>
        <v>Wilone O'Kielt</v>
      </c>
      <c r="J1751">
        <f>YEAR(shipments[[#This Row],[Shipdate]])</f>
        <v>2024</v>
      </c>
      <c r="K1751">
        <f>MONTH(shipments[[#This Row],[Shipdate]])</f>
        <v>2</v>
      </c>
      <c r="L1751" t="str">
        <f>TEXT(shipments[[#This Row],[Shipdate]],"mmmm")</f>
        <v>February</v>
      </c>
      <c r="M1751">
        <f>_xlfn.XLOOKUP(shipments[[#This Row],[PID]],products[PID],products[Cost_per_box],"NA",0)</f>
        <v>6.43</v>
      </c>
      <c r="N1751">
        <f>shipments[[#This Row],[Boxes]]*shipments[[#This Row],[Cost Per Box]]</f>
        <v>2636.2999999999997</v>
      </c>
      <c r="O1751">
        <f>shipments[[#This Row],[Sales Amount]]-shipments[[#This Row],[Total Cost]]</f>
        <v>4727.9500000000007</v>
      </c>
      <c r="P1751" s="9">
        <f>shipments[[#This Row],[Profit]]/shipments[[#This Row],[Sales Amount]]</f>
        <v>0.64201378280205057</v>
      </c>
    </row>
    <row r="1752" spans="1:16" x14ac:dyDescent="1">
      <c r="A1752" t="s">
        <v>1788</v>
      </c>
      <c r="B1752" t="s">
        <v>8048</v>
      </c>
      <c r="C1752" t="s">
        <v>8023</v>
      </c>
      <c r="D1752" t="s">
        <v>8032</v>
      </c>
      <c r="E1752" s="1">
        <v>44966</v>
      </c>
      <c r="F1752">
        <v>7935.75</v>
      </c>
      <c r="G1752">
        <v>441</v>
      </c>
      <c r="H1752" t="s">
        <v>6</v>
      </c>
      <c r="I1752" t="str">
        <f>_xlfn.XLOOKUP(shipments[[#This Row],[SPID]],people[SPID],people[Sales_person],"NA",0)</f>
        <v>Wilone O'Kielt</v>
      </c>
      <c r="J1752">
        <f>YEAR(shipments[[#This Row],[Shipdate]])</f>
        <v>2023</v>
      </c>
      <c r="K1752">
        <f>MONTH(shipments[[#This Row],[Shipdate]])</f>
        <v>2</v>
      </c>
      <c r="L1752" t="str">
        <f>TEXT(shipments[[#This Row],[Shipdate]],"mmmm")</f>
        <v>February</v>
      </c>
      <c r="M1752">
        <f>_xlfn.XLOOKUP(shipments[[#This Row],[PID]],products[PID],products[Cost_per_box],"NA",0)</f>
        <v>6.43</v>
      </c>
      <c r="N1752">
        <f>shipments[[#This Row],[Boxes]]*shipments[[#This Row],[Cost Per Box]]</f>
        <v>2835.6299999999997</v>
      </c>
      <c r="O1752">
        <f>shipments[[#This Row],[Sales Amount]]-shipments[[#This Row],[Total Cost]]</f>
        <v>5100.1200000000008</v>
      </c>
      <c r="P1752" s="9">
        <f>shipments[[#This Row],[Profit]]/shipments[[#This Row],[Sales Amount]]</f>
        <v>0.64267649560533036</v>
      </c>
    </row>
    <row r="1753" spans="1:16" x14ac:dyDescent="1">
      <c r="A1753" t="s">
        <v>1789</v>
      </c>
      <c r="B1753" t="s">
        <v>8048</v>
      </c>
      <c r="C1753" t="s">
        <v>8023</v>
      </c>
      <c r="D1753" t="s">
        <v>8035</v>
      </c>
      <c r="E1753" s="1">
        <v>45177</v>
      </c>
      <c r="F1753">
        <v>6898.5</v>
      </c>
      <c r="G1753">
        <v>460</v>
      </c>
      <c r="H1753" t="s">
        <v>6</v>
      </c>
      <c r="I1753" t="str">
        <f>_xlfn.XLOOKUP(shipments[[#This Row],[SPID]],people[SPID],people[Sales_person],"NA",0)</f>
        <v>Wilone O'Kielt</v>
      </c>
      <c r="J1753">
        <f>YEAR(shipments[[#This Row],[Shipdate]])</f>
        <v>2023</v>
      </c>
      <c r="K1753">
        <f>MONTH(shipments[[#This Row],[Shipdate]])</f>
        <v>9</v>
      </c>
      <c r="L1753" t="str">
        <f>TEXT(shipments[[#This Row],[Shipdate]],"mmmm")</f>
        <v>September</v>
      </c>
      <c r="M1753">
        <f>_xlfn.XLOOKUP(shipments[[#This Row],[PID]],products[PID],products[Cost_per_box],"NA",0)</f>
        <v>6.43</v>
      </c>
      <c r="N1753">
        <f>shipments[[#This Row],[Boxes]]*shipments[[#This Row],[Cost Per Box]]</f>
        <v>2957.7999999999997</v>
      </c>
      <c r="O1753">
        <f>shipments[[#This Row],[Sales Amount]]-shipments[[#This Row],[Total Cost]]</f>
        <v>3940.7000000000003</v>
      </c>
      <c r="P1753" s="9">
        <f>shipments[[#This Row],[Profit]]/shipments[[#This Row],[Sales Amount]]</f>
        <v>0.57124012466478225</v>
      </c>
    </row>
    <row r="1754" spans="1:16" x14ac:dyDescent="1">
      <c r="A1754" t="s">
        <v>1790</v>
      </c>
      <c r="B1754" t="s">
        <v>8048</v>
      </c>
      <c r="C1754" t="s">
        <v>8024</v>
      </c>
      <c r="D1754" t="s">
        <v>8035</v>
      </c>
      <c r="E1754" s="1">
        <v>45285</v>
      </c>
      <c r="F1754">
        <v>947.25</v>
      </c>
      <c r="G1754">
        <v>50</v>
      </c>
      <c r="H1754" t="s">
        <v>6</v>
      </c>
      <c r="I1754" t="str">
        <f>_xlfn.XLOOKUP(shipments[[#This Row],[SPID]],people[SPID],people[Sales_person],"NA",0)</f>
        <v>Wilone O'Kielt</v>
      </c>
      <c r="J1754">
        <f>YEAR(shipments[[#This Row],[Shipdate]])</f>
        <v>2023</v>
      </c>
      <c r="K1754">
        <f>MONTH(shipments[[#This Row],[Shipdate]])</f>
        <v>12</v>
      </c>
      <c r="L1754" t="str">
        <f>TEXT(shipments[[#This Row],[Shipdate]],"mmmm")</f>
        <v>December</v>
      </c>
      <c r="M1754">
        <f>_xlfn.XLOOKUP(shipments[[#This Row],[PID]],products[PID],products[Cost_per_box],"NA",0)</f>
        <v>12.41</v>
      </c>
      <c r="N1754">
        <f>shipments[[#This Row],[Boxes]]*shipments[[#This Row],[Cost Per Box]]</f>
        <v>620.5</v>
      </c>
      <c r="O1754">
        <f>shipments[[#This Row],[Sales Amount]]-shipments[[#This Row],[Total Cost]]</f>
        <v>326.75</v>
      </c>
      <c r="P1754" s="9">
        <f>shipments[[#This Row],[Profit]]/shipments[[#This Row],[Sales Amount]]</f>
        <v>0.34494589601477965</v>
      </c>
    </row>
    <row r="1755" spans="1:16" x14ac:dyDescent="1">
      <c r="A1755" t="s">
        <v>1791</v>
      </c>
      <c r="B1755" t="s">
        <v>8048</v>
      </c>
      <c r="C1755" t="s">
        <v>8024</v>
      </c>
      <c r="D1755" t="s">
        <v>8037</v>
      </c>
      <c r="E1755" s="1">
        <v>45082</v>
      </c>
      <c r="F1755">
        <v>16776</v>
      </c>
      <c r="G1755">
        <v>883</v>
      </c>
      <c r="H1755" t="s">
        <v>6</v>
      </c>
      <c r="I1755" t="str">
        <f>_xlfn.XLOOKUP(shipments[[#This Row],[SPID]],people[SPID],people[Sales_person],"NA",0)</f>
        <v>Wilone O'Kielt</v>
      </c>
      <c r="J1755">
        <f>YEAR(shipments[[#This Row],[Shipdate]])</f>
        <v>2023</v>
      </c>
      <c r="K1755">
        <f>MONTH(shipments[[#This Row],[Shipdate]])</f>
        <v>6</v>
      </c>
      <c r="L1755" t="str">
        <f>TEXT(shipments[[#This Row],[Shipdate]],"mmmm")</f>
        <v>June</v>
      </c>
      <c r="M1755">
        <f>_xlfn.XLOOKUP(shipments[[#This Row],[PID]],products[PID],products[Cost_per_box],"NA",0)</f>
        <v>12.41</v>
      </c>
      <c r="N1755">
        <f>shipments[[#This Row],[Boxes]]*shipments[[#This Row],[Cost Per Box]]</f>
        <v>10958.03</v>
      </c>
      <c r="O1755">
        <f>shipments[[#This Row],[Sales Amount]]-shipments[[#This Row],[Total Cost]]</f>
        <v>5817.9699999999993</v>
      </c>
      <c r="P1755" s="9">
        <f>shipments[[#This Row],[Profit]]/shipments[[#This Row],[Sales Amount]]</f>
        <v>0.34680317119694798</v>
      </c>
    </row>
    <row r="1756" spans="1:16" x14ac:dyDescent="1">
      <c r="A1756" t="s">
        <v>1792</v>
      </c>
      <c r="B1756" t="s">
        <v>8048</v>
      </c>
      <c r="C1756" t="s">
        <v>8024</v>
      </c>
      <c r="D1756" t="s">
        <v>8036</v>
      </c>
      <c r="E1756" s="1">
        <v>45468</v>
      </c>
      <c r="F1756">
        <v>5832</v>
      </c>
      <c r="G1756">
        <v>292</v>
      </c>
      <c r="H1756" t="s">
        <v>6</v>
      </c>
      <c r="I1756" t="str">
        <f>_xlfn.XLOOKUP(shipments[[#This Row],[SPID]],people[SPID],people[Sales_person],"NA",0)</f>
        <v>Wilone O'Kielt</v>
      </c>
      <c r="J1756">
        <f>YEAR(shipments[[#This Row],[Shipdate]])</f>
        <v>2024</v>
      </c>
      <c r="K1756">
        <f>MONTH(shipments[[#This Row],[Shipdate]])</f>
        <v>6</v>
      </c>
      <c r="L1756" t="str">
        <f>TEXT(shipments[[#This Row],[Shipdate]],"mmmm")</f>
        <v>June</v>
      </c>
      <c r="M1756">
        <f>_xlfn.XLOOKUP(shipments[[#This Row],[PID]],products[PID],products[Cost_per_box],"NA",0)</f>
        <v>12.41</v>
      </c>
      <c r="N1756">
        <f>shipments[[#This Row],[Boxes]]*shipments[[#This Row],[Cost Per Box]]</f>
        <v>3623.7200000000003</v>
      </c>
      <c r="O1756">
        <f>shipments[[#This Row],[Sales Amount]]-shipments[[#This Row],[Total Cost]]</f>
        <v>2208.2799999999997</v>
      </c>
      <c r="P1756" s="9">
        <f>shipments[[#This Row],[Profit]]/shipments[[#This Row],[Sales Amount]]</f>
        <v>0.37864883401920435</v>
      </c>
    </row>
    <row r="1757" spans="1:16" x14ac:dyDescent="1">
      <c r="A1757" t="s">
        <v>1793</v>
      </c>
      <c r="B1757" t="s">
        <v>8048</v>
      </c>
      <c r="C1757" t="s">
        <v>8024</v>
      </c>
      <c r="D1757" t="s">
        <v>8037</v>
      </c>
      <c r="E1757" s="1">
        <v>45513</v>
      </c>
      <c r="F1757">
        <v>6311.25</v>
      </c>
      <c r="G1757">
        <v>372</v>
      </c>
      <c r="H1757" t="s">
        <v>17</v>
      </c>
      <c r="I1757" t="str">
        <f>_xlfn.XLOOKUP(shipments[[#This Row],[SPID]],people[SPID],people[Sales_person],"NA",0)</f>
        <v>Wilone O'Kielt</v>
      </c>
      <c r="J1757">
        <f>YEAR(shipments[[#This Row],[Shipdate]])</f>
        <v>2024</v>
      </c>
      <c r="K1757">
        <f>MONTH(shipments[[#This Row],[Shipdate]])</f>
        <v>8</v>
      </c>
      <c r="L1757" t="str">
        <f>TEXT(shipments[[#This Row],[Shipdate]],"mmmm")</f>
        <v>August</v>
      </c>
      <c r="M1757">
        <f>_xlfn.XLOOKUP(shipments[[#This Row],[PID]],products[PID],products[Cost_per_box],"NA",0)</f>
        <v>12.41</v>
      </c>
      <c r="N1757">
        <f>shipments[[#This Row],[Boxes]]*shipments[[#This Row],[Cost Per Box]]</f>
        <v>4616.5200000000004</v>
      </c>
      <c r="O1757">
        <f>shipments[[#This Row],[Sales Amount]]-shipments[[#This Row],[Total Cost]]</f>
        <v>1694.7299999999996</v>
      </c>
      <c r="P1757" s="9">
        <f>shipments[[#This Row],[Profit]]/shipments[[#This Row],[Sales Amount]]</f>
        <v>0.26852525252525244</v>
      </c>
    </row>
    <row r="1758" spans="1:16" x14ac:dyDescent="1">
      <c r="A1758" t="s">
        <v>1794</v>
      </c>
      <c r="B1758" t="s">
        <v>8048</v>
      </c>
      <c r="C1758" t="s">
        <v>8025</v>
      </c>
      <c r="D1758" t="s">
        <v>8035</v>
      </c>
      <c r="E1758" s="1">
        <v>45546</v>
      </c>
      <c r="F1758">
        <v>4335.75</v>
      </c>
      <c r="G1758">
        <v>310</v>
      </c>
      <c r="H1758" t="s">
        <v>25</v>
      </c>
      <c r="I1758" t="str">
        <f>_xlfn.XLOOKUP(shipments[[#This Row],[SPID]],people[SPID],people[Sales_person],"NA",0)</f>
        <v>Wilone O'Kielt</v>
      </c>
      <c r="J1758">
        <f>YEAR(shipments[[#This Row],[Shipdate]])</f>
        <v>2024</v>
      </c>
      <c r="K1758">
        <f>MONTH(shipments[[#This Row],[Shipdate]])</f>
        <v>9</v>
      </c>
      <c r="L1758" t="str">
        <f>TEXT(shipments[[#This Row],[Shipdate]],"mmmm")</f>
        <v>September</v>
      </c>
      <c r="M1758">
        <f>_xlfn.XLOOKUP(shipments[[#This Row],[PID]],products[PID],products[Cost_per_box],"NA",0)</f>
        <v>9.57</v>
      </c>
      <c r="N1758">
        <f>shipments[[#This Row],[Boxes]]*shipments[[#This Row],[Cost Per Box]]</f>
        <v>2966.7000000000003</v>
      </c>
      <c r="O1758">
        <f>shipments[[#This Row],[Sales Amount]]-shipments[[#This Row],[Total Cost]]</f>
        <v>1369.0499999999997</v>
      </c>
      <c r="P1758" s="9">
        <f>shipments[[#This Row],[Profit]]/shipments[[#This Row],[Sales Amount]]</f>
        <v>0.31575851928732046</v>
      </c>
    </row>
    <row r="1759" spans="1:16" x14ac:dyDescent="1">
      <c r="A1759" t="s">
        <v>1795</v>
      </c>
      <c r="B1759" t="s">
        <v>8048</v>
      </c>
      <c r="C1759" t="s">
        <v>8025</v>
      </c>
      <c r="D1759" t="s">
        <v>8032</v>
      </c>
      <c r="E1759" s="1">
        <v>44974</v>
      </c>
      <c r="F1759">
        <v>3944.25</v>
      </c>
      <c r="G1759">
        <v>247</v>
      </c>
      <c r="H1759" t="s">
        <v>6</v>
      </c>
      <c r="I1759" t="str">
        <f>_xlfn.XLOOKUP(shipments[[#This Row],[SPID]],people[SPID],people[Sales_person],"NA",0)</f>
        <v>Wilone O'Kielt</v>
      </c>
      <c r="J1759">
        <f>YEAR(shipments[[#This Row],[Shipdate]])</f>
        <v>2023</v>
      </c>
      <c r="K1759">
        <f>MONTH(shipments[[#This Row],[Shipdate]])</f>
        <v>2</v>
      </c>
      <c r="L1759" t="str">
        <f>TEXT(shipments[[#This Row],[Shipdate]],"mmmm")</f>
        <v>February</v>
      </c>
      <c r="M1759">
        <f>_xlfn.XLOOKUP(shipments[[#This Row],[PID]],products[PID],products[Cost_per_box],"NA",0)</f>
        <v>9.57</v>
      </c>
      <c r="N1759">
        <f>shipments[[#This Row],[Boxes]]*shipments[[#This Row],[Cost Per Box]]</f>
        <v>2363.79</v>
      </c>
      <c r="O1759">
        <f>shipments[[#This Row],[Sales Amount]]-shipments[[#This Row],[Total Cost]]</f>
        <v>1580.46</v>
      </c>
      <c r="P1759" s="9">
        <f>shipments[[#This Row],[Profit]]/shipments[[#This Row],[Sales Amount]]</f>
        <v>0.40069975280471576</v>
      </c>
    </row>
    <row r="1760" spans="1:16" x14ac:dyDescent="1">
      <c r="A1760" t="s">
        <v>1796</v>
      </c>
      <c r="B1760" t="s">
        <v>8048</v>
      </c>
      <c r="C1760" t="s">
        <v>8026</v>
      </c>
      <c r="D1760" t="s">
        <v>8033</v>
      </c>
      <c r="E1760" s="1">
        <v>44999</v>
      </c>
      <c r="F1760">
        <v>14591.25</v>
      </c>
      <c r="G1760">
        <v>1622</v>
      </c>
      <c r="H1760" t="s">
        <v>6</v>
      </c>
      <c r="I1760" t="str">
        <f>_xlfn.XLOOKUP(shipments[[#This Row],[SPID]],people[SPID],people[Sales_person],"NA",0)</f>
        <v>Wilone O'Kielt</v>
      </c>
      <c r="J1760">
        <f>YEAR(shipments[[#This Row],[Shipdate]])</f>
        <v>2023</v>
      </c>
      <c r="K1760">
        <f>MONTH(shipments[[#This Row],[Shipdate]])</f>
        <v>3</v>
      </c>
      <c r="L1760" t="str">
        <f>TEXT(shipments[[#This Row],[Shipdate]],"mmmm")</f>
        <v>March</v>
      </c>
      <c r="M1760">
        <f>_xlfn.XLOOKUP(shipments[[#This Row],[PID]],products[PID],products[Cost_per_box],"NA",0)</f>
        <v>8.43</v>
      </c>
      <c r="N1760">
        <f>shipments[[#This Row],[Boxes]]*shipments[[#This Row],[Cost Per Box]]</f>
        <v>13673.46</v>
      </c>
      <c r="O1760">
        <f>shipments[[#This Row],[Sales Amount]]-shipments[[#This Row],[Total Cost]]</f>
        <v>917.79000000000087</v>
      </c>
      <c r="P1760" s="9">
        <f>shipments[[#This Row],[Profit]]/shipments[[#This Row],[Sales Amount]]</f>
        <v>6.2900025700334164E-2</v>
      </c>
    </row>
    <row r="1761" spans="1:16" x14ac:dyDescent="1">
      <c r="A1761" t="s">
        <v>1797</v>
      </c>
      <c r="B1761" t="s">
        <v>8048</v>
      </c>
      <c r="C1761" t="s">
        <v>8026</v>
      </c>
      <c r="D1761" t="s">
        <v>8036</v>
      </c>
      <c r="E1761" s="1">
        <v>45107</v>
      </c>
      <c r="F1761">
        <v>8397</v>
      </c>
      <c r="G1761">
        <v>764</v>
      </c>
      <c r="H1761" t="s">
        <v>6</v>
      </c>
      <c r="I1761" t="str">
        <f>_xlfn.XLOOKUP(shipments[[#This Row],[SPID]],people[SPID],people[Sales_person],"NA",0)</f>
        <v>Wilone O'Kielt</v>
      </c>
      <c r="J1761">
        <f>YEAR(shipments[[#This Row],[Shipdate]])</f>
        <v>2023</v>
      </c>
      <c r="K1761">
        <f>MONTH(shipments[[#This Row],[Shipdate]])</f>
        <v>6</v>
      </c>
      <c r="L1761" t="str">
        <f>TEXT(shipments[[#This Row],[Shipdate]],"mmmm")</f>
        <v>June</v>
      </c>
      <c r="M1761">
        <f>_xlfn.XLOOKUP(shipments[[#This Row],[PID]],products[PID],products[Cost_per_box],"NA",0)</f>
        <v>8.43</v>
      </c>
      <c r="N1761">
        <f>shipments[[#This Row],[Boxes]]*shipments[[#This Row],[Cost Per Box]]</f>
        <v>6440.5199999999995</v>
      </c>
      <c r="O1761">
        <f>shipments[[#This Row],[Sales Amount]]-shipments[[#This Row],[Total Cost]]</f>
        <v>1956.4800000000005</v>
      </c>
      <c r="P1761" s="9">
        <f>shipments[[#This Row],[Profit]]/shipments[[#This Row],[Sales Amount]]</f>
        <v>0.23299749910682394</v>
      </c>
    </row>
    <row r="1762" spans="1:16" x14ac:dyDescent="1">
      <c r="A1762" t="s">
        <v>1798</v>
      </c>
      <c r="B1762" t="s">
        <v>8048</v>
      </c>
      <c r="C1762" t="s">
        <v>8027</v>
      </c>
      <c r="D1762" t="s">
        <v>8032</v>
      </c>
      <c r="E1762" s="1">
        <v>45504</v>
      </c>
      <c r="F1762">
        <v>13938.75</v>
      </c>
      <c r="G1762">
        <v>1394</v>
      </c>
      <c r="H1762" t="s">
        <v>17</v>
      </c>
      <c r="I1762" t="str">
        <f>_xlfn.XLOOKUP(shipments[[#This Row],[SPID]],people[SPID],people[Sales_person],"NA",0)</f>
        <v>Wilone O'Kielt</v>
      </c>
      <c r="J1762">
        <f>YEAR(shipments[[#This Row],[Shipdate]])</f>
        <v>2024</v>
      </c>
      <c r="K1762">
        <f>MONTH(shipments[[#This Row],[Shipdate]])</f>
        <v>7</v>
      </c>
      <c r="L1762" t="str">
        <f>TEXT(shipments[[#This Row],[Shipdate]],"mmmm")</f>
        <v>July</v>
      </c>
      <c r="M1762">
        <f>_xlfn.XLOOKUP(shipments[[#This Row],[PID]],products[PID],products[Cost_per_box],"NA",0)</f>
        <v>6.8</v>
      </c>
      <c r="N1762">
        <f>shipments[[#This Row],[Boxes]]*shipments[[#This Row],[Cost Per Box]]</f>
        <v>9479.1999999999989</v>
      </c>
      <c r="O1762">
        <f>shipments[[#This Row],[Sales Amount]]-shipments[[#This Row],[Total Cost]]</f>
        <v>4459.5500000000011</v>
      </c>
      <c r="P1762" s="9">
        <f>shipments[[#This Row],[Profit]]/shipments[[#This Row],[Sales Amount]]</f>
        <v>0.31993901892206983</v>
      </c>
    </row>
    <row r="1763" spans="1:16" x14ac:dyDescent="1">
      <c r="A1763" t="s">
        <v>1799</v>
      </c>
      <c r="B1763" t="s">
        <v>8048</v>
      </c>
      <c r="C1763" t="s">
        <v>8027</v>
      </c>
      <c r="D1763" t="s">
        <v>8036</v>
      </c>
      <c r="E1763" s="1">
        <v>45266</v>
      </c>
      <c r="F1763">
        <v>8826.75</v>
      </c>
      <c r="G1763">
        <v>1104</v>
      </c>
      <c r="H1763" t="s">
        <v>6</v>
      </c>
      <c r="I1763" t="str">
        <f>_xlfn.XLOOKUP(shipments[[#This Row],[SPID]],people[SPID],people[Sales_person],"NA",0)</f>
        <v>Wilone O'Kielt</v>
      </c>
      <c r="J1763">
        <f>YEAR(shipments[[#This Row],[Shipdate]])</f>
        <v>2023</v>
      </c>
      <c r="K1763">
        <f>MONTH(shipments[[#This Row],[Shipdate]])</f>
        <v>12</v>
      </c>
      <c r="L1763" t="str">
        <f>TEXT(shipments[[#This Row],[Shipdate]],"mmmm")</f>
        <v>December</v>
      </c>
      <c r="M1763">
        <f>_xlfn.XLOOKUP(shipments[[#This Row],[PID]],products[PID],products[Cost_per_box],"NA",0)</f>
        <v>6.8</v>
      </c>
      <c r="N1763">
        <f>shipments[[#This Row],[Boxes]]*shipments[[#This Row],[Cost Per Box]]</f>
        <v>7507.2</v>
      </c>
      <c r="O1763">
        <f>shipments[[#This Row],[Sales Amount]]-shipments[[#This Row],[Total Cost]]</f>
        <v>1319.5500000000002</v>
      </c>
      <c r="P1763" s="9">
        <f>shipments[[#This Row],[Profit]]/shipments[[#This Row],[Sales Amount]]</f>
        <v>0.14949443453139605</v>
      </c>
    </row>
    <row r="1764" spans="1:16" x14ac:dyDescent="1">
      <c r="A1764" t="s">
        <v>1800</v>
      </c>
      <c r="B1764" t="s">
        <v>8048</v>
      </c>
      <c r="C1764" t="s">
        <v>8027</v>
      </c>
      <c r="D1764" t="s">
        <v>8032</v>
      </c>
      <c r="E1764" s="1">
        <v>45208</v>
      </c>
      <c r="F1764">
        <v>7704</v>
      </c>
      <c r="G1764">
        <v>856</v>
      </c>
      <c r="H1764" t="s">
        <v>6</v>
      </c>
      <c r="I1764" t="str">
        <f>_xlfn.XLOOKUP(shipments[[#This Row],[SPID]],people[SPID],people[Sales_person],"NA",0)</f>
        <v>Wilone O'Kielt</v>
      </c>
      <c r="J1764">
        <f>YEAR(shipments[[#This Row],[Shipdate]])</f>
        <v>2023</v>
      </c>
      <c r="K1764">
        <f>MONTH(shipments[[#This Row],[Shipdate]])</f>
        <v>10</v>
      </c>
      <c r="L1764" t="str">
        <f>TEXT(shipments[[#This Row],[Shipdate]],"mmmm")</f>
        <v>October</v>
      </c>
      <c r="M1764">
        <f>_xlfn.XLOOKUP(shipments[[#This Row],[PID]],products[PID],products[Cost_per_box],"NA",0)</f>
        <v>6.8</v>
      </c>
      <c r="N1764">
        <f>shipments[[#This Row],[Boxes]]*shipments[[#This Row],[Cost Per Box]]</f>
        <v>5820.8</v>
      </c>
      <c r="O1764">
        <f>shipments[[#This Row],[Sales Amount]]-shipments[[#This Row],[Total Cost]]</f>
        <v>1883.1999999999998</v>
      </c>
      <c r="P1764" s="9">
        <f>shipments[[#This Row],[Profit]]/shipments[[#This Row],[Sales Amount]]</f>
        <v>0.24444444444444441</v>
      </c>
    </row>
    <row r="1765" spans="1:16" x14ac:dyDescent="1">
      <c r="A1765" t="s">
        <v>1801</v>
      </c>
      <c r="B1765" t="s">
        <v>8048</v>
      </c>
      <c r="C1765" t="s">
        <v>8028</v>
      </c>
      <c r="D1765" t="s">
        <v>8033</v>
      </c>
      <c r="E1765" s="1">
        <v>45055</v>
      </c>
      <c r="F1765">
        <v>11558.25</v>
      </c>
      <c r="G1765">
        <v>445</v>
      </c>
      <c r="H1765" t="s">
        <v>6</v>
      </c>
      <c r="I1765" t="str">
        <f>_xlfn.XLOOKUP(shipments[[#This Row],[SPID]],people[SPID],people[Sales_person],"NA",0)</f>
        <v>Wilone O'Kielt</v>
      </c>
      <c r="J1765">
        <f>YEAR(shipments[[#This Row],[Shipdate]])</f>
        <v>2023</v>
      </c>
      <c r="K1765">
        <f>MONTH(shipments[[#This Row],[Shipdate]])</f>
        <v>5</v>
      </c>
      <c r="L1765" t="str">
        <f>TEXT(shipments[[#This Row],[Shipdate]],"mmmm")</f>
        <v>May</v>
      </c>
      <c r="M1765">
        <f>_xlfn.XLOOKUP(shipments[[#This Row],[PID]],products[PID],products[Cost_per_box],"NA",0)</f>
        <v>5.04</v>
      </c>
      <c r="N1765">
        <f>shipments[[#This Row],[Boxes]]*shipments[[#This Row],[Cost Per Box]]</f>
        <v>2242.8000000000002</v>
      </c>
      <c r="O1765">
        <f>shipments[[#This Row],[Sales Amount]]-shipments[[#This Row],[Total Cost]]</f>
        <v>9315.4500000000007</v>
      </c>
      <c r="P1765" s="9">
        <f>shipments[[#This Row],[Profit]]/shipments[[#This Row],[Sales Amount]]</f>
        <v>0.80595678411524241</v>
      </c>
    </row>
    <row r="1766" spans="1:16" x14ac:dyDescent="1">
      <c r="A1766" t="s">
        <v>1802</v>
      </c>
      <c r="B1766" t="s">
        <v>8048</v>
      </c>
      <c r="C1766" t="s">
        <v>8028</v>
      </c>
      <c r="D1766" t="s">
        <v>8037</v>
      </c>
      <c r="E1766" s="1">
        <v>45260</v>
      </c>
      <c r="F1766">
        <v>5109.75</v>
      </c>
      <c r="G1766">
        <v>190</v>
      </c>
      <c r="H1766" t="s">
        <v>6</v>
      </c>
      <c r="I1766" t="str">
        <f>_xlfn.XLOOKUP(shipments[[#This Row],[SPID]],people[SPID],people[Sales_person],"NA",0)</f>
        <v>Wilone O'Kielt</v>
      </c>
      <c r="J1766">
        <f>YEAR(shipments[[#This Row],[Shipdate]])</f>
        <v>2023</v>
      </c>
      <c r="K1766">
        <f>MONTH(shipments[[#This Row],[Shipdate]])</f>
        <v>11</v>
      </c>
      <c r="L1766" t="str">
        <f>TEXT(shipments[[#This Row],[Shipdate]],"mmmm")</f>
        <v>November</v>
      </c>
      <c r="M1766">
        <f>_xlfn.XLOOKUP(shipments[[#This Row],[PID]],products[PID],products[Cost_per_box],"NA",0)</f>
        <v>5.04</v>
      </c>
      <c r="N1766">
        <f>shipments[[#This Row],[Boxes]]*shipments[[#This Row],[Cost Per Box]]</f>
        <v>957.6</v>
      </c>
      <c r="O1766">
        <f>shipments[[#This Row],[Sales Amount]]-shipments[[#This Row],[Total Cost]]</f>
        <v>4152.1499999999996</v>
      </c>
      <c r="P1766" s="9">
        <f>shipments[[#This Row],[Profit]]/shipments[[#This Row],[Sales Amount]]</f>
        <v>0.81259357111404662</v>
      </c>
    </row>
    <row r="1767" spans="1:16" x14ac:dyDescent="1">
      <c r="A1767" t="s">
        <v>1803</v>
      </c>
      <c r="B1767" t="s">
        <v>8048</v>
      </c>
      <c r="C1767" t="s">
        <v>8029</v>
      </c>
      <c r="D1767" t="s">
        <v>8036</v>
      </c>
      <c r="E1767" s="1">
        <v>45489</v>
      </c>
      <c r="F1767">
        <v>21354.75</v>
      </c>
      <c r="G1767">
        <v>2136</v>
      </c>
      <c r="H1767" t="s">
        <v>17</v>
      </c>
      <c r="I1767" t="str">
        <f>_xlfn.XLOOKUP(shipments[[#This Row],[SPID]],people[SPID],people[Sales_person],"NA",0)</f>
        <v>Wilone O'Kielt</v>
      </c>
      <c r="J1767">
        <f>YEAR(shipments[[#This Row],[Shipdate]])</f>
        <v>2024</v>
      </c>
      <c r="K1767">
        <f>MONTH(shipments[[#This Row],[Shipdate]])</f>
        <v>7</v>
      </c>
      <c r="L1767" t="str">
        <f>TEXT(shipments[[#This Row],[Shipdate]],"mmmm")</f>
        <v>July</v>
      </c>
      <c r="M1767">
        <f>_xlfn.XLOOKUP(shipments[[#This Row],[PID]],products[PID],products[Cost_per_box],"NA",0)</f>
        <v>2.76</v>
      </c>
      <c r="N1767">
        <f>shipments[[#This Row],[Boxes]]*shipments[[#This Row],[Cost Per Box]]</f>
        <v>5895.36</v>
      </c>
      <c r="O1767">
        <f>shipments[[#This Row],[Sales Amount]]-shipments[[#This Row],[Total Cost]]</f>
        <v>15459.39</v>
      </c>
      <c r="P1767" s="9">
        <f>shipments[[#This Row],[Profit]]/shipments[[#This Row],[Sales Amount]]</f>
        <v>0.72393214624380986</v>
      </c>
    </row>
    <row r="1768" spans="1:16" x14ac:dyDescent="1">
      <c r="A1768" t="s">
        <v>1804</v>
      </c>
      <c r="B1768" t="s">
        <v>8048</v>
      </c>
      <c r="C1768" t="s">
        <v>8029</v>
      </c>
      <c r="D1768" t="s">
        <v>8032</v>
      </c>
      <c r="E1768" s="1">
        <v>45537</v>
      </c>
      <c r="F1768">
        <v>4911.75</v>
      </c>
      <c r="G1768">
        <v>614</v>
      </c>
      <c r="H1768" t="s">
        <v>25</v>
      </c>
      <c r="I1768" t="str">
        <f>_xlfn.XLOOKUP(shipments[[#This Row],[SPID]],people[SPID],people[Sales_person],"NA",0)</f>
        <v>Wilone O'Kielt</v>
      </c>
      <c r="J1768">
        <f>YEAR(shipments[[#This Row],[Shipdate]])</f>
        <v>2024</v>
      </c>
      <c r="K1768">
        <f>MONTH(shipments[[#This Row],[Shipdate]])</f>
        <v>9</v>
      </c>
      <c r="L1768" t="str">
        <f>TEXT(shipments[[#This Row],[Shipdate]],"mmmm")</f>
        <v>September</v>
      </c>
      <c r="M1768">
        <f>_xlfn.XLOOKUP(shipments[[#This Row],[PID]],products[PID],products[Cost_per_box],"NA",0)</f>
        <v>2.76</v>
      </c>
      <c r="N1768">
        <f>shipments[[#This Row],[Boxes]]*shipments[[#This Row],[Cost Per Box]]</f>
        <v>1694.6399999999999</v>
      </c>
      <c r="O1768">
        <f>shipments[[#This Row],[Sales Amount]]-shipments[[#This Row],[Total Cost]]</f>
        <v>3217.11</v>
      </c>
      <c r="P1768" s="9">
        <f>shipments[[#This Row],[Profit]]/shipments[[#This Row],[Sales Amount]]</f>
        <v>0.65498244006718587</v>
      </c>
    </row>
    <row r="1769" spans="1:16" x14ac:dyDescent="1">
      <c r="A1769" t="s">
        <v>1805</v>
      </c>
      <c r="B1769" t="s">
        <v>8048</v>
      </c>
      <c r="C1769" t="s">
        <v>8029</v>
      </c>
      <c r="D1769" t="s">
        <v>8036</v>
      </c>
      <c r="E1769" s="1">
        <v>45085</v>
      </c>
      <c r="F1769">
        <v>17338.5</v>
      </c>
      <c r="G1769">
        <v>1927</v>
      </c>
      <c r="H1769" t="s">
        <v>6</v>
      </c>
      <c r="I1769" t="str">
        <f>_xlfn.XLOOKUP(shipments[[#This Row],[SPID]],people[SPID],people[Sales_person],"NA",0)</f>
        <v>Wilone O'Kielt</v>
      </c>
      <c r="J1769">
        <f>YEAR(shipments[[#This Row],[Shipdate]])</f>
        <v>2023</v>
      </c>
      <c r="K1769">
        <f>MONTH(shipments[[#This Row],[Shipdate]])</f>
        <v>6</v>
      </c>
      <c r="L1769" t="str">
        <f>TEXT(shipments[[#This Row],[Shipdate]],"mmmm")</f>
        <v>June</v>
      </c>
      <c r="M1769">
        <f>_xlfn.XLOOKUP(shipments[[#This Row],[PID]],products[PID],products[Cost_per_box],"NA",0)</f>
        <v>2.76</v>
      </c>
      <c r="N1769">
        <f>shipments[[#This Row],[Boxes]]*shipments[[#This Row],[Cost Per Box]]</f>
        <v>5318.5199999999995</v>
      </c>
      <c r="O1769">
        <f>shipments[[#This Row],[Sales Amount]]-shipments[[#This Row],[Total Cost]]</f>
        <v>12019.98</v>
      </c>
      <c r="P1769" s="9">
        <f>shipments[[#This Row],[Profit]]/shipments[[#This Row],[Sales Amount]]</f>
        <v>0.69325374167315512</v>
      </c>
    </row>
    <row r="1770" spans="1:16" x14ac:dyDescent="1">
      <c r="A1770" t="s">
        <v>1806</v>
      </c>
      <c r="B1770" t="s">
        <v>8048</v>
      </c>
      <c r="C1770" t="s">
        <v>8029</v>
      </c>
      <c r="D1770" t="s">
        <v>8037</v>
      </c>
      <c r="E1770" s="1">
        <v>44984</v>
      </c>
      <c r="F1770">
        <v>5006.25</v>
      </c>
      <c r="G1770">
        <v>456</v>
      </c>
      <c r="H1770" t="s">
        <v>6</v>
      </c>
      <c r="I1770" t="str">
        <f>_xlfn.XLOOKUP(shipments[[#This Row],[SPID]],people[SPID],people[Sales_person],"NA",0)</f>
        <v>Wilone O'Kielt</v>
      </c>
      <c r="J1770">
        <f>YEAR(shipments[[#This Row],[Shipdate]])</f>
        <v>2023</v>
      </c>
      <c r="K1770">
        <f>MONTH(shipments[[#This Row],[Shipdate]])</f>
        <v>2</v>
      </c>
      <c r="L1770" t="str">
        <f>TEXT(shipments[[#This Row],[Shipdate]],"mmmm")</f>
        <v>February</v>
      </c>
      <c r="M1770">
        <f>_xlfn.XLOOKUP(shipments[[#This Row],[PID]],products[PID],products[Cost_per_box],"NA",0)</f>
        <v>2.76</v>
      </c>
      <c r="N1770">
        <f>shipments[[#This Row],[Boxes]]*shipments[[#This Row],[Cost Per Box]]</f>
        <v>1258.56</v>
      </c>
      <c r="O1770">
        <f>shipments[[#This Row],[Sales Amount]]-shipments[[#This Row],[Total Cost]]</f>
        <v>3747.69</v>
      </c>
      <c r="P1770" s="9">
        <f>shipments[[#This Row],[Profit]]/shipments[[#This Row],[Sales Amount]]</f>
        <v>0.74860224719101121</v>
      </c>
    </row>
    <row r="1771" spans="1:16" x14ac:dyDescent="1">
      <c r="A1771" t="s">
        <v>1807</v>
      </c>
      <c r="B1771" t="s">
        <v>8048</v>
      </c>
      <c r="C1771" t="s">
        <v>8029</v>
      </c>
      <c r="D1771" t="s">
        <v>8037</v>
      </c>
      <c r="E1771" s="1">
        <v>45223</v>
      </c>
      <c r="F1771">
        <v>3822.75</v>
      </c>
      <c r="G1771">
        <v>383</v>
      </c>
      <c r="H1771" t="s">
        <v>6</v>
      </c>
      <c r="I1771" t="str">
        <f>_xlfn.XLOOKUP(shipments[[#This Row],[SPID]],people[SPID],people[Sales_person],"NA",0)</f>
        <v>Wilone O'Kielt</v>
      </c>
      <c r="J1771">
        <f>YEAR(shipments[[#This Row],[Shipdate]])</f>
        <v>2023</v>
      </c>
      <c r="K1771">
        <f>MONTH(shipments[[#This Row],[Shipdate]])</f>
        <v>10</v>
      </c>
      <c r="L1771" t="str">
        <f>TEXT(shipments[[#This Row],[Shipdate]],"mmmm")</f>
        <v>October</v>
      </c>
      <c r="M1771">
        <f>_xlfn.XLOOKUP(shipments[[#This Row],[PID]],products[PID],products[Cost_per_box],"NA",0)</f>
        <v>2.76</v>
      </c>
      <c r="N1771">
        <f>shipments[[#This Row],[Boxes]]*shipments[[#This Row],[Cost Per Box]]</f>
        <v>1057.08</v>
      </c>
      <c r="O1771">
        <f>shipments[[#This Row],[Sales Amount]]-shipments[[#This Row],[Total Cost]]</f>
        <v>2765.67</v>
      </c>
      <c r="P1771" s="9">
        <f>shipments[[#This Row],[Profit]]/shipments[[#This Row],[Sales Amount]]</f>
        <v>0.72347655483617812</v>
      </c>
    </row>
    <row r="1772" spans="1:16" x14ac:dyDescent="1">
      <c r="A1772" t="s">
        <v>1808</v>
      </c>
      <c r="B1772" t="s">
        <v>8048</v>
      </c>
      <c r="C1772" t="s">
        <v>8030</v>
      </c>
      <c r="D1772" t="s">
        <v>8032</v>
      </c>
      <c r="E1772" s="1">
        <v>45343</v>
      </c>
      <c r="F1772">
        <v>10554.75</v>
      </c>
      <c r="G1772">
        <v>1508</v>
      </c>
      <c r="H1772" t="s">
        <v>6</v>
      </c>
      <c r="I1772" t="str">
        <f>_xlfn.XLOOKUP(shipments[[#This Row],[SPID]],people[SPID],people[Sales_person],"NA",0)</f>
        <v>Wilone O'Kielt</v>
      </c>
      <c r="J1772">
        <f>YEAR(shipments[[#This Row],[Shipdate]])</f>
        <v>2024</v>
      </c>
      <c r="K1772">
        <f>MONTH(shipments[[#This Row],[Shipdate]])</f>
        <v>2</v>
      </c>
      <c r="L1772" t="str">
        <f>TEXT(shipments[[#This Row],[Shipdate]],"mmmm")</f>
        <v>February</v>
      </c>
      <c r="M1772">
        <f>_xlfn.XLOOKUP(shipments[[#This Row],[PID]],products[PID],products[Cost_per_box],"NA",0)</f>
        <v>3.32</v>
      </c>
      <c r="N1772">
        <f>shipments[[#This Row],[Boxes]]*shipments[[#This Row],[Cost Per Box]]</f>
        <v>5006.5599999999995</v>
      </c>
      <c r="O1772">
        <f>shipments[[#This Row],[Sales Amount]]-shipments[[#This Row],[Total Cost]]</f>
        <v>5548.1900000000005</v>
      </c>
      <c r="P1772" s="9">
        <f>shipments[[#This Row],[Profit]]/shipments[[#This Row],[Sales Amount]]</f>
        <v>0.52565811601411694</v>
      </c>
    </row>
    <row r="1773" spans="1:16" x14ac:dyDescent="1">
      <c r="A1773" t="s">
        <v>1809</v>
      </c>
      <c r="B1773" t="s">
        <v>8048</v>
      </c>
      <c r="C1773" t="s">
        <v>8030</v>
      </c>
      <c r="D1773" t="s">
        <v>8032</v>
      </c>
      <c r="E1773" s="1">
        <v>45252</v>
      </c>
      <c r="F1773">
        <v>121.5</v>
      </c>
      <c r="G1773">
        <v>13</v>
      </c>
      <c r="H1773" t="s">
        <v>6</v>
      </c>
      <c r="I1773" t="str">
        <f>_xlfn.XLOOKUP(shipments[[#This Row],[SPID]],people[SPID],people[Sales_person],"NA",0)</f>
        <v>Wilone O'Kielt</v>
      </c>
      <c r="J1773">
        <f>YEAR(shipments[[#This Row],[Shipdate]])</f>
        <v>2023</v>
      </c>
      <c r="K1773">
        <f>MONTH(shipments[[#This Row],[Shipdate]])</f>
        <v>11</v>
      </c>
      <c r="L1773" t="str">
        <f>TEXT(shipments[[#This Row],[Shipdate]],"mmmm")</f>
        <v>November</v>
      </c>
      <c r="M1773">
        <f>_xlfn.XLOOKUP(shipments[[#This Row],[PID]],products[PID],products[Cost_per_box],"NA",0)</f>
        <v>3.32</v>
      </c>
      <c r="N1773">
        <f>shipments[[#This Row],[Boxes]]*shipments[[#This Row],[Cost Per Box]]</f>
        <v>43.16</v>
      </c>
      <c r="O1773">
        <f>shipments[[#This Row],[Sales Amount]]-shipments[[#This Row],[Total Cost]]</f>
        <v>78.34</v>
      </c>
      <c r="P1773" s="9">
        <f>shipments[[#This Row],[Profit]]/shipments[[#This Row],[Sales Amount]]</f>
        <v>0.64477366255144031</v>
      </c>
    </row>
    <row r="1774" spans="1:16" x14ac:dyDescent="1">
      <c r="A1774" t="s">
        <v>1810</v>
      </c>
      <c r="B1774" t="s">
        <v>8048</v>
      </c>
      <c r="C1774" t="s">
        <v>8030</v>
      </c>
      <c r="D1774" t="s">
        <v>8037</v>
      </c>
      <c r="E1774" s="1">
        <v>45324</v>
      </c>
      <c r="F1774">
        <v>13329</v>
      </c>
      <c r="G1774">
        <v>1905</v>
      </c>
      <c r="H1774" t="s">
        <v>6</v>
      </c>
      <c r="I1774" t="str">
        <f>_xlfn.XLOOKUP(shipments[[#This Row],[SPID]],people[SPID],people[Sales_person],"NA",0)</f>
        <v>Wilone O'Kielt</v>
      </c>
      <c r="J1774">
        <f>YEAR(shipments[[#This Row],[Shipdate]])</f>
        <v>2024</v>
      </c>
      <c r="K1774">
        <f>MONTH(shipments[[#This Row],[Shipdate]])</f>
        <v>2</v>
      </c>
      <c r="L1774" t="str">
        <f>TEXT(shipments[[#This Row],[Shipdate]],"mmmm")</f>
        <v>February</v>
      </c>
      <c r="M1774">
        <f>_xlfn.XLOOKUP(shipments[[#This Row],[PID]],products[PID],products[Cost_per_box],"NA",0)</f>
        <v>3.32</v>
      </c>
      <c r="N1774">
        <f>shipments[[#This Row],[Boxes]]*shipments[[#This Row],[Cost Per Box]]</f>
        <v>6324.5999999999995</v>
      </c>
      <c r="O1774">
        <f>shipments[[#This Row],[Sales Amount]]-shipments[[#This Row],[Total Cost]]</f>
        <v>7004.4000000000005</v>
      </c>
      <c r="P1774" s="9">
        <f>shipments[[#This Row],[Profit]]/shipments[[#This Row],[Sales Amount]]</f>
        <v>0.52550078775602072</v>
      </c>
    </row>
    <row r="1775" spans="1:16" x14ac:dyDescent="1">
      <c r="A1775" t="s">
        <v>1811</v>
      </c>
      <c r="B1775" t="s">
        <v>8048</v>
      </c>
      <c r="C1775" t="s">
        <v>8031</v>
      </c>
      <c r="D1775" t="s">
        <v>8036</v>
      </c>
      <c r="E1775" s="1">
        <v>45250</v>
      </c>
      <c r="F1775">
        <v>13002.75</v>
      </c>
      <c r="G1775">
        <v>651</v>
      </c>
      <c r="H1775" t="s">
        <v>6</v>
      </c>
      <c r="I1775" t="str">
        <f>_xlfn.XLOOKUP(shipments[[#This Row],[SPID]],people[SPID],people[Sales_person],"NA",0)</f>
        <v>Wilone O'Kielt</v>
      </c>
      <c r="J1775">
        <f>YEAR(shipments[[#This Row],[Shipdate]])</f>
        <v>2023</v>
      </c>
      <c r="K1775">
        <f>MONTH(shipments[[#This Row],[Shipdate]])</f>
        <v>11</v>
      </c>
      <c r="L1775" t="str">
        <f>TEXT(shipments[[#This Row],[Shipdate]],"mmmm")</f>
        <v>November</v>
      </c>
      <c r="M1775">
        <f>_xlfn.XLOOKUP(shipments[[#This Row],[PID]],products[PID],products[Cost_per_box],"NA",0)</f>
        <v>2.65</v>
      </c>
      <c r="N1775">
        <f>shipments[[#This Row],[Boxes]]*shipments[[#This Row],[Cost Per Box]]</f>
        <v>1725.1499999999999</v>
      </c>
      <c r="O1775">
        <f>shipments[[#This Row],[Sales Amount]]-shipments[[#This Row],[Total Cost]]</f>
        <v>11277.6</v>
      </c>
      <c r="P1775" s="9">
        <f>shipments[[#This Row],[Profit]]/shipments[[#This Row],[Sales Amount]]</f>
        <v>0.86732421987656461</v>
      </c>
    </row>
    <row r="1776" spans="1:16" x14ac:dyDescent="1">
      <c r="A1776" t="s">
        <v>1812</v>
      </c>
      <c r="B1776" t="s">
        <v>8048</v>
      </c>
      <c r="C1776" t="s">
        <v>8031</v>
      </c>
      <c r="D1776" t="s">
        <v>8036</v>
      </c>
      <c r="E1776" s="1">
        <v>45502</v>
      </c>
      <c r="F1776">
        <v>6133.5</v>
      </c>
      <c r="G1776">
        <v>279</v>
      </c>
      <c r="H1776" t="s">
        <v>17</v>
      </c>
      <c r="I1776" t="str">
        <f>_xlfn.XLOOKUP(shipments[[#This Row],[SPID]],people[SPID],people[Sales_person],"NA",0)</f>
        <v>Wilone O'Kielt</v>
      </c>
      <c r="J1776">
        <f>YEAR(shipments[[#This Row],[Shipdate]])</f>
        <v>2024</v>
      </c>
      <c r="K1776">
        <f>MONTH(shipments[[#This Row],[Shipdate]])</f>
        <v>7</v>
      </c>
      <c r="L1776" t="str">
        <f>TEXT(shipments[[#This Row],[Shipdate]],"mmmm")</f>
        <v>July</v>
      </c>
      <c r="M1776">
        <f>_xlfn.XLOOKUP(shipments[[#This Row],[PID]],products[PID],products[Cost_per_box],"NA",0)</f>
        <v>2.65</v>
      </c>
      <c r="N1776">
        <f>shipments[[#This Row],[Boxes]]*shipments[[#This Row],[Cost Per Box]]</f>
        <v>739.35</v>
      </c>
      <c r="O1776">
        <f>shipments[[#This Row],[Sales Amount]]-shipments[[#This Row],[Total Cost]]</f>
        <v>5394.15</v>
      </c>
      <c r="P1776" s="9">
        <f>shipments[[#This Row],[Profit]]/shipments[[#This Row],[Sales Amount]]</f>
        <v>0.87945707997065292</v>
      </c>
    </row>
    <row r="1777" spans="1:16" x14ac:dyDescent="1">
      <c r="A1777" t="s">
        <v>1813</v>
      </c>
      <c r="B1777" t="s">
        <v>8048</v>
      </c>
      <c r="C1777" t="s">
        <v>8031</v>
      </c>
      <c r="D1777" t="s">
        <v>8036</v>
      </c>
      <c r="E1777" s="1">
        <v>45070</v>
      </c>
      <c r="F1777">
        <v>1275.75</v>
      </c>
      <c r="G1777">
        <v>64</v>
      </c>
      <c r="H1777" t="s">
        <v>6</v>
      </c>
      <c r="I1777" t="str">
        <f>_xlfn.XLOOKUP(shipments[[#This Row],[SPID]],people[SPID],people[Sales_person],"NA",0)</f>
        <v>Wilone O'Kielt</v>
      </c>
      <c r="J1777">
        <f>YEAR(shipments[[#This Row],[Shipdate]])</f>
        <v>2023</v>
      </c>
      <c r="K1777">
        <f>MONTH(shipments[[#This Row],[Shipdate]])</f>
        <v>5</v>
      </c>
      <c r="L1777" t="str">
        <f>TEXT(shipments[[#This Row],[Shipdate]],"mmmm")</f>
        <v>May</v>
      </c>
      <c r="M1777">
        <f>_xlfn.XLOOKUP(shipments[[#This Row],[PID]],products[PID],products[Cost_per_box],"NA",0)</f>
        <v>2.65</v>
      </c>
      <c r="N1777">
        <f>shipments[[#This Row],[Boxes]]*shipments[[#This Row],[Cost Per Box]]</f>
        <v>169.6</v>
      </c>
      <c r="O1777">
        <f>shipments[[#This Row],[Sales Amount]]-shipments[[#This Row],[Total Cost]]</f>
        <v>1106.1500000000001</v>
      </c>
      <c r="P1777" s="9">
        <f>shipments[[#This Row],[Profit]]/shipments[[#This Row],[Sales Amount]]</f>
        <v>0.86705859298451893</v>
      </c>
    </row>
    <row r="1778" spans="1:16" x14ac:dyDescent="1">
      <c r="A1778" t="s">
        <v>1814</v>
      </c>
      <c r="B1778" t="s">
        <v>8048</v>
      </c>
      <c r="C1778" t="s">
        <v>8031</v>
      </c>
      <c r="D1778" t="s">
        <v>8037</v>
      </c>
      <c r="E1778" s="1">
        <v>45275</v>
      </c>
      <c r="F1778">
        <v>8892</v>
      </c>
      <c r="G1778">
        <v>445</v>
      </c>
      <c r="H1778" t="s">
        <v>6</v>
      </c>
      <c r="I1778" t="str">
        <f>_xlfn.XLOOKUP(shipments[[#This Row],[SPID]],people[SPID],people[Sales_person],"NA",0)</f>
        <v>Wilone O'Kielt</v>
      </c>
      <c r="J1778">
        <f>YEAR(shipments[[#This Row],[Shipdate]])</f>
        <v>2023</v>
      </c>
      <c r="K1778">
        <f>MONTH(shipments[[#This Row],[Shipdate]])</f>
        <v>12</v>
      </c>
      <c r="L1778" t="str">
        <f>TEXT(shipments[[#This Row],[Shipdate]],"mmmm")</f>
        <v>December</v>
      </c>
      <c r="M1778">
        <f>_xlfn.XLOOKUP(shipments[[#This Row],[PID]],products[PID],products[Cost_per_box],"NA",0)</f>
        <v>2.65</v>
      </c>
      <c r="N1778">
        <f>shipments[[#This Row],[Boxes]]*shipments[[#This Row],[Cost Per Box]]</f>
        <v>1179.25</v>
      </c>
      <c r="O1778">
        <f>shipments[[#This Row],[Sales Amount]]-shipments[[#This Row],[Total Cost]]</f>
        <v>7712.75</v>
      </c>
      <c r="P1778" s="9">
        <f>shipments[[#This Row],[Profit]]/shipments[[#This Row],[Sales Amount]]</f>
        <v>0.86738079172289695</v>
      </c>
    </row>
    <row r="1779" spans="1:16" x14ac:dyDescent="1">
      <c r="A1779" t="s">
        <v>1815</v>
      </c>
      <c r="B1779" t="s">
        <v>8049</v>
      </c>
      <c r="C1779" t="s">
        <v>8010</v>
      </c>
      <c r="D1779" t="s">
        <v>8035</v>
      </c>
      <c r="E1779" s="1">
        <v>45250</v>
      </c>
      <c r="F1779">
        <v>5913</v>
      </c>
      <c r="G1779">
        <v>423</v>
      </c>
      <c r="H1779" t="s">
        <v>6</v>
      </c>
      <c r="I1779" t="str">
        <f>_xlfn.XLOOKUP(shipments[[#This Row],[SPID]],people[SPID],people[Sales_person],"NA",0)</f>
        <v>Gigi Bohling</v>
      </c>
      <c r="J1779">
        <f>YEAR(shipments[[#This Row],[Shipdate]])</f>
        <v>2023</v>
      </c>
      <c r="K1779">
        <f>MONTH(shipments[[#This Row],[Shipdate]])</f>
        <v>11</v>
      </c>
      <c r="L1779" t="str">
        <f>TEXT(shipments[[#This Row],[Shipdate]],"mmmm")</f>
        <v>November</v>
      </c>
      <c r="M1779">
        <f>_xlfn.XLOOKUP(shipments[[#This Row],[PID]],products[PID],products[Cost_per_box],"NA",0)</f>
        <v>5.26</v>
      </c>
      <c r="N1779">
        <f>shipments[[#This Row],[Boxes]]*shipments[[#This Row],[Cost Per Box]]</f>
        <v>2224.98</v>
      </c>
      <c r="O1779">
        <f>shipments[[#This Row],[Sales Amount]]-shipments[[#This Row],[Total Cost]]</f>
        <v>3688.02</v>
      </c>
      <c r="P1779" s="9">
        <f>shipments[[#This Row],[Profit]]/shipments[[#This Row],[Sales Amount]]</f>
        <v>0.62371385083713848</v>
      </c>
    </row>
    <row r="1780" spans="1:16" x14ac:dyDescent="1">
      <c r="A1780" t="s">
        <v>1817</v>
      </c>
      <c r="B1780" t="s">
        <v>8049</v>
      </c>
      <c r="C1780" t="s">
        <v>8010</v>
      </c>
      <c r="D1780" t="s">
        <v>8032</v>
      </c>
      <c r="E1780" s="1">
        <v>45160</v>
      </c>
      <c r="F1780">
        <v>2517.75</v>
      </c>
      <c r="G1780">
        <v>210</v>
      </c>
      <c r="H1780" t="s">
        <v>6</v>
      </c>
      <c r="I1780" t="str">
        <f>_xlfn.XLOOKUP(shipments[[#This Row],[SPID]],people[SPID],people[Sales_person],"NA",0)</f>
        <v>Gigi Bohling</v>
      </c>
      <c r="J1780">
        <f>YEAR(shipments[[#This Row],[Shipdate]])</f>
        <v>2023</v>
      </c>
      <c r="K1780">
        <f>MONTH(shipments[[#This Row],[Shipdate]])</f>
        <v>8</v>
      </c>
      <c r="L1780" t="str">
        <f>TEXT(shipments[[#This Row],[Shipdate]],"mmmm")</f>
        <v>August</v>
      </c>
      <c r="M1780">
        <f>_xlfn.XLOOKUP(shipments[[#This Row],[PID]],products[PID],products[Cost_per_box],"NA",0)</f>
        <v>5.26</v>
      </c>
      <c r="N1780">
        <f>shipments[[#This Row],[Boxes]]*shipments[[#This Row],[Cost Per Box]]</f>
        <v>1104.5999999999999</v>
      </c>
      <c r="O1780">
        <f>shipments[[#This Row],[Sales Amount]]-shipments[[#This Row],[Total Cost]]</f>
        <v>1413.15</v>
      </c>
      <c r="P1780" s="9">
        <f>shipments[[#This Row],[Profit]]/shipments[[#This Row],[Sales Amount]]</f>
        <v>0.56127494787012222</v>
      </c>
    </row>
    <row r="1781" spans="1:16" x14ac:dyDescent="1">
      <c r="A1781" t="s">
        <v>1818</v>
      </c>
      <c r="B1781" t="s">
        <v>8049</v>
      </c>
      <c r="C1781" t="s">
        <v>8010</v>
      </c>
      <c r="D1781" t="s">
        <v>8033</v>
      </c>
      <c r="E1781" s="1">
        <v>44944</v>
      </c>
      <c r="F1781">
        <v>7848</v>
      </c>
      <c r="G1781">
        <v>491</v>
      </c>
      <c r="H1781" t="s">
        <v>6</v>
      </c>
      <c r="I1781" t="str">
        <f>_xlfn.XLOOKUP(shipments[[#This Row],[SPID]],people[SPID],people[Sales_person],"NA",0)</f>
        <v>Gigi Bohling</v>
      </c>
      <c r="J1781">
        <f>YEAR(shipments[[#This Row],[Shipdate]])</f>
        <v>2023</v>
      </c>
      <c r="K1781">
        <f>MONTH(shipments[[#This Row],[Shipdate]])</f>
        <v>1</v>
      </c>
      <c r="L1781" t="str">
        <f>TEXT(shipments[[#This Row],[Shipdate]],"mmmm")</f>
        <v>January</v>
      </c>
      <c r="M1781">
        <f>_xlfn.XLOOKUP(shipments[[#This Row],[PID]],products[PID],products[Cost_per_box],"NA",0)</f>
        <v>5.26</v>
      </c>
      <c r="N1781">
        <f>shipments[[#This Row],[Boxes]]*shipments[[#This Row],[Cost Per Box]]</f>
        <v>2582.66</v>
      </c>
      <c r="O1781">
        <f>shipments[[#This Row],[Sales Amount]]-shipments[[#This Row],[Total Cost]]</f>
        <v>5265.34</v>
      </c>
      <c r="P1781" s="9">
        <f>shipments[[#This Row],[Profit]]/shipments[[#This Row],[Sales Amount]]</f>
        <v>0.67091488277268096</v>
      </c>
    </row>
    <row r="1782" spans="1:16" x14ac:dyDescent="1">
      <c r="A1782" t="s">
        <v>1819</v>
      </c>
      <c r="B1782" t="s">
        <v>8049</v>
      </c>
      <c r="C1782" t="s">
        <v>8010</v>
      </c>
      <c r="D1782" t="s">
        <v>8037</v>
      </c>
      <c r="E1782" s="1">
        <v>45208</v>
      </c>
      <c r="F1782">
        <v>12325.5</v>
      </c>
      <c r="G1782">
        <v>822</v>
      </c>
      <c r="H1782" t="s">
        <v>6</v>
      </c>
      <c r="I1782" t="str">
        <f>_xlfn.XLOOKUP(shipments[[#This Row],[SPID]],people[SPID],people[Sales_person],"NA",0)</f>
        <v>Gigi Bohling</v>
      </c>
      <c r="J1782">
        <f>YEAR(shipments[[#This Row],[Shipdate]])</f>
        <v>2023</v>
      </c>
      <c r="K1782">
        <f>MONTH(shipments[[#This Row],[Shipdate]])</f>
        <v>10</v>
      </c>
      <c r="L1782" t="str">
        <f>TEXT(shipments[[#This Row],[Shipdate]],"mmmm")</f>
        <v>October</v>
      </c>
      <c r="M1782">
        <f>_xlfn.XLOOKUP(shipments[[#This Row],[PID]],products[PID],products[Cost_per_box],"NA",0)</f>
        <v>5.26</v>
      </c>
      <c r="N1782">
        <f>shipments[[#This Row],[Boxes]]*shipments[[#This Row],[Cost Per Box]]</f>
        <v>4323.72</v>
      </c>
      <c r="O1782">
        <f>shipments[[#This Row],[Sales Amount]]-shipments[[#This Row],[Total Cost]]</f>
        <v>8001.78</v>
      </c>
      <c r="P1782" s="9">
        <f>shipments[[#This Row],[Profit]]/shipments[[#This Row],[Sales Amount]]</f>
        <v>0.64920530607277593</v>
      </c>
    </row>
    <row r="1783" spans="1:16" x14ac:dyDescent="1">
      <c r="A1783" t="s">
        <v>1820</v>
      </c>
      <c r="B1783" t="s">
        <v>8049</v>
      </c>
      <c r="C1783" t="s">
        <v>8013</v>
      </c>
      <c r="D1783" t="s">
        <v>8033</v>
      </c>
      <c r="E1783" s="1">
        <v>45145</v>
      </c>
      <c r="F1783">
        <v>13718.25</v>
      </c>
      <c r="G1783">
        <v>1715</v>
      </c>
      <c r="H1783" t="s">
        <v>6</v>
      </c>
      <c r="I1783" t="str">
        <f>_xlfn.XLOOKUP(shipments[[#This Row],[SPID]],people[SPID],people[Sales_person],"NA",0)</f>
        <v>Gigi Bohling</v>
      </c>
      <c r="J1783">
        <f>YEAR(shipments[[#This Row],[Shipdate]])</f>
        <v>2023</v>
      </c>
      <c r="K1783">
        <f>MONTH(shipments[[#This Row],[Shipdate]])</f>
        <v>8</v>
      </c>
      <c r="L1783" t="str">
        <f>TEXT(shipments[[#This Row],[Shipdate]],"mmmm")</f>
        <v>August</v>
      </c>
      <c r="M1783">
        <f>_xlfn.XLOOKUP(shipments[[#This Row],[PID]],products[PID],products[Cost_per_box],"NA",0)</f>
        <v>3.85</v>
      </c>
      <c r="N1783">
        <f>shipments[[#This Row],[Boxes]]*shipments[[#This Row],[Cost Per Box]]</f>
        <v>6602.75</v>
      </c>
      <c r="O1783">
        <f>shipments[[#This Row],[Sales Amount]]-shipments[[#This Row],[Total Cost]]</f>
        <v>7115.5</v>
      </c>
      <c r="P1783" s="9">
        <f>shipments[[#This Row],[Profit]]/shipments[[#This Row],[Sales Amount]]</f>
        <v>0.51868860824084706</v>
      </c>
    </row>
    <row r="1784" spans="1:16" x14ac:dyDescent="1">
      <c r="A1784" t="s">
        <v>1821</v>
      </c>
      <c r="B1784" t="s">
        <v>8049</v>
      </c>
      <c r="C1784" t="s">
        <v>8014</v>
      </c>
      <c r="D1784" t="s">
        <v>8032</v>
      </c>
      <c r="E1784" s="1">
        <v>45266</v>
      </c>
      <c r="F1784">
        <v>4038.75</v>
      </c>
      <c r="G1784">
        <v>577</v>
      </c>
      <c r="H1784" t="s">
        <v>6</v>
      </c>
      <c r="I1784" t="str">
        <f>_xlfn.XLOOKUP(shipments[[#This Row],[SPID]],people[SPID],people[Sales_person],"NA",0)</f>
        <v>Gigi Bohling</v>
      </c>
      <c r="J1784">
        <f>YEAR(shipments[[#This Row],[Shipdate]])</f>
        <v>2023</v>
      </c>
      <c r="K1784">
        <f>MONTH(shipments[[#This Row],[Shipdate]])</f>
        <v>12</v>
      </c>
      <c r="L1784" t="str">
        <f>TEXT(shipments[[#This Row],[Shipdate]],"mmmm")</f>
        <v>December</v>
      </c>
      <c r="M1784">
        <f>_xlfn.XLOOKUP(shipments[[#This Row],[PID]],products[PID],products[Cost_per_box],"NA",0)</f>
        <v>5.72</v>
      </c>
      <c r="N1784">
        <f>shipments[[#This Row],[Boxes]]*shipments[[#This Row],[Cost Per Box]]</f>
        <v>3300.44</v>
      </c>
      <c r="O1784">
        <f>shipments[[#This Row],[Sales Amount]]-shipments[[#This Row],[Total Cost]]</f>
        <v>738.31</v>
      </c>
      <c r="P1784" s="9">
        <f>shipments[[#This Row],[Profit]]/shipments[[#This Row],[Sales Amount]]</f>
        <v>0.18280656143608789</v>
      </c>
    </row>
    <row r="1785" spans="1:16" x14ac:dyDescent="1">
      <c r="A1785" t="s">
        <v>1822</v>
      </c>
      <c r="B1785" t="s">
        <v>8049</v>
      </c>
      <c r="C1785" t="s">
        <v>8014</v>
      </c>
      <c r="D1785" t="s">
        <v>8036</v>
      </c>
      <c r="E1785" s="1">
        <v>44932</v>
      </c>
      <c r="F1785">
        <v>8230.5</v>
      </c>
      <c r="G1785">
        <v>915</v>
      </c>
      <c r="H1785" t="s">
        <v>6</v>
      </c>
      <c r="I1785" t="str">
        <f>_xlfn.XLOOKUP(shipments[[#This Row],[SPID]],people[SPID],people[Sales_person],"NA",0)</f>
        <v>Gigi Bohling</v>
      </c>
      <c r="J1785">
        <f>YEAR(shipments[[#This Row],[Shipdate]])</f>
        <v>2023</v>
      </c>
      <c r="K1785">
        <f>MONTH(shipments[[#This Row],[Shipdate]])</f>
        <v>1</v>
      </c>
      <c r="L1785" t="str">
        <f>TEXT(shipments[[#This Row],[Shipdate]],"mmmm")</f>
        <v>January</v>
      </c>
      <c r="M1785">
        <f>_xlfn.XLOOKUP(shipments[[#This Row],[PID]],products[PID],products[Cost_per_box],"NA",0)</f>
        <v>5.72</v>
      </c>
      <c r="N1785">
        <f>shipments[[#This Row],[Boxes]]*shipments[[#This Row],[Cost Per Box]]</f>
        <v>5233.8</v>
      </c>
      <c r="O1785">
        <f>shipments[[#This Row],[Sales Amount]]-shipments[[#This Row],[Total Cost]]</f>
        <v>2996.7</v>
      </c>
      <c r="P1785" s="9">
        <f>shipments[[#This Row],[Profit]]/shipments[[#This Row],[Sales Amount]]</f>
        <v>0.36409695644250045</v>
      </c>
    </row>
    <row r="1786" spans="1:16" x14ac:dyDescent="1">
      <c r="A1786" t="s">
        <v>1823</v>
      </c>
      <c r="B1786" t="s">
        <v>8049</v>
      </c>
      <c r="C1786" t="s">
        <v>8016</v>
      </c>
      <c r="D1786" t="s">
        <v>8035</v>
      </c>
      <c r="E1786" s="1">
        <v>45370</v>
      </c>
      <c r="F1786">
        <v>6284.25</v>
      </c>
      <c r="G1786">
        <v>262</v>
      </c>
      <c r="H1786" t="s">
        <v>6</v>
      </c>
      <c r="I1786" t="str">
        <f>_xlfn.XLOOKUP(shipments[[#This Row],[SPID]],people[SPID],people[Sales_person],"NA",0)</f>
        <v>Gigi Bohling</v>
      </c>
      <c r="J1786">
        <f>YEAR(shipments[[#This Row],[Shipdate]])</f>
        <v>2024</v>
      </c>
      <c r="K1786">
        <f>MONTH(shipments[[#This Row],[Shipdate]])</f>
        <v>3</v>
      </c>
      <c r="L1786" t="str">
        <f>TEXT(shipments[[#This Row],[Shipdate]],"mmmm")</f>
        <v>March</v>
      </c>
      <c r="M1786">
        <f>_xlfn.XLOOKUP(shipments[[#This Row],[PID]],products[PID],products[Cost_per_box],"NA",0)</f>
        <v>9.94</v>
      </c>
      <c r="N1786">
        <f>shipments[[#This Row],[Boxes]]*shipments[[#This Row],[Cost Per Box]]</f>
        <v>2604.2799999999997</v>
      </c>
      <c r="O1786">
        <f>shipments[[#This Row],[Sales Amount]]-shipments[[#This Row],[Total Cost]]</f>
        <v>3679.9700000000003</v>
      </c>
      <c r="P1786" s="9">
        <f>shipments[[#This Row],[Profit]]/shipments[[#This Row],[Sales Amount]]</f>
        <v>0.58558618769145088</v>
      </c>
    </row>
    <row r="1787" spans="1:16" x14ac:dyDescent="1">
      <c r="A1787" t="s">
        <v>1824</v>
      </c>
      <c r="B1787" t="s">
        <v>8049</v>
      </c>
      <c r="C1787" t="s">
        <v>8016</v>
      </c>
      <c r="D1787" t="s">
        <v>8035</v>
      </c>
      <c r="E1787" s="1">
        <v>45344</v>
      </c>
      <c r="F1787">
        <v>5474.25</v>
      </c>
      <c r="G1787">
        <v>219</v>
      </c>
      <c r="H1787" t="s">
        <v>6</v>
      </c>
      <c r="I1787" t="str">
        <f>_xlfn.XLOOKUP(shipments[[#This Row],[SPID]],people[SPID],people[Sales_person],"NA",0)</f>
        <v>Gigi Bohling</v>
      </c>
      <c r="J1787">
        <f>YEAR(shipments[[#This Row],[Shipdate]])</f>
        <v>2024</v>
      </c>
      <c r="K1787">
        <f>MONTH(shipments[[#This Row],[Shipdate]])</f>
        <v>2</v>
      </c>
      <c r="L1787" t="str">
        <f>TEXT(shipments[[#This Row],[Shipdate]],"mmmm")</f>
        <v>February</v>
      </c>
      <c r="M1787">
        <f>_xlfn.XLOOKUP(shipments[[#This Row],[PID]],products[PID],products[Cost_per_box],"NA",0)</f>
        <v>9.94</v>
      </c>
      <c r="N1787">
        <f>shipments[[#This Row],[Boxes]]*shipments[[#This Row],[Cost Per Box]]</f>
        <v>2176.8599999999997</v>
      </c>
      <c r="O1787">
        <f>shipments[[#This Row],[Sales Amount]]-shipments[[#This Row],[Total Cost]]</f>
        <v>3297.3900000000003</v>
      </c>
      <c r="P1787" s="9">
        <f>shipments[[#This Row],[Profit]]/shipments[[#This Row],[Sales Amount]]</f>
        <v>0.60234552678449105</v>
      </c>
    </row>
    <row r="1788" spans="1:16" x14ac:dyDescent="1">
      <c r="A1788" t="s">
        <v>1825</v>
      </c>
      <c r="B1788" t="s">
        <v>8049</v>
      </c>
      <c r="C1788" t="s">
        <v>8016</v>
      </c>
      <c r="D1788" t="s">
        <v>8036</v>
      </c>
      <c r="E1788" s="1">
        <v>45202</v>
      </c>
      <c r="F1788">
        <v>4612.5</v>
      </c>
      <c r="G1788">
        <v>171</v>
      </c>
      <c r="H1788" t="s">
        <v>39</v>
      </c>
      <c r="I1788" t="str">
        <f>_xlfn.XLOOKUP(shipments[[#This Row],[SPID]],people[SPID],people[Sales_person],"NA",0)</f>
        <v>Gigi Bohling</v>
      </c>
      <c r="J1788">
        <f>YEAR(shipments[[#This Row],[Shipdate]])</f>
        <v>2023</v>
      </c>
      <c r="K1788">
        <f>MONTH(shipments[[#This Row],[Shipdate]])</f>
        <v>10</v>
      </c>
      <c r="L1788" t="str">
        <f>TEXT(shipments[[#This Row],[Shipdate]],"mmmm")</f>
        <v>October</v>
      </c>
      <c r="M1788">
        <f>_xlfn.XLOOKUP(shipments[[#This Row],[PID]],products[PID],products[Cost_per_box],"NA",0)</f>
        <v>9.94</v>
      </c>
      <c r="N1788">
        <f>shipments[[#This Row],[Boxes]]*shipments[[#This Row],[Cost Per Box]]</f>
        <v>1699.74</v>
      </c>
      <c r="O1788">
        <f>shipments[[#This Row],[Sales Amount]]-shipments[[#This Row],[Total Cost]]</f>
        <v>2912.76</v>
      </c>
      <c r="P1788" s="9">
        <f>shipments[[#This Row],[Profit]]/shipments[[#This Row],[Sales Amount]]</f>
        <v>0.63149268292682936</v>
      </c>
    </row>
    <row r="1789" spans="1:16" x14ac:dyDescent="1">
      <c r="A1789" t="s">
        <v>1826</v>
      </c>
      <c r="B1789" t="s">
        <v>8049</v>
      </c>
      <c r="C1789" t="s">
        <v>8017</v>
      </c>
      <c r="D1789" t="s">
        <v>8032</v>
      </c>
      <c r="E1789" s="1">
        <v>45125</v>
      </c>
      <c r="F1789">
        <v>1671.75</v>
      </c>
      <c r="G1789">
        <v>88</v>
      </c>
      <c r="H1789" t="s">
        <v>6</v>
      </c>
      <c r="I1789" t="str">
        <f>_xlfn.XLOOKUP(shipments[[#This Row],[SPID]],people[SPID],people[Sales_person],"NA",0)</f>
        <v>Gigi Bohling</v>
      </c>
      <c r="J1789">
        <f>YEAR(shipments[[#This Row],[Shipdate]])</f>
        <v>2023</v>
      </c>
      <c r="K1789">
        <f>MONTH(shipments[[#This Row],[Shipdate]])</f>
        <v>7</v>
      </c>
      <c r="L1789" t="str">
        <f>TEXT(shipments[[#This Row],[Shipdate]],"mmmm")</f>
        <v>July</v>
      </c>
      <c r="M1789">
        <f>_xlfn.XLOOKUP(shipments[[#This Row],[PID]],products[PID],products[Cost_per_box],"NA",0)</f>
        <v>7.73</v>
      </c>
      <c r="N1789">
        <f>shipments[[#This Row],[Boxes]]*shipments[[#This Row],[Cost Per Box]]</f>
        <v>680.24</v>
      </c>
      <c r="O1789">
        <f>shipments[[#This Row],[Sales Amount]]-shipments[[#This Row],[Total Cost]]</f>
        <v>991.51</v>
      </c>
      <c r="P1789" s="9">
        <f>shipments[[#This Row],[Profit]]/shipments[[#This Row],[Sales Amount]]</f>
        <v>0.59309705398534474</v>
      </c>
    </row>
    <row r="1790" spans="1:16" x14ac:dyDescent="1">
      <c r="A1790" t="s">
        <v>1827</v>
      </c>
      <c r="B1790" t="s">
        <v>8049</v>
      </c>
      <c r="C1790" t="s">
        <v>8017</v>
      </c>
      <c r="D1790" t="s">
        <v>8032</v>
      </c>
      <c r="E1790" s="1">
        <v>45244</v>
      </c>
      <c r="F1790">
        <v>9987.75</v>
      </c>
      <c r="G1790">
        <v>500</v>
      </c>
      <c r="H1790" t="s">
        <v>6</v>
      </c>
      <c r="I1790" t="str">
        <f>_xlfn.XLOOKUP(shipments[[#This Row],[SPID]],people[SPID],people[Sales_person],"NA",0)</f>
        <v>Gigi Bohling</v>
      </c>
      <c r="J1790">
        <f>YEAR(shipments[[#This Row],[Shipdate]])</f>
        <v>2023</v>
      </c>
      <c r="K1790">
        <f>MONTH(shipments[[#This Row],[Shipdate]])</f>
        <v>11</v>
      </c>
      <c r="L1790" t="str">
        <f>TEXT(shipments[[#This Row],[Shipdate]],"mmmm")</f>
        <v>November</v>
      </c>
      <c r="M1790">
        <f>_xlfn.XLOOKUP(shipments[[#This Row],[PID]],products[PID],products[Cost_per_box],"NA",0)</f>
        <v>7.73</v>
      </c>
      <c r="N1790">
        <f>shipments[[#This Row],[Boxes]]*shipments[[#This Row],[Cost Per Box]]</f>
        <v>3865</v>
      </c>
      <c r="O1790">
        <f>shipments[[#This Row],[Sales Amount]]-shipments[[#This Row],[Total Cost]]</f>
        <v>6122.75</v>
      </c>
      <c r="P1790" s="9">
        <f>shipments[[#This Row],[Profit]]/shipments[[#This Row],[Sales Amount]]</f>
        <v>0.61302595679707639</v>
      </c>
    </row>
    <row r="1791" spans="1:16" x14ac:dyDescent="1">
      <c r="A1791" t="s">
        <v>1828</v>
      </c>
      <c r="B1791" t="s">
        <v>8049</v>
      </c>
      <c r="C1791" t="s">
        <v>8019</v>
      </c>
      <c r="D1791" t="s">
        <v>8032</v>
      </c>
      <c r="E1791" s="1">
        <v>45489</v>
      </c>
      <c r="F1791">
        <v>3415.5</v>
      </c>
      <c r="G1791">
        <v>244</v>
      </c>
      <c r="H1791" t="s">
        <v>17</v>
      </c>
      <c r="I1791" t="str">
        <f>_xlfn.XLOOKUP(shipments[[#This Row],[SPID]],people[SPID],people[Sales_person],"NA",0)</f>
        <v>Gigi Bohling</v>
      </c>
      <c r="J1791">
        <f>YEAR(shipments[[#This Row],[Shipdate]])</f>
        <v>2024</v>
      </c>
      <c r="K1791">
        <f>MONTH(shipments[[#This Row],[Shipdate]])</f>
        <v>7</v>
      </c>
      <c r="L1791" t="str">
        <f>TEXT(shipments[[#This Row],[Shipdate]],"mmmm")</f>
        <v>July</v>
      </c>
      <c r="M1791">
        <f>_xlfn.XLOOKUP(shipments[[#This Row],[PID]],products[PID],products[Cost_per_box],"NA",0)</f>
        <v>8.2200000000000006</v>
      </c>
      <c r="N1791">
        <f>shipments[[#This Row],[Boxes]]*shipments[[#This Row],[Cost Per Box]]</f>
        <v>2005.68</v>
      </c>
      <c r="O1791">
        <f>shipments[[#This Row],[Sales Amount]]-shipments[[#This Row],[Total Cost]]</f>
        <v>1409.82</v>
      </c>
      <c r="P1791" s="9">
        <f>shipments[[#This Row],[Profit]]/shipments[[#This Row],[Sales Amount]]</f>
        <v>0.41277119016249447</v>
      </c>
    </row>
    <row r="1792" spans="1:16" x14ac:dyDescent="1">
      <c r="A1792" t="s">
        <v>1829</v>
      </c>
      <c r="B1792" t="s">
        <v>8049</v>
      </c>
      <c r="C1792" t="s">
        <v>8019</v>
      </c>
      <c r="D1792" t="s">
        <v>8034</v>
      </c>
      <c r="E1792" s="1">
        <v>44939</v>
      </c>
      <c r="F1792">
        <v>3867.75</v>
      </c>
      <c r="G1792">
        <v>277</v>
      </c>
      <c r="H1792" t="s">
        <v>6</v>
      </c>
      <c r="I1792" t="str">
        <f>_xlfn.XLOOKUP(shipments[[#This Row],[SPID]],people[SPID],people[Sales_person],"NA",0)</f>
        <v>Gigi Bohling</v>
      </c>
      <c r="J1792">
        <f>YEAR(shipments[[#This Row],[Shipdate]])</f>
        <v>2023</v>
      </c>
      <c r="K1792">
        <f>MONTH(shipments[[#This Row],[Shipdate]])</f>
        <v>1</v>
      </c>
      <c r="L1792" t="str">
        <f>TEXT(shipments[[#This Row],[Shipdate]],"mmmm")</f>
        <v>January</v>
      </c>
      <c r="M1792">
        <f>_xlfn.XLOOKUP(shipments[[#This Row],[PID]],products[PID],products[Cost_per_box],"NA",0)</f>
        <v>8.2200000000000006</v>
      </c>
      <c r="N1792">
        <f>shipments[[#This Row],[Boxes]]*shipments[[#This Row],[Cost Per Box]]</f>
        <v>2276.94</v>
      </c>
      <c r="O1792">
        <f>shipments[[#This Row],[Sales Amount]]-shipments[[#This Row],[Total Cost]]</f>
        <v>1590.81</v>
      </c>
      <c r="P1792" s="9">
        <f>shipments[[#This Row],[Profit]]/shipments[[#This Row],[Sales Amount]]</f>
        <v>0.41130114407601315</v>
      </c>
    </row>
    <row r="1793" spans="1:16" x14ac:dyDescent="1">
      <c r="A1793" t="s">
        <v>1830</v>
      </c>
      <c r="B1793" t="s">
        <v>8049</v>
      </c>
      <c r="C1793" t="s">
        <v>8020</v>
      </c>
      <c r="D1793" t="s">
        <v>8033</v>
      </c>
      <c r="E1793" s="1">
        <v>45544</v>
      </c>
      <c r="F1793">
        <v>7922.25</v>
      </c>
      <c r="G1793">
        <v>441</v>
      </c>
      <c r="H1793" t="s">
        <v>25</v>
      </c>
      <c r="I1793" t="str">
        <f>_xlfn.XLOOKUP(shipments[[#This Row],[SPID]],people[SPID],people[Sales_person],"NA",0)</f>
        <v>Gigi Bohling</v>
      </c>
      <c r="J1793">
        <f>YEAR(shipments[[#This Row],[Shipdate]])</f>
        <v>2024</v>
      </c>
      <c r="K1793">
        <f>MONTH(shipments[[#This Row],[Shipdate]])</f>
        <v>9</v>
      </c>
      <c r="L1793" t="str">
        <f>TEXT(shipments[[#This Row],[Shipdate]],"mmmm")</f>
        <v>September</v>
      </c>
      <c r="M1793">
        <f>_xlfn.XLOOKUP(shipments[[#This Row],[PID]],products[PID],products[Cost_per_box],"NA",0)</f>
        <v>10.23</v>
      </c>
      <c r="N1793">
        <f>shipments[[#This Row],[Boxes]]*shipments[[#This Row],[Cost Per Box]]</f>
        <v>4511.43</v>
      </c>
      <c r="O1793">
        <f>shipments[[#This Row],[Sales Amount]]-shipments[[#This Row],[Total Cost]]</f>
        <v>3410.8199999999997</v>
      </c>
      <c r="P1793" s="9">
        <f>shipments[[#This Row],[Profit]]/shipments[[#This Row],[Sales Amount]]</f>
        <v>0.43053677932405565</v>
      </c>
    </row>
    <row r="1794" spans="1:16" x14ac:dyDescent="1">
      <c r="A1794" t="s">
        <v>1831</v>
      </c>
      <c r="B1794" t="s">
        <v>8049</v>
      </c>
      <c r="C1794" t="s">
        <v>8021</v>
      </c>
      <c r="D1794" t="s">
        <v>8032</v>
      </c>
      <c r="E1794" s="1">
        <v>45491</v>
      </c>
      <c r="F1794">
        <v>8331.75</v>
      </c>
      <c r="G1794">
        <v>491</v>
      </c>
      <c r="H1794" t="s">
        <v>17</v>
      </c>
      <c r="I1794" t="str">
        <f>_xlfn.XLOOKUP(shipments[[#This Row],[SPID]],people[SPID],people[Sales_person],"NA",0)</f>
        <v>Gigi Bohling</v>
      </c>
      <c r="J1794">
        <f>YEAR(shipments[[#This Row],[Shipdate]])</f>
        <v>2024</v>
      </c>
      <c r="K1794">
        <f>MONTH(shipments[[#This Row],[Shipdate]])</f>
        <v>7</v>
      </c>
      <c r="L1794" t="str">
        <f>TEXT(shipments[[#This Row],[Shipdate]],"mmmm")</f>
        <v>July</v>
      </c>
      <c r="M1794">
        <f>_xlfn.XLOOKUP(shipments[[#This Row],[PID]],products[PID],products[Cost_per_box],"NA",0)</f>
        <v>4.74</v>
      </c>
      <c r="N1794">
        <f>shipments[[#This Row],[Boxes]]*shipments[[#This Row],[Cost Per Box]]</f>
        <v>2327.34</v>
      </c>
      <c r="O1794">
        <f>shipments[[#This Row],[Sales Amount]]-shipments[[#This Row],[Total Cost]]</f>
        <v>6004.41</v>
      </c>
      <c r="P1794" s="9">
        <f>shipments[[#This Row],[Profit]]/shipments[[#This Row],[Sales Amount]]</f>
        <v>0.72066612656404716</v>
      </c>
    </row>
    <row r="1795" spans="1:16" x14ac:dyDescent="1">
      <c r="A1795" t="s">
        <v>1832</v>
      </c>
      <c r="B1795" t="s">
        <v>8049</v>
      </c>
      <c r="C1795" t="s">
        <v>8021</v>
      </c>
      <c r="D1795" t="s">
        <v>8033</v>
      </c>
      <c r="E1795" s="1">
        <v>45302</v>
      </c>
      <c r="F1795">
        <v>927</v>
      </c>
      <c r="G1795">
        <v>58</v>
      </c>
      <c r="H1795" t="s">
        <v>6</v>
      </c>
      <c r="I1795" t="str">
        <f>_xlfn.XLOOKUP(shipments[[#This Row],[SPID]],people[SPID],people[Sales_person],"NA",0)</f>
        <v>Gigi Bohling</v>
      </c>
      <c r="J1795">
        <f>YEAR(shipments[[#This Row],[Shipdate]])</f>
        <v>2024</v>
      </c>
      <c r="K1795">
        <f>MONTH(shipments[[#This Row],[Shipdate]])</f>
        <v>1</v>
      </c>
      <c r="L1795" t="str">
        <f>TEXT(shipments[[#This Row],[Shipdate]],"mmmm")</f>
        <v>January</v>
      </c>
      <c r="M1795">
        <f>_xlfn.XLOOKUP(shipments[[#This Row],[PID]],products[PID],products[Cost_per_box],"NA",0)</f>
        <v>4.74</v>
      </c>
      <c r="N1795">
        <f>shipments[[#This Row],[Boxes]]*shipments[[#This Row],[Cost Per Box]]</f>
        <v>274.92</v>
      </c>
      <c r="O1795">
        <f>shipments[[#This Row],[Sales Amount]]-shipments[[#This Row],[Total Cost]]</f>
        <v>652.07999999999993</v>
      </c>
      <c r="P1795" s="9">
        <f>shipments[[#This Row],[Profit]]/shipments[[#This Row],[Sales Amount]]</f>
        <v>0.70343042071197404</v>
      </c>
    </row>
    <row r="1796" spans="1:16" x14ac:dyDescent="1">
      <c r="A1796" t="s">
        <v>1833</v>
      </c>
      <c r="B1796" t="s">
        <v>8049</v>
      </c>
      <c r="C1796" t="s">
        <v>8022</v>
      </c>
      <c r="D1796" t="s">
        <v>8037</v>
      </c>
      <c r="E1796" s="1">
        <v>44958</v>
      </c>
      <c r="F1796">
        <v>4140</v>
      </c>
      <c r="G1796">
        <v>414</v>
      </c>
      <c r="H1796" t="s">
        <v>6</v>
      </c>
      <c r="I1796" t="str">
        <f>_xlfn.XLOOKUP(shipments[[#This Row],[SPID]],people[SPID],people[Sales_person],"NA",0)</f>
        <v>Gigi Bohling</v>
      </c>
      <c r="J1796">
        <f>YEAR(shipments[[#This Row],[Shipdate]])</f>
        <v>2023</v>
      </c>
      <c r="K1796">
        <f>MONTH(shipments[[#This Row],[Shipdate]])</f>
        <v>2</v>
      </c>
      <c r="L1796" t="str">
        <f>TEXT(shipments[[#This Row],[Shipdate]],"mmmm")</f>
        <v>February</v>
      </c>
      <c r="M1796">
        <f>_xlfn.XLOOKUP(shipments[[#This Row],[PID]],products[PID],products[Cost_per_box],"NA",0)</f>
        <v>10.51</v>
      </c>
      <c r="N1796">
        <f>shipments[[#This Row],[Boxes]]*shipments[[#This Row],[Cost Per Box]]</f>
        <v>4351.1400000000003</v>
      </c>
      <c r="O1796">
        <f>shipments[[#This Row],[Sales Amount]]-shipments[[#This Row],[Total Cost]]</f>
        <v>-211.14000000000033</v>
      </c>
      <c r="P1796" s="9">
        <f>shipments[[#This Row],[Profit]]/shipments[[#This Row],[Sales Amount]]</f>
        <v>-5.100000000000008E-2</v>
      </c>
    </row>
    <row r="1797" spans="1:16" x14ac:dyDescent="1">
      <c r="A1797" t="s">
        <v>1834</v>
      </c>
      <c r="B1797" t="s">
        <v>8049</v>
      </c>
      <c r="C1797" t="s">
        <v>8022</v>
      </c>
      <c r="D1797" t="s">
        <v>8032</v>
      </c>
      <c r="E1797" s="1">
        <v>45561</v>
      </c>
      <c r="F1797">
        <v>2283.75</v>
      </c>
      <c r="G1797">
        <v>327</v>
      </c>
      <c r="H1797" t="s">
        <v>25</v>
      </c>
      <c r="I1797" t="str">
        <f>_xlfn.XLOOKUP(shipments[[#This Row],[SPID]],people[SPID],people[Sales_person],"NA",0)</f>
        <v>Gigi Bohling</v>
      </c>
      <c r="J1797">
        <f>YEAR(shipments[[#This Row],[Shipdate]])</f>
        <v>2024</v>
      </c>
      <c r="K1797">
        <f>MONTH(shipments[[#This Row],[Shipdate]])</f>
        <v>9</v>
      </c>
      <c r="L1797" t="str">
        <f>TEXT(shipments[[#This Row],[Shipdate]],"mmmm")</f>
        <v>September</v>
      </c>
      <c r="M1797">
        <f>_xlfn.XLOOKUP(shipments[[#This Row],[PID]],products[PID],products[Cost_per_box],"NA",0)</f>
        <v>10.51</v>
      </c>
      <c r="N1797">
        <f>shipments[[#This Row],[Boxes]]*shipments[[#This Row],[Cost Per Box]]</f>
        <v>3436.77</v>
      </c>
      <c r="O1797">
        <f>shipments[[#This Row],[Sales Amount]]-shipments[[#This Row],[Total Cost]]</f>
        <v>-1153.02</v>
      </c>
      <c r="P1797" s="9">
        <f>shipments[[#This Row],[Profit]]/shipments[[#This Row],[Sales Amount]]</f>
        <v>-0.50488013136289001</v>
      </c>
    </row>
    <row r="1798" spans="1:16" x14ac:dyDescent="1">
      <c r="A1798" t="s">
        <v>1835</v>
      </c>
      <c r="B1798" t="s">
        <v>8049</v>
      </c>
      <c r="C1798" t="s">
        <v>8022</v>
      </c>
      <c r="D1798" t="s">
        <v>8032</v>
      </c>
      <c r="E1798" s="1">
        <v>45271</v>
      </c>
      <c r="F1798">
        <v>3660.75</v>
      </c>
      <c r="G1798">
        <v>611</v>
      </c>
      <c r="H1798" t="s">
        <v>6</v>
      </c>
      <c r="I1798" t="str">
        <f>_xlfn.XLOOKUP(shipments[[#This Row],[SPID]],people[SPID],people[Sales_person],"NA",0)</f>
        <v>Gigi Bohling</v>
      </c>
      <c r="J1798">
        <f>YEAR(shipments[[#This Row],[Shipdate]])</f>
        <v>2023</v>
      </c>
      <c r="K1798">
        <f>MONTH(shipments[[#This Row],[Shipdate]])</f>
        <v>12</v>
      </c>
      <c r="L1798" t="str">
        <f>TEXT(shipments[[#This Row],[Shipdate]],"mmmm")</f>
        <v>December</v>
      </c>
      <c r="M1798">
        <f>_xlfn.XLOOKUP(shipments[[#This Row],[PID]],products[PID],products[Cost_per_box],"NA",0)</f>
        <v>10.51</v>
      </c>
      <c r="N1798">
        <f>shipments[[#This Row],[Boxes]]*shipments[[#This Row],[Cost Per Box]]</f>
        <v>6421.61</v>
      </c>
      <c r="O1798">
        <f>shipments[[#This Row],[Sales Amount]]-shipments[[#This Row],[Total Cost]]</f>
        <v>-2760.8599999999997</v>
      </c>
      <c r="P1798" s="9">
        <f>shipments[[#This Row],[Profit]]/shipments[[#This Row],[Sales Amount]]</f>
        <v>-0.75417878849962428</v>
      </c>
    </row>
    <row r="1799" spans="1:16" x14ac:dyDescent="1">
      <c r="A1799" t="s">
        <v>1836</v>
      </c>
      <c r="B1799" t="s">
        <v>8049</v>
      </c>
      <c r="C1799" t="s">
        <v>8023</v>
      </c>
      <c r="D1799" t="s">
        <v>8033</v>
      </c>
      <c r="E1799" s="1">
        <v>44960</v>
      </c>
      <c r="F1799">
        <v>7074</v>
      </c>
      <c r="G1799">
        <v>393</v>
      </c>
      <c r="H1799" t="s">
        <v>6</v>
      </c>
      <c r="I1799" t="str">
        <f>_xlfn.XLOOKUP(shipments[[#This Row],[SPID]],people[SPID],people[Sales_person],"NA",0)</f>
        <v>Gigi Bohling</v>
      </c>
      <c r="J1799">
        <f>YEAR(shipments[[#This Row],[Shipdate]])</f>
        <v>2023</v>
      </c>
      <c r="K1799">
        <f>MONTH(shipments[[#This Row],[Shipdate]])</f>
        <v>2</v>
      </c>
      <c r="L1799" t="str">
        <f>TEXT(shipments[[#This Row],[Shipdate]],"mmmm")</f>
        <v>February</v>
      </c>
      <c r="M1799">
        <f>_xlfn.XLOOKUP(shipments[[#This Row],[PID]],products[PID],products[Cost_per_box],"NA",0)</f>
        <v>6.43</v>
      </c>
      <c r="N1799">
        <f>shipments[[#This Row],[Boxes]]*shipments[[#This Row],[Cost Per Box]]</f>
        <v>2526.9899999999998</v>
      </c>
      <c r="O1799">
        <f>shipments[[#This Row],[Sales Amount]]-shipments[[#This Row],[Total Cost]]</f>
        <v>4547.01</v>
      </c>
      <c r="P1799" s="9">
        <f>shipments[[#This Row],[Profit]]/shipments[[#This Row],[Sales Amount]]</f>
        <v>0.64277777777777778</v>
      </c>
    </row>
    <row r="1800" spans="1:16" x14ac:dyDescent="1">
      <c r="A1800" t="s">
        <v>1837</v>
      </c>
      <c r="B1800" t="s">
        <v>8049</v>
      </c>
      <c r="C1800" t="s">
        <v>8023</v>
      </c>
      <c r="D1800" t="s">
        <v>8035</v>
      </c>
      <c r="E1800" s="1">
        <v>45058</v>
      </c>
      <c r="F1800">
        <v>4387.5</v>
      </c>
      <c r="G1800">
        <v>275</v>
      </c>
      <c r="H1800" t="s">
        <v>6</v>
      </c>
      <c r="I1800" t="str">
        <f>_xlfn.XLOOKUP(shipments[[#This Row],[SPID]],people[SPID],people[Sales_person],"NA",0)</f>
        <v>Gigi Bohling</v>
      </c>
      <c r="J1800">
        <f>YEAR(shipments[[#This Row],[Shipdate]])</f>
        <v>2023</v>
      </c>
      <c r="K1800">
        <f>MONTH(shipments[[#This Row],[Shipdate]])</f>
        <v>5</v>
      </c>
      <c r="L1800" t="str">
        <f>TEXT(shipments[[#This Row],[Shipdate]],"mmmm")</f>
        <v>May</v>
      </c>
      <c r="M1800">
        <f>_xlfn.XLOOKUP(shipments[[#This Row],[PID]],products[PID],products[Cost_per_box],"NA",0)</f>
        <v>6.43</v>
      </c>
      <c r="N1800">
        <f>shipments[[#This Row],[Boxes]]*shipments[[#This Row],[Cost Per Box]]</f>
        <v>1768.25</v>
      </c>
      <c r="O1800">
        <f>shipments[[#This Row],[Sales Amount]]-shipments[[#This Row],[Total Cost]]</f>
        <v>2619.25</v>
      </c>
      <c r="P1800" s="9">
        <f>shipments[[#This Row],[Profit]]/shipments[[#This Row],[Sales Amount]]</f>
        <v>0.59698005698005696</v>
      </c>
    </row>
    <row r="1801" spans="1:16" x14ac:dyDescent="1">
      <c r="A1801" t="s">
        <v>1838</v>
      </c>
      <c r="B1801" t="s">
        <v>8049</v>
      </c>
      <c r="C1801" t="s">
        <v>8025</v>
      </c>
      <c r="D1801" t="s">
        <v>8036</v>
      </c>
      <c r="E1801" s="1">
        <v>45293</v>
      </c>
      <c r="F1801">
        <v>12352.5</v>
      </c>
      <c r="G1801">
        <v>687</v>
      </c>
      <c r="H1801" t="s">
        <v>6</v>
      </c>
      <c r="I1801" t="str">
        <f>_xlfn.XLOOKUP(shipments[[#This Row],[SPID]],people[SPID],people[Sales_person],"NA",0)</f>
        <v>Gigi Bohling</v>
      </c>
      <c r="J1801">
        <f>YEAR(shipments[[#This Row],[Shipdate]])</f>
        <v>2024</v>
      </c>
      <c r="K1801">
        <f>MONTH(shipments[[#This Row],[Shipdate]])</f>
        <v>1</v>
      </c>
      <c r="L1801" t="str">
        <f>TEXT(shipments[[#This Row],[Shipdate]],"mmmm")</f>
        <v>January</v>
      </c>
      <c r="M1801">
        <f>_xlfn.XLOOKUP(shipments[[#This Row],[PID]],products[PID],products[Cost_per_box],"NA",0)</f>
        <v>9.57</v>
      </c>
      <c r="N1801">
        <f>shipments[[#This Row],[Boxes]]*shipments[[#This Row],[Cost Per Box]]</f>
        <v>6574.59</v>
      </c>
      <c r="O1801">
        <f>shipments[[#This Row],[Sales Amount]]-shipments[[#This Row],[Total Cost]]</f>
        <v>5777.91</v>
      </c>
      <c r="P1801" s="9">
        <f>shipments[[#This Row],[Profit]]/shipments[[#This Row],[Sales Amount]]</f>
        <v>0.46775227686703097</v>
      </c>
    </row>
    <row r="1802" spans="1:16" x14ac:dyDescent="1">
      <c r="A1802" t="s">
        <v>1839</v>
      </c>
      <c r="B1802" t="s">
        <v>8049</v>
      </c>
      <c r="C1802" t="s">
        <v>8025</v>
      </c>
      <c r="D1802" t="s">
        <v>8032</v>
      </c>
      <c r="E1802" s="1">
        <v>45499</v>
      </c>
      <c r="F1802">
        <v>3901.5</v>
      </c>
      <c r="G1802">
        <v>279</v>
      </c>
      <c r="H1802" t="s">
        <v>17</v>
      </c>
      <c r="I1802" t="str">
        <f>_xlfn.XLOOKUP(shipments[[#This Row],[SPID]],people[SPID],people[Sales_person],"NA",0)</f>
        <v>Gigi Bohling</v>
      </c>
      <c r="J1802">
        <f>YEAR(shipments[[#This Row],[Shipdate]])</f>
        <v>2024</v>
      </c>
      <c r="K1802">
        <f>MONTH(shipments[[#This Row],[Shipdate]])</f>
        <v>7</v>
      </c>
      <c r="L1802" t="str">
        <f>TEXT(shipments[[#This Row],[Shipdate]],"mmmm")</f>
        <v>July</v>
      </c>
      <c r="M1802">
        <f>_xlfn.XLOOKUP(shipments[[#This Row],[PID]],products[PID],products[Cost_per_box],"NA",0)</f>
        <v>9.57</v>
      </c>
      <c r="N1802">
        <f>shipments[[#This Row],[Boxes]]*shipments[[#This Row],[Cost Per Box]]</f>
        <v>2670.03</v>
      </c>
      <c r="O1802">
        <f>shipments[[#This Row],[Sales Amount]]-shipments[[#This Row],[Total Cost]]</f>
        <v>1231.4699999999998</v>
      </c>
      <c r="P1802" s="9">
        <f>shipments[[#This Row],[Profit]]/shipments[[#This Row],[Sales Amount]]</f>
        <v>0.31564013840830446</v>
      </c>
    </row>
    <row r="1803" spans="1:16" x14ac:dyDescent="1">
      <c r="A1803" t="s">
        <v>1840</v>
      </c>
      <c r="B1803" t="s">
        <v>8049</v>
      </c>
      <c r="C1803" t="s">
        <v>8025</v>
      </c>
      <c r="D1803" t="s">
        <v>8034</v>
      </c>
      <c r="E1803" s="1">
        <v>45462</v>
      </c>
      <c r="F1803">
        <v>3352.5</v>
      </c>
      <c r="G1803">
        <v>187</v>
      </c>
      <c r="H1803" t="s">
        <v>39</v>
      </c>
      <c r="I1803" t="str">
        <f>_xlfn.XLOOKUP(shipments[[#This Row],[SPID]],people[SPID],people[Sales_person],"NA",0)</f>
        <v>Gigi Bohling</v>
      </c>
      <c r="J1803">
        <f>YEAR(shipments[[#This Row],[Shipdate]])</f>
        <v>2024</v>
      </c>
      <c r="K1803">
        <f>MONTH(shipments[[#This Row],[Shipdate]])</f>
        <v>6</v>
      </c>
      <c r="L1803" t="str">
        <f>TEXT(shipments[[#This Row],[Shipdate]],"mmmm")</f>
        <v>June</v>
      </c>
      <c r="M1803">
        <f>_xlfn.XLOOKUP(shipments[[#This Row],[PID]],products[PID],products[Cost_per_box],"NA",0)</f>
        <v>9.57</v>
      </c>
      <c r="N1803">
        <f>shipments[[#This Row],[Boxes]]*shipments[[#This Row],[Cost Per Box]]</f>
        <v>1789.5900000000001</v>
      </c>
      <c r="O1803">
        <f>shipments[[#This Row],[Sales Amount]]-shipments[[#This Row],[Total Cost]]</f>
        <v>1562.9099999999999</v>
      </c>
      <c r="P1803" s="9">
        <f>shipments[[#This Row],[Profit]]/shipments[[#This Row],[Sales Amount]]</f>
        <v>0.46619239373601784</v>
      </c>
    </row>
    <row r="1804" spans="1:16" x14ac:dyDescent="1">
      <c r="A1804" t="s">
        <v>1841</v>
      </c>
      <c r="B1804" t="s">
        <v>8049</v>
      </c>
      <c r="C1804" t="s">
        <v>8026</v>
      </c>
      <c r="D1804" t="s">
        <v>8037</v>
      </c>
      <c r="E1804" s="1">
        <v>45204</v>
      </c>
      <c r="F1804">
        <v>17066.25</v>
      </c>
      <c r="G1804">
        <v>1897</v>
      </c>
      <c r="H1804" t="s">
        <v>6</v>
      </c>
      <c r="I1804" t="str">
        <f>_xlfn.XLOOKUP(shipments[[#This Row],[SPID]],people[SPID],people[Sales_person],"NA",0)</f>
        <v>Gigi Bohling</v>
      </c>
      <c r="J1804">
        <f>YEAR(shipments[[#This Row],[Shipdate]])</f>
        <v>2023</v>
      </c>
      <c r="K1804">
        <f>MONTH(shipments[[#This Row],[Shipdate]])</f>
        <v>10</v>
      </c>
      <c r="L1804" t="str">
        <f>TEXT(shipments[[#This Row],[Shipdate]],"mmmm")</f>
        <v>October</v>
      </c>
      <c r="M1804">
        <f>_xlfn.XLOOKUP(shipments[[#This Row],[PID]],products[PID],products[Cost_per_box],"NA",0)</f>
        <v>8.43</v>
      </c>
      <c r="N1804">
        <f>shipments[[#This Row],[Boxes]]*shipments[[#This Row],[Cost Per Box]]</f>
        <v>15991.71</v>
      </c>
      <c r="O1804">
        <f>shipments[[#This Row],[Sales Amount]]-shipments[[#This Row],[Total Cost]]</f>
        <v>1074.5400000000009</v>
      </c>
      <c r="P1804" s="9">
        <f>shipments[[#This Row],[Profit]]/shipments[[#This Row],[Sales Amount]]</f>
        <v>6.2962865304328763E-2</v>
      </c>
    </row>
    <row r="1805" spans="1:16" x14ac:dyDescent="1">
      <c r="A1805" t="s">
        <v>1842</v>
      </c>
      <c r="B1805" t="s">
        <v>8049</v>
      </c>
      <c r="C1805" t="s">
        <v>8026</v>
      </c>
      <c r="D1805" t="s">
        <v>8035</v>
      </c>
      <c r="E1805" s="1">
        <v>45561</v>
      </c>
      <c r="F1805">
        <v>5195.25</v>
      </c>
      <c r="G1805">
        <v>578</v>
      </c>
      <c r="H1805" t="s">
        <v>25</v>
      </c>
      <c r="I1805" t="str">
        <f>_xlfn.XLOOKUP(shipments[[#This Row],[SPID]],people[SPID],people[Sales_person],"NA",0)</f>
        <v>Gigi Bohling</v>
      </c>
      <c r="J1805">
        <f>YEAR(shipments[[#This Row],[Shipdate]])</f>
        <v>2024</v>
      </c>
      <c r="K1805">
        <f>MONTH(shipments[[#This Row],[Shipdate]])</f>
        <v>9</v>
      </c>
      <c r="L1805" t="str">
        <f>TEXT(shipments[[#This Row],[Shipdate]],"mmmm")</f>
        <v>September</v>
      </c>
      <c r="M1805">
        <f>_xlfn.XLOOKUP(shipments[[#This Row],[PID]],products[PID],products[Cost_per_box],"NA",0)</f>
        <v>8.43</v>
      </c>
      <c r="N1805">
        <f>shipments[[#This Row],[Boxes]]*shipments[[#This Row],[Cost Per Box]]</f>
        <v>4872.54</v>
      </c>
      <c r="O1805">
        <f>shipments[[#This Row],[Sales Amount]]-shipments[[#This Row],[Total Cost]]</f>
        <v>322.71000000000004</v>
      </c>
      <c r="P1805" s="9">
        <f>shipments[[#This Row],[Profit]]/shipments[[#This Row],[Sales Amount]]</f>
        <v>6.2116356286992934E-2</v>
      </c>
    </row>
    <row r="1806" spans="1:16" x14ac:dyDescent="1">
      <c r="A1806" t="s">
        <v>1843</v>
      </c>
      <c r="B1806" t="s">
        <v>8049</v>
      </c>
      <c r="C1806" t="s">
        <v>8026</v>
      </c>
      <c r="D1806" t="s">
        <v>8035</v>
      </c>
      <c r="E1806" s="1">
        <v>45317</v>
      </c>
      <c r="F1806">
        <v>10633.5</v>
      </c>
      <c r="G1806">
        <v>1330</v>
      </c>
      <c r="H1806" t="s">
        <v>6</v>
      </c>
      <c r="I1806" t="str">
        <f>_xlfn.XLOOKUP(shipments[[#This Row],[SPID]],people[SPID],people[Sales_person],"NA",0)</f>
        <v>Gigi Bohling</v>
      </c>
      <c r="J1806">
        <f>YEAR(shipments[[#This Row],[Shipdate]])</f>
        <v>2024</v>
      </c>
      <c r="K1806">
        <f>MONTH(shipments[[#This Row],[Shipdate]])</f>
        <v>1</v>
      </c>
      <c r="L1806" t="str">
        <f>TEXT(shipments[[#This Row],[Shipdate]],"mmmm")</f>
        <v>January</v>
      </c>
      <c r="M1806">
        <f>_xlfn.XLOOKUP(shipments[[#This Row],[PID]],products[PID],products[Cost_per_box],"NA",0)</f>
        <v>8.43</v>
      </c>
      <c r="N1806">
        <f>shipments[[#This Row],[Boxes]]*shipments[[#This Row],[Cost Per Box]]</f>
        <v>11211.9</v>
      </c>
      <c r="O1806">
        <f>shipments[[#This Row],[Sales Amount]]-shipments[[#This Row],[Total Cost]]</f>
        <v>-578.39999999999964</v>
      </c>
      <c r="P1806" s="9">
        <f>shipments[[#This Row],[Profit]]/shipments[[#This Row],[Sales Amount]]</f>
        <v>-5.4394131753420762E-2</v>
      </c>
    </row>
    <row r="1807" spans="1:16" x14ac:dyDescent="1">
      <c r="A1807" t="s">
        <v>1844</v>
      </c>
      <c r="B1807" t="s">
        <v>8049</v>
      </c>
      <c r="C1807" t="s">
        <v>8027</v>
      </c>
      <c r="D1807" t="s">
        <v>8036</v>
      </c>
      <c r="E1807" s="1">
        <v>45544</v>
      </c>
      <c r="F1807">
        <v>708.75</v>
      </c>
      <c r="G1807">
        <v>102</v>
      </c>
      <c r="H1807" t="s">
        <v>25</v>
      </c>
      <c r="I1807" t="str">
        <f>_xlfn.XLOOKUP(shipments[[#This Row],[SPID]],people[SPID],people[Sales_person],"NA",0)</f>
        <v>Gigi Bohling</v>
      </c>
      <c r="J1807">
        <f>YEAR(shipments[[#This Row],[Shipdate]])</f>
        <v>2024</v>
      </c>
      <c r="K1807">
        <f>MONTH(shipments[[#This Row],[Shipdate]])</f>
        <v>9</v>
      </c>
      <c r="L1807" t="str">
        <f>TEXT(shipments[[#This Row],[Shipdate]],"mmmm")</f>
        <v>September</v>
      </c>
      <c r="M1807">
        <f>_xlfn.XLOOKUP(shipments[[#This Row],[PID]],products[PID],products[Cost_per_box],"NA",0)</f>
        <v>6.8</v>
      </c>
      <c r="N1807">
        <f>shipments[[#This Row],[Boxes]]*shipments[[#This Row],[Cost Per Box]]</f>
        <v>693.6</v>
      </c>
      <c r="O1807">
        <f>shipments[[#This Row],[Sales Amount]]-shipments[[#This Row],[Total Cost]]</f>
        <v>15.149999999999977</v>
      </c>
      <c r="P1807" s="9">
        <f>shipments[[#This Row],[Profit]]/shipments[[#This Row],[Sales Amount]]</f>
        <v>2.1375661375661343E-2</v>
      </c>
    </row>
    <row r="1808" spans="1:16" x14ac:dyDescent="1">
      <c r="A1808" t="s">
        <v>1845</v>
      </c>
      <c r="B1808" t="s">
        <v>8049</v>
      </c>
      <c r="C1808" t="s">
        <v>8027</v>
      </c>
      <c r="D1808" t="s">
        <v>8035</v>
      </c>
      <c r="E1808" s="1">
        <v>45055</v>
      </c>
      <c r="F1808">
        <v>11214</v>
      </c>
      <c r="G1808">
        <v>1020</v>
      </c>
      <c r="H1808" t="s">
        <v>6</v>
      </c>
      <c r="I1808" t="str">
        <f>_xlfn.XLOOKUP(shipments[[#This Row],[SPID]],people[SPID],people[Sales_person],"NA",0)</f>
        <v>Gigi Bohling</v>
      </c>
      <c r="J1808">
        <f>YEAR(shipments[[#This Row],[Shipdate]])</f>
        <v>2023</v>
      </c>
      <c r="K1808">
        <f>MONTH(shipments[[#This Row],[Shipdate]])</f>
        <v>5</v>
      </c>
      <c r="L1808" t="str">
        <f>TEXT(shipments[[#This Row],[Shipdate]],"mmmm")</f>
        <v>May</v>
      </c>
      <c r="M1808">
        <f>_xlfn.XLOOKUP(shipments[[#This Row],[PID]],products[PID],products[Cost_per_box],"NA",0)</f>
        <v>6.8</v>
      </c>
      <c r="N1808">
        <f>shipments[[#This Row],[Boxes]]*shipments[[#This Row],[Cost Per Box]]</f>
        <v>6936</v>
      </c>
      <c r="O1808">
        <f>shipments[[#This Row],[Sales Amount]]-shipments[[#This Row],[Total Cost]]</f>
        <v>4278</v>
      </c>
      <c r="P1808" s="9">
        <f>shipments[[#This Row],[Profit]]/shipments[[#This Row],[Sales Amount]]</f>
        <v>0.38148742643124667</v>
      </c>
    </row>
    <row r="1809" spans="1:16" x14ac:dyDescent="1">
      <c r="A1809" t="s">
        <v>1846</v>
      </c>
      <c r="B1809" t="s">
        <v>8049</v>
      </c>
      <c r="C1809" t="s">
        <v>8028</v>
      </c>
      <c r="D1809" t="s">
        <v>8032</v>
      </c>
      <c r="E1809" s="1">
        <v>45503</v>
      </c>
      <c r="F1809">
        <v>1161</v>
      </c>
      <c r="G1809">
        <v>41</v>
      </c>
      <c r="H1809" t="s">
        <v>17</v>
      </c>
      <c r="I1809" t="str">
        <f>_xlfn.XLOOKUP(shipments[[#This Row],[SPID]],people[SPID],people[Sales_person],"NA",0)</f>
        <v>Gigi Bohling</v>
      </c>
      <c r="J1809">
        <f>YEAR(shipments[[#This Row],[Shipdate]])</f>
        <v>2024</v>
      </c>
      <c r="K1809">
        <f>MONTH(shipments[[#This Row],[Shipdate]])</f>
        <v>7</v>
      </c>
      <c r="L1809" t="str">
        <f>TEXT(shipments[[#This Row],[Shipdate]],"mmmm")</f>
        <v>July</v>
      </c>
      <c r="M1809">
        <f>_xlfn.XLOOKUP(shipments[[#This Row],[PID]],products[PID],products[Cost_per_box],"NA",0)</f>
        <v>5.04</v>
      </c>
      <c r="N1809">
        <f>shipments[[#This Row],[Boxes]]*shipments[[#This Row],[Cost Per Box]]</f>
        <v>206.64000000000001</v>
      </c>
      <c r="O1809">
        <f>shipments[[#This Row],[Sales Amount]]-shipments[[#This Row],[Total Cost]]</f>
        <v>954.36</v>
      </c>
      <c r="P1809" s="9">
        <f>shipments[[#This Row],[Profit]]/shipments[[#This Row],[Sales Amount]]</f>
        <v>0.822015503875969</v>
      </c>
    </row>
    <row r="1810" spans="1:16" x14ac:dyDescent="1">
      <c r="A1810" t="s">
        <v>1847</v>
      </c>
      <c r="B1810" t="s">
        <v>8049</v>
      </c>
      <c r="C1810" t="s">
        <v>8028</v>
      </c>
      <c r="D1810" t="s">
        <v>8036</v>
      </c>
      <c r="E1810" s="1">
        <v>45209</v>
      </c>
      <c r="F1810">
        <v>1107</v>
      </c>
      <c r="G1810">
        <v>43</v>
      </c>
      <c r="H1810" t="s">
        <v>6</v>
      </c>
      <c r="I1810" t="str">
        <f>_xlfn.XLOOKUP(shipments[[#This Row],[SPID]],people[SPID],people[Sales_person],"NA",0)</f>
        <v>Gigi Bohling</v>
      </c>
      <c r="J1810">
        <f>YEAR(shipments[[#This Row],[Shipdate]])</f>
        <v>2023</v>
      </c>
      <c r="K1810">
        <f>MONTH(shipments[[#This Row],[Shipdate]])</f>
        <v>10</v>
      </c>
      <c r="L1810" t="str">
        <f>TEXT(shipments[[#This Row],[Shipdate]],"mmmm")</f>
        <v>October</v>
      </c>
      <c r="M1810">
        <f>_xlfn.XLOOKUP(shipments[[#This Row],[PID]],products[PID],products[Cost_per_box],"NA",0)</f>
        <v>5.04</v>
      </c>
      <c r="N1810">
        <f>shipments[[#This Row],[Boxes]]*shipments[[#This Row],[Cost Per Box]]</f>
        <v>216.72</v>
      </c>
      <c r="O1810">
        <f>shipments[[#This Row],[Sales Amount]]-shipments[[#This Row],[Total Cost]]</f>
        <v>890.28</v>
      </c>
      <c r="P1810" s="9">
        <f>shipments[[#This Row],[Profit]]/shipments[[#This Row],[Sales Amount]]</f>
        <v>0.80422764227642274</v>
      </c>
    </row>
    <row r="1811" spans="1:16" x14ac:dyDescent="1">
      <c r="A1811" t="s">
        <v>1848</v>
      </c>
      <c r="B1811" t="s">
        <v>8049</v>
      </c>
      <c r="C1811" t="s">
        <v>8028</v>
      </c>
      <c r="D1811" t="s">
        <v>8032</v>
      </c>
      <c r="E1811" s="1">
        <v>45518</v>
      </c>
      <c r="F1811">
        <v>904.5</v>
      </c>
      <c r="G1811">
        <v>37</v>
      </c>
      <c r="H1811" t="s">
        <v>17</v>
      </c>
      <c r="I1811" t="str">
        <f>_xlfn.XLOOKUP(shipments[[#This Row],[SPID]],people[SPID],people[Sales_person],"NA",0)</f>
        <v>Gigi Bohling</v>
      </c>
      <c r="J1811">
        <f>YEAR(shipments[[#This Row],[Shipdate]])</f>
        <v>2024</v>
      </c>
      <c r="K1811">
        <f>MONTH(shipments[[#This Row],[Shipdate]])</f>
        <v>8</v>
      </c>
      <c r="L1811" t="str">
        <f>TEXT(shipments[[#This Row],[Shipdate]],"mmmm")</f>
        <v>August</v>
      </c>
      <c r="M1811">
        <f>_xlfn.XLOOKUP(shipments[[#This Row],[PID]],products[PID],products[Cost_per_box],"NA",0)</f>
        <v>5.04</v>
      </c>
      <c r="N1811">
        <f>shipments[[#This Row],[Boxes]]*shipments[[#This Row],[Cost Per Box]]</f>
        <v>186.48</v>
      </c>
      <c r="O1811">
        <f>shipments[[#This Row],[Sales Amount]]-shipments[[#This Row],[Total Cost]]</f>
        <v>718.02</v>
      </c>
      <c r="P1811" s="9">
        <f>shipments[[#This Row],[Profit]]/shipments[[#This Row],[Sales Amount]]</f>
        <v>0.79383084577114427</v>
      </c>
    </row>
    <row r="1812" spans="1:16" x14ac:dyDescent="1">
      <c r="A1812" t="s">
        <v>1849</v>
      </c>
      <c r="B1812" t="s">
        <v>8049</v>
      </c>
      <c r="C1812" t="s">
        <v>8028</v>
      </c>
      <c r="D1812" t="s">
        <v>8033</v>
      </c>
      <c r="E1812" s="1">
        <v>45482</v>
      </c>
      <c r="F1812">
        <v>3622.5</v>
      </c>
      <c r="G1812">
        <v>140</v>
      </c>
      <c r="H1812" t="s">
        <v>17</v>
      </c>
      <c r="I1812" t="str">
        <f>_xlfn.XLOOKUP(shipments[[#This Row],[SPID]],people[SPID],people[Sales_person],"NA",0)</f>
        <v>Gigi Bohling</v>
      </c>
      <c r="J1812">
        <f>YEAR(shipments[[#This Row],[Shipdate]])</f>
        <v>2024</v>
      </c>
      <c r="K1812">
        <f>MONTH(shipments[[#This Row],[Shipdate]])</f>
        <v>7</v>
      </c>
      <c r="L1812" t="str">
        <f>TEXT(shipments[[#This Row],[Shipdate]],"mmmm")</f>
        <v>July</v>
      </c>
      <c r="M1812">
        <f>_xlfn.XLOOKUP(shipments[[#This Row],[PID]],products[PID],products[Cost_per_box],"NA",0)</f>
        <v>5.04</v>
      </c>
      <c r="N1812">
        <f>shipments[[#This Row],[Boxes]]*shipments[[#This Row],[Cost Per Box]]</f>
        <v>705.6</v>
      </c>
      <c r="O1812">
        <f>shipments[[#This Row],[Sales Amount]]-shipments[[#This Row],[Total Cost]]</f>
        <v>2916.9</v>
      </c>
      <c r="P1812" s="9">
        <f>shipments[[#This Row],[Profit]]/shipments[[#This Row],[Sales Amount]]</f>
        <v>0.80521739130434788</v>
      </c>
    </row>
    <row r="1813" spans="1:16" x14ac:dyDescent="1">
      <c r="A1813" t="s">
        <v>1850</v>
      </c>
      <c r="B1813" t="s">
        <v>8049</v>
      </c>
      <c r="C1813" t="s">
        <v>8028</v>
      </c>
      <c r="D1813" t="s">
        <v>8035</v>
      </c>
      <c r="E1813" s="1">
        <v>45267</v>
      </c>
      <c r="F1813">
        <v>3854.25</v>
      </c>
      <c r="G1813">
        <v>149</v>
      </c>
      <c r="H1813" t="s">
        <v>6</v>
      </c>
      <c r="I1813" t="str">
        <f>_xlfn.XLOOKUP(shipments[[#This Row],[SPID]],people[SPID],people[Sales_person],"NA",0)</f>
        <v>Gigi Bohling</v>
      </c>
      <c r="J1813">
        <f>YEAR(shipments[[#This Row],[Shipdate]])</f>
        <v>2023</v>
      </c>
      <c r="K1813">
        <f>MONTH(shipments[[#This Row],[Shipdate]])</f>
        <v>12</v>
      </c>
      <c r="L1813" t="str">
        <f>TEXT(shipments[[#This Row],[Shipdate]],"mmmm")</f>
        <v>December</v>
      </c>
      <c r="M1813">
        <f>_xlfn.XLOOKUP(shipments[[#This Row],[PID]],products[PID],products[Cost_per_box],"NA",0)</f>
        <v>5.04</v>
      </c>
      <c r="N1813">
        <f>shipments[[#This Row],[Boxes]]*shipments[[#This Row],[Cost Per Box]]</f>
        <v>750.96</v>
      </c>
      <c r="O1813">
        <f>shipments[[#This Row],[Sales Amount]]-shipments[[#This Row],[Total Cost]]</f>
        <v>3103.29</v>
      </c>
      <c r="P1813" s="9">
        <f>shipments[[#This Row],[Profit]]/shipments[[#This Row],[Sales Amount]]</f>
        <v>0.80516053706946877</v>
      </c>
    </row>
    <row r="1814" spans="1:16" x14ac:dyDescent="1">
      <c r="A1814" t="s">
        <v>1851</v>
      </c>
      <c r="B1814" t="s">
        <v>8049</v>
      </c>
      <c r="C1814" t="s">
        <v>8029</v>
      </c>
      <c r="D1814" t="s">
        <v>8034</v>
      </c>
      <c r="E1814" s="1">
        <v>45323</v>
      </c>
      <c r="F1814">
        <v>4180.5</v>
      </c>
      <c r="G1814">
        <v>419</v>
      </c>
      <c r="H1814" t="s">
        <v>6</v>
      </c>
      <c r="I1814" t="str">
        <f>_xlfn.XLOOKUP(shipments[[#This Row],[SPID]],people[SPID],people[Sales_person],"NA",0)</f>
        <v>Gigi Bohling</v>
      </c>
      <c r="J1814">
        <f>YEAR(shipments[[#This Row],[Shipdate]])</f>
        <v>2024</v>
      </c>
      <c r="K1814">
        <f>MONTH(shipments[[#This Row],[Shipdate]])</f>
        <v>2</v>
      </c>
      <c r="L1814" t="str">
        <f>TEXT(shipments[[#This Row],[Shipdate]],"mmmm")</f>
        <v>February</v>
      </c>
      <c r="M1814">
        <f>_xlfn.XLOOKUP(shipments[[#This Row],[PID]],products[PID],products[Cost_per_box],"NA",0)</f>
        <v>2.76</v>
      </c>
      <c r="N1814">
        <f>shipments[[#This Row],[Boxes]]*shipments[[#This Row],[Cost Per Box]]</f>
        <v>1156.4399999999998</v>
      </c>
      <c r="O1814">
        <f>shipments[[#This Row],[Sales Amount]]-shipments[[#This Row],[Total Cost]]</f>
        <v>3024.0600000000004</v>
      </c>
      <c r="P1814" s="9">
        <f>shipments[[#This Row],[Profit]]/shipments[[#This Row],[Sales Amount]]</f>
        <v>0.72337280229637613</v>
      </c>
    </row>
    <row r="1815" spans="1:16" x14ac:dyDescent="1">
      <c r="A1815" t="s">
        <v>1852</v>
      </c>
      <c r="B1815" t="s">
        <v>8049</v>
      </c>
      <c r="C1815" t="s">
        <v>8029</v>
      </c>
      <c r="D1815" t="s">
        <v>8035</v>
      </c>
      <c r="E1815" s="1">
        <v>45267</v>
      </c>
      <c r="F1815">
        <v>477</v>
      </c>
      <c r="G1815">
        <v>48</v>
      </c>
      <c r="H1815" t="s">
        <v>6</v>
      </c>
      <c r="I1815" t="str">
        <f>_xlfn.XLOOKUP(shipments[[#This Row],[SPID]],people[SPID],people[Sales_person],"NA",0)</f>
        <v>Gigi Bohling</v>
      </c>
      <c r="J1815">
        <f>YEAR(shipments[[#This Row],[Shipdate]])</f>
        <v>2023</v>
      </c>
      <c r="K1815">
        <f>MONTH(shipments[[#This Row],[Shipdate]])</f>
        <v>12</v>
      </c>
      <c r="L1815" t="str">
        <f>TEXT(shipments[[#This Row],[Shipdate]],"mmmm")</f>
        <v>December</v>
      </c>
      <c r="M1815">
        <f>_xlfn.XLOOKUP(shipments[[#This Row],[PID]],products[PID],products[Cost_per_box],"NA",0)</f>
        <v>2.76</v>
      </c>
      <c r="N1815">
        <f>shipments[[#This Row],[Boxes]]*shipments[[#This Row],[Cost Per Box]]</f>
        <v>132.47999999999999</v>
      </c>
      <c r="O1815">
        <f>shipments[[#This Row],[Sales Amount]]-shipments[[#This Row],[Total Cost]]</f>
        <v>344.52</v>
      </c>
      <c r="P1815" s="9">
        <f>shipments[[#This Row],[Profit]]/shipments[[#This Row],[Sales Amount]]</f>
        <v>0.72226415094339624</v>
      </c>
    </row>
    <row r="1816" spans="1:16" x14ac:dyDescent="1">
      <c r="A1816" t="s">
        <v>1853</v>
      </c>
      <c r="B1816" t="s">
        <v>8049</v>
      </c>
      <c r="C1816" t="s">
        <v>8029</v>
      </c>
      <c r="D1816" t="s">
        <v>8037</v>
      </c>
      <c r="E1816" s="1">
        <v>45292</v>
      </c>
      <c r="F1816">
        <v>1248.75</v>
      </c>
      <c r="G1816">
        <v>139</v>
      </c>
      <c r="H1816" t="s">
        <v>6</v>
      </c>
      <c r="I1816" t="str">
        <f>_xlfn.XLOOKUP(shipments[[#This Row],[SPID]],people[SPID],people[Sales_person],"NA",0)</f>
        <v>Gigi Bohling</v>
      </c>
      <c r="J1816">
        <f>YEAR(shipments[[#This Row],[Shipdate]])</f>
        <v>2024</v>
      </c>
      <c r="K1816">
        <f>MONTH(shipments[[#This Row],[Shipdate]])</f>
        <v>1</v>
      </c>
      <c r="L1816" t="str">
        <f>TEXT(shipments[[#This Row],[Shipdate]],"mmmm")</f>
        <v>January</v>
      </c>
      <c r="M1816">
        <f>_xlfn.XLOOKUP(shipments[[#This Row],[PID]],products[PID],products[Cost_per_box],"NA",0)</f>
        <v>2.76</v>
      </c>
      <c r="N1816">
        <f>shipments[[#This Row],[Boxes]]*shipments[[#This Row],[Cost Per Box]]</f>
        <v>383.64</v>
      </c>
      <c r="O1816">
        <f>shipments[[#This Row],[Sales Amount]]-shipments[[#This Row],[Total Cost]]</f>
        <v>865.11</v>
      </c>
      <c r="P1816" s="9">
        <f>shipments[[#This Row],[Profit]]/shipments[[#This Row],[Sales Amount]]</f>
        <v>0.69278078078078076</v>
      </c>
    </row>
    <row r="1817" spans="1:16" x14ac:dyDescent="1">
      <c r="A1817" t="s">
        <v>1854</v>
      </c>
      <c r="B1817" t="s">
        <v>8049</v>
      </c>
      <c r="C1817" t="s">
        <v>8030</v>
      </c>
      <c r="D1817" t="s">
        <v>8032</v>
      </c>
      <c r="E1817" s="1">
        <v>44929</v>
      </c>
      <c r="F1817">
        <v>5674.5</v>
      </c>
      <c r="G1817">
        <v>516</v>
      </c>
      <c r="H1817" t="s">
        <v>6</v>
      </c>
      <c r="I1817" t="str">
        <f>_xlfn.XLOOKUP(shipments[[#This Row],[SPID]],people[SPID],people[Sales_person],"NA",0)</f>
        <v>Gigi Bohling</v>
      </c>
      <c r="J1817">
        <f>YEAR(shipments[[#This Row],[Shipdate]])</f>
        <v>2023</v>
      </c>
      <c r="K1817">
        <f>MONTH(shipments[[#This Row],[Shipdate]])</f>
        <v>1</v>
      </c>
      <c r="L1817" t="str">
        <f>TEXT(shipments[[#This Row],[Shipdate]],"mmmm")</f>
        <v>January</v>
      </c>
      <c r="M1817">
        <f>_xlfn.XLOOKUP(shipments[[#This Row],[PID]],products[PID],products[Cost_per_box],"NA",0)</f>
        <v>3.32</v>
      </c>
      <c r="N1817">
        <f>shipments[[#This Row],[Boxes]]*shipments[[#This Row],[Cost Per Box]]</f>
        <v>1713.12</v>
      </c>
      <c r="O1817">
        <f>shipments[[#This Row],[Sales Amount]]-shipments[[#This Row],[Total Cost]]</f>
        <v>3961.38</v>
      </c>
      <c r="P1817" s="9">
        <f>shipments[[#This Row],[Profit]]/shipments[[#This Row],[Sales Amount]]</f>
        <v>0.69810203542162308</v>
      </c>
    </row>
    <row r="1818" spans="1:16" x14ac:dyDescent="1">
      <c r="A1818" t="s">
        <v>1855</v>
      </c>
      <c r="B1818" t="s">
        <v>8049</v>
      </c>
      <c r="C1818" t="s">
        <v>8030</v>
      </c>
      <c r="D1818" t="s">
        <v>8037</v>
      </c>
      <c r="E1818" s="1">
        <v>45155</v>
      </c>
      <c r="F1818">
        <v>2776.5</v>
      </c>
      <c r="G1818">
        <v>278</v>
      </c>
      <c r="H1818" t="s">
        <v>6</v>
      </c>
      <c r="I1818" t="str">
        <f>_xlfn.XLOOKUP(shipments[[#This Row],[SPID]],people[SPID],people[Sales_person],"NA",0)</f>
        <v>Gigi Bohling</v>
      </c>
      <c r="J1818">
        <f>YEAR(shipments[[#This Row],[Shipdate]])</f>
        <v>2023</v>
      </c>
      <c r="K1818">
        <f>MONTH(shipments[[#This Row],[Shipdate]])</f>
        <v>8</v>
      </c>
      <c r="L1818" t="str">
        <f>TEXT(shipments[[#This Row],[Shipdate]],"mmmm")</f>
        <v>August</v>
      </c>
      <c r="M1818">
        <f>_xlfn.XLOOKUP(shipments[[#This Row],[PID]],products[PID],products[Cost_per_box],"NA",0)</f>
        <v>3.32</v>
      </c>
      <c r="N1818">
        <f>shipments[[#This Row],[Boxes]]*shipments[[#This Row],[Cost Per Box]]</f>
        <v>922.95999999999992</v>
      </c>
      <c r="O1818">
        <f>shipments[[#This Row],[Sales Amount]]-shipments[[#This Row],[Total Cost]]</f>
        <v>1853.54</v>
      </c>
      <c r="P1818" s="9">
        <f>shipments[[#This Row],[Profit]]/shipments[[#This Row],[Sales Amount]]</f>
        <v>0.66758148748424273</v>
      </c>
    </row>
    <row r="1819" spans="1:16" x14ac:dyDescent="1">
      <c r="A1819" t="s">
        <v>1856</v>
      </c>
      <c r="B1819" t="s">
        <v>8049</v>
      </c>
      <c r="C1819" t="s">
        <v>8030</v>
      </c>
      <c r="D1819" t="s">
        <v>8036</v>
      </c>
      <c r="E1819" s="1">
        <v>44978</v>
      </c>
      <c r="F1819">
        <v>1629</v>
      </c>
      <c r="G1819">
        <v>163</v>
      </c>
      <c r="H1819" t="s">
        <v>6</v>
      </c>
      <c r="I1819" t="str">
        <f>_xlfn.XLOOKUP(shipments[[#This Row],[SPID]],people[SPID],people[Sales_person],"NA",0)</f>
        <v>Gigi Bohling</v>
      </c>
      <c r="J1819">
        <f>YEAR(shipments[[#This Row],[Shipdate]])</f>
        <v>2023</v>
      </c>
      <c r="K1819">
        <f>MONTH(shipments[[#This Row],[Shipdate]])</f>
        <v>2</v>
      </c>
      <c r="L1819" t="str">
        <f>TEXT(shipments[[#This Row],[Shipdate]],"mmmm")</f>
        <v>February</v>
      </c>
      <c r="M1819">
        <f>_xlfn.XLOOKUP(shipments[[#This Row],[PID]],products[PID],products[Cost_per_box],"NA",0)</f>
        <v>3.32</v>
      </c>
      <c r="N1819">
        <f>shipments[[#This Row],[Boxes]]*shipments[[#This Row],[Cost Per Box]]</f>
        <v>541.16</v>
      </c>
      <c r="O1819">
        <f>shipments[[#This Row],[Sales Amount]]-shipments[[#This Row],[Total Cost]]</f>
        <v>1087.8400000000001</v>
      </c>
      <c r="P1819" s="9">
        <f>shipments[[#This Row],[Profit]]/shipments[[#This Row],[Sales Amount]]</f>
        <v>0.66779619398403933</v>
      </c>
    </row>
    <row r="1820" spans="1:16" x14ac:dyDescent="1">
      <c r="A1820" t="s">
        <v>1857</v>
      </c>
      <c r="B1820" t="s">
        <v>8049</v>
      </c>
      <c r="C1820" t="s">
        <v>8031</v>
      </c>
      <c r="D1820" t="s">
        <v>8032</v>
      </c>
      <c r="E1820" s="1">
        <v>45190</v>
      </c>
      <c r="F1820">
        <v>9231.75</v>
      </c>
      <c r="G1820">
        <v>513</v>
      </c>
      <c r="H1820" t="s">
        <v>6</v>
      </c>
      <c r="I1820" t="str">
        <f>_xlfn.XLOOKUP(shipments[[#This Row],[SPID]],people[SPID],people[Sales_person],"NA",0)</f>
        <v>Gigi Bohling</v>
      </c>
      <c r="J1820">
        <f>YEAR(shipments[[#This Row],[Shipdate]])</f>
        <v>2023</v>
      </c>
      <c r="K1820">
        <f>MONTH(shipments[[#This Row],[Shipdate]])</f>
        <v>9</v>
      </c>
      <c r="L1820" t="str">
        <f>TEXT(shipments[[#This Row],[Shipdate]],"mmmm")</f>
        <v>September</v>
      </c>
      <c r="M1820">
        <f>_xlfn.XLOOKUP(shipments[[#This Row],[PID]],products[PID],products[Cost_per_box],"NA",0)</f>
        <v>2.65</v>
      </c>
      <c r="N1820">
        <f>shipments[[#This Row],[Boxes]]*shipments[[#This Row],[Cost Per Box]]</f>
        <v>1359.45</v>
      </c>
      <c r="O1820">
        <f>shipments[[#This Row],[Sales Amount]]-shipments[[#This Row],[Total Cost]]</f>
        <v>7872.3</v>
      </c>
      <c r="P1820" s="9">
        <f>shipments[[#This Row],[Profit]]/shipments[[#This Row],[Sales Amount]]</f>
        <v>0.85274189617353158</v>
      </c>
    </row>
    <row r="1821" spans="1:16" x14ac:dyDescent="1">
      <c r="A1821" t="s">
        <v>1858</v>
      </c>
      <c r="B1821" t="s">
        <v>8049</v>
      </c>
      <c r="C1821" t="s">
        <v>8031</v>
      </c>
      <c r="D1821" t="s">
        <v>8032</v>
      </c>
      <c r="E1821" s="1">
        <v>45093</v>
      </c>
      <c r="F1821">
        <v>7179.75</v>
      </c>
      <c r="G1821">
        <v>327</v>
      </c>
      <c r="H1821" t="s">
        <v>6</v>
      </c>
      <c r="I1821" t="str">
        <f>_xlfn.XLOOKUP(shipments[[#This Row],[SPID]],people[SPID],people[Sales_person],"NA",0)</f>
        <v>Gigi Bohling</v>
      </c>
      <c r="J1821">
        <f>YEAR(shipments[[#This Row],[Shipdate]])</f>
        <v>2023</v>
      </c>
      <c r="K1821">
        <f>MONTH(shipments[[#This Row],[Shipdate]])</f>
        <v>6</v>
      </c>
      <c r="L1821" t="str">
        <f>TEXT(shipments[[#This Row],[Shipdate]],"mmmm")</f>
        <v>June</v>
      </c>
      <c r="M1821">
        <f>_xlfn.XLOOKUP(shipments[[#This Row],[PID]],products[PID],products[Cost_per_box],"NA",0)</f>
        <v>2.65</v>
      </c>
      <c r="N1821">
        <f>shipments[[#This Row],[Boxes]]*shipments[[#This Row],[Cost Per Box]]</f>
        <v>866.55</v>
      </c>
      <c r="O1821">
        <f>shipments[[#This Row],[Sales Amount]]-shipments[[#This Row],[Total Cost]]</f>
        <v>6313.2</v>
      </c>
      <c r="P1821" s="9">
        <f>shipments[[#This Row],[Profit]]/shipments[[#This Row],[Sales Amount]]</f>
        <v>0.87930638253421078</v>
      </c>
    </row>
    <row r="1822" spans="1:16" x14ac:dyDescent="1">
      <c r="A1822" t="s">
        <v>1859</v>
      </c>
      <c r="B1822" t="s">
        <v>8049</v>
      </c>
      <c r="C1822" t="s">
        <v>8031</v>
      </c>
      <c r="D1822" t="s">
        <v>8032</v>
      </c>
      <c r="E1822" s="1">
        <v>45324</v>
      </c>
      <c r="F1822">
        <v>1903.5</v>
      </c>
      <c r="G1822">
        <v>91</v>
      </c>
      <c r="H1822" t="s">
        <v>6</v>
      </c>
      <c r="I1822" t="str">
        <f>_xlfn.XLOOKUP(shipments[[#This Row],[SPID]],people[SPID],people[Sales_person],"NA",0)</f>
        <v>Gigi Bohling</v>
      </c>
      <c r="J1822">
        <f>YEAR(shipments[[#This Row],[Shipdate]])</f>
        <v>2024</v>
      </c>
      <c r="K1822">
        <f>MONTH(shipments[[#This Row],[Shipdate]])</f>
        <v>2</v>
      </c>
      <c r="L1822" t="str">
        <f>TEXT(shipments[[#This Row],[Shipdate]],"mmmm")</f>
        <v>February</v>
      </c>
      <c r="M1822">
        <f>_xlfn.XLOOKUP(shipments[[#This Row],[PID]],products[PID],products[Cost_per_box],"NA",0)</f>
        <v>2.65</v>
      </c>
      <c r="N1822">
        <f>shipments[[#This Row],[Boxes]]*shipments[[#This Row],[Cost Per Box]]</f>
        <v>241.15</v>
      </c>
      <c r="O1822">
        <f>shipments[[#This Row],[Sales Amount]]-shipments[[#This Row],[Total Cost]]</f>
        <v>1662.35</v>
      </c>
      <c r="P1822" s="9">
        <f>shipments[[#This Row],[Profit]]/shipments[[#This Row],[Sales Amount]]</f>
        <v>0.87331231941161014</v>
      </c>
    </row>
    <row r="1823" spans="1:16" x14ac:dyDescent="1">
      <c r="A1823" t="s">
        <v>1860</v>
      </c>
      <c r="B1823" t="s">
        <v>8049</v>
      </c>
      <c r="C1823" t="s">
        <v>8031</v>
      </c>
      <c r="D1823" t="s">
        <v>8032</v>
      </c>
      <c r="E1823" s="1">
        <v>44946</v>
      </c>
      <c r="F1823">
        <v>6158.25</v>
      </c>
      <c r="G1823">
        <v>294</v>
      </c>
      <c r="H1823" t="s">
        <v>6</v>
      </c>
      <c r="I1823" t="str">
        <f>_xlfn.XLOOKUP(shipments[[#This Row],[SPID]],people[SPID],people[Sales_person],"NA",0)</f>
        <v>Gigi Bohling</v>
      </c>
      <c r="J1823">
        <f>YEAR(shipments[[#This Row],[Shipdate]])</f>
        <v>2023</v>
      </c>
      <c r="K1823">
        <f>MONTH(shipments[[#This Row],[Shipdate]])</f>
        <v>1</v>
      </c>
      <c r="L1823" t="str">
        <f>TEXT(shipments[[#This Row],[Shipdate]],"mmmm")</f>
        <v>January</v>
      </c>
      <c r="M1823">
        <f>_xlfn.XLOOKUP(shipments[[#This Row],[PID]],products[PID],products[Cost_per_box],"NA",0)</f>
        <v>2.65</v>
      </c>
      <c r="N1823">
        <f>shipments[[#This Row],[Boxes]]*shipments[[#This Row],[Cost Per Box]]</f>
        <v>779.1</v>
      </c>
      <c r="O1823">
        <f>shipments[[#This Row],[Sales Amount]]-shipments[[#This Row],[Total Cost]]</f>
        <v>5379.15</v>
      </c>
      <c r="P1823" s="9">
        <f>shipments[[#This Row],[Profit]]/shipments[[#This Row],[Sales Amount]]</f>
        <v>0.87348678601875529</v>
      </c>
    </row>
    <row r="1824" spans="1:16" x14ac:dyDescent="1">
      <c r="A1824" t="s">
        <v>1861</v>
      </c>
      <c r="B1824" t="s">
        <v>8049</v>
      </c>
      <c r="C1824" t="s">
        <v>8031</v>
      </c>
      <c r="D1824" t="s">
        <v>8034</v>
      </c>
      <c r="E1824" s="1">
        <v>45348</v>
      </c>
      <c r="F1824">
        <v>7386.75</v>
      </c>
      <c r="G1824">
        <v>352</v>
      </c>
      <c r="H1824" t="s">
        <v>6</v>
      </c>
      <c r="I1824" t="str">
        <f>_xlfn.XLOOKUP(shipments[[#This Row],[SPID]],people[SPID],people[Sales_person],"NA",0)</f>
        <v>Gigi Bohling</v>
      </c>
      <c r="J1824">
        <f>YEAR(shipments[[#This Row],[Shipdate]])</f>
        <v>2024</v>
      </c>
      <c r="K1824">
        <f>MONTH(shipments[[#This Row],[Shipdate]])</f>
        <v>2</v>
      </c>
      <c r="L1824" t="str">
        <f>TEXT(shipments[[#This Row],[Shipdate]],"mmmm")</f>
        <v>February</v>
      </c>
      <c r="M1824">
        <f>_xlfn.XLOOKUP(shipments[[#This Row],[PID]],products[PID],products[Cost_per_box],"NA",0)</f>
        <v>2.65</v>
      </c>
      <c r="N1824">
        <f>shipments[[#This Row],[Boxes]]*shipments[[#This Row],[Cost Per Box]]</f>
        <v>932.8</v>
      </c>
      <c r="O1824">
        <f>shipments[[#This Row],[Sales Amount]]-shipments[[#This Row],[Total Cost]]</f>
        <v>6453.95</v>
      </c>
      <c r="P1824" s="9">
        <f>shipments[[#This Row],[Profit]]/shipments[[#This Row],[Sales Amount]]</f>
        <v>0.87371983619318372</v>
      </c>
    </row>
    <row r="1825" spans="1:16" x14ac:dyDescent="1">
      <c r="A1825" t="s">
        <v>1862</v>
      </c>
      <c r="B1825" t="s">
        <v>8049</v>
      </c>
      <c r="C1825" t="s">
        <v>8031</v>
      </c>
      <c r="D1825" t="s">
        <v>8037</v>
      </c>
      <c r="E1825" s="1">
        <v>45107</v>
      </c>
      <c r="F1825">
        <v>12510</v>
      </c>
      <c r="G1825">
        <v>626</v>
      </c>
      <c r="H1825" t="s">
        <v>6</v>
      </c>
      <c r="I1825" t="str">
        <f>_xlfn.XLOOKUP(shipments[[#This Row],[SPID]],people[SPID],people[Sales_person],"NA",0)</f>
        <v>Gigi Bohling</v>
      </c>
      <c r="J1825">
        <f>YEAR(shipments[[#This Row],[Shipdate]])</f>
        <v>2023</v>
      </c>
      <c r="K1825">
        <f>MONTH(shipments[[#This Row],[Shipdate]])</f>
        <v>6</v>
      </c>
      <c r="L1825" t="str">
        <f>TEXT(shipments[[#This Row],[Shipdate]],"mmmm")</f>
        <v>June</v>
      </c>
      <c r="M1825">
        <f>_xlfn.XLOOKUP(shipments[[#This Row],[PID]],products[PID],products[Cost_per_box],"NA",0)</f>
        <v>2.65</v>
      </c>
      <c r="N1825">
        <f>shipments[[#This Row],[Boxes]]*shipments[[#This Row],[Cost Per Box]]</f>
        <v>1658.8999999999999</v>
      </c>
      <c r="O1825">
        <f>shipments[[#This Row],[Sales Amount]]-shipments[[#This Row],[Total Cost]]</f>
        <v>10851.1</v>
      </c>
      <c r="P1825" s="9">
        <f>shipments[[#This Row],[Profit]]/shipments[[#This Row],[Sales Amount]]</f>
        <v>0.86739408473221424</v>
      </c>
    </row>
    <row r="1826" spans="1:16" x14ac:dyDescent="1">
      <c r="A1826" t="s">
        <v>1863</v>
      </c>
      <c r="B1826" t="s">
        <v>8049</v>
      </c>
      <c r="C1826" t="s">
        <v>8031</v>
      </c>
      <c r="D1826" t="s">
        <v>8037</v>
      </c>
      <c r="E1826" s="1">
        <v>45476</v>
      </c>
      <c r="F1826">
        <v>9540</v>
      </c>
      <c r="G1826">
        <v>530</v>
      </c>
      <c r="H1826" t="s">
        <v>17</v>
      </c>
      <c r="I1826" t="str">
        <f>_xlfn.XLOOKUP(shipments[[#This Row],[SPID]],people[SPID],people[Sales_person],"NA",0)</f>
        <v>Gigi Bohling</v>
      </c>
      <c r="J1826">
        <f>YEAR(shipments[[#This Row],[Shipdate]])</f>
        <v>2024</v>
      </c>
      <c r="K1826">
        <f>MONTH(shipments[[#This Row],[Shipdate]])</f>
        <v>7</v>
      </c>
      <c r="L1826" t="str">
        <f>TEXT(shipments[[#This Row],[Shipdate]],"mmmm")</f>
        <v>July</v>
      </c>
      <c r="M1826">
        <f>_xlfn.XLOOKUP(shipments[[#This Row],[PID]],products[PID],products[Cost_per_box],"NA",0)</f>
        <v>2.65</v>
      </c>
      <c r="N1826">
        <f>shipments[[#This Row],[Boxes]]*shipments[[#This Row],[Cost Per Box]]</f>
        <v>1404.5</v>
      </c>
      <c r="O1826">
        <f>shipments[[#This Row],[Sales Amount]]-shipments[[#This Row],[Total Cost]]</f>
        <v>8135.5</v>
      </c>
      <c r="P1826" s="9">
        <f>shipments[[#This Row],[Profit]]/shipments[[#This Row],[Sales Amount]]</f>
        <v>0.85277777777777775</v>
      </c>
    </row>
    <row r="1827" spans="1:16" x14ac:dyDescent="1">
      <c r="A1827" t="s">
        <v>1864</v>
      </c>
      <c r="B1827" t="s">
        <v>8049</v>
      </c>
      <c r="C1827" t="s">
        <v>8010</v>
      </c>
      <c r="D1827" t="s">
        <v>8033</v>
      </c>
      <c r="E1827" s="1">
        <v>45532</v>
      </c>
      <c r="F1827">
        <v>816.75</v>
      </c>
      <c r="G1827">
        <v>55</v>
      </c>
      <c r="H1827" t="s">
        <v>17</v>
      </c>
      <c r="I1827" t="str">
        <f>_xlfn.XLOOKUP(shipments[[#This Row],[SPID]],people[SPID],people[Sales_person],"NA",0)</f>
        <v>Gigi Bohling</v>
      </c>
      <c r="J1827">
        <f>YEAR(shipments[[#This Row],[Shipdate]])</f>
        <v>2024</v>
      </c>
      <c r="K1827">
        <f>MONTH(shipments[[#This Row],[Shipdate]])</f>
        <v>8</v>
      </c>
      <c r="L1827" t="str">
        <f>TEXT(shipments[[#This Row],[Shipdate]],"mmmm")</f>
        <v>August</v>
      </c>
      <c r="M1827">
        <f>_xlfn.XLOOKUP(shipments[[#This Row],[PID]],products[PID],products[Cost_per_box],"NA",0)</f>
        <v>5.26</v>
      </c>
      <c r="N1827">
        <f>shipments[[#This Row],[Boxes]]*shipments[[#This Row],[Cost Per Box]]</f>
        <v>289.3</v>
      </c>
      <c r="O1827">
        <f>shipments[[#This Row],[Sales Amount]]-shipments[[#This Row],[Total Cost]]</f>
        <v>527.45000000000005</v>
      </c>
      <c r="P1827" s="9">
        <f>shipments[[#This Row],[Profit]]/shipments[[#This Row],[Sales Amount]]</f>
        <v>0.6457912457912458</v>
      </c>
    </row>
    <row r="1828" spans="1:16" x14ac:dyDescent="1">
      <c r="A1828" t="s">
        <v>1865</v>
      </c>
      <c r="B1828" t="s">
        <v>8049</v>
      </c>
      <c r="C1828" t="s">
        <v>8010</v>
      </c>
      <c r="D1828" t="s">
        <v>8032</v>
      </c>
      <c r="E1828" s="1">
        <v>45344</v>
      </c>
      <c r="F1828">
        <v>10894.5</v>
      </c>
      <c r="G1828">
        <v>779</v>
      </c>
      <c r="H1828" t="s">
        <v>39</v>
      </c>
      <c r="I1828" t="str">
        <f>_xlfn.XLOOKUP(shipments[[#This Row],[SPID]],people[SPID],people[Sales_person],"NA",0)</f>
        <v>Gigi Bohling</v>
      </c>
      <c r="J1828">
        <f>YEAR(shipments[[#This Row],[Shipdate]])</f>
        <v>2024</v>
      </c>
      <c r="K1828">
        <f>MONTH(shipments[[#This Row],[Shipdate]])</f>
        <v>2</v>
      </c>
      <c r="L1828" t="str">
        <f>TEXT(shipments[[#This Row],[Shipdate]],"mmmm")</f>
        <v>February</v>
      </c>
      <c r="M1828">
        <f>_xlfn.XLOOKUP(shipments[[#This Row],[PID]],products[PID],products[Cost_per_box],"NA",0)</f>
        <v>5.26</v>
      </c>
      <c r="N1828">
        <f>shipments[[#This Row],[Boxes]]*shipments[[#This Row],[Cost Per Box]]</f>
        <v>4097.54</v>
      </c>
      <c r="O1828">
        <f>shipments[[#This Row],[Sales Amount]]-shipments[[#This Row],[Total Cost]]</f>
        <v>6796.96</v>
      </c>
      <c r="P1828" s="9">
        <f>shipments[[#This Row],[Profit]]/shipments[[#This Row],[Sales Amount]]</f>
        <v>0.62388911836247651</v>
      </c>
    </row>
    <row r="1829" spans="1:16" x14ac:dyDescent="1">
      <c r="A1829" t="s">
        <v>1866</v>
      </c>
      <c r="B1829" t="s">
        <v>8049</v>
      </c>
      <c r="C1829" t="s">
        <v>8010</v>
      </c>
      <c r="D1829" t="s">
        <v>8035</v>
      </c>
      <c r="E1829" s="1">
        <v>45040</v>
      </c>
      <c r="F1829">
        <v>8505</v>
      </c>
      <c r="G1829">
        <v>608</v>
      </c>
      <c r="H1829" t="s">
        <v>6</v>
      </c>
      <c r="I1829" t="str">
        <f>_xlfn.XLOOKUP(shipments[[#This Row],[SPID]],people[SPID],people[Sales_person],"NA",0)</f>
        <v>Gigi Bohling</v>
      </c>
      <c r="J1829">
        <f>YEAR(shipments[[#This Row],[Shipdate]])</f>
        <v>2023</v>
      </c>
      <c r="K1829">
        <f>MONTH(shipments[[#This Row],[Shipdate]])</f>
        <v>4</v>
      </c>
      <c r="L1829" t="str">
        <f>TEXT(shipments[[#This Row],[Shipdate]],"mmmm")</f>
        <v>April</v>
      </c>
      <c r="M1829">
        <f>_xlfn.XLOOKUP(shipments[[#This Row],[PID]],products[PID],products[Cost_per_box],"NA",0)</f>
        <v>5.26</v>
      </c>
      <c r="N1829">
        <f>shipments[[#This Row],[Boxes]]*shipments[[#This Row],[Cost Per Box]]</f>
        <v>3198.08</v>
      </c>
      <c r="O1829">
        <f>shipments[[#This Row],[Sales Amount]]-shipments[[#This Row],[Total Cost]]</f>
        <v>5306.92</v>
      </c>
      <c r="P1829" s="9">
        <f>shipments[[#This Row],[Profit]]/shipments[[#This Row],[Sales Amount]]</f>
        <v>0.6239764844209289</v>
      </c>
    </row>
    <row r="1830" spans="1:16" x14ac:dyDescent="1">
      <c r="A1830" t="s">
        <v>1867</v>
      </c>
      <c r="B1830" t="s">
        <v>8049</v>
      </c>
      <c r="C1830" t="s">
        <v>8010</v>
      </c>
      <c r="D1830" t="s">
        <v>8032</v>
      </c>
      <c r="E1830" s="1">
        <v>45341</v>
      </c>
      <c r="F1830">
        <v>1779.75</v>
      </c>
      <c r="G1830">
        <v>128</v>
      </c>
      <c r="H1830" t="s">
        <v>6</v>
      </c>
      <c r="I1830" t="str">
        <f>_xlfn.XLOOKUP(shipments[[#This Row],[SPID]],people[SPID],people[Sales_person],"NA",0)</f>
        <v>Gigi Bohling</v>
      </c>
      <c r="J1830">
        <f>YEAR(shipments[[#This Row],[Shipdate]])</f>
        <v>2024</v>
      </c>
      <c r="K1830">
        <f>MONTH(shipments[[#This Row],[Shipdate]])</f>
        <v>2</v>
      </c>
      <c r="L1830" t="str">
        <f>TEXT(shipments[[#This Row],[Shipdate]],"mmmm")</f>
        <v>February</v>
      </c>
      <c r="M1830">
        <f>_xlfn.XLOOKUP(shipments[[#This Row],[PID]],products[PID],products[Cost_per_box],"NA",0)</f>
        <v>5.26</v>
      </c>
      <c r="N1830">
        <f>shipments[[#This Row],[Boxes]]*shipments[[#This Row],[Cost Per Box]]</f>
        <v>673.28</v>
      </c>
      <c r="O1830">
        <f>shipments[[#This Row],[Sales Amount]]-shipments[[#This Row],[Total Cost]]</f>
        <v>1106.47</v>
      </c>
      <c r="P1830" s="9">
        <f>shipments[[#This Row],[Profit]]/shipments[[#This Row],[Sales Amount]]</f>
        <v>0.62169967692091588</v>
      </c>
    </row>
    <row r="1831" spans="1:16" x14ac:dyDescent="1">
      <c r="A1831" t="s">
        <v>1868</v>
      </c>
      <c r="B1831" t="s">
        <v>8049</v>
      </c>
      <c r="C1831" t="s">
        <v>8010</v>
      </c>
      <c r="D1831" t="s">
        <v>8036</v>
      </c>
      <c r="E1831" s="1">
        <v>45306</v>
      </c>
      <c r="F1831">
        <v>10968.75</v>
      </c>
      <c r="G1831">
        <v>686</v>
      </c>
      <c r="H1831" t="s">
        <v>6</v>
      </c>
      <c r="I1831" t="str">
        <f>_xlfn.XLOOKUP(shipments[[#This Row],[SPID]],people[SPID],people[Sales_person],"NA",0)</f>
        <v>Gigi Bohling</v>
      </c>
      <c r="J1831">
        <f>YEAR(shipments[[#This Row],[Shipdate]])</f>
        <v>2024</v>
      </c>
      <c r="K1831">
        <f>MONTH(shipments[[#This Row],[Shipdate]])</f>
        <v>1</v>
      </c>
      <c r="L1831" t="str">
        <f>TEXT(shipments[[#This Row],[Shipdate]],"mmmm")</f>
        <v>January</v>
      </c>
      <c r="M1831">
        <f>_xlfn.XLOOKUP(shipments[[#This Row],[PID]],products[PID],products[Cost_per_box],"NA",0)</f>
        <v>5.26</v>
      </c>
      <c r="N1831">
        <f>shipments[[#This Row],[Boxes]]*shipments[[#This Row],[Cost Per Box]]</f>
        <v>3608.3599999999997</v>
      </c>
      <c r="O1831">
        <f>shipments[[#This Row],[Sales Amount]]-shipments[[#This Row],[Total Cost]]</f>
        <v>7360.39</v>
      </c>
      <c r="P1831" s="9">
        <f>shipments[[#This Row],[Profit]]/shipments[[#This Row],[Sales Amount]]</f>
        <v>0.67103270655270664</v>
      </c>
    </row>
    <row r="1832" spans="1:16" x14ac:dyDescent="1">
      <c r="A1832" t="s">
        <v>1869</v>
      </c>
      <c r="B1832" t="s">
        <v>8049</v>
      </c>
      <c r="C1832" t="s">
        <v>8010</v>
      </c>
      <c r="D1832" t="s">
        <v>8037</v>
      </c>
      <c r="E1832" s="1">
        <v>45533</v>
      </c>
      <c r="F1832">
        <v>6189.75</v>
      </c>
      <c r="G1832">
        <v>516</v>
      </c>
      <c r="H1832" t="s">
        <v>17</v>
      </c>
      <c r="I1832" t="str">
        <f>_xlfn.XLOOKUP(shipments[[#This Row],[SPID]],people[SPID],people[Sales_person],"NA",0)</f>
        <v>Gigi Bohling</v>
      </c>
      <c r="J1832">
        <f>YEAR(shipments[[#This Row],[Shipdate]])</f>
        <v>2024</v>
      </c>
      <c r="K1832">
        <f>MONTH(shipments[[#This Row],[Shipdate]])</f>
        <v>8</v>
      </c>
      <c r="L1832" t="str">
        <f>TEXT(shipments[[#This Row],[Shipdate]],"mmmm")</f>
        <v>August</v>
      </c>
      <c r="M1832">
        <f>_xlfn.XLOOKUP(shipments[[#This Row],[PID]],products[PID],products[Cost_per_box],"NA",0)</f>
        <v>5.26</v>
      </c>
      <c r="N1832">
        <f>shipments[[#This Row],[Boxes]]*shipments[[#This Row],[Cost Per Box]]</f>
        <v>2714.16</v>
      </c>
      <c r="O1832">
        <f>shipments[[#This Row],[Sales Amount]]-shipments[[#This Row],[Total Cost]]</f>
        <v>3475.59</v>
      </c>
      <c r="P1832" s="9">
        <f>shipments[[#This Row],[Profit]]/shipments[[#This Row],[Sales Amount]]</f>
        <v>0.56150733066763603</v>
      </c>
    </row>
    <row r="1833" spans="1:16" x14ac:dyDescent="1">
      <c r="A1833" t="s">
        <v>1870</v>
      </c>
      <c r="B1833" t="s">
        <v>8049</v>
      </c>
      <c r="C1833" t="s">
        <v>8013</v>
      </c>
      <c r="D1833" t="s">
        <v>8035</v>
      </c>
      <c r="E1833" s="1">
        <v>45119</v>
      </c>
      <c r="F1833">
        <v>6142.5</v>
      </c>
      <c r="G1833">
        <v>683</v>
      </c>
      <c r="H1833" t="s">
        <v>6</v>
      </c>
      <c r="I1833" t="str">
        <f>_xlfn.XLOOKUP(shipments[[#This Row],[SPID]],people[SPID],people[Sales_person],"NA",0)</f>
        <v>Gigi Bohling</v>
      </c>
      <c r="J1833">
        <f>YEAR(shipments[[#This Row],[Shipdate]])</f>
        <v>2023</v>
      </c>
      <c r="K1833">
        <f>MONTH(shipments[[#This Row],[Shipdate]])</f>
        <v>7</v>
      </c>
      <c r="L1833" t="str">
        <f>TEXT(shipments[[#This Row],[Shipdate]],"mmmm")</f>
        <v>July</v>
      </c>
      <c r="M1833">
        <f>_xlfn.XLOOKUP(shipments[[#This Row],[PID]],products[PID],products[Cost_per_box],"NA",0)</f>
        <v>3.85</v>
      </c>
      <c r="N1833">
        <f>shipments[[#This Row],[Boxes]]*shipments[[#This Row],[Cost Per Box]]</f>
        <v>2629.55</v>
      </c>
      <c r="O1833">
        <f>shipments[[#This Row],[Sales Amount]]-shipments[[#This Row],[Total Cost]]</f>
        <v>3512.95</v>
      </c>
      <c r="P1833" s="9">
        <f>shipments[[#This Row],[Profit]]/shipments[[#This Row],[Sales Amount]]</f>
        <v>0.57190883190883191</v>
      </c>
    </row>
    <row r="1834" spans="1:16" x14ac:dyDescent="1">
      <c r="A1834" t="s">
        <v>1871</v>
      </c>
      <c r="B1834" t="s">
        <v>8049</v>
      </c>
      <c r="C1834" t="s">
        <v>8013</v>
      </c>
      <c r="D1834" t="s">
        <v>8032</v>
      </c>
      <c r="E1834" s="1">
        <v>45098</v>
      </c>
      <c r="F1834">
        <v>3316.5</v>
      </c>
      <c r="G1834">
        <v>664</v>
      </c>
      <c r="H1834" t="s">
        <v>6</v>
      </c>
      <c r="I1834" t="str">
        <f>_xlfn.XLOOKUP(shipments[[#This Row],[SPID]],people[SPID],people[Sales_person],"NA",0)</f>
        <v>Gigi Bohling</v>
      </c>
      <c r="J1834">
        <f>YEAR(shipments[[#This Row],[Shipdate]])</f>
        <v>2023</v>
      </c>
      <c r="K1834">
        <f>MONTH(shipments[[#This Row],[Shipdate]])</f>
        <v>6</v>
      </c>
      <c r="L1834" t="str">
        <f>TEXT(shipments[[#This Row],[Shipdate]],"mmmm")</f>
        <v>June</v>
      </c>
      <c r="M1834">
        <f>_xlfn.XLOOKUP(shipments[[#This Row],[PID]],products[PID],products[Cost_per_box],"NA",0)</f>
        <v>3.85</v>
      </c>
      <c r="N1834">
        <f>shipments[[#This Row],[Boxes]]*shipments[[#This Row],[Cost Per Box]]</f>
        <v>2556.4</v>
      </c>
      <c r="O1834">
        <f>shipments[[#This Row],[Sales Amount]]-shipments[[#This Row],[Total Cost]]</f>
        <v>760.09999999999991</v>
      </c>
      <c r="P1834" s="9">
        <f>shipments[[#This Row],[Profit]]/shipments[[#This Row],[Sales Amount]]</f>
        <v>0.22918739635157542</v>
      </c>
    </row>
    <row r="1835" spans="1:16" x14ac:dyDescent="1">
      <c r="A1835" t="s">
        <v>1872</v>
      </c>
      <c r="B1835" t="s">
        <v>8049</v>
      </c>
      <c r="C1835" t="s">
        <v>8013</v>
      </c>
      <c r="D1835" t="s">
        <v>8034</v>
      </c>
      <c r="E1835" s="1">
        <v>45337</v>
      </c>
      <c r="F1835">
        <v>1635.75</v>
      </c>
      <c r="G1835">
        <v>182</v>
      </c>
      <c r="H1835" t="s">
        <v>39</v>
      </c>
      <c r="I1835" t="str">
        <f>_xlfn.XLOOKUP(shipments[[#This Row],[SPID]],people[SPID],people[Sales_person],"NA",0)</f>
        <v>Gigi Bohling</v>
      </c>
      <c r="J1835">
        <f>YEAR(shipments[[#This Row],[Shipdate]])</f>
        <v>2024</v>
      </c>
      <c r="K1835">
        <f>MONTH(shipments[[#This Row],[Shipdate]])</f>
        <v>2</v>
      </c>
      <c r="L1835" t="str">
        <f>TEXT(shipments[[#This Row],[Shipdate]],"mmmm")</f>
        <v>February</v>
      </c>
      <c r="M1835">
        <f>_xlfn.XLOOKUP(shipments[[#This Row],[PID]],products[PID],products[Cost_per_box],"NA",0)</f>
        <v>3.85</v>
      </c>
      <c r="N1835">
        <f>shipments[[#This Row],[Boxes]]*shipments[[#This Row],[Cost Per Box]]</f>
        <v>700.7</v>
      </c>
      <c r="O1835">
        <f>shipments[[#This Row],[Sales Amount]]-shipments[[#This Row],[Total Cost]]</f>
        <v>935.05</v>
      </c>
      <c r="P1835" s="9">
        <f>shipments[[#This Row],[Profit]]/shipments[[#This Row],[Sales Amount]]</f>
        <v>0.5716338071221152</v>
      </c>
    </row>
    <row r="1836" spans="1:16" x14ac:dyDescent="1">
      <c r="A1836" t="s">
        <v>1873</v>
      </c>
      <c r="B1836" t="s">
        <v>8049</v>
      </c>
      <c r="C1836" t="s">
        <v>8013</v>
      </c>
      <c r="D1836" t="s">
        <v>8035</v>
      </c>
      <c r="E1836" s="1">
        <v>45499</v>
      </c>
      <c r="F1836">
        <v>5559.75</v>
      </c>
      <c r="G1836">
        <v>695</v>
      </c>
      <c r="H1836" t="s">
        <v>17</v>
      </c>
      <c r="I1836" t="str">
        <f>_xlfn.XLOOKUP(shipments[[#This Row],[SPID]],people[SPID],people[Sales_person],"NA",0)</f>
        <v>Gigi Bohling</v>
      </c>
      <c r="J1836">
        <f>YEAR(shipments[[#This Row],[Shipdate]])</f>
        <v>2024</v>
      </c>
      <c r="K1836">
        <f>MONTH(shipments[[#This Row],[Shipdate]])</f>
        <v>7</v>
      </c>
      <c r="L1836" t="str">
        <f>TEXT(shipments[[#This Row],[Shipdate]],"mmmm")</f>
        <v>July</v>
      </c>
      <c r="M1836">
        <f>_xlfn.XLOOKUP(shipments[[#This Row],[PID]],products[PID],products[Cost_per_box],"NA",0)</f>
        <v>3.85</v>
      </c>
      <c r="N1836">
        <f>shipments[[#This Row],[Boxes]]*shipments[[#This Row],[Cost Per Box]]</f>
        <v>2675.75</v>
      </c>
      <c r="O1836">
        <f>shipments[[#This Row],[Sales Amount]]-shipments[[#This Row],[Total Cost]]</f>
        <v>2884</v>
      </c>
      <c r="P1836" s="9">
        <f>shipments[[#This Row],[Profit]]/shipments[[#This Row],[Sales Amount]]</f>
        <v>0.5187283600881335</v>
      </c>
    </row>
    <row r="1837" spans="1:16" x14ac:dyDescent="1">
      <c r="A1837" t="s">
        <v>1874</v>
      </c>
      <c r="B1837" t="s">
        <v>8049</v>
      </c>
      <c r="C1837" t="s">
        <v>8013</v>
      </c>
      <c r="D1837" t="s">
        <v>8037</v>
      </c>
      <c r="E1837" s="1">
        <v>45141</v>
      </c>
      <c r="F1837">
        <v>6090.75</v>
      </c>
      <c r="G1837">
        <v>1016</v>
      </c>
      <c r="H1837" t="s">
        <v>6</v>
      </c>
      <c r="I1837" t="str">
        <f>_xlfn.XLOOKUP(shipments[[#This Row],[SPID]],people[SPID],people[Sales_person],"NA",0)</f>
        <v>Gigi Bohling</v>
      </c>
      <c r="J1837">
        <f>YEAR(shipments[[#This Row],[Shipdate]])</f>
        <v>2023</v>
      </c>
      <c r="K1837">
        <f>MONTH(shipments[[#This Row],[Shipdate]])</f>
        <v>8</v>
      </c>
      <c r="L1837" t="str">
        <f>TEXT(shipments[[#This Row],[Shipdate]],"mmmm")</f>
        <v>August</v>
      </c>
      <c r="M1837">
        <f>_xlfn.XLOOKUP(shipments[[#This Row],[PID]],products[PID],products[Cost_per_box],"NA",0)</f>
        <v>3.85</v>
      </c>
      <c r="N1837">
        <f>shipments[[#This Row],[Boxes]]*shipments[[#This Row],[Cost Per Box]]</f>
        <v>3911.6</v>
      </c>
      <c r="O1837">
        <f>shipments[[#This Row],[Sales Amount]]-shipments[[#This Row],[Total Cost]]</f>
        <v>2179.15</v>
      </c>
      <c r="P1837" s="9">
        <f>shipments[[#This Row],[Profit]]/shipments[[#This Row],[Sales Amount]]</f>
        <v>0.35778024052867052</v>
      </c>
    </row>
    <row r="1838" spans="1:16" x14ac:dyDescent="1">
      <c r="A1838" t="s">
        <v>1875</v>
      </c>
      <c r="B1838" t="s">
        <v>8049</v>
      </c>
      <c r="C1838" t="s">
        <v>8013</v>
      </c>
      <c r="D1838" t="s">
        <v>8033</v>
      </c>
      <c r="E1838" s="1">
        <v>45259</v>
      </c>
      <c r="F1838">
        <v>1138.5</v>
      </c>
      <c r="G1838">
        <v>190</v>
      </c>
      <c r="H1838" t="s">
        <v>6</v>
      </c>
      <c r="I1838" t="str">
        <f>_xlfn.XLOOKUP(shipments[[#This Row],[SPID]],people[SPID],people[Sales_person],"NA",0)</f>
        <v>Gigi Bohling</v>
      </c>
      <c r="J1838">
        <f>YEAR(shipments[[#This Row],[Shipdate]])</f>
        <v>2023</v>
      </c>
      <c r="K1838">
        <f>MONTH(shipments[[#This Row],[Shipdate]])</f>
        <v>11</v>
      </c>
      <c r="L1838" t="str">
        <f>TEXT(shipments[[#This Row],[Shipdate]],"mmmm")</f>
        <v>November</v>
      </c>
      <c r="M1838">
        <f>_xlfn.XLOOKUP(shipments[[#This Row],[PID]],products[PID],products[Cost_per_box],"NA",0)</f>
        <v>3.85</v>
      </c>
      <c r="N1838">
        <f>shipments[[#This Row],[Boxes]]*shipments[[#This Row],[Cost Per Box]]</f>
        <v>731.5</v>
      </c>
      <c r="O1838">
        <f>shipments[[#This Row],[Sales Amount]]-shipments[[#This Row],[Total Cost]]</f>
        <v>407</v>
      </c>
      <c r="P1838" s="9">
        <f>shipments[[#This Row],[Profit]]/shipments[[#This Row],[Sales Amount]]</f>
        <v>0.35748792270531399</v>
      </c>
    </row>
    <row r="1839" spans="1:16" x14ac:dyDescent="1">
      <c r="A1839" t="s">
        <v>1876</v>
      </c>
      <c r="B1839" t="s">
        <v>8049</v>
      </c>
      <c r="C1839" t="s">
        <v>8013</v>
      </c>
      <c r="D1839" t="s">
        <v>8032</v>
      </c>
      <c r="E1839" s="1">
        <v>45328</v>
      </c>
      <c r="F1839">
        <v>20522.25</v>
      </c>
      <c r="G1839">
        <v>2932</v>
      </c>
      <c r="H1839" t="s">
        <v>39</v>
      </c>
      <c r="I1839" t="str">
        <f>_xlfn.XLOOKUP(shipments[[#This Row],[SPID]],people[SPID],people[Sales_person],"NA",0)</f>
        <v>Gigi Bohling</v>
      </c>
      <c r="J1839">
        <f>YEAR(shipments[[#This Row],[Shipdate]])</f>
        <v>2024</v>
      </c>
      <c r="K1839">
        <f>MONTH(shipments[[#This Row],[Shipdate]])</f>
        <v>2</v>
      </c>
      <c r="L1839" t="str">
        <f>TEXT(shipments[[#This Row],[Shipdate]],"mmmm")</f>
        <v>February</v>
      </c>
      <c r="M1839">
        <f>_xlfn.XLOOKUP(shipments[[#This Row],[PID]],products[PID],products[Cost_per_box],"NA",0)</f>
        <v>3.85</v>
      </c>
      <c r="N1839">
        <f>shipments[[#This Row],[Boxes]]*shipments[[#This Row],[Cost Per Box]]</f>
        <v>11288.2</v>
      </c>
      <c r="O1839">
        <f>shipments[[#This Row],[Sales Amount]]-shipments[[#This Row],[Total Cost]]</f>
        <v>9234.0499999999993</v>
      </c>
      <c r="P1839" s="9">
        <f>shipments[[#This Row],[Profit]]/shipments[[#This Row],[Sales Amount]]</f>
        <v>0.44995309968448877</v>
      </c>
    </row>
    <row r="1840" spans="1:16" x14ac:dyDescent="1">
      <c r="A1840" t="s">
        <v>1877</v>
      </c>
      <c r="B1840" t="s">
        <v>8049</v>
      </c>
      <c r="C1840" t="s">
        <v>8014</v>
      </c>
      <c r="D1840" t="s">
        <v>8032</v>
      </c>
      <c r="E1840" s="1">
        <v>45209</v>
      </c>
      <c r="F1840">
        <v>9375.75</v>
      </c>
      <c r="G1840">
        <v>1042</v>
      </c>
      <c r="H1840" t="s">
        <v>6</v>
      </c>
      <c r="I1840" t="str">
        <f>_xlfn.XLOOKUP(shipments[[#This Row],[SPID]],people[SPID],people[Sales_person],"NA",0)</f>
        <v>Gigi Bohling</v>
      </c>
      <c r="J1840">
        <f>YEAR(shipments[[#This Row],[Shipdate]])</f>
        <v>2023</v>
      </c>
      <c r="K1840">
        <f>MONTH(shipments[[#This Row],[Shipdate]])</f>
        <v>10</v>
      </c>
      <c r="L1840" t="str">
        <f>TEXT(shipments[[#This Row],[Shipdate]],"mmmm")</f>
        <v>October</v>
      </c>
      <c r="M1840">
        <f>_xlfn.XLOOKUP(shipments[[#This Row],[PID]],products[PID],products[Cost_per_box],"NA",0)</f>
        <v>5.72</v>
      </c>
      <c r="N1840">
        <f>shipments[[#This Row],[Boxes]]*shipments[[#This Row],[Cost Per Box]]</f>
        <v>5960.24</v>
      </c>
      <c r="O1840">
        <f>shipments[[#This Row],[Sales Amount]]-shipments[[#This Row],[Total Cost]]</f>
        <v>3415.51</v>
      </c>
      <c r="P1840" s="9">
        <f>shipments[[#This Row],[Profit]]/shipments[[#This Row],[Sales Amount]]</f>
        <v>0.36429192331280169</v>
      </c>
    </row>
    <row r="1841" spans="1:16" x14ac:dyDescent="1">
      <c r="A1841" t="s">
        <v>1878</v>
      </c>
      <c r="B1841" t="s">
        <v>8049</v>
      </c>
      <c r="C1841" t="s">
        <v>8014</v>
      </c>
      <c r="D1841" t="s">
        <v>8036</v>
      </c>
      <c r="E1841" s="1">
        <v>44958</v>
      </c>
      <c r="F1841">
        <v>6196.5</v>
      </c>
      <c r="G1841">
        <v>886</v>
      </c>
      <c r="H1841" t="s">
        <v>6</v>
      </c>
      <c r="I1841" t="str">
        <f>_xlfn.XLOOKUP(shipments[[#This Row],[SPID]],people[SPID],people[Sales_person],"NA",0)</f>
        <v>Gigi Bohling</v>
      </c>
      <c r="J1841">
        <f>YEAR(shipments[[#This Row],[Shipdate]])</f>
        <v>2023</v>
      </c>
      <c r="K1841">
        <f>MONTH(shipments[[#This Row],[Shipdate]])</f>
        <v>2</v>
      </c>
      <c r="L1841" t="str">
        <f>TEXT(shipments[[#This Row],[Shipdate]],"mmmm")</f>
        <v>February</v>
      </c>
      <c r="M1841">
        <f>_xlfn.XLOOKUP(shipments[[#This Row],[PID]],products[PID],products[Cost_per_box],"NA",0)</f>
        <v>5.72</v>
      </c>
      <c r="N1841">
        <f>shipments[[#This Row],[Boxes]]*shipments[[#This Row],[Cost Per Box]]</f>
        <v>5067.92</v>
      </c>
      <c r="O1841">
        <f>shipments[[#This Row],[Sales Amount]]-shipments[[#This Row],[Total Cost]]</f>
        <v>1128.58</v>
      </c>
      <c r="P1841" s="9">
        <f>shipments[[#This Row],[Profit]]/shipments[[#This Row],[Sales Amount]]</f>
        <v>0.18213184862422335</v>
      </c>
    </row>
    <row r="1842" spans="1:16" x14ac:dyDescent="1">
      <c r="A1842" t="s">
        <v>1879</v>
      </c>
      <c r="B1842" t="s">
        <v>8049</v>
      </c>
      <c r="C1842" t="s">
        <v>8014</v>
      </c>
      <c r="D1842" t="s">
        <v>8037</v>
      </c>
      <c r="E1842" s="1">
        <v>45562</v>
      </c>
      <c r="F1842">
        <v>3170.25</v>
      </c>
      <c r="G1842">
        <v>453</v>
      </c>
      <c r="H1842" t="s">
        <v>25</v>
      </c>
      <c r="I1842" t="str">
        <f>_xlfn.XLOOKUP(shipments[[#This Row],[SPID]],people[SPID],people[Sales_person],"NA",0)</f>
        <v>Gigi Bohling</v>
      </c>
      <c r="J1842">
        <f>YEAR(shipments[[#This Row],[Shipdate]])</f>
        <v>2024</v>
      </c>
      <c r="K1842">
        <f>MONTH(shipments[[#This Row],[Shipdate]])</f>
        <v>9</v>
      </c>
      <c r="L1842" t="str">
        <f>TEXT(shipments[[#This Row],[Shipdate]],"mmmm")</f>
        <v>September</v>
      </c>
      <c r="M1842">
        <f>_xlfn.XLOOKUP(shipments[[#This Row],[PID]],products[PID],products[Cost_per_box],"NA",0)</f>
        <v>5.72</v>
      </c>
      <c r="N1842">
        <f>shipments[[#This Row],[Boxes]]*shipments[[#This Row],[Cost Per Box]]</f>
        <v>2591.16</v>
      </c>
      <c r="O1842">
        <f>shipments[[#This Row],[Sales Amount]]-shipments[[#This Row],[Total Cost]]</f>
        <v>579.09000000000015</v>
      </c>
      <c r="P1842" s="9">
        <f>shipments[[#This Row],[Profit]]/shipments[[#This Row],[Sales Amount]]</f>
        <v>0.18266382777383491</v>
      </c>
    </row>
    <row r="1843" spans="1:16" x14ac:dyDescent="1">
      <c r="A1843" t="s">
        <v>1880</v>
      </c>
      <c r="B1843" t="s">
        <v>8049</v>
      </c>
      <c r="C1843" t="s">
        <v>8015</v>
      </c>
      <c r="D1843" t="s">
        <v>8033</v>
      </c>
      <c r="E1843" s="1">
        <v>45314</v>
      </c>
      <c r="F1843">
        <v>7697.25</v>
      </c>
      <c r="G1843">
        <v>297</v>
      </c>
      <c r="H1843" t="s">
        <v>6</v>
      </c>
      <c r="I1843" t="str">
        <f>_xlfn.XLOOKUP(shipments[[#This Row],[SPID]],people[SPID],people[Sales_person],"NA",0)</f>
        <v>Gigi Bohling</v>
      </c>
      <c r="J1843">
        <f>YEAR(shipments[[#This Row],[Shipdate]])</f>
        <v>2024</v>
      </c>
      <c r="K1843">
        <f>MONTH(shipments[[#This Row],[Shipdate]])</f>
        <v>1</v>
      </c>
      <c r="L1843" t="str">
        <f>TEXT(shipments[[#This Row],[Shipdate]],"mmmm")</f>
        <v>January</v>
      </c>
      <c r="M1843">
        <f>_xlfn.XLOOKUP(shipments[[#This Row],[PID]],products[PID],products[Cost_per_box],"NA",0)</f>
        <v>6.31</v>
      </c>
      <c r="N1843">
        <f>shipments[[#This Row],[Boxes]]*shipments[[#This Row],[Cost Per Box]]</f>
        <v>1874.07</v>
      </c>
      <c r="O1843">
        <f>shipments[[#This Row],[Sales Amount]]-shipments[[#This Row],[Total Cost]]</f>
        <v>5823.18</v>
      </c>
      <c r="P1843" s="9">
        <f>shipments[[#This Row],[Profit]]/shipments[[#This Row],[Sales Amount]]</f>
        <v>0.75652733118971061</v>
      </c>
    </row>
    <row r="1844" spans="1:16" x14ac:dyDescent="1">
      <c r="A1844" t="s">
        <v>1881</v>
      </c>
      <c r="B1844" t="s">
        <v>8049</v>
      </c>
      <c r="C1844" t="s">
        <v>8016</v>
      </c>
      <c r="D1844" t="s">
        <v>8036</v>
      </c>
      <c r="E1844" s="1">
        <v>45215</v>
      </c>
      <c r="F1844">
        <v>5339.25</v>
      </c>
      <c r="G1844">
        <v>214</v>
      </c>
      <c r="H1844" t="s">
        <v>6</v>
      </c>
      <c r="I1844" t="str">
        <f>_xlfn.XLOOKUP(shipments[[#This Row],[SPID]],people[SPID],people[Sales_person],"NA",0)</f>
        <v>Gigi Bohling</v>
      </c>
      <c r="J1844">
        <f>YEAR(shipments[[#This Row],[Shipdate]])</f>
        <v>2023</v>
      </c>
      <c r="K1844">
        <f>MONTH(shipments[[#This Row],[Shipdate]])</f>
        <v>10</v>
      </c>
      <c r="L1844" t="str">
        <f>TEXT(shipments[[#This Row],[Shipdate]],"mmmm")</f>
        <v>October</v>
      </c>
      <c r="M1844">
        <f>_xlfn.XLOOKUP(shipments[[#This Row],[PID]],products[PID],products[Cost_per_box],"NA",0)</f>
        <v>9.94</v>
      </c>
      <c r="N1844">
        <f>shipments[[#This Row],[Boxes]]*shipments[[#This Row],[Cost Per Box]]</f>
        <v>2127.16</v>
      </c>
      <c r="O1844">
        <f>shipments[[#This Row],[Sales Amount]]-shipments[[#This Row],[Total Cost]]</f>
        <v>3212.09</v>
      </c>
      <c r="P1844" s="9">
        <f>shipments[[#This Row],[Profit]]/shipments[[#This Row],[Sales Amount]]</f>
        <v>0.60159947558177651</v>
      </c>
    </row>
    <row r="1845" spans="1:16" x14ac:dyDescent="1">
      <c r="A1845" t="s">
        <v>1882</v>
      </c>
      <c r="B1845" t="s">
        <v>8049</v>
      </c>
      <c r="C1845" t="s">
        <v>8016</v>
      </c>
      <c r="D1845" t="s">
        <v>8033</v>
      </c>
      <c r="E1845" s="1">
        <v>45273</v>
      </c>
      <c r="F1845">
        <v>6417</v>
      </c>
      <c r="G1845">
        <v>230</v>
      </c>
      <c r="H1845" t="s">
        <v>6</v>
      </c>
      <c r="I1845" t="str">
        <f>_xlfn.XLOOKUP(shipments[[#This Row],[SPID]],people[SPID],people[Sales_person],"NA",0)</f>
        <v>Gigi Bohling</v>
      </c>
      <c r="J1845">
        <f>YEAR(shipments[[#This Row],[Shipdate]])</f>
        <v>2023</v>
      </c>
      <c r="K1845">
        <f>MONTH(shipments[[#This Row],[Shipdate]])</f>
        <v>12</v>
      </c>
      <c r="L1845" t="str">
        <f>TEXT(shipments[[#This Row],[Shipdate]],"mmmm")</f>
        <v>December</v>
      </c>
      <c r="M1845">
        <f>_xlfn.XLOOKUP(shipments[[#This Row],[PID]],products[PID],products[Cost_per_box],"NA",0)</f>
        <v>9.94</v>
      </c>
      <c r="N1845">
        <f>shipments[[#This Row],[Boxes]]*shipments[[#This Row],[Cost Per Box]]</f>
        <v>2286.1999999999998</v>
      </c>
      <c r="O1845">
        <f>shipments[[#This Row],[Sales Amount]]-shipments[[#This Row],[Total Cost]]</f>
        <v>4130.8</v>
      </c>
      <c r="P1845" s="9">
        <f>shipments[[#This Row],[Profit]]/shipments[[#This Row],[Sales Amount]]</f>
        <v>0.64372759856630823</v>
      </c>
    </row>
    <row r="1846" spans="1:16" x14ac:dyDescent="1">
      <c r="A1846" t="s">
        <v>1883</v>
      </c>
      <c r="B1846" t="s">
        <v>8049</v>
      </c>
      <c r="C1846" t="s">
        <v>8016</v>
      </c>
      <c r="D1846" t="s">
        <v>8032</v>
      </c>
      <c r="E1846" s="1">
        <v>45323</v>
      </c>
      <c r="F1846">
        <v>2988</v>
      </c>
      <c r="G1846">
        <v>111</v>
      </c>
      <c r="H1846" t="s">
        <v>6</v>
      </c>
      <c r="I1846" t="str">
        <f>_xlfn.XLOOKUP(shipments[[#This Row],[SPID]],people[SPID],people[Sales_person],"NA",0)</f>
        <v>Gigi Bohling</v>
      </c>
      <c r="J1846">
        <f>YEAR(shipments[[#This Row],[Shipdate]])</f>
        <v>2024</v>
      </c>
      <c r="K1846">
        <f>MONTH(shipments[[#This Row],[Shipdate]])</f>
        <v>2</v>
      </c>
      <c r="L1846" t="str">
        <f>TEXT(shipments[[#This Row],[Shipdate]],"mmmm")</f>
        <v>February</v>
      </c>
      <c r="M1846">
        <f>_xlfn.XLOOKUP(shipments[[#This Row],[PID]],products[PID],products[Cost_per_box],"NA",0)</f>
        <v>9.94</v>
      </c>
      <c r="N1846">
        <f>shipments[[#This Row],[Boxes]]*shipments[[#This Row],[Cost Per Box]]</f>
        <v>1103.3399999999999</v>
      </c>
      <c r="O1846">
        <f>shipments[[#This Row],[Sales Amount]]-shipments[[#This Row],[Total Cost]]</f>
        <v>1884.66</v>
      </c>
      <c r="P1846" s="9">
        <f>shipments[[#This Row],[Profit]]/shipments[[#This Row],[Sales Amount]]</f>
        <v>0.63074297188755024</v>
      </c>
    </row>
    <row r="1847" spans="1:16" x14ac:dyDescent="1">
      <c r="A1847" t="s">
        <v>1884</v>
      </c>
      <c r="B1847" t="s">
        <v>8049</v>
      </c>
      <c r="C1847" t="s">
        <v>8017</v>
      </c>
      <c r="D1847" t="s">
        <v>8033</v>
      </c>
      <c r="E1847" s="1">
        <v>45355</v>
      </c>
      <c r="F1847">
        <v>648</v>
      </c>
      <c r="G1847">
        <v>35</v>
      </c>
      <c r="H1847" t="s">
        <v>6</v>
      </c>
      <c r="I1847" t="str">
        <f>_xlfn.XLOOKUP(shipments[[#This Row],[SPID]],people[SPID],people[Sales_person],"NA",0)</f>
        <v>Gigi Bohling</v>
      </c>
      <c r="J1847">
        <f>YEAR(shipments[[#This Row],[Shipdate]])</f>
        <v>2024</v>
      </c>
      <c r="K1847">
        <f>MONTH(shipments[[#This Row],[Shipdate]])</f>
        <v>3</v>
      </c>
      <c r="L1847" t="str">
        <f>TEXT(shipments[[#This Row],[Shipdate]],"mmmm")</f>
        <v>March</v>
      </c>
      <c r="M1847">
        <f>_xlfn.XLOOKUP(shipments[[#This Row],[PID]],products[PID],products[Cost_per_box],"NA",0)</f>
        <v>7.73</v>
      </c>
      <c r="N1847">
        <f>shipments[[#This Row],[Boxes]]*shipments[[#This Row],[Cost Per Box]]</f>
        <v>270.55</v>
      </c>
      <c r="O1847">
        <f>shipments[[#This Row],[Sales Amount]]-shipments[[#This Row],[Total Cost]]</f>
        <v>377.45</v>
      </c>
      <c r="P1847" s="9">
        <f>shipments[[#This Row],[Profit]]/shipments[[#This Row],[Sales Amount]]</f>
        <v>0.5824845679012346</v>
      </c>
    </row>
    <row r="1848" spans="1:16" x14ac:dyDescent="1">
      <c r="A1848" t="s">
        <v>1885</v>
      </c>
      <c r="B1848" t="s">
        <v>8049</v>
      </c>
      <c r="C1848" t="s">
        <v>8017</v>
      </c>
      <c r="D1848" t="s">
        <v>8034</v>
      </c>
      <c r="E1848" s="1">
        <v>45126</v>
      </c>
      <c r="F1848">
        <v>1287</v>
      </c>
      <c r="G1848">
        <v>72</v>
      </c>
      <c r="H1848" t="s">
        <v>6</v>
      </c>
      <c r="I1848" t="str">
        <f>_xlfn.XLOOKUP(shipments[[#This Row],[SPID]],people[SPID],people[Sales_person],"NA",0)</f>
        <v>Gigi Bohling</v>
      </c>
      <c r="J1848">
        <f>YEAR(shipments[[#This Row],[Shipdate]])</f>
        <v>2023</v>
      </c>
      <c r="K1848">
        <f>MONTH(shipments[[#This Row],[Shipdate]])</f>
        <v>7</v>
      </c>
      <c r="L1848" t="str">
        <f>TEXT(shipments[[#This Row],[Shipdate]],"mmmm")</f>
        <v>July</v>
      </c>
      <c r="M1848">
        <f>_xlfn.XLOOKUP(shipments[[#This Row],[PID]],products[PID],products[Cost_per_box],"NA",0)</f>
        <v>7.73</v>
      </c>
      <c r="N1848">
        <f>shipments[[#This Row],[Boxes]]*shipments[[#This Row],[Cost Per Box]]</f>
        <v>556.56000000000006</v>
      </c>
      <c r="O1848">
        <f>shipments[[#This Row],[Sales Amount]]-shipments[[#This Row],[Total Cost]]</f>
        <v>730.43999999999994</v>
      </c>
      <c r="P1848" s="9">
        <f>shipments[[#This Row],[Profit]]/shipments[[#This Row],[Sales Amount]]</f>
        <v>0.56755244755244749</v>
      </c>
    </row>
    <row r="1849" spans="1:16" x14ac:dyDescent="1">
      <c r="A1849" t="s">
        <v>1886</v>
      </c>
      <c r="B1849" t="s">
        <v>8049</v>
      </c>
      <c r="C1849" t="s">
        <v>8019</v>
      </c>
      <c r="D1849" t="s">
        <v>8033</v>
      </c>
      <c r="E1849" s="1">
        <v>45358</v>
      </c>
      <c r="F1849">
        <v>9288</v>
      </c>
      <c r="G1849">
        <v>715</v>
      </c>
      <c r="H1849" t="s">
        <v>6</v>
      </c>
      <c r="I1849" t="str">
        <f>_xlfn.XLOOKUP(shipments[[#This Row],[SPID]],people[SPID],people[Sales_person],"NA",0)</f>
        <v>Gigi Bohling</v>
      </c>
      <c r="J1849">
        <f>YEAR(shipments[[#This Row],[Shipdate]])</f>
        <v>2024</v>
      </c>
      <c r="K1849">
        <f>MONTH(shipments[[#This Row],[Shipdate]])</f>
        <v>3</v>
      </c>
      <c r="L1849" t="str">
        <f>TEXT(shipments[[#This Row],[Shipdate]],"mmmm")</f>
        <v>March</v>
      </c>
      <c r="M1849">
        <f>_xlfn.XLOOKUP(shipments[[#This Row],[PID]],products[PID],products[Cost_per_box],"NA",0)</f>
        <v>8.2200000000000006</v>
      </c>
      <c r="N1849">
        <f>shipments[[#This Row],[Boxes]]*shipments[[#This Row],[Cost Per Box]]</f>
        <v>5877.3</v>
      </c>
      <c r="O1849">
        <f>shipments[[#This Row],[Sales Amount]]-shipments[[#This Row],[Total Cost]]</f>
        <v>3410.7</v>
      </c>
      <c r="P1849" s="9">
        <f>shipments[[#This Row],[Profit]]/shipments[[#This Row],[Sales Amount]]</f>
        <v>0.36721576227390179</v>
      </c>
    </row>
    <row r="1850" spans="1:16" x14ac:dyDescent="1">
      <c r="A1850" t="s">
        <v>1887</v>
      </c>
      <c r="B1850" t="s">
        <v>8049</v>
      </c>
      <c r="C1850" t="s">
        <v>8019</v>
      </c>
      <c r="D1850" t="s">
        <v>8035</v>
      </c>
      <c r="E1850" s="1">
        <v>45078</v>
      </c>
      <c r="F1850">
        <v>942.75</v>
      </c>
      <c r="G1850">
        <v>73</v>
      </c>
      <c r="H1850" t="s">
        <v>6</v>
      </c>
      <c r="I1850" t="str">
        <f>_xlfn.XLOOKUP(shipments[[#This Row],[SPID]],people[SPID],people[Sales_person],"NA",0)</f>
        <v>Gigi Bohling</v>
      </c>
      <c r="J1850">
        <f>YEAR(shipments[[#This Row],[Shipdate]])</f>
        <v>2023</v>
      </c>
      <c r="K1850">
        <f>MONTH(shipments[[#This Row],[Shipdate]])</f>
        <v>6</v>
      </c>
      <c r="L1850" t="str">
        <f>TEXT(shipments[[#This Row],[Shipdate]],"mmmm")</f>
        <v>June</v>
      </c>
      <c r="M1850">
        <f>_xlfn.XLOOKUP(shipments[[#This Row],[PID]],products[PID],products[Cost_per_box],"NA",0)</f>
        <v>8.2200000000000006</v>
      </c>
      <c r="N1850">
        <f>shipments[[#This Row],[Boxes]]*shipments[[#This Row],[Cost Per Box]]</f>
        <v>600.06000000000006</v>
      </c>
      <c r="O1850">
        <f>shipments[[#This Row],[Sales Amount]]-shipments[[#This Row],[Total Cost]]</f>
        <v>342.68999999999994</v>
      </c>
      <c r="P1850" s="9">
        <f>shipments[[#This Row],[Profit]]/shipments[[#This Row],[Sales Amount]]</f>
        <v>0.36350039777247406</v>
      </c>
    </row>
    <row r="1851" spans="1:16" x14ac:dyDescent="1">
      <c r="A1851" t="s">
        <v>1888</v>
      </c>
      <c r="B1851" t="s">
        <v>8049</v>
      </c>
      <c r="C1851" t="s">
        <v>8019</v>
      </c>
      <c r="D1851" t="s">
        <v>8032</v>
      </c>
      <c r="E1851" s="1">
        <v>45285</v>
      </c>
      <c r="F1851">
        <v>3107.25</v>
      </c>
      <c r="G1851">
        <v>222</v>
      </c>
      <c r="H1851" t="s">
        <v>6</v>
      </c>
      <c r="I1851" t="str">
        <f>_xlfn.XLOOKUP(shipments[[#This Row],[SPID]],people[SPID],people[Sales_person],"NA",0)</f>
        <v>Gigi Bohling</v>
      </c>
      <c r="J1851">
        <f>YEAR(shipments[[#This Row],[Shipdate]])</f>
        <v>2023</v>
      </c>
      <c r="K1851">
        <f>MONTH(shipments[[#This Row],[Shipdate]])</f>
        <v>12</v>
      </c>
      <c r="L1851" t="str">
        <f>TEXT(shipments[[#This Row],[Shipdate]],"mmmm")</f>
        <v>December</v>
      </c>
      <c r="M1851">
        <f>_xlfn.XLOOKUP(shipments[[#This Row],[PID]],products[PID],products[Cost_per_box],"NA",0)</f>
        <v>8.2200000000000006</v>
      </c>
      <c r="N1851">
        <f>shipments[[#This Row],[Boxes]]*shipments[[#This Row],[Cost Per Box]]</f>
        <v>1824.8400000000001</v>
      </c>
      <c r="O1851">
        <f>shipments[[#This Row],[Sales Amount]]-shipments[[#This Row],[Total Cost]]</f>
        <v>1282.4099999999999</v>
      </c>
      <c r="P1851" s="9">
        <f>shipments[[#This Row],[Profit]]/shipments[[#This Row],[Sales Amount]]</f>
        <v>0.41271542360608249</v>
      </c>
    </row>
    <row r="1852" spans="1:16" x14ac:dyDescent="1">
      <c r="A1852" t="s">
        <v>1889</v>
      </c>
      <c r="B1852" t="s">
        <v>8049</v>
      </c>
      <c r="C1852" t="s">
        <v>8019</v>
      </c>
      <c r="D1852" t="s">
        <v>8033</v>
      </c>
      <c r="E1852" s="1">
        <v>45189</v>
      </c>
      <c r="F1852">
        <v>4272.75</v>
      </c>
      <c r="G1852">
        <v>329</v>
      </c>
      <c r="H1852" t="s">
        <v>6</v>
      </c>
      <c r="I1852" t="str">
        <f>_xlfn.XLOOKUP(shipments[[#This Row],[SPID]],people[SPID],people[Sales_person],"NA",0)</f>
        <v>Gigi Bohling</v>
      </c>
      <c r="J1852">
        <f>YEAR(shipments[[#This Row],[Shipdate]])</f>
        <v>2023</v>
      </c>
      <c r="K1852">
        <f>MONTH(shipments[[#This Row],[Shipdate]])</f>
        <v>9</v>
      </c>
      <c r="L1852" t="str">
        <f>TEXT(shipments[[#This Row],[Shipdate]],"mmmm")</f>
        <v>September</v>
      </c>
      <c r="M1852">
        <f>_xlfn.XLOOKUP(shipments[[#This Row],[PID]],products[PID],products[Cost_per_box],"NA",0)</f>
        <v>8.2200000000000006</v>
      </c>
      <c r="N1852">
        <f>shipments[[#This Row],[Boxes]]*shipments[[#This Row],[Cost Per Box]]</f>
        <v>2704.38</v>
      </c>
      <c r="O1852">
        <f>shipments[[#This Row],[Sales Amount]]-shipments[[#This Row],[Total Cost]]</f>
        <v>1568.37</v>
      </c>
      <c r="P1852" s="9">
        <f>shipments[[#This Row],[Profit]]/shipments[[#This Row],[Sales Amount]]</f>
        <v>0.36706336668421974</v>
      </c>
    </row>
    <row r="1853" spans="1:16" x14ac:dyDescent="1">
      <c r="A1853" t="s">
        <v>1890</v>
      </c>
      <c r="B1853" t="s">
        <v>8049</v>
      </c>
      <c r="C1853" t="s">
        <v>8019</v>
      </c>
      <c r="D1853" t="s">
        <v>8032</v>
      </c>
      <c r="E1853" s="1">
        <v>45194</v>
      </c>
      <c r="F1853">
        <v>3316.5</v>
      </c>
      <c r="G1853">
        <v>237</v>
      </c>
      <c r="H1853" t="s">
        <v>6</v>
      </c>
      <c r="I1853" t="str">
        <f>_xlfn.XLOOKUP(shipments[[#This Row],[SPID]],people[SPID],people[Sales_person],"NA",0)</f>
        <v>Gigi Bohling</v>
      </c>
      <c r="J1853">
        <f>YEAR(shipments[[#This Row],[Shipdate]])</f>
        <v>2023</v>
      </c>
      <c r="K1853">
        <f>MONTH(shipments[[#This Row],[Shipdate]])</f>
        <v>9</v>
      </c>
      <c r="L1853" t="str">
        <f>TEXT(shipments[[#This Row],[Shipdate]],"mmmm")</f>
        <v>September</v>
      </c>
      <c r="M1853">
        <f>_xlfn.XLOOKUP(shipments[[#This Row],[PID]],products[PID],products[Cost_per_box],"NA",0)</f>
        <v>8.2200000000000006</v>
      </c>
      <c r="N1853">
        <f>shipments[[#This Row],[Boxes]]*shipments[[#This Row],[Cost Per Box]]</f>
        <v>1948.14</v>
      </c>
      <c r="O1853">
        <f>shipments[[#This Row],[Sales Amount]]-shipments[[#This Row],[Total Cost]]</f>
        <v>1368.36</v>
      </c>
      <c r="P1853" s="9">
        <f>shipments[[#This Row],[Profit]]/shipments[[#This Row],[Sales Amount]]</f>
        <v>0.41259158751696062</v>
      </c>
    </row>
    <row r="1854" spans="1:16" x14ac:dyDescent="1">
      <c r="A1854" t="s">
        <v>1891</v>
      </c>
      <c r="B1854" t="s">
        <v>8049</v>
      </c>
      <c r="C1854" t="s">
        <v>8019</v>
      </c>
      <c r="D1854" t="s">
        <v>8033</v>
      </c>
      <c r="E1854" s="1">
        <v>45489</v>
      </c>
      <c r="F1854">
        <v>7573.5</v>
      </c>
      <c r="G1854">
        <v>505</v>
      </c>
      <c r="H1854" t="s">
        <v>17</v>
      </c>
      <c r="I1854" t="str">
        <f>_xlfn.XLOOKUP(shipments[[#This Row],[SPID]],people[SPID],people[Sales_person],"NA",0)</f>
        <v>Gigi Bohling</v>
      </c>
      <c r="J1854">
        <f>YEAR(shipments[[#This Row],[Shipdate]])</f>
        <v>2024</v>
      </c>
      <c r="K1854">
        <f>MONTH(shipments[[#This Row],[Shipdate]])</f>
        <v>7</v>
      </c>
      <c r="L1854" t="str">
        <f>TEXT(shipments[[#This Row],[Shipdate]],"mmmm")</f>
        <v>July</v>
      </c>
      <c r="M1854">
        <f>_xlfn.XLOOKUP(shipments[[#This Row],[PID]],products[PID],products[Cost_per_box],"NA",0)</f>
        <v>8.2200000000000006</v>
      </c>
      <c r="N1854">
        <f>shipments[[#This Row],[Boxes]]*shipments[[#This Row],[Cost Per Box]]</f>
        <v>4151.1000000000004</v>
      </c>
      <c r="O1854">
        <f>shipments[[#This Row],[Sales Amount]]-shipments[[#This Row],[Total Cost]]</f>
        <v>3422.3999999999996</v>
      </c>
      <c r="P1854" s="9">
        <f>shipments[[#This Row],[Profit]]/shipments[[#This Row],[Sales Amount]]</f>
        <v>0.4518914636561695</v>
      </c>
    </row>
    <row r="1855" spans="1:16" x14ac:dyDescent="1">
      <c r="A1855" t="s">
        <v>1892</v>
      </c>
      <c r="B1855" t="s">
        <v>8049</v>
      </c>
      <c r="C1855" t="s">
        <v>8019</v>
      </c>
      <c r="D1855" t="s">
        <v>8037</v>
      </c>
      <c r="E1855" s="1">
        <v>45106</v>
      </c>
      <c r="F1855">
        <v>3685.5</v>
      </c>
      <c r="G1855">
        <v>246</v>
      </c>
      <c r="H1855" t="s">
        <v>6</v>
      </c>
      <c r="I1855" t="str">
        <f>_xlfn.XLOOKUP(shipments[[#This Row],[SPID]],people[SPID],people[Sales_person],"NA",0)</f>
        <v>Gigi Bohling</v>
      </c>
      <c r="J1855">
        <f>YEAR(shipments[[#This Row],[Shipdate]])</f>
        <v>2023</v>
      </c>
      <c r="K1855">
        <f>MONTH(shipments[[#This Row],[Shipdate]])</f>
        <v>6</v>
      </c>
      <c r="L1855" t="str">
        <f>TEXT(shipments[[#This Row],[Shipdate]],"mmmm")</f>
        <v>June</v>
      </c>
      <c r="M1855">
        <f>_xlfn.XLOOKUP(shipments[[#This Row],[PID]],products[PID],products[Cost_per_box],"NA",0)</f>
        <v>8.2200000000000006</v>
      </c>
      <c r="N1855">
        <f>shipments[[#This Row],[Boxes]]*shipments[[#This Row],[Cost Per Box]]</f>
        <v>2022.1200000000001</v>
      </c>
      <c r="O1855">
        <f>shipments[[#This Row],[Sales Amount]]-shipments[[#This Row],[Total Cost]]</f>
        <v>1663.3799999999999</v>
      </c>
      <c r="P1855" s="9">
        <f>shipments[[#This Row],[Profit]]/shipments[[#This Row],[Sales Amount]]</f>
        <v>0.45133089133089133</v>
      </c>
    </row>
    <row r="1856" spans="1:16" x14ac:dyDescent="1">
      <c r="A1856" t="s">
        <v>1893</v>
      </c>
      <c r="B1856" t="s">
        <v>8049</v>
      </c>
      <c r="C1856" t="s">
        <v>8021</v>
      </c>
      <c r="D1856" t="s">
        <v>8033</v>
      </c>
      <c r="E1856" s="1">
        <v>45331</v>
      </c>
      <c r="F1856">
        <v>261</v>
      </c>
      <c r="G1856">
        <v>19</v>
      </c>
      <c r="H1856" t="s">
        <v>6</v>
      </c>
      <c r="I1856" t="str">
        <f>_xlfn.XLOOKUP(shipments[[#This Row],[SPID]],people[SPID],people[Sales_person],"NA",0)</f>
        <v>Gigi Bohling</v>
      </c>
      <c r="J1856">
        <f>YEAR(shipments[[#This Row],[Shipdate]])</f>
        <v>2024</v>
      </c>
      <c r="K1856">
        <f>MONTH(shipments[[#This Row],[Shipdate]])</f>
        <v>2</v>
      </c>
      <c r="L1856" t="str">
        <f>TEXT(shipments[[#This Row],[Shipdate]],"mmmm")</f>
        <v>February</v>
      </c>
      <c r="M1856">
        <f>_xlfn.XLOOKUP(shipments[[#This Row],[PID]],products[PID],products[Cost_per_box],"NA",0)</f>
        <v>4.74</v>
      </c>
      <c r="N1856">
        <f>shipments[[#This Row],[Boxes]]*shipments[[#This Row],[Cost Per Box]]</f>
        <v>90.06</v>
      </c>
      <c r="O1856">
        <f>shipments[[#This Row],[Sales Amount]]-shipments[[#This Row],[Total Cost]]</f>
        <v>170.94</v>
      </c>
      <c r="P1856" s="9">
        <f>shipments[[#This Row],[Profit]]/shipments[[#This Row],[Sales Amount]]</f>
        <v>0.65494252873563219</v>
      </c>
    </row>
    <row r="1857" spans="1:16" x14ac:dyDescent="1">
      <c r="A1857" t="s">
        <v>1894</v>
      </c>
      <c r="B1857" t="s">
        <v>8049</v>
      </c>
      <c r="C1857" t="s">
        <v>8021</v>
      </c>
      <c r="D1857" t="s">
        <v>8032</v>
      </c>
      <c r="E1857" s="1">
        <v>45503</v>
      </c>
      <c r="F1857">
        <v>7510.5</v>
      </c>
      <c r="G1857">
        <v>442</v>
      </c>
      <c r="H1857" t="s">
        <v>39</v>
      </c>
      <c r="I1857" t="str">
        <f>_xlfn.XLOOKUP(shipments[[#This Row],[SPID]],people[SPID],people[Sales_person],"NA",0)</f>
        <v>Gigi Bohling</v>
      </c>
      <c r="J1857">
        <f>YEAR(shipments[[#This Row],[Shipdate]])</f>
        <v>2024</v>
      </c>
      <c r="K1857">
        <f>MONTH(shipments[[#This Row],[Shipdate]])</f>
        <v>7</v>
      </c>
      <c r="L1857" t="str">
        <f>TEXT(shipments[[#This Row],[Shipdate]],"mmmm")</f>
        <v>July</v>
      </c>
      <c r="M1857">
        <f>_xlfn.XLOOKUP(shipments[[#This Row],[PID]],products[PID],products[Cost_per_box],"NA",0)</f>
        <v>4.74</v>
      </c>
      <c r="N1857">
        <f>shipments[[#This Row],[Boxes]]*shipments[[#This Row],[Cost Per Box]]</f>
        <v>2095.08</v>
      </c>
      <c r="O1857">
        <f>shipments[[#This Row],[Sales Amount]]-shipments[[#This Row],[Total Cost]]</f>
        <v>5415.42</v>
      </c>
      <c r="P1857" s="9">
        <f>shipments[[#This Row],[Profit]]/shipments[[#This Row],[Sales Amount]]</f>
        <v>0.72104653485120829</v>
      </c>
    </row>
    <row r="1858" spans="1:16" x14ac:dyDescent="1">
      <c r="A1858" t="s">
        <v>1895</v>
      </c>
      <c r="B1858" t="s">
        <v>8049</v>
      </c>
      <c r="C1858" t="s">
        <v>8021</v>
      </c>
      <c r="D1858" t="s">
        <v>8032</v>
      </c>
      <c r="E1858" s="1">
        <v>45300</v>
      </c>
      <c r="F1858">
        <v>8628.75</v>
      </c>
      <c r="G1858">
        <v>508</v>
      </c>
      <c r="H1858" t="s">
        <v>6</v>
      </c>
      <c r="I1858" t="str">
        <f>_xlfn.XLOOKUP(shipments[[#This Row],[SPID]],people[SPID],people[Sales_person],"NA",0)</f>
        <v>Gigi Bohling</v>
      </c>
      <c r="J1858">
        <f>YEAR(shipments[[#This Row],[Shipdate]])</f>
        <v>2024</v>
      </c>
      <c r="K1858">
        <f>MONTH(shipments[[#This Row],[Shipdate]])</f>
        <v>1</v>
      </c>
      <c r="L1858" t="str">
        <f>TEXT(shipments[[#This Row],[Shipdate]],"mmmm")</f>
        <v>January</v>
      </c>
      <c r="M1858">
        <f>_xlfn.XLOOKUP(shipments[[#This Row],[PID]],products[PID],products[Cost_per_box],"NA",0)</f>
        <v>4.74</v>
      </c>
      <c r="N1858">
        <f>shipments[[#This Row],[Boxes]]*shipments[[#This Row],[Cost Per Box]]</f>
        <v>2407.92</v>
      </c>
      <c r="O1858">
        <f>shipments[[#This Row],[Sales Amount]]-shipments[[#This Row],[Total Cost]]</f>
        <v>6220.83</v>
      </c>
      <c r="P1858" s="9">
        <f>shipments[[#This Row],[Profit]]/shipments[[#This Row],[Sales Amount]]</f>
        <v>0.72094219904389401</v>
      </c>
    </row>
    <row r="1859" spans="1:16" x14ac:dyDescent="1">
      <c r="A1859" t="s">
        <v>1896</v>
      </c>
      <c r="B1859" t="s">
        <v>8049</v>
      </c>
      <c r="C1859" t="s">
        <v>8021</v>
      </c>
      <c r="D1859" t="s">
        <v>8033</v>
      </c>
      <c r="E1859" s="1">
        <v>45289</v>
      </c>
      <c r="F1859">
        <v>7364.25</v>
      </c>
      <c r="G1859">
        <v>461</v>
      </c>
      <c r="H1859" t="s">
        <v>6</v>
      </c>
      <c r="I1859" t="str">
        <f>_xlfn.XLOOKUP(shipments[[#This Row],[SPID]],people[SPID],people[Sales_person],"NA",0)</f>
        <v>Gigi Bohling</v>
      </c>
      <c r="J1859">
        <f>YEAR(shipments[[#This Row],[Shipdate]])</f>
        <v>2023</v>
      </c>
      <c r="K1859">
        <f>MONTH(shipments[[#This Row],[Shipdate]])</f>
        <v>12</v>
      </c>
      <c r="L1859" t="str">
        <f>TEXT(shipments[[#This Row],[Shipdate]],"mmmm")</f>
        <v>December</v>
      </c>
      <c r="M1859">
        <f>_xlfn.XLOOKUP(shipments[[#This Row],[PID]],products[PID],products[Cost_per_box],"NA",0)</f>
        <v>4.74</v>
      </c>
      <c r="N1859">
        <f>shipments[[#This Row],[Boxes]]*shipments[[#This Row],[Cost Per Box]]</f>
        <v>2185.14</v>
      </c>
      <c r="O1859">
        <f>shipments[[#This Row],[Sales Amount]]-shipments[[#This Row],[Total Cost]]</f>
        <v>5179.1100000000006</v>
      </c>
      <c r="P1859" s="9">
        <f>shipments[[#This Row],[Profit]]/shipments[[#This Row],[Sales Amount]]</f>
        <v>0.70327731948263583</v>
      </c>
    </row>
    <row r="1860" spans="1:16" x14ac:dyDescent="1">
      <c r="A1860" t="s">
        <v>1897</v>
      </c>
      <c r="B1860" t="s">
        <v>8049</v>
      </c>
      <c r="C1860" t="s">
        <v>8021</v>
      </c>
      <c r="D1860" t="s">
        <v>8037</v>
      </c>
      <c r="E1860" s="1">
        <v>45484</v>
      </c>
      <c r="F1860">
        <v>8030.25</v>
      </c>
      <c r="G1860">
        <v>618</v>
      </c>
      <c r="H1860" t="s">
        <v>17</v>
      </c>
      <c r="I1860" t="str">
        <f>_xlfn.XLOOKUP(shipments[[#This Row],[SPID]],people[SPID],people[Sales_person],"NA",0)</f>
        <v>Gigi Bohling</v>
      </c>
      <c r="J1860">
        <f>YEAR(shipments[[#This Row],[Shipdate]])</f>
        <v>2024</v>
      </c>
      <c r="K1860">
        <f>MONTH(shipments[[#This Row],[Shipdate]])</f>
        <v>7</v>
      </c>
      <c r="L1860" t="str">
        <f>TEXT(shipments[[#This Row],[Shipdate]],"mmmm")</f>
        <v>July</v>
      </c>
      <c r="M1860">
        <f>_xlfn.XLOOKUP(shipments[[#This Row],[PID]],products[PID],products[Cost_per_box],"NA",0)</f>
        <v>4.74</v>
      </c>
      <c r="N1860">
        <f>shipments[[#This Row],[Boxes]]*shipments[[#This Row],[Cost Per Box]]</f>
        <v>2929.32</v>
      </c>
      <c r="O1860">
        <f>shipments[[#This Row],[Sales Amount]]-shipments[[#This Row],[Total Cost]]</f>
        <v>5100.93</v>
      </c>
      <c r="P1860" s="9">
        <f>shipments[[#This Row],[Profit]]/shipments[[#This Row],[Sales Amount]]</f>
        <v>0.63521434575511349</v>
      </c>
    </row>
    <row r="1861" spans="1:16" x14ac:dyDescent="1">
      <c r="A1861" t="s">
        <v>1898</v>
      </c>
      <c r="B1861" t="s">
        <v>8049</v>
      </c>
      <c r="C1861" t="s">
        <v>8021</v>
      </c>
      <c r="D1861" t="s">
        <v>8032</v>
      </c>
      <c r="E1861" s="1">
        <v>45322</v>
      </c>
      <c r="F1861">
        <v>5530.5</v>
      </c>
      <c r="G1861">
        <v>346</v>
      </c>
      <c r="H1861" t="s">
        <v>6</v>
      </c>
      <c r="I1861" t="str">
        <f>_xlfn.XLOOKUP(shipments[[#This Row],[SPID]],people[SPID],people[Sales_person],"NA",0)</f>
        <v>Gigi Bohling</v>
      </c>
      <c r="J1861">
        <f>YEAR(shipments[[#This Row],[Shipdate]])</f>
        <v>2024</v>
      </c>
      <c r="K1861">
        <f>MONTH(shipments[[#This Row],[Shipdate]])</f>
        <v>1</v>
      </c>
      <c r="L1861" t="str">
        <f>TEXT(shipments[[#This Row],[Shipdate]],"mmmm")</f>
        <v>January</v>
      </c>
      <c r="M1861">
        <f>_xlfn.XLOOKUP(shipments[[#This Row],[PID]],products[PID],products[Cost_per_box],"NA",0)</f>
        <v>4.74</v>
      </c>
      <c r="N1861">
        <f>shipments[[#This Row],[Boxes]]*shipments[[#This Row],[Cost Per Box]]</f>
        <v>1640.04</v>
      </c>
      <c r="O1861">
        <f>shipments[[#This Row],[Sales Amount]]-shipments[[#This Row],[Total Cost]]</f>
        <v>3890.46</v>
      </c>
      <c r="P1861" s="9">
        <f>shipments[[#This Row],[Profit]]/shipments[[#This Row],[Sales Amount]]</f>
        <v>0.7034553837808516</v>
      </c>
    </row>
    <row r="1862" spans="1:16" x14ac:dyDescent="1">
      <c r="A1862" t="s">
        <v>1899</v>
      </c>
      <c r="B1862" t="s">
        <v>8049</v>
      </c>
      <c r="C1862" t="s">
        <v>8021</v>
      </c>
      <c r="D1862" t="s">
        <v>8033</v>
      </c>
      <c r="E1862" s="1">
        <v>45211</v>
      </c>
      <c r="F1862">
        <v>4081.5</v>
      </c>
      <c r="G1862">
        <v>241</v>
      </c>
      <c r="H1862" t="s">
        <v>6</v>
      </c>
      <c r="I1862" t="str">
        <f>_xlfn.XLOOKUP(shipments[[#This Row],[SPID]],people[SPID],people[Sales_person],"NA",0)</f>
        <v>Gigi Bohling</v>
      </c>
      <c r="J1862">
        <f>YEAR(shipments[[#This Row],[Shipdate]])</f>
        <v>2023</v>
      </c>
      <c r="K1862">
        <f>MONTH(shipments[[#This Row],[Shipdate]])</f>
        <v>10</v>
      </c>
      <c r="L1862" t="str">
        <f>TEXT(shipments[[#This Row],[Shipdate]],"mmmm")</f>
        <v>October</v>
      </c>
      <c r="M1862">
        <f>_xlfn.XLOOKUP(shipments[[#This Row],[PID]],products[PID],products[Cost_per_box],"NA",0)</f>
        <v>4.74</v>
      </c>
      <c r="N1862">
        <f>shipments[[#This Row],[Boxes]]*shipments[[#This Row],[Cost Per Box]]</f>
        <v>1142.3400000000001</v>
      </c>
      <c r="O1862">
        <f>shipments[[#This Row],[Sales Amount]]-shipments[[#This Row],[Total Cost]]</f>
        <v>2939.16</v>
      </c>
      <c r="P1862" s="9">
        <f>shipments[[#This Row],[Profit]]/shipments[[#This Row],[Sales Amount]]</f>
        <v>0.7201176038221242</v>
      </c>
    </row>
    <row r="1863" spans="1:16" x14ac:dyDescent="1">
      <c r="A1863" t="s">
        <v>1900</v>
      </c>
      <c r="B1863" t="s">
        <v>8049</v>
      </c>
      <c r="C1863" t="s">
        <v>8022</v>
      </c>
      <c r="D1863" t="s">
        <v>8034</v>
      </c>
      <c r="E1863" s="1">
        <v>45329</v>
      </c>
      <c r="F1863">
        <v>119.25</v>
      </c>
      <c r="G1863">
        <v>15</v>
      </c>
      <c r="H1863" t="s">
        <v>6</v>
      </c>
      <c r="I1863" t="str">
        <f>_xlfn.XLOOKUP(shipments[[#This Row],[SPID]],people[SPID],people[Sales_person],"NA",0)</f>
        <v>Gigi Bohling</v>
      </c>
      <c r="J1863">
        <f>YEAR(shipments[[#This Row],[Shipdate]])</f>
        <v>2024</v>
      </c>
      <c r="K1863">
        <f>MONTH(shipments[[#This Row],[Shipdate]])</f>
        <v>2</v>
      </c>
      <c r="L1863" t="str">
        <f>TEXT(shipments[[#This Row],[Shipdate]],"mmmm")</f>
        <v>February</v>
      </c>
      <c r="M1863">
        <f>_xlfn.XLOOKUP(shipments[[#This Row],[PID]],products[PID],products[Cost_per_box],"NA",0)</f>
        <v>10.51</v>
      </c>
      <c r="N1863">
        <f>shipments[[#This Row],[Boxes]]*shipments[[#This Row],[Cost Per Box]]</f>
        <v>157.65</v>
      </c>
      <c r="O1863">
        <f>shipments[[#This Row],[Sales Amount]]-shipments[[#This Row],[Total Cost]]</f>
        <v>-38.400000000000006</v>
      </c>
      <c r="P1863" s="9">
        <f>shipments[[#This Row],[Profit]]/shipments[[#This Row],[Sales Amount]]</f>
        <v>-0.32201257861635224</v>
      </c>
    </row>
    <row r="1864" spans="1:16" x14ac:dyDescent="1">
      <c r="A1864" t="s">
        <v>1901</v>
      </c>
      <c r="B1864" t="s">
        <v>8049</v>
      </c>
      <c r="C1864" t="s">
        <v>8022</v>
      </c>
      <c r="D1864" t="s">
        <v>8035</v>
      </c>
      <c r="E1864" s="1">
        <v>45238</v>
      </c>
      <c r="F1864">
        <v>432</v>
      </c>
      <c r="G1864">
        <v>44</v>
      </c>
      <c r="H1864" t="s">
        <v>6</v>
      </c>
      <c r="I1864" t="str">
        <f>_xlfn.XLOOKUP(shipments[[#This Row],[SPID]],people[SPID],people[Sales_person],"NA",0)</f>
        <v>Gigi Bohling</v>
      </c>
      <c r="J1864">
        <f>YEAR(shipments[[#This Row],[Shipdate]])</f>
        <v>2023</v>
      </c>
      <c r="K1864">
        <f>MONTH(shipments[[#This Row],[Shipdate]])</f>
        <v>11</v>
      </c>
      <c r="L1864" t="str">
        <f>TEXT(shipments[[#This Row],[Shipdate]],"mmmm")</f>
        <v>November</v>
      </c>
      <c r="M1864">
        <f>_xlfn.XLOOKUP(shipments[[#This Row],[PID]],products[PID],products[Cost_per_box],"NA",0)</f>
        <v>10.51</v>
      </c>
      <c r="N1864">
        <f>shipments[[#This Row],[Boxes]]*shipments[[#This Row],[Cost Per Box]]</f>
        <v>462.44</v>
      </c>
      <c r="O1864">
        <f>shipments[[#This Row],[Sales Amount]]-shipments[[#This Row],[Total Cost]]</f>
        <v>-30.439999999999998</v>
      </c>
      <c r="P1864" s="9">
        <f>shipments[[#This Row],[Profit]]/shipments[[#This Row],[Sales Amount]]</f>
        <v>-7.0462962962962963E-2</v>
      </c>
    </row>
    <row r="1865" spans="1:16" x14ac:dyDescent="1">
      <c r="A1865" t="s">
        <v>1902</v>
      </c>
      <c r="B1865" t="s">
        <v>8049</v>
      </c>
      <c r="C1865" t="s">
        <v>8022</v>
      </c>
      <c r="D1865" t="s">
        <v>8032</v>
      </c>
      <c r="E1865" s="1">
        <v>45349</v>
      </c>
      <c r="F1865">
        <v>7058.25</v>
      </c>
      <c r="G1865">
        <v>1177</v>
      </c>
      <c r="H1865" t="s">
        <v>6</v>
      </c>
      <c r="I1865" t="str">
        <f>_xlfn.XLOOKUP(shipments[[#This Row],[SPID]],people[SPID],people[Sales_person],"NA",0)</f>
        <v>Gigi Bohling</v>
      </c>
      <c r="J1865">
        <f>YEAR(shipments[[#This Row],[Shipdate]])</f>
        <v>2024</v>
      </c>
      <c r="K1865">
        <f>MONTH(shipments[[#This Row],[Shipdate]])</f>
        <v>2</v>
      </c>
      <c r="L1865" t="str">
        <f>TEXT(shipments[[#This Row],[Shipdate]],"mmmm")</f>
        <v>February</v>
      </c>
      <c r="M1865">
        <f>_xlfn.XLOOKUP(shipments[[#This Row],[PID]],products[PID],products[Cost_per_box],"NA",0)</f>
        <v>10.51</v>
      </c>
      <c r="N1865">
        <f>shipments[[#This Row],[Boxes]]*shipments[[#This Row],[Cost Per Box]]</f>
        <v>12370.27</v>
      </c>
      <c r="O1865">
        <f>shipments[[#This Row],[Sales Amount]]-shipments[[#This Row],[Total Cost]]</f>
        <v>-5312.02</v>
      </c>
      <c r="P1865" s="9">
        <f>shipments[[#This Row],[Profit]]/shipments[[#This Row],[Sales Amount]]</f>
        <v>-0.75259731519852657</v>
      </c>
    </row>
    <row r="1866" spans="1:16" x14ac:dyDescent="1">
      <c r="A1866" t="s">
        <v>1903</v>
      </c>
      <c r="B1866" t="s">
        <v>8049</v>
      </c>
      <c r="C1866" t="s">
        <v>8022</v>
      </c>
      <c r="D1866" t="s">
        <v>8036</v>
      </c>
      <c r="E1866" s="1">
        <v>45342</v>
      </c>
      <c r="F1866">
        <v>1239.75</v>
      </c>
      <c r="G1866">
        <v>155</v>
      </c>
      <c r="H1866" t="s">
        <v>6</v>
      </c>
      <c r="I1866" t="str">
        <f>_xlfn.XLOOKUP(shipments[[#This Row],[SPID]],people[SPID],people[Sales_person],"NA",0)</f>
        <v>Gigi Bohling</v>
      </c>
      <c r="J1866">
        <f>YEAR(shipments[[#This Row],[Shipdate]])</f>
        <v>2024</v>
      </c>
      <c r="K1866">
        <f>MONTH(shipments[[#This Row],[Shipdate]])</f>
        <v>2</v>
      </c>
      <c r="L1866" t="str">
        <f>TEXT(shipments[[#This Row],[Shipdate]],"mmmm")</f>
        <v>February</v>
      </c>
      <c r="M1866">
        <f>_xlfn.XLOOKUP(shipments[[#This Row],[PID]],products[PID],products[Cost_per_box],"NA",0)</f>
        <v>10.51</v>
      </c>
      <c r="N1866">
        <f>shipments[[#This Row],[Boxes]]*shipments[[#This Row],[Cost Per Box]]</f>
        <v>1629.05</v>
      </c>
      <c r="O1866">
        <f>shipments[[#This Row],[Sales Amount]]-shipments[[#This Row],[Total Cost]]</f>
        <v>-389.29999999999995</v>
      </c>
      <c r="P1866" s="9">
        <f>shipments[[#This Row],[Profit]]/shipments[[#This Row],[Sales Amount]]</f>
        <v>-0.31401492236337969</v>
      </c>
    </row>
    <row r="1867" spans="1:16" x14ac:dyDescent="1">
      <c r="A1867" t="s">
        <v>1904</v>
      </c>
      <c r="B1867" t="s">
        <v>8049</v>
      </c>
      <c r="C1867" t="s">
        <v>8022</v>
      </c>
      <c r="D1867" t="s">
        <v>8032</v>
      </c>
      <c r="E1867" s="1">
        <v>45310</v>
      </c>
      <c r="F1867">
        <v>3694.5</v>
      </c>
      <c r="G1867">
        <v>528</v>
      </c>
      <c r="H1867" t="s">
        <v>6</v>
      </c>
      <c r="I1867" t="str">
        <f>_xlfn.XLOOKUP(shipments[[#This Row],[SPID]],people[SPID],people[Sales_person],"NA",0)</f>
        <v>Gigi Bohling</v>
      </c>
      <c r="J1867">
        <f>YEAR(shipments[[#This Row],[Shipdate]])</f>
        <v>2024</v>
      </c>
      <c r="K1867">
        <f>MONTH(shipments[[#This Row],[Shipdate]])</f>
        <v>1</v>
      </c>
      <c r="L1867" t="str">
        <f>TEXT(shipments[[#This Row],[Shipdate]],"mmmm")</f>
        <v>January</v>
      </c>
      <c r="M1867">
        <f>_xlfn.XLOOKUP(shipments[[#This Row],[PID]],products[PID],products[Cost_per_box],"NA",0)</f>
        <v>10.51</v>
      </c>
      <c r="N1867">
        <f>shipments[[#This Row],[Boxes]]*shipments[[#This Row],[Cost Per Box]]</f>
        <v>5549.28</v>
      </c>
      <c r="O1867">
        <f>shipments[[#This Row],[Sales Amount]]-shipments[[#This Row],[Total Cost]]</f>
        <v>-1854.7799999999997</v>
      </c>
      <c r="P1867" s="9">
        <f>shipments[[#This Row],[Profit]]/shipments[[#This Row],[Sales Amount]]</f>
        <v>-0.50203816483962638</v>
      </c>
    </row>
    <row r="1868" spans="1:16" x14ac:dyDescent="1">
      <c r="A1868" t="s">
        <v>1905</v>
      </c>
      <c r="B1868" t="s">
        <v>8049</v>
      </c>
      <c r="C1868" t="s">
        <v>8022</v>
      </c>
      <c r="D1868" t="s">
        <v>8036</v>
      </c>
      <c r="E1868" s="1">
        <v>44953</v>
      </c>
      <c r="F1868">
        <v>2056.5</v>
      </c>
      <c r="G1868">
        <v>343</v>
      </c>
      <c r="H1868" t="s">
        <v>6</v>
      </c>
      <c r="I1868" t="str">
        <f>_xlfn.XLOOKUP(shipments[[#This Row],[SPID]],people[SPID],people[Sales_person],"NA",0)</f>
        <v>Gigi Bohling</v>
      </c>
      <c r="J1868">
        <f>YEAR(shipments[[#This Row],[Shipdate]])</f>
        <v>2023</v>
      </c>
      <c r="K1868">
        <f>MONTH(shipments[[#This Row],[Shipdate]])</f>
        <v>1</v>
      </c>
      <c r="L1868" t="str">
        <f>TEXT(shipments[[#This Row],[Shipdate]],"mmmm")</f>
        <v>January</v>
      </c>
      <c r="M1868">
        <f>_xlfn.XLOOKUP(shipments[[#This Row],[PID]],products[PID],products[Cost_per_box],"NA",0)</f>
        <v>10.51</v>
      </c>
      <c r="N1868">
        <f>shipments[[#This Row],[Boxes]]*shipments[[#This Row],[Cost Per Box]]</f>
        <v>3604.93</v>
      </c>
      <c r="O1868">
        <f>shipments[[#This Row],[Sales Amount]]-shipments[[#This Row],[Total Cost]]</f>
        <v>-1548.4299999999998</v>
      </c>
      <c r="P1868" s="9">
        <f>shipments[[#This Row],[Profit]]/shipments[[#This Row],[Sales Amount]]</f>
        <v>-0.7529443228786773</v>
      </c>
    </row>
    <row r="1869" spans="1:16" x14ac:dyDescent="1">
      <c r="A1869" t="s">
        <v>1906</v>
      </c>
      <c r="B1869" t="s">
        <v>8049</v>
      </c>
      <c r="C1869" t="s">
        <v>8023</v>
      </c>
      <c r="D1869" t="s">
        <v>8033</v>
      </c>
      <c r="E1869" s="1">
        <v>45050</v>
      </c>
      <c r="F1869">
        <v>6718.5</v>
      </c>
      <c r="G1869">
        <v>374</v>
      </c>
      <c r="H1869" t="s">
        <v>6</v>
      </c>
      <c r="I1869" t="str">
        <f>_xlfn.XLOOKUP(shipments[[#This Row],[SPID]],people[SPID],people[Sales_person],"NA",0)</f>
        <v>Gigi Bohling</v>
      </c>
      <c r="J1869">
        <f>YEAR(shipments[[#This Row],[Shipdate]])</f>
        <v>2023</v>
      </c>
      <c r="K1869">
        <f>MONTH(shipments[[#This Row],[Shipdate]])</f>
        <v>5</v>
      </c>
      <c r="L1869" t="str">
        <f>TEXT(shipments[[#This Row],[Shipdate]],"mmmm")</f>
        <v>May</v>
      </c>
      <c r="M1869">
        <f>_xlfn.XLOOKUP(shipments[[#This Row],[PID]],products[PID],products[Cost_per_box],"NA",0)</f>
        <v>6.43</v>
      </c>
      <c r="N1869">
        <f>shipments[[#This Row],[Boxes]]*shipments[[#This Row],[Cost Per Box]]</f>
        <v>2404.8199999999997</v>
      </c>
      <c r="O1869">
        <f>shipments[[#This Row],[Sales Amount]]-shipments[[#This Row],[Total Cost]]</f>
        <v>4313.68</v>
      </c>
      <c r="P1869" s="9">
        <f>shipments[[#This Row],[Profit]]/shipments[[#This Row],[Sales Amount]]</f>
        <v>0.64205998362729777</v>
      </c>
    </row>
    <row r="1870" spans="1:16" x14ac:dyDescent="1">
      <c r="A1870" t="s">
        <v>1907</v>
      </c>
      <c r="B1870" t="s">
        <v>8049</v>
      </c>
      <c r="C1870" t="s">
        <v>8023</v>
      </c>
      <c r="D1870" t="s">
        <v>8035</v>
      </c>
      <c r="E1870" s="1">
        <v>45285</v>
      </c>
      <c r="F1870">
        <v>7359.75</v>
      </c>
      <c r="G1870">
        <v>491</v>
      </c>
      <c r="H1870" t="s">
        <v>6</v>
      </c>
      <c r="I1870" t="str">
        <f>_xlfn.XLOOKUP(shipments[[#This Row],[SPID]],people[SPID],people[Sales_person],"NA",0)</f>
        <v>Gigi Bohling</v>
      </c>
      <c r="J1870">
        <f>YEAR(shipments[[#This Row],[Shipdate]])</f>
        <v>2023</v>
      </c>
      <c r="K1870">
        <f>MONTH(shipments[[#This Row],[Shipdate]])</f>
        <v>12</v>
      </c>
      <c r="L1870" t="str">
        <f>TEXT(shipments[[#This Row],[Shipdate]],"mmmm")</f>
        <v>December</v>
      </c>
      <c r="M1870">
        <f>_xlfn.XLOOKUP(shipments[[#This Row],[PID]],products[PID],products[Cost_per_box],"NA",0)</f>
        <v>6.43</v>
      </c>
      <c r="N1870">
        <f>shipments[[#This Row],[Boxes]]*shipments[[#This Row],[Cost Per Box]]</f>
        <v>3157.1299999999997</v>
      </c>
      <c r="O1870">
        <f>shipments[[#This Row],[Sales Amount]]-shipments[[#This Row],[Total Cost]]</f>
        <v>4202.6200000000008</v>
      </c>
      <c r="P1870" s="9">
        <f>shipments[[#This Row],[Profit]]/shipments[[#This Row],[Sales Amount]]</f>
        <v>0.57102754849009829</v>
      </c>
    </row>
    <row r="1871" spans="1:16" x14ac:dyDescent="1">
      <c r="A1871" t="s">
        <v>1908</v>
      </c>
      <c r="B1871" t="s">
        <v>8049</v>
      </c>
      <c r="C1871" t="s">
        <v>8023</v>
      </c>
      <c r="D1871" t="s">
        <v>8033</v>
      </c>
      <c r="E1871" s="1">
        <v>45322</v>
      </c>
      <c r="F1871">
        <v>4133.25</v>
      </c>
      <c r="G1871">
        <v>276</v>
      </c>
      <c r="H1871" t="s">
        <v>6</v>
      </c>
      <c r="I1871" t="str">
        <f>_xlfn.XLOOKUP(shipments[[#This Row],[SPID]],people[SPID],people[Sales_person],"NA",0)</f>
        <v>Gigi Bohling</v>
      </c>
      <c r="J1871">
        <f>YEAR(shipments[[#This Row],[Shipdate]])</f>
        <v>2024</v>
      </c>
      <c r="K1871">
        <f>MONTH(shipments[[#This Row],[Shipdate]])</f>
        <v>1</v>
      </c>
      <c r="L1871" t="str">
        <f>TEXT(shipments[[#This Row],[Shipdate]],"mmmm")</f>
        <v>January</v>
      </c>
      <c r="M1871">
        <f>_xlfn.XLOOKUP(shipments[[#This Row],[PID]],products[PID],products[Cost_per_box],"NA",0)</f>
        <v>6.43</v>
      </c>
      <c r="N1871">
        <f>shipments[[#This Row],[Boxes]]*shipments[[#This Row],[Cost Per Box]]</f>
        <v>1774.6799999999998</v>
      </c>
      <c r="O1871">
        <f>shipments[[#This Row],[Sales Amount]]-shipments[[#This Row],[Total Cost]]</f>
        <v>2358.5700000000002</v>
      </c>
      <c r="P1871" s="9">
        <f>shipments[[#This Row],[Profit]]/shipments[[#This Row],[Sales Amount]]</f>
        <v>0.57063327889675197</v>
      </c>
    </row>
    <row r="1872" spans="1:16" x14ac:dyDescent="1">
      <c r="A1872" t="s">
        <v>1909</v>
      </c>
      <c r="B1872" t="s">
        <v>8049</v>
      </c>
      <c r="C1872" t="s">
        <v>8024</v>
      </c>
      <c r="D1872" t="s">
        <v>8037</v>
      </c>
      <c r="E1872" s="1">
        <v>45334</v>
      </c>
      <c r="F1872">
        <v>13466.25</v>
      </c>
      <c r="G1872">
        <v>793</v>
      </c>
      <c r="H1872" t="s">
        <v>6</v>
      </c>
      <c r="I1872" t="str">
        <f>_xlfn.XLOOKUP(shipments[[#This Row],[SPID]],people[SPID],people[Sales_person],"NA",0)</f>
        <v>Gigi Bohling</v>
      </c>
      <c r="J1872">
        <f>YEAR(shipments[[#This Row],[Shipdate]])</f>
        <v>2024</v>
      </c>
      <c r="K1872">
        <f>MONTH(shipments[[#This Row],[Shipdate]])</f>
        <v>2</v>
      </c>
      <c r="L1872" t="str">
        <f>TEXT(shipments[[#This Row],[Shipdate]],"mmmm")</f>
        <v>February</v>
      </c>
      <c r="M1872">
        <f>_xlfn.XLOOKUP(shipments[[#This Row],[PID]],products[PID],products[Cost_per_box],"NA",0)</f>
        <v>12.41</v>
      </c>
      <c r="N1872">
        <f>shipments[[#This Row],[Boxes]]*shipments[[#This Row],[Cost Per Box]]</f>
        <v>9841.130000000001</v>
      </c>
      <c r="O1872">
        <f>shipments[[#This Row],[Sales Amount]]-shipments[[#This Row],[Total Cost]]</f>
        <v>3625.119999999999</v>
      </c>
      <c r="P1872" s="9">
        <f>shipments[[#This Row],[Profit]]/shipments[[#This Row],[Sales Amount]]</f>
        <v>0.26920040842847853</v>
      </c>
    </row>
    <row r="1873" spans="1:16" x14ac:dyDescent="1">
      <c r="A1873" t="s">
        <v>1910</v>
      </c>
      <c r="B1873" t="s">
        <v>8049</v>
      </c>
      <c r="C1873" t="s">
        <v>8024</v>
      </c>
      <c r="D1873" t="s">
        <v>8035</v>
      </c>
      <c r="E1873" s="1">
        <v>44957</v>
      </c>
      <c r="F1873">
        <v>3501</v>
      </c>
      <c r="G1873">
        <v>167</v>
      </c>
      <c r="H1873" t="s">
        <v>39</v>
      </c>
      <c r="I1873" t="str">
        <f>_xlfn.XLOOKUP(shipments[[#This Row],[SPID]],people[SPID],people[Sales_person],"NA",0)</f>
        <v>Gigi Bohling</v>
      </c>
      <c r="J1873">
        <f>YEAR(shipments[[#This Row],[Shipdate]])</f>
        <v>2023</v>
      </c>
      <c r="K1873">
        <f>MONTH(shipments[[#This Row],[Shipdate]])</f>
        <v>1</v>
      </c>
      <c r="L1873" t="str">
        <f>TEXT(shipments[[#This Row],[Shipdate]],"mmmm")</f>
        <v>January</v>
      </c>
      <c r="M1873">
        <f>_xlfn.XLOOKUP(shipments[[#This Row],[PID]],products[PID],products[Cost_per_box],"NA",0)</f>
        <v>12.41</v>
      </c>
      <c r="N1873">
        <f>shipments[[#This Row],[Boxes]]*shipments[[#This Row],[Cost Per Box]]</f>
        <v>2072.4699999999998</v>
      </c>
      <c r="O1873">
        <f>shipments[[#This Row],[Sales Amount]]-shipments[[#This Row],[Total Cost]]</f>
        <v>1428.5300000000002</v>
      </c>
      <c r="P1873" s="9">
        <f>shipments[[#This Row],[Profit]]/shipments[[#This Row],[Sales Amount]]</f>
        <v>0.40803484718651817</v>
      </c>
    </row>
    <row r="1874" spans="1:16" x14ac:dyDescent="1">
      <c r="A1874" t="s">
        <v>1911</v>
      </c>
      <c r="B1874" t="s">
        <v>8049</v>
      </c>
      <c r="C1874" t="s">
        <v>8025</v>
      </c>
      <c r="D1874" t="s">
        <v>8035</v>
      </c>
      <c r="E1874" s="1">
        <v>45030</v>
      </c>
      <c r="F1874">
        <v>9697.5</v>
      </c>
      <c r="G1874">
        <v>539</v>
      </c>
      <c r="H1874" t="s">
        <v>6</v>
      </c>
      <c r="I1874" t="str">
        <f>_xlfn.XLOOKUP(shipments[[#This Row],[SPID]],people[SPID],people[Sales_person],"NA",0)</f>
        <v>Gigi Bohling</v>
      </c>
      <c r="J1874">
        <f>YEAR(shipments[[#This Row],[Shipdate]])</f>
        <v>2023</v>
      </c>
      <c r="K1874">
        <f>MONTH(shipments[[#This Row],[Shipdate]])</f>
        <v>4</v>
      </c>
      <c r="L1874" t="str">
        <f>TEXT(shipments[[#This Row],[Shipdate]],"mmmm")</f>
        <v>April</v>
      </c>
      <c r="M1874">
        <f>_xlfn.XLOOKUP(shipments[[#This Row],[PID]],products[PID],products[Cost_per_box],"NA",0)</f>
        <v>9.57</v>
      </c>
      <c r="N1874">
        <f>shipments[[#This Row],[Boxes]]*shipments[[#This Row],[Cost Per Box]]</f>
        <v>5158.2300000000005</v>
      </c>
      <c r="O1874">
        <f>shipments[[#This Row],[Sales Amount]]-shipments[[#This Row],[Total Cost]]</f>
        <v>4539.2699999999995</v>
      </c>
      <c r="P1874" s="9">
        <f>shipments[[#This Row],[Profit]]/shipments[[#This Row],[Sales Amount]]</f>
        <v>0.46808662026295433</v>
      </c>
    </row>
    <row r="1875" spans="1:16" x14ac:dyDescent="1">
      <c r="A1875" t="s">
        <v>1912</v>
      </c>
      <c r="B1875" t="s">
        <v>8049</v>
      </c>
      <c r="C1875" t="s">
        <v>8025</v>
      </c>
      <c r="D1875" t="s">
        <v>8036</v>
      </c>
      <c r="E1875" s="1">
        <v>45380</v>
      </c>
      <c r="F1875">
        <v>2187</v>
      </c>
      <c r="G1875">
        <v>129</v>
      </c>
      <c r="H1875" t="s">
        <v>6</v>
      </c>
      <c r="I1875" t="str">
        <f>_xlfn.XLOOKUP(shipments[[#This Row],[SPID]],people[SPID],people[Sales_person],"NA",0)</f>
        <v>Gigi Bohling</v>
      </c>
      <c r="J1875">
        <f>YEAR(shipments[[#This Row],[Shipdate]])</f>
        <v>2024</v>
      </c>
      <c r="K1875">
        <f>MONTH(shipments[[#This Row],[Shipdate]])</f>
        <v>3</v>
      </c>
      <c r="L1875" t="str">
        <f>TEXT(shipments[[#This Row],[Shipdate]],"mmmm")</f>
        <v>March</v>
      </c>
      <c r="M1875">
        <f>_xlfn.XLOOKUP(shipments[[#This Row],[PID]],products[PID],products[Cost_per_box],"NA",0)</f>
        <v>9.57</v>
      </c>
      <c r="N1875">
        <f>shipments[[#This Row],[Boxes]]*shipments[[#This Row],[Cost Per Box]]</f>
        <v>1234.53</v>
      </c>
      <c r="O1875">
        <f>shipments[[#This Row],[Sales Amount]]-shipments[[#This Row],[Total Cost]]</f>
        <v>952.47</v>
      </c>
      <c r="P1875" s="9">
        <f>shipments[[#This Row],[Profit]]/shipments[[#This Row],[Sales Amount]]</f>
        <v>0.43551440329218111</v>
      </c>
    </row>
    <row r="1876" spans="1:16" x14ac:dyDescent="1">
      <c r="A1876" t="s">
        <v>1913</v>
      </c>
      <c r="B1876" t="s">
        <v>8049</v>
      </c>
      <c r="C1876" t="s">
        <v>8026</v>
      </c>
      <c r="D1876" t="s">
        <v>8032</v>
      </c>
      <c r="E1876" s="1">
        <v>45496</v>
      </c>
      <c r="F1876">
        <v>1779.75</v>
      </c>
      <c r="G1876">
        <v>255</v>
      </c>
      <c r="H1876" t="s">
        <v>17</v>
      </c>
      <c r="I1876" t="str">
        <f>_xlfn.XLOOKUP(shipments[[#This Row],[SPID]],people[SPID],people[Sales_person],"NA",0)</f>
        <v>Gigi Bohling</v>
      </c>
      <c r="J1876">
        <f>YEAR(shipments[[#This Row],[Shipdate]])</f>
        <v>2024</v>
      </c>
      <c r="K1876">
        <f>MONTH(shipments[[#This Row],[Shipdate]])</f>
        <v>7</v>
      </c>
      <c r="L1876" t="str">
        <f>TEXT(shipments[[#This Row],[Shipdate]],"mmmm")</f>
        <v>July</v>
      </c>
      <c r="M1876">
        <f>_xlfn.XLOOKUP(shipments[[#This Row],[PID]],products[PID],products[Cost_per_box],"NA",0)</f>
        <v>8.43</v>
      </c>
      <c r="N1876">
        <f>shipments[[#This Row],[Boxes]]*shipments[[#This Row],[Cost Per Box]]</f>
        <v>2149.65</v>
      </c>
      <c r="O1876">
        <f>shipments[[#This Row],[Sales Amount]]-shipments[[#This Row],[Total Cost]]</f>
        <v>-369.90000000000009</v>
      </c>
      <c r="P1876" s="9">
        <f>shipments[[#This Row],[Profit]]/shipments[[#This Row],[Sales Amount]]</f>
        <v>-0.20783817951959549</v>
      </c>
    </row>
    <row r="1877" spans="1:16" x14ac:dyDescent="1">
      <c r="A1877" t="s">
        <v>1914</v>
      </c>
      <c r="B1877" t="s">
        <v>8049</v>
      </c>
      <c r="C1877" t="s">
        <v>8026</v>
      </c>
      <c r="D1877" t="s">
        <v>8037</v>
      </c>
      <c r="E1877" s="1">
        <v>45504</v>
      </c>
      <c r="F1877">
        <v>4725</v>
      </c>
      <c r="G1877">
        <v>525</v>
      </c>
      <c r="H1877" t="s">
        <v>17</v>
      </c>
      <c r="I1877" t="str">
        <f>_xlfn.XLOOKUP(shipments[[#This Row],[SPID]],people[SPID],people[Sales_person],"NA",0)</f>
        <v>Gigi Bohling</v>
      </c>
      <c r="J1877">
        <f>YEAR(shipments[[#This Row],[Shipdate]])</f>
        <v>2024</v>
      </c>
      <c r="K1877">
        <f>MONTH(shipments[[#This Row],[Shipdate]])</f>
        <v>7</v>
      </c>
      <c r="L1877" t="str">
        <f>TEXT(shipments[[#This Row],[Shipdate]],"mmmm")</f>
        <v>July</v>
      </c>
      <c r="M1877">
        <f>_xlfn.XLOOKUP(shipments[[#This Row],[PID]],products[PID],products[Cost_per_box],"NA",0)</f>
        <v>8.43</v>
      </c>
      <c r="N1877">
        <f>shipments[[#This Row],[Boxes]]*shipments[[#This Row],[Cost Per Box]]</f>
        <v>4425.75</v>
      </c>
      <c r="O1877">
        <f>shipments[[#This Row],[Sales Amount]]-shipments[[#This Row],[Total Cost]]</f>
        <v>299.25</v>
      </c>
      <c r="P1877" s="9">
        <f>shipments[[#This Row],[Profit]]/shipments[[#This Row],[Sales Amount]]</f>
        <v>6.3333333333333339E-2</v>
      </c>
    </row>
    <row r="1878" spans="1:16" x14ac:dyDescent="1">
      <c r="A1878" t="s">
        <v>1915</v>
      </c>
      <c r="B1878" t="s">
        <v>8049</v>
      </c>
      <c r="C1878" t="s">
        <v>8026</v>
      </c>
      <c r="D1878" t="s">
        <v>8033</v>
      </c>
      <c r="E1878" s="1">
        <v>45467</v>
      </c>
      <c r="F1878">
        <v>1138.5</v>
      </c>
      <c r="G1878">
        <v>163</v>
      </c>
      <c r="H1878" t="s">
        <v>6</v>
      </c>
      <c r="I1878" t="str">
        <f>_xlfn.XLOOKUP(shipments[[#This Row],[SPID]],people[SPID],people[Sales_person],"NA",0)</f>
        <v>Gigi Bohling</v>
      </c>
      <c r="J1878">
        <f>YEAR(shipments[[#This Row],[Shipdate]])</f>
        <v>2024</v>
      </c>
      <c r="K1878">
        <f>MONTH(shipments[[#This Row],[Shipdate]])</f>
        <v>6</v>
      </c>
      <c r="L1878" t="str">
        <f>TEXT(shipments[[#This Row],[Shipdate]],"mmmm")</f>
        <v>June</v>
      </c>
      <c r="M1878">
        <f>_xlfn.XLOOKUP(shipments[[#This Row],[PID]],products[PID],products[Cost_per_box],"NA",0)</f>
        <v>8.43</v>
      </c>
      <c r="N1878">
        <f>shipments[[#This Row],[Boxes]]*shipments[[#This Row],[Cost Per Box]]</f>
        <v>1374.09</v>
      </c>
      <c r="O1878">
        <f>shipments[[#This Row],[Sales Amount]]-shipments[[#This Row],[Total Cost]]</f>
        <v>-235.58999999999992</v>
      </c>
      <c r="P1878" s="9">
        <f>shipments[[#This Row],[Profit]]/shipments[[#This Row],[Sales Amount]]</f>
        <v>-0.20693017127799729</v>
      </c>
    </row>
    <row r="1879" spans="1:16" x14ac:dyDescent="1">
      <c r="A1879" t="s">
        <v>1916</v>
      </c>
      <c r="B1879" t="s">
        <v>8049</v>
      </c>
      <c r="C1879" t="s">
        <v>8026</v>
      </c>
      <c r="D1879" t="s">
        <v>8036</v>
      </c>
      <c r="E1879" s="1">
        <v>45331</v>
      </c>
      <c r="F1879">
        <v>8255.25</v>
      </c>
      <c r="G1879">
        <v>751</v>
      </c>
      <c r="H1879" t="s">
        <v>6</v>
      </c>
      <c r="I1879" t="str">
        <f>_xlfn.XLOOKUP(shipments[[#This Row],[SPID]],people[SPID],people[Sales_person],"NA",0)</f>
        <v>Gigi Bohling</v>
      </c>
      <c r="J1879">
        <f>YEAR(shipments[[#This Row],[Shipdate]])</f>
        <v>2024</v>
      </c>
      <c r="K1879">
        <f>MONTH(shipments[[#This Row],[Shipdate]])</f>
        <v>2</v>
      </c>
      <c r="L1879" t="str">
        <f>TEXT(shipments[[#This Row],[Shipdate]],"mmmm")</f>
        <v>February</v>
      </c>
      <c r="M1879">
        <f>_xlfn.XLOOKUP(shipments[[#This Row],[PID]],products[PID],products[Cost_per_box],"NA",0)</f>
        <v>8.43</v>
      </c>
      <c r="N1879">
        <f>shipments[[#This Row],[Boxes]]*shipments[[#This Row],[Cost Per Box]]</f>
        <v>6330.9299999999994</v>
      </c>
      <c r="O1879">
        <f>shipments[[#This Row],[Sales Amount]]-shipments[[#This Row],[Total Cost]]</f>
        <v>1924.3200000000006</v>
      </c>
      <c r="P1879" s="9">
        <f>shipments[[#This Row],[Profit]]/shipments[[#This Row],[Sales Amount]]</f>
        <v>0.23310257109112389</v>
      </c>
    </row>
    <row r="1880" spans="1:16" x14ac:dyDescent="1">
      <c r="A1880" t="s">
        <v>1917</v>
      </c>
      <c r="B1880" t="s">
        <v>8049</v>
      </c>
      <c r="C1880" t="s">
        <v>8026</v>
      </c>
      <c r="D1880" t="s">
        <v>8037</v>
      </c>
      <c r="E1880" s="1">
        <v>45330</v>
      </c>
      <c r="F1880">
        <v>2250</v>
      </c>
      <c r="G1880">
        <v>225</v>
      </c>
      <c r="H1880" t="s">
        <v>6</v>
      </c>
      <c r="I1880" t="str">
        <f>_xlfn.XLOOKUP(shipments[[#This Row],[SPID]],people[SPID],people[Sales_person],"NA",0)</f>
        <v>Gigi Bohling</v>
      </c>
      <c r="J1880">
        <f>YEAR(shipments[[#This Row],[Shipdate]])</f>
        <v>2024</v>
      </c>
      <c r="K1880">
        <f>MONTH(shipments[[#This Row],[Shipdate]])</f>
        <v>2</v>
      </c>
      <c r="L1880" t="str">
        <f>TEXT(shipments[[#This Row],[Shipdate]],"mmmm")</f>
        <v>February</v>
      </c>
      <c r="M1880">
        <f>_xlfn.XLOOKUP(shipments[[#This Row],[PID]],products[PID],products[Cost_per_box],"NA",0)</f>
        <v>8.43</v>
      </c>
      <c r="N1880">
        <f>shipments[[#This Row],[Boxes]]*shipments[[#This Row],[Cost Per Box]]</f>
        <v>1896.75</v>
      </c>
      <c r="O1880">
        <f>shipments[[#This Row],[Sales Amount]]-shipments[[#This Row],[Total Cost]]</f>
        <v>353.25</v>
      </c>
      <c r="P1880" s="9">
        <f>shipments[[#This Row],[Profit]]/shipments[[#This Row],[Sales Amount]]</f>
        <v>0.157</v>
      </c>
    </row>
    <row r="1881" spans="1:16" x14ac:dyDescent="1">
      <c r="A1881" t="s">
        <v>1918</v>
      </c>
      <c r="B1881" t="s">
        <v>8049</v>
      </c>
      <c r="C1881" t="s">
        <v>8028</v>
      </c>
      <c r="D1881" t="s">
        <v>8032</v>
      </c>
      <c r="E1881" s="1">
        <v>44949</v>
      </c>
      <c r="F1881">
        <v>8622</v>
      </c>
      <c r="G1881">
        <v>332</v>
      </c>
      <c r="H1881" t="s">
        <v>6</v>
      </c>
      <c r="I1881" t="str">
        <f>_xlfn.XLOOKUP(shipments[[#This Row],[SPID]],people[SPID],people[Sales_person],"NA",0)</f>
        <v>Gigi Bohling</v>
      </c>
      <c r="J1881">
        <f>YEAR(shipments[[#This Row],[Shipdate]])</f>
        <v>2023</v>
      </c>
      <c r="K1881">
        <f>MONTH(shipments[[#This Row],[Shipdate]])</f>
        <v>1</v>
      </c>
      <c r="L1881" t="str">
        <f>TEXT(shipments[[#This Row],[Shipdate]],"mmmm")</f>
        <v>January</v>
      </c>
      <c r="M1881">
        <f>_xlfn.XLOOKUP(shipments[[#This Row],[PID]],products[PID],products[Cost_per_box],"NA",0)</f>
        <v>5.04</v>
      </c>
      <c r="N1881">
        <f>shipments[[#This Row],[Boxes]]*shipments[[#This Row],[Cost Per Box]]</f>
        <v>1673.28</v>
      </c>
      <c r="O1881">
        <f>shipments[[#This Row],[Sales Amount]]-shipments[[#This Row],[Total Cost]]</f>
        <v>6948.72</v>
      </c>
      <c r="P1881" s="9">
        <f>shipments[[#This Row],[Profit]]/shipments[[#This Row],[Sales Amount]]</f>
        <v>0.80592901878914402</v>
      </c>
    </row>
    <row r="1882" spans="1:16" x14ac:dyDescent="1">
      <c r="A1882" t="s">
        <v>1919</v>
      </c>
      <c r="B1882" t="s">
        <v>8049</v>
      </c>
      <c r="C1882" t="s">
        <v>8028</v>
      </c>
      <c r="D1882" t="s">
        <v>8032</v>
      </c>
      <c r="E1882" s="1">
        <v>45278</v>
      </c>
      <c r="F1882">
        <v>6284.25</v>
      </c>
      <c r="G1882">
        <v>225</v>
      </c>
      <c r="H1882" t="s">
        <v>6</v>
      </c>
      <c r="I1882" t="str">
        <f>_xlfn.XLOOKUP(shipments[[#This Row],[SPID]],people[SPID],people[Sales_person],"NA",0)</f>
        <v>Gigi Bohling</v>
      </c>
      <c r="J1882">
        <f>YEAR(shipments[[#This Row],[Shipdate]])</f>
        <v>2023</v>
      </c>
      <c r="K1882">
        <f>MONTH(shipments[[#This Row],[Shipdate]])</f>
        <v>12</v>
      </c>
      <c r="L1882" t="str">
        <f>TEXT(shipments[[#This Row],[Shipdate]],"mmmm")</f>
        <v>December</v>
      </c>
      <c r="M1882">
        <f>_xlfn.XLOOKUP(shipments[[#This Row],[PID]],products[PID],products[Cost_per_box],"NA",0)</f>
        <v>5.04</v>
      </c>
      <c r="N1882">
        <f>shipments[[#This Row],[Boxes]]*shipments[[#This Row],[Cost Per Box]]</f>
        <v>1134</v>
      </c>
      <c r="O1882">
        <f>shipments[[#This Row],[Sales Amount]]-shipments[[#This Row],[Total Cost]]</f>
        <v>5150.25</v>
      </c>
      <c r="P1882" s="9">
        <f>shipments[[#This Row],[Profit]]/shipments[[#This Row],[Sales Amount]]</f>
        <v>0.81954887218045114</v>
      </c>
    </row>
    <row r="1883" spans="1:16" x14ac:dyDescent="1">
      <c r="A1883" t="s">
        <v>1920</v>
      </c>
      <c r="B1883" t="s">
        <v>8049</v>
      </c>
      <c r="C1883" t="s">
        <v>8028</v>
      </c>
      <c r="D1883" t="s">
        <v>8037</v>
      </c>
      <c r="E1883" s="1">
        <v>45244</v>
      </c>
      <c r="F1883">
        <v>2547</v>
      </c>
      <c r="G1883">
        <v>88</v>
      </c>
      <c r="H1883" t="s">
        <v>6</v>
      </c>
      <c r="I1883" t="str">
        <f>_xlfn.XLOOKUP(shipments[[#This Row],[SPID]],people[SPID],people[Sales_person],"NA",0)</f>
        <v>Gigi Bohling</v>
      </c>
      <c r="J1883">
        <f>YEAR(shipments[[#This Row],[Shipdate]])</f>
        <v>2023</v>
      </c>
      <c r="K1883">
        <f>MONTH(shipments[[#This Row],[Shipdate]])</f>
        <v>11</v>
      </c>
      <c r="L1883" t="str">
        <f>TEXT(shipments[[#This Row],[Shipdate]],"mmmm")</f>
        <v>November</v>
      </c>
      <c r="M1883">
        <f>_xlfn.XLOOKUP(shipments[[#This Row],[PID]],products[PID],products[Cost_per_box],"NA",0)</f>
        <v>5.04</v>
      </c>
      <c r="N1883">
        <f>shipments[[#This Row],[Boxes]]*shipments[[#This Row],[Cost Per Box]]</f>
        <v>443.52</v>
      </c>
      <c r="O1883">
        <f>shipments[[#This Row],[Sales Amount]]-shipments[[#This Row],[Total Cost]]</f>
        <v>2103.48</v>
      </c>
      <c r="P1883" s="9">
        <f>shipments[[#This Row],[Profit]]/shipments[[#This Row],[Sales Amount]]</f>
        <v>0.82586572438162542</v>
      </c>
    </row>
    <row r="1884" spans="1:16" x14ac:dyDescent="1">
      <c r="A1884" t="s">
        <v>1921</v>
      </c>
      <c r="B1884" t="s">
        <v>8049</v>
      </c>
      <c r="C1884" t="s">
        <v>8028</v>
      </c>
      <c r="D1884" t="s">
        <v>8033</v>
      </c>
      <c r="E1884" s="1">
        <v>45139</v>
      </c>
      <c r="F1884">
        <v>7112.25</v>
      </c>
      <c r="G1884">
        <v>285</v>
      </c>
      <c r="H1884" t="s">
        <v>6</v>
      </c>
      <c r="I1884" t="str">
        <f>_xlfn.XLOOKUP(shipments[[#This Row],[SPID]],people[SPID],people[Sales_person],"NA",0)</f>
        <v>Gigi Bohling</v>
      </c>
      <c r="J1884">
        <f>YEAR(shipments[[#This Row],[Shipdate]])</f>
        <v>2023</v>
      </c>
      <c r="K1884">
        <f>MONTH(shipments[[#This Row],[Shipdate]])</f>
        <v>8</v>
      </c>
      <c r="L1884" t="str">
        <f>TEXT(shipments[[#This Row],[Shipdate]],"mmmm")</f>
        <v>August</v>
      </c>
      <c r="M1884">
        <f>_xlfn.XLOOKUP(shipments[[#This Row],[PID]],products[PID],products[Cost_per_box],"NA",0)</f>
        <v>5.04</v>
      </c>
      <c r="N1884">
        <f>shipments[[#This Row],[Boxes]]*shipments[[#This Row],[Cost Per Box]]</f>
        <v>1436.4</v>
      </c>
      <c r="O1884">
        <f>shipments[[#This Row],[Sales Amount]]-shipments[[#This Row],[Total Cost]]</f>
        <v>5675.85</v>
      </c>
      <c r="P1884" s="9">
        <f>shipments[[#This Row],[Profit]]/shipments[[#This Row],[Sales Amount]]</f>
        <v>0.79803859538120858</v>
      </c>
    </row>
    <row r="1885" spans="1:16" x14ac:dyDescent="1">
      <c r="A1885" t="s">
        <v>1922</v>
      </c>
      <c r="B1885" t="s">
        <v>8049</v>
      </c>
      <c r="C1885" t="s">
        <v>8028</v>
      </c>
      <c r="D1885" t="s">
        <v>8032</v>
      </c>
      <c r="E1885" s="1">
        <v>45000</v>
      </c>
      <c r="F1885">
        <v>8853.75</v>
      </c>
      <c r="G1885">
        <v>341</v>
      </c>
      <c r="H1885" t="s">
        <v>6</v>
      </c>
      <c r="I1885" t="str">
        <f>_xlfn.XLOOKUP(shipments[[#This Row],[SPID]],people[SPID],people[Sales_person],"NA",0)</f>
        <v>Gigi Bohling</v>
      </c>
      <c r="J1885">
        <f>YEAR(shipments[[#This Row],[Shipdate]])</f>
        <v>2023</v>
      </c>
      <c r="K1885">
        <f>MONTH(shipments[[#This Row],[Shipdate]])</f>
        <v>3</v>
      </c>
      <c r="L1885" t="str">
        <f>TEXT(shipments[[#This Row],[Shipdate]],"mmmm")</f>
        <v>March</v>
      </c>
      <c r="M1885">
        <f>_xlfn.XLOOKUP(shipments[[#This Row],[PID]],products[PID],products[Cost_per_box],"NA",0)</f>
        <v>5.04</v>
      </c>
      <c r="N1885">
        <f>shipments[[#This Row],[Boxes]]*shipments[[#This Row],[Cost Per Box]]</f>
        <v>1718.64</v>
      </c>
      <c r="O1885">
        <f>shipments[[#This Row],[Sales Amount]]-shipments[[#This Row],[Total Cost]]</f>
        <v>7135.11</v>
      </c>
      <c r="P1885" s="9">
        <f>shipments[[#This Row],[Profit]]/shipments[[#This Row],[Sales Amount]]</f>
        <v>0.8058856416772554</v>
      </c>
    </row>
    <row r="1886" spans="1:16" x14ac:dyDescent="1">
      <c r="A1886" t="s">
        <v>1923</v>
      </c>
      <c r="B1886" t="s">
        <v>8049</v>
      </c>
      <c r="C1886" t="s">
        <v>8029</v>
      </c>
      <c r="D1886" t="s">
        <v>8034</v>
      </c>
      <c r="E1886" s="1">
        <v>45233</v>
      </c>
      <c r="F1886">
        <v>13243.5</v>
      </c>
      <c r="G1886">
        <v>1472</v>
      </c>
      <c r="H1886" t="s">
        <v>6</v>
      </c>
      <c r="I1886" t="str">
        <f>_xlfn.XLOOKUP(shipments[[#This Row],[SPID]],people[SPID],people[Sales_person],"NA",0)</f>
        <v>Gigi Bohling</v>
      </c>
      <c r="J1886">
        <f>YEAR(shipments[[#This Row],[Shipdate]])</f>
        <v>2023</v>
      </c>
      <c r="K1886">
        <f>MONTH(shipments[[#This Row],[Shipdate]])</f>
        <v>11</v>
      </c>
      <c r="L1886" t="str">
        <f>TEXT(shipments[[#This Row],[Shipdate]],"mmmm")</f>
        <v>November</v>
      </c>
      <c r="M1886">
        <f>_xlfn.XLOOKUP(shipments[[#This Row],[PID]],products[PID],products[Cost_per_box],"NA",0)</f>
        <v>2.76</v>
      </c>
      <c r="N1886">
        <f>shipments[[#This Row],[Boxes]]*shipments[[#This Row],[Cost Per Box]]</f>
        <v>4062.72</v>
      </c>
      <c r="O1886">
        <f>shipments[[#This Row],[Sales Amount]]-shipments[[#This Row],[Total Cost]]</f>
        <v>9180.7800000000007</v>
      </c>
      <c r="P1886" s="9">
        <f>shipments[[#This Row],[Profit]]/shipments[[#This Row],[Sales Amount]]</f>
        <v>0.69322913127194474</v>
      </c>
    </row>
    <row r="1887" spans="1:16" x14ac:dyDescent="1">
      <c r="A1887" t="s">
        <v>1924</v>
      </c>
      <c r="B1887" t="s">
        <v>8049</v>
      </c>
      <c r="C1887" t="s">
        <v>8029</v>
      </c>
      <c r="D1887" t="s">
        <v>8032</v>
      </c>
      <c r="E1887" s="1">
        <v>45183</v>
      </c>
      <c r="F1887">
        <v>258.75</v>
      </c>
      <c r="G1887">
        <v>26</v>
      </c>
      <c r="H1887" t="s">
        <v>6</v>
      </c>
      <c r="I1887" t="str">
        <f>_xlfn.XLOOKUP(shipments[[#This Row],[SPID]],people[SPID],people[Sales_person],"NA",0)</f>
        <v>Gigi Bohling</v>
      </c>
      <c r="J1887">
        <f>YEAR(shipments[[#This Row],[Shipdate]])</f>
        <v>2023</v>
      </c>
      <c r="K1887">
        <f>MONTH(shipments[[#This Row],[Shipdate]])</f>
        <v>9</v>
      </c>
      <c r="L1887" t="str">
        <f>TEXT(shipments[[#This Row],[Shipdate]],"mmmm")</f>
        <v>September</v>
      </c>
      <c r="M1887">
        <f>_xlfn.XLOOKUP(shipments[[#This Row],[PID]],products[PID],products[Cost_per_box],"NA",0)</f>
        <v>2.76</v>
      </c>
      <c r="N1887">
        <f>shipments[[#This Row],[Boxes]]*shipments[[#This Row],[Cost Per Box]]</f>
        <v>71.759999999999991</v>
      </c>
      <c r="O1887">
        <f>shipments[[#This Row],[Sales Amount]]-shipments[[#This Row],[Total Cost]]</f>
        <v>186.99</v>
      </c>
      <c r="P1887" s="9">
        <f>shipments[[#This Row],[Profit]]/shipments[[#This Row],[Sales Amount]]</f>
        <v>0.72266666666666668</v>
      </c>
    </row>
    <row r="1888" spans="1:16" x14ac:dyDescent="1">
      <c r="A1888" t="s">
        <v>1925</v>
      </c>
      <c r="B1888" t="s">
        <v>8049</v>
      </c>
      <c r="C1888" t="s">
        <v>8030</v>
      </c>
      <c r="D1888" t="s">
        <v>8032</v>
      </c>
      <c r="E1888" s="1">
        <v>44967</v>
      </c>
      <c r="F1888">
        <v>1453.5</v>
      </c>
      <c r="G1888">
        <v>146</v>
      </c>
      <c r="H1888" t="s">
        <v>6</v>
      </c>
      <c r="I1888" t="str">
        <f>_xlfn.XLOOKUP(shipments[[#This Row],[SPID]],people[SPID],people[Sales_person],"NA",0)</f>
        <v>Gigi Bohling</v>
      </c>
      <c r="J1888">
        <f>YEAR(shipments[[#This Row],[Shipdate]])</f>
        <v>2023</v>
      </c>
      <c r="K1888">
        <f>MONTH(shipments[[#This Row],[Shipdate]])</f>
        <v>2</v>
      </c>
      <c r="L1888" t="str">
        <f>TEXT(shipments[[#This Row],[Shipdate]],"mmmm")</f>
        <v>February</v>
      </c>
      <c r="M1888">
        <f>_xlfn.XLOOKUP(shipments[[#This Row],[PID]],products[PID],products[Cost_per_box],"NA",0)</f>
        <v>3.32</v>
      </c>
      <c r="N1888">
        <f>shipments[[#This Row],[Boxes]]*shipments[[#This Row],[Cost Per Box]]</f>
        <v>484.71999999999997</v>
      </c>
      <c r="O1888">
        <f>shipments[[#This Row],[Sales Amount]]-shipments[[#This Row],[Total Cost]]</f>
        <v>968.78</v>
      </c>
      <c r="P1888" s="9">
        <f>shipments[[#This Row],[Profit]]/shipments[[#This Row],[Sales Amount]]</f>
        <v>0.66651530787753699</v>
      </c>
    </row>
    <row r="1889" spans="1:16" x14ac:dyDescent="1">
      <c r="A1889" t="s">
        <v>1926</v>
      </c>
      <c r="B1889" t="s">
        <v>8049</v>
      </c>
      <c r="C1889" t="s">
        <v>8030</v>
      </c>
      <c r="D1889" t="s">
        <v>8037</v>
      </c>
      <c r="E1889" s="1">
        <v>45302</v>
      </c>
      <c r="F1889">
        <v>6738.75</v>
      </c>
      <c r="G1889">
        <v>843</v>
      </c>
      <c r="H1889" t="s">
        <v>39</v>
      </c>
      <c r="I1889" t="str">
        <f>_xlfn.XLOOKUP(shipments[[#This Row],[SPID]],people[SPID],people[Sales_person],"NA",0)</f>
        <v>Gigi Bohling</v>
      </c>
      <c r="J1889">
        <f>YEAR(shipments[[#This Row],[Shipdate]])</f>
        <v>2024</v>
      </c>
      <c r="K1889">
        <f>MONTH(shipments[[#This Row],[Shipdate]])</f>
        <v>1</v>
      </c>
      <c r="L1889" t="str">
        <f>TEXT(shipments[[#This Row],[Shipdate]],"mmmm")</f>
        <v>January</v>
      </c>
      <c r="M1889">
        <f>_xlfn.XLOOKUP(shipments[[#This Row],[PID]],products[PID],products[Cost_per_box],"NA",0)</f>
        <v>3.32</v>
      </c>
      <c r="N1889">
        <f>shipments[[#This Row],[Boxes]]*shipments[[#This Row],[Cost Per Box]]</f>
        <v>2798.7599999999998</v>
      </c>
      <c r="O1889">
        <f>shipments[[#This Row],[Sales Amount]]-shipments[[#This Row],[Total Cost]]</f>
        <v>3939.9900000000002</v>
      </c>
      <c r="P1889" s="9">
        <f>shipments[[#This Row],[Profit]]/shipments[[#This Row],[Sales Amount]]</f>
        <v>0.58467668336115752</v>
      </c>
    </row>
    <row r="1890" spans="1:16" x14ac:dyDescent="1">
      <c r="A1890" t="s">
        <v>1927</v>
      </c>
      <c r="B1890" t="s">
        <v>8049</v>
      </c>
      <c r="C1890" t="s">
        <v>8030</v>
      </c>
      <c r="D1890" t="s">
        <v>8032</v>
      </c>
      <c r="E1890" s="1">
        <v>45463</v>
      </c>
      <c r="F1890">
        <v>1309.5</v>
      </c>
      <c r="G1890">
        <v>188</v>
      </c>
      <c r="H1890" t="s">
        <v>6</v>
      </c>
      <c r="I1890" t="str">
        <f>_xlfn.XLOOKUP(shipments[[#This Row],[SPID]],people[SPID],people[Sales_person],"NA",0)</f>
        <v>Gigi Bohling</v>
      </c>
      <c r="J1890">
        <f>YEAR(shipments[[#This Row],[Shipdate]])</f>
        <v>2024</v>
      </c>
      <c r="K1890">
        <f>MONTH(shipments[[#This Row],[Shipdate]])</f>
        <v>6</v>
      </c>
      <c r="L1890" t="str">
        <f>TEXT(shipments[[#This Row],[Shipdate]],"mmmm")</f>
        <v>June</v>
      </c>
      <c r="M1890">
        <f>_xlfn.XLOOKUP(shipments[[#This Row],[PID]],products[PID],products[Cost_per_box],"NA",0)</f>
        <v>3.32</v>
      </c>
      <c r="N1890">
        <f>shipments[[#This Row],[Boxes]]*shipments[[#This Row],[Cost Per Box]]</f>
        <v>624.16</v>
      </c>
      <c r="O1890">
        <f>shipments[[#This Row],[Sales Amount]]-shipments[[#This Row],[Total Cost]]</f>
        <v>685.34</v>
      </c>
      <c r="P1890" s="9">
        <f>shipments[[#This Row],[Profit]]/shipments[[#This Row],[Sales Amount]]</f>
        <v>0.52336006109201993</v>
      </c>
    </row>
    <row r="1891" spans="1:16" x14ac:dyDescent="1">
      <c r="A1891" t="s">
        <v>1928</v>
      </c>
      <c r="B1891" t="s">
        <v>8049</v>
      </c>
      <c r="C1891" t="s">
        <v>8030</v>
      </c>
      <c r="D1891" t="s">
        <v>8033</v>
      </c>
      <c r="E1891" s="1">
        <v>45467</v>
      </c>
      <c r="F1891">
        <v>4745.25</v>
      </c>
      <c r="G1891">
        <v>475</v>
      </c>
      <c r="H1891" t="s">
        <v>6</v>
      </c>
      <c r="I1891" t="str">
        <f>_xlfn.XLOOKUP(shipments[[#This Row],[SPID]],people[SPID],people[Sales_person],"NA",0)</f>
        <v>Gigi Bohling</v>
      </c>
      <c r="J1891">
        <f>YEAR(shipments[[#This Row],[Shipdate]])</f>
        <v>2024</v>
      </c>
      <c r="K1891">
        <f>MONTH(shipments[[#This Row],[Shipdate]])</f>
        <v>6</v>
      </c>
      <c r="L1891" t="str">
        <f>TEXT(shipments[[#This Row],[Shipdate]],"mmmm")</f>
        <v>June</v>
      </c>
      <c r="M1891">
        <f>_xlfn.XLOOKUP(shipments[[#This Row],[PID]],products[PID],products[Cost_per_box],"NA",0)</f>
        <v>3.32</v>
      </c>
      <c r="N1891">
        <f>shipments[[#This Row],[Boxes]]*shipments[[#This Row],[Cost Per Box]]</f>
        <v>1577</v>
      </c>
      <c r="O1891">
        <f>shipments[[#This Row],[Sales Amount]]-shipments[[#This Row],[Total Cost]]</f>
        <v>3168.25</v>
      </c>
      <c r="P1891" s="9">
        <f>shipments[[#This Row],[Profit]]/shipments[[#This Row],[Sales Amount]]</f>
        <v>0.66766766766766772</v>
      </c>
    </row>
    <row r="1892" spans="1:16" x14ac:dyDescent="1">
      <c r="A1892" t="s">
        <v>1929</v>
      </c>
      <c r="B1892" t="s">
        <v>8049</v>
      </c>
      <c r="C1892" t="s">
        <v>8031</v>
      </c>
      <c r="D1892" t="s">
        <v>8036</v>
      </c>
      <c r="E1892" s="1">
        <v>45449</v>
      </c>
      <c r="F1892">
        <v>7778.25</v>
      </c>
      <c r="G1892">
        <v>433</v>
      </c>
      <c r="H1892" t="s">
        <v>6</v>
      </c>
      <c r="I1892" t="str">
        <f>_xlfn.XLOOKUP(shipments[[#This Row],[SPID]],people[SPID],people[Sales_person],"NA",0)</f>
        <v>Gigi Bohling</v>
      </c>
      <c r="J1892">
        <f>YEAR(shipments[[#This Row],[Shipdate]])</f>
        <v>2024</v>
      </c>
      <c r="K1892">
        <f>MONTH(shipments[[#This Row],[Shipdate]])</f>
        <v>6</v>
      </c>
      <c r="L1892" t="str">
        <f>TEXT(shipments[[#This Row],[Shipdate]],"mmmm")</f>
        <v>June</v>
      </c>
      <c r="M1892">
        <f>_xlfn.XLOOKUP(shipments[[#This Row],[PID]],products[PID],products[Cost_per_box],"NA",0)</f>
        <v>2.65</v>
      </c>
      <c r="N1892">
        <f>shipments[[#This Row],[Boxes]]*shipments[[#This Row],[Cost Per Box]]</f>
        <v>1147.45</v>
      </c>
      <c r="O1892">
        <f>shipments[[#This Row],[Sales Amount]]-shipments[[#This Row],[Total Cost]]</f>
        <v>6630.8</v>
      </c>
      <c r="P1892" s="9">
        <f>shipments[[#This Row],[Profit]]/shipments[[#This Row],[Sales Amount]]</f>
        <v>0.8524796708771254</v>
      </c>
    </row>
    <row r="1893" spans="1:16" x14ac:dyDescent="1">
      <c r="A1893" t="s">
        <v>1930</v>
      </c>
      <c r="B1893" t="s">
        <v>8049</v>
      </c>
      <c r="C1893" t="s">
        <v>8031</v>
      </c>
      <c r="D1893" t="s">
        <v>8037</v>
      </c>
      <c r="E1893" s="1">
        <v>45539</v>
      </c>
      <c r="F1893">
        <v>6473.25</v>
      </c>
      <c r="G1893">
        <v>324</v>
      </c>
      <c r="H1893" t="s">
        <v>25</v>
      </c>
      <c r="I1893" t="str">
        <f>_xlfn.XLOOKUP(shipments[[#This Row],[SPID]],people[SPID],people[Sales_person],"NA",0)</f>
        <v>Gigi Bohling</v>
      </c>
      <c r="J1893">
        <f>YEAR(shipments[[#This Row],[Shipdate]])</f>
        <v>2024</v>
      </c>
      <c r="K1893">
        <f>MONTH(shipments[[#This Row],[Shipdate]])</f>
        <v>9</v>
      </c>
      <c r="L1893" t="str">
        <f>TEXT(shipments[[#This Row],[Shipdate]],"mmmm")</f>
        <v>September</v>
      </c>
      <c r="M1893">
        <f>_xlfn.XLOOKUP(shipments[[#This Row],[PID]],products[PID],products[Cost_per_box],"NA",0)</f>
        <v>2.65</v>
      </c>
      <c r="N1893">
        <f>shipments[[#This Row],[Boxes]]*shipments[[#This Row],[Cost Per Box]]</f>
        <v>858.6</v>
      </c>
      <c r="O1893">
        <f>shipments[[#This Row],[Sales Amount]]-shipments[[#This Row],[Total Cost]]</f>
        <v>5614.65</v>
      </c>
      <c r="P1893" s="9">
        <f>shipments[[#This Row],[Profit]]/shipments[[#This Row],[Sales Amount]]</f>
        <v>0.86736183524504684</v>
      </c>
    </row>
    <row r="1894" spans="1:16" x14ac:dyDescent="1">
      <c r="A1894" t="s">
        <v>1931</v>
      </c>
      <c r="B1894" t="s">
        <v>8049</v>
      </c>
      <c r="C1894" t="s">
        <v>8010</v>
      </c>
      <c r="D1894" t="s">
        <v>8036</v>
      </c>
      <c r="E1894" s="1">
        <v>45054</v>
      </c>
      <c r="F1894">
        <v>4176</v>
      </c>
      <c r="G1894">
        <v>279</v>
      </c>
      <c r="H1894" t="s">
        <v>6</v>
      </c>
      <c r="I1894" t="str">
        <f>_xlfn.XLOOKUP(shipments[[#This Row],[SPID]],people[SPID],people[Sales_person],"NA",0)</f>
        <v>Gigi Bohling</v>
      </c>
      <c r="J1894">
        <f>YEAR(shipments[[#This Row],[Shipdate]])</f>
        <v>2023</v>
      </c>
      <c r="K1894">
        <f>MONTH(shipments[[#This Row],[Shipdate]])</f>
        <v>5</v>
      </c>
      <c r="L1894" t="str">
        <f>TEXT(shipments[[#This Row],[Shipdate]],"mmmm")</f>
        <v>May</v>
      </c>
      <c r="M1894">
        <f>_xlfn.XLOOKUP(shipments[[#This Row],[PID]],products[PID],products[Cost_per_box],"NA",0)</f>
        <v>5.26</v>
      </c>
      <c r="N1894">
        <f>shipments[[#This Row],[Boxes]]*shipments[[#This Row],[Cost Per Box]]</f>
        <v>1467.54</v>
      </c>
      <c r="O1894">
        <f>shipments[[#This Row],[Sales Amount]]-shipments[[#This Row],[Total Cost]]</f>
        <v>2708.46</v>
      </c>
      <c r="P1894" s="9">
        <f>shipments[[#This Row],[Profit]]/shipments[[#This Row],[Sales Amount]]</f>
        <v>0.64857758620689654</v>
      </c>
    </row>
    <row r="1895" spans="1:16" x14ac:dyDescent="1">
      <c r="A1895" t="s">
        <v>1932</v>
      </c>
      <c r="B1895" t="s">
        <v>8049</v>
      </c>
      <c r="C1895" t="s">
        <v>8010</v>
      </c>
      <c r="D1895" t="s">
        <v>8037</v>
      </c>
      <c r="E1895" s="1">
        <v>45349</v>
      </c>
      <c r="F1895">
        <v>306</v>
      </c>
      <c r="G1895">
        <v>24</v>
      </c>
      <c r="H1895" t="s">
        <v>6</v>
      </c>
      <c r="I1895" t="str">
        <f>_xlfn.XLOOKUP(shipments[[#This Row],[SPID]],people[SPID],people[Sales_person],"NA",0)</f>
        <v>Gigi Bohling</v>
      </c>
      <c r="J1895">
        <f>YEAR(shipments[[#This Row],[Shipdate]])</f>
        <v>2024</v>
      </c>
      <c r="K1895">
        <f>MONTH(shipments[[#This Row],[Shipdate]])</f>
        <v>2</v>
      </c>
      <c r="L1895" t="str">
        <f>TEXT(shipments[[#This Row],[Shipdate]],"mmmm")</f>
        <v>February</v>
      </c>
      <c r="M1895">
        <f>_xlfn.XLOOKUP(shipments[[#This Row],[PID]],products[PID],products[Cost_per_box],"NA",0)</f>
        <v>5.26</v>
      </c>
      <c r="N1895">
        <f>shipments[[#This Row],[Boxes]]*shipments[[#This Row],[Cost Per Box]]</f>
        <v>126.24</v>
      </c>
      <c r="O1895">
        <f>shipments[[#This Row],[Sales Amount]]-shipments[[#This Row],[Total Cost]]</f>
        <v>179.76</v>
      </c>
      <c r="P1895" s="9">
        <f>shipments[[#This Row],[Profit]]/shipments[[#This Row],[Sales Amount]]</f>
        <v>0.58745098039215682</v>
      </c>
    </row>
    <row r="1896" spans="1:16" x14ac:dyDescent="1">
      <c r="A1896" t="s">
        <v>1933</v>
      </c>
      <c r="B1896" t="s">
        <v>8049</v>
      </c>
      <c r="C1896" t="s">
        <v>8010</v>
      </c>
      <c r="D1896" t="s">
        <v>8037</v>
      </c>
      <c r="E1896" s="1">
        <v>45511</v>
      </c>
      <c r="F1896">
        <v>726.75</v>
      </c>
      <c r="G1896">
        <v>61</v>
      </c>
      <c r="H1896" t="s">
        <v>17</v>
      </c>
      <c r="I1896" t="str">
        <f>_xlfn.XLOOKUP(shipments[[#This Row],[SPID]],people[SPID],people[Sales_person],"NA",0)</f>
        <v>Gigi Bohling</v>
      </c>
      <c r="J1896">
        <f>YEAR(shipments[[#This Row],[Shipdate]])</f>
        <v>2024</v>
      </c>
      <c r="K1896">
        <f>MONTH(shipments[[#This Row],[Shipdate]])</f>
        <v>8</v>
      </c>
      <c r="L1896" t="str">
        <f>TEXT(shipments[[#This Row],[Shipdate]],"mmmm")</f>
        <v>August</v>
      </c>
      <c r="M1896">
        <f>_xlfn.XLOOKUP(shipments[[#This Row],[PID]],products[PID],products[Cost_per_box],"NA",0)</f>
        <v>5.26</v>
      </c>
      <c r="N1896">
        <f>shipments[[#This Row],[Boxes]]*shipments[[#This Row],[Cost Per Box]]</f>
        <v>320.86</v>
      </c>
      <c r="O1896">
        <f>shipments[[#This Row],[Sales Amount]]-shipments[[#This Row],[Total Cost]]</f>
        <v>405.89</v>
      </c>
      <c r="P1896" s="9">
        <f>shipments[[#This Row],[Profit]]/shipments[[#This Row],[Sales Amount]]</f>
        <v>0.55850017199862401</v>
      </c>
    </row>
    <row r="1897" spans="1:16" x14ac:dyDescent="1">
      <c r="A1897" t="s">
        <v>1934</v>
      </c>
      <c r="B1897" t="s">
        <v>8049</v>
      </c>
      <c r="C1897" t="s">
        <v>8010</v>
      </c>
      <c r="D1897" t="s">
        <v>8032</v>
      </c>
      <c r="E1897" s="1">
        <v>45285</v>
      </c>
      <c r="F1897">
        <v>3111.75</v>
      </c>
      <c r="G1897">
        <v>260</v>
      </c>
      <c r="H1897" t="s">
        <v>6</v>
      </c>
      <c r="I1897" t="str">
        <f>_xlfn.XLOOKUP(shipments[[#This Row],[SPID]],people[SPID],people[Sales_person],"NA",0)</f>
        <v>Gigi Bohling</v>
      </c>
      <c r="J1897">
        <f>YEAR(shipments[[#This Row],[Shipdate]])</f>
        <v>2023</v>
      </c>
      <c r="K1897">
        <f>MONTH(shipments[[#This Row],[Shipdate]])</f>
        <v>12</v>
      </c>
      <c r="L1897" t="str">
        <f>TEXT(shipments[[#This Row],[Shipdate]],"mmmm")</f>
        <v>December</v>
      </c>
      <c r="M1897">
        <f>_xlfn.XLOOKUP(shipments[[#This Row],[PID]],products[PID],products[Cost_per_box],"NA",0)</f>
        <v>5.26</v>
      </c>
      <c r="N1897">
        <f>shipments[[#This Row],[Boxes]]*shipments[[#This Row],[Cost Per Box]]</f>
        <v>1367.6</v>
      </c>
      <c r="O1897">
        <f>shipments[[#This Row],[Sales Amount]]-shipments[[#This Row],[Total Cost]]</f>
        <v>1744.15</v>
      </c>
      <c r="P1897" s="9">
        <f>shipments[[#This Row],[Profit]]/shipments[[#This Row],[Sales Amount]]</f>
        <v>0.56050453924640475</v>
      </c>
    </row>
    <row r="1898" spans="1:16" x14ac:dyDescent="1">
      <c r="A1898" t="s">
        <v>1935</v>
      </c>
      <c r="B1898" t="s">
        <v>8049</v>
      </c>
      <c r="C1898" t="s">
        <v>8011</v>
      </c>
      <c r="D1898" t="s">
        <v>8032</v>
      </c>
      <c r="E1898" s="1">
        <v>45342</v>
      </c>
      <c r="F1898">
        <v>8723.25</v>
      </c>
      <c r="G1898">
        <v>546</v>
      </c>
      <c r="H1898" t="s">
        <v>6</v>
      </c>
      <c r="I1898" t="str">
        <f>_xlfn.XLOOKUP(shipments[[#This Row],[SPID]],people[SPID],people[Sales_person],"NA",0)</f>
        <v>Gigi Bohling</v>
      </c>
      <c r="J1898">
        <f>YEAR(shipments[[#This Row],[Shipdate]])</f>
        <v>2024</v>
      </c>
      <c r="K1898">
        <f>MONTH(shipments[[#This Row],[Shipdate]])</f>
        <v>2</v>
      </c>
      <c r="L1898" t="str">
        <f>TEXT(shipments[[#This Row],[Shipdate]],"mmmm")</f>
        <v>February</v>
      </c>
      <c r="M1898">
        <f>_xlfn.XLOOKUP(shipments[[#This Row],[PID]],products[PID],products[Cost_per_box],"NA",0)</f>
        <v>7.48</v>
      </c>
      <c r="N1898">
        <f>shipments[[#This Row],[Boxes]]*shipments[[#This Row],[Cost Per Box]]</f>
        <v>4084.0800000000004</v>
      </c>
      <c r="O1898">
        <f>shipments[[#This Row],[Sales Amount]]-shipments[[#This Row],[Total Cost]]</f>
        <v>4639.17</v>
      </c>
      <c r="P1898" s="9">
        <f>shipments[[#This Row],[Profit]]/shipments[[#This Row],[Sales Amount]]</f>
        <v>0.53181669675866217</v>
      </c>
    </row>
    <row r="1899" spans="1:16" x14ac:dyDescent="1">
      <c r="A1899" t="s">
        <v>1936</v>
      </c>
      <c r="B1899" t="s">
        <v>8049</v>
      </c>
      <c r="C1899" t="s">
        <v>8011</v>
      </c>
      <c r="D1899" t="s">
        <v>8032</v>
      </c>
      <c r="E1899" s="1">
        <v>44974</v>
      </c>
      <c r="F1899">
        <v>4671</v>
      </c>
      <c r="G1899">
        <v>312</v>
      </c>
      <c r="H1899" t="s">
        <v>6</v>
      </c>
      <c r="I1899" t="str">
        <f>_xlfn.XLOOKUP(shipments[[#This Row],[SPID]],people[SPID],people[Sales_person],"NA",0)</f>
        <v>Gigi Bohling</v>
      </c>
      <c r="J1899">
        <f>YEAR(shipments[[#This Row],[Shipdate]])</f>
        <v>2023</v>
      </c>
      <c r="K1899">
        <f>MONTH(shipments[[#This Row],[Shipdate]])</f>
        <v>2</v>
      </c>
      <c r="L1899" t="str">
        <f>TEXT(shipments[[#This Row],[Shipdate]],"mmmm")</f>
        <v>February</v>
      </c>
      <c r="M1899">
        <f>_xlfn.XLOOKUP(shipments[[#This Row],[PID]],products[PID],products[Cost_per_box],"NA",0)</f>
        <v>7.48</v>
      </c>
      <c r="N1899">
        <f>shipments[[#This Row],[Boxes]]*shipments[[#This Row],[Cost Per Box]]</f>
        <v>2333.7600000000002</v>
      </c>
      <c r="O1899">
        <f>shipments[[#This Row],[Sales Amount]]-shipments[[#This Row],[Total Cost]]</f>
        <v>2337.2399999999998</v>
      </c>
      <c r="P1899" s="9">
        <f>shipments[[#This Row],[Profit]]/shipments[[#This Row],[Sales Amount]]</f>
        <v>0.50037251123956317</v>
      </c>
    </row>
    <row r="1900" spans="1:16" x14ac:dyDescent="1">
      <c r="A1900" t="s">
        <v>1937</v>
      </c>
      <c r="B1900" t="s">
        <v>8049</v>
      </c>
      <c r="C1900" t="s">
        <v>8013</v>
      </c>
      <c r="D1900" t="s">
        <v>8037</v>
      </c>
      <c r="E1900" s="1">
        <v>45378</v>
      </c>
      <c r="F1900">
        <v>3064.5</v>
      </c>
      <c r="G1900">
        <v>341</v>
      </c>
      <c r="H1900" t="s">
        <v>6</v>
      </c>
      <c r="I1900" t="str">
        <f>_xlfn.XLOOKUP(shipments[[#This Row],[SPID]],people[SPID],people[Sales_person],"NA",0)</f>
        <v>Gigi Bohling</v>
      </c>
      <c r="J1900">
        <f>YEAR(shipments[[#This Row],[Shipdate]])</f>
        <v>2024</v>
      </c>
      <c r="K1900">
        <f>MONTH(shipments[[#This Row],[Shipdate]])</f>
        <v>3</v>
      </c>
      <c r="L1900" t="str">
        <f>TEXT(shipments[[#This Row],[Shipdate]],"mmmm")</f>
        <v>March</v>
      </c>
      <c r="M1900">
        <f>_xlfn.XLOOKUP(shipments[[#This Row],[PID]],products[PID],products[Cost_per_box],"NA",0)</f>
        <v>3.85</v>
      </c>
      <c r="N1900">
        <f>shipments[[#This Row],[Boxes]]*shipments[[#This Row],[Cost Per Box]]</f>
        <v>1312.8500000000001</v>
      </c>
      <c r="O1900">
        <f>shipments[[#This Row],[Sales Amount]]-shipments[[#This Row],[Total Cost]]</f>
        <v>1751.6499999999999</v>
      </c>
      <c r="P1900" s="9">
        <f>shipments[[#This Row],[Profit]]/shipments[[#This Row],[Sales Amount]]</f>
        <v>0.57159406102137378</v>
      </c>
    </row>
    <row r="1901" spans="1:16" x14ac:dyDescent="1">
      <c r="A1901" t="s">
        <v>1938</v>
      </c>
      <c r="B1901" t="s">
        <v>8049</v>
      </c>
      <c r="C1901" t="s">
        <v>8013</v>
      </c>
      <c r="D1901" t="s">
        <v>8035</v>
      </c>
      <c r="E1901" s="1">
        <v>45328</v>
      </c>
      <c r="F1901">
        <v>1253.25</v>
      </c>
      <c r="G1901">
        <v>209</v>
      </c>
      <c r="H1901" t="s">
        <v>6</v>
      </c>
      <c r="I1901" t="str">
        <f>_xlfn.XLOOKUP(shipments[[#This Row],[SPID]],people[SPID],people[Sales_person],"NA",0)</f>
        <v>Gigi Bohling</v>
      </c>
      <c r="J1901">
        <f>YEAR(shipments[[#This Row],[Shipdate]])</f>
        <v>2024</v>
      </c>
      <c r="K1901">
        <f>MONTH(shipments[[#This Row],[Shipdate]])</f>
        <v>2</v>
      </c>
      <c r="L1901" t="str">
        <f>TEXT(shipments[[#This Row],[Shipdate]],"mmmm")</f>
        <v>February</v>
      </c>
      <c r="M1901">
        <f>_xlfn.XLOOKUP(shipments[[#This Row],[PID]],products[PID],products[Cost_per_box],"NA",0)</f>
        <v>3.85</v>
      </c>
      <c r="N1901">
        <f>shipments[[#This Row],[Boxes]]*shipments[[#This Row],[Cost Per Box]]</f>
        <v>804.65</v>
      </c>
      <c r="O1901">
        <f>shipments[[#This Row],[Sales Amount]]-shipments[[#This Row],[Total Cost]]</f>
        <v>448.6</v>
      </c>
      <c r="P1901" s="9">
        <f>shipments[[#This Row],[Profit]]/shipments[[#This Row],[Sales Amount]]</f>
        <v>0.35794933173748256</v>
      </c>
    </row>
    <row r="1902" spans="1:16" x14ac:dyDescent="1">
      <c r="A1902" t="s">
        <v>1939</v>
      </c>
      <c r="B1902" t="s">
        <v>8049</v>
      </c>
      <c r="C1902" t="s">
        <v>8013</v>
      </c>
      <c r="D1902" t="s">
        <v>8032</v>
      </c>
      <c r="E1902" s="1">
        <v>45545</v>
      </c>
      <c r="F1902">
        <v>4452.75</v>
      </c>
      <c r="G1902">
        <v>743</v>
      </c>
      <c r="H1902" t="s">
        <v>25</v>
      </c>
      <c r="I1902" t="str">
        <f>_xlfn.XLOOKUP(shipments[[#This Row],[SPID]],people[SPID],people[Sales_person],"NA",0)</f>
        <v>Gigi Bohling</v>
      </c>
      <c r="J1902">
        <f>YEAR(shipments[[#This Row],[Shipdate]])</f>
        <v>2024</v>
      </c>
      <c r="K1902">
        <f>MONTH(shipments[[#This Row],[Shipdate]])</f>
        <v>9</v>
      </c>
      <c r="L1902" t="str">
        <f>TEXT(shipments[[#This Row],[Shipdate]],"mmmm")</f>
        <v>September</v>
      </c>
      <c r="M1902">
        <f>_xlfn.XLOOKUP(shipments[[#This Row],[PID]],products[PID],products[Cost_per_box],"NA",0)</f>
        <v>3.85</v>
      </c>
      <c r="N1902">
        <f>shipments[[#This Row],[Boxes]]*shipments[[#This Row],[Cost Per Box]]</f>
        <v>2860.55</v>
      </c>
      <c r="O1902">
        <f>shipments[[#This Row],[Sales Amount]]-shipments[[#This Row],[Total Cost]]</f>
        <v>1592.1999999999998</v>
      </c>
      <c r="P1902" s="9">
        <f>shipments[[#This Row],[Profit]]/shipments[[#This Row],[Sales Amount]]</f>
        <v>0.35757677839537361</v>
      </c>
    </row>
    <row r="1903" spans="1:16" x14ac:dyDescent="1">
      <c r="A1903" t="s">
        <v>1940</v>
      </c>
      <c r="B1903" t="s">
        <v>8049</v>
      </c>
      <c r="C1903" t="s">
        <v>8014</v>
      </c>
      <c r="D1903" t="s">
        <v>8032</v>
      </c>
      <c r="E1903" s="1">
        <v>45140</v>
      </c>
      <c r="F1903">
        <v>3964.5</v>
      </c>
      <c r="G1903">
        <v>441</v>
      </c>
      <c r="H1903" t="s">
        <v>6</v>
      </c>
      <c r="I1903" t="str">
        <f>_xlfn.XLOOKUP(shipments[[#This Row],[SPID]],people[SPID],people[Sales_person],"NA",0)</f>
        <v>Gigi Bohling</v>
      </c>
      <c r="J1903">
        <f>YEAR(shipments[[#This Row],[Shipdate]])</f>
        <v>2023</v>
      </c>
      <c r="K1903">
        <f>MONTH(shipments[[#This Row],[Shipdate]])</f>
        <v>8</v>
      </c>
      <c r="L1903" t="str">
        <f>TEXT(shipments[[#This Row],[Shipdate]],"mmmm")</f>
        <v>August</v>
      </c>
      <c r="M1903">
        <f>_xlfn.XLOOKUP(shipments[[#This Row],[PID]],products[PID],products[Cost_per_box],"NA",0)</f>
        <v>5.72</v>
      </c>
      <c r="N1903">
        <f>shipments[[#This Row],[Boxes]]*shipments[[#This Row],[Cost Per Box]]</f>
        <v>2522.52</v>
      </c>
      <c r="O1903">
        <f>shipments[[#This Row],[Sales Amount]]-shipments[[#This Row],[Total Cost]]</f>
        <v>1441.98</v>
      </c>
      <c r="P1903" s="9">
        <f>shipments[[#This Row],[Profit]]/shipments[[#This Row],[Sales Amount]]</f>
        <v>0.36372304199772987</v>
      </c>
    </row>
    <row r="1904" spans="1:16" x14ac:dyDescent="1">
      <c r="A1904" t="s">
        <v>1941</v>
      </c>
      <c r="B1904" t="s">
        <v>8049</v>
      </c>
      <c r="C1904" t="s">
        <v>8014</v>
      </c>
      <c r="D1904" t="s">
        <v>8034</v>
      </c>
      <c r="E1904" s="1">
        <v>45078</v>
      </c>
      <c r="F1904">
        <v>5976</v>
      </c>
      <c r="G1904">
        <v>664</v>
      </c>
      <c r="H1904" t="s">
        <v>6</v>
      </c>
      <c r="I1904" t="str">
        <f>_xlfn.XLOOKUP(shipments[[#This Row],[SPID]],people[SPID],people[Sales_person],"NA",0)</f>
        <v>Gigi Bohling</v>
      </c>
      <c r="J1904">
        <f>YEAR(shipments[[#This Row],[Shipdate]])</f>
        <v>2023</v>
      </c>
      <c r="K1904">
        <f>MONTH(shipments[[#This Row],[Shipdate]])</f>
        <v>6</v>
      </c>
      <c r="L1904" t="str">
        <f>TEXT(shipments[[#This Row],[Shipdate]],"mmmm")</f>
        <v>June</v>
      </c>
      <c r="M1904">
        <f>_xlfn.XLOOKUP(shipments[[#This Row],[PID]],products[PID],products[Cost_per_box],"NA",0)</f>
        <v>5.72</v>
      </c>
      <c r="N1904">
        <f>shipments[[#This Row],[Boxes]]*shipments[[#This Row],[Cost Per Box]]</f>
        <v>3798.08</v>
      </c>
      <c r="O1904">
        <f>shipments[[#This Row],[Sales Amount]]-shipments[[#This Row],[Total Cost]]</f>
        <v>2177.92</v>
      </c>
      <c r="P1904" s="9">
        <f>shipments[[#This Row],[Profit]]/shipments[[#This Row],[Sales Amount]]</f>
        <v>0.36444444444444446</v>
      </c>
    </row>
    <row r="1905" spans="1:16" x14ac:dyDescent="1">
      <c r="A1905" t="s">
        <v>1942</v>
      </c>
      <c r="B1905" t="s">
        <v>8049</v>
      </c>
      <c r="C1905" t="s">
        <v>8014</v>
      </c>
      <c r="D1905" t="s">
        <v>8036</v>
      </c>
      <c r="E1905" s="1">
        <v>45464</v>
      </c>
      <c r="F1905">
        <v>515.25</v>
      </c>
      <c r="G1905">
        <v>58</v>
      </c>
      <c r="H1905" t="s">
        <v>6</v>
      </c>
      <c r="I1905" t="str">
        <f>_xlfn.XLOOKUP(shipments[[#This Row],[SPID]],people[SPID],people[Sales_person],"NA",0)</f>
        <v>Gigi Bohling</v>
      </c>
      <c r="J1905">
        <f>YEAR(shipments[[#This Row],[Shipdate]])</f>
        <v>2024</v>
      </c>
      <c r="K1905">
        <f>MONTH(shipments[[#This Row],[Shipdate]])</f>
        <v>6</v>
      </c>
      <c r="L1905" t="str">
        <f>TEXT(shipments[[#This Row],[Shipdate]],"mmmm")</f>
        <v>June</v>
      </c>
      <c r="M1905">
        <f>_xlfn.XLOOKUP(shipments[[#This Row],[PID]],products[PID],products[Cost_per_box],"NA",0)</f>
        <v>5.72</v>
      </c>
      <c r="N1905">
        <f>shipments[[#This Row],[Boxes]]*shipments[[#This Row],[Cost Per Box]]</f>
        <v>331.76</v>
      </c>
      <c r="O1905">
        <f>shipments[[#This Row],[Sales Amount]]-shipments[[#This Row],[Total Cost]]</f>
        <v>183.49</v>
      </c>
      <c r="P1905" s="9">
        <f>shipments[[#This Row],[Profit]]/shipments[[#This Row],[Sales Amount]]</f>
        <v>0.35611838913148958</v>
      </c>
    </row>
    <row r="1906" spans="1:16" x14ac:dyDescent="1">
      <c r="A1906" t="s">
        <v>1943</v>
      </c>
      <c r="B1906" t="s">
        <v>8049</v>
      </c>
      <c r="C1906" t="s">
        <v>8015</v>
      </c>
      <c r="D1906" t="s">
        <v>8032</v>
      </c>
      <c r="E1906" s="1">
        <v>45532</v>
      </c>
      <c r="F1906">
        <v>5163.75</v>
      </c>
      <c r="G1906">
        <v>192</v>
      </c>
      <c r="H1906" t="s">
        <v>17</v>
      </c>
      <c r="I1906" t="str">
        <f>_xlfn.XLOOKUP(shipments[[#This Row],[SPID]],people[SPID],people[Sales_person],"NA",0)</f>
        <v>Gigi Bohling</v>
      </c>
      <c r="J1906">
        <f>YEAR(shipments[[#This Row],[Shipdate]])</f>
        <v>2024</v>
      </c>
      <c r="K1906">
        <f>MONTH(shipments[[#This Row],[Shipdate]])</f>
        <v>8</v>
      </c>
      <c r="L1906" t="str">
        <f>TEXT(shipments[[#This Row],[Shipdate]],"mmmm")</f>
        <v>August</v>
      </c>
      <c r="M1906">
        <f>_xlfn.XLOOKUP(shipments[[#This Row],[PID]],products[PID],products[Cost_per_box],"NA",0)</f>
        <v>6.31</v>
      </c>
      <c r="N1906">
        <f>shipments[[#This Row],[Boxes]]*shipments[[#This Row],[Cost Per Box]]</f>
        <v>1211.52</v>
      </c>
      <c r="O1906">
        <f>shipments[[#This Row],[Sales Amount]]-shipments[[#This Row],[Total Cost]]</f>
        <v>3952.23</v>
      </c>
      <c r="P1906" s="9">
        <f>shipments[[#This Row],[Profit]]/shipments[[#This Row],[Sales Amount]]</f>
        <v>0.76537981118373277</v>
      </c>
    </row>
    <row r="1907" spans="1:16" x14ac:dyDescent="1">
      <c r="A1907" t="s">
        <v>1944</v>
      </c>
      <c r="B1907" t="s">
        <v>8049</v>
      </c>
      <c r="C1907" t="s">
        <v>8015</v>
      </c>
      <c r="D1907" t="s">
        <v>8032</v>
      </c>
      <c r="E1907" s="1">
        <v>45510</v>
      </c>
      <c r="F1907">
        <v>1302.75</v>
      </c>
      <c r="G1907">
        <v>51</v>
      </c>
      <c r="H1907" t="s">
        <v>17</v>
      </c>
      <c r="I1907" t="str">
        <f>_xlfn.XLOOKUP(shipments[[#This Row],[SPID]],people[SPID],people[Sales_person],"NA",0)</f>
        <v>Gigi Bohling</v>
      </c>
      <c r="J1907">
        <f>YEAR(shipments[[#This Row],[Shipdate]])</f>
        <v>2024</v>
      </c>
      <c r="K1907">
        <f>MONTH(shipments[[#This Row],[Shipdate]])</f>
        <v>8</v>
      </c>
      <c r="L1907" t="str">
        <f>TEXT(shipments[[#This Row],[Shipdate]],"mmmm")</f>
        <v>August</v>
      </c>
      <c r="M1907">
        <f>_xlfn.XLOOKUP(shipments[[#This Row],[PID]],products[PID],products[Cost_per_box],"NA",0)</f>
        <v>6.31</v>
      </c>
      <c r="N1907">
        <f>shipments[[#This Row],[Boxes]]*shipments[[#This Row],[Cost Per Box]]</f>
        <v>321.81</v>
      </c>
      <c r="O1907">
        <f>shipments[[#This Row],[Sales Amount]]-shipments[[#This Row],[Total Cost]]</f>
        <v>980.94</v>
      </c>
      <c r="P1907" s="9">
        <f>shipments[[#This Row],[Profit]]/shipments[[#This Row],[Sales Amount]]</f>
        <v>0.75297639608520439</v>
      </c>
    </row>
    <row r="1908" spans="1:16" x14ac:dyDescent="1">
      <c r="A1908" t="s">
        <v>1945</v>
      </c>
      <c r="B1908" t="s">
        <v>8049</v>
      </c>
      <c r="C1908" t="s">
        <v>8016</v>
      </c>
      <c r="D1908" t="s">
        <v>8036</v>
      </c>
      <c r="E1908" s="1">
        <v>45474</v>
      </c>
      <c r="F1908">
        <v>5269.5</v>
      </c>
      <c r="G1908">
        <v>203</v>
      </c>
      <c r="H1908" t="s">
        <v>17</v>
      </c>
      <c r="I1908" t="str">
        <f>_xlfn.XLOOKUP(shipments[[#This Row],[SPID]],people[SPID],people[Sales_person],"NA",0)</f>
        <v>Gigi Bohling</v>
      </c>
      <c r="J1908">
        <f>YEAR(shipments[[#This Row],[Shipdate]])</f>
        <v>2024</v>
      </c>
      <c r="K1908">
        <f>MONTH(shipments[[#This Row],[Shipdate]])</f>
        <v>7</v>
      </c>
      <c r="L1908" t="str">
        <f>TEXT(shipments[[#This Row],[Shipdate]],"mmmm")</f>
        <v>July</v>
      </c>
      <c r="M1908">
        <f>_xlfn.XLOOKUP(shipments[[#This Row],[PID]],products[PID],products[Cost_per_box],"NA",0)</f>
        <v>9.94</v>
      </c>
      <c r="N1908">
        <f>shipments[[#This Row],[Boxes]]*shipments[[#This Row],[Cost Per Box]]</f>
        <v>2017.82</v>
      </c>
      <c r="O1908">
        <f>shipments[[#This Row],[Sales Amount]]-shipments[[#This Row],[Total Cost]]</f>
        <v>3251.6800000000003</v>
      </c>
      <c r="P1908" s="9">
        <f>shipments[[#This Row],[Profit]]/shipments[[#This Row],[Sales Amount]]</f>
        <v>0.61707562387323278</v>
      </c>
    </row>
    <row r="1909" spans="1:16" x14ac:dyDescent="1">
      <c r="A1909" t="s">
        <v>1946</v>
      </c>
      <c r="B1909" t="s">
        <v>8049</v>
      </c>
      <c r="C1909" t="s">
        <v>8016</v>
      </c>
      <c r="D1909" t="s">
        <v>8032</v>
      </c>
      <c r="E1909" s="1">
        <v>45275</v>
      </c>
      <c r="F1909">
        <v>5368.5</v>
      </c>
      <c r="G1909">
        <v>207</v>
      </c>
      <c r="H1909" t="s">
        <v>6</v>
      </c>
      <c r="I1909" t="str">
        <f>_xlfn.XLOOKUP(shipments[[#This Row],[SPID]],people[SPID],people[Sales_person],"NA",0)</f>
        <v>Gigi Bohling</v>
      </c>
      <c r="J1909">
        <f>YEAR(shipments[[#This Row],[Shipdate]])</f>
        <v>2023</v>
      </c>
      <c r="K1909">
        <f>MONTH(shipments[[#This Row],[Shipdate]])</f>
        <v>12</v>
      </c>
      <c r="L1909" t="str">
        <f>TEXT(shipments[[#This Row],[Shipdate]],"mmmm")</f>
        <v>December</v>
      </c>
      <c r="M1909">
        <f>_xlfn.XLOOKUP(shipments[[#This Row],[PID]],products[PID],products[Cost_per_box],"NA",0)</f>
        <v>9.94</v>
      </c>
      <c r="N1909">
        <f>shipments[[#This Row],[Boxes]]*shipments[[#This Row],[Cost Per Box]]</f>
        <v>2057.58</v>
      </c>
      <c r="O1909">
        <f>shipments[[#This Row],[Sales Amount]]-shipments[[#This Row],[Total Cost]]</f>
        <v>3310.92</v>
      </c>
      <c r="P1909" s="9">
        <f>shipments[[#This Row],[Profit]]/shipments[[#This Row],[Sales Amount]]</f>
        <v>0.61673093042749372</v>
      </c>
    </row>
    <row r="1910" spans="1:16" x14ac:dyDescent="1">
      <c r="A1910" t="s">
        <v>1947</v>
      </c>
      <c r="B1910" t="s">
        <v>8049</v>
      </c>
      <c r="C1910" t="s">
        <v>8016</v>
      </c>
      <c r="D1910" t="s">
        <v>8036</v>
      </c>
      <c r="E1910" s="1">
        <v>44999</v>
      </c>
      <c r="F1910">
        <v>5400</v>
      </c>
      <c r="G1910">
        <v>208</v>
      </c>
      <c r="H1910" t="s">
        <v>6</v>
      </c>
      <c r="I1910" t="str">
        <f>_xlfn.XLOOKUP(shipments[[#This Row],[SPID]],people[SPID],people[Sales_person],"NA",0)</f>
        <v>Gigi Bohling</v>
      </c>
      <c r="J1910">
        <f>YEAR(shipments[[#This Row],[Shipdate]])</f>
        <v>2023</v>
      </c>
      <c r="K1910">
        <f>MONTH(shipments[[#This Row],[Shipdate]])</f>
        <v>3</v>
      </c>
      <c r="L1910" t="str">
        <f>TEXT(shipments[[#This Row],[Shipdate]],"mmmm")</f>
        <v>March</v>
      </c>
      <c r="M1910">
        <f>_xlfn.XLOOKUP(shipments[[#This Row],[PID]],products[PID],products[Cost_per_box],"NA",0)</f>
        <v>9.94</v>
      </c>
      <c r="N1910">
        <f>shipments[[#This Row],[Boxes]]*shipments[[#This Row],[Cost Per Box]]</f>
        <v>2067.52</v>
      </c>
      <c r="O1910">
        <f>shipments[[#This Row],[Sales Amount]]-shipments[[#This Row],[Total Cost]]</f>
        <v>3332.48</v>
      </c>
      <c r="P1910" s="9">
        <f>shipments[[#This Row],[Profit]]/shipments[[#This Row],[Sales Amount]]</f>
        <v>0.61712592592592597</v>
      </c>
    </row>
    <row r="1911" spans="1:16" x14ac:dyDescent="1">
      <c r="A1911" t="s">
        <v>1948</v>
      </c>
      <c r="B1911" t="s">
        <v>8049</v>
      </c>
      <c r="C1911" t="s">
        <v>8017</v>
      </c>
      <c r="D1911" t="s">
        <v>8033</v>
      </c>
      <c r="E1911" s="1">
        <v>45474</v>
      </c>
      <c r="F1911">
        <v>2216.25</v>
      </c>
      <c r="G1911">
        <v>101</v>
      </c>
      <c r="H1911" t="s">
        <v>39</v>
      </c>
      <c r="I1911" t="str">
        <f>_xlfn.XLOOKUP(shipments[[#This Row],[SPID]],people[SPID],people[Sales_person],"NA",0)</f>
        <v>Gigi Bohling</v>
      </c>
      <c r="J1911">
        <f>YEAR(shipments[[#This Row],[Shipdate]])</f>
        <v>2024</v>
      </c>
      <c r="K1911">
        <f>MONTH(shipments[[#This Row],[Shipdate]])</f>
        <v>7</v>
      </c>
      <c r="L1911" t="str">
        <f>TEXT(shipments[[#This Row],[Shipdate]],"mmmm")</f>
        <v>July</v>
      </c>
      <c r="M1911">
        <f>_xlfn.XLOOKUP(shipments[[#This Row],[PID]],products[PID],products[Cost_per_box],"NA",0)</f>
        <v>7.73</v>
      </c>
      <c r="N1911">
        <f>shipments[[#This Row],[Boxes]]*shipments[[#This Row],[Cost Per Box]]</f>
        <v>780.73</v>
      </c>
      <c r="O1911">
        <f>shipments[[#This Row],[Sales Amount]]-shipments[[#This Row],[Total Cost]]</f>
        <v>1435.52</v>
      </c>
      <c r="P1911" s="9">
        <f>shipments[[#This Row],[Profit]]/shipments[[#This Row],[Sales Amount]]</f>
        <v>0.64772476029328818</v>
      </c>
    </row>
    <row r="1912" spans="1:16" x14ac:dyDescent="1">
      <c r="A1912" t="s">
        <v>1949</v>
      </c>
      <c r="B1912" t="s">
        <v>8049</v>
      </c>
      <c r="C1912" t="s">
        <v>8017</v>
      </c>
      <c r="D1912" t="s">
        <v>8037</v>
      </c>
      <c r="E1912" s="1">
        <v>45139</v>
      </c>
      <c r="F1912">
        <v>5539.5</v>
      </c>
      <c r="G1912">
        <v>292</v>
      </c>
      <c r="H1912" t="s">
        <v>6</v>
      </c>
      <c r="I1912" t="str">
        <f>_xlfn.XLOOKUP(shipments[[#This Row],[SPID]],people[SPID],people[Sales_person],"NA",0)</f>
        <v>Gigi Bohling</v>
      </c>
      <c r="J1912">
        <f>YEAR(shipments[[#This Row],[Shipdate]])</f>
        <v>2023</v>
      </c>
      <c r="K1912">
        <f>MONTH(shipments[[#This Row],[Shipdate]])</f>
        <v>8</v>
      </c>
      <c r="L1912" t="str">
        <f>TEXT(shipments[[#This Row],[Shipdate]],"mmmm")</f>
        <v>August</v>
      </c>
      <c r="M1912">
        <f>_xlfn.XLOOKUP(shipments[[#This Row],[PID]],products[PID],products[Cost_per_box],"NA",0)</f>
        <v>7.73</v>
      </c>
      <c r="N1912">
        <f>shipments[[#This Row],[Boxes]]*shipments[[#This Row],[Cost Per Box]]</f>
        <v>2257.1600000000003</v>
      </c>
      <c r="O1912">
        <f>shipments[[#This Row],[Sales Amount]]-shipments[[#This Row],[Total Cost]]</f>
        <v>3282.3399999999997</v>
      </c>
      <c r="P1912" s="9">
        <f>shipments[[#This Row],[Profit]]/shipments[[#This Row],[Sales Amount]]</f>
        <v>0.5925336221680656</v>
      </c>
    </row>
    <row r="1913" spans="1:16" x14ac:dyDescent="1">
      <c r="A1913" t="s">
        <v>1950</v>
      </c>
      <c r="B1913" t="s">
        <v>8049</v>
      </c>
      <c r="C1913" t="s">
        <v>8017</v>
      </c>
      <c r="D1913" t="s">
        <v>8035</v>
      </c>
      <c r="E1913" s="1">
        <v>45302</v>
      </c>
      <c r="F1913">
        <v>6594.75</v>
      </c>
      <c r="G1913">
        <v>348</v>
      </c>
      <c r="H1913" t="s">
        <v>6</v>
      </c>
      <c r="I1913" t="str">
        <f>_xlfn.XLOOKUP(shipments[[#This Row],[SPID]],people[SPID],people[Sales_person],"NA",0)</f>
        <v>Gigi Bohling</v>
      </c>
      <c r="J1913">
        <f>YEAR(shipments[[#This Row],[Shipdate]])</f>
        <v>2024</v>
      </c>
      <c r="K1913">
        <f>MONTH(shipments[[#This Row],[Shipdate]])</f>
        <v>1</v>
      </c>
      <c r="L1913" t="str">
        <f>TEXT(shipments[[#This Row],[Shipdate]],"mmmm")</f>
        <v>January</v>
      </c>
      <c r="M1913">
        <f>_xlfn.XLOOKUP(shipments[[#This Row],[PID]],products[PID],products[Cost_per_box],"NA",0)</f>
        <v>7.73</v>
      </c>
      <c r="N1913">
        <f>shipments[[#This Row],[Boxes]]*shipments[[#This Row],[Cost Per Box]]</f>
        <v>2690.04</v>
      </c>
      <c r="O1913">
        <f>shipments[[#This Row],[Sales Amount]]-shipments[[#This Row],[Total Cost]]</f>
        <v>3904.71</v>
      </c>
      <c r="P1913" s="9">
        <f>shipments[[#This Row],[Profit]]/shipments[[#This Row],[Sales Amount]]</f>
        <v>0.59209371090640284</v>
      </c>
    </row>
    <row r="1914" spans="1:16" x14ac:dyDescent="1">
      <c r="A1914" t="s">
        <v>1951</v>
      </c>
      <c r="B1914" t="s">
        <v>8049</v>
      </c>
      <c r="C1914" t="s">
        <v>8017</v>
      </c>
      <c r="D1914" t="s">
        <v>8032</v>
      </c>
      <c r="E1914" s="1">
        <v>45244</v>
      </c>
      <c r="F1914">
        <v>3964.5</v>
      </c>
      <c r="G1914">
        <v>199</v>
      </c>
      <c r="H1914" t="s">
        <v>6</v>
      </c>
      <c r="I1914" t="str">
        <f>_xlfn.XLOOKUP(shipments[[#This Row],[SPID]],people[SPID],people[Sales_person],"NA",0)</f>
        <v>Gigi Bohling</v>
      </c>
      <c r="J1914">
        <f>YEAR(shipments[[#This Row],[Shipdate]])</f>
        <v>2023</v>
      </c>
      <c r="K1914">
        <f>MONTH(shipments[[#This Row],[Shipdate]])</f>
        <v>11</v>
      </c>
      <c r="L1914" t="str">
        <f>TEXT(shipments[[#This Row],[Shipdate]],"mmmm")</f>
        <v>November</v>
      </c>
      <c r="M1914">
        <f>_xlfn.XLOOKUP(shipments[[#This Row],[PID]],products[PID],products[Cost_per_box],"NA",0)</f>
        <v>7.73</v>
      </c>
      <c r="N1914">
        <f>shipments[[#This Row],[Boxes]]*shipments[[#This Row],[Cost Per Box]]</f>
        <v>1538.27</v>
      </c>
      <c r="O1914">
        <f>shipments[[#This Row],[Sales Amount]]-shipments[[#This Row],[Total Cost]]</f>
        <v>2426.23</v>
      </c>
      <c r="P1914" s="9">
        <f>shipments[[#This Row],[Profit]]/shipments[[#This Row],[Sales Amount]]</f>
        <v>0.61198890150081975</v>
      </c>
    </row>
    <row r="1915" spans="1:16" x14ac:dyDescent="1">
      <c r="A1915" t="s">
        <v>1952</v>
      </c>
      <c r="B1915" t="s">
        <v>8049</v>
      </c>
      <c r="C1915" t="s">
        <v>8017</v>
      </c>
      <c r="D1915" t="s">
        <v>8036</v>
      </c>
      <c r="E1915" s="1">
        <v>45148</v>
      </c>
      <c r="F1915">
        <v>8192.25</v>
      </c>
      <c r="G1915">
        <v>391</v>
      </c>
      <c r="H1915" t="s">
        <v>6</v>
      </c>
      <c r="I1915" t="str">
        <f>_xlfn.XLOOKUP(shipments[[#This Row],[SPID]],people[SPID],people[Sales_person],"NA",0)</f>
        <v>Gigi Bohling</v>
      </c>
      <c r="J1915">
        <f>YEAR(shipments[[#This Row],[Shipdate]])</f>
        <v>2023</v>
      </c>
      <c r="K1915">
        <f>MONTH(shipments[[#This Row],[Shipdate]])</f>
        <v>8</v>
      </c>
      <c r="L1915" t="str">
        <f>TEXT(shipments[[#This Row],[Shipdate]],"mmmm")</f>
        <v>August</v>
      </c>
      <c r="M1915">
        <f>_xlfn.XLOOKUP(shipments[[#This Row],[PID]],products[PID],products[Cost_per_box],"NA",0)</f>
        <v>7.73</v>
      </c>
      <c r="N1915">
        <f>shipments[[#This Row],[Boxes]]*shipments[[#This Row],[Cost Per Box]]</f>
        <v>3022.4300000000003</v>
      </c>
      <c r="O1915">
        <f>shipments[[#This Row],[Sales Amount]]-shipments[[#This Row],[Total Cost]]</f>
        <v>5169.82</v>
      </c>
      <c r="P1915" s="9">
        <f>shipments[[#This Row],[Profit]]/shipments[[#This Row],[Sales Amount]]</f>
        <v>0.63106228447618173</v>
      </c>
    </row>
    <row r="1916" spans="1:16" x14ac:dyDescent="1">
      <c r="A1916" t="s">
        <v>1953</v>
      </c>
      <c r="B1916" t="s">
        <v>8049</v>
      </c>
      <c r="C1916" t="s">
        <v>8018</v>
      </c>
      <c r="D1916" t="s">
        <v>8037</v>
      </c>
      <c r="E1916" s="1">
        <v>45145</v>
      </c>
      <c r="F1916">
        <v>6295.5</v>
      </c>
      <c r="G1916">
        <v>274</v>
      </c>
      <c r="H1916" t="s">
        <v>6</v>
      </c>
      <c r="I1916" t="str">
        <f>_xlfn.XLOOKUP(shipments[[#This Row],[SPID]],people[SPID],people[Sales_person],"NA",0)</f>
        <v>Gigi Bohling</v>
      </c>
      <c r="J1916">
        <f>YEAR(shipments[[#This Row],[Shipdate]])</f>
        <v>2023</v>
      </c>
      <c r="K1916">
        <f>MONTH(shipments[[#This Row],[Shipdate]])</f>
        <v>8</v>
      </c>
      <c r="L1916" t="str">
        <f>TEXT(shipments[[#This Row],[Shipdate]],"mmmm")</f>
        <v>August</v>
      </c>
      <c r="M1916">
        <f>_xlfn.XLOOKUP(shipments[[#This Row],[PID]],products[PID],products[Cost_per_box],"NA",0)</f>
        <v>3.68</v>
      </c>
      <c r="N1916">
        <f>shipments[[#This Row],[Boxes]]*shipments[[#This Row],[Cost Per Box]]</f>
        <v>1008.32</v>
      </c>
      <c r="O1916">
        <f>shipments[[#This Row],[Sales Amount]]-shipments[[#This Row],[Total Cost]]</f>
        <v>5287.18</v>
      </c>
      <c r="P1916" s="9">
        <f>shipments[[#This Row],[Profit]]/shipments[[#This Row],[Sales Amount]]</f>
        <v>0.8398348026368041</v>
      </c>
    </row>
    <row r="1917" spans="1:16" x14ac:dyDescent="1">
      <c r="A1917" t="s">
        <v>1954</v>
      </c>
      <c r="B1917" t="s">
        <v>8049</v>
      </c>
      <c r="C1917" t="s">
        <v>8019</v>
      </c>
      <c r="D1917" t="s">
        <v>8037</v>
      </c>
      <c r="E1917" s="1">
        <v>45288</v>
      </c>
      <c r="F1917">
        <v>8581.5</v>
      </c>
      <c r="G1917">
        <v>613</v>
      </c>
      <c r="H1917" t="s">
        <v>6</v>
      </c>
      <c r="I1917" t="str">
        <f>_xlfn.XLOOKUP(shipments[[#This Row],[SPID]],people[SPID],people[Sales_person],"NA",0)</f>
        <v>Gigi Bohling</v>
      </c>
      <c r="J1917">
        <f>YEAR(shipments[[#This Row],[Shipdate]])</f>
        <v>2023</v>
      </c>
      <c r="K1917">
        <f>MONTH(shipments[[#This Row],[Shipdate]])</f>
        <v>12</v>
      </c>
      <c r="L1917" t="str">
        <f>TEXT(shipments[[#This Row],[Shipdate]],"mmmm")</f>
        <v>December</v>
      </c>
      <c r="M1917">
        <f>_xlfn.XLOOKUP(shipments[[#This Row],[PID]],products[PID],products[Cost_per_box],"NA",0)</f>
        <v>8.2200000000000006</v>
      </c>
      <c r="N1917">
        <f>shipments[[#This Row],[Boxes]]*shipments[[#This Row],[Cost Per Box]]</f>
        <v>5038.8600000000006</v>
      </c>
      <c r="O1917">
        <f>shipments[[#This Row],[Sales Amount]]-shipments[[#This Row],[Total Cost]]</f>
        <v>3542.6399999999994</v>
      </c>
      <c r="P1917" s="9">
        <f>shipments[[#This Row],[Profit]]/shipments[[#This Row],[Sales Amount]]</f>
        <v>0.41282293305366186</v>
      </c>
    </row>
    <row r="1918" spans="1:16" x14ac:dyDescent="1">
      <c r="A1918" t="s">
        <v>1955</v>
      </c>
      <c r="B1918" t="s">
        <v>8049</v>
      </c>
      <c r="C1918" t="s">
        <v>8019</v>
      </c>
      <c r="D1918" t="s">
        <v>8033</v>
      </c>
      <c r="E1918" s="1">
        <v>45272</v>
      </c>
      <c r="F1918">
        <v>546.75</v>
      </c>
      <c r="G1918">
        <v>46</v>
      </c>
      <c r="H1918" t="s">
        <v>6</v>
      </c>
      <c r="I1918" t="str">
        <f>_xlfn.XLOOKUP(shipments[[#This Row],[SPID]],people[SPID],people[Sales_person],"NA",0)</f>
        <v>Gigi Bohling</v>
      </c>
      <c r="J1918">
        <f>YEAR(shipments[[#This Row],[Shipdate]])</f>
        <v>2023</v>
      </c>
      <c r="K1918">
        <f>MONTH(shipments[[#This Row],[Shipdate]])</f>
        <v>12</v>
      </c>
      <c r="L1918" t="str">
        <f>TEXT(shipments[[#This Row],[Shipdate]],"mmmm")</f>
        <v>December</v>
      </c>
      <c r="M1918">
        <f>_xlfn.XLOOKUP(shipments[[#This Row],[PID]],products[PID],products[Cost_per_box],"NA",0)</f>
        <v>8.2200000000000006</v>
      </c>
      <c r="N1918">
        <f>shipments[[#This Row],[Boxes]]*shipments[[#This Row],[Cost Per Box]]</f>
        <v>378.12</v>
      </c>
      <c r="O1918">
        <f>shipments[[#This Row],[Sales Amount]]-shipments[[#This Row],[Total Cost]]</f>
        <v>168.63</v>
      </c>
      <c r="P1918" s="9">
        <f>shipments[[#This Row],[Profit]]/shipments[[#This Row],[Sales Amount]]</f>
        <v>0.30842249657064469</v>
      </c>
    </row>
    <row r="1919" spans="1:16" x14ac:dyDescent="1">
      <c r="A1919" t="s">
        <v>1956</v>
      </c>
      <c r="B1919" t="s">
        <v>8049</v>
      </c>
      <c r="C1919" t="s">
        <v>8019</v>
      </c>
      <c r="D1919" t="s">
        <v>8036</v>
      </c>
      <c r="E1919" s="1">
        <v>45314</v>
      </c>
      <c r="F1919">
        <v>6383.25</v>
      </c>
      <c r="G1919">
        <v>492</v>
      </c>
      <c r="H1919" t="s">
        <v>6</v>
      </c>
      <c r="I1919" t="str">
        <f>_xlfn.XLOOKUP(shipments[[#This Row],[SPID]],people[SPID],people[Sales_person],"NA",0)</f>
        <v>Gigi Bohling</v>
      </c>
      <c r="J1919">
        <f>YEAR(shipments[[#This Row],[Shipdate]])</f>
        <v>2024</v>
      </c>
      <c r="K1919">
        <f>MONTH(shipments[[#This Row],[Shipdate]])</f>
        <v>1</v>
      </c>
      <c r="L1919" t="str">
        <f>TEXT(shipments[[#This Row],[Shipdate]],"mmmm")</f>
        <v>January</v>
      </c>
      <c r="M1919">
        <f>_xlfn.XLOOKUP(shipments[[#This Row],[PID]],products[PID],products[Cost_per_box],"NA",0)</f>
        <v>8.2200000000000006</v>
      </c>
      <c r="N1919">
        <f>shipments[[#This Row],[Boxes]]*shipments[[#This Row],[Cost Per Box]]</f>
        <v>4044.2400000000002</v>
      </c>
      <c r="O1919">
        <f>shipments[[#This Row],[Sales Amount]]-shipments[[#This Row],[Total Cost]]</f>
        <v>2339.0099999999998</v>
      </c>
      <c r="P1919" s="9">
        <f>shipments[[#This Row],[Profit]]/shipments[[#This Row],[Sales Amount]]</f>
        <v>0.36642932675361295</v>
      </c>
    </row>
    <row r="1920" spans="1:16" x14ac:dyDescent="1">
      <c r="A1920" t="s">
        <v>1957</v>
      </c>
      <c r="B1920" t="s">
        <v>8049</v>
      </c>
      <c r="C1920" t="s">
        <v>8021</v>
      </c>
      <c r="D1920" t="s">
        <v>8032</v>
      </c>
      <c r="E1920" s="1">
        <v>45561</v>
      </c>
      <c r="F1920">
        <v>6178.5</v>
      </c>
      <c r="G1920">
        <v>364</v>
      </c>
      <c r="H1920" t="s">
        <v>25</v>
      </c>
      <c r="I1920" t="str">
        <f>_xlfn.XLOOKUP(shipments[[#This Row],[SPID]],people[SPID],people[Sales_person],"NA",0)</f>
        <v>Gigi Bohling</v>
      </c>
      <c r="J1920">
        <f>YEAR(shipments[[#This Row],[Shipdate]])</f>
        <v>2024</v>
      </c>
      <c r="K1920">
        <f>MONTH(shipments[[#This Row],[Shipdate]])</f>
        <v>9</v>
      </c>
      <c r="L1920" t="str">
        <f>TEXT(shipments[[#This Row],[Shipdate]],"mmmm")</f>
        <v>September</v>
      </c>
      <c r="M1920">
        <f>_xlfn.XLOOKUP(shipments[[#This Row],[PID]],products[PID],products[Cost_per_box],"NA",0)</f>
        <v>4.74</v>
      </c>
      <c r="N1920">
        <f>shipments[[#This Row],[Boxes]]*shipments[[#This Row],[Cost Per Box]]</f>
        <v>1725.3600000000001</v>
      </c>
      <c r="O1920">
        <f>shipments[[#This Row],[Sales Amount]]-shipments[[#This Row],[Total Cost]]</f>
        <v>4453.1399999999994</v>
      </c>
      <c r="P1920" s="9">
        <f>shipments[[#This Row],[Profit]]/shipments[[#This Row],[Sales Amount]]</f>
        <v>0.72074775430929827</v>
      </c>
    </row>
    <row r="1921" spans="1:16" x14ac:dyDescent="1">
      <c r="A1921" t="s">
        <v>1958</v>
      </c>
      <c r="B1921" t="s">
        <v>8049</v>
      </c>
      <c r="C1921" t="s">
        <v>8021</v>
      </c>
      <c r="D1921" t="s">
        <v>8034</v>
      </c>
      <c r="E1921" s="1">
        <v>45054</v>
      </c>
      <c r="F1921">
        <v>1010.25</v>
      </c>
      <c r="G1921">
        <v>73</v>
      </c>
      <c r="H1921" t="s">
        <v>6</v>
      </c>
      <c r="I1921" t="str">
        <f>_xlfn.XLOOKUP(shipments[[#This Row],[SPID]],people[SPID],people[Sales_person],"NA",0)</f>
        <v>Gigi Bohling</v>
      </c>
      <c r="J1921">
        <f>YEAR(shipments[[#This Row],[Shipdate]])</f>
        <v>2023</v>
      </c>
      <c r="K1921">
        <f>MONTH(shipments[[#This Row],[Shipdate]])</f>
        <v>5</v>
      </c>
      <c r="L1921" t="str">
        <f>TEXT(shipments[[#This Row],[Shipdate]],"mmmm")</f>
        <v>May</v>
      </c>
      <c r="M1921">
        <f>_xlfn.XLOOKUP(shipments[[#This Row],[PID]],products[PID],products[Cost_per_box],"NA",0)</f>
        <v>4.74</v>
      </c>
      <c r="N1921">
        <f>shipments[[#This Row],[Boxes]]*shipments[[#This Row],[Cost Per Box]]</f>
        <v>346.02000000000004</v>
      </c>
      <c r="O1921">
        <f>shipments[[#This Row],[Sales Amount]]-shipments[[#This Row],[Total Cost]]</f>
        <v>664.23</v>
      </c>
      <c r="P1921" s="9">
        <f>shipments[[#This Row],[Profit]]/shipments[[#This Row],[Sales Amount]]</f>
        <v>0.65749072011878251</v>
      </c>
    </row>
    <row r="1922" spans="1:16" x14ac:dyDescent="1">
      <c r="A1922" t="s">
        <v>1959</v>
      </c>
      <c r="B1922" t="s">
        <v>8049</v>
      </c>
      <c r="C1922" t="s">
        <v>8021</v>
      </c>
      <c r="D1922" t="s">
        <v>8035</v>
      </c>
      <c r="E1922" s="1">
        <v>45057</v>
      </c>
      <c r="F1922">
        <v>2022.75</v>
      </c>
      <c r="G1922">
        <v>119</v>
      </c>
      <c r="H1922" t="s">
        <v>6</v>
      </c>
      <c r="I1922" t="str">
        <f>_xlfn.XLOOKUP(shipments[[#This Row],[SPID]],people[SPID],people[Sales_person],"NA",0)</f>
        <v>Gigi Bohling</v>
      </c>
      <c r="J1922">
        <f>YEAR(shipments[[#This Row],[Shipdate]])</f>
        <v>2023</v>
      </c>
      <c r="K1922">
        <f>MONTH(shipments[[#This Row],[Shipdate]])</f>
        <v>5</v>
      </c>
      <c r="L1922" t="str">
        <f>TEXT(shipments[[#This Row],[Shipdate]],"mmmm")</f>
        <v>May</v>
      </c>
      <c r="M1922">
        <f>_xlfn.XLOOKUP(shipments[[#This Row],[PID]],products[PID],products[Cost_per_box],"NA",0)</f>
        <v>4.74</v>
      </c>
      <c r="N1922">
        <f>shipments[[#This Row],[Boxes]]*shipments[[#This Row],[Cost Per Box]]</f>
        <v>564.06000000000006</v>
      </c>
      <c r="O1922">
        <f>shipments[[#This Row],[Sales Amount]]-shipments[[#This Row],[Total Cost]]</f>
        <v>1458.69</v>
      </c>
      <c r="P1922" s="9">
        <f>shipments[[#This Row],[Profit]]/shipments[[#This Row],[Sales Amount]]</f>
        <v>0.72114200964034114</v>
      </c>
    </row>
    <row r="1923" spans="1:16" x14ac:dyDescent="1">
      <c r="A1923" t="s">
        <v>1960</v>
      </c>
      <c r="B1923" t="s">
        <v>8049</v>
      </c>
      <c r="C1923" t="s">
        <v>8021</v>
      </c>
      <c r="D1923" t="s">
        <v>8035</v>
      </c>
      <c r="E1923" s="1">
        <v>45233</v>
      </c>
      <c r="F1923">
        <v>3865.5</v>
      </c>
      <c r="G1923">
        <v>298</v>
      </c>
      <c r="H1923" t="s">
        <v>6</v>
      </c>
      <c r="I1923" t="str">
        <f>_xlfn.XLOOKUP(shipments[[#This Row],[SPID]],people[SPID],people[Sales_person],"NA",0)</f>
        <v>Gigi Bohling</v>
      </c>
      <c r="J1923">
        <f>YEAR(shipments[[#This Row],[Shipdate]])</f>
        <v>2023</v>
      </c>
      <c r="K1923">
        <f>MONTH(shipments[[#This Row],[Shipdate]])</f>
        <v>11</v>
      </c>
      <c r="L1923" t="str">
        <f>TEXT(shipments[[#This Row],[Shipdate]],"mmmm")</f>
        <v>November</v>
      </c>
      <c r="M1923">
        <f>_xlfn.XLOOKUP(shipments[[#This Row],[PID]],products[PID],products[Cost_per_box],"NA",0)</f>
        <v>4.74</v>
      </c>
      <c r="N1923">
        <f>shipments[[#This Row],[Boxes]]*shipments[[#This Row],[Cost Per Box]]</f>
        <v>1412.52</v>
      </c>
      <c r="O1923">
        <f>shipments[[#This Row],[Sales Amount]]-shipments[[#This Row],[Total Cost]]</f>
        <v>2452.98</v>
      </c>
      <c r="P1923" s="9">
        <f>shipments[[#This Row],[Profit]]/shipments[[#This Row],[Sales Amount]]</f>
        <v>0.6345828482731859</v>
      </c>
    </row>
    <row r="1924" spans="1:16" x14ac:dyDescent="1">
      <c r="A1924" t="s">
        <v>1961</v>
      </c>
      <c r="B1924" t="s">
        <v>8049</v>
      </c>
      <c r="C1924" t="s">
        <v>8022</v>
      </c>
      <c r="D1924" t="s">
        <v>8036</v>
      </c>
      <c r="E1924" s="1">
        <v>45538</v>
      </c>
      <c r="F1924">
        <v>531</v>
      </c>
      <c r="G1924">
        <v>89</v>
      </c>
      <c r="H1924" t="s">
        <v>25</v>
      </c>
      <c r="I1924" t="str">
        <f>_xlfn.XLOOKUP(shipments[[#This Row],[SPID]],people[SPID],people[Sales_person],"NA",0)</f>
        <v>Gigi Bohling</v>
      </c>
      <c r="J1924">
        <f>YEAR(shipments[[#This Row],[Shipdate]])</f>
        <v>2024</v>
      </c>
      <c r="K1924">
        <f>MONTH(shipments[[#This Row],[Shipdate]])</f>
        <v>9</v>
      </c>
      <c r="L1924" t="str">
        <f>TEXT(shipments[[#This Row],[Shipdate]],"mmmm")</f>
        <v>September</v>
      </c>
      <c r="M1924">
        <f>_xlfn.XLOOKUP(shipments[[#This Row],[PID]],products[PID],products[Cost_per_box],"NA",0)</f>
        <v>10.51</v>
      </c>
      <c r="N1924">
        <f>shipments[[#This Row],[Boxes]]*shipments[[#This Row],[Cost Per Box]]</f>
        <v>935.39</v>
      </c>
      <c r="O1924">
        <f>shipments[[#This Row],[Sales Amount]]-shipments[[#This Row],[Total Cost]]</f>
        <v>-404.39</v>
      </c>
      <c r="P1924" s="9">
        <f>shipments[[#This Row],[Profit]]/shipments[[#This Row],[Sales Amount]]</f>
        <v>-0.76156308851224108</v>
      </c>
    </row>
    <row r="1925" spans="1:16" x14ac:dyDescent="1">
      <c r="A1925" t="s">
        <v>1962</v>
      </c>
      <c r="B1925" t="s">
        <v>8049</v>
      </c>
      <c r="C1925" t="s">
        <v>8022</v>
      </c>
      <c r="D1925" t="s">
        <v>8037</v>
      </c>
      <c r="E1925" s="1">
        <v>44949</v>
      </c>
      <c r="F1925">
        <v>193.5</v>
      </c>
      <c r="G1925">
        <v>33</v>
      </c>
      <c r="H1925" t="s">
        <v>39</v>
      </c>
      <c r="I1925" t="str">
        <f>_xlfn.XLOOKUP(shipments[[#This Row],[SPID]],people[SPID],people[Sales_person],"NA",0)</f>
        <v>Gigi Bohling</v>
      </c>
      <c r="J1925">
        <f>YEAR(shipments[[#This Row],[Shipdate]])</f>
        <v>2023</v>
      </c>
      <c r="K1925">
        <f>MONTH(shipments[[#This Row],[Shipdate]])</f>
        <v>1</v>
      </c>
      <c r="L1925" t="str">
        <f>TEXT(shipments[[#This Row],[Shipdate]],"mmmm")</f>
        <v>January</v>
      </c>
      <c r="M1925">
        <f>_xlfn.XLOOKUP(shipments[[#This Row],[PID]],products[PID],products[Cost_per_box],"NA",0)</f>
        <v>10.51</v>
      </c>
      <c r="N1925">
        <f>shipments[[#This Row],[Boxes]]*shipments[[#This Row],[Cost Per Box]]</f>
        <v>346.83</v>
      </c>
      <c r="O1925">
        <f>shipments[[#This Row],[Sales Amount]]-shipments[[#This Row],[Total Cost]]</f>
        <v>-153.32999999999998</v>
      </c>
      <c r="P1925" s="9">
        <f>shipments[[#This Row],[Profit]]/shipments[[#This Row],[Sales Amount]]</f>
        <v>-0.79240310077519371</v>
      </c>
    </row>
    <row r="1926" spans="1:16" x14ac:dyDescent="1">
      <c r="A1926" t="s">
        <v>1963</v>
      </c>
      <c r="B1926" t="s">
        <v>8049</v>
      </c>
      <c r="C1926" t="s">
        <v>8022</v>
      </c>
      <c r="D1926" t="s">
        <v>8032</v>
      </c>
      <c r="E1926" s="1">
        <v>45462</v>
      </c>
      <c r="F1926">
        <v>5274</v>
      </c>
      <c r="G1926">
        <v>660</v>
      </c>
      <c r="H1926" t="s">
        <v>6</v>
      </c>
      <c r="I1926" t="str">
        <f>_xlfn.XLOOKUP(shipments[[#This Row],[SPID]],people[SPID],people[Sales_person],"NA",0)</f>
        <v>Gigi Bohling</v>
      </c>
      <c r="J1926">
        <f>YEAR(shipments[[#This Row],[Shipdate]])</f>
        <v>2024</v>
      </c>
      <c r="K1926">
        <f>MONTH(shipments[[#This Row],[Shipdate]])</f>
        <v>6</v>
      </c>
      <c r="L1926" t="str">
        <f>TEXT(shipments[[#This Row],[Shipdate]],"mmmm")</f>
        <v>June</v>
      </c>
      <c r="M1926">
        <f>_xlfn.XLOOKUP(shipments[[#This Row],[PID]],products[PID],products[Cost_per_box],"NA",0)</f>
        <v>10.51</v>
      </c>
      <c r="N1926">
        <f>shipments[[#This Row],[Boxes]]*shipments[[#This Row],[Cost Per Box]]</f>
        <v>6936.5999999999995</v>
      </c>
      <c r="O1926">
        <f>shipments[[#This Row],[Sales Amount]]-shipments[[#This Row],[Total Cost]]</f>
        <v>-1662.5999999999995</v>
      </c>
      <c r="P1926" s="9">
        <f>shipments[[#This Row],[Profit]]/shipments[[#This Row],[Sales Amount]]</f>
        <v>-0.31524459613196804</v>
      </c>
    </row>
    <row r="1927" spans="1:16" x14ac:dyDescent="1">
      <c r="A1927" t="s">
        <v>1964</v>
      </c>
      <c r="B1927" t="s">
        <v>8049</v>
      </c>
      <c r="C1927" t="s">
        <v>8022</v>
      </c>
      <c r="D1927" t="s">
        <v>8032</v>
      </c>
      <c r="E1927" s="1">
        <v>45140</v>
      </c>
      <c r="F1927">
        <v>3323.25</v>
      </c>
      <c r="G1927">
        <v>554</v>
      </c>
      <c r="H1927" t="s">
        <v>6</v>
      </c>
      <c r="I1927" t="str">
        <f>_xlfn.XLOOKUP(shipments[[#This Row],[SPID]],people[SPID],people[Sales_person],"NA",0)</f>
        <v>Gigi Bohling</v>
      </c>
      <c r="J1927">
        <f>YEAR(shipments[[#This Row],[Shipdate]])</f>
        <v>2023</v>
      </c>
      <c r="K1927">
        <f>MONTH(shipments[[#This Row],[Shipdate]])</f>
        <v>8</v>
      </c>
      <c r="L1927" t="str">
        <f>TEXT(shipments[[#This Row],[Shipdate]],"mmmm")</f>
        <v>August</v>
      </c>
      <c r="M1927">
        <f>_xlfn.XLOOKUP(shipments[[#This Row],[PID]],products[PID],products[Cost_per_box],"NA",0)</f>
        <v>10.51</v>
      </c>
      <c r="N1927">
        <f>shipments[[#This Row],[Boxes]]*shipments[[#This Row],[Cost Per Box]]</f>
        <v>5822.54</v>
      </c>
      <c r="O1927">
        <f>shipments[[#This Row],[Sales Amount]]-shipments[[#This Row],[Total Cost]]</f>
        <v>-2499.29</v>
      </c>
      <c r="P1927" s="9">
        <f>shipments[[#This Row],[Profit]]/shipments[[#This Row],[Sales Amount]]</f>
        <v>-0.75206198751222442</v>
      </c>
    </row>
    <row r="1928" spans="1:16" x14ac:dyDescent="1">
      <c r="A1928" t="s">
        <v>1965</v>
      </c>
      <c r="B1928" t="s">
        <v>8049</v>
      </c>
      <c r="C1928" t="s">
        <v>8022</v>
      </c>
      <c r="D1928" t="s">
        <v>8037</v>
      </c>
      <c r="E1928" s="1">
        <v>45286</v>
      </c>
      <c r="F1928">
        <v>742.5</v>
      </c>
      <c r="G1928">
        <v>83</v>
      </c>
      <c r="H1928" t="s">
        <v>39</v>
      </c>
      <c r="I1928" t="str">
        <f>_xlfn.XLOOKUP(shipments[[#This Row],[SPID]],people[SPID],people[Sales_person],"NA",0)</f>
        <v>Gigi Bohling</v>
      </c>
      <c r="J1928">
        <f>YEAR(shipments[[#This Row],[Shipdate]])</f>
        <v>2023</v>
      </c>
      <c r="K1928">
        <f>MONTH(shipments[[#This Row],[Shipdate]])</f>
        <v>12</v>
      </c>
      <c r="L1928" t="str">
        <f>TEXT(shipments[[#This Row],[Shipdate]],"mmmm")</f>
        <v>December</v>
      </c>
      <c r="M1928">
        <f>_xlfn.XLOOKUP(shipments[[#This Row],[PID]],products[PID],products[Cost_per_box],"NA",0)</f>
        <v>10.51</v>
      </c>
      <c r="N1928">
        <f>shipments[[#This Row],[Boxes]]*shipments[[#This Row],[Cost Per Box]]</f>
        <v>872.32999999999993</v>
      </c>
      <c r="O1928">
        <f>shipments[[#This Row],[Sales Amount]]-shipments[[#This Row],[Total Cost]]</f>
        <v>-129.82999999999993</v>
      </c>
      <c r="P1928" s="9">
        <f>shipments[[#This Row],[Profit]]/shipments[[#This Row],[Sales Amount]]</f>
        <v>-0.17485521885521876</v>
      </c>
    </row>
    <row r="1929" spans="1:16" x14ac:dyDescent="1">
      <c r="A1929" t="s">
        <v>1966</v>
      </c>
      <c r="B1929" t="s">
        <v>8049</v>
      </c>
      <c r="C1929" t="s">
        <v>8022</v>
      </c>
      <c r="D1929" t="s">
        <v>8036</v>
      </c>
      <c r="E1929" s="1">
        <v>45187</v>
      </c>
      <c r="F1929">
        <v>5015.25</v>
      </c>
      <c r="G1929">
        <v>836</v>
      </c>
      <c r="H1929" t="s">
        <v>6</v>
      </c>
      <c r="I1929" t="str">
        <f>_xlfn.XLOOKUP(shipments[[#This Row],[SPID]],people[SPID],people[Sales_person],"NA",0)</f>
        <v>Gigi Bohling</v>
      </c>
      <c r="J1929">
        <f>YEAR(shipments[[#This Row],[Shipdate]])</f>
        <v>2023</v>
      </c>
      <c r="K1929">
        <f>MONTH(shipments[[#This Row],[Shipdate]])</f>
        <v>9</v>
      </c>
      <c r="L1929" t="str">
        <f>TEXT(shipments[[#This Row],[Shipdate]],"mmmm")</f>
        <v>September</v>
      </c>
      <c r="M1929">
        <f>_xlfn.XLOOKUP(shipments[[#This Row],[PID]],products[PID],products[Cost_per_box],"NA",0)</f>
        <v>10.51</v>
      </c>
      <c r="N1929">
        <f>shipments[[#This Row],[Boxes]]*shipments[[#This Row],[Cost Per Box]]</f>
        <v>8786.36</v>
      </c>
      <c r="O1929">
        <f>shipments[[#This Row],[Sales Amount]]-shipments[[#This Row],[Total Cost]]</f>
        <v>-3771.1100000000006</v>
      </c>
      <c r="P1929" s="9">
        <f>shipments[[#This Row],[Profit]]/shipments[[#This Row],[Sales Amount]]</f>
        <v>-0.75192861771596642</v>
      </c>
    </row>
    <row r="1930" spans="1:16" x14ac:dyDescent="1">
      <c r="A1930" t="s">
        <v>1967</v>
      </c>
      <c r="B1930" t="s">
        <v>8049</v>
      </c>
      <c r="C1930" t="s">
        <v>8023</v>
      </c>
      <c r="D1930" t="s">
        <v>8035</v>
      </c>
      <c r="E1930" s="1">
        <v>44929</v>
      </c>
      <c r="F1930">
        <v>7715.25</v>
      </c>
      <c r="G1930">
        <v>483</v>
      </c>
      <c r="H1930" t="s">
        <v>6</v>
      </c>
      <c r="I1930" t="str">
        <f>_xlfn.XLOOKUP(shipments[[#This Row],[SPID]],people[SPID],people[Sales_person],"NA",0)</f>
        <v>Gigi Bohling</v>
      </c>
      <c r="J1930">
        <f>YEAR(shipments[[#This Row],[Shipdate]])</f>
        <v>2023</v>
      </c>
      <c r="K1930">
        <f>MONTH(shipments[[#This Row],[Shipdate]])</f>
        <v>1</v>
      </c>
      <c r="L1930" t="str">
        <f>TEXT(shipments[[#This Row],[Shipdate]],"mmmm")</f>
        <v>January</v>
      </c>
      <c r="M1930">
        <f>_xlfn.XLOOKUP(shipments[[#This Row],[PID]],products[PID],products[Cost_per_box],"NA",0)</f>
        <v>6.43</v>
      </c>
      <c r="N1930">
        <f>shipments[[#This Row],[Boxes]]*shipments[[#This Row],[Cost Per Box]]</f>
        <v>3105.69</v>
      </c>
      <c r="O1930">
        <f>shipments[[#This Row],[Sales Amount]]-shipments[[#This Row],[Total Cost]]</f>
        <v>4609.5599999999995</v>
      </c>
      <c r="P1930" s="9">
        <f>shipments[[#This Row],[Profit]]/shipments[[#This Row],[Sales Amount]]</f>
        <v>0.59746087294643724</v>
      </c>
    </row>
    <row r="1931" spans="1:16" x14ac:dyDescent="1">
      <c r="A1931" t="s">
        <v>1968</v>
      </c>
      <c r="B1931" t="s">
        <v>8049</v>
      </c>
      <c r="C1931" t="s">
        <v>8023</v>
      </c>
      <c r="D1931" t="s">
        <v>8037</v>
      </c>
      <c r="E1931" s="1">
        <v>44964</v>
      </c>
      <c r="F1931">
        <v>6648.75</v>
      </c>
      <c r="G1931">
        <v>444</v>
      </c>
      <c r="H1931" t="s">
        <v>6</v>
      </c>
      <c r="I1931" t="str">
        <f>_xlfn.XLOOKUP(shipments[[#This Row],[SPID]],people[SPID],people[Sales_person],"NA",0)</f>
        <v>Gigi Bohling</v>
      </c>
      <c r="J1931">
        <f>YEAR(shipments[[#This Row],[Shipdate]])</f>
        <v>2023</v>
      </c>
      <c r="K1931">
        <f>MONTH(shipments[[#This Row],[Shipdate]])</f>
        <v>2</v>
      </c>
      <c r="L1931" t="str">
        <f>TEXT(shipments[[#This Row],[Shipdate]],"mmmm")</f>
        <v>February</v>
      </c>
      <c r="M1931">
        <f>_xlfn.XLOOKUP(shipments[[#This Row],[PID]],products[PID],products[Cost_per_box],"NA",0)</f>
        <v>6.43</v>
      </c>
      <c r="N1931">
        <f>shipments[[#This Row],[Boxes]]*shipments[[#This Row],[Cost Per Box]]</f>
        <v>2854.92</v>
      </c>
      <c r="O1931">
        <f>shipments[[#This Row],[Sales Amount]]-shipments[[#This Row],[Total Cost]]</f>
        <v>3793.83</v>
      </c>
      <c r="P1931" s="9">
        <f>shipments[[#This Row],[Profit]]/shipments[[#This Row],[Sales Amount]]</f>
        <v>0.57060800902425268</v>
      </c>
    </row>
    <row r="1932" spans="1:16" x14ac:dyDescent="1">
      <c r="A1932" t="s">
        <v>1969</v>
      </c>
      <c r="B1932" t="s">
        <v>8049</v>
      </c>
      <c r="C1932" t="s">
        <v>8024</v>
      </c>
      <c r="D1932" t="s">
        <v>8037</v>
      </c>
      <c r="E1932" s="1">
        <v>45209</v>
      </c>
      <c r="F1932">
        <v>10608.75</v>
      </c>
      <c r="G1932">
        <v>559</v>
      </c>
      <c r="H1932" t="s">
        <v>6</v>
      </c>
      <c r="I1932" t="str">
        <f>_xlfn.XLOOKUP(shipments[[#This Row],[SPID]],people[SPID],people[Sales_person],"NA",0)</f>
        <v>Gigi Bohling</v>
      </c>
      <c r="J1932">
        <f>YEAR(shipments[[#This Row],[Shipdate]])</f>
        <v>2023</v>
      </c>
      <c r="K1932">
        <f>MONTH(shipments[[#This Row],[Shipdate]])</f>
        <v>10</v>
      </c>
      <c r="L1932" t="str">
        <f>TEXT(shipments[[#This Row],[Shipdate]],"mmmm")</f>
        <v>October</v>
      </c>
      <c r="M1932">
        <f>_xlfn.XLOOKUP(shipments[[#This Row],[PID]],products[PID],products[Cost_per_box],"NA",0)</f>
        <v>12.41</v>
      </c>
      <c r="N1932">
        <f>shipments[[#This Row],[Boxes]]*shipments[[#This Row],[Cost Per Box]]</f>
        <v>6937.1900000000005</v>
      </c>
      <c r="O1932">
        <f>shipments[[#This Row],[Sales Amount]]-shipments[[#This Row],[Total Cost]]</f>
        <v>3671.5599999999995</v>
      </c>
      <c r="P1932" s="9">
        <f>shipments[[#This Row],[Profit]]/shipments[[#This Row],[Sales Amount]]</f>
        <v>0.34608789913986093</v>
      </c>
    </row>
    <row r="1933" spans="1:16" x14ac:dyDescent="1">
      <c r="A1933" t="s">
        <v>1970</v>
      </c>
      <c r="B1933" t="s">
        <v>8049</v>
      </c>
      <c r="C1933" t="s">
        <v>8025</v>
      </c>
      <c r="D1933" t="s">
        <v>8032</v>
      </c>
      <c r="E1933" s="1">
        <v>45476</v>
      </c>
      <c r="F1933">
        <v>5388.75</v>
      </c>
      <c r="G1933">
        <v>337</v>
      </c>
      <c r="H1933" t="s">
        <v>17</v>
      </c>
      <c r="I1933" t="str">
        <f>_xlfn.XLOOKUP(shipments[[#This Row],[SPID]],people[SPID],people[Sales_person],"NA",0)</f>
        <v>Gigi Bohling</v>
      </c>
      <c r="J1933">
        <f>YEAR(shipments[[#This Row],[Shipdate]])</f>
        <v>2024</v>
      </c>
      <c r="K1933">
        <f>MONTH(shipments[[#This Row],[Shipdate]])</f>
        <v>7</v>
      </c>
      <c r="L1933" t="str">
        <f>TEXT(shipments[[#This Row],[Shipdate]],"mmmm")</f>
        <v>July</v>
      </c>
      <c r="M1933">
        <f>_xlfn.XLOOKUP(shipments[[#This Row],[PID]],products[PID],products[Cost_per_box],"NA",0)</f>
        <v>9.57</v>
      </c>
      <c r="N1933">
        <f>shipments[[#This Row],[Boxes]]*shipments[[#This Row],[Cost Per Box]]</f>
        <v>3225.09</v>
      </c>
      <c r="O1933">
        <f>shipments[[#This Row],[Sales Amount]]-shipments[[#This Row],[Total Cost]]</f>
        <v>2163.66</v>
      </c>
      <c r="P1933" s="9">
        <f>shipments[[#This Row],[Profit]]/shipments[[#This Row],[Sales Amount]]</f>
        <v>0.40151426583159355</v>
      </c>
    </row>
    <row r="1934" spans="1:16" x14ac:dyDescent="1">
      <c r="A1934" t="s">
        <v>1971</v>
      </c>
      <c r="B1934" t="s">
        <v>8049</v>
      </c>
      <c r="C1934" t="s">
        <v>8026</v>
      </c>
      <c r="D1934" t="s">
        <v>8035</v>
      </c>
      <c r="E1934" s="1">
        <v>45034</v>
      </c>
      <c r="F1934">
        <v>1514.25</v>
      </c>
      <c r="G1934">
        <v>169</v>
      </c>
      <c r="H1934" t="s">
        <v>6</v>
      </c>
      <c r="I1934" t="str">
        <f>_xlfn.XLOOKUP(shipments[[#This Row],[SPID]],people[SPID],people[Sales_person],"NA",0)</f>
        <v>Gigi Bohling</v>
      </c>
      <c r="J1934">
        <f>YEAR(shipments[[#This Row],[Shipdate]])</f>
        <v>2023</v>
      </c>
      <c r="K1934">
        <f>MONTH(shipments[[#This Row],[Shipdate]])</f>
        <v>4</v>
      </c>
      <c r="L1934" t="str">
        <f>TEXT(shipments[[#This Row],[Shipdate]],"mmmm")</f>
        <v>April</v>
      </c>
      <c r="M1934">
        <f>_xlfn.XLOOKUP(shipments[[#This Row],[PID]],products[PID],products[Cost_per_box],"NA",0)</f>
        <v>8.43</v>
      </c>
      <c r="N1934">
        <f>shipments[[#This Row],[Boxes]]*shipments[[#This Row],[Cost Per Box]]</f>
        <v>1424.6699999999998</v>
      </c>
      <c r="O1934">
        <f>shipments[[#This Row],[Sales Amount]]-shipments[[#This Row],[Total Cost]]</f>
        <v>89.580000000000155</v>
      </c>
      <c r="P1934" s="9">
        <f>shipments[[#This Row],[Profit]]/shipments[[#This Row],[Sales Amount]]</f>
        <v>5.9157999009410704E-2</v>
      </c>
    </row>
    <row r="1935" spans="1:16" x14ac:dyDescent="1">
      <c r="A1935" t="s">
        <v>1972</v>
      </c>
      <c r="B1935" t="s">
        <v>8049</v>
      </c>
      <c r="C1935" t="s">
        <v>8026</v>
      </c>
      <c r="D1935" t="s">
        <v>8037</v>
      </c>
      <c r="E1935" s="1">
        <v>44980</v>
      </c>
      <c r="F1935">
        <v>1883.25</v>
      </c>
      <c r="G1935">
        <v>236</v>
      </c>
      <c r="H1935" t="s">
        <v>6</v>
      </c>
      <c r="I1935" t="str">
        <f>_xlfn.XLOOKUP(shipments[[#This Row],[SPID]],people[SPID],people[Sales_person],"NA",0)</f>
        <v>Gigi Bohling</v>
      </c>
      <c r="J1935">
        <f>YEAR(shipments[[#This Row],[Shipdate]])</f>
        <v>2023</v>
      </c>
      <c r="K1935">
        <f>MONTH(shipments[[#This Row],[Shipdate]])</f>
        <v>2</v>
      </c>
      <c r="L1935" t="str">
        <f>TEXT(shipments[[#This Row],[Shipdate]],"mmmm")</f>
        <v>February</v>
      </c>
      <c r="M1935">
        <f>_xlfn.XLOOKUP(shipments[[#This Row],[PID]],products[PID],products[Cost_per_box],"NA",0)</f>
        <v>8.43</v>
      </c>
      <c r="N1935">
        <f>shipments[[#This Row],[Boxes]]*shipments[[#This Row],[Cost Per Box]]</f>
        <v>1989.48</v>
      </c>
      <c r="O1935">
        <f>shipments[[#This Row],[Sales Amount]]-shipments[[#This Row],[Total Cost]]</f>
        <v>-106.23000000000002</v>
      </c>
      <c r="P1935" s="9">
        <f>shipments[[#This Row],[Profit]]/shipments[[#This Row],[Sales Amount]]</f>
        <v>-5.6407805655117493E-2</v>
      </c>
    </row>
    <row r="1936" spans="1:16" x14ac:dyDescent="1">
      <c r="A1936" t="s">
        <v>1973</v>
      </c>
      <c r="B1936" t="s">
        <v>8049</v>
      </c>
      <c r="C1936" t="s">
        <v>8026</v>
      </c>
      <c r="D1936" t="s">
        <v>8032</v>
      </c>
      <c r="E1936" s="1">
        <v>45260</v>
      </c>
      <c r="F1936">
        <v>3368.25</v>
      </c>
      <c r="G1936">
        <v>422</v>
      </c>
      <c r="H1936" t="s">
        <v>6</v>
      </c>
      <c r="I1936" t="str">
        <f>_xlfn.XLOOKUP(shipments[[#This Row],[SPID]],people[SPID],people[Sales_person],"NA",0)</f>
        <v>Gigi Bohling</v>
      </c>
      <c r="J1936">
        <f>YEAR(shipments[[#This Row],[Shipdate]])</f>
        <v>2023</v>
      </c>
      <c r="K1936">
        <f>MONTH(shipments[[#This Row],[Shipdate]])</f>
        <v>11</v>
      </c>
      <c r="L1936" t="str">
        <f>TEXT(shipments[[#This Row],[Shipdate]],"mmmm")</f>
        <v>November</v>
      </c>
      <c r="M1936">
        <f>_xlfn.XLOOKUP(shipments[[#This Row],[PID]],products[PID],products[Cost_per_box],"NA",0)</f>
        <v>8.43</v>
      </c>
      <c r="N1936">
        <f>shipments[[#This Row],[Boxes]]*shipments[[#This Row],[Cost Per Box]]</f>
        <v>3557.46</v>
      </c>
      <c r="O1936">
        <f>shipments[[#This Row],[Sales Amount]]-shipments[[#This Row],[Total Cost]]</f>
        <v>-189.21000000000004</v>
      </c>
      <c r="P1936" s="9">
        <f>shipments[[#This Row],[Profit]]/shipments[[#This Row],[Sales Amount]]</f>
        <v>-5.6174571364952137E-2</v>
      </c>
    </row>
    <row r="1937" spans="1:16" x14ac:dyDescent="1">
      <c r="A1937" t="s">
        <v>1974</v>
      </c>
      <c r="B1937" t="s">
        <v>8049</v>
      </c>
      <c r="C1937" t="s">
        <v>8026</v>
      </c>
      <c r="D1937" t="s">
        <v>8036</v>
      </c>
      <c r="E1937" s="1">
        <v>45391</v>
      </c>
      <c r="F1937">
        <v>8979.75</v>
      </c>
      <c r="G1937">
        <v>998</v>
      </c>
      <c r="H1937" t="s">
        <v>6</v>
      </c>
      <c r="I1937" t="str">
        <f>_xlfn.XLOOKUP(shipments[[#This Row],[SPID]],people[SPID],people[Sales_person],"NA",0)</f>
        <v>Gigi Bohling</v>
      </c>
      <c r="J1937">
        <f>YEAR(shipments[[#This Row],[Shipdate]])</f>
        <v>2024</v>
      </c>
      <c r="K1937">
        <f>MONTH(shipments[[#This Row],[Shipdate]])</f>
        <v>4</v>
      </c>
      <c r="L1937" t="str">
        <f>TEXT(shipments[[#This Row],[Shipdate]],"mmmm")</f>
        <v>April</v>
      </c>
      <c r="M1937">
        <f>_xlfn.XLOOKUP(shipments[[#This Row],[PID]],products[PID],products[Cost_per_box],"NA",0)</f>
        <v>8.43</v>
      </c>
      <c r="N1937">
        <f>shipments[[#This Row],[Boxes]]*shipments[[#This Row],[Cost Per Box]]</f>
        <v>8413.14</v>
      </c>
      <c r="O1937">
        <f>shipments[[#This Row],[Sales Amount]]-shipments[[#This Row],[Total Cost]]</f>
        <v>566.61000000000058</v>
      </c>
      <c r="P1937" s="9">
        <f>shipments[[#This Row],[Profit]]/shipments[[#This Row],[Sales Amount]]</f>
        <v>6.3098638603524659E-2</v>
      </c>
    </row>
    <row r="1938" spans="1:16" x14ac:dyDescent="1">
      <c r="A1938" t="s">
        <v>1975</v>
      </c>
      <c r="B1938" t="s">
        <v>8049</v>
      </c>
      <c r="C1938" t="s">
        <v>8026</v>
      </c>
      <c r="D1938" t="s">
        <v>8037</v>
      </c>
      <c r="E1938" s="1">
        <v>45329</v>
      </c>
      <c r="F1938">
        <v>3557.25</v>
      </c>
      <c r="G1938">
        <v>396</v>
      </c>
      <c r="H1938" t="s">
        <v>6</v>
      </c>
      <c r="I1938" t="str">
        <f>_xlfn.XLOOKUP(shipments[[#This Row],[SPID]],people[SPID],people[Sales_person],"NA",0)</f>
        <v>Gigi Bohling</v>
      </c>
      <c r="J1938">
        <f>YEAR(shipments[[#This Row],[Shipdate]])</f>
        <v>2024</v>
      </c>
      <c r="K1938">
        <f>MONTH(shipments[[#This Row],[Shipdate]])</f>
        <v>2</v>
      </c>
      <c r="L1938" t="str">
        <f>TEXT(shipments[[#This Row],[Shipdate]],"mmmm")</f>
        <v>February</v>
      </c>
      <c r="M1938">
        <f>_xlfn.XLOOKUP(shipments[[#This Row],[PID]],products[PID],products[Cost_per_box],"NA",0)</f>
        <v>8.43</v>
      </c>
      <c r="N1938">
        <f>shipments[[#This Row],[Boxes]]*shipments[[#This Row],[Cost Per Box]]</f>
        <v>3338.2799999999997</v>
      </c>
      <c r="O1938">
        <f>shipments[[#This Row],[Sales Amount]]-shipments[[#This Row],[Total Cost]]</f>
        <v>218.97000000000025</v>
      </c>
      <c r="P1938" s="9">
        <f>shipments[[#This Row],[Profit]]/shipments[[#This Row],[Sales Amount]]</f>
        <v>6.1555977229601593E-2</v>
      </c>
    </row>
    <row r="1939" spans="1:16" x14ac:dyDescent="1">
      <c r="A1939" t="s">
        <v>1976</v>
      </c>
      <c r="B1939" t="s">
        <v>8049</v>
      </c>
      <c r="C1939" t="s">
        <v>8027</v>
      </c>
      <c r="D1939" t="s">
        <v>8036</v>
      </c>
      <c r="E1939" s="1">
        <v>45292</v>
      </c>
      <c r="F1939">
        <v>9191.25</v>
      </c>
      <c r="G1939">
        <v>1314</v>
      </c>
      <c r="H1939" t="s">
        <v>6</v>
      </c>
      <c r="I1939" t="str">
        <f>_xlfn.XLOOKUP(shipments[[#This Row],[SPID]],people[SPID],people[Sales_person],"NA",0)</f>
        <v>Gigi Bohling</v>
      </c>
      <c r="J1939">
        <f>YEAR(shipments[[#This Row],[Shipdate]])</f>
        <v>2024</v>
      </c>
      <c r="K1939">
        <f>MONTH(shipments[[#This Row],[Shipdate]])</f>
        <v>1</v>
      </c>
      <c r="L1939" t="str">
        <f>TEXT(shipments[[#This Row],[Shipdate]],"mmmm")</f>
        <v>January</v>
      </c>
      <c r="M1939">
        <f>_xlfn.XLOOKUP(shipments[[#This Row],[PID]],products[PID],products[Cost_per_box],"NA",0)</f>
        <v>6.8</v>
      </c>
      <c r="N1939">
        <f>shipments[[#This Row],[Boxes]]*shipments[[#This Row],[Cost Per Box]]</f>
        <v>8935.1999999999989</v>
      </c>
      <c r="O1939">
        <f>shipments[[#This Row],[Sales Amount]]-shipments[[#This Row],[Total Cost]]</f>
        <v>256.05000000000109</v>
      </c>
      <c r="P1939" s="9">
        <f>shipments[[#This Row],[Profit]]/shipments[[#This Row],[Sales Amount]]</f>
        <v>2.7858017135863031E-2</v>
      </c>
    </row>
    <row r="1940" spans="1:16" x14ac:dyDescent="1">
      <c r="A1940" t="s">
        <v>1977</v>
      </c>
      <c r="B1940" t="s">
        <v>8049</v>
      </c>
      <c r="C1940" t="s">
        <v>8027</v>
      </c>
      <c r="D1940" t="s">
        <v>8037</v>
      </c>
      <c r="E1940" s="1">
        <v>45474</v>
      </c>
      <c r="F1940">
        <v>3064.5</v>
      </c>
      <c r="G1940">
        <v>279</v>
      </c>
      <c r="H1940" t="s">
        <v>17</v>
      </c>
      <c r="I1940" t="str">
        <f>_xlfn.XLOOKUP(shipments[[#This Row],[SPID]],people[SPID],people[Sales_person],"NA",0)</f>
        <v>Gigi Bohling</v>
      </c>
      <c r="J1940">
        <f>YEAR(shipments[[#This Row],[Shipdate]])</f>
        <v>2024</v>
      </c>
      <c r="K1940">
        <f>MONTH(shipments[[#This Row],[Shipdate]])</f>
        <v>7</v>
      </c>
      <c r="L1940" t="str">
        <f>TEXT(shipments[[#This Row],[Shipdate]],"mmmm")</f>
        <v>July</v>
      </c>
      <c r="M1940">
        <f>_xlfn.XLOOKUP(shipments[[#This Row],[PID]],products[PID],products[Cost_per_box],"NA",0)</f>
        <v>6.8</v>
      </c>
      <c r="N1940">
        <f>shipments[[#This Row],[Boxes]]*shipments[[#This Row],[Cost Per Box]]</f>
        <v>1897.2</v>
      </c>
      <c r="O1940">
        <f>shipments[[#This Row],[Sales Amount]]-shipments[[#This Row],[Total Cost]]</f>
        <v>1167.3</v>
      </c>
      <c r="P1940" s="9">
        <f>shipments[[#This Row],[Profit]]/shipments[[#This Row],[Sales Amount]]</f>
        <v>0.38091042584434653</v>
      </c>
    </row>
    <row r="1941" spans="1:16" x14ac:dyDescent="1">
      <c r="A1941" t="s">
        <v>1978</v>
      </c>
      <c r="B1941" t="s">
        <v>8049</v>
      </c>
      <c r="C1941" t="s">
        <v>8027</v>
      </c>
      <c r="D1941" t="s">
        <v>8036</v>
      </c>
      <c r="E1941" s="1">
        <v>45281</v>
      </c>
      <c r="F1941">
        <v>2634.75</v>
      </c>
      <c r="G1941">
        <v>377</v>
      </c>
      <c r="H1941" t="s">
        <v>6</v>
      </c>
      <c r="I1941" t="str">
        <f>_xlfn.XLOOKUP(shipments[[#This Row],[SPID]],people[SPID],people[Sales_person],"NA",0)</f>
        <v>Gigi Bohling</v>
      </c>
      <c r="J1941">
        <f>YEAR(shipments[[#This Row],[Shipdate]])</f>
        <v>2023</v>
      </c>
      <c r="K1941">
        <f>MONTH(shipments[[#This Row],[Shipdate]])</f>
        <v>12</v>
      </c>
      <c r="L1941" t="str">
        <f>TEXT(shipments[[#This Row],[Shipdate]],"mmmm")</f>
        <v>December</v>
      </c>
      <c r="M1941">
        <f>_xlfn.XLOOKUP(shipments[[#This Row],[PID]],products[PID],products[Cost_per_box],"NA",0)</f>
        <v>6.8</v>
      </c>
      <c r="N1941">
        <f>shipments[[#This Row],[Boxes]]*shipments[[#This Row],[Cost Per Box]]</f>
        <v>2563.6</v>
      </c>
      <c r="O1941">
        <f>shipments[[#This Row],[Sales Amount]]-shipments[[#This Row],[Total Cost]]</f>
        <v>71.150000000000091</v>
      </c>
      <c r="P1941" s="9">
        <f>shipments[[#This Row],[Profit]]/shipments[[#This Row],[Sales Amount]]</f>
        <v>2.7004459626150522E-2</v>
      </c>
    </row>
    <row r="1942" spans="1:16" x14ac:dyDescent="1">
      <c r="A1942" t="s">
        <v>1979</v>
      </c>
      <c r="B1942" t="s">
        <v>8049</v>
      </c>
      <c r="C1942" t="s">
        <v>8027</v>
      </c>
      <c r="D1942" t="s">
        <v>8036</v>
      </c>
      <c r="E1942" s="1">
        <v>45110</v>
      </c>
      <c r="F1942">
        <v>1120.5</v>
      </c>
      <c r="G1942">
        <v>141</v>
      </c>
      <c r="H1942" t="s">
        <v>6</v>
      </c>
      <c r="I1942" t="str">
        <f>_xlfn.XLOOKUP(shipments[[#This Row],[SPID]],people[SPID],people[Sales_person],"NA",0)</f>
        <v>Gigi Bohling</v>
      </c>
      <c r="J1942">
        <f>YEAR(shipments[[#This Row],[Shipdate]])</f>
        <v>2023</v>
      </c>
      <c r="K1942">
        <f>MONTH(shipments[[#This Row],[Shipdate]])</f>
        <v>7</v>
      </c>
      <c r="L1942" t="str">
        <f>TEXT(shipments[[#This Row],[Shipdate]],"mmmm")</f>
        <v>July</v>
      </c>
      <c r="M1942">
        <f>_xlfn.XLOOKUP(shipments[[#This Row],[PID]],products[PID],products[Cost_per_box],"NA",0)</f>
        <v>6.8</v>
      </c>
      <c r="N1942">
        <f>shipments[[#This Row],[Boxes]]*shipments[[#This Row],[Cost Per Box]]</f>
        <v>958.8</v>
      </c>
      <c r="O1942">
        <f>shipments[[#This Row],[Sales Amount]]-shipments[[#This Row],[Total Cost]]</f>
        <v>161.70000000000005</v>
      </c>
      <c r="P1942" s="9">
        <f>shipments[[#This Row],[Profit]]/shipments[[#This Row],[Sales Amount]]</f>
        <v>0.14431057563587688</v>
      </c>
    </row>
    <row r="1943" spans="1:16" x14ac:dyDescent="1">
      <c r="A1943" t="s">
        <v>1980</v>
      </c>
      <c r="B1943" t="s">
        <v>8049</v>
      </c>
      <c r="C1943" t="s">
        <v>8028</v>
      </c>
      <c r="D1943" t="s">
        <v>8034</v>
      </c>
      <c r="E1943" s="1">
        <v>45128</v>
      </c>
      <c r="F1943">
        <v>515.25</v>
      </c>
      <c r="G1943">
        <v>20</v>
      </c>
      <c r="H1943" t="s">
        <v>6</v>
      </c>
      <c r="I1943" t="str">
        <f>_xlfn.XLOOKUP(shipments[[#This Row],[SPID]],people[SPID],people[Sales_person],"NA",0)</f>
        <v>Gigi Bohling</v>
      </c>
      <c r="J1943">
        <f>YEAR(shipments[[#This Row],[Shipdate]])</f>
        <v>2023</v>
      </c>
      <c r="K1943">
        <f>MONTH(shipments[[#This Row],[Shipdate]])</f>
        <v>7</v>
      </c>
      <c r="L1943" t="str">
        <f>TEXT(shipments[[#This Row],[Shipdate]],"mmmm")</f>
        <v>July</v>
      </c>
      <c r="M1943">
        <f>_xlfn.XLOOKUP(shipments[[#This Row],[PID]],products[PID],products[Cost_per_box],"NA",0)</f>
        <v>5.04</v>
      </c>
      <c r="N1943">
        <f>shipments[[#This Row],[Boxes]]*shipments[[#This Row],[Cost Per Box]]</f>
        <v>100.8</v>
      </c>
      <c r="O1943">
        <f>shipments[[#This Row],[Sales Amount]]-shipments[[#This Row],[Total Cost]]</f>
        <v>414.45</v>
      </c>
      <c r="P1943" s="9">
        <f>shipments[[#This Row],[Profit]]/shipments[[#This Row],[Sales Amount]]</f>
        <v>0.80436681222707418</v>
      </c>
    </row>
    <row r="1944" spans="1:16" x14ac:dyDescent="1">
      <c r="A1944" t="s">
        <v>1981</v>
      </c>
      <c r="B1944" t="s">
        <v>8049</v>
      </c>
      <c r="C1944" t="s">
        <v>8028</v>
      </c>
      <c r="D1944" t="s">
        <v>8032</v>
      </c>
      <c r="E1944" s="1">
        <v>45372</v>
      </c>
      <c r="F1944">
        <v>7841.25</v>
      </c>
      <c r="G1944">
        <v>291</v>
      </c>
      <c r="H1944" t="s">
        <v>6</v>
      </c>
      <c r="I1944" t="str">
        <f>_xlfn.XLOOKUP(shipments[[#This Row],[SPID]],people[SPID],people[Sales_person],"NA",0)</f>
        <v>Gigi Bohling</v>
      </c>
      <c r="J1944">
        <f>YEAR(shipments[[#This Row],[Shipdate]])</f>
        <v>2024</v>
      </c>
      <c r="K1944">
        <f>MONTH(shipments[[#This Row],[Shipdate]])</f>
        <v>3</v>
      </c>
      <c r="L1944" t="str">
        <f>TEXT(shipments[[#This Row],[Shipdate]],"mmmm")</f>
        <v>March</v>
      </c>
      <c r="M1944">
        <f>_xlfn.XLOOKUP(shipments[[#This Row],[PID]],products[PID],products[Cost_per_box],"NA",0)</f>
        <v>5.04</v>
      </c>
      <c r="N1944">
        <f>shipments[[#This Row],[Boxes]]*shipments[[#This Row],[Cost Per Box]]</f>
        <v>1466.64</v>
      </c>
      <c r="O1944">
        <f>shipments[[#This Row],[Sales Amount]]-shipments[[#This Row],[Total Cost]]</f>
        <v>6374.61</v>
      </c>
      <c r="P1944" s="9">
        <f>shipments[[#This Row],[Profit]]/shipments[[#This Row],[Sales Amount]]</f>
        <v>0.81295839311334284</v>
      </c>
    </row>
    <row r="1945" spans="1:16" x14ac:dyDescent="1">
      <c r="A1945" t="s">
        <v>1982</v>
      </c>
      <c r="B1945" t="s">
        <v>8049</v>
      </c>
      <c r="C1945" t="s">
        <v>8028</v>
      </c>
      <c r="D1945" t="s">
        <v>8033</v>
      </c>
      <c r="E1945" s="1">
        <v>45331</v>
      </c>
      <c r="F1945">
        <v>8397</v>
      </c>
      <c r="G1945">
        <v>290</v>
      </c>
      <c r="H1945" t="s">
        <v>6</v>
      </c>
      <c r="I1945" t="str">
        <f>_xlfn.XLOOKUP(shipments[[#This Row],[SPID]],people[SPID],people[Sales_person],"NA",0)</f>
        <v>Gigi Bohling</v>
      </c>
      <c r="J1945">
        <f>YEAR(shipments[[#This Row],[Shipdate]])</f>
        <v>2024</v>
      </c>
      <c r="K1945">
        <f>MONTH(shipments[[#This Row],[Shipdate]])</f>
        <v>2</v>
      </c>
      <c r="L1945" t="str">
        <f>TEXT(shipments[[#This Row],[Shipdate]],"mmmm")</f>
        <v>February</v>
      </c>
      <c r="M1945">
        <f>_xlfn.XLOOKUP(shipments[[#This Row],[PID]],products[PID],products[Cost_per_box],"NA",0)</f>
        <v>5.04</v>
      </c>
      <c r="N1945">
        <f>shipments[[#This Row],[Boxes]]*shipments[[#This Row],[Cost Per Box]]</f>
        <v>1461.6</v>
      </c>
      <c r="O1945">
        <f>shipments[[#This Row],[Sales Amount]]-shipments[[#This Row],[Total Cost]]</f>
        <v>6935.4</v>
      </c>
      <c r="P1945" s="9">
        <f>shipments[[#This Row],[Profit]]/shipments[[#This Row],[Sales Amount]]</f>
        <v>0.82593783494105033</v>
      </c>
    </row>
    <row r="1946" spans="1:16" x14ac:dyDescent="1">
      <c r="A1946" t="s">
        <v>1983</v>
      </c>
      <c r="B1946" t="s">
        <v>8049</v>
      </c>
      <c r="C1946" t="s">
        <v>8029</v>
      </c>
      <c r="D1946" t="s">
        <v>8036</v>
      </c>
      <c r="E1946" s="1">
        <v>44928</v>
      </c>
      <c r="F1946">
        <v>6448.5</v>
      </c>
      <c r="G1946">
        <v>645</v>
      </c>
      <c r="H1946" t="s">
        <v>6</v>
      </c>
      <c r="I1946" t="str">
        <f>_xlfn.XLOOKUP(shipments[[#This Row],[SPID]],people[SPID],people[Sales_person],"NA",0)</f>
        <v>Gigi Bohling</v>
      </c>
      <c r="J1946">
        <f>YEAR(shipments[[#This Row],[Shipdate]])</f>
        <v>2023</v>
      </c>
      <c r="K1946">
        <f>MONTH(shipments[[#This Row],[Shipdate]])</f>
        <v>1</v>
      </c>
      <c r="L1946" t="str">
        <f>TEXT(shipments[[#This Row],[Shipdate]],"mmmm")</f>
        <v>January</v>
      </c>
      <c r="M1946">
        <f>_xlfn.XLOOKUP(shipments[[#This Row],[PID]],products[PID],products[Cost_per_box],"NA",0)</f>
        <v>2.76</v>
      </c>
      <c r="N1946">
        <f>shipments[[#This Row],[Boxes]]*shipments[[#This Row],[Cost Per Box]]</f>
        <v>1780.1999999999998</v>
      </c>
      <c r="O1946">
        <f>shipments[[#This Row],[Sales Amount]]-shipments[[#This Row],[Total Cost]]</f>
        <v>4668.3</v>
      </c>
      <c r="P1946" s="9">
        <f>shipments[[#This Row],[Profit]]/shipments[[#This Row],[Sales Amount]]</f>
        <v>0.72393579902302863</v>
      </c>
    </row>
    <row r="1947" spans="1:16" x14ac:dyDescent="1">
      <c r="A1947" t="s">
        <v>1984</v>
      </c>
      <c r="B1947" t="s">
        <v>8049</v>
      </c>
      <c r="C1947" t="s">
        <v>8030</v>
      </c>
      <c r="D1947" t="s">
        <v>8032</v>
      </c>
      <c r="E1947" s="1">
        <v>45111</v>
      </c>
      <c r="F1947">
        <v>1066.5</v>
      </c>
      <c r="G1947">
        <v>153</v>
      </c>
      <c r="H1947" t="s">
        <v>6</v>
      </c>
      <c r="I1947" t="str">
        <f>_xlfn.XLOOKUP(shipments[[#This Row],[SPID]],people[SPID],people[Sales_person],"NA",0)</f>
        <v>Gigi Bohling</v>
      </c>
      <c r="J1947">
        <f>YEAR(shipments[[#This Row],[Shipdate]])</f>
        <v>2023</v>
      </c>
      <c r="K1947">
        <f>MONTH(shipments[[#This Row],[Shipdate]])</f>
        <v>7</v>
      </c>
      <c r="L1947" t="str">
        <f>TEXT(shipments[[#This Row],[Shipdate]],"mmmm")</f>
        <v>July</v>
      </c>
      <c r="M1947">
        <f>_xlfn.XLOOKUP(shipments[[#This Row],[PID]],products[PID],products[Cost_per_box],"NA",0)</f>
        <v>3.32</v>
      </c>
      <c r="N1947">
        <f>shipments[[#This Row],[Boxes]]*shipments[[#This Row],[Cost Per Box]]</f>
        <v>507.96</v>
      </c>
      <c r="O1947">
        <f>shipments[[#This Row],[Sales Amount]]-shipments[[#This Row],[Total Cost]]</f>
        <v>558.54</v>
      </c>
      <c r="P1947" s="9">
        <f>shipments[[#This Row],[Profit]]/shipments[[#This Row],[Sales Amount]]</f>
        <v>0.52371308016877638</v>
      </c>
    </row>
    <row r="1948" spans="1:16" x14ac:dyDescent="1">
      <c r="A1948" t="s">
        <v>1985</v>
      </c>
      <c r="B1948" t="s">
        <v>8049</v>
      </c>
      <c r="C1948" t="s">
        <v>8030</v>
      </c>
      <c r="D1948" t="s">
        <v>8036</v>
      </c>
      <c r="E1948" s="1">
        <v>45449</v>
      </c>
      <c r="F1948">
        <v>11799</v>
      </c>
      <c r="G1948">
        <v>1311</v>
      </c>
      <c r="H1948" t="s">
        <v>6</v>
      </c>
      <c r="I1948" t="str">
        <f>_xlfn.XLOOKUP(shipments[[#This Row],[SPID]],people[SPID],people[Sales_person],"NA",0)</f>
        <v>Gigi Bohling</v>
      </c>
      <c r="J1948">
        <f>YEAR(shipments[[#This Row],[Shipdate]])</f>
        <v>2024</v>
      </c>
      <c r="K1948">
        <f>MONTH(shipments[[#This Row],[Shipdate]])</f>
        <v>6</v>
      </c>
      <c r="L1948" t="str">
        <f>TEXT(shipments[[#This Row],[Shipdate]],"mmmm")</f>
        <v>June</v>
      </c>
      <c r="M1948">
        <f>_xlfn.XLOOKUP(shipments[[#This Row],[PID]],products[PID],products[Cost_per_box],"NA",0)</f>
        <v>3.32</v>
      </c>
      <c r="N1948">
        <f>shipments[[#This Row],[Boxes]]*shipments[[#This Row],[Cost Per Box]]</f>
        <v>4352.5199999999995</v>
      </c>
      <c r="O1948">
        <f>shipments[[#This Row],[Sales Amount]]-shipments[[#This Row],[Total Cost]]</f>
        <v>7446.4800000000005</v>
      </c>
      <c r="P1948" s="9">
        <f>shipments[[#This Row],[Profit]]/shipments[[#This Row],[Sales Amount]]</f>
        <v>0.63111111111111118</v>
      </c>
    </row>
    <row r="1949" spans="1:16" x14ac:dyDescent="1">
      <c r="A1949" t="s">
        <v>1986</v>
      </c>
      <c r="B1949" t="s">
        <v>8049</v>
      </c>
      <c r="C1949" t="s">
        <v>8030</v>
      </c>
      <c r="D1949" t="s">
        <v>8035</v>
      </c>
      <c r="E1949" s="1">
        <v>44960</v>
      </c>
      <c r="F1949">
        <v>1293.75</v>
      </c>
      <c r="G1949">
        <v>144</v>
      </c>
      <c r="H1949" t="s">
        <v>6</v>
      </c>
      <c r="I1949" t="str">
        <f>_xlfn.XLOOKUP(shipments[[#This Row],[SPID]],people[SPID],people[Sales_person],"NA",0)</f>
        <v>Gigi Bohling</v>
      </c>
      <c r="J1949">
        <f>YEAR(shipments[[#This Row],[Shipdate]])</f>
        <v>2023</v>
      </c>
      <c r="K1949">
        <f>MONTH(shipments[[#This Row],[Shipdate]])</f>
        <v>2</v>
      </c>
      <c r="L1949" t="str">
        <f>TEXT(shipments[[#This Row],[Shipdate]],"mmmm")</f>
        <v>February</v>
      </c>
      <c r="M1949">
        <f>_xlfn.XLOOKUP(shipments[[#This Row],[PID]],products[PID],products[Cost_per_box],"NA",0)</f>
        <v>3.32</v>
      </c>
      <c r="N1949">
        <f>shipments[[#This Row],[Boxes]]*shipments[[#This Row],[Cost Per Box]]</f>
        <v>478.08</v>
      </c>
      <c r="O1949">
        <f>shipments[[#This Row],[Sales Amount]]-shipments[[#This Row],[Total Cost]]</f>
        <v>815.67000000000007</v>
      </c>
      <c r="P1949" s="9">
        <f>shipments[[#This Row],[Profit]]/shipments[[#This Row],[Sales Amount]]</f>
        <v>0.63046956521739139</v>
      </c>
    </row>
    <row r="1950" spans="1:16" x14ac:dyDescent="1">
      <c r="A1950" t="s">
        <v>1987</v>
      </c>
      <c r="B1950" t="s">
        <v>8049</v>
      </c>
      <c r="C1950" t="s">
        <v>8030</v>
      </c>
      <c r="D1950" t="s">
        <v>8033</v>
      </c>
      <c r="E1950" s="1">
        <v>44987</v>
      </c>
      <c r="F1950">
        <v>3762</v>
      </c>
      <c r="G1950">
        <v>471</v>
      </c>
      <c r="H1950" t="s">
        <v>6</v>
      </c>
      <c r="I1950" t="str">
        <f>_xlfn.XLOOKUP(shipments[[#This Row],[SPID]],people[SPID],people[Sales_person],"NA",0)</f>
        <v>Gigi Bohling</v>
      </c>
      <c r="J1950">
        <f>YEAR(shipments[[#This Row],[Shipdate]])</f>
        <v>2023</v>
      </c>
      <c r="K1950">
        <f>MONTH(shipments[[#This Row],[Shipdate]])</f>
        <v>3</v>
      </c>
      <c r="L1950" t="str">
        <f>TEXT(shipments[[#This Row],[Shipdate]],"mmmm")</f>
        <v>March</v>
      </c>
      <c r="M1950">
        <f>_xlfn.XLOOKUP(shipments[[#This Row],[PID]],products[PID],products[Cost_per_box],"NA",0)</f>
        <v>3.32</v>
      </c>
      <c r="N1950">
        <f>shipments[[#This Row],[Boxes]]*shipments[[#This Row],[Cost Per Box]]</f>
        <v>1563.72</v>
      </c>
      <c r="O1950">
        <f>shipments[[#This Row],[Sales Amount]]-shipments[[#This Row],[Total Cost]]</f>
        <v>2198.2799999999997</v>
      </c>
      <c r="P1950" s="9">
        <f>shipments[[#This Row],[Profit]]/shipments[[#This Row],[Sales Amount]]</f>
        <v>0.58433811802232849</v>
      </c>
    </row>
    <row r="1951" spans="1:16" x14ac:dyDescent="1">
      <c r="A1951" t="s">
        <v>1988</v>
      </c>
      <c r="B1951" t="s">
        <v>8049</v>
      </c>
      <c r="C1951" t="s">
        <v>8031</v>
      </c>
      <c r="D1951" t="s">
        <v>8033</v>
      </c>
      <c r="E1951" s="1">
        <v>45484</v>
      </c>
      <c r="F1951">
        <v>2504.25</v>
      </c>
      <c r="G1951">
        <v>114</v>
      </c>
      <c r="H1951" t="s">
        <v>17</v>
      </c>
      <c r="I1951" t="str">
        <f>_xlfn.XLOOKUP(shipments[[#This Row],[SPID]],people[SPID],people[Sales_person],"NA",0)</f>
        <v>Gigi Bohling</v>
      </c>
      <c r="J1951">
        <f>YEAR(shipments[[#This Row],[Shipdate]])</f>
        <v>2024</v>
      </c>
      <c r="K1951">
        <f>MONTH(shipments[[#This Row],[Shipdate]])</f>
        <v>7</v>
      </c>
      <c r="L1951" t="str">
        <f>TEXT(shipments[[#This Row],[Shipdate]],"mmmm")</f>
        <v>July</v>
      </c>
      <c r="M1951">
        <f>_xlfn.XLOOKUP(shipments[[#This Row],[PID]],products[PID],products[Cost_per_box],"NA",0)</f>
        <v>2.65</v>
      </c>
      <c r="N1951">
        <f>shipments[[#This Row],[Boxes]]*shipments[[#This Row],[Cost Per Box]]</f>
        <v>302.09999999999997</v>
      </c>
      <c r="O1951">
        <f>shipments[[#This Row],[Sales Amount]]-shipments[[#This Row],[Total Cost]]</f>
        <v>2202.15</v>
      </c>
      <c r="P1951" s="9">
        <f>shipments[[#This Row],[Profit]]/shipments[[#This Row],[Sales Amount]]</f>
        <v>0.87936507936507935</v>
      </c>
    </row>
    <row r="1952" spans="1:16" x14ac:dyDescent="1">
      <c r="A1952" t="s">
        <v>1989</v>
      </c>
      <c r="B1952" t="s">
        <v>8049</v>
      </c>
      <c r="C1952" t="s">
        <v>8031</v>
      </c>
      <c r="D1952" t="s">
        <v>8032</v>
      </c>
      <c r="E1952" s="1">
        <v>45505</v>
      </c>
      <c r="F1952">
        <v>5874.75</v>
      </c>
      <c r="G1952">
        <v>280</v>
      </c>
      <c r="H1952" t="s">
        <v>17</v>
      </c>
      <c r="I1952" t="str">
        <f>_xlfn.XLOOKUP(shipments[[#This Row],[SPID]],people[SPID],people[Sales_person],"NA",0)</f>
        <v>Gigi Bohling</v>
      </c>
      <c r="J1952">
        <f>YEAR(shipments[[#This Row],[Shipdate]])</f>
        <v>2024</v>
      </c>
      <c r="K1952">
        <f>MONTH(shipments[[#This Row],[Shipdate]])</f>
        <v>8</v>
      </c>
      <c r="L1952" t="str">
        <f>TEXT(shipments[[#This Row],[Shipdate]],"mmmm")</f>
        <v>August</v>
      </c>
      <c r="M1952">
        <f>_xlfn.XLOOKUP(shipments[[#This Row],[PID]],products[PID],products[Cost_per_box],"NA",0)</f>
        <v>2.65</v>
      </c>
      <c r="N1952">
        <f>shipments[[#This Row],[Boxes]]*shipments[[#This Row],[Cost Per Box]]</f>
        <v>742</v>
      </c>
      <c r="O1952">
        <f>shipments[[#This Row],[Sales Amount]]-shipments[[#This Row],[Total Cost]]</f>
        <v>5132.75</v>
      </c>
      <c r="P1952" s="9">
        <f>shipments[[#This Row],[Profit]]/shipments[[#This Row],[Sales Amount]]</f>
        <v>0.8736967530533214</v>
      </c>
    </row>
    <row r="1953" spans="1:16" x14ac:dyDescent="1">
      <c r="A1953" t="s">
        <v>1990</v>
      </c>
      <c r="B1953" t="s">
        <v>8049</v>
      </c>
      <c r="C1953" t="s">
        <v>8031</v>
      </c>
      <c r="D1953" t="s">
        <v>8035</v>
      </c>
      <c r="E1953" s="1">
        <v>45432</v>
      </c>
      <c r="F1953">
        <v>49.5</v>
      </c>
      <c r="G1953">
        <v>3</v>
      </c>
      <c r="H1953" t="s">
        <v>6</v>
      </c>
      <c r="I1953" t="str">
        <f>_xlfn.XLOOKUP(shipments[[#This Row],[SPID]],people[SPID],people[Sales_person],"NA",0)</f>
        <v>Gigi Bohling</v>
      </c>
      <c r="J1953">
        <f>YEAR(shipments[[#This Row],[Shipdate]])</f>
        <v>2024</v>
      </c>
      <c r="K1953">
        <f>MONTH(shipments[[#This Row],[Shipdate]])</f>
        <v>5</v>
      </c>
      <c r="L1953" t="str">
        <f>TEXT(shipments[[#This Row],[Shipdate]],"mmmm")</f>
        <v>May</v>
      </c>
      <c r="M1953">
        <f>_xlfn.XLOOKUP(shipments[[#This Row],[PID]],products[PID],products[Cost_per_box],"NA",0)</f>
        <v>2.65</v>
      </c>
      <c r="N1953">
        <f>shipments[[#This Row],[Boxes]]*shipments[[#This Row],[Cost Per Box]]</f>
        <v>7.9499999999999993</v>
      </c>
      <c r="O1953">
        <f>shipments[[#This Row],[Sales Amount]]-shipments[[#This Row],[Total Cost]]</f>
        <v>41.55</v>
      </c>
      <c r="P1953" s="9">
        <f>shipments[[#This Row],[Profit]]/shipments[[#This Row],[Sales Amount]]</f>
        <v>0.83939393939393936</v>
      </c>
    </row>
    <row r="1954" spans="1:16" x14ac:dyDescent="1">
      <c r="A1954" t="s">
        <v>1991</v>
      </c>
      <c r="B1954" t="s">
        <v>8049</v>
      </c>
      <c r="C1954" t="s">
        <v>8031</v>
      </c>
      <c r="D1954" t="s">
        <v>8033</v>
      </c>
      <c r="E1954" s="1">
        <v>45022</v>
      </c>
      <c r="F1954">
        <v>7868.25</v>
      </c>
      <c r="G1954">
        <v>394</v>
      </c>
      <c r="H1954" t="s">
        <v>6</v>
      </c>
      <c r="I1954" t="str">
        <f>_xlfn.XLOOKUP(shipments[[#This Row],[SPID]],people[SPID],people[Sales_person],"NA",0)</f>
        <v>Gigi Bohling</v>
      </c>
      <c r="J1954">
        <f>YEAR(shipments[[#This Row],[Shipdate]])</f>
        <v>2023</v>
      </c>
      <c r="K1954">
        <f>MONTH(shipments[[#This Row],[Shipdate]])</f>
        <v>4</v>
      </c>
      <c r="L1954" t="str">
        <f>TEXT(shipments[[#This Row],[Shipdate]],"mmmm")</f>
        <v>April</v>
      </c>
      <c r="M1954">
        <f>_xlfn.XLOOKUP(shipments[[#This Row],[PID]],products[PID],products[Cost_per_box],"NA",0)</f>
        <v>2.65</v>
      </c>
      <c r="N1954">
        <f>shipments[[#This Row],[Boxes]]*shipments[[#This Row],[Cost Per Box]]</f>
        <v>1044.0999999999999</v>
      </c>
      <c r="O1954">
        <f>shipments[[#This Row],[Sales Amount]]-shipments[[#This Row],[Total Cost]]</f>
        <v>6824.15</v>
      </c>
      <c r="P1954" s="9">
        <f>shipments[[#This Row],[Profit]]/shipments[[#This Row],[Sales Amount]]</f>
        <v>0.86730213198614681</v>
      </c>
    </row>
    <row r="1955" spans="1:16" x14ac:dyDescent="1">
      <c r="A1955" t="s">
        <v>1992</v>
      </c>
      <c r="B1955" t="s">
        <v>8049</v>
      </c>
      <c r="C1955" t="s">
        <v>8031</v>
      </c>
      <c r="D1955" t="s">
        <v>8033</v>
      </c>
      <c r="E1955" s="1">
        <v>45469</v>
      </c>
      <c r="F1955">
        <v>3424.5</v>
      </c>
      <c r="G1955">
        <v>191</v>
      </c>
      <c r="H1955" t="s">
        <v>6</v>
      </c>
      <c r="I1955" t="str">
        <f>_xlfn.XLOOKUP(shipments[[#This Row],[SPID]],people[SPID],people[Sales_person],"NA",0)</f>
        <v>Gigi Bohling</v>
      </c>
      <c r="J1955">
        <f>YEAR(shipments[[#This Row],[Shipdate]])</f>
        <v>2024</v>
      </c>
      <c r="K1955">
        <f>MONTH(shipments[[#This Row],[Shipdate]])</f>
        <v>6</v>
      </c>
      <c r="L1955" t="str">
        <f>TEXT(shipments[[#This Row],[Shipdate]],"mmmm")</f>
        <v>June</v>
      </c>
      <c r="M1955">
        <f>_xlfn.XLOOKUP(shipments[[#This Row],[PID]],products[PID],products[Cost_per_box],"NA",0)</f>
        <v>2.65</v>
      </c>
      <c r="N1955">
        <f>shipments[[#This Row],[Boxes]]*shipments[[#This Row],[Cost Per Box]]</f>
        <v>506.15</v>
      </c>
      <c r="O1955">
        <f>shipments[[#This Row],[Sales Amount]]-shipments[[#This Row],[Total Cost]]</f>
        <v>2918.35</v>
      </c>
      <c r="P1955" s="9">
        <f>shipments[[#This Row],[Profit]]/shipments[[#This Row],[Sales Amount]]</f>
        <v>0.85219740108044972</v>
      </c>
    </row>
    <row r="1956" spans="1:16" x14ac:dyDescent="1">
      <c r="A1956" t="s">
        <v>1993</v>
      </c>
      <c r="B1956" t="s">
        <v>8049</v>
      </c>
      <c r="C1956" t="s">
        <v>8031</v>
      </c>
      <c r="D1956" t="s">
        <v>8035</v>
      </c>
      <c r="E1956" s="1">
        <v>45279</v>
      </c>
      <c r="F1956">
        <v>1606.5</v>
      </c>
      <c r="G1956">
        <v>77</v>
      </c>
      <c r="H1956" t="s">
        <v>6</v>
      </c>
      <c r="I1956" t="str">
        <f>_xlfn.XLOOKUP(shipments[[#This Row],[SPID]],people[SPID],people[Sales_person],"NA",0)</f>
        <v>Gigi Bohling</v>
      </c>
      <c r="J1956">
        <f>YEAR(shipments[[#This Row],[Shipdate]])</f>
        <v>2023</v>
      </c>
      <c r="K1956">
        <f>MONTH(shipments[[#This Row],[Shipdate]])</f>
        <v>12</v>
      </c>
      <c r="L1956" t="str">
        <f>TEXT(shipments[[#This Row],[Shipdate]],"mmmm")</f>
        <v>December</v>
      </c>
      <c r="M1956">
        <f>_xlfn.XLOOKUP(shipments[[#This Row],[PID]],products[PID],products[Cost_per_box],"NA",0)</f>
        <v>2.65</v>
      </c>
      <c r="N1956">
        <f>shipments[[#This Row],[Boxes]]*shipments[[#This Row],[Cost Per Box]]</f>
        <v>204.04999999999998</v>
      </c>
      <c r="O1956">
        <f>shipments[[#This Row],[Sales Amount]]-shipments[[#This Row],[Total Cost]]</f>
        <v>1402.45</v>
      </c>
      <c r="P1956" s="9">
        <f>shipments[[#This Row],[Profit]]/shipments[[#This Row],[Sales Amount]]</f>
        <v>0.87298474945533777</v>
      </c>
    </row>
    <row r="1957" spans="1:16" x14ac:dyDescent="1">
      <c r="A1957" t="s">
        <v>1994</v>
      </c>
      <c r="B1957" t="s">
        <v>8049</v>
      </c>
      <c r="C1957" t="s">
        <v>8031</v>
      </c>
      <c r="D1957" t="s">
        <v>8032</v>
      </c>
      <c r="E1957" s="1">
        <v>45455</v>
      </c>
      <c r="F1957">
        <v>10302.75</v>
      </c>
      <c r="G1957">
        <v>469</v>
      </c>
      <c r="H1957" t="s">
        <v>6</v>
      </c>
      <c r="I1957" t="str">
        <f>_xlfn.XLOOKUP(shipments[[#This Row],[SPID]],people[SPID],people[Sales_person],"NA",0)</f>
        <v>Gigi Bohling</v>
      </c>
      <c r="J1957">
        <f>YEAR(shipments[[#This Row],[Shipdate]])</f>
        <v>2024</v>
      </c>
      <c r="K1957">
        <f>MONTH(shipments[[#This Row],[Shipdate]])</f>
        <v>6</v>
      </c>
      <c r="L1957" t="str">
        <f>TEXT(shipments[[#This Row],[Shipdate]],"mmmm")</f>
        <v>June</v>
      </c>
      <c r="M1957">
        <f>_xlfn.XLOOKUP(shipments[[#This Row],[PID]],products[PID],products[Cost_per_box],"NA",0)</f>
        <v>2.65</v>
      </c>
      <c r="N1957">
        <f>shipments[[#This Row],[Boxes]]*shipments[[#This Row],[Cost Per Box]]</f>
        <v>1242.8499999999999</v>
      </c>
      <c r="O1957">
        <f>shipments[[#This Row],[Sales Amount]]-shipments[[#This Row],[Total Cost]]</f>
        <v>9059.9</v>
      </c>
      <c r="P1957" s="9">
        <f>shipments[[#This Row],[Profit]]/shipments[[#This Row],[Sales Amount]]</f>
        <v>0.87936715925359732</v>
      </c>
    </row>
    <row r="1958" spans="1:16" x14ac:dyDescent="1">
      <c r="A1958" t="s">
        <v>1995</v>
      </c>
      <c r="B1958" t="s">
        <v>8049</v>
      </c>
      <c r="C1958" t="s">
        <v>8031</v>
      </c>
      <c r="D1958" t="s">
        <v>8033</v>
      </c>
      <c r="E1958" s="1">
        <v>45505</v>
      </c>
      <c r="F1958">
        <v>4.5</v>
      </c>
      <c r="G1958">
        <v>1</v>
      </c>
      <c r="H1958" t="s">
        <v>17</v>
      </c>
      <c r="I1958" t="str">
        <f>_xlfn.XLOOKUP(shipments[[#This Row],[SPID]],people[SPID],people[Sales_person],"NA",0)</f>
        <v>Gigi Bohling</v>
      </c>
      <c r="J1958">
        <f>YEAR(shipments[[#This Row],[Shipdate]])</f>
        <v>2024</v>
      </c>
      <c r="K1958">
        <f>MONTH(shipments[[#This Row],[Shipdate]])</f>
        <v>8</v>
      </c>
      <c r="L1958" t="str">
        <f>TEXT(shipments[[#This Row],[Shipdate]],"mmmm")</f>
        <v>August</v>
      </c>
      <c r="M1958">
        <f>_xlfn.XLOOKUP(shipments[[#This Row],[PID]],products[PID],products[Cost_per_box],"NA",0)</f>
        <v>2.65</v>
      </c>
      <c r="N1958">
        <f>shipments[[#This Row],[Boxes]]*shipments[[#This Row],[Cost Per Box]]</f>
        <v>2.65</v>
      </c>
      <c r="O1958">
        <f>shipments[[#This Row],[Sales Amount]]-shipments[[#This Row],[Total Cost]]</f>
        <v>1.85</v>
      </c>
      <c r="P1958" s="9">
        <f>shipments[[#This Row],[Profit]]/shipments[[#This Row],[Sales Amount]]</f>
        <v>0.41111111111111115</v>
      </c>
    </row>
    <row r="1959" spans="1:16" x14ac:dyDescent="1">
      <c r="A1959" t="s">
        <v>1996</v>
      </c>
      <c r="B1959" t="s">
        <v>8049</v>
      </c>
      <c r="C1959" t="s">
        <v>8031</v>
      </c>
      <c r="D1959" t="s">
        <v>8035</v>
      </c>
      <c r="E1959" s="1">
        <v>45454</v>
      </c>
      <c r="F1959">
        <v>5580</v>
      </c>
      <c r="G1959">
        <v>310</v>
      </c>
      <c r="H1959" t="s">
        <v>6</v>
      </c>
      <c r="I1959" t="str">
        <f>_xlfn.XLOOKUP(shipments[[#This Row],[SPID]],people[SPID],people[Sales_person],"NA",0)</f>
        <v>Gigi Bohling</v>
      </c>
      <c r="J1959">
        <f>YEAR(shipments[[#This Row],[Shipdate]])</f>
        <v>2024</v>
      </c>
      <c r="K1959">
        <f>MONTH(shipments[[#This Row],[Shipdate]])</f>
        <v>6</v>
      </c>
      <c r="L1959" t="str">
        <f>TEXT(shipments[[#This Row],[Shipdate]],"mmmm")</f>
        <v>June</v>
      </c>
      <c r="M1959">
        <f>_xlfn.XLOOKUP(shipments[[#This Row],[PID]],products[PID],products[Cost_per_box],"NA",0)</f>
        <v>2.65</v>
      </c>
      <c r="N1959">
        <f>shipments[[#This Row],[Boxes]]*shipments[[#This Row],[Cost Per Box]]</f>
        <v>821.5</v>
      </c>
      <c r="O1959">
        <f>shipments[[#This Row],[Sales Amount]]-shipments[[#This Row],[Total Cost]]</f>
        <v>4758.5</v>
      </c>
      <c r="P1959" s="9">
        <f>shipments[[#This Row],[Profit]]/shipments[[#This Row],[Sales Amount]]</f>
        <v>0.85277777777777775</v>
      </c>
    </row>
    <row r="1960" spans="1:16" x14ac:dyDescent="1">
      <c r="A1960" t="s">
        <v>1997</v>
      </c>
      <c r="B1960" t="s">
        <v>8049</v>
      </c>
      <c r="C1960" t="s">
        <v>8031</v>
      </c>
      <c r="D1960" t="s">
        <v>8036</v>
      </c>
      <c r="E1960" s="1">
        <v>45344</v>
      </c>
      <c r="F1960">
        <v>2400.75</v>
      </c>
      <c r="G1960">
        <v>110</v>
      </c>
      <c r="H1960" t="s">
        <v>6</v>
      </c>
      <c r="I1960" t="str">
        <f>_xlfn.XLOOKUP(shipments[[#This Row],[SPID]],people[SPID],people[Sales_person],"NA",0)</f>
        <v>Gigi Bohling</v>
      </c>
      <c r="J1960">
        <f>YEAR(shipments[[#This Row],[Shipdate]])</f>
        <v>2024</v>
      </c>
      <c r="K1960">
        <f>MONTH(shipments[[#This Row],[Shipdate]])</f>
        <v>2</v>
      </c>
      <c r="L1960" t="str">
        <f>TEXT(shipments[[#This Row],[Shipdate]],"mmmm")</f>
        <v>February</v>
      </c>
      <c r="M1960">
        <f>_xlfn.XLOOKUP(shipments[[#This Row],[PID]],products[PID],products[Cost_per_box],"NA",0)</f>
        <v>2.65</v>
      </c>
      <c r="N1960">
        <f>shipments[[#This Row],[Boxes]]*shipments[[#This Row],[Cost Per Box]]</f>
        <v>291.5</v>
      </c>
      <c r="O1960">
        <f>shipments[[#This Row],[Sales Amount]]-shipments[[#This Row],[Total Cost]]</f>
        <v>2109.25</v>
      </c>
      <c r="P1960" s="9">
        <f>shipments[[#This Row],[Profit]]/shipments[[#This Row],[Sales Amount]]</f>
        <v>0.87857961053837341</v>
      </c>
    </row>
    <row r="1961" spans="1:16" x14ac:dyDescent="1">
      <c r="A1961" t="s">
        <v>1998</v>
      </c>
      <c r="B1961" t="s">
        <v>8049</v>
      </c>
      <c r="C1961" t="s">
        <v>8010</v>
      </c>
      <c r="D1961" t="s">
        <v>8035</v>
      </c>
      <c r="E1961" s="1">
        <v>45253</v>
      </c>
      <c r="F1961">
        <v>3710.25</v>
      </c>
      <c r="G1961">
        <v>248</v>
      </c>
      <c r="H1961" t="s">
        <v>6</v>
      </c>
      <c r="I1961" t="str">
        <f>_xlfn.XLOOKUP(shipments[[#This Row],[SPID]],people[SPID],people[Sales_person],"NA",0)</f>
        <v>Gigi Bohling</v>
      </c>
      <c r="J1961">
        <f>YEAR(shipments[[#This Row],[Shipdate]])</f>
        <v>2023</v>
      </c>
      <c r="K1961">
        <f>MONTH(shipments[[#This Row],[Shipdate]])</f>
        <v>11</v>
      </c>
      <c r="L1961" t="str">
        <f>TEXT(shipments[[#This Row],[Shipdate]],"mmmm")</f>
        <v>November</v>
      </c>
      <c r="M1961">
        <f>_xlfn.XLOOKUP(shipments[[#This Row],[PID]],products[PID],products[Cost_per_box],"NA",0)</f>
        <v>5.26</v>
      </c>
      <c r="N1961">
        <f>shipments[[#This Row],[Boxes]]*shipments[[#This Row],[Cost Per Box]]</f>
        <v>1304.48</v>
      </c>
      <c r="O1961">
        <f>shipments[[#This Row],[Sales Amount]]-shipments[[#This Row],[Total Cost]]</f>
        <v>2405.77</v>
      </c>
      <c r="P1961" s="9">
        <f>shipments[[#This Row],[Profit]]/shipments[[#This Row],[Sales Amount]]</f>
        <v>0.64841183208678665</v>
      </c>
    </row>
    <row r="1962" spans="1:16" x14ac:dyDescent="1">
      <c r="A1962" t="s">
        <v>1999</v>
      </c>
      <c r="B1962" t="s">
        <v>8049</v>
      </c>
      <c r="C1962" t="s">
        <v>8010</v>
      </c>
      <c r="D1962" t="s">
        <v>8037</v>
      </c>
      <c r="E1962" s="1">
        <v>45195</v>
      </c>
      <c r="F1962">
        <v>1689.75</v>
      </c>
      <c r="G1962">
        <v>130</v>
      </c>
      <c r="H1962" t="s">
        <v>6</v>
      </c>
      <c r="I1962" t="str">
        <f>_xlfn.XLOOKUP(shipments[[#This Row],[SPID]],people[SPID],people[Sales_person],"NA",0)</f>
        <v>Gigi Bohling</v>
      </c>
      <c r="J1962">
        <f>YEAR(shipments[[#This Row],[Shipdate]])</f>
        <v>2023</v>
      </c>
      <c r="K1962">
        <f>MONTH(shipments[[#This Row],[Shipdate]])</f>
        <v>9</v>
      </c>
      <c r="L1962" t="str">
        <f>TEXT(shipments[[#This Row],[Shipdate]],"mmmm")</f>
        <v>September</v>
      </c>
      <c r="M1962">
        <f>_xlfn.XLOOKUP(shipments[[#This Row],[PID]],products[PID],products[Cost_per_box],"NA",0)</f>
        <v>5.26</v>
      </c>
      <c r="N1962">
        <f>shipments[[#This Row],[Boxes]]*shipments[[#This Row],[Cost Per Box]]</f>
        <v>683.8</v>
      </c>
      <c r="O1962">
        <f>shipments[[#This Row],[Sales Amount]]-shipments[[#This Row],[Total Cost]]</f>
        <v>1005.95</v>
      </c>
      <c r="P1962" s="9">
        <f>shipments[[#This Row],[Profit]]/shipments[[#This Row],[Sales Amount]]</f>
        <v>0.59532475218227554</v>
      </c>
    </row>
    <row r="1963" spans="1:16" x14ac:dyDescent="1">
      <c r="A1963" t="s">
        <v>2000</v>
      </c>
      <c r="B1963" t="s">
        <v>8049</v>
      </c>
      <c r="C1963" t="s">
        <v>8010</v>
      </c>
      <c r="D1963" t="s">
        <v>8033</v>
      </c>
      <c r="E1963" s="1">
        <v>45434</v>
      </c>
      <c r="F1963">
        <v>13284</v>
      </c>
      <c r="G1963">
        <v>949</v>
      </c>
      <c r="H1963" t="s">
        <v>6</v>
      </c>
      <c r="I1963" t="str">
        <f>_xlfn.XLOOKUP(shipments[[#This Row],[SPID]],people[SPID],people[Sales_person],"NA",0)</f>
        <v>Gigi Bohling</v>
      </c>
      <c r="J1963">
        <f>YEAR(shipments[[#This Row],[Shipdate]])</f>
        <v>2024</v>
      </c>
      <c r="K1963">
        <f>MONTH(shipments[[#This Row],[Shipdate]])</f>
        <v>5</v>
      </c>
      <c r="L1963" t="str">
        <f>TEXT(shipments[[#This Row],[Shipdate]],"mmmm")</f>
        <v>May</v>
      </c>
      <c r="M1963">
        <f>_xlfn.XLOOKUP(shipments[[#This Row],[PID]],products[PID],products[Cost_per_box],"NA",0)</f>
        <v>5.26</v>
      </c>
      <c r="N1963">
        <f>shipments[[#This Row],[Boxes]]*shipments[[#This Row],[Cost Per Box]]</f>
        <v>4991.74</v>
      </c>
      <c r="O1963">
        <f>shipments[[#This Row],[Sales Amount]]-shipments[[#This Row],[Total Cost]]</f>
        <v>8292.26</v>
      </c>
      <c r="P1963" s="9">
        <f>shipments[[#This Row],[Profit]]/shipments[[#This Row],[Sales Amount]]</f>
        <v>0.62422914784703409</v>
      </c>
    </row>
    <row r="1964" spans="1:16" x14ac:dyDescent="1">
      <c r="A1964" t="s">
        <v>2001</v>
      </c>
      <c r="B1964" t="s">
        <v>8049</v>
      </c>
      <c r="C1964" t="s">
        <v>8012</v>
      </c>
      <c r="D1964" t="s">
        <v>8036</v>
      </c>
      <c r="E1964" s="1">
        <v>45443</v>
      </c>
      <c r="F1964">
        <v>2504.25</v>
      </c>
      <c r="G1964">
        <v>251</v>
      </c>
      <c r="H1964" t="s">
        <v>39</v>
      </c>
      <c r="I1964" t="str">
        <f>_xlfn.XLOOKUP(shipments[[#This Row],[SPID]],people[SPID],people[Sales_person],"NA",0)</f>
        <v>Gigi Bohling</v>
      </c>
      <c r="J1964">
        <f>YEAR(shipments[[#This Row],[Shipdate]])</f>
        <v>2024</v>
      </c>
      <c r="K1964">
        <f>MONTH(shipments[[#This Row],[Shipdate]])</f>
        <v>5</v>
      </c>
      <c r="L1964" t="str">
        <f>TEXT(shipments[[#This Row],[Shipdate]],"mmmm")</f>
        <v>May</v>
      </c>
      <c r="M1964">
        <f>_xlfn.XLOOKUP(shipments[[#This Row],[PID]],products[PID],products[Cost_per_box],"NA",0)</f>
        <v>5.15</v>
      </c>
      <c r="N1964">
        <f>shipments[[#This Row],[Boxes]]*shipments[[#This Row],[Cost Per Box]]</f>
        <v>1292.6500000000001</v>
      </c>
      <c r="O1964">
        <f>shipments[[#This Row],[Sales Amount]]-shipments[[#This Row],[Total Cost]]</f>
        <v>1211.5999999999999</v>
      </c>
      <c r="P1964" s="9">
        <f>shipments[[#This Row],[Profit]]/shipments[[#This Row],[Sales Amount]]</f>
        <v>0.48381751023260455</v>
      </c>
    </row>
    <row r="1965" spans="1:16" x14ac:dyDescent="1">
      <c r="A1965" t="s">
        <v>2002</v>
      </c>
      <c r="B1965" t="s">
        <v>8049</v>
      </c>
      <c r="C1965" t="s">
        <v>8013</v>
      </c>
      <c r="D1965" t="s">
        <v>8034</v>
      </c>
      <c r="E1965" s="1">
        <v>45414</v>
      </c>
      <c r="F1965">
        <v>6669</v>
      </c>
      <c r="G1965">
        <v>1334</v>
      </c>
      <c r="H1965" t="s">
        <v>6</v>
      </c>
      <c r="I1965" t="str">
        <f>_xlfn.XLOOKUP(shipments[[#This Row],[SPID]],people[SPID],people[Sales_person],"NA",0)</f>
        <v>Gigi Bohling</v>
      </c>
      <c r="J1965">
        <f>YEAR(shipments[[#This Row],[Shipdate]])</f>
        <v>2024</v>
      </c>
      <c r="K1965">
        <f>MONTH(shipments[[#This Row],[Shipdate]])</f>
        <v>5</v>
      </c>
      <c r="L1965" t="str">
        <f>TEXT(shipments[[#This Row],[Shipdate]],"mmmm")</f>
        <v>May</v>
      </c>
      <c r="M1965">
        <f>_xlfn.XLOOKUP(shipments[[#This Row],[PID]],products[PID],products[Cost_per_box],"NA",0)</f>
        <v>3.85</v>
      </c>
      <c r="N1965">
        <f>shipments[[#This Row],[Boxes]]*shipments[[#This Row],[Cost Per Box]]</f>
        <v>5135.9000000000005</v>
      </c>
      <c r="O1965">
        <f>shipments[[#This Row],[Sales Amount]]-shipments[[#This Row],[Total Cost]]</f>
        <v>1533.0999999999995</v>
      </c>
      <c r="P1965" s="9">
        <f>shipments[[#This Row],[Profit]]/shipments[[#This Row],[Sales Amount]]</f>
        <v>0.22988454041085613</v>
      </c>
    </row>
    <row r="1966" spans="1:16" x14ac:dyDescent="1">
      <c r="A1966" t="s">
        <v>2003</v>
      </c>
      <c r="B1966" t="s">
        <v>8049</v>
      </c>
      <c r="C1966" t="s">
        <v>8013</v>
      </c>
      <c r="D1966" t="s">
        <v>8035</v>
      </c>
      <c r="E1966" s="1">
        <v>44988</v>
      </c>
      <c r="F1966">
        <v>6660</v>
      </c>
      <c r="G1966">
        <v>1332</v>
      </c>
      <c r="H1966" t="s">
        <v>6</v>
      </c>
      <c r="I1966" t="str">
        <f>_xlfn.XLOOKUP(shipments[[#This Row],[SPID]],people[SPID],people[Sales_person],"NA",0)</f>
        <v>Gigi Bohling</v>
      </c>
      <c r="J1966">
        <f>YEAR(shipments[[#This Row],[Shipdate]])</f>
        <v>2023</v>
      </c>
      <c r="K1966">
        <f>MONTH(shipments[[#This Row],[Shipdate]])</f>
        <v>3</v>
      </c>
      <c r="L1966" t="str">
        <f>TEXT(shipments[[#This Row],[Shipdate]],"mmmm")</f>
        <v>March</v>
      </c>
      <c r="M1966">
        <f>_xlfn.XLOOKUP(shipments[[#This Row],[PID]],products[PID],products[Cost_per_box],"NA",0)</f>
        <v>3.85</v>
      </c>
      <c r="N1966">
        <f>shipments[[#This Row],[Boxes]]*shipments[[#This Row],[Cost Per Box]]</f>
        <v>5128.2</v>
      </c>
      <c r="O1966">
        <f>shipments[[#This Row],[Sales Amount]]-shipments[[#This Row],[Total Cost]]</f>
        <v>1531.8000000000002</v>
      </c>
      <c r="P1966" s="9">
        <f>shipments[[#This Row],[Profit]]/shipments[[#This Row],[Sales Amount]]</f>
        <v>0.23000000000000004</v>
      </c>
    </row>
    <row r="1967" spans="1:16" x14ac:dyDescent="1">
      <c r="A1967" t="s">
        <v>2004</v>
      </c>
      <c r="B1967" t="s">
        <v>8049</v>
      </c>
      <c r="C1967" t="s">
        <v>8013</v>
      </c>
      <c r="D1967" t="s">
        <v>8035</v>
      </c>
      <c r="E1967" s="1">
        <v>45125</v>
      </c>
      <c r="F1967">
        <v>12339</v>
      </c>
      <c r="G1967">
        <v>1371</v>
      </c>
      <c r="H1967" t="s">
        <v>6</v>
      </c>
      <c r="I1967" t="str">
        <f>_xlfn.XLOOKUP(shipments[[#This Row],[SPID]],people[SPID],people[Sales_person],"NA",0)</f>
        <v>Gigi Bohling</v>
      </c>
      <c r="J1967">
        <f>YEAR(shipments[[#This Row],[Shipdate]])</f>
        <v>2023</v>
      </c>
      <c r="K1967">
        <f>MONTH(shipments[[#This Row],[Shipdate]])</f>
        <v>7</v>
      </c>
      <c r="L1967" t="str">
        <f>TEXT(shipments[[#This Row],[Shipdate]],"mmmm")</f>
        <v>July</v>
      </c>
      <c r="M1967">
        <f>_xlfn.XLOOKUP(shipments[[#This Row],[PID]],products[PID],products[Cost_per_box],"NA",0)</f>
        <v>3.85</v>
      </c>
      <c r="N1967">
        <f>shipments[[#This Row],[Boxes]]*shipments[[#This Row],[Cost Per Box]]</f>
        <v>5278.35</v>
      </c>
      <c r="O1967">
        <f>shipments[[#This Row],[Sales Amount]]-shipments[[#This Row],[Total Cost]]</f>
        <v>7060.65</v>
      </c>
      <c r="P1967" s="9">
        <f>shipments[[#This Row],[Profit]]/shipments[[#This Row],[Sales Amount]]</f>
        <v>0.57222222222222219</v>
      </c>
    </row>
    <row r="1968" spans="1:16" x14ac:dyDescent="1">
      <c r="A1968" t="s">
        <v>2005</v>
      </c>
      <c r="B1968" t="s">
        <v>8049</v>
      </c>
      <c r="C1968" t="s">
        <v>8013</v>
      </c>
      <c r="D1968" t="s">
        <v>8033</v>
      </c>
      <c r="E1968" s="1">
        <v>44943</v>
      </c>
      <c r="F1968">
        <v>7791.75</v>
      </c>
      <c r="G1968">
        <v>1299</v>
      </c>
      <c r="H1968" t="s">
        <v>6</v>
      </c>
      <c r="I1968" t="str">
        <f>_xlfn.XLOOKUP(shipments[[#This Row],[SPID]],people[SPID],people[Sales_person],"NA",0)</f>
        <v>Gigi Bohling</v>
      </c>
      <c r="J1968">
        <f>YEAR(shipments[[#This Row],[Shipdate]])</f>
        <v>2023</v>
      </c>
      <c r="K1968">
        <f>MONTH(shipments[[#This Row],[Shipdate]])</f>
        <v>1</v>
      </c>
      <c r="L1968" t="str">
        <f>TEXT(shipments[[#This Row],[Shipdate]],"mmmm")</f>
        <v>January</v>
      </c>
      <c r="M1968">
        <f>_xlfn.XLOOKUP(shipments[[#This Row],[PID]],products[PID],products[Cost_per_box],"NA",0)</f>
        <v>3.85</v>
      </c>
      <c r="N1968">
        <f>shipments[[#This Row],[Boxes]]*shipments[[#This Row],[Cost Per Box]]</f>
        <v>5001.1500000000005</v>
      </c>
      <c r="O1968">
        <f>shipments[[#This Row],[Sales Amount]]-shipments[[#This Row],[Total Cost]]</f>
        <v>2790.5999999999995</v>
      </c>
      <c r="P1968" s="9">
        <f>shipments[[#This Row],[Profit]]/shipments[[#This Row],[Sales Amount]]</f>
        <v>0.35814804119742027</v>
      </c>
    </row>
    <row r="1969" spans="1:16" x14ac:dyDescent="1">
      <c r="A1969" t="s">
        <v>2006</v>
      </c>
      <c r="B1969" t="s">
        <v>8049</v>
      </c>
      <c r="C1969" t="s">
        <v>8013</v>
      </c>
      <c r="D1969" t="s">
        <v>8037</v>
      </c>
      <c r="E1969" s="1">
        <v>45121</v>
      </c>
      <c r="F1969">
        <v>103.5</v>
      </c>
      <c r="G1969">
        <v>12</v>
      </c>
      <c r="H1969" t="s">
        <v>6</v>
      </c>
      <c r="I1969" t="str">
        <f>_xlfn.XLOOKUP(shipments[[#This Row],[SPID]],people[SPID],people[Sales_person],"NA",0)</f>
        <v>Gigi Bohling</v>
      </c>
      <c r="J1969">
        <f>YEAR(shipments[[#This Row],[Shipdate]])</f>
        <v>2023</v>
      </c>
      <c r="K1969">
        <f>MONTH(shipments[[#This Row],[Shipdate]])</f>
        <v>7</v>
      </c>
      <c r="L1969" t="str">
        <f>TEXT(shipments[[#This Row],[Shipdate]],"mmmm")</f>
        <v>July</v>
      </c>
      <c r="M1969">
        <f>_xlfn.XLOOKUP(shipments[[#This Row],[PID]],products[PID],products[Cost_per_box],"NA",0)</f>
        <v>3.85</v>
      </c>
      <c r="N1969">
        <f>shipments[[#This Row],[Boxes]]*shipments[[#This Row],[Cost Per Box]]</f>
        <v>46.2</v>
      </c>
      <c r="O1969">
        <f>shipments[[#This Row],[Sales Amount]]-shipments[[#This Row],[Total Cost]]</f>
        <v>57.3</v>
      </c>
      <c r="P1969" s="9">
        <f>shipments[[#This Row],[Profit]]/shipments[[#This Row],[Sales Amount]]</f>
        <v>0.55362318840579705</v>
      </c>
    </row>
    <row r="1970" spans="1:16" x14ac:dyDescent="1">
      <c r="A1970" t="s">
        <v>2007</v>
      </c>
      <c r="B1970" t="s">
        <v>8049</v>
      </c>
      <c r="C1970" t="s">
        <v>8014</v>
      </c>
      <c r="D1970" t="s">
        <v>8035</v>
      </c>
      <c r="E1970" s="1">
        <v>45306</v>
      </c>
      <c r="F1970">
        <v>189</v>
      </c>
      <c r="G1970">
        <v>24</v>
      </c>
      <c r="H1970" t="s">
        <v>6</v>
      </c>
      <c r="I1970" t="str">
        <f>_xlfn.XLOOKUP(shipments[[#This Row],[SPID]],people[SPID],people[Sales_person],"NA",0)</f>
        <v>Gigi Bohling</v>
      </c>
      <c r="J1970">
        <f>YEAR(shipments[[#This Row],[Shipdate]])</f>
        <v>2024</v>
      </c>
      <c r="K1970">
        <f>MONTH(shipments[[#This Row],[Shipdate]])</f>
        <v>1</v>
      </c>
      <c r="L1970" t="str">
        <f>TEXT(shipments[[#This Row],[Shipdate]],"mmmm")</f>
        <v>January</v>
      </c>
      <c r="M1970">
        <f>_xlfn.XLOOKUP(shipments[[#This Row],[PID]],products[PID],products[Cost_per_box],"NA",0)</f>
        <v>5.72</v>
      </c>
      <c r="N1970">
        <f>shipments[[#This Row],[Boxes]]*shipments[[#This Row],[Cost Per Box]]</f>
        <v>137.28</v>
      </c>
      <c r="O1970">
        <f>shipments[[#This Row],[Sales Amount]]-shipments[[#This Row],[Total Cost]]</f>
        <v>51.72</v>
      </c>
      <c r="P1970" s="9">
        <f>shipments[[#This Row],[Profit]]/shipments[[#This Row],[Sales Amount]]</f>
        <v>0.27365079365079364</v>
      </c>
    </row>
    <row r="1971" spans="1:16" x14ac:dyDescent="1">
      <c r="A1971" t="s">
        <v>2008</v>
      </c>
      <c r="B1971" t="s">
        <v>8049</v>
      </c>
      <c r="C1971" t="s">
        <v>8014</v>
      </c>
      <c r="D1971" t="s">
        <v>8037</v>
      </c>
      <c r="E1971" s="1">
        <v>45219</v>
      </c>
      <c r="F1971">
        <v>2241</v>
      </c>
      <c r="G1971">
        <v>281</v>
      </c>
      <c r="H1971" t="s">
        <v>39</v>
      </c>
      <c r="I1971" t="str">
        <f>_xlfn.XLOOKUP(shipments[[#This Row],[SPID]],people[SPID],people[Sales_person],"NA",0)</f>
        <v>Gigi Bohling</v>
      </c>
      <c r="J1971">
        <f>YEAR(shipments[[#This Row],[Shipdate]])</f>
        <v>2023</v>
      </c>
      <c r="K1971">
        <f>MONTH(shipments[[#This Row],[Shipdate]])</f>
        <v>10</v>
      </c>
      <c r="L1971" t="str">
        <f>TEXT(shipments[[#This Row],[Shipdate]],"mmmm")</f>
        <v>October</v>
      </c>
      <c r="M1971">
        <f>_xlfn.XLOOKUP(shipments[[#This Row],[PID]],products[PID],products[Cost_per_box],"NA",0)</f>
        <v>5.72</v>
      </c>
      <c r="N1971">
        <f>shipments[[#This Row],[Boxes]]*shipments[[#This Row],[Cost Per Box]]</f>
        <v>1607.32</v>
      </c>
      <c r="O1971">
        <f>shipments[[#This Row],[Sales Amount]]-shipments[[#This Row],[Total Cost]]</f>
        <v>633.68000000000006</v>
      </c>
      <c r="P1971" s="9">
        <f>shipments[[#This Row],[Profit]]/shipments[[#This Row],[Sales Amount]]</f>
        <v>0.28276662204373049</v>
      </c>
    </row>
    <row r="1972" spans="1:16" x14ac:dyDescent="1">
      <c r="A1972" t="s">
        <v>2009</v>
      </c>
      <c r="B1972" t="s">
        <v>8049</v>
      </c>
      <c r="C1972" t="s">
        <v>8016</v>
      </c>
      <c r="D1972" t="s">
        <v>8036</v>
      </c>
      <c r="E1972" s="1">
        <v>44965</v>
      </c>
      <c r="F1972">
        <v>5215.5</v>
      </c>
      <c r="G1972">
        <v>187</v>
      </c>
      <c r="H1972" t="s">
        <v>6</v>
      </c>
      <c r="I1972" t="str">
        <f>_xlfn.XLOOKUP(shipments[[#This Row],[SPID]],people[SPID],people[Sales_person],"NA",0)</f>
        <v>Gigi Bohling</v>
      </c>
      <c r="J1972">
        <f>YEAR(shipments[[#This Row],[Shipdate]])</f>
        <v>2023</v>
      </c>
      <c r="K1972">
        <f>MONTH(shipments[[#This Row],[Shipdate]])</f>
        <v>2</v>
      </c>
      <c r="L1972" t="str">
        <f>TEXT(shipments[[#This Row],[Shipdate]],"mmmm")</f>
        <v>February</v>
      </c>
      <c r="M1972">
        <f>_xlfn.XLOOKUP(shipments[[#This Row],[PID]],products[PID],products[Cost_per_box],"NA",0)</f>
        <v>9.94</v>
      </c>
      <c r="N1972">
        <f>shipments[[#This Row],[Boxes]]*shipments[[#This Row],[Cost Per Box]]</f>
        <v>1858.78</v>
      </c>
      <c r="O1972">
        <f>shipments[[#This Row],[Sales Amount]]-shipments[[#This Row],[Total Cost]]</f>
        <v>3356.7200000000003</v>
      </c>
      <c r="P1972" s="9">
        <f>shipments[[#This Row],[Profit]]/shipments[[#This Row],[Sales Amount]]</f>
        <v>0.6436046400153389</v>
      </c>
    </row>
    <row r="1973" spans="1:16" x14ac:dyDescent="1">
      <c r="A1973" t="s">
        <v>2010</v>
      </c>
      <c r="B1973" t="s">
        <v>8049</v>
      </c>
      <c r="C1973" t="s">
        <v>8016</v>
      </c>
      <c r="D1973" t="s">
        <v>8032</v>
      </c>
      <c r="E1973" s="1">
        <v>45371</v>
      </c>
      <c r="F1973">
        <v>4403.25</v>
      </c>
      <c r="G1973">
        <v>164</v>
      </c>
      <c r="H1973" t="s">
        <v>6</v>
      </c>
      <c r="I1973" t="str">
        <f>_xlfn.XLOOKUP(shipments[[#This Row],[SPID]],people[SPID],people[Sales_person],"NA",0)</f>
        <v>Gigi Bohling</v>
      </c>
      <c r="J1973">
        <f>YEAR(shipments[[#This Row],[Shipdate]])</f>
        <v>2024</v>
      </c>
      <c r="K1973">
        <f>MONTH(shipments[[#This Row],[Shipdate]])</f>
        <v>3</v>
      </c>
      <c r="L1973" t="str">
        <f>TEXT(shipments[[#This Row],[Shipdate]],"mmmm")</f>
        <v>March</v>
      </c>
      <c r="M1973">
        <f>_xlfn.XLOOKUP(shipments[[#This Row],[PID]],products[PID],products[Cost_per_box],"NA",0)</f>
        <v>9.94</v>
      </c>
      <c r="N1973">
        <f>shipments[[#This Row],[Boxes]]*shipments[[#This Row],[Cost Per Box]]</f>
        <v>1630.1599999999999</v>
      </c>
      <c r="O1973">
        <f>shipments[[#This Row],[Sales Amount]]-shipments[[#This Row],[Total Cost]]</f>
        <v>2773.09</v>
      </c>
      <c r="P1973" s="9">
        <f>shipments[[#This Row],[Profit]]/shipments[[#This Row],[Sales Amount]]</f>
        <v>0.62978254698234259</v>
      </c>
    </row>
    <row r="1974" spans="1:16" x14ac:dyDescent="1">
      <c r="A1974" t="s">
        <v>2011</v>
      </c>
      <c r="B1974" t="s">
        <v>8049</v>
      </c>
      <c r="C1974" t="s">
        <v>8016</v>
      </c>
      <c r="D1974" t="s">
        <v>8035</v>
      </c>
      <c r="E1974" s="1">
        <v>45167</v>
      </c>
      <c r="F1974">
        <v>5755.5</v>
      </c>
      <c r="G1974">
        <v>222</v>
      </c>
      <c r="H1974" t="s">
        <v>39</v>
      </c>
      <c r="I1974" t="str">
        <f>_xlfn.XLOOKUP(shipments[[#This Row],[SPID]],people[SPID],people[Sales_person],"NA",0)</f>
        <v>Gigi Bohling</v>
      </c>
      <c r="J1974">
        <f>YEAR(shipments[[#This Row],[Shipdate]])</f>
        <v>2023</v>
      </c>
      <c r="K1974">
        <f>MONTH(shipments[[#This Row],[Shipdate]])</f>
        <v>8</v>
      </c>
      <c r="L1974" t="str">
        <f>TEXT(shipments[[#This Row],[Shipdate]],"mmmm")</f>
        <v>August</v>
      </c>
      <c r="M1974">
        <f>_xlfn.XLOOKUP(shipments[[#This Row],[PID]],products[PID],products[Cost_per_box],"NA",0)</f>
        <v>9.94</v>
      </c>
      <c r="N1974">
        <f>shipments[[#This Row],[Boxes]]*shipments[[#This Row],[Cost Per Box]]</f>
        <v>2206.6799999999998</v>
      </c>
      <c r="O1974">
        <f>shipments[[#This Row],[Sales Amount]]-shipments[[#This Row],[Total Cost]]</f>
        <v>3548.82</v>
      </c>
      <c r="P1974" s="9">
        <f>shipments[[#This Row],[Profit]]/shipments[[#This Row],[Sales Amount]]</f>
        <v>0.61659629919207715</v>
      </c>
    </row>
    <row r="1975" spans="1:16" x14ac:dyDescent="1">
      <c r="A1975" t="s">
        <v>2012</v>
      </c>
      <c r="B1975" t="s">
        <v>8049</v>
      </c>
      <c r="C1975" t="s">
        <v>8016</v>
      </c>
      <c r="D1975" t="s">
        <v>8037</v>
      </c>
      <c r="E1975" s="1">
        <v>45268</v>
      </c>
      <c r="F1975">
        <v>5530.5</v>
      </c>
      <c r="G1975">
        <v>205</v>
      </c>
      <c r="H1975" t="s">
        <v>6</v>
      </c>
      <c r="I1975" t="str">
        <f>_xlfn.XLOOKUP(shipments[[#This Row],[SPID]],people[SPID],people[Sales_person],"NA",0)</f>
        <v>Gigi Bohling</v>
      </c>
      <c r="J1975">
        <f>YEAR(shipments[[#This Row],[Shipdate]])</f>
        <v>2023</v>
      </c>
      <c r="K1975">
        <f>MONTH(shipments[[#This Row],[Shipdate]])</f>
        <v>12</v>
      </c>
      <c r="L1975" t="str">
        <f>TEXT(shipments[[#This Row],[Shipdate]],"mmmm")</f>
        <v>December</v>
      </c>
      <c r="M1975">
        <f>_xlfn.XLOOKUP(shipments[[#This Row],[PID]],products[PID],products[Cost_per_box],"NA",0)</f>
        <v>9.94</v>
      </c>
      <c r="N1975">
        <f>shipments[[#This Row],[Boxes]]*shipments[[#This Row],[Cost Per Box]]</f>
        <v>2037.6999999999998</v>
      </c>
      <c r="O1975">
        <f>shipments[[#This Row],[Sales Amount]]-shipments[[#This Row],[Total Cost]]</f>
        <v>3492.8</v>
      </c>
      <c r="P1975" s="9">
        <f>shipments[[#This Row],[Profit]]/shipments[[#This Row],[Sales Amount]]</f>
        <v>0.63155230087695513</v>
      </c>
    </row>
    <row r="1976" spans="1:16" x14ac:dyDescent="1">
      <c r="A1976" t="s">
        <v>2013</v>
      </c>
      <c r="B1976" t="s">
        <v>8049</v>
      </c>
      <c r="C1976" t="s">
        <v>8017</v>
      </c>
      <c r="D1976" t="s">
        <v>8035</v>
      </c>
      <c r="E1976" s="1">
        <v>44964</v>
      </c>
      <c r="F1976">
        <v>216</v>
      </c>
      <c r="G1976">
        <v>11</v>
      </c>
      <c r="H1976" t="s">
        <v>6</v>
      </c>
      <c r="I1976" t="str">
        <f>_xlfn.XLOOKUP(shipments[[#This Row],[SPID]],people[SPID],people[Sales_person],"NA",0)</f>
        <v>Gigi Bohling</v>
      </c>
      <c r="J1976">
        <f>YEAR(shipments[[#This Row],[Shipdate]])</f>
        <v>2023</v>
      </c>
      <c r="K1976">
        <f>MONTH(shipments[[#This Row],[Shipdate]])</f>
        <v>2</v>
      </c>
      <c r="L1976" t="str">
        <f>TEXT(shipments[[#This Row],[Shipdate]],"mmmm")</f>
        <v>February</v>
      </c>
      <c r="M1976">
        <f>_xlfn.XLOOKUP(shipments[[#This Row],[PID]],products[PID],products[Cost_per_box],"NA",0)</f>
        <v>7.73</v>
      </c>
      <c r="N1976">
        <f>shipments[[#This Row],[Boxes]]*shipments[[#This Row],[Cost Per Box]]</f>
        <v>85.03</v>
      </c>
      <c r="O1976">
        <f>shipments[[#This Row],[Sales Amount]]-shipments[[#This Row],[Total Cost]]</f>
        <v>130.97</v>
      </c>
      <c r="P1976" s="9">
        <f>shipments[[#This Row],[Profit]]/shipments[[#This Row],[Sales Amount]]</f>
        <v>0.6063425925925926</v>
      </c>
    </row>
    <row r="1977" spans="1:16" x14ac:dyDescent="1">
      <c r="A1977" t="s">
        <v>2014</v>
      </c>
      <c r="B1977" t="s">
        <v>8049</v>
      </c>
      <c r="C1977" t="s">
        <v>8017</v>
      </c>
      <c r="D1977" t="s">
        <v>8033</v>
      </c>
      <c r="E1977" s="1">
        <v>45504</v>
      </c>
      <c r="F1977">
        <v>3109.5</v>
      </c>
      <c r="G1977">
        <v>173</v>
      </c>
      <c r="H1977" t="s">
        <v>17</v>
      </c>
      <c r="I1977" t="str">
        <f>_xlfn.XLOOKUP(shipments[[#This Row],[SPID]],people[SPID],people[Sales_person],"NA",0)</f>
        <v>Gigi Bohling</v>
      </c>
      <c r="J1977">
        <f>YEAR(shipments[[#This Row],[Shipdate]])</f>
        <v>2024</v>
      </c>
      <c r="K1977">
        <f>MONTH(shipments[[#This Row],[Shipdate]])</f>
        <v>7</v>
      </c>
      <c r="L1977" t="str">
        <f>TEXT(shipments[[#This Row],[Shipdate]],"mmmm")</f>
        <v>July</v>
      </c>
      <c r="M1977">
        <f>_xlfn.XLOOKUP(shipments[[#This Row],[PID]],products[PID],products[Cost_per_box],"NA",0)</f>
        <v>7.73</v>
      </c>
      <c r="N1977">
        <f>shipments[[#This Row],[Boxes]]*shipments[[#This Row],[Cost Per Box]]</f>
        <v>1337.29</v>
      </c>
      <c r="O1977">
        <f>shipments[[#This Row],[Sales Amount]]-shipments[[#This Row],[Total Cost]]</f>
        <v>1772.21</v>
      </c>
      <c r="P1977" s="9">
        <f>shipments[[#This Row],[Profit]]/shipments[[#This Row],[Sales Amount]]</f>
        <v>0.56993407300209042</v>
      </c>
    </row>
    <row r="1978" spans="1:16" x14ac:dyDescent="1">
      <c r="A1978" t="s">
        <v>2015</v>
      </c>
      <c r="B1978" t="s">
        <v>8049</v>
      </c>
      <c r="C1978" t="s">
        <v>8017</v>
      </c>
      <c r="D1978" t="s">
        <v>8035</v>
      </c>
      <c r="E1978" s="1">
        <v>45565</v>
      </c>
      <c r="F1978">
        <v>4682.25</v>
      </c>
      <c r="G1978">
        <v>247</v>
      </c>
      <c r="H1978" t="s">
        <v>25</v>
      </c>
      <c r="I1978" t="str">
        <f>_xlfn.XLOOKUP(shipments[[#This Row],[SPID]],people[SPID],people[Sales_person],"NA",0)</f>
        <v>Gigi Bohling</v>
      </c>
      <c r="J1978">
        <f>YEAR(shipments[[#This Row],[Shipdate]])</f>
        <v>2024</v>
      </c>
      <c r="K1978">
        <f>MONTH(shipments[[#This Row],[Shipdate]])</f>
        <v>9</v>
      </c>
      <c r="L1978" t="str">
        <f>TEXT(shipments[[#This Row],[Shipdate]],"mmmm")</f>
        <v>September</v>
      </c>
      <c r="M1978">
        <f>_xlfn.XLOOKUP(shipments[[#This Row],[PID]],products[PID],products[Cost_per_box],"NA",0)</f>
        <v>7.73</v>
      </c>
      <c r="N1978">
        <f>shipments[[#This Row],[Boxes]]*shipments[[#This Row],[Cost Per Box]]</f>
        <v>1909.3100000000002</v>
      </c>
      <c r="O1978">
        <f>shipments[[#This Row],[Sales Amount]]-shipments[[#This Row],[Total Cost]]</f>
        <v>2772.9399999999996</v>
      </c>
      <c r="P1978" s="9">
        <f>shipments[[#This Row],[Profit]]/shipments[[#This Row],[Sales Amount]]</f>
        <v>0.59222382401623141</v>
      </c>
    </row>
    <row r="1979" spans="1:16" x14ac:dyDescent="1">
      <c r="A1979" t="s">
        <v>2016</v>
      </c>
      <c r="B1979" t="s">
        <v>8049</v>
      </c>
      <c r="C1979" t="s">
        <v>8017</v>
      </c>
      <c r="D1979" t="s">
        <v>8037</v>
      </c>
      <c r="E1979" s="1">
        <v>45119</v>
      </c>
      <c r="F1979">
        <v>5746.5</v>
      </c>
      <c r="G1979">
        <v>303</v>
      </c>
      <c r="H1979" t="s">
        <v>6</v>
      </c>
      <c r="I1979" t="str">
        <f>_xlfn.XLOOKUP(shipments[[#This Row],[SPID]],people[SPID],people[Sales_person],"NA",0)</f>
        <v>Gigi Bohling</v>
      </c>
      <c r="J1979">
        <f>YEAR(shipments[[#This Row],[Shipdate]])</f>
        <v>2023</v>
      </c>
      <c r="K1979">
        <f>MONTH(shipments[[#This Row],[Shipdate]])</f>
        <v>7</v>
      </c>
      <c r="L1979" t="str">
        <f>TEXT(shipments[[#This Row],[Shipdate]],"mmmm")</f>
        <v>July</v>
      </c>
      <c r="M1979">
        <f>_xlfn.XLOOKUP(shipments[[#This Row],[PID]],products[PID],products[Cost_per_box],"NA",0)</f>
        <v>7.73</v>
      </c>
      <c r="N1979">
        <f>shipments[[#This Row],[Boxes]]*shipments[[#This Row],[Cost Per Box]]</f>
        <v>2342.19</v>
      </c>
      <c r="O1979">
        <f>shipments[[#This Row],[Sales Amount]]-shipments[[#This Row],[Total Cost]]</f>
        <v>3404.31</v>
      </c>
      <c r="P1979" s="9">
        <f>shipments[[#This Row],[Profit]]/shipments[[#This Row],[Sales Amount]]</f>
        <v>0.59241451318193683</v>
      </c>
    </row>
    <row r="1980" spans="1:16" x14ac:dyDescent="1">
      <c r="A1980" t="s">
        <v>2017</v>
      </c>
      <c r="B1980" t="s">
        <v>8049</v>
      </c>
      <c r="C1980" t="s">
        <v>8018</v>
      </c>
      <c r="D1980" t="s">
        <v>8034</v>
      </c>
      <c r="E1980" s="1">
        <v>45056</v>
      </c>
      <c r="F1980">
        <v>8336.25</v>
      </c>
      <c r="G1980">
        <v>397</v>
      </c>
      <c r="H1980" t="s">
        <v>6</v>
      </c>
      <c r="I1980" t="str">
        <f>_xlfn.XLOOKUP(shipments[[#This Row],[SPID]],people[SPID],people[Sales_person],"NA",0)</f>
        <v>Gigi Bohling</v>
      </c>
      <c r="J1980">
        <f>YEAR(shipments[[#This Row],[Shipdate]])</f>
        <v>2023</v>
      </c>
      <c r="K1980">
        <f>MONTH(shipments[[#This Row],[Shipdate]])</f>
        <v>5</v>
      </c>
      <c r="L1980" t="str">
        <f>TEXT(shipments[[#This Row],[Shipdate]],"mmmm")</f>
        <v>May</v>
      </c>
      <c r="M1980">
        <f>_xlfn.XLOOKUP(shipments[[#This Row],[PID]],products[PID],products[Cost_per_box],"NA",0)</f>
        <v>3.68</v>
      </c>
      <c r="N1980">
        <f>shipments[[#This Row],[Boxes]]*shipments[[#This Row],[Cost Per Box]]</f>
        <v>1460.96</v>
      </c>
      <c r="O1980">
        <f>shipments[[#This Row],[Sales Amount]]-shipments[[#This Row],[Total Cost]]</f>
        <v>6875.29</v>
      </c>
      <c r="P1980" s="9">
        <f>shipments[[#This Row],[Profit]]/shipments[[#This Row],[Sales Amount]]</f>
        <v>0.82474613885140202</v>
      </c>
    </row>
    <row r="1981" spans="1:16" x14ac:dyDescent="1">
      <c r="A1981" t="s">
        <v>2018</v>
      </c>
      <c r="B1981" t="s">
        <v>8049</v>
      </c>
      <c r="C1981" t="s">
        <v>8019</v>
      </c>
      <c r="D1981" t="s">
        <v>8034</v>
      </c>
      <c r="E1981" s="1">
        <v>45153</v>
      </c>
      <c r="F1981">
        <v>8093.25</v>
      </c>
      <c r="G1981">
        <v>506</v>
      </c>
      <c r="H1981" t="s">
        <v>6</v>
      </c>
      <c r="I1981" t="str">
        <f>_xlfn.XLOOKUP(shipments[[#This Row],[SPID]],people[SPID],people[Sales_person],"NA",0)</f>
        <v>Gigi Bohling</v>
      </c>
      <c r="J1981">
        <f>YEAR(shipments[[#This Row],[Shipdate]])</f>
        <v>2023</v>
      </c>
      <c r="K1981">
        <f>MONTH(shipments[[#This Row],[Shipdate]])</f>
        <v>8</v>
      </c>
      <c r="L1981" t="str">
        <f>TEXT(shipments[[#This Row],[Shipdate]],"mmmm")</f>
        <v>August</v>
      </c>
      <c r="M1981">
        <f>_xlfn.XLOOKUP(shipments[[#This Row],[PID]],products[PID],products[Cost_per_box],"NA",0)</f>
        <v>8.2200000000000006</v>
      </c>
      <c r="N1981">
        <f>shipments[[#This Row],[Boxes]]*shipments[[#This Row],[Cost Per Box]]</f>
        <v>4159.3200000000006</v>
      </c>
      <c r="O1981">
        <f>shipments[[#This Row],[Sales Amount]]-shipments[[#This Row],[Total Cost]]</f>
        <v>3933.9299999999994</v>
      </c>
      <c r="P1981" s="9">
        <f>shipments[[#This Row],[Profit]]/shipments[[#This Row],[Sales Amount]]</f>
        <v>0.48607543323139646</v>
      </c>
    </row>
    <row r="1982" spans="1:16" x14ac:dyDescent="1">
      <c r="A1982" t="s">
        <v>2019</v>
      </c>
      <c r="B1982" t="s">
        <v>8049</v>
      </c>
      <c r="C1982" t="s">
        <v>8019</v>
      </c>
      <c r="D1982" t="s">
        <v>8035</v>
      </c>
      <c r="E1982" s="1">
        <v>45278</v>
      </c>
      <c r="F1982">
        <v>5602.5</v>
      </c>
      <c r="G1982">
        <v>467</v>
      </c>
      <c r="H1982" t="s">
        <v>6</v>
      </c>
      <c r="I1982" t="str">
        <f>_xlfn.XLOOKUP(shipments[[#This Row],[SPID]],people[SPID],people[Sales_person],"NA",0)</f>
        <v>Gigi Bohling</v>
      </c>
      <c r="J1982">
        <f>YEAR(shipments[[#This Row],[Shipdate]])</f>
        <v>2023</v>
      </c>
      <c r="K1982">
        <f>MONTH(shipments[[#This Row],[Shipdate]])</f>
        <v>12</v>
      </c>
      <c r="L1982" t="str">
        <f>TEXT(shipments[[#This Row],[Shipdate]],"mmmm")</f>
        <v>December</v>
      </c>
      <c r="M1982">
        <f>_xlfn.XLOOKUP(shipments[[#This Row],[PID]],products[PID],products[Cost_per_box],"NA",0)</f>
        <v>8.2200000000000006</v>
      </c>
      <c r="N1982">
        <f>shipments[[#This Row],[Boxes]]*shipments[[#This Row],[Cost Per Box]]</f>
        <v>3838.7400000000002</v>
      </c>
      <c r="O1982">
        <f>shipments[[#This Row],[Sales Amount]]-shipments[[#This Row],[Total Cost]]</f>
        <v>1763.7599999999998</v>
      </c>
      <c r="P1982" s="9">
        <f>shipments[[#This Row],[Profit]]/shipments[[#This Row],[Sales Amount]]</f>
        <v>0.31481659973226234</v>
      </c>
    </row>
    <row r="1983" spans="1:16" x14ac:dyDescent="1">
      <c r="A1983" t="s">
        <v>2020</v>
      </c>
      <c r="B1983" t="s">
        <v>8049</v>
      </c>
      <c r="C1983" t="s">
        <v>8019</v>
      </c>
      <c r="D1983" t="s">
        <v>8033</v>
      </c>
      <c r="E1983" s="1">
        <v>45230</v>
      </c>
      <c r="F1983">
        <v>4065.75</v>
      </c>
      <c r="G1983">
        <v>339</v>
      </c>
      <c r="H1983" t="s">
        <v>6</v>
      </c>
      <c r="I1983" t="str">
        <f>_xlfn.XLOOKUP(shipments[[#This Row],[SPID]],people[SPID],people[Sales_person],"NA",0)</f>
        <v>Gigi Bohling</v>
      </c>
      <c r="J1983">
        <f>YEAR(shipments[[#This Row],[Shipdate]])</f>
        <v>2023</v>
      </c>
      <c r="K1983">
        <f>MONTH(shipments[[#This Row],[Shipdate]])</f>
        <v>10</v>
      </c>
      <c r="L1983" t="str">
        <f>TEXT(shipments[[#This Row],[Shipdate]],"mmmm")</f>
        <v>October</v>
      </c>
      <c r="M1983">
        <f>_xlfn.XLOOKUP(shipments[[#This Row],[PID]],products[PID],products[Cost_per_box],"NA",0)</f>
        <v>8.2200000000000006</v>
      </c>
      <c r="N1983">
        <f>shipments[[#This Row],[Boxes]]*shipments[[#This Row],[Cost Per Box]]</f>
        <v>2786.5800000000004</v>
      </c>
      <c r="O1983">
        <f>shipments[[#This Row],[Sales Amount]]-shipments[[#This Row],[Total Cost]]</f>
        <v>1279.1699999999996</v>
      </c>
      <c r="P1983" s="9">
        <f>shipments[[#This Row],[Profit]]/shipments[[#This Row],[Sales Amount]]</f>
        <v>0.31462091864969555</v>
      </c>
    </row>
    <row r="1984" spans="1:16" x14ac:dyDescent="1">
      <c r="A1984" t="s">
        <v>2021</v>
      </c>
      <c r="B1984" t="s">
        <v>8049</v>
      </c>
      <c r="C1984" t="s">
        <v>8019</v>
      </c>
      <c r="D1984" t="s">
        <v>8036</v>
      </c>
      <c r="E1984" s="1">
        <v>45082</v>
      </c>
      <c r="F1984">
        <v>2871</v>
      </c>
      <c r="G1984">
        <v>240</v>
      </c>
      <c r="H1984" t="s">
        <v>6</v>
      </c>
      <c r="I1984" t="str">
        <f>_xlfn.XLOOKUP(shipments[[#This Row],[SPID]],people[SPID],people[Sales_person],"NA",0)</f>
        <v>Gigi Bohling</v>
      </c>
      <c r="J1984">
        <f>YEAR(shipments[[#This Row],[Shipdate]])</f>
        <v>2023</v>
      </c>
      <c r="K1984">
        <f>MONTH(shipments[[#This Row],[Shipdate]])</f>
        <v>6</v>
      </c>
      <c r="L1984" t="str">
        <f>TEXT(shipments[[#This Row],[Shipdate]],"mmmm")</f>
        <v>June</v>
      </c>
      <c r="M1984">
        <f>_xlfn.XLOOKUP(shipments[[#This Row],[PID]],products[PID],products[Cost_per_box],"NA",0)</f>
        <v>8.2200000000000006</v>
      </c>
      <c r="N1984">
        <f>shipments[[#This Row],[Boxes]]*shipments[[#This Row],[Cost Per Box]]</f>
        <v>1972.8000000000002</v>
      </c>
      <c r="O1984">
        <f>shipments[[#This Row],[Sales Amount]]-shipments[[#This Row],[Total Cost]]</f>
        <v>898.19999999999982</v>
      </c>
      <c r="P1984" s="9">
        <f>shipments[[#This Row],[Profit]]/shipments[[#This Row],[Sales Amount]]</f>
        <v>0.31285266457680244</v>
      </c>
    </row>
    <row r="1985" spans="1:16" x14ac:dyDescent="1">
      <c r="A1985" t="s">
        <v>2022</v>
      </c>
      <c r="B1985" t="s">
        <v>8049</v>
      </c>
      <c r="C1985" t="s">
        <v>8019</v>
      </c>
      <c r="D1985" t="s">
        <v>8037</v>
      </c>
      <c r="E1985" s="1">
        <v>45376</v>
      </c>
      <c r="F1985">
        <v>8592.75</v>
      </c>
      <c r="G1985">
        <v>573</v>
      </c>
      <c r="H1985" t="s">
        <v>6</v>
      </c>
      <c r="I1985" t="str">
        <f>_xlfn.XLOOKUP(shipments[[#This Row],[SPID]],people[SPID],people[Sales_person],"NA",0)</f>
        <v>Gigi Bohling</v>
      </c>
      <c r="J1985">
        <f>YEAR(shipments[[#This Row],[Shipdate]])</f>
        <v>2024</v>
      </c>
      <c r="K1985">
        <f>MONTH(shipments[[#This Row],[Shipdate]])</f>
        <v>3</v>
      </c>
      <c r="L1985" t="str">
        <f>TEXT(shipments[[#This Row],[Shipdate]],"mmmm")</f>
        <v>March</v>
      </c>
      <c r="M1985">
        <f>_xlfn.XLOOKUP(shipments[[#This Row],[PID]],products[PID],products[Cost_per_box],"NA",0)</f>
        <v>8.2200000000000006</v>
      </c>
      <c r="N1985">
        <f>shipments[[#This Row],[Boxes]]*shipments[[#This Row],[Cost Per Box]]</f>
        <v>4710.0600000000004</v>
      </c>
      <c r="O1985">
        <f>shipments[[#This Row],[Sales Amount]]-shipments[[#This Row],[Total Cost]]</f>
        <v>3882.6899999999996</v>
      </c>
      <c r="P1985" s="9">
        <f>shipments[[#This Row],[Profit]]/shipments[[#This Row],[Sales Amount]]</f>
        <v>0.45185650693898921</v>
      </c>
    </row>
    <row r="1986" spans="1:16" x14ac:dyDescent="1">
      <c r="A1986" t="s">
        <v>2023</v>
      </c>
      <c r="B1986" t="s">
        <v>8049</v>
      </c>
      <c r="C1986" t="s">
        <v>8019</v>
      </c>
      <c r="D1986" t="s">
        <v>8032</v>
      </c>
      <c r="E1986" s="1">
        <v>45198</v>
      </c>
      <c r="F1986">
        <v>10674</v>
      </c>
      <c r="G1986">
        <v>668</v>
      </c>
      <c r="H1986" t="s">
        <v>6</v>
      </c>
      <c r="I1986" t="str">
        <f>_xlfn.XLOOKUP(shipments[[#This Row],[SPID]],people[SPID],people[Sales_person],"NA",0)</f>
        <v>Gigi Bohling</v>
      </c>
      <c r="J1986">
        <f>YEAR(shipments[[#This Row],[Shipdate]])</f>
        <v>2023</v>
      </c>
      <c r="K1986">
        <f>MONTH(shipments[[#This Row],[Shipdate]])</f>
        <v>9</v>
      </c>
      <c r="L1986" t="str">
        <f>TEXT(shipments[[#This Row],[Shipdate]],"mmmm")</f>
        <v>September</v>
      </c>
      <c r="M1986">
        <f>_xlfn.XLOOKUP(shipments[[#This Row],[PID]],products[PID],products[Cost_per_box],"NA",0)</f>
        <v>8.2200000000000006</v>
      </c>
      <c r="N1986">
        <f>shipments[[#This Row],[Boxes]]*shipments[[#This Row],[Cost Per Box]]</f>
        <v>5490.96</v>
      </c>
      <c r="O1986">
        <f>shipments[[#This Row],[Sales Amount]]-shipments[[#This Row],[Total Cost]]</f>
        <v>5183.04</v>
      </c>
      <c r="P1986" s="9">
        <f>shipments[[#This Row],[Profit]]/shipments[[#This Row],[Sales Amount]]</f>
        <v>0.48557616638560991</v>
      </c>
    </row>
    <row r="1987" spans="1:16" x14ac:dyDescent="1">
      <c r="A1987" t="s">
        <v>2024</v>
      </c>
      <c r="B1987" t="s">
        <v>8049</v>
      </c>
      <c r="C1987" t="s">
        <v>8020</v>
      </c>
      <c r="D1987" t="s">
        <v>8037</v>
      </c>
      <c r="E1987" s="1">
        <v>45141</v>
      </c>
      <c r="F1987">
        <v>8201.25</v>
      </c>
      <c r="G1987">
        <v>432</v>
      </c>
      <c r="H1987" t="s">
        <v>6</v>
      </c>
      <c r="I1987" t="str">
        <f>_xlfn.XLOOKUP(shipments[[#This Row],[SPID]],people[SPID],people[Sales_person],"NA",0)</f>
        <v>Gigi Bohling</v>
      </c>
      <c r="J1987">
        <f>YEAR(shipments[[#This Row],[Shipdate]])</f>
        <v>2023</v>
      </c>
      <c r="K1987">
        <f>MONTH(shipments[[#This Row],[Shipdate]])</f>
        <v>8</v>
      </c>
      <c r="L1987" t="str">
        <f>TEXT(shipments[[#This Row],[Shipdate]],"mmmm")</f>
        <v>August</v>
      </c>
      <c r="M1987">
        <f>_xlfn.XLOOKUP(shipments[[#This Row],[PID]],products[PID],products[Cost_per_box],"NA",0)</f>
        <v>10.23</v>
      </c>
      <c r="N1987">
        <f>shipments[[#This Row],[Boxes]]*shipments[[#This Row],[Cost Per Box]]</f>
        <v>4419.3600000000006</v>
      </c>
      <c r="O1987">
        <f>shipments[[#This Row],[Sales Amount]]-shipments[[#This Row],[Total Cost]]</f>
        <v>3781.8899999999994</v>
      </c>
      <c r="P1987" s="9">
        <f>shipments[[#This Row],[Profit]]/shipments[[#This Row],[Sales Amount]]</f>
        <v>0.46113580246913571</v>
      </c>
    </row>
    <row r="1988" spans="1:16" x14ac:dyDescent="1">
      <c r="A1988" t="s">
        <v>2025</v>
      </c>
      <c r="B1988" t="s">
        <v>8049</v>
      </c>
      <c r="C1988" t="s">
        <v>8021</v>
      </c>
      <c r="D1988" t="s">
        <v>8033</v>
      </c>
      <c r="E1988" s="1">
        <v>45173</v>
      </c>
      <c r="F1988">
        <v>7515</v>
      </c>
      <c r="G1988">
        <v>579</v>
      </c>
      <c r="H1988" t="s">
        <v>6</v>
      </c>
      <c r="I1988" t="str">
        <f>_xlfn.XLOOKUP(shipments[[#This Row],[SPID]],people[SPID],people[Sales_person],"NA",0)</f>
        <v>Gigi Bohling</v>
      </c>
      <c r="J1988">
        <f>YEAR(shipments[[#This Row],[Shipdate]])</f>
        <v>2023</v>
      </c>
      <c r="K1988">
        <f>MONTH(shipments[[#This Row],[Shipdate]])</f>
        <v>9</v>
      </c>
      <c r="L1988" t="str">
        <f>TEXT(shipments[[#This Row],[Shipdate]],"mmmm")</f>
        <v>September</v>
      </c>
      <c r="M1988">
        <f>_xlfn.XLOOKUP(shipments[[#This Row],[PID]],products[PID],products[Cost_per_box],"NA",0)</f>
        <v>4.74</v>
      </c>
      <c r="N1988">
        <f>shipments[[#This Row],[Boxes]]*shipments[[#This Row],[Cost Per Box]]</f>
        <v>2744.46</v>
      </c>
      <c r="O1988">
        <f>shipments[[#This Row],[Sales Amount]]-shipments[[#This Row],[Total Cost]]</f>
        <v>4770.54</v>
      </c>
      <c r="P1988" s="9">
        <f>shipments[[#This Row],[Profit]]/shipments[[#This Row],[Sales Amount]]</f>
        <v>0.63480239520958082</v>
      </c>
    </row>
    <row r="1989" spans="1:16" x14ac:dyDescent="1">
      <c r="A1989" t="s">
        <v>2026</v>
      </c>
      <c r="B1989" t="s">
        <v>8049</v>
      </c>
      <c r="C1989" t="s">
        <v>8021</v>
      </c>
      <c r="D1989" t="s">
        <v>8033</v>
      </c>
      <c r="E1989" s="1">
        <v>45278</v>
      </c>
      <c r="F1989">
        <v>6534</v>
      </c>
      <c r="G1989">
        <v>385</v>
      </c>
      <c r="H1989" t="s">
        <v>6</v>
      </c>
      <c r="I1989" t="str">
        <f>_xlfn.XLOOKUP(shipments[[#This Row],[SPID]],people[SPID],people[Sales_person],"NA",0)</f>
        <v>Gigi Bohling</v>
      </c>
      <c r="J1989">
        <f>YEAR(shipments[[#This Row],[Shipdate]])</f>
        <v>2023</v>
      </c>
      <c r="K1989">
        <f>MONTH(shipments[[#This Row],[Shipdate]])</f>
        <v>12</v>
      </c>
      <c r="L1989" t="str">
        <f>TEXT(shipments[[#This Row],[Shipdate]],"mmmm")</f>
        <v>December</v>
      </c>
      <c r="M1989">
        <f>_xlfn.XLOOKUP(shipments[[#This Row],[PID]],products[PID],products[Cost_per_box],"NA",0)</f>
        <v>4.74</v>
      </c>
      <c r="N1989">
        <f>shipments[[#This Row],[Boxes]]*shipments[[#This Row],[Cost Per Box]]</f>
        <v>1824.9</v>
      </c>
      <c r="O1989">
        <f>shipments[[#This Row],[Sales Amount]]-shipments[[#This Row],[Total Cost]]</f>
        <v>4709.1000000000004</v>
      </c>
      <c r="P1989" s="9">
        <f>shipments[[#This Row],[Profit]]/shipments[[#This Row],[Sales Amount]]</f>
        <v>0.72070707070707074</v>
      </c>
    </row>
    <row r="1990" spans="1:16" x14ac:dyDescent="1">
      <c r="A1990" t="s">
        <v>2027</v>
      </c>
      <c r="B1990" t="s">
        <v>8049</v>
      </c>
      <c r="C1990" t="s">
        <v>8021</v>
      </c>
      <c r="D1990" t="s">
        <v>8036</v>
      </c>
      <c r="E1990" s="1">
        <v>45492</v>
      </c>
      <c r="F1990">
        <v>5742</v>
      </c>
      <c r="G1990">
        <v>442</v>
      </c>
      <c r="H1990" t="s">
        <v>17</v>
      </c>
      <c r="I1990" t="str">
        <f>_xlfn.XLOOKUP(shipments[[#This Row],[SPID]],people[SPID],people[Sales_person],"NA",0)</f>
        <v>Gigi Bohling</v>
      </c>
      <c r="J1990">
        <f>YEAR(shipments[[#This Row],[Shipdate]])</f>
        <v>2024</v>
      </c>
      <c r="K1990">
        <f>MONTH(shipments[[#This Row],[Shipdate]])</f>
        <v>7</v>
      </c>
      <c r="L1990" t="str">
        <f>TEXT(shipments[[#This Row],[Shipdate]],"mmmm")</f>
        <v>July</v>
      </c>
      <c r="M1990">
        <f>_xlfn.XLOOKUP(shipments[[#This Row],[PID]],products[PID],products[Cost_per_box],"NA",0)</f>
        <v>4.74</v>
      </c>
      <c r="N1990">
        <f>shipments[[#This Row],[Boxes]]*shipments[[#This Row],[Cost Per Box]]</f>
        <v>2095.08</v>
      </c>
      <c r="O1990">
        <f>shipments[[#This Row],[Sales Amount]]-shipments[[#This Row],[Total Cost]]</f>
        <v>3646.92</v>
      </c>
      <c r="P1990" s="9">
        <f>shipments[[#This Row],[Profit]]/shipments[[#This Row],[Sales Amount]]</f>
        <v>0.63513061650992686</v>
      </c>
    </row>
    <row r="1991" spans="1:16" x14ac:dyDescent="1">
      <c r="A1991" t="s">
        <v>2028</v>
      </c>
      <c r="B1991" t="s">
        <v>8049</v>
      </c>
      <c r="C1991" t="s">
        <v>8021</v>
      </c>
      <c r="D1991" t="s">
        <v>8032</v>
      </c>
      <c r="E1991" s="1">
        <v>45492</v>
      </c>
      <c r="F1991">
        <v>10694.25</v>
      </c>
      <c r="G1991">
        <v>669</v>
      </c>
      <c r="H1991" t="s">
        <v>17</v>
      </c>
      <c r="I1991" t="str">
        <f>_xlfn.XLOOKUP(shipments[[#This Row],[SPID]],people[SPID],people[Sales_person],"NA",0)</f>
        <v>Gigi Bohling</v>
      </c>
      <c r="J1991">
        <f>YEAR(shipments[[#This Row],[Shipdate]])</f>
        <v>2024</v>
      </c>
      <c r="K1991">
        <f>MONTH(shipments[[#This Row],[Shipdate]])</f>
        <v>7</v>
      </c>
      <c r="L1991" t="str">
        <f>TEXT(shipments[[#This Row],[Shipdate]],"mmmm")</f>
        <v>July</v>
      </c>
      <c r="M1991">
        <f>_xlfn.XLOOKUP(shipments[[#This Row],[PID]],products[PID],products[Cost_per_box],"NA",0)</f>
        <v>4.74</v>
      </c>
      <c r="N1991">
        <f>shipments[[#This Row],[Boxes]]*shipments[[#This Row],[Cost Per Box]]</f>
        <v>3171.06</v>
      </c>
      <c r="O1991">
        <f>shipments[[#This Row],[Sales Amount]]-shipments[[#This Row],[Total Cost]]</f>
        <v>7523.1900000000005</v>
      </c>
      <c r="P1991" s="9">
        <f>shipments[[#This Row],[Profit]]/shipments[[#This Row],[Sales Amount]]</f>
        <v>0.70347990742688837</v>
      </c>
    </row>
    <row r="1992" spans="1:16" x14ac:dyDescent="1">
      <c r="A1992" t="s">
        <v>2029</v>
      </c>
      <c r="B1992" t="s">
        <v>8049</v>
      </c>
      <c r="C1992" t="s">
        <v>8021</v>
      </c>
      <c r="D1992" t="s">
        <v>8036</v>
      </c>
      <c r="E1992" s="1">
        <v>45286</v>
      </c>
      <c r="F1992">
        <v>3246.75</v>
      </c>
      <c r="G1992">
        <v>191</v>
      </c>
      <c r="H1992" t="s">
        <v>6</v>
      </c>
      <c r="I1992" t="str">
        <f>_xlfn.XLOOKUP(shipments[[#This Row],[SPID]],people[SPID],people[Sales_person],"NA",0)</f>
        <v>Gigi Bohling</v>
      </c>
      <c r="J1992">
        <f>YEAR(shipments[[#This Row],[Shipdate]])</f>
        <v>2023</v>
      </c>
      <c r="K1992">
        <f>MONTH(shipments[[#This Row],[Shipdate]])</f>
        <v>12</v>
      </c>
      <c r="L1992" t="str">
        <f>TEXT(shipments[[#This Row],[Shipdate]],"mmmm")</f>
        <v>December</v>
      </c>
      <c r="M1992">
        <f>_xlfn.XLOOKUP(shipments[[#This Row],[PID]],products[PID],products[Cost_per_box],"NA",0)</f>
        <v>4.74</v>
      </c>
      <c r="N1992">
        <f>shipments[[#This Row],[Boxes]]*shipments[[#This Row],[Cost Per Box]]</f>
        <v>905.34</v>
      </c>
      <c r="O1992">
        <f>shipments[[#This Row],[Sales Amount]]-shipments[[#This Row],[Total Cost]]</f>
        <v>2341.41</v>
      </c>
      <c r="P1992" s="9">
        <f>shipments[[#This Row],[Profit]]/shipments[[#This Row],[Sales Amount]]</f>
        <v>0.72115500115500109</v>
      </c>
    </row>
    <row r="1993" spans="1:16" x14ac:dyDescent="1">
      <c r="A1993" t="s">
        <v>2030</v>
      </c>
      <c r="B1993" t="s">
        <v>8049</v>
      </c>
      <c r="C1993" t="s">
        <v>8022</v>
      </c>
      <c r="D1993" t="s">
        <v>8036</v>
      </c>
      <c r="E1993" s="1">
        <v>45450</v>
      </c>
      <c r="F1993">
        <v>3604.5</v>
      </c>
      <c r="G1993">
        <v>401</v>
      </c>
      <c r="H1993" t="s">
        <v>6</v>
      </c>
      <c r="I1993" t="str">
        <f>_xlfn.XLOOKUP(shipments[[#This Row],[SPID]],people[SPID],people[Sales_person],"NA",0)</f>
        <v>Gigi Bohling</v>
      </c>
      <c r="J1993">
        <f>YEAR(shipments[[#This Row],[Shipdate]])</f>
        <v>2024</v>
      </c>
      <c r="K1993">
        <f>MONTH(shipments[[#This Row],[Shipdate]])</f>
        <v>6</v>
      </c>
      <c r="L1993" t="str">
        <f>TEXT(shipments[[#This Row],[Shipdate]],"mmmm")</f>
        <v>June</v>
      </c>
      <c r="M1993">
        <f>_xlfn.XLOOKUP(shipments[[#This Row],[PID]],products[PID],products[Cost_per_box],"NA",0)</f>
        <v>10.51</v>
      </c>
      <c r="N1993">
        <f>shipments[[#This Row],[Boxes]]*shipments[[#This Row],[Cost Per Box]]</f>
        <v>4214.51</v>
      </c>
      <c r="O1993">
        <f>shipments[[#This Row],[Sales Amount]]-shipments[[#This Row],[Total Cost]]</f>
        <v>-610.01000000000022</v>
      </c>
      <c r="P1993" s="9">
        <f>shipments[[#This Row],[Profit]]/shipments[[#This Row],[Sales Amount]]</f>
        <v>-0.16923567762519079</v>
      </c>
    </row>
    <row r="1994" spans="1:16" x14ac:dyDescent="1">
      <c r="A1994" t="s">
        <v>2031</v>
      </c>
      <c r="B1994" t="s">
        <v>8049</v>
      </c>
      <c r="C1994" t="s">
        <v>8022</v>
      </c>
      <c r="D1994" t="s">
        <v>8033</v>
      </c>
      <c r="E1994" s="1">
        <v>45413</v>
      </c>
      <c r="F1994">
        <v>60.75</v>
      </c>
      <c r="G1994">
        <v>9</v>
      </c>
      <c r="H1994" t="s">
        <v>6</v>
      </c>
      <c r="I1994" t="str">
        <f>_xlfn.XLOOKUP(shipments[[#This Row],[SPID]],people[SPID],people[Sales_person],"NA",0)</f>
        <v>Gigi Bohling</v>
      </c>
      <c r="J1994">
        <f>YEAR(shipments[[#This Row],[Shipdate]])</f>
        <v>2024</v>
      </c>
      <c r="K1994">
        <f>MONTH(shipments[[#This Row],[Shipdate]])</f>
        <v>5</v>
      </c>
      <c r="L1994" t="str">
        <f>TEXT(shipments[[#This Row],[Shipdate]],"mmmm")</f>
        <v>May</v>
      </c>
      <c r="M1994">
        <f>_xlfn.XLOOKUP(shipments[[#This Row],[PID]],products[PID],products[Cost_per_box],"NA",0)</f>
        <v>10.51</v>
      </c>
      <c r="N1994">
        <f>shipments[[#This Row],[Boxes]]*shipments[[#This Row],[Cost Per Box]]</f>
        <v>94.59</v>
      </c>
      <c r="O1994">
        <f>shipments[[#This Row],[Sales Amount]]-shipments[[#This Row],[Total Cost]]</f>
        <v>-33.840000000000003</v>
      </c>
      <c r="P1994" s="9">
        <f>shipments[[#This Row],[Profit]]/shipments[[#This Row],[Sales Amount]]</f>
        <v>-0.55703703703703711</v>
      </c>
    </row>
    <row r="1995" spans="1:16" x14ac:dyDescent="1">
      <c r="A1995" t="s">
        <v>2032</v>
      </c>
      <c r="B1995" t="s">
        <v>8049</v>
      </c>
      <c r="C1995" t="s">
        <v>8022</v>
      </c>
      <c r="D1995" t="s">
        <v>8036</v>
      </c>
      <c r="E1995" s="1">
        <v>45273</v>
      </c>
      <c r="F1995">
        <v>697.5</v>
      </c>
      <c r="G1995">
        <v>100</v>
      </c>
      <c r="H1995" t="s">
        <v>6</v>
      </c>
      <c r="I1995" t="str">
        <f>_xlfn.XLOOKUP(shipments[[#This Row],[SPID]],people[SPID],people[Sales_person],"NA",0)</f>
        <v>Gigi Bohling</v>
      </c>
      <c r="J1995">
        <f>YEAR(shipments[[#This Row],[Shipdate]])</f>
        <v>2023</v>
      </c>
      <c r="K1995">
        <f>MONTH(shipments[[#This Row],[Shipdate]])</f>
        <v>12</v>
      </c>
      <c r="L1995" t="str">
        <f>TEXT(shipments[[#This Row],[Shipdate]],"mmmm")</f>
        <v>December</v>
      </c>
      <c r="M1995">
        <f>_xlfn.XLOOKUP(shipments[[#This Row],[PID]],products[PID],products[Cost_per_box],"NA",0)</f>
        <v>10.51</v>
      </c>
      <c r="N1995">
        <f>shipments[[#This Row],[Boxes]]*shipments[[#This Row],[Cost Per Box]]</f>
        <v>1051</v>
      </c>
      <c r="O1995">
        <f>shipments[[#This Row],[Sales Amount]]-shipments[[#This Row],[Total Cost]]</f>
        <v>-353.5</v>
      </c>
      <c r="P1995" s="9">
        <f>shipments[[#This Row],[Profit]]/shipments[[#This Row],[Sales Amount]]</f>
        <v>-0.50681003584229389</v>
      </c>
    </row>
    <row r="1996" spans="1:16" x14ac:dyDescent="1">
      <c r="A1996" t="s">
        <v>2033</v>
      </c>
      <c r="B1996" t="s">
        <v>8049</v>
      </c>
      <c r="C1996" t="s">
        <v>8023</v>
      </c>
      <c r="D1996" t="s">
        <v>8033</v>
      </c>
      <c r="E1996" s="1">
        <v>45559</v>
      </c>
      <c r="F1996">
        <v>1354.5</v>
      </c>
      <c r="G1996">
        <v>97</v>
      </c>
      <c r="H1996" t="s">
        <v>25</v>
      </c>
      <c r="I1996" t="str">
        <f>_xlfn.XLOOKUP(shipments[[#This Row],[SPID]],people[SPID],people[Sales_person],"NA",0)</f>
        <v>Gigi Bohling</v>
      </c>
      <c r="J1996">
        <f>YEAR(shipments[[#This Row],[Shipdate]])</f>
        <v>2024</v>
      </c>
      <c r="K1996">
        <f>MONTH(shipments[[#This Row],[Shipdate]])</f>
        <v>9</v>
      </c>
      <c r="L1996" t="str">
        <f>TEXT(shipments[[#This Row],[Shipdate]],"mmmm")</f>
        <v>September</v>
      </c>
      <c r="M1996">
        <f>_xlfn.XLOOKUP(shipments[[#This Row],[PID]],products[PID],products[Cost_per_box],"NA",0)</f>
        <v>6.43</v>
      </c>
      <c r="N1996">
        <f>shipments[[#This Row],[Boxes]]*shipments[[#This Row],[Cost Per Box]]</f>
        <v>623.70999999999992</v>
      </c>
      <c r="O1996">
        <f>shipments[[#This Row],[Sales Amount]]-shipments[[#This Row],[Total Cost]]</f>
        <v>730.79000000000008</v>
      </c>
      <c r="P1996" s="9">
        <f>shipments[[#This Row],[Profit]]/shipments[[#This Row],[Sales Amount]]</f>
        <v>0.53952750092284985</v>
      </c>
    </row>
    <row r="1997" spans="1:16" x14ac:dyDescent="1">
      <c r="A1997" t="s">
        <v>2034</v>
      </c>
      <c r="B1997" t="s">
        <v>8049</v>
      </c>
      <c r="C1997" t="s">
        <v>8023</v>
      </c>
      <c r="D1997" t="s">
        <v>8033</v>
      </c>
      <c r="E1997" s="1">
        <v>45397</v>
      </c>
      <c r="F1997">
        <v>5370.75</v>
      </c>
      <c r="G1997">
        <v>359</v>
      </c>
      <c r="H1997" t="s">
        <v>6</v>
      </c>
      <c r="I1997" t="str">
        <f>_xlfn.XLOOKUP(shipments[[#This Row],[SPID]],people[SPID],people[Sales_person],"NA",0)</f>
        <v>Gigi Bohling</v>
      </c>
      <c r="J1997">
        <f>YEAR(shipments[[#This Row],[Shipdate]])</f>
        <v>2024</v>
      </c>
      <c r="K1997">
        <f>MONTH(shipments[[#This Row],[Shipdate]])</f>
        <v>4</v>
      </c>
      <c r="L1997" t="str">
        <f>TEXT(shipments[[#This Row],[Shipdate]],"mmmm")</f>
        <v>April</v>
      </c>
      <c r="M1997">
        <f>_xlfn.XLOOKUP(shipments[[#This Row],[PID]],products[PID],products[Cost_per_box],"NA",0)</f>
        <v>6.43</v>
      </c>
      <c r="N1997">
        <f>shipments[[#This Row],[Boxes]]*shipments[[#This Row],[Cost Per Box]]</f>
        <v>2308.37</v>
      </c>
      <c r="O1997">
        <f>shipments[[#This Row],[Sales Amount]]-shipments[[#This Row],[Total Cost]]</f>
        <v>3062.38</v>
      </c>
      <c r="P1997" s="9">
        <f>shipments[[#This Row],[Profit]]/shipments[[#This Row],[Sales Amount]]</f>
        <v>0.57019596890564639</v>
      </c>
    </row>
    <row r="1998" spans="1:16" x14ac:dyDescent="1">
      <c r="A1998" t="s">
        <v>2035</v>
      </c>
      <c r="B1998" t="s">
        <v>8049</v>
      </c>
      <c r="C1998" t="s">
        <v>8024</v>
      </c>
      <c r="D1998" t="s">
        <v>8032</v>
      </c>
      <c r="E1998" s="1">
        <v>44929</v>
      </c>
      <c r="F1998">
        <v>6723</v>
      </c>
      <c r="G1998">
        <v>396</v>
      </c>
      <c r="H1998" t="s">
        <v>6</v>
      </c>
      <c r="I1998" t="str">
        <f>_xlfn.XLOOKUP(shipments[[#This Row],[SPID]],people[SPID],people[Sales_person],"NA",0)</f>
        <v>Gigi Bohling</v>
      </c>
      <c r="J1998">
        <f>YEAR(shipments[[#This Row],[Shipdate]])</f>
        <v>2023</v>
      </c>
      <c r="K1998">
        <f>MONTH(shipments[[#This Row],[Shipdate]])</f>
        <v>1</v>
      </c>
      <c r="L1998" t="str">
        <f>TEXT(shipments[[#This Row],[Shipdate]],"mmmm")</f>
        <v>January</v>
      </c>
      <c r="M1998">
        <f>_xlfn.XLOOKUP(shipments[[#This Row],[PID]],products[PID],products[Cost_per_box],"NA",0)</f>
        <v>12.41</v>
      </c>
      <c r="N1998">
        <f>shipments[[#This Row],[Boxes]]*shipments[[#This Row],[Cost Per Box]]</f>
        <v>4914.3599999999997</v>
      </c>
      <c r="O1998">
        <f>shipments[[#This Row],[Sales Amount]]-shipments[[#This Row],[Total Cost]]</f>
        <v>1808.6400000000003</v>
      </c>
      <c r="P1998" s="9">
        <f>shipments[[#This Row],[Profit]]/shipments[[#This Row],[Sales Amount]]</f>
        <v>0.26902275769745654</v>
      </c>
    </row>
    <row r="1999" spans="1:16" x14ac:dyDescent="1">
      <c r="A1999" t="s">
        <v>2036</v>
      </c>
      <c r="B1999" t="s">
        <v>8049</v>
      </c>
      <c r="C1999" t="s">
        <v>8025</v>
      </c>
      <c r="D1999" t="s">
        <v>8033</v>
      </c>
      <c r="E1999" s="1">
        <v>45323</v>
      </c>
      <c r="F1999">
        <v>4313.25</v>
      </c>
      <c r="G1999">
        <v>254</v>
      </c>
      <c r="H1999" t="s">
        <v>6</v>
      </c>
      <c r="I1999" t="str">
        <f>_xlfn.XLOOKUP(shipments[[#This Row],[SPID]],people[SPID],people[Sales_person],"NA",0)</f>
        <v>Gigi Bohling</v>
      </c>
      <c r="J1999">
        <f>YEAR(shipments[[#This Row],[Shipdate]])</f>
        <v>2024</v>
      </c>
      <c r="K1999">
        <f>MONTH(shipments[[#This Row],[Shipdate]])</f>
        <v>2</v>
      </c>
      <c r="L1999" t="str">
        <f>TEXT(shipments[[#This Row],[Shipdate]],"mmmm")</f>
        <v>February</v>
      </c>
      <c r="M1999">
        <f>_xlfn.XLOOKUP(shipments[[#This Row],[PID]],products[PID],products[Cost_per_box],"NA",0)</f>
        <v>9.57</v>
      </c>
      <c r="N1999">
        <f>shipments[[#This Row],[Boxes]]*shipments[[#This Row],[Cost Per Box]]</f>
        <v>2430.7800000000002</v>
      </c>
      <c r="O1999">
        <f>shipments[[#This Row],[Sales Amount]]-shipments[[#This Row],[Total Cost]]</f>
        <v>1882.4699999999998</v>
      </c>
      <c r="P1999" s="9">
        <f>shipments[[#This Row],[Profit]]/shipments[[#This Row],[Sales Amount]]</f>
        <v>0.43643888019474869</v>
      </c>
    </row>
    <row r="2000" spans="1:16" x14ac:dyDescent="1">
      <c r="A2000" t="s">
        <v>2037</v>
      </c>
      <c r="B2000" t="s">
        <v>8049</v>
      </c>
      <c r="C2000" t="s">
        <v>8025</v>
      </c>
      <c r="D2000" t="s">
        <v>8035</v>
      </c>
      <c r="E2000" s="1">
        <v>44952</v>
      </c>
      <c r="F2000">
        <v>12881.25</v>
      </c>
      <c r="G2000">
        <v>859</v>
      </c>
      <c r="H2000" t="s">
        <v>6</v>
      </c>
      <c r="I2000" t="str">
        <f>_xlfn.XLOOKUP(shipments[[#This Row],[SPID]],people[SPID],people[Sales_person],"NA",0)</f>
        <v>Gigi Bohling</v>
      </c>
      <c r="J2000">
        <f>YEAR(shipments[[#This Row],[Shipdate]])</f>
        <v>2023</v>
      </c>
      <c r="K2000">
        <f>MONTH(shipments[[#This Row],[Shipdate]])</f>
        <v>1</v>
      </c>
      <c r="L2000" t="str">
        <f>TEXT(shipments[[#This Row],[Shipdate]],"mmmm")</f>
        <v>January</v>
      </c>
      <c r="M2000">
        <f>_xlfn.XLOOKUP(shipments[[#This Row],[PID]],products[PID],products[Cost_per_box],"NA",0)</f>
        <v>9.57</v>
      </c>
      <c r="N2000">
        <f>shipments[[#This Row],[Boxes]]*shipments[[#This Row],[Cost Per Box]]</f>
        <v>8220.630000000001</v>
      </c>
      <c r="O2000">
        <f>shipments[[#This Row],[Sales Amount]]-shipments[[#This Row],[Total Cost]]</f>
        <v>4660.619999999999</v>
      </c>
      <c r="P2000" s="9">
        <f>shipments[[#This Row],[Profit]]/shipments[[#This Row],[Sales Amount]]</f>
        <v>0.36181426491994167</v>
      </c>
    </row>
    <row r="2001" spans="1:16" x14ac:dyDescent="1">
      <c r="A2001" t="s">
        <v>2038</v>
      </c>
      <c r="B2001" t="s">
        <v>8049</v>
      </c>
      <c r="C2001" t="s">
        <v>8025</v>
      </c>
      <c r="D2001" t="s">
        <v>8035</v>
      </c>
      <c r="E2001" s="1">
        <v>45371</v>
      </c>
      <c r="F2001">
        <v>13122</v>
      </c>
      <c r="G2001">
        <v>772</v>
      </c>
      <c r="H2001" t="s">
        <v>6</v>
      </c>
      <c r="I2001" t="str">
        <f>_xlfn.XLOOKUP(shipments[[#This Row],[SPID]],people[SPID],people[Sales_person],"NA",0)</f>
        <v>Gigi Bohling</v>
      </c>
      <c r="J2001">
        <f>YEAR(shipments[[#This Row],[Shipdate]])</f>
        <v>2024</v>
      </c>
      <c r="K2001">
        <f>MONTH(shipments[[#This Row],[Shipdate]])</f>
        <v>3</v>
      </c>
      <c r="L2001" t="str">
        <f>TEXT(shipments[[#This Row],[Shipdate]],"mmmm")</f>
        <v>March</v>
      </c>
      <c r="M2001">
        <f>_xlfn.XLOOKUP(shipments[[#This Row],[PID]],products[PID],products[Cost_per_box],"NA",0)</f>
        <v>9.57</v>
      </c>
      <c r="N2001">
        <f>shipments[[#This Row],[Boxes]]*shipments[[#This Row],[Cost Per Box]]</f>
        <v>7388.04</v>
      </c>
      <c r="O2001">
        <f>shipments[[#This Row],[Sales Amount]]-shipments[[#This Row],[Total Cost]]</f>
        <v>5733.96</v>
      </c>
      <c r="P2001" s="9">
        <f>shipments[[#This Row],[Profit]]/shipments[[#This Row],[Sales Amount]]</f>
        <v>0.43697302240512115</v>
      </c>
    </row>
    <row r="2002" spans="1:16" x14ac:dyDescent="1">
      <c r="A2002" t="s">
        <v>2039</v>
      </c>
      <c r="B2002" t="s">
        <v>8049</v>
      </c>
      <c r="C2002" t="s">
        <v>8025</v>
      </c>
      <c r="D2002" t="s">
        <v>8037</v>
      </c>
      <c r="E2002" s="1">
        <v>45078</v>
      </c>
      <c r="F2002">
        <v>1561.5</v>
      </c>
      <c r="G2002">
        <v>87</v>
      </c>
      <c r="H2002" t="s">
        <v>6</v>
      </c>
      <c r="I2002" t="str">
        <f>_xlfn.XLOOKUP(shipments[[#This Row],[SPID]],people[SPID],people[Sales_person],"NA",0)</f>
        <v>Gigi Bohling</v>
      </c>
      <c r="J2002">
        <f>YEAR(shipments[[#This Row],[Shipdate]])</f>
        <v>2023</v>
      </c>
      <c r="K2002">
        <f>MONTH(shipments[[#This Row],[Shipdate]])</f>
        <v>6</v>
      </c>
      <c r="L2002" t="str">
        <f>TEXT(shipments[[#This Row],[Shipdate]],"mmmm")</f>
        <v>June</v>
      </c>
      <c r="M2002">
        <f>_xlfn.XLOOKUP(shipments[[#This Row],[PID]],products[PID],products[Cost_per_box],"NA",0)</f>
        <v>9.57</v>
      </c>
      <c r="N2002">
        <f>shipments[[#This Row],[Boxes]]*shipments[[#This Row],[Cost Per Box]]</f>
        <v>832.59</v>
      </c>
      <c r="O2002">
        <f>shipments[[#This Row],[Sales Amount]]-shipments[[#This Row],[Total Cost]]</f>
        <v>728.91</v>
      </c>
      <c r="P2002" s="9">
        <f>shipments[[#This Row],[Profit]]/shipments[[#This Row],[Sales Amount]]</f>
        <v>0.46680115273775213</v>
      </c>
    </row>
    <row r="2003" spans="1:16" x14ac:dyDescent="1">
      <c r="A2003" t="s">
        <v>2040</v>
      </c>
      <c r="B2003" t="s">
        <v>8049</v>
      </c>
      <c r="C2003" t="s">
        <v>8026</v>
      </c>
      <c r="D2003" t="s">
        <v>8032</v>
      </c>
      <c r="E2003" s="1">
        <v>45043</v>
      </c>
      <c r="F2003">
        <v>877.5</v>
      </c>
      <c r="G2003">
        <v>98</v>
      </c>
      <c r="H2003" t="s">
        <v>6</v>
      </c>
      <c r="I2003" t="str">
        <f>_xlfn.XLOOKUP(shipments[[#This Row],[SPID]],people[SPID],people[Sales_person],"NA",0)</f>
        <v>Gigi Bohling</v>
      </c>
      <c r="J2003">
        <f>YEAR(shipments[[#This Row],[Shipdate]])</f>
        <v>2023</v>
      </c>
      <c r="K2003">
        <f>MONTH(shipments[[#This Row],[Shipdate]])</f>
        <v>4</v>
      </c>
      <c r="L2003" t="str">
        <f>TEXT(shipments[[#This Row],[Shipdate]],"mmmm")</f>
        <v>April</v>
      </c>
      <c r="M2003">
        <f>_xlfn.XLOOKUP(shipments[[#This Row],[PID]],products[PID],products[Cost_per_box],"NA",0)</f>
        <v>8.43</v>
      </c>
      <c r="N2003">
        <f>shipments[[#This Row],[Boxes]]*shipments[[#This Row],[Cost Per Box]]</f>
        <v>826.14</v>
      </c>
      <c r="O2003">
        <f>shipments[[#This Row],[Sales Amount]]-shipments[[#This Row],[Total Cost]]</f>
        <v>51.360000000000014</v>
      </c>
      <c r="P2003" s="9">
        <f>shipments[[#This Row],[Profit]]/shipments[[#This Row],[Sales Amount]]</f>
        <v>5.8529914529914545E-2</v>
      </c>
    </row>
    <row r="2004" spans="1:16" x14ac:dyDescent="1">
      <c r="A2004" t="s">
        <v>2041</v>
      </c>
      <c r="B2004" t="s">
        <v>8049</v>
      </c>
      <c r="C2004" t="s">
        <v>8026</v>
      </c>
      <c r="D2004" t="s">
        <v>8032</v>
      </c>
      <c r="E2004" s="1">
        <v>45205</v>
      </c>
      <c r="F2004">
        <v>5395.5</v>
      </c>
      <c r="G2004">
        <v>675</v>
      </c>
      <c r="H2004" t="s">
        <v>6</v>
      </c>
      <c r="I2004" t="str">
        <f>_xlfn.XLOOKUP(shipments[[#This Row],[SPID]],people[SPID],people[Sales_person],"NA",0)</f>
        <v>Gigi Bohling</v>
      </c>
      <c r="J2004">
        <f>YEAR(shipments[[#This Row],[Shipdate]])</f>
        <v>2023</v>
      </c>
      <c r="K2004">
        <f>MONTH(shipments[[#This Row],[Shipdate]])</f>
        <v>10</v>
      </c>
      <c r="L2004" t="str">
        <f>TEXT(shipments[[#This Row],[Shipdate]],"mmmm")</f>
        <v>October</v>
      </c>
      <c r="M2004">
        <f>_xlfn.XLOOKUP(shipments[[#This Row],[PID]],products[PID],products[Cost_per_box],"NA",0)</f>
        <v>8.43</v>
      </c>
      <c r="N2004">
        <f>shipments[[#This Row],[Boxes]]*shipments[[#This Row],[Cost Per Box]]</f>
        <v>5690.25</v>
      </c>
      <c r="O2004">
        <f>shipments[[#This Row],[Sales Amount]]-shipments[[#This Row],[Total Cost]]</f>
        <v>-294.75</v>
      </c>
      <c r="P2004" s="9">
        <f>shipments[[#This Row],[Profit]]/shipments[[#This Row],[Sales Amount]]</f>
        <v>-5.4628857381150961E-2</v>
      </c>
    </row>
    <row r="2005" spans="1:16" x14ac:dyDescent="1">
      <c r="A2005" t="s">
        <v>2042</v>
      </c>
      <c r="B2005" t="s">
        <v>8049</v>
      </c>
      <c r="C2005" t="s">
        <v>8027</v>
      </c>
      <c r="D2005" t="s">
        <v>8037</v>
      </c>
      <c r="E2005" s="1">
        <v>45328</v>
      </c>
      <c r="F2005">
        <v>8658</v>
      </c>
      <c r="G2005">
        <v>788</v>
      </c>
      <c r="H2005" t="s">
        <v>6</v>
      </c>
      <c r="I2005" t="str">
        <f>_xlfn.XLOOKUP(shipments[[#This Row],[SPID]],people[SPID],people[Sales_person],"NA",0)</f>
        <v>Gigi Bohling</v>
      </c>
      <c r="J2005">
        <f>YEAR(shipments[[#This Row],[Shipdate]])</f>
        <v>2024</v>
      </c>
      <c r="K2005">
        <f>MONTH(shipments[[#This Row],[Shipdate]])</f>
        <v>2</v>
      </c>
      <c r="L2005" t="str">
        <f>TEXT(shipments[[#This Row],[Shipdate]],"mmmm")</f>
        <v>February</v>
      </c>
      <c r="M2005">
        <f>_xlfn.XLOOKUP(shipments[[#This Row],[PID]],products[PID],products[Cost_per_box],"NA",0)</f>
        <v>6.8</v>
      </c>
      <c r="N2005">
        <f>shipments[[#This Row],[Boxes]]*shipments[[#This Row],[Cost Per Box]]</f>
        <v>5358.4</v>
      </c>
      <c r="O2005">
        <f>shipments[[#This Row],[Sales Amount]]-shipments[[#This Row],[Total Cost]]</f>
        <v>3299.6000000000004</v>
      </c>
      <c r="P2005" s="9">
        <f>shipments[[#This Row],[Profit]]/shipments[[#This Row],[Sales Amount]]</f>
        <v>0.38110418110418115</v>
      </c>
    </row>
    <row r="2006" spans="1:16" x14ac:dyDescent="1">
      <c r="A2006" t="s">
        <v>2043</v>
      </c>
      <c r="B2006" t="s">
        <v>8049</v>
      </c>
      <c r="C2006" t="s">
        <v>8027</v>
      </c>
      <c r="D2006" t="s">
        <v>8035</v>
      </c>
      <c r="E2006" s="1">
        <v>45082</v>
      </c>
      <c r="F2006">
        <v>8993.25</v>
      </c>
      <c r="G2006">
        <v>1125</v>
      </c>
      <c r="H2006" t="s">
        <v>6</v>
      </c>
      <c r="I2006" t="str">
        <f>_xlfn.XLOOKUP(shipments[[#This Row],[SPID]],people[SPID],people[Sales_person],"NA",0)</f>
        <v>Gigi Bohling</v>
      </c>
      <c r="J2006">
        <f>YEAR(shipments[[#This Row],[Shipdate]])</f>
        <v>2023</v>
      </c>
      <c r="K2006">
        <f>MONTH(shipments[[#This Row],[Shipdate]])</f>
        <v>6</v>
      </c>
      <c r="L2006" t="str">
        <f>TEXT(shipments[[#This Row],[Shipdate]],"mmmm")</f>
        <v>June</v>
      </c>
      <c r="M2006">
        <f>_xlfn.XLOOKUP(shipments[[#This Row],[PID]],products[PID],products[Cost_per_box],"NA",0)</f>
        <v>6.8</v>
      </c>
      <c r="N2006">
        <f>shipments[[#This Row],[Boxes]]*shipments[[#This Row],[Cost Per Box]]</f>
        <v>7650</v>
      </c>
      <c r="O2006">
        <f>shipments[[#This Row],[Sales Amount]]-shipments[[#This Row],[Total Cost]]</f>
        <v>1343.25</v>
      </c>
      <c r="P2006" s="9">
        <f>shipments[[#This Row],[Profit]]/shipments[[#This Row],[Sales Amount]]</f>
        <v>0.14936202151613709</v>
      </c>
    </row>
    <row r="2007" spans="1:16" x14ac:dyDescent="1">
      <c r="A2007" t="s">
        <v>2044</v>
      </c>
      <c r="B2007" t="s">
        <v>8049</v>
      </c>
      <c r="C2007" t="s">
        <v>8027</v>
      </c>
      <c r="D2007" t="s">
        <v>8037</v>
      </c>
      <c r="E2007" s="1">
        <v>45209</v>
      </c>
      <c r="F2007">
        <v>10062</v>
      </c>
      <c r="G2007">
        <v>1007</v>
      </c>
      <c r="H2007" t="s">
        <v>6</v>
      </c>
      <c r="I2007" t="str">
        <f>_xlfn.XLOOKUP(shipments[[#This Row],[SPID]],people[SPID],people[Sales_person],"NA",0)</f>
        <v>Gigi Bohling</v>
      </c>
      <c r="J2007">
        <f>YEAR(shipments[[#This Row],[Shipdate]])</f>
        <v>2023</v>
      </c>
      <c r="K2007">
        <f>MONTH(shipments[[#This Row],[Shipdate]])</f>
        <v>10</v>
      </c>
      <c r="L2007" t="str">
        <f>TEXT(shipments[[#This Row],[Shipdate]],"mmmm")</f>
        <v>October</v>
      </c>
      <c r="M2007">
        <f>_xlfn.XLOOKUP(shipments[[#This Row],[PID]],products[PID],products[Cost_per_box],"NA",0)</f>
        <v>6.8</v>
      </c>
      <c r="N2007">
        <f>shipments[[#This Row],[Boxes]]*shipments[[#This Row],[Cost Per Box]]</f>
        <v>6847.5999999999995</v>
      </c>
      <c r="O2007">
        <f>shipments[[#This Row],[Sales Amount]]-shipments[[#This Row],[Total Cost]]</f>
        <v>3214.4000000000005</v>
      </c>
      <c r="P2007" s="9">
        <f>shipments[[#This Row],[Profit]]/shipments[[#This Row],[Sales Amount]]</f>
        <v>0.31945935201749159</v>
      </c>
    </row>
    <row r="2008" spans="1:16" x14ac:dyDescent="1">
      <c r="A2008" t="s">
        <v>2045</v>
      </c>
      <c r="B2008" t="s">
        <v>8049</v>
      </c>
      <c r="C2008" t="s">
        <v>8028</v>
      </c>
      <c r="D2008" t="s">
        <v>8033</v>
      </c>
      <c r="E2008" s="1">
        <v>45224</v>
      </c>
      <c r="F2008">
        <v>1309.5</v>
      </c>
      <c r="G2008">
        <v>46</v>
      </c>
      <c r="H2008" t="s">
        <v>6</v>
      </c>
      <c r="I2008" t="str">
        <f>_xlfn.XLOOKUP(shipments[[#This Row],[SPID]],people[SPID],people[Sales_person],"NA",0)</f>
        <v>Gigi Bohling</v>
      </c>
      <c r="J2008">
        <f>YEAR(shipments[[#This Row],[Shipdate]])</f>
        <v>2023</v>
      </c>
      <c r="K2008">
        <f>MONTH(shipments[[#This Row],[Shipdate]])</f>
        <v>10</v>
      </c>
      <c r="L2008" t="str">
        <f>TEXT(shipments[[#This Row],[Shipdate]],"mmmm")</f>
        <v>October</v>
      </c>
      <c r="M2008">
        <f>_xlfn.XLOOKUP(shipments[[#This Row],[PID]],products[PID],products[Cost_per_box],"NA",0)</f>
        <v>5.04</v>
      </c>
      <c r="N2008">
        <f>shipments[[#This Row],[Boxes]]*shipments[[#This Row],[Cost Per Box]]</f>
        <v>231.84</v>
      </c>
      <c r="O2008">
        <f>shipments[[#This Row],[Sales Amount]]-shipments[[#This Row],[Total Cost]]</f>
        <v>1077.6600000000001</v>
      </c>
      <c r="P2008" s="9">
        <f>shipments[[#This Row],[Profit]]/shipments[[#This Row],[Sales Amount]]</f>
        <v>0.8229553264604812</v>
      </c>
    </row>
    <row r="2009" spans="1:16" x14ac:dyDescent="1">
      <c r="A2009" t="s">
        <v>2046</v>
      </c>
      <c r="B2009" t="s">
        <v>8049</v>
      </c>
      <c r="C2009" t="s">
        <v>8029</v>
      </c>
      <c r="D2009" t="s">
        <v>8032</v>
      </c>
      <c r="E2009" s="1">
        <v>44965</v>
      </c>
      <c r="F2009">
        <v>1932.75</v>
      </c>
      <c r="G2009">
        <v>162</v>
      </c>
      <c r="H2009" t="s">
        <v>6</v>
      </c>
      <c r="I2009" t="str">
        <f>_xlfn.XLOOKUP(shipments[[#This Row],[SPID]],people[SPID],people[Sales_person],"NA",0)</f>
        <v>Gigi Bohling</v>
      </c>
      <c r="J2009">
        <f>YEAR(shipments[[#This Row],[Shipdate]])</f>
        <v>2023</v>
      </c>
      <c r="K2009">
        <f>MONTH(shipments[[#This Row],[Shipdate]])</f>
        <v>2</v>
      </c>
      <c r="L2009" t="str">
        <f>TEXT(shipments[[#This Row],[Shipdate]],"mmmm")</f>
        <v>February</v>
      </c>
      <c r="M2009">
        <f>_xlfn.XLOOKUP(shipments[[#This Row],[PID]],products[PID],products[Cost_per_box],"NA",0)</f>
        <v>2.76</v>
      </c>
      <c r="N2009">
        <f>shipments[[#This Row],[Boxes]]*shipments[[#This Row],[Cost Per Box]]</f>
        <v>447.11999999999995</v>
      </c>
      <c r="O2009">
        <f>shipments[[#This Row],[Sales Amount]]-shipments[[#This Row],[Total Cost]]</f>
        <v>1485.63</v>
      </c>
      <c r="P2009" s="9">
        <f>shipments[[#This Row],[Profit]]/shipments[[#This Row],[Sales Amount]]</f>
        <v>0.76866123399301522</v>
      </c>
    </row>
    <row r="2010" spans="1:16" x14ac:dyDescent="1">
      <c r="A2010" t="s">
        <v>2047</v>
      </c>
      <c r="B2010" t="s">
        <v>8049</v>
      </c>
      <c r="C2010" t="s">
        <v>8029</v>
      </c>
      <c r="D2010" t="s">
        <v>8033</v>
      </c>
      <c r="E2010" s="1">
        <v>45259</v>
      </c>
      <c r="F2010">
        <v>3676.5</v>
      </c>
      <c r="G2010">
        <v>307</v>
      </c>
      <c r="H2010" t="s">
        <v>6</v>
      </c>
      <c r="I2010" t="str">
        <f>_xlfn.XLOOKUP(shipments[[#This Row],[SPID]],people[SPID],people[Sales_person],"NA",0)</f>
        <v>Gigi Bohling</v>
      </c>
      <c r="J2010">
        <f>YEAR(shipments[[#This Row],[Shipdate]])</f>
        <v>2023</v>
      </c>
      <c r="K2010">
        <f>MONTH(shipments[[#This Row],[Shipdate]])</f>
        <v>11</v>
      </c>
      <c r="L2010" t="str">
        <f>TEXT(shipments[[#This Row],[Shipdate]],"mmmm")</f>
        <v>November</v>
      </c>
      <c r="M2010">
        <f>_xlfn.XLOOKUP(shipments[[#This Row],[PID]],products[PID],products[Cost_per_box],"NA",0)</f>
        <v>2.76</v>
      </c>
      <c r="N2010">
        <f>shipments[[#This Row],[Boxes]]*shipments[[#This Row],[Cost Per Box]]</f>
        <v>847.31999999999994</v>
      </c>
      <c r="O2010">
        <f>shipments[[#This Row],[Sales Amount]]-shipments[[#This Row],[Total Cost]]</f>
        <v>2829.1800000000003</v>
      </c>
      <c r="P2010" s="9">
        <f>shipments[[#This Row],[Profit]]/shipments[[#This Row],[Sales Amount]]</f>
        <v>0.76953080375357008</v>
      </c>
    </row>
    <row r="2011" spans="1:16" x14ac:dyDescent="1">
      <c r="A2011" t="s">
        <v>2048</v>
      </c>
      <c r="B2011" t="s">
        <v>8049</v>
      </c>
      <c r="C2011" t="s">
        <v>8029</v>
      </c>
      <c r="D2011" t="s">
        <v>8035</v>
      </c>
      <c r="E2011" s="1">
        <v>45327</v>
      </c>
      <c r="F2011">
        <v>8293.5</v>
      </c>
      <c r="G2011">
        <v>830</v>
      </c>
      <c r="H2011" t="s">
        <v>39</v>
      </c>
      <c r="I2011" t="str">
        <f>_xlfn.XLOOKUP(shipments[[#This Row],[SPID]],people[SPID],people[Sales_person],"NA",0)</f>
        <v>Gigi Bohling</v>
      </c>
      <c r="J2011">
        <f>YEAR(shipments[[#This Row],[Shipdate]])</f>
        <v>2024</v>
      </c>
      <c r="K2011">
        <f>MONTH(shipments[[#This Row],[Shipdate]])</f>
        <v>2</v>
      </c>
      <c r="L2011" t="str">
        <f>TEXT(shipments[[#This Row],[Shipdate]],"mmmm")</f>
        <v>February</v>
      </c>
      <c r="M2011">
        <f>_xlfn.XLOOKUP(shipments[[#This Row],[PID]],products[PID],products[Cost_per_box],"NA",0)</f>
        <v>2.76</v>
      </c>
      <c r="N2011">
        <f>shipments[[#This Row],[Boxes]]*shipments[[#This Row],[Cost Per Box]]</f>
        <v>2290.7999999999997</v>
      </c>
      <c r="O2011">
        <f>shipments[[#This Row],[Sales Amount]]-shipments[[#This Row],[Total Cost]]</f>
        <v>6002.7000000000007</v>
      </c>
      <c r="P2011" s="9">
        <f>shipments[[#This Row],[Profit]]/shipments[[#This Row],[Sales Amount]]</f>
        <v>0.72378368601917176</v>
      </c>
    </row>
    <row r="2012" spans="1:16" x14ac:dyDescent="1">
      <c r="A2012" t="s">
        <v>2049</v>
      </c>
      <c r="B2012" t="s">
        <v>8049</v>
      </c>
      <c r="C2012" t="s">
        <v>8029</v>
      </c>
      <c r="D2012" t="s">
        <v>8037</v>
      </c>
      <c r="E2012" s="1">
        <v>45071</v>
      </c>
      <c r="F2012">
        <v>5863.5</v>
      </c>
      <c r="G2012">
        <v>652</v>
      </c>
      <c r="H2012" t="s">
        <v>6</v>
      </c>
      <c r="I2012" t="str">
        <f>_xlfn.XLOOKUP(shipments[[#This Row],[SPID]],people[SPID],people[Sales_person],"NA",0)</f>
        <v>Gigi Bohling</v>
      </c>
      <c r="J2012">
        <f>YEAR(shipments[[#This Row],[Shipdate]])</f>
        <v>2023</v>
      </c>
      <c r="K2012">
        <f>MONTH(shipments[[#This Row],[Shipdate]])</f>
        <v>5</v>
      </c>
      <c r="L2012" t="str">
        <f>TEXT(shipments[[#This Row],[Shipdate]],"mmmm")</f>
        <v>May</v>
      </c>
      <c r="M2012">
        <f>_xlfn.XLOOKUP(shipments[[#This Row],[PID]],products[PID],products[Cost_per_box],"NA",0)</f>
        <v>2.76</v>
      </c>
      <c r="N2012">
        <f>shipments[[#This Row],[Boxes]]*shipments[[#This Row],[Cost Per Box]]</f>
        <v>1799.5199999999998</v>
      </c>
      <c r="O2012">
        <f>shipments[[#This Row],[Sales Amount]]-shipments[[#This Row],[Total Cost]]</f>
        <v>4063.9800000000005</v>
      </c>
      <c r="P2012" s="9">
        <f>shipments[[#This Row],[Profit]]/shipments[[#This Row],[Sales Amount]]</f>
        <v>0.69309797902276804</v>
      </c>
    </row>
    <row r="2013" spans="1:16" x14ac:dyDescent="1">
      <c r="A2013" t="s">
        <v>2050</v>
      </c>
      <c r="B2013" t="s">
        <v>8049</v>
      </c>
      <c r="C2013" t="s">
        <v>8030</v>
      </c>
      <c r="D2013" t="s">
        <v>8036</v>
      </c>
      <c r="E2013" s="1">
        <v>45229</v>
      </c>
      <c r="F2013">
        <v>2715.75</v>
      </c>
      <c r="G2013">
        <v>388</v>
      </c>
      <c r="H2013" t="s">
        <v>6</v>
      </c>
      <c r="I2013" t="str">
        <f>_xlfn.XLOOKUP(shipments[[#This Row],[SPID]],people[SPID],people[Sales_person],"NA",0)</f>
        <v>Gigi Bohling</v>
      </c>
      <c r="J2013">
        <f>YEAR(shipments[[#This Row],[Shipdate]])</f>
        <v>2023</v>
      </c>
      <c r="K2013">
        <f>MONTH(shipments[[#This Row],[Shipdate]])</f>
        <v>10</v>
      </c>
      <c r="L2013" t="str">
        <f>TEXT(shipments[[#This Row],[Shipdate]],"mmmm")</f>
        <v>October</v>
      </c>
      <c r="M2013">
        <f>_xlfn.XLOOKUP(shipments[[#This Row],[PID]],products[PID],products[Cost_per_box],"NA",0)</f>
        <v>3.32</v>
      </c>
      <c r="N2013">
        <f>shipments[[#This Row],[Boxes]]*shipments[[#This Row],[Cost Per Box]]</f>
        <v>1288.1599999999999</v>
      </c>
      <c r="O2013">
        <f>shipments[[#This Row],[Sales Amount]]-shipments[[#This Row],[Total Cost]]</f>
        <v>1427.5900000000001</v>
      </c>
      <c r="P2013" s="9">
        <f>shipments[[#This Row],[Profit]]/shipments[[#This Row],[Sales Amount]]</f>
        <v>0.52567062505753481</v>
      </c>
    </row>
    <row r="2014" spans="1:16" x14ac:dyDescent="1">
      <c r="A2014" t="s">
        <v>2051</v>
      </c>
      <c r="B2014" t="s">
        <v>8049</v>
      </c>
      <c r="C2014" t="s">
        <v>8031</v>
      </c>
      <c r="D2014" t="s">
        <v>8032</v>
      </c>
      <c r="E2014" s="1">
        <v>45232</v>
      </c>
      <c r="F2014">
        <v>8257.5</v>
      </c>
      <c r="G2014">
        <v>394</v>
      </c>
      <c r="H2014" t="s">
        <v>6</v>
      </c>
      <c r="I2014" t="str">
        <f>_xlfn.XLOOKUP(shipments[[#This Row],[SPID]],people[SPID],people[Sales_person],"NA",0)</f>
        <v>Gigi Bohling</v>
      </c>
      <c r="J2014">
        <f>YEAR(shipments[[#This Row],[Shipdate]])</f>
        <v>2023</v>
      </c>
      <c r="K2014">
        <f>MONTH(shipments[[#This Row],[Shipdate]])</f>
        <v>11</v>
      </c>
      <c r="L2014" t="str">
        <f>TEXT(shipments[[#This Row],[Shipdate]],"mmmm")</f>
        <v>November</v>
      </c>
      <c r="M2014">
        <f>_xlfn.XLOOKUP(shipments[[#This Row],[PID]],products[PID],products[Cost_per_box],"NA",0)</f>
        <v>2.65</v>
      </c>
      <c r="N2014">
        <f>shipments[[#This Row],[Boxes]]*shipments[[#This Row],[Cost Per Box]]</f>
        <v>1044.0999999999999</v>
      </c>
      <c r="O2014">
        <f>shipments[[#This Row],[Sales Amount]]-shipments[[#This Row],[Total Cost]]</f>
        <v>7213.4</v>
      </c>
      <c r="P2014" s="9">
        <f>shipments[[#This Row],[Profit]]/shipments[[#This Row],[Sales Amount]]</f>
        <v>0.87355737208598239</v>
      </c>
    </row>
    <row r="2015" spans="1:16" x14ac:dyDescent="1">
      <c r="A2015" t="s">
        <v>2052</v>
      </c>
      <c r="B2015" t="s">
        <v>8049</v>
      </c>
      <c r="C2015" t="s">
        <v>8031</v>
      </c>
      <c r="D2015" t="s">
        <v>8037</v>
      </c>
      <c r="E2015" s="1">
        <v>45225</v>
      </c>
      <c r="F2015">
        <v>11110.5</v>
      </c>
      <c r="G2015">
        <v>556</v>
      </c>
      <c r="H2015" t="s">
        <v>6</v>
      </c>
      <c r="I2015" t="str">
        <f>_xlfn.XLOOKUP(shipments[[#This Row],[SPID]],people[SPID],people[Sales_person],"NA",0)</f>
        <v>Gigi Bohling</v>
      </c>
      <c r="J2015">
        <f>YEAR(shipments[[#This Row],[Shipdate]])</f>
        <v>2023</v>
      </c>
      <c r="K2015">
        <f>MONTH(shipments[[#This Row],[Shipdate]])</f>
        <v>10</v>
      </c>
      <c r="L2015" t="str">
        <f>TEXT(shipments[[#This Row],[Shipdate]],"mmmm")</f>
        <v>October</v>
      </c>
      <c r="M2015">
        <f>_xlfn.XLOOKUP(shipments[[#This Row],[PID]],products[PID],products[Cost_per_box],"NA",0)</f>
        <v>2.65</v>
      </c>
      <c r="N2015">
        <f>shipments[[#This Row],[Boxes]]*shipments[[#This Row],[Cost Per Box]]</f>
        <v>1473.3999999999999</v>
      </c>
      <c r="O2015">
        <f>shipments[[#This Row],[Sales Amount]]-shipments[[#This Row],[Total Cost]]</f>
        <v>9637.1</v>
      </c>
      <c r="P2015" s="9">
        <f>shipments[[#This Row],[Profit]]/shipments[[#This Row],[Sales Amount]]</f>
        <v>0.86738670626884484</v>
      </c>
    </row>
    <row r="2016" spans="1:16" x14ac:dyDescent="1">
      <c r="A2016" t="s">
        <v>2053</v>
      </c>
      <c r="B2016" t="s">
        <v>8049</v>
      </c>
      <c r="C2016" t="s">
        <v>8031</v>
      </c>
      <c r="D2016" t="s">
        <v>8036</v>
      </c>
      <c r="E2016" s="1">
        <v>45131</v>
      </c>
      <c r="F2016">
        <v>3379.5</v>
      </c>
      <c r="G2016">
        <v>188</v>
      </c>
      <c r="H2016" t="s">
        <v>6</v>
      </c>
      <c r="I2016" t="str">
        <f>_xlfn.XLOOKUP(shipments[[#This Row],[SPID]],people[SPID],people[Sales_person],"NA",0)</f>
        <v>Gigi Bohling</v>
      </c>
      <c r="J2016">
        <f>YEAR(shipments[[#This Row],[Shipdate]])</f>
        <v>2023</v>
      </c>
      <c r="K2016">
        <f>MONTH(shipments[[#This Row],[Shipdate]])</f>
        <v>7</v>
      </c>
      <c r="L2016" t="str">
        <f>TEXT(shipments[[#This Row],[Shipdate]],"mmmm")</f>
        <v>July</v>
      </c>
      <c r="M2016">
        <f>_xlfn.XLOOKUP(shipments[[#This Row],[PID]],products[PID],products[Cost_per_box],"NA",0)</f>
        <v>2.65</v>
      </c>
      <c r="N2016">
        <f>shipments[[#This Row],[Boxes]]*shipments[[#This Row],[Cost Per Box]]</f>
        <v>498.2</v>
      </c>
      <c r="O2016">
        <f>shipments[[#This Row],[Sales Amount]]-shipments[[#This Row],[Total Cost]]</f>
        <v>2881.3</v>
      </c>
      <c r="P2016" s="9">
        <f>shipments[[#This Row],[Profit]]/shipments[[#This Row],[Sales Amount]]</f>
        <v>0.85258174286137012</v>
      </c>
    </row>
    <row r="2017" spans="1:16" x14ac:dyDescent="1">
      <c r="A2017" t="s">
        <v>2054</v>
      </c>
      <c r="B2017" t="s">
        <v>8041</v>
      </c>
      <c r="C2017" t="s">
        <v>8010</v>
      </c>
      <c r="D2017" t="s">
        <v>8035</v>
      </c>
      <c r="E2017" s="1">
        <v>45275</v>
      </c>
      <c r="F2017">
        <v>6057</v>
      </c>
      <c r="G2017">
        <v>433</v>
      </c>
      <c r="H2017" t="s">
        <v>6</v>
      </c>
      <c r="I2017" t="str">
        <f>_xlfn.XLOOKUP(shipments[[#This Row],[SPID]],people[SPID],people[Sales_person],"NA",0)</f>
        <v>Curtice Advani</v>
      </c>
      <c r="J2017">
        <f>YEAR(shipments[[#This Row],[Shipdate]])</f>
        <v>2023</v>
      </c>
      <c r="K2017">
        <f>MONTH(shipments[[#This Row],[Shipdate]])</f>
        <v>12</v>
      </c>
      <c r="L2017" t="str">
        <f>TEXT(shipments[[#This Row],[Shipdate]],"mmmm")</f>
        <v>December</v>
      </c>
      <c r="M2017">
        <f>_xlfn.XLOOKUP(shipments[[#This Row],[PID]],products[PID],products[Cost_per_box],"NA",0)</f>
        <v>5.26</v>
      </c>
      <c r="N2017">
        <f>shipments[[#This Row],[Boxes]]*shipments[[#This Row],[Cost Per Box]]</f>
        <v>2277.58</v>
      </c>
      <c r="O2017">
        <f>shipments[[#This Row],[Sales Amount]]-shipments[[#This Row],[Total Cost]]</f>
        <v>3779.42</v>
      </c>
      <c r="P2017" s="9">
        <f>shipments[[#This Row],[Profit]]/shipments[[#This Row],[Sales Amount]]</f>
        <v>0.62397556546144961</v>
      </c>
    </row>
    <row r="2018" spans="1:16" x14ac:dyDescent="1">
      <c r="A2018" t="s">
        <v>2056</v>
      </c>
      <c r="B2018" t="s">
        <v>8041</v>
      </c>
      <c r="C2018" t="s">
        <v>8010</v>
      </c>
      <c r="D2018" t="s">
        <v>8037</v>
      </c>
      <c r="E2018" s="1">
        <v>45009</v>
      </c>
      <c r="F2018">
        <v>3370.5</v>
      </c>
      <c r="G2018">
        <v>241</v>
      </c>
      <c r="H2018" t="s">
        <v>39</v>
      </c>
      <c r="I2018" t="str">
        <f>_xlfn.XLOOKUP(shipments[[#This Row],[SPID]],people[SPID],people[Sales_person],"NA",0)</f>
        <v>Curtice Advani</v>
      </c>
      <c r="J2018">
        <f>YEAR(shipments[[#This Row],[Shipdate]])</f>
        <v>2023</v>
      </c>
      <c r="K2018">
        <f>MONTH(shipments[[#This Row],[Shipdate]])</f>
        <v>3</v>
      </c>
      <c r="L2018" t="str">
        <f>TEXT(shipments[[#This Row],[Shipdate]],"mmmm")</f>
        <v>March</v>
      </c>
      <c r="M2018">
        <f>_xlfn.XLOOKUP(shipments[[#This Row],[PID]],products[PID],products[Cost_per_box],"NA",0)</f>
        <v>5.26</v>
      </c>
      <c r="N2018">
        <f>shipments[[#This Row],[Boxes]]*shipments[[#This Row],[Cost Per Box]]</f>
        <v>1267.6599999999999</v>
      </c>
      <c r="O2018">
        <f>shipments[[#This Row],[Sales Amount]]-shipments[[#This Row],[Total Cost]]</f>
        <v>2102.84</v>
      </c>
      <c r="P2018" s="9">
        <f>shipments[[#This Row],[Profit]]/shipments[[#This Row],[Sales Amount]]</f>
        <v>0.62389556445631211</v>
      </c>
    </row>
    <row r="2019" spans="1:16" x14ac:dyDescent="1">
      <c r="A2019" t="s">
        <v>2057</v>
      </c>
      <c r="B2019" t="s">
        <v>8041</v>
      </c>
      <c r="C2019" t="s">
        <v>8010</v>
      </c>
      <c r="D2019" t="s">
        <v>8035</v>
      </c>
      <c r="E2019" s="1">
        <v>45450</v>
      </c>
      <c r="F2019">
        <v>4844.25</v>
      </c>
      <c r="G2019">
        <v>373</v>
      </c>
      <c r="H2019" t="s">
        <v>6</v>
      </c>
      <c r="I2019" t="str">
        <f>_xlfn.XLOOKUP(shipments[[#This Row],[SPID]],people[SPID],people[Sales_person],"NA",0)</f>
        <v>Curtice Advani</v>
      </c>
      <c r="J2019">
        <f>YEAR(shipments[[#This Row],[Shipdate]])</f>
        <v>2024</v>
      </c>
      <c r="K2019">
        <f>MONTH(shipments[[#This Row],[Shipdate]])</f>
        <v>6</v>
      </c>
      <c r="L2019" t="str">
        <f>TEXT(shipments[[#This Row],[Shipdate]],"mmmm")</f>
        <v>June</v>
      </c>
      <c r="M2019">
        <f>_xlfn.XLOOKUP(shipments[[#This Row],[PID]],products[PID],products[Cost_per_box],"NA",0)</f>
        <v>5.26</v>
      </c>
      <c r="N2019">
        <f>shipments[[#This Row],[Boxes]]*shipments[[#This Row],[Cost Per Box]]</f>
        <v>1961.98</v>
      </c>
      <c r="O2019">
        <f>shipments[[#This Row],[Sales Amount]]-shipments[[#This Row],[Total Cost]]</f>
        <v>2882.27</v>
      </c>
      <c r="P2019" s="9">
        <f>shipments[[#This Row],[Profit]]/shipments[[#This Row],[Sales Amount]]</f>
        <v>0.59498787221964189</v>
      </c>
    </row>
    <row r="2020" spans="1:16" x14ac:dyDescent="1">
      <c r="A2020" t="s">
        <v>2058</v>
      </c>
      <c r="B2020" t="s">
        <v>8041</v>
      </c>
      <c r="C2020" t="s">
        <v>8010</v>
      </c>
      <c r="D2020" t="s">
        <v>8034</v>
      </c>
      <c r="E2020" s="1">
        <v>45167</v>
      </c>
      <c r="F2020">
        <v>5404.5</v>
      </c>
      <c r="G2020">
        <v>416</v>
      </c>
      <c r="H2020" t="s">
        <v>6</v>
      </c>
      <c r="I2020" t="str">
        <f>_xlfn.XLOOKUP(shipments[[#This Row],[SPID]],people[SPID],people[Sales_person],"NA",0)</f>
        <v>Curtice Advani</v>
      </c>
      <c r="J2020">
        <f>YEAR(shipments[[#This Row],[Shipdate]])</f>
        <v>2023</v>
      </c>
      <c r="K2020">
        <f>MONTH(shipments[[#This Row],[Shipdate]])</f>
        <v>8</v>
      </c>
      <c r="L2020" t="str">
        <f>TEXT(shipments[[#This Row],[Shipdate]],"mmmm")</f>
        <v>August</v>
      </c>
      <c r="M2020">
        <f>_xlfn.XLOOKUP(shipments[[#This Row],[PID]],products[PID],products[Cost_per_box],"NA",0)</f>
        <v>5.26</v>
      </c>
      <c r="N2020">
        <f>shipments[[#This Row],[Boxes]]*shipments[[#This Row],[Cost Per Box]]</f>
        <v>2188.16</v>
      </c>
      <c r="O2020">
        <f>shipments[[#This Row],[Sales Amount]]-shipments[[#This Row],[Total Cost]]</f>
        <v>3216.34</v>
      </c>
      <c r="P2020" s="9">
        <f>shipments[[#This Row],[Profit]]/shipments[[#This Row],[Sales Amount]]</f>
        <v>0.59512258303265797</v>
      </c>
    </row>
    <row r="2021" spans="1:16" x14ac:dyDescent="1">
      <c r="A2021" t="s">
        <v>2059</v>
      </c>
      <c r="B2021" t="s">
        <v>8041</v>
      </c>
      <c r="C2021" t="s">
        <v>8011</v>
      </c>
      <c r="D2021" t="s">
        <v>8033</v>
      </c>
      <c r="E2021" s="1">
        <v>44963</v>
      </c>
      <c r="F2021">
        <v>3730.5</v>
      </c>
      <c r="G2021">
        <v>267</v>
      </c>
      <c r="H2021" t="s">
        <v>6</v>
      </c>
      <c r="I2021" t="str">
        <f>_xlfn.XLOOKUP(shipments[[#This Row],[SPID]],people[SPID],people[Sales_person],"NA",0)</f>
        <v>Curtice Advani</v>
      </c>
      <c r="J2021">
        <f>YEAR(shipments[[#This Row],[Shipdate]])</f>
        <v>2023</v>
      </c>
      <c r="K2021">
        <f>MONTH(shipments[[#This Row],[Shipdate]])</f>
        <v>2</v>
      </c>
      <c r="L2021" t="str">
        <f>TEXT(shipments[[#This Row],[Shipdate]],"mmmm")</f>
        <v>February</v>
      </c>
      <c r="M2021">
        <f>_xlfn.XLOOKUP(shipments[[#This Row],[PID]],products[PID],products[Cost_per_box],"NA",0)</f>
        <v>7.48</v>
      </c>
      <c r="N2021">
        <f>shipments[[#This Row],[Boxes]]*shipments[[#This Row],[Cost Per Box]]</f>
        <v>1997.16</v>
      </c>
      <c r="O2021">
        <f>shipments[[#This Row],[Sales Amount]]-shipments[[#This Row],[Total Cost]]</f>
        <v>1733.34</v>
      </c>
      <c r="P2021" s="9">
        <f>shipments[[#This Row],[Profit]]/shipments[[#This Row],[Sales Amount]]</f>
        <v>0.46464012866907917</v>
      </c>
    </row>
    <row r="2022" spans="1:16" x14ac:dyDescent="1">
      <c r="A2022" t="s">
        <v>2060</v>
      </c>
      <c r="B2022" t="s">
        <v>8041</v>
      </c>
      <c r="C2022" t="s">
        <v>8011</v>
      </c>
      <c r="D2022" t="s">
        <v>8033</v>
      </c>
      <c r="E2022" s="1">
        <v>45020</v>
      </c>
      <c r="F2022">
        <v>5465.25</v>
      </c>
      <c r="G2022">
        <v>342</v>
      </c>
      <c r="H2022" t="s">
        <v>6</v>
      </c>
      <c r="I2022" t="str">
        <f>_xlfn.XLOOKUP(shipments[[#This Row],[SPID]],people[SPID],people[Sales_person],"NA",0)</f>
        <v>Curtice Advani</v>
      </c>
      <c r="J2022">
        <f>YEAR(shipments[[#This Row],[Shipdate]])</f>
        <v>2023</v>
      </c>
      <c r="K2022">
        <f>MONTH(shipments[[#This Row],[Shipdate]])</f>
        <v>4</v>
      </c>
      <c r="L2022" t="str">
        <f>TEXT(shipments[[#This Row],[Shipdate]],"mmmm")</f>
        <v>April</v>
      </c>
      <c r="M2022">
        <f>_xlfn.XLOOKUP(shipments[[#This Row],[PID]],products[PID],products[Cost_per_box],"NA",0)</f>
        <v>7.48</v>
      </c>
      <c r="N2022">
        <f>shipments[[#This Row],[Boxes]]*shipments[[#This Row],[Cost Per Box]]</f>
        <v>2558.1600000000003</v>
      </c>
      <c r="O2022">
        <f>shipments[[#This Row],[Sales Amount]]-shipments[[#This Row],[Total Cost]]</f>
        <v>2907.0899999999997</v>
      </c>
      <c r="P2022" s="9">
        <f>shipments[[#This Row],[Profit]]/shipments[[#This Row],[Sales Amount]]</f>
        <v>0.53192260189378338</v>
      </c>
    </row>
    <row r="2023" spans="1:16" x14ac:dyDescent="1">
      <c r="A2023" t="s">
        <v>2061</v>
      </c>
      <c r="B2023" t="s">
        <v>8041</v>
      </c>
      <c r="C2023" t="s">
        <v>8012</v>
      </c>
      <c r="D2023" t="s">
        <v>8037</v>
      </c>
      <c r="E2023" s="1">
        <v>45093</v>
      </c>
      <c r="F2023">
        <v>12100.5</v>
      </c>
      <c r="G2023">
        <v>1211</v>
      </c>
      <c r="H2023" t="s">
        <v>6</v>
      </c>
      <c r="I2023" t="str">
        <f>_xlfn.XLOOKUP(shipments[[#This Row],[SPID]],people[SPID],people[Sales_person],"NA",0)</f>
        <v>Curtice Advani</v>
      </c>
      <c r="J2023">
        <f>YEAR(shipments[[#This Row],[Shipdate]])</f>
        <v>2023</v>
      </c>
      <c r="K2023">
        <f>MONTH(shipments[[#This Row],[Shipdate]])</f>
        <v>6</v>
      </c>
      <c r="L2023" t="str">
        <f>TEXT(shipments[[#This Row],[Shipdate]],"mmmm")</f>
        <v>June</v>
      </c>
      <c r="M2023">
        <f>_xlfn.XLOOKUP(shipments[[#This Row],[PID]],products[PID],products[Cost_per_box],"NA",0)</f>
        <v>5.15</v>
      </c>
      <c r="N2023">
        <f>shipments[[#This Row],[Boxes]]*shipments[[#This Row],[Cost Per Box]]</f>
        <v>6236.6500000000005</v>
      </c>
      <c r="O2023">
        <f>shipments[[#This Row],[Sales Amount]]-shipments[[#This Row],[Total Cost]]</f>
        <v>5863.8499999999995</v>
      </c>
      <c r="P2023" s="9">
        <f>shipments[[#This Row],[Profit]]/shipments[[#This Row],[Sales Amount]]</f>
        <v>0.48459567786455099</v>
      </c>
    </row>
    <row r="2024" spans="1:16" x14ac:dyDescent="1">
      <c r="A2024" t="s">
        <v>2062</v>
      </c>
      <c r="B2024" t="s">
        <v>8041</v>
      </c>
      <c r="C2024" t="s">
        <v>8013</v>
      </c>
      <c r="D2024" t="s">
        <v>8033</v>
      </c>
      <c r="E2024" s="1">
        <v>45007</v>
      </c>
      <c r="F2024">
        <v>389.25</v>
      </c>
      <c r="G2024">
        <v>65</v>
      </c>
      <c r="H2024" t="s">
        <v>6</v>
      </c>
      <c r="I2024" t="str">
        <f>_xlfn.XLOOKUP(shipments[[#This Row],[SPID]],people[SPID],people[Sales_person],"NA",0)</f>
        <v>Curtice Advani</v>
      </c>
      <c r="J2024">
        <f>YEAR(shipments[[#This Row],[Shipdate]])</f>
        <v>2023</v>
      </c>
      <c r="K2024">
        <f>MONTH(shipments[[#This Row],[Shipdate]])</f>
        <v>3</v>
      </c>
      <c r="L2024" t="str">
        <f>TEXT(shipments[[#This Row],[Shipdate]],"mmmm")</f>
        <v>March</v>
      </c>
      <c r="M2024">
        <f>_xlfn.XLOOKUP(shipments[[#This Row],[PID]],products[PID],products[Cost_per_box],"NA",0)</f>
        <v>3.85</v>
      </c>
      <c r="N2024">
        <f>shipments[[#This Row],[Boxes]]*shipments[[#This Row],[Cost Per Box]]</f>
        <v>250.25</v>
      </c>
      <c r="O2024">
        <f>shipments[[#This Row],[Sales Amount]]-shipments[[#This Row],[Total Cost]]</f>
        <v>139</v>
      </c>
      <c r="P2024" s="9">
        <f>shipments[[#This Row],[Profit]]/shipments[[#This Row],[Sales Amount]]</f>
        <v>0.35709698137443802</v>
      </c>
    </row>
    <row r="2025" spans="1:16" x14ac:dyDescent="1">
      <c r="A2025" t="s">
        <v>2063</v>
      </c>
      <c r="B2025" t="s">
        <v>8041</v>
      </c>
      <c r="C2025" t="s">
        <v>8013</v>
      </c>
      <c r="D2025" t="s">
        <v>8033</v>
      </c>
      <c r="E2025" s="1">
        <v>45063</v>
      </c>
      <c r="F2025">
        <v>6178.5</v>
      </c>
      <c r="G2025">
        <v>1236</v>
      </c>
      <c r="H2025" t="s">
        <v>6</v>
      </c>
      <c r="I2025" t="str">
        <f>_xlfn.XLOOKUP(shipments[[#This Row],[SPID]],people[SPID],people[Sales_person],"NA",0)</f>
        <v>Curtice Advani</v>
      </c>
      <c r="J2025">
        <f>YEAR(shipments[[#This Row],[Shipdate]])</f>
        <v>2023</v>
      </c>
      <c r="K2025">
        <f>MONTH(shipments[[#This Row],[Shipdate]])</f>
        <v>5</v>
      </c>
      <c r="L2025" t="str">
        <f>TEXT(shipments[[#This Row],[Shipdate]],"mmmm")</f>
        <v>May</v>
      </c>
      <c r="M2025">
        <f>_xlfn.XLOOKUP(shipments[[#This Row],[PID]],products[PID],products[Cost_per_box],"NA",0)</f>
        <v>3.85</v>
      </c>
      <c r="N2025">
        <f>shipments[[#This Row],[Boxes]]*shipments[[#This Row],[Cost Per Box]]</f>
        <v>4758.6000000000004</v>
      </c>
      <c r="O2025">
        <f>shipments[[#This Row],[Sales Amount]]-shipments[[#This Row],[Total Cost]]</f>
        <v>1419.8999999999996</v>
      </c>
      <c r="P2025" s="9">
        <f>shipments[[#This Row],[Profit]]/shipments[[#This Row],[Sales Amount]]</f>
        <v>0.22981306142267535</v>
      </c>
    </row>
    <row r="2026" spans="1:16" x14ac:dyDescent="1">
      <c r="A2026" t="s">
        <v>2064</v>
      </c>
      <c r="B2026" t="s">
        <v>8041</v>
      </c>
      <c r="C2026" t="s">
        <v>8013</v>
      </c>
      <c r="D2026" t="s">
        <v>8037</v>
      </c>
      <c r="E2026" s="1">
        <v>45155</v>
      </c>
      <c r="F2026">
        <v>2747.25</v>
      </c>
      <c r="G2026">
        <v>393</v>
      </c>
      <c r="H2026" t="s">
        <v>6</v>
      </c>
      <c r="I2026" t="str">
        <f>_xlfn.XLOOKUP(shipments[[#This Row],[SPID]],people[SPID],people[Sales_person],"NA",0)</f>
        <v>Curtice Advani</v>
      </c>
      <c r="J2026">
        <f>YEAR(shipments[[#This Row],[Shipdate]])</f>
        <v>2023</v>
      </c>
      <c r="K2026">
        <f>MONTH(shipments[[#This Row],[Shipdate]])</f>
        <v>8</v>
      </c>
      <c r="L2026" t="str">
        <f>TEXT(shipments[[#This Row],[Shipdate]],"mmmm")</f>
        <v>August</v>
      </c>
      <c r="M2026">
        <f>_xlfn.XLOOKUP(shipments[[#This Row],[PID]],products[PID],products[Cost_per_box],"NA",0)</f>
        <v>3.85</v>
      </c>
      <c r="N2026">
        <f>shipments[[#This Row],[Boxes]]*shipments[[#This Row],[Cost Per Box]]</f>
        <v>1513.05</v>
      </c>
      <c r="O2026">
        <f>shipments[[#This Row],[Sales Amount]]-shipments[[#This Row],[Total Cost]]</f>
        <v>1234.2</v>
      </c>
      <c r="P2026" s="9">
        <f>shipments[[#This Row],[Profit]]/shipments[[#This Row],[Sales Amount]]</f>
        <v>0.44924924924924925</v>
      </c>
    </row>
    <row r="2027" spans="1:16" x14ac:dyDescent="1">
      <c r="A2027" t="s">
        <v>2065</v>
      </c>
      <c r="B2027" t="s">
        <v>8041</v>
      </c>
      <c r="C2027" t="s">
        <v>8013</v>
      </c>
      <c r="D2027" t="s">
        <v>8033</v>
      </c>
      <c r="E2027" s="1">
        <v>45496</v>
      </c>
      <c r="F2027">
        <v>8354.25</v>
      </c>
      <c r="G2027">
        <v>1045</v>
      </c>
      <c r="H2027" t="s">
        <v>17</v>
      </c>
      <c r="I2027" t="str">
        <f>_xlfn.XLOOKUP(shipments[[#This Row],[SPID]],people[SPID],people[Sales_person],"NA",0)</f>
        <v>Curtice Advani</v>
      </c>
      <c r="J2027">
        <f>YEAR(shipments[[#This Row],[Shipdate]])</f>
        <v>2024</v>
      </c>
      <c r="K2027">
        <f>MONTH(shipments[[#This Row],[Shipdate]])</f>
        <v>7</v>
      </c>
      <c r="L2027" t="str">
        <f>TEXT(shipments[[#This Row],[Shipdate]],"mmmm")</f>
        <v>July</v>
      </c>
      <c r="M2027">
        <f>_xlfn.XLOOKUP(shipments[[#This Row],[PID]],products[PID],products[Cost_per_box],"NA",0)</f>
        <v>3.85</v>
      </c>
      <c r="N2027">
        <f>shipments[[#This Row],[Boxes]]*shipments[[#This Row],[Cost Per Box]]</f>
        <v>4023.25</v>
      </c>
      <c r="O2027">
        <f>shipments[[#This Row],[Sales Amount]]-shipments[[#This Row],[Total Cost]]</f>
        <v>4331</v>
      </c>
      <c r="P2027" s="9">
        <f>shipments[[#This Row],[Profit]]/shipments[[#This Row],[Sales Amount]]</f>
        <v>0.51841876889008587</v>
      </c>
    </row>
    <row r="2028" spans="1:16" x14ac:dyDescent="1">
      <c r="A2028" t="s">
        <v>2066</v>
      </c>
      <c r="B2028" t="s">
        <v>8041</v>
      </c>
      <c r="C2028" t="s">
        <v>8013</v>
      </c>
      <c r="D2028" t="s">
        <v>8036</v>
      </c>
      <c r="E2028" s="1">
        <v>45196</v>
      </c>
      <c r="F2028">
        <v>6882.75</v>
      </c>
      <c r="G2028">
        <v>765</v>
      </c>
      <c r="H2028" t="s">
        <v>6</v>
      </c>
      <c r="I2028" t="str">
        <f>_xlfn.XLOOKUP(shipments[[#This Row],[SPID]],people[SPID],people[Sales_person],"NA",0)</f>
        <v>Curtice Advani</v>
      </c>
      <c r="J2028">
        <f>YEAR(shipments[[#This Row],[Shipdate]])</f>
        <v>2023</v>
      </c>
      <c r="K2028">
        <f>MONTH(shipments[[#This Row],[Shipdate]])</f>
        <v>9</v>
      </c>
      <c r="L2028" t="str">
        <f>TEXT(shipments[[#This Row],[Shipdate]],"mmmm")</f>
        <v>September</v>
      </c>
      <c r="M2028">
        <f>_xlfn.XLOOKUP(shipments[[#This Row],[PID]],products[PID],products[Cost_per_box],"NA",0)</f>
        <v>3.85</v>
      </c>
      <c r="N2028">
        <f>shipments[[#This Row],[Boxes]]*shipments[[#This Row],[Cost Per Box]]</f>
        <v>2945.25</v>
      </c>
      <c r="O2028">
        <f>shipments[[#This Row],[Sales Amount]]-shipments[[#This Row],[Total Cost]]</f>
        <v>3937.5</v>
      </c>
      <c r="P2028" s="9">
        <f>shipments[[#This Row],[Profit]]/shipments[[#This Row],[Sales Amount]]</f>
        <v>0.57208237986270027</v>
      </c>
    </row>
    <row r="2029" spans="1:16" x14ac:dyDescent="1">
      <c r="A2029" t="s">
        <v>2067</v>
      </c>
      <c r="B2029" t="s">
        <v>8041</v>
      </c>
      <c r="C2029" t="s">
        <v>8014</v>
      </c>
      <c r="D2029" t="s">
        <v>8037</v>
      </c>
      <c r="E2029" s="1">
        <v>45478</v>
      </c>
      <c r="F2029">
        <v>5775.75</v>
      </c>
      <c r="G2029">
        <v>722</v>
      </c>
      <c r="H2029" t="s">
        <v>17</v>
      </c>
      <c r="I2029" t="str">
        <f>_xlfn.XLOOKUP(shipments[[#This Row],[SPID]],people[SPID],people[Sales_person],"NA",0)</f>
        <v>Curtice Advani</v>
      </c>
      <c r="J2029">
        <f>YEAR(shipments[[#This Row],[Shipdate]])</f>
        <v>2024</v>
      </c>
      <c r="K2029">
        <f>MONTH(shipments[[#This Row],[Shipdate]])</f>
        <v>7</v>
      </c>
      <c r="L2029" t="str">
        <f>TEXT(shipments[[#This Row],[Shipdate]],"mmmm")</f>
        <v>July</v>
      </c>
      <c r="M2029">
        <f>_xlfn.XLOOKUP(shipments[[#This Row],[PID]],products[PID],products[Cost_per_box],"NA",0)</f>
        <v>5.72</v>
      </c>
      <c r="N2029">
        <f>shipments[[#This Row],[Boxes]]*shipments[[#This Row],[Cost Per Box]]</f>
        <v>4129.84</v>
      </c>
      <c r="O2029">
        <f>shipments[[#This Row],[Sales Amount]]-shipments[[#This Row],[Total Cost]]</f>
        <v>1645.9099999999999</v>
      </c>
      <c r="P2029" s="9">
        <f>shipments[[#This Row],[Profit]]/shipments[[#This Row],[Sales Amount]]</f>
        <v>0.28496905163831532</v>
      </c>
    </row>
    <row r="2030" spans="1:16" x14ac:dyDescent="1">
      <c r="A2030" t="s">
        <v>2068</v>
      </c>
      <c r="B2030" t="s">
        <v>8041</v>
      </c>
      <c r="C2030" t="s">
        <v>8014</v>
      </c>
      <c r="D2030" t="s">
        <v>8032</v>
      </c>
      <c r="E2030" s="1">
        <v>45337</v>
      </c>
      <c r="F2030">
        <v>211.5</v>
      </c>
      <c r="G2030">
        <v>43</v>
      </c>
      <c r="H2030" t="s">
        <v>6</v>
      </c>
      <c r="I2030" t="str">
        <f>_xlfn.XLOOKUP(shipments[[#This Row],[SPID]],people[SPID],people[Sales_person],"NA",0)</f>
        <v>Curtice Advani</v>
      </c>
      <c r="J2030">
        <f>YEAR(shipments[[#This Row],[Shipdate]])</f>
        <v>2024</v>
      </c>
      <c r="K2030">
        <f>MONTH(shipments[[#This Row],[Shipdate]])</f>
        <v>2</v>
      </c>
      <c r="L2030" t="str">
        <f>TEXT(shipments[[#This Row],[Shipdate]],"mmmm")</f>
        <v>February</v>
      </c>
      <c r="M2030">
        <f>_xlfn.XLOOKUP(shipments[[#This Row],[PID]],products[PID],products[Cost_per_box],"NA",0)</f>
        <v>5.72</v>
      </c>
      <c r="N2030">
        <f>shipments[[#This Row],[Boxes]]*shipments[[#This Row],[Cost Per Box]]</f>
        <v>245.95999999999998</v>
      </c>
      <c r="O2030">
        <f>shipments[[#This Row],[Sales Amount]]-shipments[[#This Row],[Total Cost]]</f>
        <v>-34.45999999999998</v>
      </c>
      <c r="P2030" s="9">
        <f>shipments[[#This Row],[Profit]]/shipments[[#This Row],[Sales Amount]]</f>
        <v>-0.16293144208037816</v>
      </c>
    </row>
    <row r="2031" spans="1:16" x14ac:dyDescent="1">
      <c r="A2031" t="s">
        <v>2069</v>
      </c>
      <c r="B2031" t="s">
        <v>8041</v>
      </c>
      <c r="C2031" t="s">
        <v>8014</v>
      </c>
      <c r="D2031" t="s">
        <v>8033</v>
      </c>
      <c r="E2031" s="1">
        <v>45432</v>
      </c>
      <c r="F2031">
        <v>2868.75</v>
      </c>
      <c r="G2031">
        <v>574</v>
      </c>
      <c r="H2031" t="s">
        <v>6</v>
      </c>
      <c r="I2031" t="str">
        <f>_xlfn.XLOOKUP(shipments[[#This Row],[SPID]],people[SPID],people[Sales_person],"NA",0)</f>
        <v>Curtice Advani</v>
      </c>
      <c r="J2031">
        <f>YEAR(shipments[[#This Row],[Shipdate]])</f>
        <v>2024</v>
      </c>
      <c r="K2031">
        <f>MONTH(shipments[[#This Row],[Shipdate]])</f>
        <v>5</v>
      </c>
      <c r="L2031" t="str">
        <f>TEXT(shipments[[#This Row],[Shipdate]],"mmmm")</f>
        <v>May</v>
      </c>
      <c r="M2031">
        <f>_xlfn.XLOOKUP(shipments[[#This Row],[PID]],products[PID],products[Cost_per_box],"NA",0)</f>
        <v>5.72</v>
      </c>
      <c r="N2031">
        <f>shipments[[#This Row],[Boxes]]*shipments[[#This Row],[Cost Per Box]]</f>
        <v>3283.2799999999997</v>
      </c>
      <c r="O2031">
        <f>shipments[[#This Row],[Sales Amount]]-shipments[[#This Row],[Total Cost]]</f>
        <v>-414.52999999999975</v>
      </c>
      <c r="P2031" s="9">
        <f>shipments[[#This Row],[Profit]]/shipments[[#This Row],[Sales Amount]]</f>
        <v>-0.14449847494553367</v>
      </c>
    </row>
    <row r="2032" spans="1:16" x14ac:dyDescent="1">
      <c r="A2032" t="s">
        <v>2070</v>
      </c>
      <c r="B2032" t="s">
        <v>8041</v>
      </c>
      <c r="C2032" t="s">
        <v>8014</v>
      </c>
      <c r="D2032" t="s">
        <v>8037</v>
      </c>
      <c r="E2032" s="1">
        <v>45413</v>
      </c>
      <c r="F2032">
        <v>819</v>
      </c>
      <c r="G2032">
        <v>91</v>
      </c>
      <c r="H2032" t="s">
        <v>6</v>
      </c>
      <c r="I2032" t="str">
        <f>_xlfn.XLOOKUP(shipments[[#This Row],[SPID]],people[SPID],people[Sales_person],"NA",0)</f>
        <v>Curtice Advani</v>
      </c>
      <c r="J2032">
        <f>YEAR(shipments[[#This Row],[Shipdate]])</f>
        <v>2024</v>
      </c>
      <c r="K2032">
        <f>MONTH(shipments[[#This Row],[Shipdate]])</f>
        <v>5</v>
      </c>
      <c r="L2032" t="str">
        <f>TEXT(shipments[[#This Row],[Shipdate]],"mmmm")</f>
        <v>May</v>
      </c>
      <c r="M2032">
        <f>_xlfn.XLOOKUP(shipments[[#This Row],[PID]],products[PID],products[Cost_per_box],"NA",0)</f>
        <v>5.72</v>
      </c>
      <c r="N2032">
        <f>shipments[[#This Row],[Boxes]]*shipments[[#This Row],[Cost Per Box]]</f>
        <v>520.52</v>
      </c>
      <c r="O2032">
        <f>shipments[[#This Row],[Sales Amount]]-shipments[[#This Row],[Total Cost]]</f>
        <v>298.48</v>
      </c>
      <c r="P2032" s="9">
        <f>shipments[[#This Row],[Profit]]/shipments[[#This Row],[Sales Amount]]</f>
        <v>0.36444444444444446</v>
      </c>
    </row>
    <row r="2033" spans="1:16" x14ac:dyDescent="1">
      <c r="A2033" t="s">
        <v>2071</v>
      </c>
      <c r="B2033" t="s">
        <v>8041</v>
      </c>
      <c r="C2033" t="s">
        <v>8014</v>
      </c>
      <c r="D2033" t="s">
        <v>8033</v>
      </c>
      <c r="E2033" s="1">
        <v>45134</v>
      </c>
      <c r="F2033">
        <v>6277.5</v>
      </c>
      <c r="G2033">
        <v>1047</v>
      </c>
      <c r="H2033" t="s">
        <v>6</v>
      </c>
      <c r="I2033" t="str">
        <f>_xlfn.XLOOKUP(shipments[[#This Row],[SPID]],people[SPID],people[Sales_person],"NA",0)</f>
        <v>Curtice Advani</v>
      </c>
      <c r="J2033">
        <f>YEAR(shipments[[#This Row],[Shipdate]])</f>
        <v>2023</v>
      </c>
      <c r="K2033">
        <f>MONTH(shipments[[#This Row],[Shipdate]])</f>
        <v>7</v>
      </c>
      <c r="L2033" t="str">
        <f>TEXT(shipments[[#This Row],[Shipdate]],"mmmm")</f>
        <v>July</v>
      </c>
      <c r="M2033">
        <f>_xlfn.XLOOKUP(shipments[[#This Row],[PID]],products[PID],products[Cost_per_box],"NA",0)</f>
        <v>5.72</v>
      </c>
      <c r="N2033">
        <f>shipments[[#This Row],[Boxes]]*shipments[[#This Row],[Cost Per Box]]</f>
        <v>5988.84</v>
      </c>
      <c r="O2033">
        <f>shipments[[#This Row],[Sales Amount]]-shipments[[#This Row],[Total Cost]]</f>
        <v>288.65999999999985</v>
      </c>
      <c r="P2033" s="9">
        <f>shipments[[#This Row],[Profit]]/shipments[[#This Row],[Sales Amount]]</f>
        <v>4.59832735961768E-2</v>
      </c>
    </row>
    <row r="2034" spans="1:16" x14ac:dyDescent="1">
      <c r="A2034" t="s">
        <v>2072</v>
      </c>
      <c r="B2034" t="s">
        <v>8041</v>
      </c>
      <c r="C2034" t="s">
        <v>8015</v>
      </c>
      <c r="D2034" t="s">
        <v>8036</v>
      </c>
      <c r="E2034" s="1">
        <v>45344</v>
      </c>
      <c r="F2034">
        <v>4702.5</v>
      </c>
      <c r="G2034">
        <v>181</v>
      </c>
      <c r="H2034" t="s">
        <v>6</v>
      </c>
      <c r="I2034" t="str">
        <f>_xlfn.XLOOKUP(shipments[[#This Row],[SPID]],people[SPID],people[Sales_person],"NA",0)</f>
        <v>Curtice Advani</v>
      </c>
      <c r="J2034">
        <f>YEAR(shipments[[#This Row],[Shipdate]])</f>
        <v>2024</v>
      </c>
      <c r="K2034">
        <f>MONTH(shipments[[#This Row],[Shipdate]])</f>
        <v>2</v>
      </c>
      <c r="L2034" t="str">
        <f>TEXT(shipments[[#This Row],[Shipdate]],"mmmm")</f>
        <v>February</v>
      </c>
      <c r="M2034">
        <f>_xlfn.XLOOKUP(shipments[[#This Row],[PID]],products[PID],products[Cost_per_box],"NA",0)</f>
        <v>6.31</v>
      </c>
      <c r="N2034">
        <f>shipments[[#This Row],[Boxes]]*shipments[[#This Row],[Cost Per Box]]</f>
        <v>1142.1099999999999</v>
      </c>
      <c r="O2034">
        <f>shipments[[#This Row],[Sales Amount]]-shipments[[#This Row],[Total Cost]]</f>
        <v>3560.3900000000003</v>
      </c>
      <c r="P2034" s="9">
        <f>shipments[[#This Row],[Profit]]/shipments[[#This Row],[Sales Amount]]</f>
        <v>0.75712706007442854</v>
      </c>
    </row>
    <row r="2035" spans="1:16" x14ac:dyDescent="1">
      <c r="A2035" t="s">
        <v>2073</v>
      </c>
      <c r="B2035" t="s">
        <v>8041</v>
      </c>
      <c r="C2035" t="s">
        <v>8016</v>
      </c>
      <c r="D2035" t="s">
        <v>8036</v>
      </c>
      <c r="E2035" s="1">
        <v>45278</v>
      </c>
      <c r="F2035">
        <v>3593.25</v>
      </c>
      <c r="G2035">
        <v>139</v>
      </c>
      <c r="H2035" t="s">
        <v>6</v>
      </c>
      <c r="I2035" t="str">
        <f>_xlfn.XLOOKUP(shipments[[#This Row],[SPID]],people[SPID],people[Sales_person],"NA",0)</f>
        <v>Curtice Advani</v>
      </c>
      <c r="J2035">
        <f>YEAR(shipments[[#This Row],[Shipdate]])</f>
        <v>2023</v>
      </c>
      <c r="K2035">
        <f>MONTH(shipments[[#This Row],[Shipdate]])</f>
        <v>12</v>
      </c>
      <c r="L2035" t="str">
        <f>TEXT(shipments[[#This Row],[Shipdate]],"mmmm")</f>
        <v>December</v>
      </c>
      <c r="M2035">
        <f>_xlfn.XLOOKUP(shipments[[#This Row],[PID]],products[PID],products[Cost_per_box],"NA",0)</f>
        <v>9.94</v>
      </c>
      <c r="N2035">
        <f>shipments[[#This Row],[Boxes]]*shipments[[#This Row],[Cost Per Box]]</f>
        <v>1381.6599999999999</v>
      </c>
      <c r="O2035">
        <f>shipments[[#This Row],[Sales Amount]]-shipments[[#This Row],[Total Cost]]</f>
        <v>2211.59</v>
      </c>
      <c r="P2035" s="9">
        <f>shipments[[#This Row],[Profit]]/shipments[[#This Row],[Sales Amount]]</f>
        <v>0.61548458916023108</v>
      </c>
    </row>
    <row r="2036" spans="1:16" x14ac:dyDescent="1">
      <c r="A2036" t="s">
        <v>2074</v>
      </c>
      <c r="B2036" t="s">
        <v>8041</v>
      </c>
      <c r="C2036" t="s">
        <v>8016</v>
      </c>
      <c r="D2036" t="s">
        <v>8034</v>
      </c>
      <c r="E2036" s="1">
        <v>45121</v>
      </c>
      <c r="F2036">
        <v>5451.75</v>
      </c>
      <c r="G2036">
        <v>210</v>
      </c>
      <c r="H2036" t="s">
        <v>39</v>
      </c>
      <c r="I2036" t="str">
        <f>_xlfn.XLOOKUP(shipments[[#This Row],[SPID]],people[SPID],people[Sales_person],"NA",0)</f>
        <v>Curtice Advani</v>
      </c>
      <c r="J2036">
        <f>YEAR(shipments[[#This Row],[Shipdate]])</f>
        <v>2023</v>
      </c>
      <c r="K2036">
        <f>MONTH(shipments[[#This Row],[Shipdate]])</f>
        <v>7</v>
      </c>
      <c r="L2036" t="str">
        <f>TEXT(shipments[[#This Row],[Shipdate]],"mmmm")</f>
        <v>July</v>
      </c>
      <c r="M2036">
        <f>_xlfn.XLOOKUP(shipments[[#This Row],[PID]],products[PID],products[Cost_per_box],"NA",0)</f>
        <v>9.94</v>
      </c>
      <c r="N2036">
        <f>shipments[[#This Row],[Boxes]]*shipments[[#This Row],[Cost Per Box]]</f>
        <v>2087.4</v>
      </c>
      <c r="O2036">
        <f>shipments[[#This Row],[Sales Amount]]-shipments[[#This Row],[Total Cost]]</f>
        <v>3364.35</v>
      </c>
      <c r="P2036" s="9">
        <f>shipments[[#This Row],[Profit]]/shipments[[#This Row],[Sales Amount]]</f>
        <v>0.61711377080753882</v>
      </c>
    </row>
    <row r="2037" spans="1:16" x14ac:dyDescent="1">
      <c r="A2037" t="s">
        <v>2075</v>
      </c>
      <c r="B2037" t="s">
        <v>8041</v>
      </c>
      <c r="C2037" t="s">
        <v>8016</v>
      </c>
      <c r="D2037" t="s">
        <v>8037</v>
      </c>
      <c r="E2037" s="1">
        <v>45197</v>
      </c>
      <c r="F2037">
        <v>4779</v>
      </c>
      <c r="G2037">
        <v>192</v>
      </c>
      <c r="H2037" t="s">
        <v>6</v>
      </c>
      <c r="I2037" t="str">
        <f>_xlfn.XLOOKUP(shipments[[#This Row],[SPID]],people[SPID],people[Sales_person],"NA",0)</f>
        <v>Curtice Advani</v>
      </c>
      <c r="J2037">
        <f>YEAR(shipments[[#This Row],[Shipdate]])</f>
        <v>2023</v>
      </c>
      <c r="K2037">
        <f>MONTH(shipments[[#This Row],[Shipdate]])</f>
        <v>9</v>
      </c>
      <c r="L2037" t="str">
        <f>TEXT(shipments[[#This Row],[Shipdate]],"mmmm")</f>
        <v>September</v>
      </c>
      <c r="M2037">
        <f>_xlfn.XLOOKUP(shipments[[#This Row],[PID]],products[PID],products[Cost_per_box],"NA",0)</f>
        <v>9.94</v>
      </c>
      <c r="N2037">
        <f>shipments[[#This Row],[Boxes]]*shipments[[#This Row],[Cost Per Box]]</f>
        <v>1908.48</v>
      </c>
      <c r="O2037">
        <f>shipments[[#This Row],[Sales Amount]]-shipments[[#This Row],[Total Cost]]</f>
        <v>2870.52</v>
      </c>
      <c r="P2037" s="9">
        <f>shipments[[#This Row],[Profit]]/shipments[[#This Row],[Sales Amount]]</f>
        <v>0.60065285624607656</v>
      </c>
    </row>
    <row r="2038" spans="1:16" x14ac:dyDescent="1">
      <c r="A2038" t="s">
        <v>2076</v>
      </c>
      <c r="B2038" t="s">
        <v>8041</v>
      </c>
      <c r="C2038" t="s">
        <v>8016</v>
      </c>
      <c r="D2038" t="s">
        <v>8032</v>
      </c>
      <c r="E2038" s="1">
        <v>45499</v>
      </c>
      <c r="F2038">
        <v>5539.5</v>
      </c>
      <c r="G2038">
        <v>206</v>
      </c>
      <c r="H2038" t="s">
        <v>17</v>
      </c>
      <c r="I2038" t="str">
        <f>_xlfn.XLOOKUP(shipments[[#This Row],[SPID]],people[SPID],people[Sales_person],"NA",0)</f>
        <v>Curtice Advani</v>
      </c>
      <c r="J2038">
        <f>YEAR(shipments[[#This Row],[Shipdate]])</f>
        <v>2024</v>
      </c>
      <c r="K2038">
        <f>MONTH(shipments[[#This Row],[Shipdate]])</f>
        <v>7</v>
      </c>
      <c r="L2038" t="str">
        <f>TEXT(shipments[[#This Row],[Shipdate]],"mmmm")</f>
        <v>July</v>
      </c>
      <c r="M2038">
        <f>_xlfn.XLOOKUP(shipments[[#This Row],[PID]],products[PID],products[Cost_per_box],"NA",0)</f>
        <v>9.94</v>
      </c>
      <c r="N2038">
        <f>shipments[[#This Row],[Boxes]]*shipments[[#This Row],[Cost Per Box]]</f>
        <v>2047.6399999999999</v>
      </c>
      <c r="O2038">
        <f>shipments[[#This Row],[Sales Amount]]-shipments[[#This Row],[Total Cost]]</f>
        <v>3491.86</v>
      </c>
      <c r="P2038" s="9">
        <f>shipments[[#This Row],[Profit]]/shipments[[#This Row],[Sales Amount]]</f>
        <v>0.63035653037277739</v>
      </c>
    </row>
    <row r="2039" spans="1:16" x14ac:dyDescent="1">
      <c r="A2039" t="s">
        <v>2077</v>
      </c>
      <c r="B2039" t="s">
        <v>8041</v>
      </c>
      <c r="C2039" t="s">
        <v>8017</v>
      </c>
      <c r="D2039" t="s">
        <v>8032</v>
      </c>
      <c r="E2039" s="1">
        <v>45093</v>
      </c>
      <c r="F2039">
        <v>5172.75</v>
      </c>
      <c r="G2039">
        <v>259</v>
      </c>
      <c r="H2039" t="s">
        <v>6</v>
      </c>
      <c r="I2039" t="str">
        <f>_xlfn.XLOOKUP(shipments[[#This Row],[SPID]],people[SPID],people[Sales_person],"NA",0)</f>
        <v>Curtice Advani</v>
      </c>
      <c r="J2039">
        <f>YEAR(shipments[[#This Row],[Shipdate]])</f>
        <v>2023</v>
      </c>
      <c r="K2039">
        <f>MONTH(shipments[[#This Row],[Shipdate]])</f>
        <v>6</v>
      </c>
      <c r="L2039" t="str">
        <f>TEXT(shipments[[#This Row],[Shipdate]],"mmmm")</f>
        <v>June</v>
      </c>
      <c r="M2039">
        <f>_xlfn.XLOOKUP(shipments[[#This Row],[PID]],products[PID],products[Cost_per_box],"NA",0)</f>
        <v>7.73</v>
      </c>
      <c r="N2039">
        <f>shipments[[#This Row],[Boxes]]*shipments[[#This Row],[Cost Per Box]]</f>
        <v>2002.0700000000002</v>
      </c>
      <c r="O2039">
        <f>shipments[[#This Row],[Sales Amount]]-shipments[[#This Row],[Total Cost]]</f>
        <v>3170.68</v>
      </c>
      <c r="P2039" s="9">
        <f>shipments[[#This Row],[Profit]]/shipments[[#This Row],[Sales Amount]]</f>
        <v>0.61295829104441546</v>
      </c>
    </row>
    <row r="2040" spans="1:16" x14ac:dyDescent="1">
      <c r="A2040" t="s">
        <v>2078</v>
      </c>
      <c r="B2040" t="s">
        <v>8041</v>
      </c>
      <c r="C2040" t="s">
        <v>8017</v>
      </c>
      <c r="D2040" t="s">
        <v>8033</v>
      </c>
      <c r="E2040" s="1">
        <v>45420</v>
      </c>
      <c r="F2040">
        <v>5820.75</v>
      </c>
      <c r="G2040">
        <v>278</v>
      </c>
      <c r="H2040" t="s">
        <v>6</v>
      </c>
      <c r="I2040" t="str">
        <f>_xlfn.XLOOKUP(shipments[[#This Row],[SPID]],people[SPID],people[Sales_person],"NA",0)</f>
        <v>Curtice Advani</v>
      </c>
      <c r="J2040">
        <f>YEAR(shipments[[#This Row],[Shipdate]])</f>
        <v>2024</v>
      </c>
      <c r="K2040">
        <f>MONTH(shipments[[#This Row],[Shipdate]])</f>
        <v>5</v>
      </c>
      <c r="L2040" t="str">
        <f>TEXT(shipments[[#This Row],[Shipdate]],"mmmm")</f>
        <v>May</v>
      </c>
      <c r="M2040">
        <f>_xlfn.XLOOKUP(shipments[[#This Row],[PID]],products[PID],products[Cost_per_box],"NA",0)</f>
        <v>7.73</v>
      </c>
      <c r="N2040">
        <f>shipments[[#This Row],[Boxes]]*shipments[[#This Row],[Cost Per Box]]</f>
        <v>2148.94</v>
      </c>
      <c r="O2040">
        <f>shipments[[#This Row],[Sales Amount]]-shipments[[#This Row],[Total Cost]]</f>
        <v>3671.81</v>
      </c>
      <c r="P2040" s="9">
        <f>shipments[[#This Row],[Profit]]/shipments[[#This Row],[Sales Amount]]</f>
        <v>0.63081389855259196</v>
      </c>
    </row>
    <row r="2041" spans="1:16" x14ac:dyDescent="1">
      <c r="A2041" t="s">
        <v>2079</v>
      </c>
      <c r="B2041" t="s">
        <v>8041</v>
      </c>
      <c r="C2041" t="s">
        <v>8017</v>
      </c>
      <c r="D2041" t="s">
        <v>8037</v>
      </c>
      <c r="E2041" s="1">
        <v>44965</v>
      </c>
      <c r="F2041">
        <v>4234.5</v>
      </c>
      <c r="G2041">
        <v>236</v>
      </c>
      <c r="H2041" t="s">
        <v>6</v>
      </c>
      <c r="I2041" t="str">
        <f>_xlfn.XLOOKUP(shipments[[#This Row],[SPID]],people[SPID],people[Sales_person],"NA",0)</f>
        <v>Curtice Advani</v>
      </c>
      <c r="J2041">
        <f>YEAR(shipments[[#This Row],[Shipdate]])</f>
        <v>2023</v>
      </c>
      <c r="K2041">
        <f>MONTH(shipments[[#This Row],[Shipdate]])</f>
        <v>2</v>
      </c>
      <c r="L2041" t="str">
        <f>TEXT(shipments[[#This Row],[Shipdate]],"mmmm")</f>
        <v>February</v>
      </c>
      <c r="M2041">
        <f>_xlfn.XLOOKUP(shipments[[#This Row],[PID]],products[PID],products[Cost_per_box],"NA",0)</f>
        <v>7.73</v>
      </c>
      <c r="N2041">
        <f>shipments[[#This Row],[Boxes]]*shipments[[#This Row],[Cost Per Box]]</f>
        <v>1824.2800000000002</v>
      </c>
      <c r="O2041">
        <f>shipments[[#This Row],[Sales Amount]]-shipments[[#This Row],[Total Cost]]</f>
        <v>2410.2199999999998</v>
      </c>
      <c r="P2041" s="9">
        <f>shipments[[#This Row],[Profit]]/shipments[[#This Row],[Sales Amount]]</f>
        <v>0.56918644468059976</v>
      </c>
    </row>
    <row r="2042" spans="1:16" x14ac:dyDescent="1">
      <c r="A2042" t="s">
        <v>2080</v>
      </c>
      <c r="B2042" t="s">
        <v>8041</v>
      </c>
      <c r="C2042" t="s">
        <v>8017</v>
      </c>
      <c r="D2042" t="s">
        <v>8034</v>
      </c>
      <c r="E2042" s="1">
        <v>45118</v>
      </c>
      <c r="F2042">
        <v>11403</v>
      </c>
      <c r="G2042">
        <v>519</v>
      </c>
      <c r="H2042" t="s">
        <v>6</v>
      </c>
      <c r="I2042" t="str">
        <f>_xlfn.XLOOKUP(shipments[[#This Row],[SPID]],people[SPID],people[Sales_person],"NA",0)</f>
        <v>Curtice Advani</v>
      </c>
      <c r="J2042">
        <f>YEAR(shipments[[#This Row],[Shipdate]])</f>
        <v>2023</v>
      </c>
      <c r="K2042">
        <f>MONTH(shipments[[#This Row],[Shipdate]])</f>
        <v>7</v>
      </c>
      <c r="L2042" t="str">
        <f>TEXT(shipments[[#This Row],[Shipdate]],"mmmm")</f>
        <v>July</v>
      </c>
      <c r="M2042">
        <f>_xlfn.XLOOKUP(shipments[[#This Row],[PID]],products[PID],products[Cost_per_box],"NA",0)</f>
        <v>7.73</v>
      </c>
      <c r="N2042">
        <f>shipments[[#This Row],[Boxes]]*shipments[[#This Row],[Cost Per Box]]</f>
        <v>4011.8700000000003</v>
      </c>
      <c r="O2042">
        <f>shipments[[#This Row],[Sales Amount]]-shipments[[#This Row],[Total Cost]]</f>
        <v>7391.1299999999992</v>
      </c>
      <c r="P2042" s="9">
        <f>shipments[[#This Row],[Profit]]/shipments[[#This Row],[Sales Amount]]</f>
        <v>0.64817416469350164</v>
      </c>
    </row>
    <row r="2043" spans="1:16" x14ac:dyDescent="1">
      <c r="A2043" t="s">
        <v>2081</v>
      </c>
      <c r="B2043" t="s">
        <v>8041</v>
      </c>
      <c r="C2043" t="s">
        <v>8017</v>
      </c>
      <c r="D2043" t="s">
        <v>8032</v>
      </c>
      <c r="E2043" s="1">
        <v>45128</v>
      </c>
      <c r="F2043">
        <v>2232</v>
      </c>
      <c r="G2043">
        <v>107</v>
      </c>
      <c r="H2043" t="s">
        <v>6</v>
      </c>
      <c r="I2043" t="str">
        <f>_xlfn.XLOOKUP(shipments[[#This Row],[SPID]],people[SPID],people[Sales_person],"NA",0)</f>
        <v>Curtice Advani</v>
      </c>
      <c r="J2043">
        <f>YEAR(shipments[[#This Row],[Shipdate]])</f>
        <v>2023</v>
      </c>
      <c r="K2043">
        <f>MONTH(shipments[[#This Row],[Shipdate]])</f>
        <v>7</v>
      </c>
      <c r="L2043" t="str">
        <f>TEXT(shipments[[#This Row],[Shipdate]],"mmmm")</f>
        <v>July</v>
      </c>
      <c r="M2043">
        <f>_xlfn.XLOOKUP(shipments[[#This Row],[PID]],products[PID],products[Cost_per_box],"NA",0)</f>
        <v>7.73</v>
      </c>
      <c r="N2043">
        <f>shipments[[#This Row],[Boxes]]*shipments[[#This Row],[Cost Per Box]]</f>
        <v>827.11</v>
      </c>
      <c r="O2043">
        <f>shipments[[#This Row],[Sales Amount]]-shipments[[#This Row],[Total Cost]]</f>
        <v>1404.8899999999999</v>
      </c>
      <c r="P2043" s="9">
        <f>shipments[[#This Row],[Profit]]/shipments[[#This Row],[Sales Amount]]</f>
        <v>0.62943100358422932</v>
      </c>
    </row>
    <row r="2044" spans="1:16" x14ac:dyDescent="1">
      <c r="A2044" t="s">
        <v>2082</v>
      </c>
      <c r="B2044" t="s">
        <v>8041</v>
      </c>
      <c r="C2044" t="s">
        <v>8017</v>
      </c>
      <c r="D2044" t="s">
        <v>8035</v>
      </c>
      <c r="E2044" s="1">
        <v>45247</v>
      </c>
      <c r="F2044">
        <v>10631.25</v>
      </c>
      <c r="G2044">
        <v>591</v>
      </c>
      <c r="H2044" t="s">
        <v>6</v>
      </c>
      <c r="I2044" t="str">
        <f>_xlfn.XLOOKUP(shipments[[#This Row],[SPID]],people[SPID],people[Sales_person],"NA",0)</f>
        <v>Curtice Advani</v>
      </c>
      <c r="J2044">
        <f>YEAR(shipments[[#This Row],[Shipdate]])</f>
        <v>2023</v>
      </c>
      <c r="K2044">
        <f>MONTH(shipments[[#This Row],[Shipdate]])</f>
        <v>11</v>
      </c>
      <c r="L2044" t="str">
        <f>TEXT(shipments[[#This Row],[Shipdate]],"mmmm")</f>
        <v>November</v>
      </c>
      <c r="M2044">
        <f>_xlfn.XLOOKUP(shipments[[#This Row],[PID]],products[PID],products[Cost_per_box],"NA",0)</f>
        <v>7.73</v>
      </c>
      <c r="N2044">
        <f>shipments[[#This Row],[Boxes]]*shipments[[#This Row],[Cost Per Box]]</f>
        <v>4568.43</v>
      </c>
      <c r="O2044">
        <f>shipments[[#This Row],[Sales Amount]]-shipments[[#This Row],[Total Cost]]</f>
        <v>6062.82</v>
      </c>
      <c r="P2044" s="9">
        <f>shipments[[#This Row],[Profit]]/shipments[[#This Row],[Sales Amount]]</f>
        <v>0.57028289241622576</v>
      </c>
    </row>
    <row r="2045" spans="1:16" x14ac:dyDescent="1">
      <c r="A2045" t="s">
        <v>2083</v>
      </c>
      <c r="B2045" t="s">
        <v>8041</v>
      </c>
      <c r="C2045" t="s">
        <v>8019</v>
      </c>
      <c r="D2045" t="s">
        <v>8035</v>
      </c>
      <c r="E2045" s="1">
        <v>45468</v>
      </c>
      <c r="F2045">
        <v>3946.5</v>
      </c>
      <c r="G2045">
        <v>329</v>
      </c>
      <c r="H2045" t="s">
        <v>6</v>
      </c>
      <c r="I2045" t="str">
        <f>_xlfn.XLOOKUP(shipments[[#This Row],[SPID]],people[SPID],people[Sales_person],"NA",0)</f>
        <v>Curtice Advani</v>
      </c>
      <c r="J2045">
        <f>YEAR(shipments[[#This Row],[Shipdate]])</f>
        <v>2024</v>
      </c>
      <c r="K2045">
        <f>MONTH(shipments[[#This Row],[Shipdate]])</f>
        <v>6</v>
      </c>
      <c r="L2045" t="str">
        <f>TEXT(shipments[[#This Row],[Shipdate]],"mmmm")</f>
        <v>June</v>
      </c>
      <c r="M2045">
        <f>_xlfn.XLOOKUP(shipments[[#This Row],[PID]],products[PID],products[Cost_per_box],"NA",0)</f>
        <v>8.2200000000000006</v>
      </c>
      <c r="N2045">
        <f>shipments[[#This Row],[Boxes]]*shipments[[#This Row],[Cost Per Box]]</f>
        <v>2704.38</v>
      </c>
      <c r="O2045">
        <f>shipments[[#This Row],[Sales Amount]]-shipments[[#This Row],[Total Cost]]</f>
        <v>1242.1199999999999</v>
      </c>
      <c r="P2045" s="9">
        <f>shipments[[#This Row],[Profit]]/shipments[[#This Row],[Sales Amount]]</f>
        <v>0.3147396427213987</v>
      </c>
    </row>
    <row r="2046" spans="1:16" x14ac:dyDescent="1">
      <c r="A2046" t="s">
        <v>2084</v>
      </c>
      <c r="B2046" t="s">
        <v>8041</v>
      </c>
      <c r="C2046" t="s">
        <v>8019</v>
      </c>
      <c r="D2046" t="s">
        <v>8032</v>
      </c>
      <c r="E2046" s="1">
        <v>45453</v>
      </c>
      <c r="F2046">
        <v>10176.75</v>
      </c>
      <c r="G2046">
        <v>637</v>
      </c>
      <c r="H2046" t="s">
        <v>6</v>
      </c>
      <c r="I2046" t="str">
        <f>_xlfn.XLOOKUP(shipments[[#This Row],[SPID]],people[SPID],people[Sales_person],"NA",0)</f>
        <v>Curtice Advani</v>
      </c>
      <c r="J2046">
        <f>YEAR(shipments[[#This Row],[Shipdate]])</f>
        <v>2024</v>
      </c>
      <c r="K2046">
        <f>MONTH(shipments[[#This Row],[Shipdate]])</f>
        <v>6</v>
      </c>
      <c r="L2046" t="str">
        <f>TEXT(shipments[[#This Row],[Shipdate]],"mmmm")</f>
        <v>June</v>
      </c>
      <c r="M2046">
        <f>_xlfn.XLOOKUP(shipments[[#This Row],[PID]],products[PID],products[Cost_per_box],"NA",0)</f>
        <v>8.2200000000000006</v>
      </c>
      <c r="N2046">
        <f>shipments[[#This Row],[Boxes]]*shipments[[#This Row],[Cost Per Box]]</f>
        <v>5236.1400000000003</v>
      </c>
      <c r="O2046">
        <f>shipments[[#This Row],[Sales Amount]]-shipments[[#This Row],[Total Cost]]</f>
        <v>4940.6099999999997</v>
      </c>
      <c r="P2046" s="9">
        <f>shipments[[#This Row],[Profit]]/shipments[[#This Row],[Sales Amount]]</f>
        <v>0.48548013855110911</v>
      </c>
    </row>
    <row r="2047" spans="1:16" x14ac:dyDescent="1">
      <c r="A2047" t="s">
        <v>2085</v>
      </c>
      <c r="B2047" t="s">
        <v>8041</v>
      </c>
      <c r="C2047" t="s">
        <v>8019</v>
      </c>
      <c r="D2047" t="s">
        <v>8033</v>
      </c>
      <c r="E2047" s="1">
        <v>45323</v>
      </c>
      <c r="F2047">
        <v>261</v>
      </c>
      <c r="G2047">
        <v>18</v>
      </c>
      <c r="H2047" t="s">
        <v>6</v>
      </c>
      <c r="I2047" t="str">
        <f>_xlfn.XLOOKUP(shipments[[#This Row],[SPID]],people[SPID],people[Sales_person],"NA",0)</f>
        <v>Curtice Advani</v>
      </c>
      <c r="J2047">
        <f>YEAR(shipments[[#This Row],[Shipdate]])</f>
        <v>2024</v>
      </c>
      <c r="K2047">
        <f>MONTH(shipments[[#This Row],[Shipdate]])</f>
        <v>2</v>
      </c>
      <c r="L2047" t="str">
        <f>TEXT(shipments[[#This Row],[Shipdate]],"mmmm")</f>
        <v>February</v>
      </c>
      <c r="M2047">
        <f>_xlfn.XLOOKUP(shipments[[#This Row],[PID]],products[PID],products[Cost_per_box],"NA",0)</f>
        <v>8.2200000000000006</v>
      </c>
      <c r="N2047">
        <f>shipments[[#This Row],[Boxes]]*shipments[[#This Row],[Cost Per Box]]</f>
        <v>147.96</v>
      </c>
      <c r="O2047">
        <f>shipments[[#This Row],[Sales Amount]]-shipments[[#This Row],[Total Cost]]</f>
        <v>113.03999999999999</v>
      </c>
      <c r="P2047" s="9">
        <f>shipments[[#This Row],[Profit]]/shipments[[#This Row],[Sales Amount]]</f>
        <v>0.43310344827586206</v>
      </c>
    </row>
    <row r="2048" spans="1:16" x14ac:dyDescent="1">
      <c r="A2048" t="s">
        <v>2086</v>
      </c>
      <c r="B2048" t="s">
        <v>8041</v>
      </c>
      <c r="C2048" t="s">
        <v>8019</v>
      </c>
      <c r="D2048" t="s">
        <v>8036</v>
      </c>
      <c r="E2048" s="1">
        <v>45496</v>
      </c>
      <c r="F2048">
        <v>3222</v>
      </c>
      <c r="G2048">
        <v>248</v>
      </c>
      <c r="H2048" t="s">
        <v>17</v>
      </c>
      <c r="I2048" t="str">
        <f>_xlfn.XLOOKUP(shipments[[#This Row],[SPID]],people[SPID],people[Sales_person],"NA",0)</f>
        <v>Curtice Advani</v>
      </c>
      <c r="J2048">
        <f>YEAR(shipments[[#This Row],[Shipdate]])</f>
        <v>2024</v>
      </c>
      <c r="K2048">
        <f>MONTH(shipments[[#This Row],[Shipdate]])</f>
        <v>7</v>
      </c>
      <c r="L2048" t="str">
        <f>TEXT(shipments[[#This Row],[Shipdate]],"mmmm")</f>
        <v>July</v>
      </c>
      <c r="M2048">
        <f>_xlfn.XLOOKUP(shipments[[#This Row],[PID]],products[PID],products[Cost_per_box],"NA",0)</f>
        <v>8.2200000000000006</v>
      </c>
      <c r="N2048">
        <f>shipments[[#This Row],[Boxes]]*shipments[[#This Row],[Cost Per Box]]</f>
        <v>2038.5600000000002</v>
      </c>
      <c r="O2048">
        <f>shipments[[#This Row],[Sales Amount]]-shipments[[#This Row],[Total Cost]]</f>
        <v>1183.4399999999998</v>
      </c>
      <c r="P2048" s="9">
        <f>shipments[[#This Row],[Profit]]/shipments[[#This Row],[Sales Amount]]</f>
        <v>0.36729981378026066</v>
      </c>
    </row>
    <row r="2049" spans="1:16" x14ac:dyDescent="1">
      <c r="A2049" t="s">
        <v>2087</v>
      </c>
      <c r="B2049" t="s">
        <v>8041</v>
      </c>
      <c r="C2049" t="s">
        <v>8019</v>
      </c>
      <c r="D2049" t="s">
        <v>8037</v>
      </c>
      <c r="E2049" s="1">
        <v>45149</v>
      </c>
      <c r="F2049">
        <v>9285.75</v>
      </c>
      <c r="G2049">
        <v>774</v>
      </c>
      <c r="H2049" t="s">
        <v>6</v>
      </c>
      <c r="I2049" t="str">
        <f>_xlfn.XLOOKUP(shipments[[#This Row],[SPID]],people[SPID],people[Sales_person],"NA",0)</f>
        <v>Curtice Advani</v>
      </c>
      <c r="J2049">
        <f>YEAR(shipments[[#This Row],[Shipdate]])</f>
        <v>2023</v>
      </c>
      <c r="K2049">
        <f>MONTH(shipments[[#This Row],[Shipdate]])</f>
        <v>8</v>
      </c>
      <c r="L2049" t="str">
        <f>TEXT(shipments[[#This Row],[Shipdate]],"mmmm")</f>
        <v>August</v>
      </c>
      <c r="M2049">
        <f>_xlfn.XLOOKUP(shipments[[#This Row],[PID]],products[PID],products[Cost_per_box],"NA",0)</f>
        <v>8.2200000000000006</v>
      </c>
      <c r="N2049">
        <f>shipments[[#This Row],[Boxes]]*shipments[[#This Row],[Cost Per Box]]</f>
        <v>6362.2800000000007</v>
      </c>
      <c r="O2049">
        <f>shipments[[#This Row],[Sales Amount]]-shipments[[#This Row],[Total Cost]]</f>
        <v>2923.4699999999993</v>
      </c>
      <c r="P2049" s="9">
        <f>shipments[[#This Row],[Profit]]/shipments[[#This Row],[Sales Amount]]</f>
        <v>0.31483401986915427</v>
      </c>
    </row>
    <row r="2050" spans="1:16" x14ac:dyDescent="1">
      <c r="A2050" t="s">
        <v>2088</v>
      </c>
      <c r="B2050" t="s">
        <v>8041</v>
      </c>
      <c r="C2050" t="s">
        <v>8020</v>
      </c>
      <c r="D2050" t="s">
        <v>8034</v>
      </c>
      <c r="E2050" s="1">
        <v>44942</v>
      </c>
      <c r="F2050">
        <v>560.25</v>
      </c>
      <c r="G2050">
        <v>33</v>
      </c>
      <c r="H2050" t="s">
        <v>6</v>
      </c>
      <c r="I2050" t="str">
        <f>_xlfn.XLOOKUP(shipments[[#This Row],[SPID]],people[SPID],people[Sales_person],"NA",0)</f>
        <v>Curtice Advani</v>
      </c>
      <c r="J2050">
        <f>YEAR(shipments[[#This Row],[Shipdate]])</f>
        <v>2023</v>
      </c>
      <c r="K2050">
        <f>MONTH(shipments[[#This Row],[Shipdate]])</f>
        <v>1</v>
      </c>
      <c r="L2050" t="str">
        <f>TEXT(shipments[[#This Row],[Shipdate]],"mmmm")</f>
        <v>January</v>
      </c>
      <c r="M2050">
        <f>_xlfn.XLOOKUP(shipments[[#This Row],[PID]],products[PID],products[Cost_per_box],"NA",0)</f>
        <v>10.23</v>
      </c>
      <c r="N2050">
        <f>shipments[[#This Row],[Boxes]]*shipments[[#This Row],[Cost Per Box]]</f>
        <v>337.59000000000003</v>
      </c>
      <c r="O2050">
        <f>shipments[[#This Row],[Sales Amount]]-shipments[[#This Row],[Total Cost]]</f>
        <v>222.65999999999997</v>
      </c>
      <c r="P2050" s="9">
        <f>shipments[[#This Row],[Profit]]/shipments[[#This Row],[Sales Amount]]</f>
        <v>0.39742971887550194</v>
      </c>
    </row>
    <row r="2051" spans="1:16" x14ac:dyDescent="1">
      <c r="A2051" t="s">
        <v>2089</v>
      </c>
      <c r="B2051" t="s">
        <v>8041</v>
      </c>
      <c r="C2051" t="s">
        <v>8020</v>
      </c>
      <c r="D2051" t="s">
        <v>8037</v>
      </c>
      <c r="E2051" s="1">
        <v>45268</v>
      </c>
      <c r="F2051">
        <v>5517</v>
      </c>
      <c r="G2051">
        <v>263</v>
      </c>
      <c r="H2051" t="s">
        <v>6</v>
      </c>
      <c r="I2051" t="str">
        <f>_xlfn.XLOOKUP(shipments[[#This Row],[SPID]],people[SPID],people[Sales_person],"NA",0)</f>
        <v>Curtice Advani</v>
      </c>
      <c r="J2051">
        <f>YEAR(shipments[[#This Row],[Shipdate]])</f>
        <v>2023</v>
      </c>
      <c r="K2051">
        <f>MONTH(shipments[[#This Row],[Shipdate]])</f>
        <v>12</v>
      </c>
      <c r="L2051" t="str">
        <f>TEXT(shipments[[#This Row],[Shipdate]],"mmmm")</f>
        <v>December</v>
      </c>
      <c r="M2051">
        <f>_xlfn.XLOOKUP(shipments[[#This Row],[PID]],products[PID],products[Cost_per_box],"NA",0)</f>
        <v>10.23</v>
      </c>
      <c r="N2051">
        <f>shipments[[#This Row],[Boxes]]*shipments[[#This Row],[Cost Per Box]]</f>
        <v>2690.4900000000002</v>
      </c>
      <c r="O2051">
        <f>shipments[[#This Row],[Sales Amount]]-shipments[[#This Row],[Total Cost]]</f>
        <v>2826.5099999999998</v>
      </c>
      <c r="P2051" s="9">
        <f>shipments[[#This Row],[Profit]]/shipments[[#This Row],[Sales Amount]]</f>
        <v>0.51232735182164213</v>
      </c>
    </row>
    <row r="2052" spans="1:16" x14ac:dyDescent="1">
      <c r="A2052" t="s">
        <v>2090</v>
      </c>
      <c r="B2052" t="s">
        <v>8041</v>
      </c>
      <c r="C2052" t="s">
        <v>8020</v>
      </c>
      <c r="D2052" t="s">
        <v>8037</v>
      </c>
      <c r="E2052" s="1">
        <v>44963</v>
      </c>
      <c r="F2052">
        <v>4288.5</v>
      </c>
      <c r="G2052">
        <v>253</v>
      </c>
      <c r="H2052" t="s">
        <v>6</v>
      </c>
      <c r="I2052" t="str">
        <f>_xlfn.XLOOKUP(shipments[[#This Row],[SPID]],people[SPID],people[Sales_person],"NA",0)</f>
        <v>Curtice Advani</v>
      </c>
      <c r="J2052">
        <f>YEAR(shipments[[#This Row],[Shipdate]])</f>
        <v>2023</v>
      </c>
      <c r="K2052">
        <f>MONTH(shipments[[#This Row],[Shipdate]])</f>
        <v>2</v>
      </c>
      <c r="L2052" t="str">
        <f>TEXT(shipments[[#This Row],[Shipdate]],"mmmm")</f>
        <v>February</v>
      </c>
      <c r="M2052">
        <f>_xlfn.XLOOKUP(shipments[[#This Row],[PID]],products[PID],products[Cost_per_box],"NA",0)</f>
        <v>10.23</v>
      </c>
      <c r="N2052">
        <f>shipments[[#This Row],[Boxes]]*shipments[[#This Row],[Cost Per Box]]</f>
        <v>2588.19</v>
      </c>
      <c r="O2052">
        <f>shipments[[#This Row],[Sales Amount]]-shipments[[#This Row],[Total Cost]]</f>
        <v>1700.31</v>
      </c>
      <c r="P2052" s="9">
        <f>shipments[[#This Row],[Profit]]/shipments[[#This Row],[Sales Amount]]</f>
        <v>0.3964812871633438</v>
      </c>
    </row>
    <row r="2053" spans="1:16" x14ac:dyDescent="1">
      <c r="A2053" t="s">
        <v>2091</v>
      </c>
      <c r="B2053" t="s">
        <v>8041</v>
      </c>
      <c r="C2053" t="s">
        <v>8020</v>
      </c>
      <c r="D2053" t="s">
        <v>8032</v>
      </c>
      <c r="E2053" s="1">
        <v>44960</v>
      </c>
      <c r="F2053">
        <v>5872.5</v>
      </c>
      <c r="G2053">
        <v>280</v>
      </c>
      <c r="H2053" t="s">
        <v>6</v>
      </c>
      <c r="I2053" t="str">
        <f>_xlfn.XLOOKUP(shipments[[#This Row],[SPID]],people[SPID],people[Sales_person],"NA",0)</f>
        <v>Curtice Advani</v>
      </c>
      <c r="J2053">
        <f>YEAR(shipments[[#This Row],[Shipdate]])</f>
        <v>2023</v>
      </c>
      <c r="K2053">
        <f>MONTH(shipments[[#This Row],[Shipdate]])</f>
        <v>2</v>
      </c>
      <c r="L2053" t="str">
        <f>TEXT(shipments[[#This Row],[Shipdate]],"mmmm")</f>
        <v>February</v>
      </c>
      <c r="M2053">
        <f>_xlfn.XLOOKUP(shipments[[#This Row],[PID]],products[PID],products[Cost_per_box],"NA",0)</f>
        <v>10.23</v>
      </c>
      <c r="N2053">
        <f>shipments[[#This Row],[Boxes]]*shipments[[#This Row],[Cost Per Box]]</f>
        <v>2864.4</v>
      </c>
      <c r="O2053">
        <f>shipments[[#This Row],[Sales Amount]]-shipments[[#This Row],[Total Cost]]</f>
        <v>3008.1</v>
      </c>
      <c r="P2053" s="9">
        <f>shipments[[#This Row],[Profit]]/shipments[[#This Row],[Sales Amount]]</f>
        <v>0.51223499361430391</v>
      </c>
    </row>
    <row r="2054" spans="1:16" x14ac:dyDescent="1">
      <c r="A2054" t="s">
        <v>2092</v>
      </c>
      <c r="B2054" t="s">
        <v>8041</v>
      </c>
      <c r="C2054" t="s">
        <v>8021</v>
      </c>
      <c r="D2054" t="s">
        <v>8037</v>
      </c>
      <c r="E2054" s="1">
        <v>45495</v>
      </c>
      <c r="F2054">
        <v>11101.5</v>
      </c>
      <c r="G2054">
        <v>793</v>
      </c>
      <c r="H2054" t="s">
        <v>17</v>
      </c>
      <c r="I2054" t="str">
        <f>_xlfn.XLOOKUP(shipments[[#This Row],[SPID]],people[SPID],people[Sales_person],"NA",0)</f>
        <v>Curtice Advani</v>
      </c>
      <c r="J2054">
        <f>YEAR(shipments[[#This Row],[Shipdate]])</f>
        <v>2024</v>
      </c>
      <c r="K2054">
        <f>MONTH(shipments[[#This Row],[Shipdate]])</f>
        <v>7</v>
      </c>
      <c r="L2054" t="str">
        <f>TEXT(shipments[[#This Row],[Shipdate]],"mmmm")</f>
        <v>July</v>
      </c>
      <c r="M2054">
        <f>_xlfn.XLOOKUP(shipments[[#This Row],[PID]],products[PID],products[Cost_per_box],"NA",0)</f>
        <v>4.74</v>
      </c>
      <c r="N2054">
        <f>shipments[[#This Row],[Boxes]]*shipments[[#This Row],[Cost Per Box]]</f>
        <v>3758.82</v>
      </c>
      <c r="O2054">
        <f>shipments[[#This Row],[Sales Amount]]-shipments[[#This Row],[Total Cost]]</f>
        <v>7342.68</v>
      </c>
      <c r="P2054" s="9">
        <f>shipments[[#This Row],[Profit]]/shipments[[#This Row],[Sales Amount]]</f>
        <v>0.66141332252398333</v>
      </c>
    </row>
    <row r="2055" spans="1:16" x14ac:dyDescent="1">
      <c r="A2055" t="s">
        <v>2093</v>
      </c>
      <c r="B2055" t="s">
        <v>8041</v>
      </c>
      <c r="C2055" t="s">
        <v>8022</v>
      </c>
      <c r="D2055" t="s">
        <v>8033</v>
      </c>
      <c r="E2055" s="1">
        <v>45331</v>
      </c>
      <c r="F2055">
        <v>3856.5</v>
      </c>
      <c r="G2055">
        <v>386</v>
      </c>
      <c r="H2055" t="s">
        <v>6</v>
      </c>
      <c r="I2055" t="str">
        <f>_xlfn.XLOOKUP(shipments[[#This Row],[SPID]],people[SPID],people[Sales_person],"NA",0)</f>
        <v>Curtice Advani</v>
      </c>
      <c r="J2055">
        <f>YEAR(shipments[[#This Row],[Shipdate]])</f>
        <v>2024</v>
      </c>
      <c r="K2055">
        <f>MONTH(shipments[[#This Row],[Shipdate]])</f>
        <v>2</v>
      </c>
      <c r="L2055" t="str">
        <f>TEXT(shipments[[#This Row],[Shipdate]],"mmmm")</f>
        <v>February</v>
      </c>
      <c r="M2055">
        <f>_xlfn.XLOOKUP(shipments[[#This Row],[PID]],products[PID],products[Cost_per_box],"NA",0)</f>
        <v>10.51</v>
      </c>
      <c r="N2055">
        <f>shipments[[#This Row],[Boxes]]*shipments[[#This Row],[Cost Per Box]]</f>
        <v>4056.86</v>
      </c>
      <c r="O2055">
        <f>shipments[[#This Row],[Sales Amount]]-shipments[[#This Row],[Total Cost]]</f>
        <v>-200.36000000000013</v>
      </c>
      <c r="P2055" s="9">
        <f>shipments[[#This Row],[Profit]]/shipments[[#This Row],[Sales Amount]]</f>
        <v>-5.1953844159211754E-2</v>
      </c>
    </row>
    <row r="2056" spans="1:16" x14ac:dyDescent="1">
      <c r="A2056" t="s">
        <v>2094</v>
      </c>
      <c r="B2056" t="s">
        <v>8041</v>
      </c>
      <c r="C2056" t="s">
        <v>8022</v>
      </c>
      <c r="D2056" t="s">
        <v>8032</v>
      </c>
      <c r="E2056" s="1">
        <v>45195</v>
      </c>
      <c r="F2056">
        <v>7276.5</v>
      </c>
      <c r="G2056">
        <v>728</v>
      </c>
      <c r="H2056" t="s">
        <v>6</v>
      </c>
      <c r="I2056" t="str">
        <f>_xlfn.XLOOKUP(shipments[[#This Row],[SPID]],people[SPID],people[Sales_person],"NA",0)</f>
        <v>Curtice Advani</v>
      </c>
      <c r="J2056">
        <f>YEAR(shipments[[#This Row],[Shipdate]])</f>
        <v>2023</v>
      </c>
      <c r="K2056">
        <f>MONTH(shipments[[#This Row],[Shipdate]])</f>
        <v>9</v>
      </c>
      <c r="L2056" t="str">
        <f>TEXT(shipments[[#This Row],[Shipdate]],"mmmm")</f>
        <v>September</v>
      </c>
      <c r="M2056">
        <f>_xlfn.XLOOKUP(shipments[[#This Row],[PID]],products[PID],products[Cost_per_box],"NA",0)</f>
        <v>10.51</v>
      </c>
      <c r="N2056">
        <f>shipments[[#This Row],[Boxes]]*shipments[[#This Row],[Cost Per Box]]</f>
        <v>7651.28</v>
      </c>
      <c r="O2056">
        <f>shipments[[#This Row],[Sales Amount]]-shipments[[#This Row],[Total Cost]]</f>
        <v>-374.77999999999975</v>
      </c>
      <c r="P2056" s="9">
        <f>shipments[[#This Row],[Profit]]/shipments[[#This Row],[Sales Amount]]</f>
        <v>-5.1505531505531471E-2</v>
      </c>
    </row>
    <row r="2057" spans="1:16" x14ac:dyDescent="1">
      <c r="A2057" t="s">
        <v>2095</v>
      </c>
      <c r="B2057" t="s">
        <v>8041</v>
      </c>
      <c r="C2057" t="s">
        <v>8022</v>
      </c>
      <c r="D2057" t="s">
        <v>8032</v>
      </c>
      <c r="E2057" s="1">
        <v>45302</v>
      </c>
      <c r="F2057">
        <v>3397.5</v>
      </c>
      <c r="G2057">
        <v>486</v>
      </c>
      <c r="H2057" t="s">
        <v>6</v>
      </c>
      <c r="I2057" t="str">
        <f>_xlfn.XLOOKUP(shipments[[#This Row],[SPID]],people[SPID],people[Sales_person],"NA",0)</f>
        <v>Curtice Advani</v>
      </c>
      <c r="J2057">
        <f>YEAR(shipments[[#This Row],[Shipdate]])</f>
        <v>2024</v>
      </c>
      <c r="K2057">
        <f>MONTH(shipments[[#This Row],[Shipdate]])</f>
        <v>1</v>
      </c>
      <c r="L2057" t="str">
        <f>TEXT(shipments[[#This Row],[Shipdate]],"mmmm")</f>
        <v>January</v>
      </c>
      <c r="M2057">
        <f>_xlfn.XLOOKUP(shipments[[#This Row],[PID]],products[PID],products[Cost_per_box],"NA",0)</f>
        <v>10.51</v>
      </c>
      <c r="N2057">
        <f>shipments[[#This Row],[Boxes]]*shipments[[#This Row],[Cost Per Box]]</f>
        <v>5107.8599999999997</v>
      </c>
      <c r="O2057">
        <f>shipments[[#This Row],[Sales Amount]]-shipments[[#This Row],[Total Cost]]</f>
        <v>-1710.3599999999997</v>
      </c>
      <c r="P2057" s="9">
        <f>shipments[[#This Row],[Profit]]/shipments[[#This Row],[Sales Amount]]</f>
        <v>-0.50341721854304622</v>
      </c>
    </row>
    <row r="2058" spans="1:16" x14ac:dyDescent="1">
      <c r="A2058" t="s">
        <v>2096</v>
      </c>
      <c r="B2058" t="s">
        <v>8041</v>
      </c>
      <c r="C2058" t="s">
        <v>8022</v>
      </c>
      <c r="D2058" t="s">
        <v>8036</v>
      </c>
      <c r="E2058" s="1">
        <v>45231</v>
      </c>
      <c r="F2058">
        <v>7308</v>
      </c>
      <c r="G2058">
        <v>1218</v>
      </c>
      <c r="H2058" t="s">
        <v>6</v>
      </c>
      <c r="I2058" t="str">
        <f>_xlfn.XLOOKUP(shipments[[#This Row],[SPID]],people[SPID],people[Sales_person],"NA",0)</f>
        <v>Curtice Advani</v>
      </c>
      <c r="J2058">
        <f>YEAR(shipments[[#This Row],[Shipdate]])</f>
        <v>2023</v>
      </c>
      <c r="K2058">
        <f>MONTH(shipments[[#This Row],[Shipdate]])</f>
        <v>11</v>
      </c>
      <c r="L2058" t="str">
        <f>TEXT(shipments[[#This Row],[Shipdate]],"mmmm")</f>
        <v>November</v>
      </c>
      <c r="M2058">
        <f>_xlfn.XLOOKUP(shipments[[#This Row],[PID]],products[PID],products[Cost_per_box],"NA",0)</f>
        <v>10.51</v>
      </c>
      <c r="N2058">
        <f>shipments[[#This Row],[Boxes]]*shipments[[#This Row],[Cost Per Box]]</f>
        <v>12801.18</v>
      </c>
      <c r="O2058">
        <f>shipments[[#This Row],[Sales Amount]]-shipments[[#This Row],[Total Cost]]</f>
        <v>-5493.18</v>
      </c>
      <c r="P2058" s="9">
        <f>shipments[[#This Row],[Profit]]/shipments[[#This Row],[Sales Amount]]</f>
        <v>-0.75166666666666671</v>
      </c>
    </row>
    <row r="2059" spans="1:16" x14ac:dyDescent="1">
      <c r="A2059" t="s">
        <v>2097</v>
      </c>
      <c r="B2059" t="s">
        <v>8041</v>
      </c>
      <c r="C2059" t="s">
        <v>8023</v>
      </c>
      <c r="D2059" t="s">
        <v>8032</v>
      </c>
      <c r="E2059" s="1">
        <v>45237</v>
      </c>
      <c r="F2059">
        <v>4342.5</v>
      </c>
      <c r="G2059">
        <v>311</v>
      </c>
      <c r="H2059" t="s">
        <v>6</v>
      </c>
      <c r="I2059" t="str">
        <f>_xlfn.XLOOKUP(shipments[[#This Row],[SPID]],people[SPID],people[Sales_person],"NA",0)</f>
        <v>Curtice Advani</v>
      </c>
      <c r="J2059">
        <f>YEAR(shipments[[#This Row],[Shipdate]])</f>
        <v>2023</v>
      </c>
      <c r="K2059">
        <f>MONTH(shipments[[#This Row],[Shipdate]])</f>
        <v>11</v>
      </c>
      <c r="L2059" t="str">
        <f>TEXT(shipments[[#This Row],[Shipdate]],"mmmm")</f>
        <v>November</v>
      </c>
      <c r="M2059">
        <f>_xlfn.XLOOKUP(shipments[[#This Row],[PID]],products[PID],products[Cost_per_box],"NA",0)</f>
        <v>6.43</v>
      </c>
      <c r="N2059">
        <f>shipments[[#This Row],[Boxes]]*shipments[[#This Row],[Cost Per Box]]</f>
        <v>1999.73</v>
      </c>
      <c r="O2059">
        <f>shipments[[#This Row],[Sales Amount]]-shipments[[#This Row],[Total Cost]]</f>
        <v>2342.77</v>
      </c>
      <c r="P2059" s="9">
        <f>shipments[[#This Row],[Profit]]/shipments[[#This Row],[Sales Amount]]</f>
        <v>0.5394979850316638</v>
      </c>
    </row>
    <row r="2060" spans="1:16" x14ac:dyDescent="1">
      <c r="A2060" t="s">
        <v>2098</v>
      </c>
      <c r="B2060" t="s">
        <v>8041</v>
      </c>
      <c r="C2060" t="s">
        <v>8023</v>
      </c>
      <c r="D2060" t="s">
        <v>8033</v>
      </c>
      <c r="E2060" s="1">
        <v>45030</v>
      </c>
      <c r="F2060">
        <v>5730.75</v>
      </c>
      <c r="G2060">
        <v>410</v>
      </c>
      <c r="H2060" t="s">
        <v>6</v>
      </c>
      <c r="I2060" t="str">
        <f>_xlfn.XLOOKUP(shipments[[#This Row],[SPID]],people[SPID],people[Sales_person],"NA",0)</f>
        <v>Curtice Advani</v>
      </c>
      <c r="J2060">
        <f>YEAR(shipments[[#This Row],[Shipdate]])</f>
        <v>2023</v>
      </c>
      <c r="K2060">
        <f>MONTH(shipments[[#This Row],[Shipdate]])</f>
        <v>4</v>
      </c>
      <c r="L2060" t="str">
        <f>TEXT(shipments[[#This Row],[Shipdate]],"mmmm")</f>
        <v>April</v>
      </c>
      <c r="M2060">
        <f>_xlfn.XLOOKUP(shipments[[#This Row],[PID]],products[PID],products[Cost_per_box],"NA",0)</f>
        <v>6.43</v>
      </c>
      <c r="N2060">
        <f>shipments[[#This Row],[Boxes]]*shipments[[#This Row],[Cost Per Box]]</f>
        <v>2636.2999999999997</v>
      </c>
      <c r="O2060">
        <f>shipments[[#This Row],[Sales Amount]]-shipments[[#This Row],[Total Cost]]</f>
        <v>3094.4500000000003</v>
      </c>
      <c r="P2060" s="9">
        <f>shipments[[#This Row],[Profit]]/shipments[[#This Row],[Sales Amount]]</f>
        <v>0.53997295292937231</v>
      </c>
    </row>
    <row r="2061" spans="1:16" x14ac:dyDescent="1">
      <c r="A2061" t="s">
        <v>2099</v>
      </c>
      <c r="B2061" t="s">
        <v>8041</v>
      </c>
      <c r="C2061" t="s">
        <v>8023</v>
      </c>
      <c r="D2061" t="s">
        <v>8035</v>
      </c>
      <c r="E2061" s="1">
        <v>44942</v>
      </c>
      <c r="F2061">
        <v>4907.25</v>
      </c>
      <c r="G2061">
        <v>289</v>
      </c>
      <c r="H2061" t="s">
        <v>6</v>
      </c>
      <c r="I2061" t="str">
        <f>_xlfn.XLOOKUP(shipments[[#This Row],[SPID]],people[SPID],people[Sales_person],"NA",0)</f>
        <v>Curtice Advani</v>
      </c>
      <c r="J2061">
        <f>YEAR(shipments[[#This Row],[Shipdate]])</f>
        <v>2023</v>
      </c>
      <c r="K2061">
        <f>MONTH(shipments[[#This Row],[Shipdate]])</f>
        <v>1</v>
      </c>
      <c r="L2061" t="str">
        <f>TEXT(shipments[[#This Row],[Shipdate]],"mmmm")</f>
        <v>January</v>
      </c>
      <c r="M2061">
        <f>_xlfn.XLOOKUP(shipments[[#This Row],[PID]],products[PID],products[Cost_per_box],"NA",0)</f>
        <v>6.43</v>
      </c>
      <c r="N2061">
        <f>shipments[[#This Row],[Boxes]]*shipments[[#This Row],[Cost Per Box]]</f>
        <v>1858.27</v>
      </c>
      <c r="O2061">
        <f>shipments[[#This Row],[Sales Amount]]-shipments[[#This Row],[Total Cost]]</f>
        <v>3048.98</v>
      </c>
      <c r="P2061" s="9">
        <f>shipments[[#This Row],[Profit]]/shipments[[#This Row],[Sales Amount]]</f>
        <v>0.62132151408630087</v>
      </c>
    </row>
    <row r="2062" spans="1:16" x14ac:dyDescent="1">
      <c r="A2062" t="s">
        <v>2100</v>
      </c>
      <c r="B2062" t="s">
        <v>8041</v>
      </c>
      <c r="C2062" t="s">
        <v>8024</v>
      </c>
      <c r="D2062" t="s">
        <v>8037</v>
      </c>
      <c r="E2062" s="1">
        <v>45328</v>
      </c>
      <c r="F2062">
        <v>7670.25</v>
      </c>
      <c r="G2062">
        <v>452</v>
      </c>
      <c r="H2062" t="s">
        <v>6</v>
      </c>
      <c r="I2062" t="str">
        <f>_xlfn.XLOOKUP(shipments[[#This Row],[SPID]],people[SPID],people[Sales_person],"NA",0)</f>
        <v>Curtice Advani</v>
      </c>
      <c r="J2062">
        <f>YEAR(shipments[[#This Row],[Shipdate]])</f>
        <v>2024</v>
      </c>
      <c r="K2062">
        <f>MONTH(shipments[[#This Row],[Shipdate]])</f>
        <v>2</v>
      </c>
      <c r="L2062" t="str">
        <f>TEXT(shipments[[#This Row],[Shipdate]],"mmmm")</f>
        <v>February</v>
      </c>
      <c r="M2062">
        <f>_xlfn.XLOOKUP(shipments[[#This Row],[PID]],products[PID],products[Cost_per_box],"NA",0)</f>
        <v>12.41</v>
      </c>
      <c r="N2062">
        <f>shipments[[#This Row],[Boxes]]*shipments[[#This Row],[Cost Per Box]]</f>
        <v>5609.32</v>
      </c>
      <c r="O2062">
        <f>shipments[[#This Row],[Sales Amount]]-shipments[[#This Row],[Total Cost]]</f>
        <v>2060.9300000000003</v>
      </c>
      <c r="P2062" s="9">
        <f>shipments[[#This Row],[Profit]]/shipments[[#This Row],[Sales Amount]]</f>
        <v>0.26869137251067438</v>
      </c>
    </row>
    <row r="2063" spans="1:16" x14ac:dyDescent="1">
      <c r="A2063" t="s">
        <v>2101</v>
      </c>
      <c r="B2063" t="s">
        <v>8041</v>
      </c>
      <c r="C2063" t="s">
        <v>8024</v>
      </c>
      <c r="D2063" t="s">
        <v>8033</v>
      </c>
      <c r="E2063" s="1">
        <v>45125</v>
      </c>
      <c r="F2063">
        <v>9252</v>
      </c>
      <c r="G2063">
        <v>487</v>
      </c>
      <c r="H2063" t="s">
        <v>6</v>
      </c>
      <c r="I2063" t="str">
        <f>_xlfn.XLOOKUP(shipments[[#This Row],[SPID]],people[SPID],people[Sales_person],"NA",0)</f>
        <v>Curtice Advani</v>
      </c>
      <c r="J2063">
        <f>YEAR(shipments[[#This Row],[Shipdate]])</f>
        <v>2023</v>
      </c>
      <c r="K2063">
        <f>MONTH(shipments[[#This Row],[Shipdate]])</f>
        <v>7</v>
      </c>
      <c r="L2063" t="str">
        <f>TEXT(shipments[[#This Row],[Shipdate]],"mmmm")</f>
        <v>July</v>
      </c>
      <c r="M2063">
        <f>_xlfn.XLOOKUP(shipments[[#This Row],[PID]],products[PID],products[Cost_per_box],"NA",0)</f>
        <v>12.41</v>
      </c>
      <c r="N2063">
        <f>shipments[[#This Row],[Boxes]]*shipments[[#This Row],[Cost Per Box]]</f>
        <v>6043.67</v>
      </c>
      <c r="O2063">
        <f>shipments[[#This Row],[Sales Amount]]-shipments[[#This Row],[Total Cost]]</f>
        <v>3208.33</v>
      </c>
      <c r="P2063" s="9">
        <f>shipments[[#This Row],[Profit]]/shipments[[#This Row],[Sales Amount]]</f>
        <v>0.34677150886294855</v>
      </c>
    </row>
    <row r="2064" spans="1:16" x14ac:dyDescent="1">
      <c r="A2064" t="s">
        <v>2102</v>
      </c>
      <c r="B2064" t="s">
        <v>8041</v>
      </c>
      <c r="C2064" t="s">
        <v>8024</v>
      </c>
      <c r="D2064" t="s">
        <v>8034</v>
      </c>
      <c r="E2064" s="1">
        <v>45455</v>
      </c>
      <c r="F2064">
        <v>1813.5</v>
      </c>
      <c r="G2064">
        <v>87</v>
      </c>
      <c r="H2064" t="s">
        <v>6</v>
      </c>
      <c r="I2064" t="str">
        <f>_xlfn.XLOOKUP(shipments[[#This Row],[SPID]],people[SPID],people[Sales_person],"NA",0)</f>
        <v>Curtice Advani</v>
      </c>
      <c r="J2064">
        <f>YEAR(shipments[[#This Row],[Shipdate]])</f>
        <v>2024</v>
      </c>
      <c r="K2064">
        <f>MONTH(shipments[[#This Row],[Shipdate]])</f>
        <v>6</v>
      </c>
      <c r="L2064" t="str">
        <f>TEXT(shipments[[#This Row],[Shipdate]],"mmmm")</f>
        <v>June</v>
      </c>
      <c r="M2064">
        <f>_xlfn.XLOOKUP(shipments[[#This Row],[PID]],products[PID],products[Cost_per_box],"NA",0)</f>
        <v>12.41</v>
      </c>
      <c r="N2064">
        <f>shipments[[#This Row],[Boxes]]*shipments[[#This Row],[Cost Per Box]]</f>
        <v>1079.67</v>
      </c>
      <c r="O2064">
        <f>shipments[[#This Row],[Sales Amount]]-shipments[[#This Row],[Total Cost]]</f>
        <v>733.82999999999993</v>
      </c>
      <c r="P2064" s="9">
        <f>shipments[[#This Row],[Profit]]/shipments[[#This Row],[Sales Amount]]</f>
        <v>0.4046484698097601</v>
      </c>
    </row>
    <row r="2065" spans="1:16" x14ac:dyDescent="1">
      <c r="A2065" t="s">
        <v>2103</v>
      </c>
      <c r="B2065" t="s">
        <v>8041</v>
      </c>
      <c r="C2065" t="s">
        <v>8024</v>
      </c>
      <c r="D2065" t="s">
        <v>8035</v>
      </c>
      <c r="E2065" s="1">
        <v>45055</v>
      </c>
      <c r="F2065">
        <v>3746.25</v>
      </c>
      <c r="G2065">
        <v>188</v>
      </c>
      <c r="H2065" t="s">
        <v>6</v>
      </c>
      <c r="I2065" t="str">
        <f>_xlfn.XLOOKUP(shipments[[#This Row],[SPID]],people[SPID],people[Sales_person],"NA",0)</f>
        <v>Curtice Advani</v>
      </c>
      <c r="J2065">
        <f>YEAR(shipments[[#This Row],[Shipdate]])</f>
        <v>2023</v>
      </c>
      <c r="K2065">
        <f>MONTH(shipments[[#This Row],[Shipdate]])</f>
        <v>5</v>
      </c>
      <c r="L2065" t="str">
        <f>TEXT(shipments[[#This Row],[Shipdate]],"mmmm")</f>
        <v>May</v>
      </c>
      <c r="M2065">
        <f>_xlfn.XLOOKUP(shipments[[#This Row],[PID]],products[PID],products[Cost_per_box],"NA",0)</f>
        <v>12.41</v>
      </c>
      <c r="N2065">
        <f>shipments[[#This Row],[Boxes]]*shipments[[#This Row],[Cost Per Box]]</f>
        <v>2333.08</v>
      </c>
      <c r="O2065">
        <f>shipments[[#This Row],[Sales Amount]]-shipments[[#This Row],[Total Cost]]</f>
        <v>1413.17</v>
      </c>
      <c r="P2065" s="9">
        <f>shipments[[#This Row],[Profit]]/shipments[[#This Row],[Sales Amount]]</f>
        <v>0.3772225558892226</v>
      </c>
    </row>
    <row r="2066" spans="1:16" x14ac:dyDescent="1">
      <c r="A2066" t="s">
        <v>2104</v>
      </c>
      <c r="B2066" t="s">
        <v>8041</v>
      </c>
      <c r="C2066" t="s">
        <v>8025</v>
      </c>
      <c r="D2066" t="s">
        <v>8033</v>
      </c>
      <c r="E2066" s="1">
        <v>45321</v>
      </c>
      <c r="F2066">
        <v>8154</v>
      </c>
      <c r="G2066">
        <v>480</v>
      </c>
      <c r="H2066" t="s">
        <v>6</v>
      </c>
      <c r="I2066" t="str">
        <f>_xlfn.XLOOKUP(shipments[[#This Row],[SPID]],people[SPID],people[Sales_person],"NA",0)</f>
        <v>Curtice Advani</v>
      </c>
      <c r="J2066">
        <f>YEAR(shipments[[#This Row],[Shipdate]])</f>
        <v>2024</v>
      </c>
      <c r="K2066">
        <f>MONTH(shipments[[#This Row],[Shipdate]])</f>
        <v>1</v>
      </c>
      <c r="L2066" t="str">
        <f>TEXT(shipments[[#This Row],[Shipdate]],"mmmm")</f>
        <v>January</v>
      </c>
      <c r="M2066">
        <f>_xlfn.XLOOKUP(shipments[[#This Row],[PID]],products[PID],products[Cost_per_box],"NA",0)</f>
        <v>9.57</v>
      </c>
      <c r="N2066">
        <f>shipments[[#This Row],[Boxes]]*shipments[[#This Row],[Cost Per Box]]</f>
        <v>4593.6000000000004</v>
      </c>
      <c r="O2066">
        <f>shipments[[#This Row],[Sales Amount]]-shipments[[#This Row],[Total Cost]]</f>
        <v>3560.3999999999996</v>
      </c>
      <c r="P2066" s="9">
        <f>shipments[[#This Row],[Profit]]/shipments[[#This Row],[Sales Amount]]</f>
        <v>0.436644591611479</v>
      </c>
    </row>
    <row r="2067" spans="1:16" x14ac:dyDescent="1">
      <c r="A2067" t="s">
        <v>2105</v>
      </c>
      <c r="B2067" t="s">
        <v>8041</v>
      </c>
      <c r="C2067" t="s">
        <v>8025</v>
      </c>
      <c r="D2067" t="s">
        <v>8035</v>
      </c>
      <c r="E2067" s="1">
        <v>45247</v>
      </c>
      <c r="F2067">
        <v>5751</v>
      </c>
      <c r="G2067">
        <v>339</v>
      </c>
      <c r="H2067" t="s">
        <v>6</v>
      </c>
      <c r="I2067" t="str">
        <f>_xlfn.XLOOKUP(shipments[[#This Row],[SPID]],people[SPID],people[Sales_person],"NA",0)</f>
        <v>Curtice Advani</v>
      </c>
      <c r="J2067">
        <f>YEAR(shipments[[#This Row],[Shipdate]])</f>
        <v>2023</v>
      </c>
      <c r="K2067">
        <f>MONTH(shipments[[#This Row],[Shipdate]])</f>
        <v>11</v>
      </c>
      <c r="L2067" t="str">
        <f>TEXT(shipments[[#This Row],[Shipdate]],"mmmm")</f>
        <v>November</v>
      </c>
      <c r="M2067">
        <f>_xlfn.XLOOKUP(shipments[[#This Row],[PID]],products[PID],products[Cost_per_box],"NA",0)</f>
        <v>9.57</v>
      </c>
      <c r="N2067">
        <f>shipments[[#This Row],[Boxes]]*shipments[[#This Row],[Cost Per Box]]</f>
        <v>3244.23</v>
      </c>
      <c r="O2067">
        <f>shipments[[#This Row],[Sales Amount]]-shipments[[#This Row],[Total Cost]]</f>
        <v>2506.77</v>
      </c>
      <c r="P2067" s="9">
        <f>shipments[[#This Row],[Profit]]/shipments[[#This Row],[Sales Amount]]</f>
        <v>0.43588419405320811</v>
      </c>
    </row>
    <row r="2068" spans="1:16" x14ac:dyDescent="1">
      <c r="A2068" t="s">
        <v>2106</v>
      </c>
      <c r="B2068" t="s">
        <v>8041</v>
      </c>
      <c r="C2068" t="s">
        <v>8025</v>
      </c>
      <c r="D2068" t="s">
        <v>8037</v>
      </c>
      <c r="E2068" s="1">
        <v>45127</v>
      </c>
      <c r="F2068">
        <v>11166.75</v>
      </c>
      <c r="G2068">
        <v>698</v>
      </c>
      <c r="H2068" t="s">
        <v>6</v>
      </c>
      <c r="I2068" t="str">
        <f>_xlfn.XLOOKUP(shipments[[#This Row],[SPID]],people[SPID],people[Sales_person],"NA",0)</f>
        <v>Curtice Advani</v>
      </c>
      <c r="J2068">
        <f>YEAR(shipments[[#This Row],[Shipdate]])</f>
        <v>2023</v>
      </c>
      <c r="K2068">
        <f>MONTH(shipments[[#This Row],[Shipdate]])</f>
        <v>7</v>
      </c>
      <c r="L2068" t="str">
        <f>TEXT(shipments[[#This Row],[Shipdate]],"mmmm")</f>
        <v>July</v>
      </c>
      <c r="M2068">
        <f>_xlfn.XLOOKUP(shipments[[#This Row],[PID]],products[PID],products[Cost_per_box],"NA",0)</f>
        <v>9.57</v>
      </c>
      <c r="N2068">
        <f>shipments[[#This Row],[Boxes]]*shipments[[#This Row],[Cost Per Box]]</f>
        <v>6679.8600000000006</v>
      </c>
      <c r="O2068">
        <f>shipments[[#This Row],[Sales Amount]]-shipments[[#This Row],[Total Cost]]</f>
        <v>4486.8899999999994</v>
      </c>
      <c r="P2068" s="9">
        <f>shipments[[#This Row],[Profit]]/shipments[[#This Row],[Sales Amount]]</f>
        <v>0.40180804620861033</v>
      </c>
    </row>
    <row r="2069" spans="1:16" x14ac:dyDescent="1">
      <c r="A2069" t="s">
        <v>2107</v>
      </c>
      <c r="B2069" t="s">
        <v>8041</v>
      </c>
      <c r="C2069" t="s">
        <v>8026</v>
      </c>
      <c r="D2069" t="s">
        <v>8032</v>
      </c>
      <c r="E2069" s="1">
        <v>45260</v>
      </c>
      <c r="F2069">
        <v>5676.75</v>
      </c>
      <c r="G2069">
        <v>517</v>
      </c>
      <c r="H2069" t="s">
        <v>6</v>
      </c>
      <c r="I2069" t="str">
        <f>_xlfn.XLOOKUP(shipments[[#This Row],[SPID]],people[SPID],people[Sales_person],"NA",0)</f>
        <v>Curtice Advani</v>
      </c>
      <c r="J2069">
        <f>YEAR(shipments[[#This Row],[Shipdate]])</f>
        <v>2023</v>
      </c>
      <c r="K2069">
        <f>MONTH(shipments[[#This Row],[Shipdate]])</f>
        <v>11</v>
      </c>
      <c r="L2069" t="str">
        <f>TEXT(shipments[[#This Row],[Shipdate]],"mmmm")</f>
        <v>November</v>
      </c>
      <c r="M2069">
        <f>_xlfn.XLOOKUP(shipments[[#This Row],[PID]],products[PID],products[Cost_per_box],"NA",0)</f>
        <v>8.43</v>
      </c>
      <c r="N2069">
        <f>shipments[[#This Row],[Boxes]]*shipments[[#This Row],[Cost Per Box]]</f>
        <v>4358.3099999999995</v>
      </c>
      <c r="O2069">
        <f>shipments[[#This Row],[Sales Amount]]-shipments[[#This Row],[Total Cost]]</f>
        <v>1318.4400000000005</v>
      </c>
      <c r="P2069" s="9">
        <f>shipments[[#This Row],[Profit]]/shipments[[#This Row],[Sales Amount]]</f>
        <v>0.23225260932752023</v>
      </c>
    </row>
    <row r="2070" spans="1:16" x14ac:dyDescent="1">
      <c r="A2070" t="s">
        <v>2108</v>
      </c>
      <c r="B2070" t="s">
        <v>8041</v>
      </c>
      <c r="C2070" t="s">
        <v>8026</v>
      </c>
      <c r="D2070" t="s">
        <v>8035</v>
      </c>
      <c r="E2070" s="1">
        <v>45117</v>
      </c>
      <c r="F2070">
        <v>1127.25</v>
      </c>
      <c r="G2070">
        <v>162</v>
      </c>
      <c r="H2070" t="s">
        <v>39</v>
      </c>
      <c r="I2070" t="str">
        <f>_xlfn.XLOOKUP(shipments[[#This Row],[SPID]],people[SPID],people[Sales_person],"NA",0)</f>
        <v>Curtice Advani</v>
      </c>
      <c r="J2070">
        <f>YEAR(shipments[[#This Row],[Shipdate]])</f>
        <v>2023</v>
      </c>
      <c r="K2070">
        <f>MONTH(shipments[[#This Row],[Shipdate]])</f>
        <v>7</v>
      </c>
      <c r="L2070" t="str">
        <f>TEXT(shipments[[#This Row],[Shipdate]],"mmmm")</f>
        <v>July</v>
      </c>
      <c r="M2070">
        <f>_xlfn.XLOOKUP(shipments[[#This Row],[PID]],products[PID],products[Cost_per_box],"NA",0)</f>
        <v>8.43</v>
      </c>
      <c r="N2070">
        <f>shipments[[#This Row],[Boxes]]*shipments[[#This Row],[Cost Per Box]]</f>
        <v>1365.6599999999999</v>
      </c>
      <c r="O2070">
        <f>shipments[[#This Row],[Sales Amount]]-shipments[[#This Row],[Total Cost]]</f>
        <v>-238.40999999999985</v>
      </c>
      <c r="P2070" s="9">
        <f>shipments[[#This Row],[Profit]]/shipments[[#This Row],[Sales Amount]]</f>
        <v>-0.21149700598802382</v>
      </c>
    </row>
    <row r="2071" spans="1:16" x14ac:dyDescent="1">
      <c r="A2071" t="s">
        <v>2109</v>
      </c>
      <c r="B2071" t="s">
        <v>8041</v>
      </c>
      <c r="C2071" t="s">
        <v>8027</v>
      </c>
      <c r="D2071" t="s">
        <v>8033</v>
      </c>
      <c r="E2071" s="1">
        <v>45349</v>
      </c>
      <c r="F2071">
        <v>16587</v>
      </c>
      <c r="G2071">
        <v>1508</v>
      </c>
      <c r="H2071" t="s">
        <v>6</v>
      </c>
      <c r="I2071" t="str">
        <f>_xlfn.XLOOKUP(shipments[[#This Row],[SPID]],people[SPID],people[Sales_person],"NA",0)</f>
        <v>Curtice Advani</v>
      </c>
      <c r="J2071">
        <f>YEAR(shipments[[#This Row],[Shipdate]])</f>
        <v>2024</v>
      </c>
      <c r="K2071">
        <f>MONTH(shipments[[#This Row],[Shipdate]])</f>
        <v>2</v>
      </c>
      <c r="L2071" t="str">
        <f>TEXT(shipments[[#This Row],[Shipdate]],"mmmm")</f>
        <v>February</v>
      </c>
      <c r="M2071">
        <f>_xlfn.XLOOKUP(shipments[[#This Row],[PID]],products[PID],products[Cost_per_box],"NA",0)</f>
        <v>6.8</v>
      </c>
      <c r="N2071">
        <f>shipments[[#This Row],[Boxes]]*shipments[[#This Row],[Cost Per Box]]</f>
        <v>10254.4</v>
      </c>
      <c r="O2071">
        <f>shipments[[#This Row],[Sales Amount]]-shipments[[#This Row],[Total Cost]]</f>
        <v>6332.6</v>
      </c>
      <c r="P2071" s="9">
        <f>shipments[[#This Row],[Profit]]/shipments[[#This Row],[Sales Amount]]</f>
        <v>0.38178091276300719</v>
      </c>
    </row>
    <row r="2072" spans="1:16" x14ac:dyDescent="1">
      <c r="A2072" t="s">
        <v>2110</v>
      </c>
      <c r="B2072" t="s">
        <v>8041</v>
      </c>
      <c r="C2072" t="s">
        <v>8027</v>
      </c>
      <c r="D2072" t="s">
        <v>8033</v>
      </c>
      <c r="E2072" s="1">
        <v>45084</v>
      </c>
      <c r="F2072">
        <v>7976.25</v>
      </c>
      <c r="G2072">
        <v>1140</v>
      </c>
      <c r="H2072" t="s">
        <v>6</v>
      </c>
      <c r="I2072" t="str">
        <f>_xlfn.XLOOKUP(shipments[[#This Row],[SPID]],people[SPID],people[Sales_person],"NA",0)</f>
        <v>Curtice Advani</v>
      </c>
      <c r="J2072">
        <f>YEAR(shipments[[#This Row],[Shipdate]])</f>
        <v>2023</v>
      </c>
      <c r="K2072">
        <f>MONTH(shipments[[#This Row],[Shipdate]])</f>
        <v>6</v>
      </c>
      <c r="L2072" t="str">
        <f>TEXT(shipments[[#This Row],[Shipdate]],"mmmm")</f>
        <v>June</v>
      </c>
      <c r="M2072">
        <f>_xlfn.XLOOKUP(shipments[[#This Row],[PID]],products[PID],products[Cost_per_box],"NA",0)</f>
        <v>6.8</v>
      </c>
      <c r="N2072">
        <f>shipments[[#This Row],[Boxes]]*shipments[[#This Row],[Cost Per Box]]</f>
        <v>7752</v>
      </c>
      <c r="O2072">
        <f>shipments[[#This Row],[Sales Amount]]-shipments[[#This Row],[Total Cost]]</f>
        <v>224.25</v>
      </c>
      <c r="P2072" s="9">
        <f>shipments[[#This Row],[Profit]]/shipments[[#This Row],[Sales Amount]]</f>
        <v>2.8114715561824166E-2</v>
      </c>
    </row>
    <row r="2073" spans="1:16" x14ac:dyDescent="1">
      <c r="A2073" t="s">
        <v>2111</v>
      </c>
      <c r="B2073" t="s">
        <v>8041</v>
      </c>
      <c r="C2073" t="s">
        <v>8027</v>
      </c>
      <c r="D2073" t="s">
        <v>8036</v>
      </c>
      <c r="E2073" s="1">
        <v>45070</v>
      </c>
      <c r="F2073">
        <v>8473.5</v>
      </c>
      <c r="G2073">
        <v>1060</v>
      </c>
      <c r="H2073" t="s">
        <v>6</v>
      </c>
      <c r="I2073" t="str">
        <f>_xlfn.XLOOKUP(shipments[[#This Row],[SPID]],people[SPID],people[Sales_person],"NA",0)</f>
        <v>Curtice Advani</v>
      </c>
      <c r="J2073">
        <f>YEAR(shipments[[#This Row],[Shipdate]])</f>
        <v>2023</v>
      </c>
      <c r="K2073">
        <f>MONTH(shipments[[#This Row],[Shipdate]])</f>
        <v>5</v>
      </c>
      <c r="L2073" t="str">
        <f>TEXT(shipments[[#This Row],[Shipdate]],"mmmm")</f>
        <v>May</v>
      </c>
      <c r="M2073">
        <f>_xlfn.XLOOKUP(shipments[[#This Row],[PID]],products[PID],products[Cost_per_box],"NA",0)</f>
        <v>6.8</v>
      </c>
      <c r="N2073">
        <f>shipments[[#This Row],[Boxes]]*shipments[[#This Row],[Cost Per Box]]</f>
        <v>7208</v>
      </c>
      <c r="O2073">
        <f>shipments[[#This Row],[Sales Amount]]-shipments[[#This Row],[Total Cost]]</f>
        <v>1265.5</v>
      </c>
      <c r="P2073" s="9">
        <f>shipments[[#This Row],[Profit]]/shipments[[#This Row],[Sales Amount]]</f>
        <v>0.14934796719183335</v>
      </c>
    </row>
    <row r="2074" spans="1:16" x14ac:dyDescent="1">
      <c r="A2074" t="s">
        <v>2112</v>
      </c>
      <c r="B2074" t="s">
        <v>8041</v>
      </c>
      <c r="C2074" t="s">
        <v>8028</v>
      </c>
      <c r="D2074" t="s">
        <v>8033</v>
      </c>
      <c r="E2074" s="1">
        <v>44980</v>
      </c>
      <c r="F2074">
        <v>5766.75</v>
      </c>
      <c r="G2074">
        <v>214</v>
      </c>
      <c r="H2074" t="s">
        <v>6</v>
      </c>
      <c r="I2074" t="str">
        <f>_xlfn.XLOOKUP(shipments[[#This Row],[SPID]],people[SPID],people[Sales_person],"NA",0)</f>
        <v>Curtice Advani</v>
      </c>
      <c r="J2074">
        <f>YEAR(shipments[[#This Row],[Shipdate]])</f>
        <v>2023</v>
      </c>
      <c r="K2074">
        <f>MONTH(shipments[[#This Row],[Shipdate]])</f>
        <v>2</v>
      </c>
      <c r="L2074" t="str">
        <f>TEXT(shipments[[#This Row],[Shipdate]],"mmmm")</f>
        <v>February</v>
      </c>
      <c r="M2074">
        <f>_xlfn.XLOOKUP(shipments[[#This Row],[PID]],products[PID],products[Cost_per_box],"NA",0)</f>
        <v>5.04</v>
      </c>
      <c r="N2074">
        <f>shipments[[#This Row],[Boxes]]*shipments[[#This Row],[Cost Per Box]]</f>
        <v>1078.56</v>
      </c>
      <c r="O2074">
        <f>shipments[[#This Row],[Sales Amount]]-shipments[[#This Row],[Total Cost]]</f>
        <v>4688.1900000000005</v>
      </c>
      <c r="P2074" s="9">
        <f>shipments[[#This Row],[Profit]]/shipments[[#This Row],[Sales Amount]]</f>
        <v>0.81296917674600089</v>
      </c>
    </row>
    <row r="2075" spans="1:16" x14ac:dyDescent="1">
      <c r="A2075" t="s">
        <v>2113</v>
      </c>
      <c r="B2075" t="s">
        <v>8041</v>
      </c>
      <c r="C2075" t="s">
        <v>8028</v>
      </c>
      <c r="D2075" t="s">
        <v>8037</v>
      </c>
      <c r="E2075" s="1">
        <v>45345</v>
      </c>
      <c r="F2075">
        <v>3435.75</v>
      </c>
      <c r="G2075">
        <v>128</v>
      </c>
      <c r="H2075" t="s">
        <v>6</v>
      </c>
      <c r="I2075" t="str">
        <f>_xlfn.XLOOKUP(shipments[[#This Row],[SPID]],people[SPID],people[Sales_person],"NA",0)</f>
        <v>Curtice Advani</v>
      </c>
      <c r="J2075">
        <f>YEAR(shipments[[#This Row],[Shipdate]])</f>
        <v>2024</v>
      </c>
      <c r="K2075">
        <f>MONTH(shipments[[#This Row],[Shipdate]])</f>
        <v>2</v>
      </c>
      <c r="L2075" t="str">
        <f>TEXT(shipments[[#This Row],[Shipdate]],"mmmm")</f>
        <v>February</v>
      </c>
      <c r="M2075">
        <f>_xlfn.XLOOKUP(shipments[[#This Row],[PID]],products[PID],products[Cost_per_box],"NA",0)</f>
        <v>5.04</v>
      </c>
      <c r="N2075">
        <f>shipments[[#This Row],[Boxes]]*shipments[[#This Row],[Cost Per Box]]</f>
        <v>645.12</v>
      </c>
      <c r="O2075">
        <f>shipments[[#This Row],[Sales Amount]]-shipments[[#This Row],[Total Cost]]</f>
        <v>2790.63</v>
      </c>
      <c r="P2075" s="9">
        <f>shipments[[#This Row],[Profit]]/shipments[[#This Row],[Sales Amount]]</f>
        <v>0.81223313686967913</v>
      </c>
    </row>
    <row r="2076" spans="1:16" x14ac:dyDescent="1">
      <c r="A2076" t="s">
        <v>2114</v>
      </c>
      <c r="B2076" t="s">
        <v>8041</v>
      </c>
      <c r="C2076" t="s">
        <v>8029</v>
      </c>
      <c r="D2076" t="s">
        <v>8032</v>
      </c>
      <c r="E2076" s="1">
        <v>45429</v>
      </c>
      <c r="F2076">
        <v>1563.75</v>
      </c>
      <c r="G2076">
        <v>196</v>
      </c>
      <c r="H2076" t="s">
        <v>6</v>
      </c>
      <c r="I2076" t="str">
        <f>_xlfn.XLOOKUP(shipments[[#This Row],[SPID]],people[SPID],people[Sales_person],"NA",0)</f>
        <v>Curtice Advani</v>
      </c>
      <c r="J2076">
        <f>YEAR(shipments[[#This Row],[Shipdate]])</f>
        <v>2024</v>
      </c>
      <c r="K2076">
        <f>MONTH(shipments[[#This Row],[Shipdate]])</f>
        <v>5</v>
      </c>
      <c r="L2076" t="str">
        <f>TEXT(shipments[[#This Row],[Shipdate]],"mmmm")</f>
        <v>May</v>
      </c>
      <c r="M2076">
        <f>_xlfn.XLOOKUP(shipments[[#This Row],[PID]],products[PID],products[Cost_per_box],"NA",0)</f>
        <v>2.76</v>
      </c>
      <c r="N2076">
        <f>shipments[[#This Row],[Boxes]]*shipments[[#This Row],[Cost Per Box]]</f>
        <v>540.95999999999992</v>
      </c>
      <c r="O2076">
        <f>shipments[[#This Row],[Sales Amount]]-shipments[[#This Row],[Total Cost]]</f>
        <v>1022.7900000000001</v>
      </c>
      <c r="P2076" s="9">
        <f>shipments[[#This Row],[Profit]]/shipments[[#This Row],[Sales Amount]]</f>
        <v>0.6540623501199041</v>
      </c>
    </row>
    <row r="2077" spans="1:16" x14ac:dyDescent="1">
      <c r="A2077" t="s">
        <v>2115</v>
      </c>
      <c r="B2077" t="s">
        <v>8041</v>
      </c>
      <c r="C2077" t="s">
        <v>8029</v>
      </c>
      <c r="D2077" t="s">
        <v>8033</v>
      </c>
      <c r="E2077" s="1">
        <v>45253</v>
      </c>
      <c r="F2077">
        <v>4326.75</v>
      </c>
      <c r="G2077">
        <v>394</v>
      </c>
      <c r="H2077" t="s">
        <v>6</v>
      </c>
      <c r="I2077" t="str">
        <f>_xlfn.XLOOKUP(shipments[[#This Row],[SPID]],people[SPID],people[Sales_person],"NA",0)</f>
        <v>Curtice Advani</v>
      </c>
      <c r="J2077">
        <f>YEAR(shipments[[#This Row],[Shipdate]])</f>
        <v>2023</v>
      </c>
      <c r="K2077">
        <f>MONTH(shipments[[#This Row],[Shipdate]])</f>
        <v>11</v>
      </c>
      <c r="L2077" t="str">
        <f>TEXT(shipments[[#This Row],[Shipdate]],"mmmm")</f>
        <v>November</v>
      </c>
      <c r="M2077">
        <f>_xlfn.XLOOKUP(shipments[[#This Row],[PID]],products[PID],products[Cost_per_box],"NA",0)</f>
        <v>2.76</v>
      </c>
      <c r="N2077">
        <f>shipments[[#This Row],[Boxes]]*shipments[[#This Row],[Cost Per Box]]</f>
        <v>1087.4399999999998</v>
      </c>
      <c r="O2077">
        <f>shipments[[#This Row],[Sales Amount]]-shipments[[#This Row],[Total Cost]]</f>
        <v>3239.3100000000004</v>
      </c>
      <c r="P2077" s="9">
        <f>shipments[[#This Row],[Profit]]/shipments[[#This Row],[Sales Amount]]</f>
        <v>0.74867048015253956</v>
      </c>
    </row>
    <row r="2078" spans="1:16" x14ac:dyDescent="1">
      <c r="A2078" t="s">
        <v>2116</v>
      </c>
      <c r="B2078" t="s">
        <v>8041</v>
      </c>
      <c r="C2078" t="s">
        <v>8029</v>
      </c>
      <c r="D2078" t="s">
        <v>8035</v>
      </c>
      <c r="E2078" s="1">
        <v>45561</v>
      </c>
      <c r="F2078">
        <v>1050.75</v>
      </c>
      <c r="G2078">
        <v>132</v>
      </c>
      <c r="H2078" t="s">
        <v>39</v>
      </c>
      <c r="I2078" t="str">
        <f>_xlfn.XLOOKUP(shipments[[#This Row],[SPID]],people[SPID],people[Sales_person],"NA",0)</f>
        <v>Curtice Advani</v>
      </c>
      <c r="J2078">
        <f>YEAR(shipments[[#This Row],[Shipdate]])</f>
        <v>2024</v>
      </c>
      <c r="K2078">
        <f>MONTH(shipments[[#This Row],[Shipdate]])</f>
        <v>9</v>
      </c>
      <c r="L2078" t="str">
        <f>TEXT(shipments[[#This Row],[Shipdate]],"mmmm")</f>
        <v>September</v>
      </c>
      <c r="M2078">
        <f>_xlfn.XLOOKUP(shipments[[#This Row],[PID]],products[PID],products[Cost_per_box],"NA",0)</f>
        <v>2.76</v>
      </c>
      <c r="N2078">
        <f>shipments[[#This Row],[Boxes]]*shipments[[#This Row],[Cost Per Box]]</f>
        <v>364.32</v>
      </c>
      <c r="O2078">
        <f>shipments[[#This Row],[Sales Amount]]-shipments[[#This Row],[Total Cost]]</f>
        <v>686.43000000000006</v>
      </c>
      <c r="P2078" s="9">
        <f>shipments[[#This Row],[Profit]]/shipments[[#This Row],[Sales Amount]]</f>
        <v>0.65327623126338341</v>
      </c>
    </row>
    <row r="2079" spans="1:16" x14ac:dyDescent="1">
      <c r="A2079" t="s">
        <v>2117</v>
      </c>
      <c r="B2079" t="s">
        <v>8041</v>
      </c>
      <c r="C2079" t="s">
        <v>8029</v>
      </c>
      <c r="D2079" t="s">
        <v>8037</v>
      </c>
      <c r="E2079" s="1">
        <v>45464</v>
      </c>
      <c r="F2079">
        <v>16506</v>
      </c>
      <c r="G2079">
        <v>1834</v>
      </c>
      <c r="H2079" t="s">
        <v>6</v>
      </c>
      <c r="I2079" t="str">
        <f>_xlfn.XLOOKUP(shipments[[#This Row],[SPID]],people[SPID],people[Sales_person],"NA",0)</f>
        <v>Curtice Advani</v>
      </c>
      <c r="J2079">
        <f>YEAR(shipments[[#This Row],[Shipdate]])</f>
        <v>2024</v>
      </c>
      <c r="K2079">
        <f>MONTH(shipments[[#This Row],[Shipdate]])</f>
        <v>6</v>
      </c>
      <c r="L2079" t="str">
        <f>TEXT(shipments[[#This Row],[Shipdate]],"mmmm")</f>
        <v>June</v>
      </c>
      <c r="M2079">
        <f>_xlfn.XLOOKUP(shipments[[#This Row],[PID]],products[PID],products[Cost_per_box],"NA",0)</f>
        <v>2.76</v>
      </c>
      <c r="N2079">
        <f>shipments[[#This Row],[Boxes]]*shipments[[#This Row],[Cost Per Box]]</f>
        <v>5061.8399999999992</v>
      </c>
      <c r="O2079">
        <f>shipments[[#This Row],[Sales Amount]]-shipments[[#This Row],[Total Cost]]</f>
        <v>11444.16</v>
      </c>
      <c r="P2079" s="9">
        <f>shipments[[#This Row],[Profit]]/shipments[[#This Row],[Sales Amount]]</f>
        <v>0.69333333333333336</v>
      </c>
    </row>
    <row r="2080" spans="1:16" x14ac:dyDescent="1">
      <c r="A2080" t="s">
        <v>2118</v>
      </c>
      <c r="B2080" t="s">
        <v>8041</v>
      </c>
      <c r="C2080" t="s">
        <v>8030</v>
      </c>
      <c r="D2080" t="s">
        <v>8035</v>
      </c>
      <c r="E2080" s="1">
        <v>45561</v>
      </c>
      <c r="F2080">
        <v>13720.5</v>
      </c>
      <c r="G2080">
        <v>1373</v>
      </c>
      <c r="H2080" t="s">
        <v>25</v>
      </c>
      <c r="I2080" t="str">
        <f>_xlfn.XLOOKUP(shipments[[#This Row],[SPID]],people[SPID],people[Sales_person],"NA",0)</f>
        <v>Curtice Advani</v>
      </c>
      <c r="J2080">
        <f>YEAR(shipments[[#This Row],[Shipdate]])</f>
        <v>2024</v>
      </c>
      <c r="K2080">
        <f>MONTH(shipments[[#This Row],[Shipdate]])</f>
        <v>9</v>
      </c>
      <c r="L2080" t="str">
        <f>TEXT(shipments[[#This Row],[Shipdate]],"mmmm")</f>
        <v>September</v>
      </c>
      <c r="M2080">
        <f>_xlfn.XLOOKUP(shipments[[#This Row],[PID]],products[PID],products[Cost_per_box],"NA",0)</f>
        <v>3.32</v>
      </c>
      <c r="N2080">
        <f>shipments[[#This Row],[Boxes]]*shipments[[#This Row],[Cost Per Box]]</f>
        <v>4558.3599999999997</v>
      </c>
      <c r="O2080">
        <f>shipments[[#This Row],[Sales Amount]]-shipments[[#This Row],[Total Cost]]</f>
        <v>9162.14</v>
      </c>
      <c r="P2080" s="9">
        <f>shipments[[#This Row],[Profit]]/shipments[[#This Row],[Sales Amount]]</f>
        <v>0.66777012499544475</v>
      </c>
    </row>
    <row r="2081" spans="1:16" x14ac:dyDescent="1">
      <c r="A2081" t="s">
        <v>2119</v>
      </c>
      <c r="B2081" t="s">
        <v>8041</v>
      </c>
      <c r="C2081" t="s">
        <v>8030</v>
      </c>
      <c r="D2081" t="s">
        <v>8033</v>
      </c>
      <c r="E2081" s="1">
        <v>45131</v>
      </c>
      <c r="F2081">
        <v>9672.75</v>
      </c>
      <c r="G2081">
        <v>1075</v>
      </c>
      <c r="H2081" t="s">
        <v>6</v>
      </c>
      <c r="I2081" t="str">
        <f>_xlfn.XLOOKUP(shipments[[#This Row],[SPID]],people[SPID],people[Sales_person],"NA",0)</f>
        <v>Curtice Advani</v>
      </c>
      <c r="J2081">
        <f>YEAR(shipments[[#This Row],[Shipdate]])</f>
        <v>2023</v>
      </c>
      <c r="K2081">
        <f>MONTH(shipments[[#This Row],[Shipdate]])</f>
        <v>7</v>
      </c>
      <c r="L2081" t="str">
        <f>TEXT(shipments[[#This Row],[Shipdate]],"mmmm")</f>
        <v>July</v>
      </c>
      <c r="M2081">
        <f>_xlfn.XLOOKUP(shipments[[#This Row],[PID]],products[PID],products[Cost_per_box],"NA",0)</f>
        <v>3.32</v>
      </c>
      <c r="N2081">
        <f>shipments[[#This Row],[Boxes]]*shipments[[#This Row],[Cost Per Box]]</f>
        <v>3569</v>
      </c>
      <c r="O2081">
        <f>shipments[[#This Row],[Sales Amount]]-shipments[[#This Row],[Total Cost]]</f>
        <v>6103.75</v>
      </c>
      <c r="P2081" s="9">
        <f>shipments[[#This Row],[Profit]]/shipments[[#This Row],[Sales Amount]]</f>
        <v>0.63102530304205118</v>
      </c>
    </row>
    <row r="2082" spans="1:16" x14ac:dyDescent="1">
      <c r="A2082" t="s">
        <v>2120</v>
      </c>
      <c r="B2082" t="s">
        <v>8041</v>
      </c>
      <c r="C2082" t="s">
        <v>8031</v>
      </c>
      <c r="D2082" t="s">
        <v>8032</v>
      </c>
      <c r="E2082" s="1">
        <v>45348</v>
      </c>
      <c r="F2082">
        <v>4772.25</v>
      </c>
      <c r="G2082">
        <v>239</v>
      </c>
      <c r="H2082" t="s">
        <v>6</v>
      </c>
      <c r="I2082" t="str">
        <f>_xlfn.XLOOKUP(shipments[[#This Row],[SPID]],people[SPID],people[Sales_person],"NA",0)</f>
        <v>Curtice Advani</v>
      </c>
      <c r="J2082">
        <f>YEAR(shipments[[#This Row],[Shipdate]])</f>
        <v>2024</v>
      </c>
      <c r="K2082">
        <f>MONTH(shipments[[#This Row],[Shipdate]])</f>
        <v>2</v>
      </c>
      <c r="L2082" t="str">
        <f>TEXT(shipments[[#This Row],[Shipdate]],"mmmm")</f>
        <v>February</v>
      </c>
      <c r="M2082">
        <f>_xlfn.XLOOKUP(shipments[[#This Row],[PID]],products[PID],products[Cost_per_box],"NA",0)</f>
        <v>2.65</v>
      </c>
      <c r="N2082">
        <f>shipments[[#This Row],[Boxes]]*shipments[[#This Row],[Cost Per Box]]</f>
        <v>633.35</v>
      </c>
      <c r="O2082">
        <f>shipments[[#This Row],[Sales Amount]]-shipments[[#This Row],[Total Cost]]</f>
        <v>4138.8999999999996</v>
      </c>
      <c r="P2082" s="9">
        <f>shipments[[#This Row],[Profit]]/shipments[[#This Row],[Sales Amount]]</f>
        <v>0.86728482372046722</v>
      </c>
    </row>
    <row r="2083" spans="1:16" x14ac:dyDescent="1">
      <c r="A2083" t="s">
        <v>2121</v>
      </c>
      <c r="B2083" t="s">
        <v>8041</v>
      </c>
      <c r="C2083" t="s">
        <v>8031</v>
      </c>
      <c r="D2083" t="s">
        <v>8033</v>
      </c>
      <c r="E2083" s="1">
        <v>45240</v>
      </c>
      <c r="F2083">
        <v>10408.5</v>
      </c>
      <c r="G2083">
        <v>521</v>
      </c>
      <c r="H2083" t="s">
        <v>6</v>
      </c>
      <c r="I2083" t="str">
        <f>_xlfn.XLOOKUP(shipments[[#This Row],[SPID]],people[SPID],people[Sales_person],"NA",0)</f>
        <v>Curtice Advani</v>
      </c>
      <c r="J2083">
        <f>YEAR(shipments[[#This Row],[Shipdate]])</f>
        <v>2023</v>
      </c>
      <c r="K2083">
        <f>MONTH(shipments[[#This Row],[Shipdate]])</f>
        <v>11</v>
      </c>
      <c r="L2083" t="str">
        <f>TEXT(shipments[[#This Row],[Shipdate]],"mmmm")</f>
        <v>November</v>
      </c>
      <c r="M2083">
        <f>_xlfn.XLOOKUP(shipments[[#This Row],[PID]],products[PID],products[Cost_per_box],"NA",0)</f>
        <v>2.65</v>
      </c>
      <c r="N2083">
        <f>shipments[[#This Row],[Boxes]]*shipments[[#This Row],[Cost Per Box]]</f>
        <v>1380.6499999999999</v>
      </c>
      <c r="O2083">
        <f>shipments[[#This Row],[Sales Amount]]-shipments[[#This Row],[Total Cost]]</f>
        <v>9027.85</v>
      </c>
      <c r="P2083" s="9">
        <f>shipments[[#This Row],[Profit]]/shipments[[#This Row],[Sales Amount]]</f>
        <v>0.86735360522649763</v>
      </c>
    </row>
    <row r="2084" spans="1:16" x14ac:dyDescent="1">
      <c r="A2084" t="s">
        <v>2122</v>
      </c>
      <c r="B2084" t="s">
        <v>8041</v>
      </c>
      <c r="C2084" t="s">
        <v>8031</v>
      </c>
      <c r="D2084" t="s">
        <v>8033</v>
      </c>
      <c r="E2084" s="1">
        <v>45278</v>
      </c>
      <c r="F2084">
        <v>6653.25</v>
      </c>
      <c r="G2084">
        <v>317</v>
      </c>
      <c r="H2084" t="s">
        <v>6</v>
      </c>
      <c r="I2084" t="str">
        <f>_xlfn.XLOOKUP(shipments[[#This Row],[SPID]],people[SPID],people[Sales_person],"NA",0)</f>
        <v>Curtice Advani</v>
      </c>
      <c r="J2084">
        <f>YEAR(shipments[[#This Row],[Shipdate]])</f>
        <v>2023</v>
      </c>
      <c r="K2084">
        <f>MONTH(shipments[[#This Row],[Shipdate]])</f>
        <v>12</v>
      </c>
      <c r="L2084" t="str">
        <f>TEXT(shipments[[#This Row],[Shipdate]],"mmmm")</f>
        <v>December</v>
      </c>
      <c r="M2084">
        <f>_xlfn.XLOOKUP(shipments[[#This Row],[PID]],products[PID],products[Cost_per_box],"NA",0)</f>
        <v>2.65</v>
      </c>
      <c r="N2084">
        <f>shipments[[#This Row],[Boxes]]*shipments[[#This Row],[Cost Per Box]]</f>
        <v>840.05</v>
      </c>
      <c r="O2084">
        <f>shipments[[#This Row],[Sales Amount]]-shipments[[#This Row],[Total Cost]]</f>
        <v>5813.2</v>
      </c>
      <c r="P2084" s="9">
        <f>shipments[[#This Row],[Profit]]/shipments[[#This Row],[Sales Amount]]</f>
        <v>0.87373839852703561</v>
      </c>
    </row>
    <row r="2085" spans="1:16" x14ac:dyDescent="1">
      <c r="A2085" t="s">
        <v>2123</v>
      </c>
      <c r="B2085" t="s">
        <v>8041</v>
      </c>
      <c r="C2085" t="s">
        <v>8013</v>
      </c>
      <c r="D2085" t="s">
        <v>8033</v>
      </c>
      <c r="E2085" s="1">
        <v>44942</v>
      </c>
      <c r="F2085">
        <v>4909.5</v>
      </c>
      <c r="G2085">
        <v>546</v>
      </c>
      <c r="H2085" t="s">
        <v>6</v>
      </c>
      <c r="I2085" t="str">
        <f>_xlfn.XLOOKUP(shipments[[#This Row],[SPID]],people[SPID],people[Sales_person],"NA",0)</f>
        <v>Curtice Advani</v>
      </c>
      <c r="J2085">
        <f>YEAR(shipments[[#This Row],[Shipdate]])</f>
        <v>2023</v>
      </c>
      <c r="K2085">
        <f>MONTH(shipments[[#This Row],[Shipdate]])</f>
        <v>1</v>
      </c>
      <c r="L2085" t="str">
        <f>TEXT(shipments[[#This Row],[Shipdate]],"mmmm")</f>
        <v>January</v>
      </c>
      <c r="M2085">
        <f>_xlfn.XLOOKUP(shipments[[#This Row],[PID]],products[PID],products[Cost_per_box],"NA",0)</f>
        <v>3.85</v>
      </c>
      <c r="N2085">
        <f>shipments[[#This Row],[Boxes]]*shipments[[#This Row],[Cost Per Box]]</f>
        <v>2102.1</v>
      </c>
      <c r="O2085">
        <f>shipments[[#This Row],[Sales Amount]]-shipments[[#This Row],[Total Cost]]</f>
        <v>2807.4</v>
      </c>
      <c r="P2085" s="9">
        <f>shipments[[#This Row],[Profit]]/shipments[[#This Row],[Sales Amount]]</f>
        <v>0.5718301252673389</v>
      </c>
    </row>
    <row r="2086" spans="1:16" x14ac:dyDescent="1">
      <c r="A2086" t="s">
        <v>2124</v>
      </c>
      <c r="B2086" t="s">
        <v>8041</v>
      </c>
      <c r="C2086" t="s">
        <v>8013</v>
      </c>
      <c r="D2086" t="s">
        <v>8034</v>
      </c>
      <c r="E2086" s="1">
        <v>44977</v>
      </c>
      <c r="F2086">
        <v>4614.75</v>
      </c>
      <c r="G2086">
        <v>923</v>
      </c>
      <c r="H2086" t="s">
        <v>6</v>
      </c>
      <c r="I2086" t="str">
        <f>_xlfn.XLOOKUP(shipments[[#This Row],[SPID]],people[SPID],people[Sales_person],"NA",0)</f>
        <v>Curtice Advani</v>
      </c>
      <c r="J2086">
        <f>YEAR(shipments[[#This Row],[Shipdate]])</f>
        <v>2023</v>
      </c>
      <c r="K2086">
        <f>MONTH(shipments[[#This Row],[Shipdate]])</f>
        <v>2</v>
      </c>
      <c r="L2086" t="str">
        <f>TEXT(shipments[[#This Row],[Shipdate]],"mmmm")</f>
        <v>February</v>
      </c>
      <c r="M2086">
        <f>_xlfn.XLOOKUP(shipments[[#This Row],[PID]],products[PID],products[Cost_per_box],"NA",0)</f>
        <v>3.85</v>
      </c>
      <c r="N2086">
        <f>shipments[[#This Row],[Boxes]]*shipments[[#This Row],[Cost Per Box]]</f>
        <v>3553.55</v>
      </c>
      <c r="O2086">
        <f>shipments[[#This Row],[Sales Amount]]-shipments[[#This Row],[Total Cost]]</f>
        <v>1061.1999999999998</v>
      </c>
      <c r="P2086" s="9">
        <f>shipments[[#This Row],[Profit]]/shipments[[#This Row],[Sales Amount]]</f>
        <v>0.22995828593098214</v>
      </c>
    </row>
    <row r="2087" spans="1:16" x14ac:dyDescent="1">
      <c r="A2087" t="s">
        <v>2125</v>
      </c>
      <c r="B2087" t="s">
        <v>8041</v>
      </c>
      <c r="C2087" t="s">
        <v>8013</v>
      </c>
      <c r="D2087" t="s">
        <v>8036</v>
      </c>
      <c r="E2087" s="1">
        <v>44953</v>
      </c>
      <c r="F2087">
        <v>8349.75</v>
      </c>
      <c r="G2087">
        <v>928</v>
      </c>
      <c r="H2087" t="s">
        <v>6</v>
      </c>
      <c r="I2087" t="str">
        <f>_xlfn.XLOOKUP(shipments[[#This Row],[SPID]],people[SPID],people[Sales_person],"NA",0)</f>
        <v>Curtice Advani</v>
      </c>
      <c r="J2087">
        <f>YEAR(shipments[[#This Row],[Shipdate]])</f>
        <v>2023</v>
      </c>
      <c r="K2087">
        <f>MONTH(shipments[[#This Row],[Shipdate]])</f>
        <v>1</v>
      </c>
      <c r="L2087" t="str">
        <f>TEXT(shipments[[#This Row],[Shipdate]],"mmmm")</f>
        <v>January</v>
      </c>
      <c r="M2087">
        <f>_xlfn.XLOOKUP(shipments[[#This Row],[PID]],products[PID],products[Cost_per_box],"NA",0)</f>
        <v>3.85</v>
      </c>
      <c r="N2087">
        <f>shipments[[#This Row],[Boxes]]*shipments[[#This Row],[Cost Per Box]]</f>
        <v>3572.8</v>
      </c>
      <c r="O2087">
        <f>shipments[[#This Row],[Sales Amount]]-shipments[[#This Row],[Total Cost]]</f>
        <v>4776.95</v>
      </c>
      <c r="P2087" s="9">
        <f>shipments[[#This Row],[Profit]]/shipments[[#This Row],[Sales Amount]]</f>
        <v>0.5721069493098595</v>
      </c>
    </row>
    <row r="2088" spans="1:16" x14ac:dyDescent="1">
      <c r="A2088" t="s">
        <v>2126</v>
      </c>
      <c r="B2088" t="s">
        <v>8041</v>
      </c>
      <c r="C2088" t="s">
        <v>8013</v>
      </c>
      <c r="D2088" t="s">
        <v>8032</v>
      </c>
      <c r="E2088" s="1">
        <v>45267</v>
      </c>
      <c r="F2088">
        <v>40.5</v>
      </c>
      <c r="G2088">
        <v>6</v>
      </c>
      <c r="H2088" t="s">
        <v>6</v>
      </c>
      <c r="I2088" t="str">
        <f>_xlfn.XLOOKUP(shipments[[#This Row],[SPID]],people[SPID],people[Sales_person],"NA",0)</f>
        <v>Curtice Advani</v>
      </c>
      <c r="J2088">
        <f>YEAR(shipments[[#This Row],[Shipdate]])</f>
        <v>2023</v>
      </c>
      <c r="K2088">
        <f>MONTH(shipments[[#This Row],[Shipdate]])</f>
        <v>12</v>
      </c>
      <c r="L2088" t="str">
        <f>TEXT(shipments[[#This Row],[Shipdate]],"mmmm")</f>
        <v>December</v>
      </c>
      <c r="M2088">
        <f>_xlfn.XLOOKUP(shipments[[#This Row],[PID]],products[PID],products[Cost_per_box],"NA",0)</f>
        <v>3.85</v>
      </c>
      <c r="N2088">
        <f>shipments[[#This Row],[Boxes]]*shipments[[#This Row],[Cost Per Box]]</f>
        <v>23.1</v>
      </c>
      <c r="O2088">
        <f>shipments[[#This Row],[Sales Amount]]-shipments[[#This Row],[Total Cost]]</f>
        <v>17.399999999999999</v>
      </c>
      <c r="P2088" s="9">
        <f>shipments[[#This Row],[Profit]]/shipments[[#This Row],[Sales Amount]]</f>
        <v>0.42962962962962958</v>
      </c>
    </row>
    <row r="2089" spans="1:16" x14ac:dyDescent="1">
      <c r="A2089" t="s">
        <v>2127</v>
      </c>
      <c r="B2089" t="s">
        <v>8041</v>
      </c>
      <c r="C2089" t="s">
        <v>8013</v>
      </c>
      <c r="D2089" t="s">
        <v>8037</v>
      </c>
      <c r="E2089" s="1">
        <v>45126</v>
      </c>
      <c r="F2089">
        <v>10041.75</v>
      </c>
      <c r="G2089">
        <v>1116</v>
      </c>
      <c r="H2089" t="s">
        <v>39</v>
      </c>
      <c r="I2089" t="str">
        <f>_xlfn.XLOOKUP(shipments[[#This Row],[SPID]],people[SPID],people[Sales_person],"NA",0)</f>
        <v>Curtice Advani</v>
      </c>
      <c r="J2089">
        <f>YEAR(shipments[[#This Row],[Shipdate]])</f>
        <v>2023</v>
      </c>
      <c r="K2089">
        <f>MONTH(shipments[[#This Row],[Shipdate]])</f>
        <v>7</v>
      </c>
      <c r="L2089" t="str">
        <f>TEXT(shipments[[#This Row],[Shipdate]],"mmmm")</f>
        <v>July</v>
      </c>
      <c r="M2089">
        <f>_xlfn.XLOOKUP(shipments[[#This Row],[PID]],products[PID],products[Cost_per_box],"NA",0)</f>
        <v>3.85</v>
      </c>
      <c r="N2089">
        <f>shipments[[#This Row],[Boxes]]*shipments[[#This Row],[Cost Per Box]]</f>
        <v>4296.6000000000004</v>
      </c>
      <c r="O2089">
        <f>shipments[[#This Row],[Sales Amount]]-shipments[[#This Row],[Total Cost]]</f>
        <v>5745.15</v>
      </c>
      <c r="P2089" s="9">
        <f>shipments[[#This Row],[Profit]]/shipments[[#This Row],[Sales Amount]]</f>
        <v>0.57212637239524977</v>
      </c>
    </row>
    <row r="2090" spans="1:16" x14ac:dyDescent="1">
      <c r="A2090" t="s">
        <v>2128</v>
      </c>
      <c r="B2090" t="s">
        <v>8041</v>
      </c>
      <c r="C2090" t="s">
        <v>8014</v>
      </c>
      <c r="D2090" t="s">
        <v>8032</v>
      </c>
      <c r="E2090" s="1">
        <v>45562</v>
      </c>
      <c r="F2090">
        <v>6804</v>
      </c>
      <c r="G2090">
        <v>851</v>
      </c>
      <c r="H2090" t="s">
        <v>25</v>
      </c>
      <c r="I2090" t="str">
        <f>_xlfn.XLOOKUP(shipments[[#This Row],[SPID]],people[SPID],people[Sales_person],"NA",0)</f>
        <v>Curtice Advani</v>
      </c>
      <c r="J2090">
        <f>YEAR(shipments[[#This Row],[Shipdate]])</f>
        <v>2024</v>
      </c>
      <c r="K2090">
        <f>MONTH(shipments[[#This Row],[Shipdate]])</f>
        <v>9</v>
      </c>
      <c r="L2090" t="str">
        <f>TEXT(shipments[[#This Row],[Shipdate]],"mmmm")</f>
        <v>September</v>
      </c>
      <c r="M2090">
        <f>_xlfn.XLOOKUP(shipments[[#This Row],[PID]],products[PID],products[Cost_per_box],"NA",0)</f>
        <v>5.72</v>
      </c>
      <c r="N2090">
        <f>shipments[[#This Row],[Boxes]]*shipments[[#This Row],[Cost Per Box]]</f>
        <v>4867.7199999999993</v>
      </c>
      <c r="O2090">
        <f>shipments[[#This Row],[Sales Amount]]-shipments[[#This Row],[Total Cost]]</f>
        <v>1936.2800000000007</v>
      </c>
      <c r="P2090" s="9">
        <f>shipments[[#This Row],[Profit]]/shipments[[#This Row],[Sales Amount]]</f>
        <v>0.28457965902410354</v>
      </c>
    </row>
    <row r="2091" spans="1:16" x14ac:dyDescent="1">
      <c r="A2091" t="s">
        <v>2129</v>
      </c>
      <c r="B2091" t="s">
        <v>8041</v>
      </c>
      <c r="C2091" t="s">
        <v>8014</v>
      </c>
      <c r="D2091" t="s">
        <v>8037</v>
      </c>
      <c r="E2091" s="1">
        <v>45093</v>
      </c>
      <c r="F2091">
        <v>4320</v>
      </c>
      <c r="G2091">
        <v>720</v>
      </c>
      <c r="H2091" t="s">
        <v>6</v>
      </c>
      <c r="I2091" t="str">
        <f>_xlfn.XLOOKUP(shipments[[#This Row],[SPID]],people[SPID],people[Sales_person],"NA",0)</f>
        <v>Curtice Advani</v>
      </c>
      <c r="J2091">
        <f>YEAR(shipments[[#This Row],[Shipdate]])</f>
        <v>2023</v>
      </c>
      <c r="K2091">
        <f>MONTH(shipments[[#This Row],[Shipdate]])</f>
        <v>6</v>
      </c>
      <c r="L2091" t="str">
        <f>TEXT(shipments[[#This Row],[Shipdate]],"mmmm")</f>
        <v>June</v>
      </c>
      <c r="M2091">
        <f>_xlfn.XLOOKUP(shipments[[#This Row],[PID]],products[PID],products[Cost_per_box],"NA",0)</f>
        <v>5.72</v>
      </c>
      <c r="N2091">
        <f>shipments[[#This Row],[Boxes]]*shipments[[#This Row],[Cost Per Box]]</f>
        <v>4118.3999999999996</v>
      </c>
      <c r="O2091">
        <f>shipments[[#This Row],[Sales Amount]]-shipments[[#This Row],[Total Cost]]</f>
        <v>201.60000000000036</v>
      </c>
      <c r="P2091" s="9">
        <f>shipments[[#This Row],[Profit]]/shipments[[#This Row],[Sales Amount]]</f>
        <v>4.6666666666666752E-2</v>
      </c>
    </row>
    <row r="2092" spans="1:16" x14ac:dyDescent="1">
      <c r="A2092" t="s">
        <v>2130</v>
      </c>
      <c r="B2092" t="s">
        <v>8041</v>
      </c>
      <c r="C2092" t="s">
        <v>8014</v>
      </c>
      <c r="D2092" t="s">
        <v>8037</v>
      </c>
      <c r="E2092" s="1">
        <v>45209</v>
      </c>
      <c r="F2092">
        <v>472.5</v>
      </c>
      <c r="G2092">
        <v>79</v>
      </c>
      <c r="H2092" t="s">
        <v>6</v>
      </c>
      <c r="I2092" t="str">
        <f>_xlfn.XLOOKUP(shipments[[#This Row],[SPID]],people[SPID],people[Sales_person],"NA",0)</f>
        <v>Curtice Advani</v>
      </c>
      <c r="J2092">
        <f>YEAR(shipments[[#This Row],[Shipdate]])</f>
        <v>2023</v>
      </c>
      <c r="K2092">
        <f>MONTH(shipments[[#This Row],[Shipdate]])</f>
        <v>10</v>
      </c>
      <c r="L2092" t="str">
        <f>TEXT(shipments[[#This Row],[Shipdate]],"mmmm")</f>
        <v>October</v>
      </c>
      <c r="M2092">
        <f>_xlfn.XLOOKUP(shipments[[#This Row],[PID]],products[PID],products[Cost_per_box],"NA",0)</f>
        <v>5.72</v>
      </c>
      <c r="N2092">
        <f>shipments[[#This Row],[Boxes]]*shipments[[#This Row],[Cost Per Box]]</f>
        <v>451.88</v>
      </c>
      <c r="O2092">
        <f>shipments[[#This Row],[Sales Amount]]-shipments[[#This Row],[Total Cost]]</f>
        <v>20.620000000000005</v>
      </c>
      <c r="P2092" s="9">
        <f>shipments[[#This Row],[Profit]]/shipments[[#This Row],[Sales Amount]]</f>
        <v>4.3640211640211653E-2</v>
      </c>
    </row>
    <row r="2093" spans="1:16" x14ac:dyDescent="1">
      <c r="A2093" t="s">
        <v>2131</v>
      </c>
      <c r="B2093" t="s">
        <v>8041</v>
      </c>
      <c r="C2093" t="s">
        <v>8015</v>
      </c>
      <c r="D2093" t="s">
        <v>8032</v>
      </c>
      <c r="E2093" s="1">
        <v>45537</v>
      </c>
      <c r="F2093">
        <v>407.25</v>
      </c>
      <c r="G2093">
        <v>16</v>
      </c>
      <c r="H2093" t="s">
        <v>25</v>
      </c>
      <c r="I2093" t="str">
        <f>_xlfn.XLOOKUP(shipments[[#This Row],[SPID]],people[SPID],people[Sales_person],"NA",0)</f>
        <v>Curtice Advani</v>
      </c>
      <c r="J2093">
        <f>YEAR(shipments[[#This Row],[Shipdate]])</f>
        <v>2024</v>
      </c>
      <c r="K2093">
        <f>MONTH(shipments[[#This Row],[Shipdate]])</f>
        <v>9</v>
      </c>
      <c r="L2093" t="str">
        <f>TEXT(shipments[[#This Row],[Shipdate]],"mmmm")</f>
        <v>September</v>
      </c>
      <c r="M2093">
        <f>_xlfn.XLOOKUP(shipments[[#This Row],[PID]],products[PID],products[Cost_per_box],"NA",0)</f>
        <v>6.31</v>
      </c>
      <c r="N2093">
        <f>shipments[[#This Row],[Boxes]]*shipments[[#This Row],[Cost Per Box]]</f>
        <v>100.96</v>
      </c>
      <c r="O2093">
        <f>shipments[[#This Row],[Sales Amount]]-shipments[[#This Row],[Total Cost]]</f>
        <v>306.29000000000002</v>
      </c>
      <c r="P2093" s="9">
        <f>shipments[[#This Row],[Profit]]/shipments[[#This Row],[Sales Amount]]</f>
        <v>0.75209330877839176</v>
      </c>
    </row>
    <row r="2094" spans="1:16" x14ac:dyDescent="1">
      <c r="A2094" t="s">
        <v>2132</v>
      </c>
      <c r="B2094" t="s">
        <v>8041</v>
      </c>
      <c r="C2094" t="s">
        <v>8015</v>
      </c>
      <c r="D2094" t="s">
        <v>8037</v>
      </c>
      <c r="E2094" s="1">
        <v>45237</v>
      </c>
      <c r="F2094">
        <v>3186</v>
      </c>
      <c r="G2094">
        <v>118</v>
      </c>
      <c r="H2094" t="s">
        <v>6</v>
      </c>
      <c r="I2094" t="str">
        <f>_xlfn.XLOOKUP(shipments[[#This Row],[SPID]],people[SPID],people[Sales_person],"NA",0)</f>
        <v>Curtice Advani</v>
      </c>
      <c r="J2094">
        <f>YEAR(shipments[[#This Row],[Shipdate]])</f>
        <v>2023</v>
      </c>
      <c r="K2094">
        <f>MONTH(shipments[[#This Row],[Shipdate]])</f>
        <v>11</v>
      </c>
      <c r="L2094" t="str">
        <f>TEXT(shipments[[#This Row],[Shipdate]],"mmmm")</f>
        <v>November</v>
      </c>
      <c r="M2094">
        <f>_xlfn.XLOOKUP(shipments[[#This Row],[PID]],products[PID],products[Cost_per_box],"NA",0)</f>
        <v>6.31</v>
      </c>
      <c r="N2094">
        <f>shipments[[#This Row],[Boxes]]*shipments[[#This Row],[Cost Per Box]]</f>
        <v>744.57999999999993</v>
      </c>
      <c r="O2094">
        <f>shipments[[#This Row],[Sales Amount]]-shipments[[#This Row],[Total Cost]]</f>
        <v>2441.42</v>
      </c>
      <c r="P2094" s="9">
        <f>shipments[[#This Row],[Profit]]/shipments[[#This Row],[Sales Amount]]</f>
        <v>0.76629629629629636</v>
      </c>
    </row>
    <row r="2095" spans="1:16" x14ac:dyDescent="1">
      <c r="A2095" t="s">
        <v>2133</v>
      </c>
      <c r="B2095" t="s">
        <v>8041</v>
      </c>
      <c r="C2095" t="s">
        <v>8015</v>
      </c>
      <c r="D2095" t="s">
        <v>8033</v>
      </c>
      <c r="E2095" s="1">
        <v>45288</v>
      </c>
      <c r="F2095">
        <v>150.75</v>
      </c>
      <c r="G2095">
        <v>7</v>
      </c>
      <c r="H2095" t="s">
        <v>6</v>
      </c>
      <c r="I2095" t="str">
        <f>_xlfn.XLOOKUP(shipments[[#This Row],[SPID]],people[SPID],people[Sales_person],"NA",0)</f>
        <v>Curtice Advani</v>
      </c>
      <c r="J2095">
        <f>YEAR(shipments[[#This Row],[Shipdate]])</f>
        <v>2023</v>
      </c>
      <c r="K2095">
        <f>MONTH(shipments[[#This Row],[Shipdate]])</f>
        <v>12</v>
      </c>
      <c r="L2095" t="str">
        <f>TEXT(shipments[[#This Row],[Shipdate]],"mmmm")</f>
        <v>December</v>
      </c>
      <c r="M2095">
        <f>_xlfn.XLOOKUP(shipments[[#This Row],[PID]],products[PID],products[Cost_per_box],"NA",0)</f>
        <v>6.31</v>
      </c>
      <c r="N2095">
        <f>shipments[[#This Row],[Boxes]]*shipments[[#This Row],[Cost Per Box]]</f>
        <v>44.169999999999995</v>
      </c>
      <c r="O2095">
        <f>shipments[[#This Row],[Sales Amount]]-shipments[[#This Row],[Total Cost]]</f>
        <v>106.58000000000001</v>
      </c>
      <c r="P2095" s="9">
        <f>shipments[[#This Row],[Profit]]/shipments[[#This Row],[Sales Amount]]</f>
        <v>0.70699834162520736</v>
      </c>
    </row>
    <row r="2096" spans="1:16" x14ac:dyDescent="1">
      <c r="A2096" t="s">
        <v>2134</v>
      </c>
      <c r="B2096" t="s">
        <v>8041</v>
      </c>
      <c r="C2096" t="s">
        <v>8015</v>
      </c>
      <c r="D2096" t="s">
        <v>8036</v>
      </c>
      <c r="E2096" s="1">
        <v>45040</v>
      </c>
      <c r="F2096">
        <v>279</v>
      </c>
      <c r="G2096">
        <v>10</v>
      </c>
      <c r="H2096" t="s">
        <v>6</v>
      </c>
      <c r="I2096" t="str">
        <f>_xlfn.XLOOKUP(shipments[[#This Row],[SPID]],people[SPID],people[Sales_person],"NA",0)</f>
        <v>Curtice Advani</v>
      </c>
      <c r="J2096">
        <f>YEAR(shipments[[#This Row],[Shipdate]])</f>
        <v>2023</v>
      </c>
      <c r="K2096">
        <f>MONTH(shipments[[#This Row],[Shipdate]])</f>
        <v>4</v>
      </c>
      <c r="L2096" t="str">
        <f>TEXT(shipments[[#This Row],[Shipdate]],"mmmm")</f>
        <v>April</v>
      </c>
      <c r="M2096">
        <f>_xlfn.XLOOKUP(shipments[[#This Row],[PID]],products[PID],products[Cost_per_box],"NA",0)</f>
        <v>6.31</v>
      </c>
      <c r="N2096">
        <f>shipments[[#This Row],[Boxes]]*shipments[[#This Row],[Cost Per Box]]</f>
        <v>63.099999999999994</v>
      </c>
      <c r="O2096">
        <f>shipments[[#This Row],[Sales Amount]]-shipments[[#This Row],[Total Cost]]</f>
        <v>215.9</v>
      </c>
      <c r="P2096" s="9">
        <f>shipments[[#This Row],[Profit]]/shipments[[#This Row],[Sales Amount]]</f>
        <v>0.77383512544802868</v>
      </c>
    </row>
    <row r="2097" spans="1:16" x14ac:dyDescent="1">
      <c r="A2097" t="s">
        <v>2135</v>
      </c>
      <c r="B2097" t="s">
        <v>8041</v>
      </c>
      <c r="C2097" t="s">
        <v>8015</v>
      </c>
      <c r="D2097" t="s">
        <v>8036</v>
      </c>
      <c r="E2097" s="1">
        <v>45201</v>
      </c>
      <c r="F2097">
        <v>3332.25</v>
      </c>
      <c r="G2097">
        <v>129</v>
      </c>
      <c r="H2097" t="s">
        <v>6</v>
      </c>
      <c r="I2097" t="str">
        <f>_xlfn.XLOOKUP(shipments[[#This Row],[SPID]],people[SPID],people[Sales_person],"NA",0)</f>
        <v>Curtice Advani</v>
      </c>
      <c r="J2097">
        <f>YEAR(shipments[[#This Row],[Shipdate]])</f>
        <v>2023</v>
      </c>
      <c r="K2097">
        <f>MONTH(shipments[[#This Row],[Shipdate]])</f>
        <v>10</v>
      </c>
      <c r="L2097" t="str">
        <f>TEXT(shipments[[#This Row],[Shipdate]],"mmmm")</f>
        <v>October</v>
      </c>
      <c r="M2097">
        <f>_xlfn.XLOOKUP(shipments[[#This Row],[PID]],products[PID],products[Cost_per_box],"NA",0)</f>
        <v>6.31</v>
      </c>
      <c r="N2097">
        <f>shipments[[#This Row],[Boxes]]*shipments[[#This Row],[Cost Per Box]]</f>
        <v>813.9899999999999</v>
      </c>
      <c r="O2097">
        <f>shipments[[#This Row],[Sales Amount]]-shipments[[#This Row],[Total Cost]]</f>
        <v>2518.2600000000002</v>
      </c>
      <c r="P2097" s="9">
        <f>shipments[[#This Row],[Profit]]/shipments[[#This Row],[Sales Amount]]</f>
        <v>0.75572361017330636</v>
      </c>
    </row>
    <row r="2098" spans="1:16" x14ac:dyDescent="1">
      <c r="A2098" t="s">
        <v>2136</v>
      </c>
      <c r="B2098" t="s">
        <v>8041</v>
      </c>
      <c r="C2098" t="s">
        <v>8015</v>
      </c>
      <c r="D2098" t="s">
        <v>8037</v>
      </c>
      <c r="E2098" s="1">
        <v>45055</v>
      </c>
      <c r="F2098">
        <v>1062</v>
      </c>
      <c r="G2098">
        <v>38</v>
      </c>
      <c r="H2098" t="s">
        <v>39</v>
      </c>
      <c r="I2098" t="str">
        <f>_xlfn.XLOOKUP(shipments[[#This Row],[SPID]],people[SPID],people[Sales_person],"NA",0)</f>
        <v>Curtice Advani</v>
      </c>
      <c r="J2098">
        <f>YEAR(shipments[[#This Row],[Shipdate]])</f>
        <v>2023</v>
      </c>
      <c r="K2098">
        <f>MONTH(shipments[[#This Row],[Shipdate]])</f>
        <v>5</v>
      </c>
      <c r="L2098" t="str">
        <f>TEXT(shipments[[#This Row],[Shipdate]],"mmmm")</f>
        <v>May</v>
      </c>
      <c r="M2098">
        <f>_xlfn.XLOOKUP(shipments[[#This Row],[PID]],products[PID],products[Cost_per_box],"NA",0)</f>
        <v>6.31</v>
      </c>
      <c r="N2098">
        <f>shipments[[#This Row],[Boxes]]*shipments[[#This Row],[Cost Per Box]]</f>
        <v>239.77999999999997</v>
      </c>
      <c r="O2098">
        <f>shipments[[#This Row],[Sales Amount]]-shipments[[#This Row],[Total Cost]]</f>
        <v>822.22</v>
      </c>
      <c r="P2098" s="9">
        <f>shipments[[#This Row],[Profit]]/shipments[[#This Row],[Sales Amount]]</f>
        <v>0.77421845574387949</v>
      </c>
    </row>
    <row r="2099" spans="1:16" x14ac:dyDescent="1">
      <c r="A2099" t="s">
        <v>2137</v>
      </c>
      <c r="B2099" t="s">
        <v>8041</v>
      </c>
      <c r="C2099" t="s">
        <v>8016</v>
      </c>
      <c r="D2099" t="s">
        <v>8034</v>
      </c>
      <c r="E2099" s="1">
        <v>45286</v>
      </c>
      <c r="F2099">
        <v>5377.5</v>
      </c>
      <c r="G2099">
        <v>207</v>
      </c>
      <c r="H2099" t="s">
        <v>6</v>
      </c>
      <c r="I2099" t="str">
        <f>_xlfn.XLOOKUP(shipments[[#This Row],[SPID]],people[SPID],people[Sales_person],"NA",0)</f>
        <v>Curtice Advani</v>
      </c>
      <c r="J2099">
        <f>YEAR(shipments[[#This Row],[Shipdate]])</f>
        <v>2023</v>
      </c>
      <c r="K2099">
        <f>MONTH(shipments[[#This Row],[Shipdate]])</f>
        <v>12</v>
      </c>
      <c r="L2099" t="str">
        <f>TEXT(shipments[[#This Row],[Shipdate]],"mmmm")</f>
        <v>December</v>
      </c>
      <c r="M2099">
        <f>_xlfn.XLOOKUP(shipments[[#This Row],[PID]],products[PID],products[Cost_per_box],"NA",0)</f>
        <v>9.94</v>
      </c>
      <c r="N2099">
        <f>shipments[[#This Row],[Boxes]]*shipments[[#This Row],[Cost Per Box]]</f>
        <v>2057.58</v>
      </c>
      <c r="O2099">
        <f>shipments[[#This Row],[Sales Amount]]-shipments[[#This Row],[Total Cost]]</f>
        <v>3319.92</v>
      </c>
      <c r="P2099" s="9">
        <f>shipments[[#This Row],[Profit]]/shipments[[#This Row],[Sales Amount]]</f>
        <v>0.61737238493723856</v>
      </c>
    </row>
    <row r="2100" spans="1:16" x14ac:dyDescent="1">
      <c r="A2100" t="s">
        <v>2138</v>
      </c>
      <c r="B2100" t="s">
        <v>8041</v>
      </c>
      <c r="C2100" t="s">
        <v>8016</v>
      </c>
      <c r="D2100" t="s">
        <v>8036</v>
      </c>
      <c r="E2100" s="1">
        <v>45512</v>
      </c>
      <c r="F2100">
        <v>5060.25</v>
      </c>
      <c r="G2100">
        <v>181</v>
      </c>
      <c r="H2100" t="s">
        <v>17</v>
      </c>
      <c r="I2100" t="str">
        <f>_xlfn.XLOOKUP(shipments[[#This Row],[SPID]],people[SPID],people[Sales_person],"NA",0)</f>
        <v>Curtice Advani</v>
      </c>
      <c r="J2100">
        <f>YEAR(shipments[[#This Row],[Shipdate]])</f>
        <v>2024</v>
      </c>
      <c r="K2100">
        <f>MONTH(shipments[[#This Row],[Shipdate]])</f>
        <v>8</v>
      </c>
      <c r="L2100" t="str">
        <f>TEXT(shipments[[#This Row],[Shipdate]],"mmmm")</f>
        <v>August</v>
      </c>
      <c r="M2100">
        <f>_xlfn.XLOOKUP(shipments[[#This Row],[PID]],products[PID],products[Cost_per_box],"NA",0)</f>
        <v>9.94</v>
      </c>
      <c r="N2100">
        <f>shipments[[#This Row],[Boxes]]*shipments[[#This Row],[Cost Per Box]]</f>
        <v>1799.1399999999999</v>
      </c>
      <c r="O2100">
        <f>shipments[[#This Row],[Sales Amount]]-shipments[[#This Row],[Total Cost]]</f>
        <v>3261.11</v>
      </c>
      <c r="P2100" s="9">
        <f>shipments[[#This Row],[Profit]]/shipments[[#This Row],[Sales Amount]]</f>
        <v>0.64445630156612821</v>
      </c>
    </row>
    <row r="2101" spans="1:16" x14ac:dyDescent="1">
      <c r="A2101" t="s">
        <v>2139</v>
      </c>
      <c r="B2101" t="s">
        <v>8041</v>
      </c>
      <c r="C2101" t="s">
        <v>8016</v>
      </c>
      <c r="D2101" t="s">
        <v>8037</v>
      </c>
      <c r="E2101" s="1">
        <v>45292</v>
      </c>
      <c r="F2101">
        <v>5609.25</v>
      </c>
      <c r="G2101">
        <v>234</v>
      </c>
      <c r="H2101" t="s">
        <v>6</v>
      </c>
      <c r="I2101" t="str">
        <f>_xlfn.XLOOKUP(shipments[[#This Row],[SPID]],people[SPID],people[Sales_person],"NA",0)</f>
        <v>Curtice Advani</v>
      </c>
      <c r="J2101">
        <f>YEAR(shipments[[#This Row],[Shipdate]])</f>
        <v>2024</v>
      </c>
      <c r="K2101">
        <f>MONTH(shipments[[#This Row],[Shipdate]])</f>
        <v>1</v>
      </c>
      <c r="L2101" t="str">
        <f>TEXT(shipments[[#This Row],[Shipdate]],"mmmm")</f>
        <v>January</v>
      </c>
      <c r="M2101">
        <f>_xlfn.XLOOKUP(shipments[[#This Row],[PID]],products[PID],products[Cost_per_box],"NA",0)</f>
        <v>9.94</v>
      </c>
      <c r="N2101">
        <f>shipments[[#This Row],[Boxes]]*shipments[[#This Row],[Cost Per Box]]</f>
        <v>2325.96</v>
      </c>
      <c r="O2101">
        <f>shipments[[#This Row],[Sales Amount]]-shipments[[#This Row],[Total Cost]]</f>
        <v>3283.29</v>
      </c>
      <c r="P2101" s="9">
        <f>shipments[[#This Row],[Profit]]/shipments[[#This Row],[Sales Amount]]</f>
        <v>0.5853349378259125</v>
      </c>
    </row>
    <row r="2102" spans="1:16" x14ac:dyDescent="1">
      <c r="A2102" t="s">
        <v>2140</v>
      </c>
      <c r="B2102" t="s">
        <v>8041</v>
      </c>
      <c r="C2102" t="s">
        <v>8016</v>
      </c>
      <c r="D2102" t="s">
        <v>8034</v>
      </c>
      <c r="E2102" s="1">
        <v>45435</v>
      </c>
      <c r="F2102">
        <v>5591.25</v>
      </c>
      <c r="G2102">
        <v>216</v>
      </c>
      <c r="H2102" t="s">
        <v>6</v>
      </c>
      <c r="I2102" t="str">
        <f>_xlfn.XLOOKUP(shipments[[#This Row],[SPID]],people[SPID],people[Sales_person],"NA",0)</f>
        <v>Curtice Advani</v>
      </c>
      <c r="J2102">
        <f>YEAR(shipments[[#This Row],[Shipdate]])</f>
        <v>2024</v>
      </c>
      <c r="K2102">
        <f>MONTH(shipments[[#This Row],[Shipdate]])</f>
        <v>5</v>
      </c>
      <c r="L2102" t="str">
        <f>TEXT(shipments[[#This Row],[Shipdate]],"mmmm")</f>
        <v>May</v>
      </c>
      <c r="M2102">
        <f>_xlfn.XLOOKUP(shipments[[#This Row],[PID]],products[PID],products[Cost_per_box],"NA",0)</f>
        <v>9.94</v>
      </c>
      <c r="N2102">
        <f>shipments[[#This Row],[Boxes]]*shipments[[#This Row],[Cost Per Box]]</f>
        <v>2147.04</v>
      </c>
      <c r="O2102">
        <f>shipments[[#This Row],[Sales Amount]]-shipments[[#This Row],[Total Cost]]</f>
        <v>3444.21</v>
      </c>
      <c r="P2102" s="9">
        <f>shipments[[#This Row],[Profit]]/shipments[[#This Row],[Sales Amount]]</f>
        <v>0.61599999999999999</v>
      </c>
    </row>
    <row r="2103" spans="1:16" x14ac:dyDescent="1">
      <c r="A2103" t="s">
        <v>2141</v>
      </c>
      <c r="B2103" t="s">
        <v>8041</v>
      </c>
      <c r="C2103" t="s">
        <v>8016</v>
      </c>
      <c r="D2103" t="s">
        <v>8035</v>
      </c>
      <c r="E2103" s="1">
        <v>45027</v>
      </c>
      <c r="F2103">
        <v>5094</v>
      </c>
      <c r="G2103">
        <v>213</v>
      </c>
      <c r="H2103" t="s">
        <v>6</v>
      </c>
      <c r="I2103" t="str">
        <f>_xlfn.XLOOKUP(shipments[[#This Row],[SPID]],people[SPID],people[Sales_person],"NA",0)</f>
        <v>Curtice Advani</v>
      </c>
      <c r="J2103">
        <f>YEAR(shipments[[#This Row],[Shipdate]])</f>
        <v>2023</v>
      </c>
      <c r="K2103">
        <f>MONTH(shipments[[#This Row],[Shipdate]])</f>
        <v>4</v>
      </c>
      <c r="L2103" t="str">
        <f>TEXT(shipments[[#This Row],[Shipdate]],"mmmm")</f>
        <v>April</v>
      </c>
      <c r="M2103">
        <f>_xlfn.XLOOKUP(shipments[[#This Row],[PID]],products[PID],products[Cost_per_box],"NA",0)</f>
        <v>9.94</v>
      </c>
      <c r="N2103">
        <f>shipments[[#This Row],[Boxes]]*shipments[[#This Row],[Cost Per Box]]</f>
        <v>2117.2199999999998</v>
      </c>
      <c r="O2103">
        <f>shipments[[#This Row],[Sales Amount]]-shipments[[#This Row],[Total Cost]]</f>
        <v>2976.78</v>
      </c>
      <c r="P2103" s="9">
        <f>shipments[[#This Row],[Profit]]/shipments[[#This Row],[Sales Amount]]</f>
        <v>0.58436984687868088</v>
      </c>
    </row>
    <row r="2104" spans="1:16" x14ac:dyDescent="1">
      <c r="A2104" t="s">
        <v>2142</v>
      </c>
      <c r="B2104" t="s">
        <v>8041</v>
      </c>
      <c r="C2104" t="s">
        <v>8016</v>
      </c>
      <c r="D2104" t="s">
        <v>8037</v>
      </c>
      <c r="E2104" s="1">
        <v>45054</v>
      </c>
      <c r="F2104">
        <v>5350.5</v>
      </c>
      <c r="G2104">
        <v>223</v>
      </c>
      <c r="H2104" t="s">
        <v>6</v>
      </c>
      <c r="I2104" t="str">
        <f>_xlfn.XLOOKUP(shipments[[#This Row],[SPID]],people[SPID],people[Sales_person],"NA",0)</f>
        <v>Curtice Advani</v>
      </c>
      <c r="J2104">
        <f>YEAR(shipments[[#This Row],[Shipdate]])</f>
        <v>2023</v>
      </c>
      <c r="K2104">
        <f>MONTH(shipments[[#This Row],[Shipdate]])</f>
        <v>5</v>
      </c>
      <c r="L2104" t="str">
        <f>TEXT(shipments[[#This Row],[Shipdate]],"mmmm")</f>
        <v>May</v>
      </c>
      <c r="M2104">
        <f>_xlfn.XLOOKUP(shipments[[#This Row],[PID]],products[PID],products[Cost_per_box],"NA",0)</f>
        <v>9.94</v>
      </c>
      <c r="N2104">
        <f>shipments[[#This Row],[Boxes]]*shipments[[#This Row],[Cost Per Box]]</f>
        <v>2216.62</v>
      </c>
      <c r="O2104">
        <f>shipments[[#This Row],[Sales Amount]]-shipments[[#This Row],[Total Cost]]</f>
        <v>3133.88</v>
      </c>
      <c r="P2104" s="9">
        <f>shipments[[#This Row],[Profit]]/shipments[[#This Row],[Sales Amount]]</f>
        <v>0.58571722268946824</v>
      </c>
    </row>
    <row r="2105" spans="1:16" x14ac:dyDescent="1">
      <c r="A2105" t="s">
        <v>2143</v>
      </c>
      <c r="B2105" t="s">
        <v>8041</v>
      </c>
      <c r="C2105" t="s">
        <v>8017</v>
      </c>
      <c r="D2105" t="s">
        <v>8036</v>
      </c>
      <c r="E2105" s="1">
        <v>45273</v>
      </c>
      <c r="F2105">
        <v>7258.5</v>
      </c>
      <c r="G2105">
        <v>404</v>
      </c>
      <c r="H2105" t="s">
        <v>6</v>
      </c>
      <c r="I2105" t="str">
        <f>_xlfn.XLOOKUP(shipments[[#This Row],[SPID]],people[SPID],people[Sales_person],"NA",0)</f>
        <v>Curtice Advani</v>
      </c>
      <c r="J2105">
        <f>YEAR(shipments[[#This Row],[Shipdate]])</f>
        <v>2023</v>
      </c>
      <c r="K2105">
        <f>MONTH(shipments[[#This Row],[Shipdate]])</f>
        <v>12</v>
      </c>
      <c r="L2105" t="str">
        <f>TEXT(shipments[[#This Row],[Shipdate]],"mmmm")</f>
        <v>December</v>
      </c>
      <c r="M2105">
        <f>_xlfn.XLOOKUP(shipments[[#This Row],[PID]],products[PID],products[Cost_per_box],"NA",0)</f>
        <v>7.73</v>
      </c>
      <c r="N2105">
        <f>shipments[[#This Row],[Boxes]]*shipments[[#This Row],[Cost Per Box]]</f>
        <v>3122.92</v>
      </c>
      <c r="O2105">
        <f>shipments[[#This Row],[Sales Amount]]-shipments[[#This Row],[Total Cost]]</f>
        <v>4135.58</v>
      </c>
      <c r="P2105" s="9">
        <f>shipments[[#This Row],[Profit]]/shipments[[#This Row],[Sales Amount]]</f>
        <v>0.5697568368120135</v>
      </c>
    </row>
    <row r="2106" spans="1:16" x14ac:dyDescent="1">
      <c r="A2106" t="s">
        <v>2144</v>
      </c>
      <c r="B2106" t="s">
        <v>8041</v>
      </c>
      <c r="C2106" t="s">
        <v>8017</v>
      </c>
      <c r="D2106" t="s">
        <v>8032</v>
      </c>
      <c r="E2106" s="1">
        <v>45548</v>
      </c>
      <c r="F2106">
        <v>6023.25</v>
      </c>
      <c r="G2106">
        <v>335</v>
      </c>
      <c r="H2106" t="s">
        <v>25</v>
      </c>
      <c r="I2106" t="str">
        <f>_xlfn.XLOOKUP(shipments[[#This Row],[SPID]],people[SPID],people[Sales_person],"NA",0)</f>
        <v>Curtice Advani</v>
      </c>
      <c r="J2106">
        <f>YEAR(shipments[[#This Row],[Shipdate]])</f>
        <v>2024</v>
      </c>
      <c r="K2106">
        <f>MONTH(shipments[[#This Row],[Shipdate]])</f>
        <v>9</v>
      </c>
      <c r="L2106" t="str">
        <f>TEXT(shipments[[#This Row],[Shipdate]],"mmmm")</f>
        <v>September</v>
      </c>
      <c r="M2106">
        <f>_xlfn.XLOOKUP(shipments[[#This Row],[PID]],products[PID],products[Cost_per_box],"NA",0)</f>
        <v>7.73</v>
      </c>
      <c r="N2106">
        <f>shipments[[#This Row],[Boxes]]*shipments[[#This Row],[Cost Per Box]]</f>
        <v>2589.5500000000002</v>
      </c>
      <c r="O2106">
        <f>shipments[[#This Row],[Sales Amount]]-shipments[[#This Row],[Total Cost]]</f>
        <v>3433.7</v>
      </c>
      <c r="P2106" s="9">
        <f>shipments[[#This Row],[Profit]]/shipments[[#This Row],[Sales Amount]]</f>
        <v>0.57007429543850907</v>
      </c>
    </row>
    <row r="2107" spans="1:16" x14ac:dyDescent="1">
      <c r="A2107" t="s">
        <v>2145</v>
      </c>
      <c r="B2107" t="s">
        <v>8041</v>
      </c>
      <c r="C2107" t="s">
        <v>8017</v>
      </c>
      <c r="D2107" t="s">
        <v>8032</v>
      </c>
      <c r="E2107" s="1">
        <v>45387</v>
      </c>
      <c r="F2107">
        <v>2805.75</v>
      </c>
      <c r="G2107">
        <v>156</v>
      </c>
      <c r="H2107" t="s">
        <v>6</v>
      </c>
      <c r="I2107" t="str">
        <f>_xlfn.XLOOKUP(shipments[[#This Row],[SPID]],people[SPID],people[Sales_person],"NA",0)</f>
        <v>Curtice Advani</v>
      </c>
      <c r="J2107">
        <f>YEAR(shipments[[#This Row],[Shipdate]])</f>
        <v>2024</v>
      </c>
      <c r="K2107">
        <f>MONTH(shipments[[#This Row],[Shipdate]])</f>
        <v>4</v>
      </c>
      <c r="L2107" t="str">
        <f>TEXT(shipments[[#This Row],[Shipdate]],"mmmm")</f>
        <v>April</v>
      </c>
      <c r="M2107">
        <f>_xlfn.XLOOKUP(shipments[[#This Row],[PID]],products[PID],products[Cost_per_box],"NA",0)</f>
        <v>7.73</v>
      </c>
      <c r="N2107">
        <f>shipments[[#This Row],[Boxes]]*shipments[[#This Row],[Cost Per Box]]</f>
        <v>1205.8800000000001</v>
      </c>
      <c r="O2107">
        <f>shipments[[#This Row],[Sales Amount]]-shipments[[#This Row],[Total Cost]]</f>
        <v>1599.87</v>
      </c>
      <c r="P2107" s="9">
        <f>shipments[[#This Row],[Profit]]/shipments[[#This Row],[Sales Amount]]</f>
        <v>0.57021117348302586</v>
      </c>
    </row>
    <row r="2108" spans="1:16" x14ac:dyDescent="1">
      <c r="A2108" t="s">
        <v>2146</v>
      </c>
      <c r="B2108" t="s">
        <v>8041</v>
      </c>
      <c r="C2108" t="s">
        <v>8017</v>
      </c>
      <c r="D2108" t="s">
        <v>8037</v>
      </c>
      <c r="E2108" s="1">
        <v>45152</v>
      </c>
      <c r="F2108">
        <v>6903</v>
      </c>
      <c r="G2108">
        <v>329</v>
      </c>
      <c r="H2108" t="s">
        <v>6</v>
      </c>
      <c r="I2108" t="str">
        <f>_xlfn.XLOOKUP(shipments[[#This Row],[SPID]],people[SPID],people[Sales_person],"NA",0)</f>
        <v>Curtice Advani</v>
      </c>
      <c r="J2108">
        <f>YEAR(shipments[[#This Row],[Shipdate]])</f>
        <v>2023</v>
      </c>
      <c r="K2108">
        <f>MONTH(shipments[[#This Row],[Shipdate]])</f>
        <v>8</v>
      </c>
      <c r="L2108" t="str">
        <f>TEXT(shipments[[#This Row],[Shipdate]],"mmmm")</f>
        <v>August</v>
      </c>
      <c r="M2108">
        <f>_xlfn.XLOOKUP(shipments[[#This Row],[PID]],products[PID],products[Cost_per_box],"NA",0)</f>
        <v>7.73</v>
      </c>
      <c r="N2108">
        <f>shipments[[#This Row],[Boxes]]*shipments[[#This Row],[Cost Per Box]]</f>
        <v>2543.17</v>
      </c>
      <c r="O2108">
        <f>shipments[[#This Row],[Sales Amount]]-shipments[[#This Row],[Total Cost]]</f>
        <v>4359.83</v>
      </c>
      <c r="P2108" s="9">
        <f>shipments[[#This Row],[Profit]]/shipments[[#This Row],[Sales Amount]]</f>
        <v>0.63158481819498768</v>
      </c>
    </row>
    <row r="2109" spans="1:16" x14ac:dyDescent="1">
      <c r="A2109" t="s">
        <v>2147</v>
      </c>
      <c r="B2109" t="s">
        <v>8041</v>
      </c>
      <c r="C2109" t="s">
        <v>8017</v>
      </c>
      <c r="D2109" t="s">
        <v>8035</v>
      </c>
      <c r="E2109" s="1">
        <v>45260</v>
      </c>
      <c r="F2109">
        <v>9776.25</v>
      </c>
      <c r="G2109">
        <v>466</v>
      </c>
      <c r="H2109" t="s">
        <v>6</v>
      </c>
      <c r="I2109" t="str">
        <f>_xlfn.XLOOKUP(shipments[[#This Row],[SPID]],people[SPID],people[Sales_person],"NA",0)</f>
        <v>Curtice Advani</v>
      </c>
      <c r="J2109">
        <f>YEAR(shipments[[#This Row],[Shipdate]])</f>
        <v>2023</v>
      </c>
      <c r="K2109">
        <f>MONTH(shipments[[#This Row],[Shipdate]])</f>
        <v>11</v>
      </c>
      <c r="L2109" t="str">
        <f>TEXT(shipments[[#This Row],[Shipdate]],"mmmm")</f>
        <v>November</v>
      </c>
      <c r="M2109">
        <f>_xlfn.XLOOKUP(shipments[[#This Row],[PID]],products[PID],products[Cost_per_box],"NA",0)</f>
        <v>7.73</v>
      </c>
      <c r="N2109">
        <f>shipments[[#This Row],[Boxes]]*shipments[[#This Row],[Cost Per Box]]</f>
        <v>3602.1800000000003</v>
      </c>
      <c r="O2109">
        <f>shipments[[#This Row],[Sales Amount]]-shipments[[#This Row],[Total Cost]]</f>
        <v>6174.07</v>
      </c>
      <c r="P2109" s="9">
        <f>shipments[[#This Row],[Profit]]/shipments[[#This Row],[Sales Amount]]</f>
        <v>0.63153765503132586</v>
      </c>
    </row>
    <row r="2110" spans="1:16" x14ac:dyDescent="1">
      <c r="A2110" t="s">
        <v>2148</v>
      </c>
      <c r="B2110" t="s">
        <v>8041</v>
      </c>
      <c r="C2110" t="s">
        <v>8018</v>
      </c>
      <c r="D2110" t="s">
        <v>8032</v>
      </c>
      <c r="E2110" s="1">
        <v>45351</v>
      </c>
      <c r="F2110">
        <v>3935.25</v>
      </c>
      <c r="G2110">
        <v>179</v>
      </c>
      <c r="H2110" t="s">
        <v>6</v>
      </c>
      <c r="I2110" t="str">
        <f>_xlfn.XLOOKUP(shipments[[#This Row],[SPID]],people[SPID],people[Sales_person],"NA",0)</f>
        <v>Curtice Advani</v>
      </c>
      <c r="J2110">
        <f>YEAR(shipments[[#This Row],[Shipdate]])</f>
        <v>2024</v>
      </c>
      <c r="K2110">
        <f>MONTH(shipments[[#This Row],[Shipdate]])</f>
        <v>2</v>
      </c>
      <c r="L2110" t="str">
        <f>TEXT(shipments[[#This Row],[Shipdate]],"mmmm")</f>
        <v>February</v>
      </c>
      <c r="M2110">
        <f>_xlfn.XLOOKUP(shipments[[#This Row],[PID]],products[PID],products[Cost_per_box],"NA",0)</f>
        <v>3.68</v>
      </c>
      <c r="N2110">
        <f>shipments[[#This Row],[Boxes]]*shipments[[#This Row],[Cost Per Box]]</f>
        <v>658.72</v>
      </c>
      <c r="O2110">
        <f>shipments[[#This Row],[Sales Amount]]-shipments[[#This Row],[Total Cost]]</f>
        <v>3276.5299999999997</v>
      </c>
      <c r="P2110" s="9">
        <f>shipments[[#This Row],[Profit]]/shipments[[#This Row],[Sales Amount]]</f>
        <v>0.83261038053490877</v>
      </c>
    </row>
    <row r="2111" spans="1:16" x14ac:dyDescent="1">
      <c r="A2111" t="s">
        <v>2149</v>
      </c>
      <c r="B2111" t="s">
        <v>8041</v>
      </c>
      <c r="C2111" t="s">
        <v>8019</v>
      </c>
      <c r="D2111" t="s">
        <v>8036</v>
      </c>
      <c r="E2111" s="1">
        <v>45334</v>
      </c>
      <c r="F2111">
        <v>5010.75</v>
      </c>
      <c r="G2111">
        <v>386</v>
      </c>
      <c r="H2111" t="s">
        <v>6</v>
      </c>
      <c r="I2111" t="str">
        <f>_xlfn.XLOOKUP(shipments[[#This Row],[SPID]],people[SPID],people[Sales_person],"NA",0)</f>
        <v>Curtice Advani</v>
      </c>
      <c r="J2111">
        <f>YEAR(shipments[[#This Row],[Shipdate]])</f>
        <v>2024</v>
      </c>
      <c r="K2111">
        <f>MONTH(shipments[[#This Row],[Shipdate]])</f>
        <v>2</v>
      </c>
      <c r="L2111" t="str">
        <f>TEXT(shipments[[#This Row],[Shipdate]],"mmmm")</f>
        <v>February</v>
      </c>
      <c r="M2111">
        <f>_xlfn.XLOOKUP(shipments[[#This Row],[PID]],products[PID],products[Cost_per_box],"NA",0)</f>
        <v>8.2200000000000006</v>
      </c>
      <c r="N2111">
        <f>shipments[[#This Row],[Boxes]]*shipments[[#This Row],[Cost Per Box]]</f>
        <v>3172.92</v>
      </c>
      <c r="O2111">
        <f>shipments[[#This Row],[Sales Amount]]-shipments[[#This Row],[Total Cost]]</f>
        <v>1837.83</v>
      </c>
      <c r="P2111" s="9">
        <f>shipments[[#This Row],[Profit]]/shipments[[#This Row],[Sales Amount]]</f>
        <v>0.36677742852866335</v>
      </c>
    </row>
    <row r="2112" spans="1:16" x14ac:dyDescent="1">
      <c r="A2112" t="s">
        <v>2150</v>
      </c>
      <c r="B2112" t="s">
        <v>8041</v>
      </c>
      <c r="C2112" t="s">
        <v>8019</v>
      </c>
      <c r="D2112" t="s">
        <v>8032</v>
      </c>
      <c r="E2112" s="1">
        <v>45334</v>
      </c>
      <c r="F2112">
        <v>3375</v>
      </c>
      <c r="G2112">
        <v>260</v>
      </c>
      <c r="H2112" t="s">
        <v>6</v>
      </c>
      <c r="I2112" t="str">
        <f>_xlfn.XLOOKUP(shipments[[#This Row],[SPID]],people[SPID],people[Sales_person],"NA",0)</f>
        <v>Curtice Advani</v>
      </c>
      <c r="J2112">
        <f>YEAR(shipments[[#This Row],[Shipdate]])</f>
        <v>2024</v>
      </c>
      <c r="K2112">
        <f>MONTH(shipments[[#This Row],[Shipdate]])</f>
        <v>2</v>
      </c>
      <c r="L2112" t="str">
        <f>TEXT(shipments[[#This Row],[Shipdate]],"mmmm")</f>
        <v>February</v>
      </c>
      <c r="M2112">
        <f>_xlfn.XLOOKUP(shipments[[#This Row],[PID]],products[PID],products[Cost_per_box],"NA",0)</f>
        <v>8.2200000000000006</v>
      </c>
      <c r="N2112">
        <f>shipments[[#This Row],[Boxes]]*shipments[[#This Row],[Cost Per Box]]</f>
        <v>2137.2000000000003</v>
      </c>
      <c r="O2112">
        <f>shipments[[#This Row],[Sales Amount]]-shipments[[#This Row],[Total Cost]]</f>
        <v>1237.7999999999997</v>
      </c>
      <c r="P2112" s="9">
        <f>shipments[[#This Row],[Profit]]/shipments[[#This Row],[Sales Amount]]</f>
        <v>0.3667555555555555</v>
      </c>
    </row>
    <row r="2113" spans="1:16" x14ac:dyDescent="1">
      <c r="A2113" t="s">
        <v>2151</v>
      </c>
      <c r="B2113" t="s">
        <v>8041</v>
      </c>
      <c r="C2113" t="s">
        <v>8019</v>
      </c>
      <c r="D2113" t="s">
        <v>8037</v>
      </c>
      <c r="E2113" s="1">
        <v>45401</v>
      </c>
      <c r="F2113">
        <v>4299.75</v>
      </c>
      <c r="G2113">
        <v>331</v>
      </c>
      <c r="H2113" t="s">
        <v>6</v>
      </c>
      <c r="I2113" t="str">
        <f>_xlfn.XLOOKUP(shipments[[#This Row],[SPID]],people[SPID],people[Sales_person],"NA",0)</f>
        <v>Curtice Advani</v>
      </c>
      <c r="J2113">
        <f>YEAR(shipments[[#This Row],[Shipdate]])</f>
        <v>2024</v>
      </c>
      <c r="K2113">
        <f>MONTH(shipments[[#This Row],[Shipdate]])</f>
        <v>4</v>
      </c>
      <c r="L2113" t="str">
        <f>TEXT(shipments[[#This Row],[Shipdate]],"mmmm")</f>
        <v>April</v>
      </c>
      <c r="M2113">
        <f>_xlfn.XLOOKUP(shipments[[#This Row],[PID]],products[PID],products[Cost_per_box],"NA",0)</f>
        <v>8.2200000000000006</v>
      </c>
      <c r="N2113">
        <f>shipments[[#This Row],[Boxes]]*shipments[[#This Row],[Cost Per Box]]</f>
        <v>2720.82</v>
      </c>
      <c r="O2113">
        <f>shipments[[#This Row],[Sales Amount]]-shipments[[#This Row],[Total Cost]]</f>
        <v>1578.9299999999998</v>
      </c>
      <c r="P2113" s="9">
        <f>shipments[[#This Row],[Profit]]/shipments[[#This Row],[Sales Amount]]</f>
        <v>0.36721437292865861</v>
      </c>
    </row>
    <row r="2114" spans="1:16" x14ac:dyDescent="1">
      <c r="A2114" t="s">
        <v>2152</v>
      </c>
      <c r="B2114" t="s">
        <v>8041</v>
      </c>
      <c r="C2114" t="s">
        <v>8019</v>
      </c>
      <c r="D2114" t="s">
        <v>8032</v>
      </c>
      <c r="E2114" s="1">
        <v>45456</v>
      </c>
      <c r="F2114">
        <v>3521.25</v>
      </c>
      <c r="G2114">
        <v>252</v>
      </c>
      <c r="H2114" t="s">
        <v>6</v>
      </c>
      <c r="I2114" t="str">
        <f>_xlfn.XLOOKUP(shipments[[#This Row],[SPID]],people[SPID],people[Sales_person],"NA",0)</f>
        <v>Curtice Advani</v>
      </c>
      <c r="J2114">
        <f>YEAR(shipments[[#This Row],[Shipdate]])</f>
        <v>2024</v>
      </c>
      <c r="K2114">
        <f>MONTH(shipments[[#This Row],[Shipdate]])</f>
        <v>6</v>
      </c>
      <c r="L2114" t="str">
        <f>TEXT(shipments[[#This Row],[Shipdate]],"mmmm")</f>
        <v>June</v>
      </c>
      <c r="M2114">
        <f>_xlfn.XLOOKUP(shipments[[#This Row],[PID]],products[PID],products[Cost_per_box],"NA",0)</f>
        <v>8.2200000000000006</v>
      </c>
      <c r="N2114">
        <f>shipments[[#This Row],[Boxes]]*shipments[[#This Row],[Cost Per Box]]</f>
        <v>2071.44</v>
      </c>
      <c r="O2114">
        <f>shipments[[#This Row],[Sales Amount]]-shipments[[#This Row],[Total Cost]]</f>
        <v>1449.81</v>
      </c>
      <c r="P2114" s="9">
        <f>shipments[[#This Row],[Profit]]/shipments[[#This Row],[Sales Amount]]</f>
        <v>0.41173162939297125</v>
      </c>
    </row>
    <row r="2115" spans="1:16" x14ac:dyDescent="1">
      <c r="A2115" t="s">
        <v>2153</v>
      </c>
      <c r="B2115" t="s">
        <v>8041</v>
      </c>
      <c r="C2115" t="s">
        <v>8019</v>
      </c>
      <c r="D2115" t="s">
        <v>8032</v>
      </c>
      <c r="E2115" s="1">
        <v>45085</v>
      </c>
      <c r="F2115">
        <v>6340.5</v>
      </c>
      <c r="G2115">
        <v>453</v>
      </c>
      <c r="H2115" t="s">
        <v>6</v>
      </c>
      <c r="I2115" t="str">
        <f>_xlfn.XLOOKUP(shipments[[#This Row],[SPID]],people[SPID],people[Sales_person],"NA",0)</f>
        <v>Curtice Advani</v>
      </c>
      <c r="J2115">
        <f>YEAR(shipments[[#This Row],[Shipdate]])</f>
        <v>2023</v>
      </c>
      <c r="K2115">
        <f>MONTH(shipments[[#This Row],[Shipdate]])</f>
        <v>6</v>
      </c>
      <c r="L2115" t="str">
        <f>TEXT(shipments[[#This Row],[Shipdate]],"mmmm")</f>
        <v>June</v>
      </c>
      <c r="M2115">
        <f>_xlfn.XLOOKUP(shipments[[#This Row],[PID]],products[PID],products[Cost_per_box],"NA",0)</f>
        <v>8.2200000000000006</v>
      </c>
      <c r="N2115">
        <f>shipments[[#This Row],[Boxes]]*shipments[[#This Row],[Cost Per Box]]</f>
        <v>3723.6600000000003</v>
      </c>
      <c r="O2115">
        <f>shipments[[#This Row],[Sales Amount]]-shipments[[#This Row],[Total Cost]]</f>
        <v>2616.8399999999997</v>
      </c>
      <c r="P2115" s="9">
        <f>shipments[[#This Row],[Profit]]/shipments[[#This Row],[Sales Amount]]</f>
        <v>0.41271823988644424</v>
      </c>
    </row>
    <row r="2116" spans="1:16" x14ac:dyDescent="1">
      <c r="A2116" t="s">
        <v>2154</v>
      </c>
      <c r="B2116" t="s">
        <v>8041</v>
      </c>
      <c r="C2116" t="s">
        <v>8020</v>
      </c>
      <c r="D2116" t="s">
        <v>8033</v>
      </c>
      <c r="E2116" s="1">
        <v>45401</v>
      </c>
      <c r="F2116">
        <v>7132.5</v>
      </c>
      <c r="G2116">
        <v>340</v>
      </c>
      <c r="H2116" t="s">
        <v>39</v>
      </c>
      <c r="I2116" t="str">
        <f>_xlfn.XLOOKUP(shipments[[#This Row],[SPID]],people[SPID],people[Sales_person],"NA",0)</f>
        <v>Curtice Advani</v>
      </c>
      <c r="J2116">
        <f>YEAR(shipments[[#This Row],[Shipdate]])</f>
        <v>2024</v>
      </c>
      <c r="K2116">
        <f>MONTH(shipments[[#This Row],[Shipdate]])</f>
        <v>4</v>
      </c>
      <c r="L2116" t="str">
        <f>TEXT(shipments[[#This Row],[Shipdate]],"mmmm")</f>
        <v>April</v>
      </c>
      <c r="M2116">
        <f>_xlfn.XLOOKUP(shipments[[#This Row],[PID]],products[PID],products[Cost_per_box],"NA",0)</f>
        <v>10.23</v>
      </c>
      <c r="N2116">
        <f>shipments[[#This Row],[Boxes]]*shipments[[#This Row],[Cost Per Box]]</f>
        <v>3478.2000000000003</v>
      </c>
      <c r="O2116">
        <f>shipments[[#This Row],[Sales Amount]]-shipments[[#This Row],[Total Cost]]</f>
        <v>3654.2999999999997</v>
      </c>
      <c r="P2116" s="9">
        <f>shipments[[#This Row],[Profit]]/shipments[[#This Row],[Sales Amount]]</f>
        <v>0.51234490010515243</v>
      </c>
    </row>
    <row r="2117" spans="1:16" x14ac:dyDescent="1">
      <c r="A2117" t="s">
        <v>2155</v>
      </c>
      <c r="B2117" t="s">
        <v>8041</v>
      </c>
      <c r="C2117" t="s">
        <v>8020</v>
      </c>
      <c r="D2117" t="s">
        <v>8034</v>
      </c>
      <c r="E2117" s="1">
        <v>45456</v>
      </c>
      <c r="F2117">
        <v>2625.75</v>
      </c>
      <c r="G2117">
        <v>155</v>
      </c>
      <c r="H2117" t="s">
        <v>6</v>
      </c>
      <c r="I2117" t="str">
        <f>_xlfn.XLOOKUP(shipments[[#This Row],[SPID]],people[SPID],people[Sales_person],"NA",0)</f>
        <v>Curtice Advani</v>
      </c>
      <c r="J2117">
        <f>YEAR(shipments[[#This Row],[Shipdate]])</f>
        <v>2024</v>
      </c>
      <c r="K2117">
        <f>MONTH(shipments[[#This Row],[Shipdate]])</f>
        <v>6</v>
      </c>
      <c r="L2117" t="str">
        <f>TEXT(shipments[[#This Row],[Shipdate]],"mmmm")</f>
        <v>June</v>
      </c>
      <c r="M2117">
        <f>_xlfn.XLOOKUP(shipments[[#This Row],[PID]],products[PID],products[Cost_per_box],"NA",0)</f>
        <v>10.23</v>
      </c>
      <c r="N2117">
        <f>shipments[[#This Row],[Boxes]]*shipments[[#This Row],[Cost Per Box]]</f>
        <v>1585.65</v>
      </c>
      <c r="O2117">
        <f>shipments[[#This Row],[Sales Amount]]-shipments[[#This Row],[Total Cost]]</f>
        <v>1040.0999999999999</v>
      </c>
      <c r="P2117" s="9">
        <f>shipments[[#This Row],[Profit]]/shipments[[#This Row],[Sales Amount]]</f>
        <v>0.39611539560125675</v>
      </c>
    </row>
    <row r="2118" spans="1:16" x14ac:dyDescent="1">
      <c r="A2118" t="s">
        <v>2156</v>
      </c>
      <c r="B2118" t="s">
        <v>8041</v>
      </c>
      <c r="C2118" t="s">
        <v>8020</v>
      </c>
      <c r="D2118" t="s">
        <v>8036</v>
      </c>
      <c r="E2118" s="1">
        <v>44939</v>
      </c>
      <c r="F2118">
        <v>8001</v>
      </c>
      <c r="G2118">
        <v>471</v>
      </c>
      <c r="H2118" t="s">
        <v>6</v>
      </c>
      <c r="I2118" t="str">
        <f>_xlfn.XLOOKUP(shipments[[#This Row],[SPID]],people[SPID],people[Sales_person],"NA",0)</f>
        <v>Curtice Advani</v>
      </c>
      <c r="J2118">
        <f>YEAR(shipments[[#This Row],[Shipdate]])</f>
        <v>2023</v>
      </c>
      <c r="K2118">
        <f>MONTH(shipments[[#This Row],[Shipdate]])</f>
        <v>1</v>
      </c>
      <c r="L2118" t="str">
        <f>TEXT(shipments[[#This Row],[Shipdate]],"mmmm")</f>
        <v>January</v>
      </c>
      <c r="M2118">
        <f>_xlfn.XLOOKUP(shipments[[#This Row],[PID]],products[PID],products[Cost_per_box],"NA",0)</f>
        <v>10.23</v>
      </c>
      <c r="N2118">
        <f>shipments[[#This Row],[Boxes]]*shipments[[#This Row],[Cost Per Box]]</f>
        <v>4818.33</v>
      </c>
      <c r="O2118">
        <f>shipments[[#This Row],[Sales Amount]]-shipments[[#This Row],[Total Cost]]</f>
        <v>3182.67</v>
      </c>
      <c r="P2118" s="9">
        <f>shipments[[#This Row],[Profit]]/shipments[[#This Row],[Sales Amount]]</f>
        <v>0.39778402699662541</v>
      </c>
    </row>
    <row r="2119" spans="1:16" x14ac:dyDescent="1">
      <c r="A2119" t="s">
        <v>2157</v>
      </c>
      <c r="B2119" t="s">
        <v>8041</v>
      </c>
      <c r="C2119" t="s">
        <v>8020</v>
      </c>
      <c r="D2119" t="s">
        <v>8037</v>
      </c>
      <c r="E2119" s="1">
        <v>45541</v>
      </c>
      <c r="F2119">
        <v>10984.5</v>
      </c>
      <c r="G2119">
        <v>579</v>
      </c>
      <c r="H2119" t="s">
        <v>25</v>
      </c>
      <c r="I2119" t="str">
        <f>_xlfn.XLOOKUP(shipments[[#This Row],[SPID]],people[SPID],people[Sales_person],"NA",0)</f>
        <v>Curtice Advani</v>
      </c>
      <c r="J2119">
        <f>YEAR(shipments[[#This Row],[Shipdate]])</f>
        <v>2024</v>
      </c>
      <c r="K2119">
        <f>MONTH(shipments[[#This Row],[Shipdate]])</f>
        <v>9</v>
      </c>
      <c r="L2119" t="str">
        <f>TEXT(shipments[[#This Row],[Shipdate]],"mmmm")</f>
        <v>September</v>
      </c>
      <c r="M2119">
        <f>_xlfn.XLOOKUP(shipments[[#This Row],[PID]],products[PID],products[Cost_per_box],"NA",0)</f>
        <v>10.23</v>
      </c>
      <c r="N2119">
        <f>shipments[[#This Row],[Boxes]]*shipments[[#This Row],[Cost Per Box]]</f>
        <v>5923.17</v>
      </c>
      <c r="O2119">
        <f>shipments[[#This Row],[Sales Amount]]-shipments[[#This Row],[Total Cost]]</f>
        <v>5061.33</v>
      </c>
      <c r="P2119" s="9">
        <f>shipments[[#This Row],[Profit]]/shipments[[#This Row],[Sales Amount]]</f>
        <v>0.46077017615731258</v>
      </c>
    </row>
    <row r="2120" spans="1:16" x14ac:dyDescent="1">
      <c r="A2120" t="s">
        <v>2158</v>
      </c>
      <c r="B2120" t="s">
        <v>8041</v>
      </c>
      <c r="C2120" t="s">
        <v>8021</v>
      </c>
      <c r="D2120" t="s">
        <v>8036</v>
      </c>
      <c r="E2120" s="1">
        <v>45084</v>
      </c>
      <c r="F2120">
        <v>5193</v>
      </c>
      <c r="G2120">
        <v>400</v>
      </c>
      <c r="H2120" t="s">
        <v>6</v>
      </c>
      <c r="I2120" t="str">
        <f>_xlfn.XLOOKUP(shipments[[#This Row],[SPID]],people[SPID],people[Sales_person],"NA",0)</f>
        <v>Curtice Advani</v>
      </c>
      <c r="J2120">
        <f>YEAR(shipments[[#This Row],[Shipdate]])</f>
        <v>2023</v>
      </c>
      <c r="K2120">
        <f>MONTH(shipments[[#This Row],[Shipdate]])</f>
        <v>6</v>
      </c>
      <c r="L2120" t="str">
        <f>TEXT(shipments[[#This Row],[Shipdate]],"mmmm")</f>
        <v>June</v>
      </c>
      <c r="M2120">
        <f>_xlfn.XLOOKUP(shipments[[#This Row],[PID]],products[PID],products[Cost_per_box],"NA",0)</f>
        <v>4.74</v>
      </c>
      <c r="N2120">
        <f>shipments[[#This Row],[Boxes]]*shipments[[#This Row],[Cost Per Box]]</f>
        <v>1896</v>
      </c>
      <c r="O2120">
        <f>shipments[[#This Row],[Sales Amount]]-shipments[[#This Row],[Total Cost]]</f>
        <v>3297</v>
      </c>
      <c r="P2120" s="9">
        <f>shipments[[#This Row],[Profit]]/shipments[[#This Row],[Sales Amount]]</f>
        <v>0.63489312536106302</v>
      </c>
    </row>
    <row r="2121" spans="1:16" x14ac:dyDescent="1">
      <c r="A2121" t="s">
        <v>2159</v>
      </c>
      <c r="B2121" t="s">
        <v>8041</v>
      </c>
      <c r="C2121" t="s">
        <v>8022</v>
      </c>
      <c r="D2121" t="s">
        <v>8036</v>
      </c>
      <c r="E2121" s="1">
        <v>45446</v>
      </c>
      <c r="F2121">
        <v>495</v>
      </c>
      <c r="G2121">
        <v>71</v>
      </c>
      <c r="H2121" t="s">
        <v>6</v>
      </c>
      <c r="I2121" t="str">
        <f>_xlfn.XLOOKUP(shipments[[#This Row],[SPID]],people[SPID],people[Sales_person],"NA",0)</f>
        <v>Curtice Advani</v>
      </c>
      <c r="J2121">
        <f>YEAR(shipments[[#This Row],[Shipdate]])</f>
        <v>2024</v>
      </c>
      <c r="K2121">
        <f>MONTH(shipments[[#This Row],[Shipdate]])</f>
        <v>6</v>
      </c>
      <c r="L2121" t="str">
        <f>TEXT(shipments[[#This Row],[Shipdate]],"mmmm")</f>
        <v>June</v>
      </c>
      <c r="M2121">
        <f>_xlfn.XLOOKUP(shipments[[#This Row],[PID]],products[PID],products[Cost_per_box],"NA",0)</f>
        <v>10.51</v>
      </c>
      <c r="N2121">
        <f>shipments[[#This Row],[Boxes]]*shipments[[#This Row],[Cost Per Box]]</f>
        <v>746.21</v>
      </c>
      <c r="O2121">
        <f>shipments[[#This Row],[Sales Amount]]-shipments[[#This Row],[Total Cost]]</f>
        <v>-251.21000000000004</v>
      </c>
      <c r="P2121" s="9">
        <f>shipments[[#This Row],[Profit]]/shipments[[#This Row],[Sales Amount]]</f>
        <v>-0.50749494949494955</v>
      </c>
    </row>
    <row r="2122" spans="1:16" x14ac:dyDescent="1">
      <c r="A2122" t="s">
        <v>2160</v>
      </c>
      <c r="B2122" t="s">
        <v>8041</v>
      </c>
      <c r="C2122" t="s">
        <v>8022</v>
      </c>
      <c r="D2122" t="s">
        <v>8032</v>
      </c>
      <c r="E2122" s="1">
        <v>45184</v>
      </c>
      <c r="F2122">
        <v>4032</v>
      </c>
      <c r="G2122">
        <v>672</v>
      </c>
      <c r="H2122" t="s">
        <v>6</v>
      </c>
      <c r="I2122" t="str">
        <f>_xlfn.XLOOKUP(shipments[[#This Row],[SPID]],people[SPID],people[Sales_person],"NA",0)</f>
        <v>Curtice Advani</v>
      </c>
      <c r="J2122">
        <f>YEAR(shipments[[#This Row],[Shipdate]])</f>
        <v>2023</v>
      </c>
      <c r="K2122">
        <f>MONTH(shipments[[#This Row],[Shipdate]])</f>
        <v>9</v>
      </c>
      <c r="L2122" t="str">
        <f>TEXT(shipments[[#This Row],[Shipdate]],"mmmm")</f>
        <v>September</v>
      </c>
      <c r="M2122">
        <f>_xlfn.XLOOKUP(shipments[[#This Row],[PID]],products[PID],products[Cost_per_box],"NA",0)</f>
        <v>10.51</v>
      </c>
      <c r="N2122">
        <f>shipments[[#This Row],[Boxes]]*shipments[[#This Row],[Cost Per Box]]</f>
        <v>7062.72</v>
      </c>
      <c r="O2122">
        <f>shipments[[#This Row],[Sales Amount]]-shipments[[#This Row],[Total Cost]]</f>
        <v>-3030.7200000000003</v>
      </c>
      <c r="P2122" s="9">
        <f>shipments[[#This Row],[Profit]]/shipments[[#This Row],[Sales Amount]]</f>
        <v>-0.75166666666666671</v>
      </c>
    </row>
    <row r="2123" spans="1:16" x14ac:dyDescent="1">
      <c r="A2123" t="s">
        <v>2161</v>
      </c>
      <c r="B2123" t="s">
        <v>8041</v>
      </c>
      <c r="C2123" t="s">
        <v>8022</v>
      </c>
      <c r="D2123" t="s">
        <v>8037</v>
      </c>
      <c r="E2123" s="1">
        <v>45365</v>
      </c>
      <c r="F2123">
        <v>992.25</v>
      </c>
      <c r="G2123">
        <v>125</v>
      </c>
      <c r="H2123" t="s">
        <v>6</v>
      </c>
      <c r="I2123" t="str">
        <f>_xlfn.XLOOKUP(shipments[[#This Row],[SPID]],people[SPID],people[Sales_person],"NA",0)</f>
        <v>Curtice Advani</v>
      </c>
      <c r="J2123">
        <f>YEAR(shipments[[#This Row],[Shipdate]])</f>
        <v>2024</v>
      </c>
      <c r="K2123">
        <f>MONTH(shipments[[#This Row],[Shipdate]])</f>
        <v>3</v>
      </c>
      <c r="L2123" t="str">
        <f>TEXT(shipments[[#This Row],[Shipdate]],"mmmm")</f>
        <v>March</v>
      </c>
      <c r="M2123">
        <f>_xlfn.XLOOKUP(shipments[[#This Row],[PID]],products[PID],products[Cost_per_box],"NA",0)</f>
        <v>10.51</v>
      </c>
      <c r="N2123">
        <f>shipments[[#This Row],[Boxes]]*shipments[[#This Row],[Cost Per Box]]</f>
        <v>1313.75</v>
      </c>
      <c r="O2123">
        <f>shipments[[#This Row],[Sales Amount]]-shipments[[#This Row],[Total Cost]]</f>
        <v>-321.5</v>
      </c>
      <c r="P2123" s="9">
        <f>shipments[[#This Row],[Profit]]/shipments[[#This Row],[Sales Amount]]</f>
        <v>-0.32401108591584782</v>
      </c>
    </row>
    <row r="2124" spans="1:16" x14ac:dyDescent="1">
      <c r="A2124" t="s">
        <v>2162</v>
      </c>
      <c r="B2124" t="s">
        <v>8041</v>
      </c>
      <c r="C2124" t="s">
        <v>8022</v>
      </c>
      <c r="D2124" t="s">
        <v>8037</v>
      </c>
      <c r="E2124" s="1">
        <v>45471</v>
      </c>
      <c r="F2124">
        <v>5987.25</v>
      </c>
      <c r="G2124">
        <v>998</v>
      </c>
      <c r="H2124" t="s">
        <v>39</v>
      </c>
      <c r="I2124" t="str">
        <f>_xlfn.XLOOKUP(shipments[[#This Row],[SPID]],people[SPID],people[Sales_person],"NA",0)</f>
        <v>Curtice Advani</v>
      </c>
      <c r="J2124">
        <f>YEAR(shipments[[#This Row],[Shipdate]])</f>
        <v>2024</v>
      </c>
      <c r="K2124">
        <f>MONTH(shipments[[#This Row],[Shipdate]])</f>
        <v>6</v>
      </c>
      <c r="L2124" t="str">
        <f>TEXT(shipments[[#This Row],[Shipdate]],"mmmm")</f>
        <v>June</v>
      </c>
      <c r="M2124">
        <f>_xlfn.XLOOKUP(shipments[[#This Row],[PID]],products[PID],products[Cost_per_box],"NA",0)</f>
        <v>10.51</v>
      </c>
      <c r="N2124">
        <f>shipments[[#This Row],[Boxes]]*shipments[[#This Row],[Cost Per Box]]</f>
        <v>10488.98</v>
      </c>
      <c r="O2124">
        <f>shipments[[#This Row],[Sales Amount]]-shipments[[#This Row],[Total Cost]]</f>
        <v>-4501.7299999999996</v>
      </c>
      <c r="P2124" s="9">
        <f>shipments[[#This Row],[Profit]]/shipments[[#This Row],[Sales Amount]]</f>
        <v>-0.75188609127729755</v>
      </c>
    </row>
    <row r="2125" spans="1:16" x14ac:dyDescent="1">
      <c r="A2125" t="s">
        <v>2163</v>
      </c>
      <c r="B2125" t="s">
        <v>8041</v>
      </c>
      <c r="C2125" t="s">
        <v>8023</v>
      </c>
      <c r="D2125" t="s">
        <v>8032</v>
      </c>
      <c r="E2125" s="1">
        <v>45287</v>
      </c>
      <c r="F2125">
        <v>4014</v>
      </c>
      <c r="G2125">
        <v>237</v>
      </c>
      <c r="H2125" t="s">
        <v>39</v>
      </c>
      <c r="I2125" t="str">
        <f>_xlfn.XLOOKUP(shipments[[#This Row],[SPID]],people[SPID],people[Sales_person],"NA",0)</f>
        <v>Curtice Advani</v>
      </c>
      <c r="J2125">
        <f>YEAR(shipments[[#This Row],[Shipdate]])</f>
        <v>2023</v>
      </c>
      <c r="K2125">
        <f>MONTH(shipments[[#This Row],[Shipdate]])</f>
        <v>12</v>
      </c>
      <c r="L2125" t="str">
        <f>TEXT(shipments[[#This Row],[Shipdate]],"mmmm")</f>
        <v>December</v>
      </c>
      <c r="M2125">
        <f>_xlfn.XLOOKUP(shipments[[#This Row],[PID]],products[PID],products[Cost_per_box],"NA",0)</f>
        <v>6.43</v>
      </c>
      <c r="N2125">
        <f>shipments[[#This Row],[Boxes]]*shipments[[#This Row],[Cost Per Box]]</f>
        <v>1523.9099999999999</v>
      </c>
      <c r="O2125">
        <f>shipments[[#This Row],[Sales Amount]]-shipments[[#This Row],[Total Cost]]</f>
        <v>2490.09</v>
      </c>
      <c r="P2125" s="9">
        <f>shipments[[#This Row],[Profit]]/shipments[[#This Row],[Sales Amount]]</f>
        <v>0.62035127055306427</v>
      </c>
    </row>
    <row r="2126" spans="1:16" x14ac:dyDescent="1">
      <c r="A2126" t="s">
        <v>2164</v>
      </c>
      <c r="B2126" t="s">
        <v>8041</v>
      </c>
      <c r="C2126" t="s">
        <v>8023</v>
      </c>
      <c r="D2126" t="s">
        <v>8033</v>
      </c>
      <c r="E2126" s="1">
        <v>44932</v>
      </c>
      <c r="F2126">
        <v>7326</v>
      </c>
      <c r="G2126">
        <v>458</v>
      </c>
      <c r="H2126" t="s">
        <v>6</v>
      </c>
      <c r="I2126" t="str">
        <f>_xlfn.XLOOKUP(shipments[[#This Row],[SPID]],people[SPID],people[Sales_person],"NA",0)</f>
        <v>Curtice Advani</v>
      </c>
      <c r="J2126">
        <f>YEAR(shipments[[#This Row],[Shipdate]])</f>
        <v>2023</v>
      </c>
      <c r="K2126">
        <f>MONTH(shipments[[#This Row],[Shipdate]])</f>
        <v>1</v>
      </c>
      <c r="L2126" t="str">
        <f>TEXT(shipments[[#This Row],[Shipdate]],"mmmm")</f>
        <v>January</v>
      </c>
      <c r="M2126">
        <f>_xlfn.XLOOKUP(shipments[[#This Row],[PID]],products[PID],products[Cost_per_box],"NA",0)</f>
        <v>6.43</v>
      </c>
      <c r="N2126">
        <f>shipments[[#This Row],[Boxes]]*shipments[[#This Row],[Cost Per Box]]</f>
        <v>2944.94</v>
      </c>
      <c r="O2126">
        <f>shipments[[#This Row],[Sales Amount]]-shipments[[#This Row],[Total Cost]]</f>
        <v>4381.0599999999995</v>
      </c>
      <c r="P2126" s="9">
        <f>shipments[[#This Row],[Profit]]/shipments[[#This Row],[Sales Amount]]</f>
        <v>0.59801528801528792</v>
      </c>
    </row>
    <row r="2127" spans="1:16" x14ac:dyDescent="1">
      <c r="A2127" t="s">
        <v>2165</v>
      </c>
      <c r="B2127" t="s">
        <v>8041</v>
      </c>
      <c r="C2127" t="s">
        <v>8023</v>
      </c>
      <c r="D2127" t="s">
        <v>8037</v>
      </c>
      <c r="E2127" s="1">
        <v>45562</v>
      </c>
      <c r="F2127">
        <v>5451.75</v>
      </c>
      <c r="G2127">
        <v>364</v>
      </c>
      <c r="H2127" t="s">
        <v>25</v>
      </c>
      <c r="I2127" t="str">
        <f>_xlfn.XLOOKUP(shipments[[#This Row],[SPID]],people[SPID],people[Sales_person],"NA",0)</f>
        <v>Curtice Advani</v>
      </c>
      <c r="J2127">
        <f>YEAR(shipments[[#This Row],[Shipdate]])</f>
        <v>2024</v>
      </c>
      <c r="K2127">
        <f>MONTH(shipments[[#This Row],[Shipdate]])</f>
        <v>9</v>
      </c>
      <c r="L2127" t="str">
        <f>TEXT(shipments[[#This Row],[Shipdate]],"mmmm")</f>
        <v>September</v>
      </c>
      <c r="M2127">
        <f>_xlfn.XLOOKUP(shipments[[#This Row],[PID]],products[PID],products[Cost_per_box],"NA",0)</f>
        <v>6.43</v>
      </c>
      <c r="N2127">
        <f>shipments[[#This Row],[Boxes]]*shipments[[#This Row],[Cost Per Box]]</f>
        <v>2340.52</v>
      </c>
      <c r="O2127">
        <f>shipments[[#This Row],[Sales Amount]]-shipments[[#This Row],[Total Cost]]</f>
        <v>3111.23</v>
      </c>
      <c r="P2127" s="9">
        <f>shipments[[#This Row],[Profit]]/shipments[[#This Row],[Sales Amount]]</f>
        <v>0.57068464254597151</v>
      </c>
    </row>
    <row r="2128" spans="1:16" x14ac:dyDescent="1">
      <c r="A2128" t="s">
        <v>2166</v>
      </c>
      <c r="B2128" t="s">
        <v>8041</v>
      </c>
      <c r="C2128" t="s">
        <v>8024</v>
      </c>
      <c r="D2128" t="s">
        <v>8037</v>
      </c>
      <c r="E2128" s="1">
        <v>45132</v>
      </c>
      <c r="F2128">
        <v>4790.25</v>
      </c>
      <c r="G2128">
        <v>240</v>
      </c>
      <c r="H2128" t="s">
        <v>6</v>
      </c>
      <c r="I2128" t="str">
        <f>_xlfn.XLOOKUP(shipments[[#This Row],[SPID]],people[SPID],people[Sales_person],"NA",0)</f>
        <v>Curtice Advani</v>
      </c>
      <c r="J2128">
        <f>YEAR(shipments[[#This Row],[Shipdate]])</f>
        <v>2023</v>
      </c>
      <c r="K2128">
        <f>MONTH(shipments[[#This Row],[Shipdate]])</f>
        <v>7</v>
      </c>
      <c r="L2128" t="str">
        <f>TEXT(shipments[[#This Row],[Shipdate]],"mmmm")</f>
        <v>July</v>
      </c>
      <c r="M2128">
        <f>_xlfn.XLOOKUP(shipments[[#This Row],[PID]],products[PID],products[Cost_per_box],"NA",0)</f>
        <v>12.41</v>
      </c>
      <c r="N2128">
        <f>shipments[[#This Row],[Boxes]]*shipments[[#This Row],[Cost Per Box]]</f>
        <v>2978.4</v>
      </c>
      <c r="O2128">
        <f>shipments[[#This Row],[Sales Amount]]-shipments[[#This Row],[Total Cost]]</f>
        <v>1811.85</v>
      </c>
      <c r="P2128" s="9">
        <f>shipments[[#This Row],[Profit]]/shipments[[#This Row],[Sales Amount]]</f>
        <v>0.37823704399561608</v>
      </c>
    </row>
    <row r="2129" spans="1:16" x14ac:dyDescent="1">
      <c r="A2129" t="s">
        <v>2167</v>
      </c>
      <c r="B2129" t="s">
        <v>8041</v>
      </c>
      <c r="C2129" t="s">
        <v>8025</v>
      </c>
      <c r="D2129" t="s">
        <v>8037</v>
      </c>
      <c r="E2129" s="1">
        <v>45349</v>
      </c>
      <c r="F2129">
        <v>10197</v>
      </c>
      <c r="G2129">
        <v>729</v>
      </c>
      <c r="H2129" t="s">
        <v>6</v>
      </c>
      <c r="I2129" t="str">
        <f>_xlfn.XLOOKUP(shipments[[#This Row],[SPID]],people[SPID],people[Sales_person],"NA",0)</f>
        <v>Curtice Advani</v>
      </c>
      <c r="J2129">
        <f>YEAR(shipments[[#This Row],[Shipdate]])</f>
        <v>2024</v>
      </c>
      <c r="K2129">
        <f>MONTH(shipments[[#This Row],[Shipdate]])</f>
        <v>2</v>
      </c>
      <c r="L2129" t="str">
        <f>TEXT(shipments[[#This Row],[Shipdate]],"mmmm")</f>
        <v>February</v>
      </c>
      <c r="M2129">
        <f>_xlfn.XLOOKUP(shipments[[#This Row],[PID]],products[PID],products[Cost_per_box],"NA",0)</f>
        <v>9.57</v>
      </c>
      <c r="N2129">
        <f>shipments[[#This Row],[Boxes]]*shipments[[#This Row],[Cost Per Box]]</f>
        <v>6976.5300000000007</v>
      </c>
      <c r="O2129">
        <f>shipments[[#This Row],[Sales Amount]]-shipments[[#This Row],[Total Cost]]</f>
        <v>3220.4699999999993</v>
      </c>
      <c r="P2129" s="9">
        <f>shipments[[#This Row],[Profit]]/shipments[[#This Row],[Sales Amount]]</f>
        <v>0.31582524271844653</v>
      </c>
    </row>
    <row r="2130" spans="1:16" x14ac:dyDescent="1">
      <c r="A2130" t="s">
        <v>2168</v>
      </c>
      <c r="B2130" t="s">
        <v>8041</v>
      </c>
      <c r="C2130" t="s">
        <v>8027</v>
      </c>
      <c r="D2130" t="s">
        <v>8036</v>
      </c>
      <c r="E2130" s="1">
        <v>45491</v>
      </c>
      <c r="F2130">
        <v>1804.5</v>
      </c>
      <c r="G2130">
        <v>165</v>
      </c>
      <c r="H2130" t="s">
        <v>17</v>
      </c>
      <c r="I2130" t="str">
        <f>_xlfn.XLOOKUP(shipments[[#This Row],[SPID]],people[SPID],people[Sales_person],"NA",0)</f>
        <v>Curtice Advani</v>
      </c>
      <c r="J2130">
        <f>YEAR(shipments[[#This Row],[Shipdate]])</f>
        <v>2024</v>
      </c>
      <c r="K2130">
        <f>MONTH(shipments[[#This Row],[Shipdate]])</f>
        <v>7</v>
      </c>
      <c r="L2130" t="str">
        <f>TEXT(shipments[[#This Row],[Shipdate]],"mmmm")</f>
        <v>July</v>
      </c>
      <c r="M2130">
        <f>_xlfn.XLOOKUP(shipments[[#This Row],[PID]],products[PID],products[Cost_per_box],"NA",0)</f>
        <v>6.8</v>
      </c>
      <c r="N2130">
        <f>shipments[[#This Row],[Boxes]]*shipments[[#This Row],[Cost Per Box]]</f>
        <v>1122</v>
      </c>
      <c r="O2130">
        <f>shipments[[#This Row],[Sales Amount]]-shipments[[#This Row],[Total Cost]]</f>
        <v>682.5</v>
      </c>
      <c r="P2130" s="9">
        <f>shipments[[#This Row],[Profit]]/shipments[[#This Row],[Sales Amount]]</f>
        <v>0.37822111388196178</v>
      </c>
    </row>
    <row r="2131" spans="1:16" x14ac:dyDescent="1">
      <c r="A2131" t="s">
        <v>2169</v>
      </c>
      <c r="B2131" t="s">
        <v>8041</v>
      </c>
      <c r="C2131" t="s">
        <v>8027</v>
      </c>
      <c r="D2131" t="s">
        <v>8037</v>
      </c>
      <c r="E2131" s="1">
        <v>45448</v>
      </c>
      <c r="F2131">
        <v>5933.25</v>
      </c>
      <c r="G2131">
        <v>660</v>
      </c>
      <c r="H2131" t="s">
        <v>6</v>
      </c>
      <c r="I2131" t="str">
        <f>_xlfn.XLOOKUP(shipments[[#This Row],[SPID]],people[SPID],people[Sales_person],"NA",0)</f>
        <v>Curtice Advani</v>
      </c>
      <c r="J2131">
        <f>YEAR(shipments[[#This Row],[Shipdate]])</f>
        <v>2024</v>
      </c>
      <c r="K2131">
        <f>MONTH(shipments[[#This Row],[Shipdate]])</f>
        <v>6</v>
      </c>
      <c r="L2131" t="str">
        <f>TEXT(shipments[[#This Row],[Shipdate]],"mmmm")</f>
        <v>June</v>
      </c>
      <c r="M2131">
        <f>_xlfn.XLOOKUP(shipments[[#This Row],[PID]],products[PID],products[Cost_per_box],"NA",0)</f>
        <v>6.8</v>
      </c>
      <c r="N2131">
        <f>shipments[[#This Row],[Boxes]]*shipments[[#This Row],[Cost Per Box]]</f>
        <v>4488</v>
      </c>
      <c r="O2131">
        <f>shipments[[#This Row],[Sales Amount]]-shipments[[#This Row],[Total Cost]]</f>
        <v>1445.25</v>
      </c>
      <c r="P2131" s="9">
        <f>shipments[[#This Row],[Profit]]/shipments[[#This Row],[Sales Amount]]</f>
        <v>0.24358488181013779</v>
      </c>
    </row>
    <row r="2132" spans="1:16" x14ac:dyDescent="1">
      <c r="A2132" t="s">
        <v>2170</v>
      </c>
      <c r="B2132" t="s">
        <v>8041</v>
      </c>
      <c r="C2132" t="s">
        <v>8027</v>
      </c>
      <c r="D2132" t="s">
        <v>8033</v>
      </c>
      <c r="E2132" s="1">
        <v>44965</v>
      </c>
      <c r="F2132">
        <v>553.5</v>
      </c>
      <c r="G2132">
        <v>70</v>
      </c>
      <c r="H2132" t="s">
        <v>6</v>
      </c>
      <c r="I2132" t="str">
        <f>_xlfn.XLOOKUP(shipments[[#This Row],[SPID]],people[SPID],people[Sales_person],"NA",0)</f>
        <v>Curtice Advani</v>
      </c>
      <c r="J2132">
        <f>YEAR(shipments[[#This Row],[Shipdate]])</f>
        <v>2023</v>
      </c>
      <c r="K2132">
        <f>MONTH(shipments[[#This Row],[Shipdate]])</f>
        <v>2</v>
      </c>
      <c r="L2132" t="str">
        <f>TEXT(shipments[[#This Row],[Shipdate]],"mmmm")</f>
        <v>February</v>
      </c>
      <c r="M2132">
        <f>_xlfn.XLOOKUP(shipments[[#This Row],[PID]],products[PID],products[Cost_per_box],"NA",0)</f>
        <v>6.8</v>
      </c>
      <c r="N2132">
        <f>shipments[[#This Row],[Boxes]]*shipments[[#This Row],[Cost Per Box]]</f>
        <v>476</v>
      </c>
      <c r="O2132">
        <f>shipments[[#This Row],[Sales Amount]]-shipments[[#This Row],[Total Cost]]</f>
        <v>77.5</v>
      </c>
      <c r="P2132" s="9">
        <f>shipments[[#This Row],[Profit]]/shipments[[#This Row],[Sales Amount]]</f>
        <v>0.14001806684733514</v>
      </c>
    </row>
    <row r="2133" spans="1:16" x14ac:dyDescent="1">
      <c r="A2133" t="s">
        <v>2171</v>
      </c>
      <c r="B2133" t="s">
        <v>8041</v>
      </c>
      <c r="C2133" t="s">
        <v>8027</v>
      </c>
      <c r="D2133" t="s">
        <v>8037</v>
      </c>
      <c r="E2133" s="1">
        <v>44946</v>
      </c>
      <c r="F2133">
        <v>7535.25</v>
      </c>
      <c r="G2133">
        <v>754</v>
      </c>
      <c r="H2133" t="s">
        <v>6</v>
      </c>
      <c r="I2133" t="str">
        <f>_xlfn.XLOOKUP(shipments[[#This Row],[SPID]],people[SPID],people[Sales_person],"NA",0)</f>
        <v>Curtice Advani</v>
      </c>
      <c r="J2133">
        <f>YEAR(shipments[[#This Row],[Shipdate]])</f>
        <v>2023</v>
      </c>
      <c r="K2133">
        <f>MONTH(shipments[[#This Row],[Shipdate]])</f>
        <v>1</v>
      </c>
      <c r="L2133" t="str">
        <f>TEXT(shipments[[#This Row],[Shipdate]],"mmmm")</f>
        <v>January</v>
      </c>
      <c r="M2133">
        <f>_xlfn.XLOOKUP(shipments[[#This Row],[PID]],products[PID],products[Cost_per_box],"NA",0)</f>
        <v>6.8</v>
      </c>
      <c r="N2133">
        <f>shipments[[#This Row],[Boxes]]*shipments[[#This Row],[Cost Per Box]]</f>
        <v>5127.2</v>
      </c>
      <c r="O2133">
        <f>shipments[[#This Row],[Sales Amount]]-shipments[[#This Row],[Total Cost]]</f>
        <v>2408.0500000000002</v>
      </c>
      <c r="P2133" s="9">
        <f>shipments[[#This Row],[Profit]]/shipments[[#This Row],[Sales Amount]]</f>
        <v>0.31957134799774395</v>
      </c>
    </row>
    <row r="2134" spans="1:16" x14ac:dyDescent="1">
      <c r="A2134" t="s">
        <v>2172</v>
      </c>
      <c r="B2134" t="s">
        <v>8041</v>
      </c>
      <c r="C2134" t="s">
        <v>8028</v>
      </c>
      <c r="D2134" t="s">
        <v>8037</v>
      </c>
      <c r="E2134" s="1">
        <v>45351</v>
      </c>
      <c r="F2134">
        <v>3726</v>
      </c>
      <c r="G2134">
        <v>129</v>
      </c>
      <c r="H2134" t="s">
        <v>6</v>
      </c>
      <c r="I2134" t="str">
        <f>_xlfn.XLOOKUP(shipments[[#This Row],[SPID]],people[SPID],people[Sales_person],"NA",0)</f>
        <v>Curtice Advani</v>
      </c>
      <c r="J2134">
        <f>YEAR(shipments[[#This Row],[Shipdate]])</f>
        <v>2024</v>
      </c>
      <c r="K2134">
        <f>MONTH(shipments[[#This Row],[Shipdate]])</f>
        <v>2</v>
      </c>
      <c r="L2134" t="str">
        <f>TEXT(shipments[[#This Row],[Shipdate]],"mmmm")</f>
        <v>February</v>
      </c>
      <c r="M2134">
        <f>_xlfn.XLOOKUP(shipments[[#This Row],[PID]],products[PID],products[Cost_per_box],"NA",0)</f>
        <v>5.04</v>
      </c>
      <c r="N2134">
        <f>shipments[[#This Row],[Boxes]]*shipments[[#This Row],[Cost Per Box]]</f>
        <v>650.16</v>
      </c>
      <c r="O2134">
        <f>shipments[[#This Row],[Sales Amount]]-shipments[[#This Row],[Total Cost]]</f>
        <v>3075.84</v>
      </c>
      <c r="P2134" s="9">
        <f>shipments[[#This Row],[Profit]]/shipments[[#This Row],[Sales Amount]]</f>
        <v>0.82550724637681161</v>
      </c>
    </row>
    <row r="2135" spans="1:16" x14ac:dyDescent="1">
      <c r="A2135" t="s">
        <v>2173</v>
      </c>
      <c r="B2135" t="s">
        <v>8041</v>
      </c>
      <c r="C2135" t="s">
        <v>8028</v>
      </c>
      <c r="D2135" t="s">
        <v>8037</v>
      </c>
      <c r="E2135" s="1">
        <v>44956</v>
      </c>
      <c r="F2135">
        <v>3107.25</v>
      </c>
      <c r="G2135">
        <v>125</v>
      </c>
      <c r="H2135" t="s">
        <v>6</v>
      </c>
      <c r="I2135" t="str">
        <f>_xlfn.XLOOKUP(shipments[[#This Row],[SPID]],people[SPID],people[Sales_person],"NA",0)</f>
        <v>Curtice Advani</v>
      </c>
      <c r="J2135">
        <f>YEAR(shipments[[#This Row],[Shipdate]])</f>
        <v>2023</v>
      </c>
      <c r="K2135">
        <f>MONTH(shipments[[#This Row],[Shipdate]])</f>
        <v>1</v>
      </c>
      <c r="L2135" t="str">
        <f>TEXT(shipments[[#This Row],[Shipdate]],"mmmm")</f>
        <v>January</v>
      </c>
      <c r="M2135">
        <f>_xlfn.XLOOKUP(shipments[[#This Row],[PID]],products[PID],products[Cost_per_box],"NA",0)</f>
        <v>5.04</v>
      </c>
      <c r="N2135">
        <f>shipments[[#This Row],[Boxes]]*shipments[[#This Row],[Cost Per Box]]</f>
        <v>630</v>
      </c>
      <c r="O2135">
        <f>shipments[[#This Row],[Sales Amount]]-shipments[[#This Row],[Total Cost]]</f>
        <v>2477.25</v>
      </c>
      <c r="P2135" s="9">
        <f>shipments[[#This Row],[Profit]]/shipments[[#This Row],[Sales Amount]]</f>
        <v>0.79724837074583632</v>
      </c>
    </row>
    <row r="2136" spans="1:16" x14ac:dyDescent="1">
      <c r="A2136" t="s">
        <v>2174</v>
      </c>
      <c r="B2136" t="s">
        <v>8041</v>
      </c>
      <c r="C2136" t="s">
        <v>8029</v>
      </c>
      <c r="D2136" t="s">
        <v>8034</v>
      </c>
      <c r="E2136" s="1">
        <v>45509</v>
      </c>
      <c r="F2136">
        <v>2211.75</v>
      </c>
      <c r="G2136">
        <v>222</v>
      </c>
      <c r="H2136" t="s">
        <v>17</v>
      </c>
      <c r="I2136" t="str">
        <f>_xlfn.XLOOKUP(shipments[[#This Row],[SPID]],people[SPID],people[Sales_person],"NA",0)</f>
        <v>Curtice Advani</v>
      </c>
      <c r="J2136">
        <f>YEAR(shipments[[#This Row],[Shipdate]])</f>
        <v>2024</v>
      </c>
      <c r="K2136">
        <f>MONTH(shipments[[#This Row],[Shipdate]])</f>
        <v>8</v>
      </c>
      <c r="L2136" t="str">
        <f>TEXT(shipments[[#This Row],[Shipdate]],"mmmm")</f>
        <v>August</v>
      </c>
      <c r="M2136">
        <f>_xlfn.XLOOKUP(shipments[[#This Row],[PID]],products[PID],products[Cost_per_box],"NA",0)</f>
        <v>2.76</v>
      </c>
      <c r="N2136">
        <f>shipments[[#This Row],[Boxes]]*shipments[[#This Row],[Cost Per Box]]</f>
        <v>612.71999999999991</v>
      </c>
      <c r="O2136">
        <f>shipments[[#This Row],[Sales Amount]]-shipments[[#This Row],[Total Cost]]</f>
        <v>1599.0300000000002</v>
      </c>
      <c r="P2136" s="9">
        <f>shipments[[#This Row],[Profit]]/shipments[[#This Row],[Sales Amount]]</f>
        <v>0.72297049847405914</v>
      </c>
    </row>
    <row r="2137" spans="1:16" x14ac:dyDescent="1">
      <c r="A2137" t="s">
        <v>2175</v>
      </c>
      <c r="B2137" t="s">
        <v>8041</v>
      </c>
      <c r="C2137" t="s">
        <v>8029</v>
      </c>
      <c r="D2137" t="s">
        <v>8033</v>
      </c>
      <c r="E2137" s="1">
        <v>45321</v>
      </c>
      <c r="F2137">
        <v>1559.25</v>
      </c>
      <c r="G2137">
        <v>156</v>
      </c>
      <c r="H2137" t="s">
        <v>6</v>
      </c>
      <c r="I2137" t="str">
        <f>_xlfn.XLOOKUP(shipments[[#This Row],[SPID]],people[SPID],people[Sales_person],"NA",0)</f>
        <v>Curtice Advani</v>
      </c>
      <c r="J2137">
        <f>YEAR(shipments[[#This Row],[Shipdate]])</f>
        <v>2024</v>
      </c>
      <c r="K2137">
        <f>MONTH(shipments[[#This Row],[Shipdate]])</f>
        <v>1</v>
      </c>
      <c r="L2137" t="str">
        <f>TEXT(shipments[[#This Row],[Shipdate]],"mmmm")</f>
        <v>January</v>
      </c>
      <c r="M2137">
        <f>_xlfn.XLOOKUP(shipments[[#This Row],[PID]],products[PID],products[Cost_per_box],"NA",0)</f>
        <v>2.76</v>
      </c>
      <c r="N2137">
        <f>shipments[[#This Row],[Boxes]]*shipments[[#This Row],[Cost Per Box]]</f>
        <v>430.55999999999995</v>
      </c>
      <c r="O2137">
        <f>shipments[[#This Row],[Sales Amount]]-shipments[[#This Row],[Total Cost]]</f>
        <v>1128.69</v>
      </c>
      <c r="P2137" s="9">
        <f>shipments[[#This Row],[Profit]]/shipments[[#This Row],[Sales Amount]]</f>
        <v>0.72386724386724388</v>
      </c>
    </row>
    <row r="2138" spans="1:16" x14ac:dyDescent="1">
      <c r="A2138" t="s">
        <v>2176</v>
      </c>
      <c r="B2138" t="s">
        <v>8041</v>
      </c>
      <c r="C2138" t="s">
        <v>8030</v>
      </c>
      <c r="D2138" t="s">
        <v>8036</v>
      </c>
      <c r="E2138" s="1">
        <v>45093</v>
      </c>
      <c r="F2138">
        <v>1552.5</v>
      </c>
      <c r="G2138">
        <v>142</v>
      </c>
      <c r="H2138" t="s">
        <v>6</v>
      </c>
      <c r="I2138" t="str">
        <f>_xlfn.XLOOKUP(shipments[[#This Row],[SPID]],people[SPID],people[Sales_person],"NA",0)</f>
        <v>Curtice Advani</v>
      </c>
      <c r="J2138">
        <f>YEAR(shipments[[#This Row],[Shipdate]])</f>
        <v>2023</v>
      </c>
      <c r="K2138">
        <f>MONTH(shipments[[#This Row],[Shipdate]])</f>
        <v>6</v>
      </c>
      <c r="L2138" t="str">
        <f>TEXT(shipments[[#This Row],[Shipdate]],"mmmm")</f>
        <v>June</v>
      </c>
      <c r="M2138">
        <f>_xlfn.XLOOKUP(shipments[[#This Row],[PID]],products[PID],products[Cost_per_box],"NA",0)</f>
        <v>3.32</v>
      </c>
      <c r="N2138">
        <f>shipments[[#This Row],[Boxes]]*shipments[[#This Row],[Cost Per Box]]</f>
        <v>471.44</v>
      </c>
      <c r="O2138">
        <f>shipments[[#This Row],[Sales Amount]]-shipments[[#This Row],[Total Cost]]</f>
        <v>1081.06</v>
      </c>
      <c r="P2138" s="9">
        <f>shipments[[#This Row],[Profit]]/shipments[[#This Row],[Sales Amount]]</f>
        <v>0.69633494363929138</v>
      </c>
    </row>
    <row r="2139" spans="1:16" x14ac:dyDescent="1">
      <c r="A2139" t="s">
        <v>2177</v>
      </c>
      <c r="B2139" t="s">
        <v>8041</v>
      </c>
      <c r="C2139" t="s">
        <v>8030</v>
      </c>
      <c r="D2139" t="s">
        <v>8032</v>
      </c>
      <c r="E2139" s="1">
        <v>44937</v>
      </c>
      <c r="F2139">
        <v>6768</v>
      </c>
      <c r="G2139">
        <v>846</v>
      </c>
      <c r="H2139" t="s">
        <v>6</v>
      </c>
      <c r="I2139" t="str">
        <f>_xlfn.XLOOKUP(shipments[[#This Row],[SPID]],people[SPID],people[Sales_person],"NA",0)</f>
        <v>Curtice Advani</v>
      </c>
      <c r="J2139">
        <f>YEAR(shipments[[#This Row],[Shipdate]])</f>
        <v>2023</v>
      </c>
      <c r="K2139">
        <f>MONTH(shipments[[#This Row],[Shipdate]])</f>
        <v>1</v>
      </c>
      <c r="L2139" t="str">
        <f>TEXT(shipments[[#This Row],[Shipdate]],"mmmm")</f>
        <v>January</v>
      </c>
      <c r="M2139">
        <f>_xlfn.XLOOKUP(shipments[[#This Row],[PID]],products[PID],products[Cost_per_box],"NA",0)</f>
        <v>3.32</v>
      </c>
      <c r="N2139">
        <f>shipments[[#This Row],[Boxes]]*shipments[[#This Row],[Cost Per Box]]</f>
        <v>2808.72</v>
      </c>
      <c r="O2139">
        <f>shipments[[#This Row],[Sales Amount]]-shipments[[#This Row],[Total Cost]]</f>
        <v>3959.28</v>
      </c>
      <c r="P2139" s="9">
        <f>shipments[[#This Row],[Profit]]/shipments[[#This Row],[Sales Amount]]</f>
        <v>0.58500000000000008</v>
      </c>
    </row>
    <row r="2140" spans="1:16" x14ac:dyDescent="1">
      <c r="A2140" t="s">
        <v>2178</v>
      </c>
      <c r="B2140" t="s">
        <v>8041</v>
      </c>
      <c r="C2140" t="s">
        <v>8031</v>
      </c>
      <c r="D2140" t="s">
        <v>8037</v>
      </c>
      <c r="E2140" s="1">
        <v>45092</v>
      </c>
      <c r="F2140">
        <v>10410.75</v>
      </c>
      <c r="G2140">
        <v>521</v>
      </c>
      <c r="H2140" t="s">
        <v>6</v>
      </c>
      <c r="I2140" t="str">
        <f>_xlfn.XLOOKUP(shipments[[#This Row],[SPID]],people[SPID],people[Sales_person],"NA",0)</f>
        <v>Curtice Advani</v>
      </c>
      <c r="J2140">
        <f>YEAR(shipments[[#This Row],[Shipdate]])</f>
        <v>2023</v>
      </c>
      <c r="K2140">
        <f>MONTH(shipments[[#This Row],[Shipdate]])</f>
        <v>6</v>
      </c>
      <c r="L2140" t="str">
        <f>TEXT(shipments[[#This Row],[Shipdate]],"mmmm")</f>
        <v>June</v>
      </c>
      <c r="M2140">
        <f>_xlfn.XLOOKUP(shipments[[#This Row],[PID]],products[PID],products[Cost_per_box],"NA",0)</f>
        <v>2.65</v>
      </c>
      <c r="N2140">
        <f>shipments[[#This Row],[Boxes]]*shipments[[#This Row],[Cost Per Box]]</f>
        <v>1380.6499999999999</v>
      </c>
      <c r="O2140">
        <f>shipments[[#This Row],[Sales Amount]]-shipments[[#This Row],[Total Cost]]</f>
        <v>9030.1</v>
      </c>
      <c r="P2140" s="9">
        <f>shipments[[#This Row],[Profit]]/shipments[[#This Row],[Sales Amount]]</f>
        <v>0.86738227313113847</v>
      </c>
    </row>
    <row r="2141" spans="1:16" x14ac:dyDescent="1">
      <c r="A2141" t="s">
        <v>2179</v>
      </c>
      <c r="B2141" t="s">
        <v>8041</v>
      </c>
      <c r="C2141" t="s">
        <v>8031</v>
      </c>
      <c r="D2141" t="s">
        <v>8037</v>
      </c>
      <c r="E2141" s="1">
        <v>45350</v>
      </c>
      <c r="F2141">
        <v>5339.25</v>
      </c>
      <c r="G2141">
        <v>267</v>
      </c>
      <c r="H2141" t="s">
        <v>6</v>
      </c>
      <c r="I2141" t="str">
        <f>_xlfn.XLOOKUP(shipments[[#This Row],[SPID]],people[SPID],people[Sales_person],"NA",0)</f>
        <v>Curtice Advani</v>
      </c>
      <c r="J2141">
        <f>YEAR(shipments[[#This Row],[Shipdate]])</f>
        <v>2024</v>
      </c>
      <c r="K2141">
        <f>MONTH(shipments[[#This Row],[Shipdate]])</f>
        <v>2</v>
      </c>
      <c r="L2141" t="str">
        <f>TEXT(shipments[[#This Row],[Shipdate]],"mmmm")</f>
        <v>February</v>
      </c>
      <c r="M2141">
        <f>_xlfn.XLOOKUP(shipments[[#This Row],[PID]],products[PID],products[Cost_per_box],"NA",0)</f>
        <v>2.65</v>
      </c>
      <c r="N2141">
        <f>shipments[[#This Row],[Boxes]]*shipments[[#This Row],[Cost Per Box]]</f>
        <v>707.55</v>
      </c>
      <c r="O2141">
        <f>shipments[[#This Row],[Sales Amount]]-shipments[[#This Row],[Total Cost]]</f>
        <v>4631.7</v>
      </c>
      <c r="P2141" s="9">
        <f>shipments[[#This Row],[Profit]]/shipments[[#This Row],[Sales Amount]]</f>
        <v>0.8674813878353701</v>
      </c>
    </row>
    <row r="2142" spans="1:16" x14ac:dyDescent="1">
      <c r="A2142" t="s">
        <v>2180</v>
      </c>
      <c r="B2142" t="s">
        <v>8041</v>
      </c>
      <c r="C2142" t="s">
        <v>8010</v>
      </c>
      <c r="D2142" t="s">
        <v>8035</v>
      </c>
      <c r="E2142" s="1">
        <v>45100</v>
      </c>
      <c r="F2142">
        <v>976.5</v>
      </c>
      <c r="G2142">
        <v>76</v>
      </c>
      <c r="H2142" t="s">
        <v>6</v>
      </c>
      <c r="I2142" t="str">
        <f>_xlfn.XLOOKUP(shipments[[#This Row],[SPID]],people[SPID],people[Sales_person],"NA",0)</f>
        <v>Curtice Advani</v>
      </c>
      <c r="J2142">
        <f>YEAR(shipments[[#This Row],[Shipdate]])</f>
        <v>2023</v>
      </c>
      <c r="K2142">
        <f>MONTH(shipments[[#This Row],[Shipdate]])</f>
        <v>6</v>
      </c>
      <c r="L2142" t="str">
        <f>TEXT(shipments[[#This Row],[Shipdate]],"mmmm")</f>
        <v>June</v>
      </c>
      <c r="M2142">
        <f>_xlfn.XLOOKUP(shipments[[#This Row],[PID]],products[PID],products[Cost_per_box],"NA",0)</f>
        <v>5.26</v>
      </c>
      <c r="N2142">
        <f>shipments[[#This Row],[Boxes]]*shipments[[#This Row],[Cost Per Box]]</f>
        <v>399.76</v>
      </c>
      <c r="O2142">
        <f>shipments[[#This Row],[Sales Amount]]-shipments[[#This Row],[Total Cost]]</f>
        <v>576.74</v>
      </c>
      <c r="P2142" s="9">
        <f>shipments[[#This Row],[Profit]]/shipments[[#This Row],[Sales Amount]]</f>
        <v>0.59061955965181767</v>
      </c>
    </row>
    <row r="2143" spans="1:16" x14ac:dyDescent="1">
      <c r="A2143" t="s">
        <v>2181</v>
      </c>
      <c r="B2143" t="s">
        <v>8041</v>
      </c>
      <c r="C2143" t="s">
        <v>8010</v>
      </c>
      <c r="D2143" t="s">
        <v>8035</v>
      </c>
      <c r="E2143" s="1">
        <v>45481</v>
      </c>
      <c r="F2143">
        <v>6882.75</v>
      </c>
      <c r="G2143">
        <v>530</v>
      </c>
      <c r="H2143" t="s">
        <v>17</v>
      </c>
      <c r="I2143" t="str">
        <f>_xlfn.XLOOKUP(shipments[[#This Row],[SPID]],people[SPID],people[Sales_person],"NA",0)</f>
        <v>Curtice Advani</v>
      </c>
      <c r="J2143">
        <f>YEAR(shipments[[#This Row],[Shipdate]])</f>
        <v>2024</v>
      </c>
      <c r="K2143">
        <f>MONTH(shipments[[#This Row],[Shipdate]])</f>
        <v>7</v>
      </c>
      <c r="L2143" t="str">
        <f>TEXT(shipments[[#This Row],[Shipdate]],"mmmm")</f>
        <v>July</v>
      </c>
      <c r="M2143">
        <f>_xlfn.XLOOKUP(shipments[[#This Row],[PID]],products[PID],products[Cost_per_box],"NA",0)</f>
        <v>5.26</v>
      </c>
      <c r="N2143">
        <f>shipments[[#This Row],[Boxes]]*shipments[[#This Row],[Cost Per Box]]</f>
        <v>2787.7999999999997</v>
      </c>
      <c r="O2143">
        <f>shipments[[#This Row],[Sales Amount]]-shipments[[#This Row],[Total Cost]]</f>
        <v>4094.9500000000003</v>
      </c>
      <c r="P2143" s="9">
        <f>shipments[[#This Row],[Profit]]/shipments[[#This Row],[Sales Amount]]</f>
        <v>0.5949584105190513</v>
      </c>
    </row>
    <row r="2144" spans="1:16" x14ac:dyDescent="1">
      <c r="A2144" t="s">
        <v>2182</v>
      </c>
      <c r="B2144" t="s">
        <v>8041</v>
      </c>
      <c r="C2144" t="s">
        <v>8011</v>
      </c>
      <c r="D2144" t="s">
        <v>8036</v>
      </c>
      <c r="E2144" s="1">
        <v>45545</v>
      </c>
      <c r="F2144">
        <v>2493</v>
      </c>
      <c r="G2144">
        <v>156</v>
      </c>
      <c r="H2144" t="s">
        <v>25</v>
      </c>
      <c r="I2144" t="str">
        <f>_xlfn.XLOOKUP(shipments[[#This Row],[SPID]],people[SPID],people[Sales_person],"NA",0)</f>
        <v>Curtice Advani</v>
      </c>
      <c r="J2144">
        <f>YEAR(shipments[[#This Row],[Shipdate]])</f>
        <v>2024</v>
      </c>
      <c r="K2144">
        <f>MONTH(shipments[[#This Row],[Shipdate]])</f>
        <v>9</v>
      </c>
      <c r="L2144" t="str">
        <f>TEXT(shipments[[#This Row],[Shipdate]],"mmmm")</f>
        <v>September</v>
      </c>
      <c r="M2144">
        <f>_xlfn.XLOOKUP(shipments[[#This Row],[PID]],products[PID],products[Cost_per_box],"NA",0)</f>
        <v>7.48</v>
      </c>
      <c r="N2144">
        <f>shipments[[#This Row],[Boxes]]*shipments[[#This Row],[Cost Per Box]]</f>
        <v>1166.8800000000001</v>
      </c>
      <c r="O2144">
        <f>shipments[[#This Row],[Sales Amount]]-shipments[[#This Row],[Total Cost]]</f>
        <v>1326.12</v>
      </c>
      <c r="P2144" s="9">
        <f>shipments[[#This Row],[Profit]]/shipments[[#This Row],[Sales Amount]]</f>
        <v>0.53193742478941031</v>
      </c>
    </row>
    <row r="2145" spans="1:16" x14ac:dyDescent="1">
      <c r="A2145" t="s">
        <v>2183</v>
      </c>
      <c r="B2145" t="s">
        <v>8041</v>
      </c>
      <c r="C2145" t="s">
        <v>8013</v>
      </c>
      <c r="D2145" t="s">
        <v>8036</v>
      </c>
      <c r="E2145" s="1">
        <v>45313</v>
      </c>
      <c r="F2145">
        <v>5476.5</v>
      </c>
      <c r="G2145">
        <v>609</v>
      </c>
      <c r="H2145" t="s">
        <v>6</v>
      </c>
      <c r="I2145" t="str">
        <f>_xlfn.XLOOKUP(shipments[[#This Row],[SPID]],people[SPID],people[Sales_person],"NA",0)</f>
        <v>Curtice Advani</v>
      </c>
      <c r="J2145">
        <f>YEAR(shipments[[#This Row],[Shipdate]])</f>
        <v>2024</v>
      </c>
      <c r="K2145">
        <f>MONTH(shipments[[#This Row],[Shipdate]])</f>
        <v>1</v>
      </c>
      <c r="L2145" t="str">
        <f>TEXT(shipments[[#This Row],[Shipdate]],"mmmm")</f>
        <v>January</v>
      </c>
      <c r="M2145">
        <f>_xlfn.XLOOKUP(shipments[[#This Row],[PID]],products[PID],products[Cost_per_box],"NA",0)</f>
        <v>3.85</v>
      </c>
      <c r="N2145">
        <f>shipments[[#This Row],[Boxes]]*shipments[[#This Row],[Cost Per Box]]</f>
        <v>2344.65</v>
      </c>
      <c r="O2145">
        <f>shipments[[#This Row],[Sales Amount]]-shipments[[#This Row],[Total Cost]]</f>
        <v>3131.85</v>
      </c>
      <c r="P2145" s="9">
        <f>shipments[[#This Row],[Profit]]/shipments[[#This Row],[Sales Amount]]</f>
        <v>0.57187072035058883</v>
      </c>
    </row>
    <row r="2146" spans="1:16" x14ac:dyDescent="1">
      <c r="A2146" t="s">
        <v>2184</v>
      </c>
      <c r="B2146" t="s">
        <v>8041</v>
      </c>
      <c r="C2146" t="s">
        <v>8013</v>
      </c>
      <c r="D2146" t="s">
        <v>8034</v>
      </c>
      <c r="E2146" s="1">
        <v>44965</v>
      </c>
      <c r="F2146">
        <v>560.25</v>
      </c>
      <c r="G2146">
        <v>63</v>
      </c>
      <c r="H2146" t="s">
        <v>6</v>
      </c>
      <c r="I2146" t="str">
        <f>_xlfn.XLOOKUP(shipments[[#This Row],[SPID]],people[SPID],people[Sales_person],"NA",0)</f>
        <v>Curtice Advani</v>
      </c>
      <c r="J2146">
        <f>YEAR(shipments[[#This Row],[Shipdate]])</f>
        <v>2023</v>
      </c>
      <c r="K2146">
        <f>MONTH(shipments[[#This Row],[Shipdate]])</f>
        <v>2</v>
      </c>
      <c r="L2146" t="str">
        <f>TEXT(shipments[[#This Row],[Shipdate]],"mmmm")</f>
        <v>February</v>
      </c>
      <c r="M2146">
        <f>_xlfn.XLOOKUP(shipments[[#This Row],[PID]],products[PID],products[Cost_per_box],"NA",0)</f>
        <v>3.85</v>
      </c>
      <c r="N2146">
        <f>shipments[[#This Row],[Boxes]]*shipments[[#This Row],[Cost Per Box]]</f>
        <v>242.55</v>
      </c>
      <c r="O2146">
        <f>shipments[[#This Row],[Sales Amount]]-shipments[[#This Row],[Total Cost]]</f>
        <v>317.7</v>
      </c>
      <c r="P2146" s="9">
        <f>shipments[[#This Row],[Profit]]/shipments[[#This Row],[Sales Amount]]</f>
        <v>0.56706827309236951</v>
      </c>
    </row>
    <row r="2147" spans="1:16" x14ac:dyDescent="1">
      <c r="A2147" t="s">
        <v>2185</v>
      </c>
      <c r="B2147" t="s">
        <v>8041</v>
      </c>
      <c r="C2147" t="s">
        <v>8013</v>
      </c>
      <c r="D2147" t="s">
        <v>8035</v>
      </c>
      <c r="E2147" s="1">
        <v>45562</v>
      </c>
      <c r="F2147">
        <v>6966</v>
      </c>
      <c r="G2147">
        <v>1394</v>
      </c>
      <c r="H2147" t="s">
        <v>25</v>
      </c>
      <c r="I2147" t="str">
        <f>_xlfn.XLOOKUP(shipments[[#This Row],[SPID]],people[SPID],people[Sales_person],"NA",0)</f>
        <v>Curtice Advani</v>
      </c>
      <c r="J2147">
        <f>YEAR(shipments[[#This Row],[Shipdate]])</f>
        <v>2024</v>
      </c>
      <c r="K2147">
        <f>MONTH(shipments[[#This Row],[Shipdate]])</f>
        <v>9</v>
      </c>
      <c r="L2147" t="str">
        <f>TEXT(shipments[[#This Row],[Shipdate]],"mmmm")</f>
        <v>September</v>
      </c>
      <c r="M2147">
        <f>_xlfn.XLOOKUP(shipments[[#This Row],[PID]],products[PID],products[Cost_per_box],"NA",0)</f>
        <v>3.85</v>
      </c>
      <c r="N2147">
        <f>shipments[[#This Row],[Boxes]]*shipments[[#This Row],[Cost Per Box]]</f>
        <v>5366.9000000000005</v>
      </c>
      <c r="O2147">
        <f>shipments[[#This Row],[Sales Amount]]-shipments[[#This Row],[Total Cost]]</f>
        <v>1599.0999999999995</v>
      </c>
      <c r="P2147" s="9">
        <f>shipments[[#This Row],[Profit]]/shipments[[#This Row],[Sales Amount]]</f>
        <v>0.22955785242606941</v>
      </c>
    </row>
    <row r="2148" spans="1:16" x14ac:dyDescent="1">
      <c r="A2148" t="s">
        <v>2186</v>
      </c>
      <c r="B2148" t="s">
        <v>8041</v>
      </c>
      <c r="C2148" t="s">
        <v>8013</v>
      </c>
      <c r="D2148" t="s">
        <v>8034</v>
      </c>
      <c r="E2148" s="1">
        <v>45313</v>
      </c>
      <c r="F2148">
        <v>1478.25</v>
      </c>
      <c r="G2148">
        <v>247</v>
      </c>
      <c r="H2148" t="s">
        <v>6</v>
      </c>
      <c r="I2148" t="str">
        <f>_xlfn.XLOOKUP(shipments[[#This Row],[SPID]],people[SPID],people[Sales_person],"NA",0)</f>
        <v>Curtice Advani</v>
      </c>
      <c r="J2148">
        <f>YEAR(shipments[[#This Row],[Shipdate]])</f>
        <v>2024</v>
      </c>
      <c r="K2148">
        <f>MONTH(shipments[[#This Row],[Shipdate]])</f>
        <v>1</v>
      </c>
      <c r="L2148" t="str">
        <f>TEXT(shipments[[#This Row],[Shipdate]],"mmmm")</f>
        <v>January</v>
      </c>
      <c r="M2148">
        <f>_xlfn.XLOOKUP(shipments[[#This Row],[PID]],products[PID],products[Cost_per_box],"NA",0)</f>
        <v>3.85</v>
      </c>
      <c r="N2148">
        <f>shipments[[#This Row],[Boxes]]*shipments[[#This Row],[Cost Per Box]]</f>
        <v>950.95</v>
      </c>
      <c r="O2148">
        <f>shipments[[#This Row],[Sales Amount]]-shipments[[#This Row],[Total Cost]]</f>
        <v>527.29999999999995</v>
      </c>
      <c r="P2148" s="9">
        <f>shipments[[#This Row],[Profit]]/shipments[[#This Row],[Sales Amount]]</f>
        <v>0.35670556401150005</v>
      </c>
    </row>
    <row r="2149" spans="1:16" x14ac:dyDescent="1">
      <c r="A2149" t="s">
        <v>2187</v>
      </c>
      <c r="B2149" t="s">
        <v>8041</v>
      </c>
      <c r="C2149" t="s">
        <v>8013</v>
      </c>
      <c r="D2149" t="s">
        <v>8036</v>
      </c>
      <c r="E2149" s="1">
        <v>45397</v>
      </c>
      <c r="F2149">
        <v>2823.75</v>
      </c>
      <c r="G2149">
        <v>471</v>
      </c>
      <c r="H2149" t="s">
        <v>6</v>
      </c>
      <c r="I2149" t="str">
        <f>_xlfn.XLOOKUP(shipments[[#This Row],[SPID]],people[SPID],people[Sales_person],"NA",0)</f>
        <v>Curtice Advani</v>
      </c>
      <c r="J2149">
        <f>YEAR(shipments[[#This Row],[Shipdate]])</f>
        <v>2024</v>
      </c>
      <c r="K2149">
        <f>MONTH(shipments[[#This Row],[Shipdate]])</f>
        <v>4</v>
      </c>
      <c r="L2149" t="str">
        <f>TEXT(shipments[[#This Row],[Shipdate]],"mmmm")</f>
        <v>April</v>
      </c>
      <c r="M2149">
        <f>_xlfn.XLOOKUP(shipments[[#This Row],[PID]],products[PID],products[Cost_per_box],"NA",0)</f>
        <v>3.85</v>
      </c>
      <c r="N2149">
        <f>shipments[[#This Row],[Boxes]]*shipments[[#This Row],[Cost Per Box]]</f>
        <v>1813.3500000000001</v>
      </c>
      <c r="O2149">
        <f>shipments[[#This Row],[Sales Amount]]-shipments[[#This Row],[Total Cost]]</f>
        <v>1010.3999999999999</v>
      </c>
      <c r="P2149" s="9">
        <f>shipments[[#This Row],[Profit]]/shipments[[#This Row],[Sales Amount]]</f>
        <v>0.35782204515272237</v>
      </c>
    </row>
    <row r="2150" spans="1:16" x14ac:dyDescent="1">
      <c r="A2150" t="s">
        <v>2188</v>
      </c>
      <c r="B2150" t="s">
        <v>8041</v>
      </c>
      <c r="C2150" t="s">
        <v>8013</v>
      </c>
      <c r="D2150" t="s">
        <v>8036</v>
      </c>
      <c r="E2150" s="1">
        <v>45481</v>
      </c>
      <c r="F2150">
        <v>2196</v>
      </c>
      <c r="G2150">
        <v>314</v>
      </c>
      <c r="H2150" t="s">
        <v>17</v>
      </c>
      <c r="I2150" t="str">
        <f>_xlfn.XLOOKUP(shipments[[#This Row],[SPID]],people[SPID],people[Sales_person],"NA",0)</f>
        <v>Curtice Advani</v>
      </c>
      <c r="J2150">
        <f>YEAR(shipments[[#This Row],[Shipdate]])</f>
        <v>2024</v>
      </c>
      <c r="K2150">
        <f>MONTH(shipments[[#This Row],[Shipdate]])</f>
        <v>7</v>
      </c>
      <c r="L2150" t="str">
        <f>TEXT(shipments[[#This Row],[Shipdate]],"mmmm")</f>
        <v>July</v>
      </c>
      <c r="M2150">
        <f>_xlfn.XLOOKUP(shipments[[#This Row],[PID]],products[PID],products[Cost_per_box],"NA",0)</f>
        <v>3.85</v>
      </c>
      <c r="N2150">
        <f>shipments[[#This Row],[Boxes]]*shipments[[#This Row],[Cost Per Box]]</f>
        <v>1208.9000000000001</v>
      </c>
      <c r="O2150">
        <f>shipments[[#This Row],[Sales Amount]]-shipments[[#This Row],[Total Cost]]</f>
        <v>987.09999999999991</v>
      </c>
      <c r="P2150" s="9">
        <f>shipments[[#This Row],[Profit]]/shipments[[#This Row],[Sales Amount]]</f>
        <v>0.44949908925318754</v>
      </c>
    </row>
    <row r="2151" spans="1:16" x14ac:dyDescent="1">
      <c r="A2151" t="s">
        <v>2189</v>
      </c>
      <c r="B2151" t="s">
        <v>8041</v>
      </c>
      <c r="C2151" t="s">
        <v>8013</v>
      </c>
      <c r="D2151" t="s">
        <v>8037</v>
      </c>
      <c r="E2151" s="1">
        <v>45478</v>
      </c>
      <c r="F2151">
        <v>2211.75</v>
      </c>
      <c r="G2151">
        <v>246</v>
      </c>
      <c r="H2151" t="s">
        <v>17</v>
      </c>
      <c r="I2151" t="str">
        <f>_xlfn.XLOOKUP(shipments[[#This Row],[SPID]],people[SPID],people[Sales_person],"NA",0)</f>
        <v>Curtice Advani</v>
      </c>
      <c r="J2151">
        <f>YEAR(shipments[[#This Row],[Shipdate]])</f>
        <v>2024</v>
      </c>
      <c r="K2151">
        <f>MONTH(shipments[[#This Row],[Shipdate]])</f>
        <v>7</v>
      </c>
      <c r="L2151" t="str">
        <f>TEXT(shipments[[#This Row],[Shipdate]],"mmmm")</f>
        <v>July</v>
      </c>
      <c r="M2151">
        <f>_xlfn.XLOOKUP(shipments[[#This Row],[PID]],products[PID],products[Cost_per_box],"NA",0)</f>
        <v>3.85</v>
      </c>
      <c r="N2151">
        <f>shipments[[#This Row],[Boxes]]*shipments[[#This Row],[Cost Per Box]]</f>
        <v>947.1</v>
      </c>
      <c r="O2151">
        <f>shipments[[#This Row],[Sales Amount]]-shipments[[#This Row],[Total Cost]]</f>
        <v>1264.6500000000001</v>
      </c>
      <c r="P2151" s="9">
        <f>shipments[[#This Row],[Profit]]/shipments[[#This Row],[Sales Amount]]</f>
        <v>0.57178704645642597</v>
      </c>
    </row>
    <row r="2152" spans="1:16" x14ac:dyDescent="1">
      <c r="A2152" t="s">
        <v>2190</v>
      </c>
      <c r="B2152" t="s">
        <v>8041</v>
      </c>
      <c r="C2152" t="s">
        <v>8013</v>
      </c>
      <c r="D2152" t="s">
        <v>8036</v>
      </c>
      <c r="E2152" s="1">
        <v>45188</v>
      </c>
      <c r="F2152">
        <v>6444</v>
      </c>
      <c r="G2152">
        <v>921</v>
      </c>
      <c r="H2152" t="s">
        <v>6</v>
      </c>
      <c r="I2152" t="str">
        <f>_xlfn.XLOOKUP(shipments[[#This Row],[SPID]],people[SPID],people[Sales_person],"NA",0)</f>
        <v>Curtice Advani</v>
      </c>
      <c r="J2152">
        <f>YEAR(shipments[[#This Row],[Shipdate]])</f>
        <v>2023</v>
      </c>
      <c r="K2152">
        <f>MONTH(shipments[[#This Row],[Shipdate]])</f>
        <v>9</v>
      </c>
      <c r="L2152" t="str">
        <f>TEXT(shipments[[#This Row],[Shipdate]],"mmmm")</f>
        <v>September</v>
      </c>
      <c r="M2152">
        <f>_xlfn.XLOOKUP(shipments[[#This Row],[PID]],products[PID],products[Cost_per_box],"NA",0)</f>
        <v>3.85</v>
      </c>
      <c r="N2152">
        <f>shipments[[#This Row],[Boxes]]*shipments[[#This Row],[Cost Per Box]]</f>
        <v>3545.85</v>
      </c>
      <c r="O2152">
        <f>shipments[[#This Row],[Sales Amount]]-shipments[[#This Row],[Total Cost]]</f>
        <v>2898.15</v>
      </c>
      <c r="P2152" s="9">
        <f>shipments[[#This Row],[Profit]]/shipments[[#This Row],[Sales Amount]]</f>
        <v>0.44974394785847299</v>
      </c>
    </row>
    <row r="2153" spans="1:16" x14ac:dyDescent="1">
      <c r="A2153" t="s">
        <v>2191</v>
      </c>
      <c r="B2153" t="s">
        <v>8041</v>
      </c>
      <c r="C2153" t="s">
        <v>8014</v>
      </c>
      <c r="D2153" t="s">
        <v>8036</v>
      </c>
      <c r="E2153" s="1">
        <v>45177</v>
      </c>
      <c r="F2153">
        <v>735.75</v>
      </c>
      <c r="G2153">
        <v>148</v>
      </c>
      <c r="H2153" t="s">
        <v>6</v>
      </c>
      <c r="I2153" t="str">
        <f>_xlfn.XLOOKUP(shipments[[#This Row],[SPID]],people[SPID],people[Sales_person],"NA",0)</f>
        <v>Curtice Advani</v>
      </c>
      <c r="J2153">
        <f>YEAR(shipments[[#This Row],[Shipdate]])</f>
        <v>2023</v>
      </c>
      <c r="K2153">
        <f>MONTH(shipments[[#This Row],[Shipdate]])</f>
        <v>9</v>
      </c>
      <c r="L2153" t="str">
        <f>TEXT(shipments[[#This Row],[Shipdate]],"mmmm")</f>
        <v>September</v>
      </c>
      <c r="M2153">
        <f>_xlfn.XLOOKUP(shipments[[#This Row],[PID]],products[PID],products[Cost_per_box],"NA",0)</f>
        <v>5.72</v>
      </c>
      <c r="N2153">
        <f>shipments[[#This Row],[Boxes]]*shipments[[#This Row],[Cost Per Box]]</f>
        <v>846.56</v>
      </c>
      <c r="O2153">
        <f>shipments[[#This Row],[Sales Amount]]-shipments[[#This Row],[Total Cost]]</f>
        <v>-110.80999999999995</v>
      </c>
      <c r="P2153" s="9">
        <f>shipments[[#This Row],[Profit]]/shipments[[#This Row],[Sales Amount]]</f>
        <v>-0.15060822290180081</v>
      </c>
    </row>
    <row r="2154" spans="1:16" x14ac:dyDescent="1">
      <c r="A2154" t="s">
        <v>2192</v>
      </c>
      <c r="B2154" t="s">
        <v>8041</v>
      </c>
      <c r="C2154" t="s">
        <v>8014</v>
      </c>
      <c r="D2154" t="s">
        <v>8036</v>
      </c>
      <c r="E2154" s="1">
        <v>45295</v>
      </c>
      <c r="F2154">
        <v>1856.25</v>
      </c>
      <c r="G2154">
        <v>266</v>
      </c>
      <c r="H2154" t="s">
        <v>6</v>
      </c>
      <c r="I2154" t="str">
        <f>_xlfn.XLOOKUP(shipments[[#This Row],[SPID]],people[SPID],people[Sales_person],"NA",0)</f>
        <v>Curtice Advani</v>
      </c>
      <c r="J2154">
        <f>YEAR(shipments[[#This Row],[Shipdate]])</f>
        <v>2024</v>
      </c>
      <c r="K2154">
        <f>MONTH(shipments[[#This Row],[Shipdate]])</f>
        <v>1</v>
      </c>
      <c r="L2154" t="str">
        <f>TEXT(shipments[[#This Row],[Shipdate]],"mmmm")</f>
        <v>January</v>
      </c>
      <c r="M2154">
        <f>_xlfn.XLOOKUP(shipments[[#This Row],[PID]],products[PID],products[Cost_per_box],"NA",0)</f>
        <v>5.72</v>
      </c>
      <c r="N2154">
        <f>shipments[[#This Row],[Boxes]]*shipments[[#This Row],[Cost Per Box]]</f>
        <v>1521.52</v>
      </c>
      <c r="O2154">
        <f>shipments[[#This Row],[Sales Amount]]-shipments[[#This Row],[Total Cost]]</f>
        <v>334.73</v>
      </c>
      <c r="P2154" s="9">
        <f>shipments[[#This Row],[Profit]]/shipments[[#This Row],[Sales Amount]]</f>
        <v>0.18032592592592595</v>
      </c>
    </row>
    <row r="2155" spans="1:16" x14ac:dyDescent="1">
      <c r="A2155" t="s">
        <v>2193</v>
      </c>
      <c r="B2155" t="s">
        <v>8041</v>
      </c>
      <c r="C2155" t="s">
        <v>8014</v>
      </c>
      <c r="D2155" t="s">
        <v>8034</v>
      </c>
      <c r="E2155" s="1">
        <v>45246</v>
      </c>
      <c r="F2155">
        <v>11205</v>
      </c>
      <c r="G2155">
        <v>1601</v>
      </c>
      <c r="H2155" t="s">
        <v>6</v>
      </c>
      <c r="I2155" t="str">
        <f>_xlfn.XLOOKUP(shipments[[#This Row],[SPID]],people[SPID],people[Sales_person],"NA",0)</f>
        <v>Curtice Advani</v>
      </c>
      <c r="J2155">
        <f>YEAR(shipments[[#This Row],[Shipdate]])</f>
        <v>2023</v>
      </c>
      <c r="K2155">
        <f>MONTH(shipments[[#This Row],[Shipdate]])</f>
        <v>11</v>
      </c>
      <c r="L2155" t="str">
        <f>TEXT(shipments[[#This Row],[Shipdate]],"mmmm")</f>
        <v>November</v>
      </c>
      <c r="M2155">
        <f>_xlfn.XLOOKUP(shipments[[#This Row],[PID]],products[PID],products[Cost_per_box],"NA",0)</f>
        <v>5.72</v>
      </c>
      <c r="N2155">
        <f>shipments[[#This Row],[Boxes]]*shipments[[#This Row],[Cost Per Box]]</f>
        <v>9157.7199999999993</v>
      </c>
      <c r="O2155">
        <f>shipments[[#This Row],[Sales Amount]]-shipments[[#This Row],[Total Cost]]</f>
        <v>2047.2800000000007</v>
      </c>
      <c r="P2155" s="9">
        <f>shipments[[#This Row],[Profit]]/shipments[[#This Row],[Sales Amount]]</f>
        <v>0.18271128960285593</v>
      </c>
    </row>
    <row r="2156" spans="1:16" x14ac:dyDescent="1">
      <c r="A2156" t="s">
        <v>2194</v>
      </c>
      <c r="B2156" t="s">
        <v>8041</v>
      </c>
      <c r="C2156" t="s">
        <v>8014</v>
      </c>
      <c r="D2156" t="s">
        <v>8035</v>
      </c>
      <c r="E2156" s="1">
        <v>45342</v>
      </c>
      <c r="F2156">
        <v>4317.75</v>
      </c>
      <c r="G2156">
        <v>720</v>
      </c>
      <c r="H2156" t="s">
        <v>6</v>
      </c>
      <c r="I2156" t="str">
        <f>_xlfn.XLOOKUP(shipments[[#This Row],[SPID]],people[SPID],people[Sales_person],"NA",0)</f>
        <v>Curtice Advani</v>
      </c>
      <c r="J2156">
        <f>YEAR(shipments[[#This Row],[Shipdate]])</f>
        <v>2024</v>
      </c>
      <c r="K2156">
        <f>MONTH(shipments[[#This Row],[Shipdate]])</f>
        <v>2</v>
      </c>
      <c r="L2156" t="str">
        <f>TEXT(shipments[[#This Row],[Shipdate]],"mmmm")</f>
        <v>February</v>
      </c>
      <c r="M2156">
        <f>_xlfn.XLOOKUP(shipments[[#This Row],[PID]],products[PID],products[Cost_per_box],"NA",0)</f>
        <v>5.72</v>
      </c>
      <c r="N2156">
        <f>shipments[[#This Row],[Boxes]]*shipments[[#This Row],[Cost Per Box]]</f>
        <v>4118.3999999999996</v>
      </c>
      <c r="O2156">
        <f>shipments[[#This Row],[Sales Amount]]-shipments[[#This Row],[Total Cost]]</f>
        <v>199.35000000000036</v>
      </c>
      <c r="P2156" s="9">
        <f>shipments[[#This Row],[Profit]]/shipments[[#This Row],[Sales Amount]]</f>
        <v>4.6169880145909413E-2</v>
      </c>
    </row>
    <row r="2157" spans="1:16" x14ac:dyDescent="1">
      <c r="A2157" t="s">
        <v>2195</v>
      </c>
      <c r="B2157" t="s">
        <v>8041</v>
      </c>
      <c r="C2157" t="s">
        <v>8014</v>
      </c>
      <c r="D2157" t="s">
        <v>8036</v>
      </c>
      <c r="E2157" s="1">
        <v>45348</v>
      </c>
      <c r="F2157">
        <v>2893.5</v>
      </c>
      <c r="G2157">
        <v>362</v>
      </c>
      <c r="H2157" t="s">
        <v>6</v>
      </c>
      <c r="I2157" t="str">
        <f>_xlfn.XLOOKUP(shipments[[#This Row],[SPID]],people[SPID],people[Sales_person],"NA",0)</f>
        <v>Curtice Advani</v>
      </c>
      <c r="J2157">
        <f>YEAR(shipments[[#This Row],[Shipdate]])</f>
        <v>2024</v>
      </c>
      <c r="K2157">
        <f>MONTH(shipments[[#This Row],[Shipdate]])</f>
        <v>2</v>
      </c>
      <c r="L2157" t="str">
        <f>TEXT(shipments[[#This Row],[Shipdate]],"mmmm")</f>
        <v>February</v>
      </c>
      <c r="M2157">
        <f>_xlfn.XLOOKUP(shipments[[#This Row],[PID]],products[PID],products[Cost_per_box],"NA",0)</f>
        <v>5.72</v>
      </c>
      <c r="N2157">
        <f>shipments[[#This Row],[Boxes]]*shipments[[#This Row],[Cost Per Box]]</f>
        <v>2070.64</v>
      </c>
      <c r="O2157">
        <f>shipments[[#This Row],[Sales Amount]]-shipments[[#This Row],[Total Cost]]</f>
        <v>822.86000000000013</v>
      </c>
      <c r="P2157" s="9">
        <f>shipments[[#This Row],[Profit]]/shipments[[#This Row],[Sales Amount]]</f>
        <v>0.28438223604631074</v>
      </c>
    </row>
    <row r="2158" spans="1:16" x14ac:dyDescent="1">
      <c r="A2158" t="s">
        <v>2196</v>
      </c>
      <c r="B2158" t="s">
        <v>8041</v>
      </c>
      <c r="C2158" t="s">
        <v>8014</v>
      </c>
      <c r="D2158" t="s">
        <v>8037</v>
      </c>
      <c r="E2158" s="1">
        <v>45121</v>
      </c>
      <c r="F2158">
        <v>1804.5</v>
      </c>
      <c r="G2158">
        <v>226</v>
      </c>
      <c r="H2158" t="s">
        <v>6</v>
      </c>
      <c r="I2158" t="str">
        <f>_xlfn.XLOOKUP(shipments[[#This Row],[SPID]],people[SPID],people[Sales_person],"NA",0)</f>
        <v>Curtice Advani</v>
      </c>
      <c r="J2158">
        <f>YEAR(shipments[[#This Row],[Shipdate]])</f>
        <v>2023</v>
      </c>
      <c r="K2158">
        <f>MONTH(shipments[[#This Row],[Shipdate]])</f>
        <v>7</v>
      </c>
      <c r="L2158" t="str">
        <f>TEXT(shipments[[#This Row],[Shipdate]],"mmmm")</f>
        <v>July</v>
      </c>
      <c r="M2158">
        <f>_xlfn.XLOOKUP(shipments[[#This Row],[PID]],products[PID],products[Cost_per_box],"NA",0)</f>
        <v>5.72</v>
      </c>
      <c r="N2158">
        <f>shipments[[#This Row],[Boxes]]*shipments[[#This Row],[Cost Per Box]]</f>
        <v>1292.72</v>
      </c>
      <c r="O2158">
        <f>shipments[[#This Row],[Sales Amount]]-shipments[[#This Row],[Total Cost]]</f>
        <v>511.78</v>
      </c>
      <c r="P2158" s="9">
        <f>shipments[[#This Row],[Profit]]/shipments[[#This Row],[Sales Amount]]</f>
        <v>0.28361318924909945</v>
      </c>
    </row>
    <row r="2159" spans="1:16" x14ac:dyDescent="1">
      <c r="A2159" t="s">
        <v>2197</v>
      </c>
      <c r="B2159" t="s">
        <v>8041</v>
      </c>
      <c r="C2159" t="s">
        <v>8014</v>
      </c>
      <c r="D2159" t="s">
        <v>8037</v>
      </c>
      <c r="E2159" s="1">
        <v>45476</v>
      </c>
      <c r="F2159">
        <v>6324.75</v>
      </c>
      <c r="G2159">
        <v>1265</v>
      </c>
      <c r="H2159" t="s">
        <v>17</v>
      </c>
      <c r="I2159" t="str">
        <f>_xlfn.XLOOKUP(shipments[[#This Row],[SPID]],people[SPID],people[Sales_person],"NA",0)</f>
        <v>Curtice Advani</v>
      </c>
      <c r="J2159">
        <f>YEAR(shipments[[#This Row],[Shipdate]])</f>
        <v>2024</v>
      </c>
      <c r="K2159">
        <f>MONTH(shipments[[#This Row],[Shipdate]])</f>
        <v>7</v>
      </c>
      <c r="L2159" t="str">
        <f>TEXT(shipments[[#This Row],[Shipdate]],"mmmm")</f>
        <v>July</v>
      </c>
      <c r="M2159">
        <f>_xlfn.XLOOKUP(shipments[[#This Row],[PID]],products[PID],products[Cost_per_box],"NA",0)</f>
        <v>5.72</v>
      </c>
      <c r="N2159">
        <f>shipments[[#This Row],[Boxes]]*shipments[[#This Row],[Cost Per Box]]</f>
        <v>7235.7999999999993</v>
      </c>
      <c r="O2159">
        <f>shipments[[#This Row],[Sales Amount]]-shipments[[#This Row],[Total Cost]]</f>
        <v>-911.04999999999927</v>
      </c>
      <c r="P2159" s="9">
        <f>shipments[[#This Row],[Profit]]/shipments[[#This Row],[Sales Amount]]</f>
        <v>-0.14404521917862353</v>
      </c>
    </row>
    <row r="2160" spans="1:16" x14ac:dyDescent="1">
      <c r="A2160" t="s">
        <v>2198</v>
      </c>
      <c r="B2160" t="s">
        <v>8041</v>
      </c>
      <c r="C2160" t="s">
        <v>8014</v>
      </c>
      <c r="D2160" t="s">
        <v>8035</v>
      </c>
      <c r="E2160" s="1">
        <v>44986</v>
      </c>
      <c r="F2160">
        <v>2850.75</v>
      </c>
      <c r="G2160">
        <v>571</v>
      </c>
      <c r="H2160" t="s">
        <v>6</v>
      </c>
      <c r="I2160" t="str">
        <f>_xlfn.XLOOKUP(shipments[[#This Row],[SPID]],people[SPID],people[Sales_person],"NA",0)</f>
        <v>Curtice Advani</v>
      </c>
      <c r="J2160">
        <f>YEAR(shipments[[#This Row],[Shipdate]])</f>
        <v>2023</v>
      </c>
      <c r="K2160">
        <f>MONTH(shipments[[#This Row],[Shipdate]])</f>
        <v>3</v>
      </c>
      <c r="L2160" t="str">
        <f>TEXT(shipments[[#This Row],[Shipdate]],"mmmm")</f>
        <v>March</v>
      </c>
      <c r="M2160">
        <f>_xlfn.XLOOKUP(shipments[[#This Row],[PID]],products[PID],products[Cost_per_box],"NA",0)</f>
        <v>5.72</v>
      </c>
      <c r="N2160">
        <f>shipments[[#This Row],[Boxes]]*shipments[[#This Row],[Cost Per Box]]</f>
        <v>3266.12</v>
      </c>
      <c r="O2160">
        <f>shipments[[#This Row],[Sales Amount]]-shipments[[#This Row],[Total Cost]]</f>
        <v>-415.36999999999989</v>
      </c>
      <c r="P2160" s="9">
        <f>shipments[[#This Row],[Profit]]/shipments[[#This Row],[Sales Amount]]</f>
        <v>-0.14570551609225638</v>
      </c>
    </row>
    <row r="2161" spans="1:16" x14ac:dyDescent="1">
      <c r="A2161" t="s">
        <v>2199</v>
      </c>
      <c r="B2161" t="s">
        <v>8041</v>
      </c>
      <c r="C2161" t="s">
        <v>8016</v>
      </c>
      <c r="D2161" t="s">
        <v>8032</v>
      </c>
      <c r="E2161" s="1">
        <v>45415</v>
      </c>
      <c r="F2161">
        <v>5451.75</v>
      </c>
      <c r="G2161">
        <v>219</v>
      </c>
      <c r="H2161" t="s">
        <v>6</v>
      </c>
      <c r="I2161" t="str">
        <f>_xlfn.XLOOKUP(shipments[[#This Row],[SPID]],people[SPID],people[Sales_person],"NA",0)</f>
        <v>Curtice Advani</v>
      </c>
      <c r="J2161">
        <f>YEAR(shipments[[#This Row],[Shipdate]])</f>
        <v>2024</v>
      </c>
      <c r="K2161">
        <f>MONTH(shipments[[#This Row],[Shipdate]])</f>
        <v>5</v>
      </c>
      <c r="L2161" t="str">
        <f>TEXT(shipments[[#This Row],[Shipdate]],"mmmm")</f>
        <v>May</v>
      </c>
      <c r="M2161">
        <f>_xlfn.XLOOKUP(shipments[[#This Row],[PID]],products[PID],products[Cost_per_box],"NA",0)</f>
        <v>9.94</v>
      </c>
      <c r="N2161">
        <f>shipments[[#This Row],[Boxes]]*shipments[[#This Row],[Cost Per Box]]</f>
        <v>2176.8599999999997</v>
      </c>
      <c r="O2161">
        <f>shipments[[#This Row],[Sales Amount]]-shipments[[#This Row],[Total Cost]]</f>
        <v>3274.8900000000003</v>
      </c>
      <c r="P2161" s="9">
        <f>shipments[[#This Row],[Profit]]/shipments[[#This Row],[Sales Amount]]</f>
        <v>0.6007043609850049</v>
      </c>
    </row>
    <row r="2162" spans="1:16" x14ac:dyDescent="1">
      <c r="A2162" t="s">
        <v>2200</v>
      </c>
      <c r="B2162" t="s">
        <v>8041</v>
      </c>
      <c r="C2162" t="s">
        <v>8016</v>
      </c>
      <c r="D2162" t="s">
        <v>8033</v>
      </c>
      <c r="E2162" s="1">
        <v>44956</v>
      </c>
      <c r="F2162">
        <v>5717.25</v>
      </c>
      <c r="G2162">
        <v>205</v>
      </c>
      <c r="H2162" t="s">
        <v>39</v>
      </c>
      <c r="I2162" t="str">
        <f>_xlfn.XLOOKUP(shipments[[#This Row],[SPID]],people[SPID],people[Sales_person],"NA",0)</f>
        <v>Curtice Advani</v>
      </c>
      <c r="J2162">
        <f>YEAR(shipments[[#This Row],[Shipdate]])</f>
        <v>2023</v>
      </c>
      <c r="K2162">
        <f>MONTH(shipments[[#This Row],[Shipdate]])</f>
        <v>1</v>
      </c>
      <c r="L2162" t="str">
        <f>TEXT(shipments[[#This Row],[Shipdate]],"mmmm")</f>
        <v>January</v>
      </c>
      <c r="M2162">
        <f>_xlfn.XLOOKUP(shipments[[#This Row],[PID]],products[PID],products[Cost_per_box],"NA",0)</f>
        <v>9.94</v>
      </c>
      <c r="N2162">
        <f>shipments[[#This Row],[Boxes]]*shipments[[#This Row],[Cost Per Box]]</f>
        <v>2037.6999999999998</v>
      </c>
      <c r="O2162">
        <f>shipments[[#This Row],[Sales Amount]]-shipments[[#This Row],[Total Cost]]</f>
        <v>3679.55</v>
      </c>
      <c r="P2162" s="9">
        <f>shipments[[#This Row],[Profit]]/shipments[[#This Row],[Sales Amount]]</f>
        <v>0.64358738904193458</v>
      </c>
    </row>
    <row r="2163" spans="1:16" x14ac:dyDescent="1">
      <c r="A2163" t="s">
        <v>2201</v>
      </c>
      <c r="B2163" t="s">
        <v>8041</v>
      </c>
      <c r="C2163" t="s">
        <v>8017</v>
      </c>
      <c r="D2163" t="s">
        <v>8032</v>
      </c>
      <c r="E2163" s="1">
        <v>45245</v>
      </c>
      <c r="F2163">
        <v>528.75</v>
      </c>
      <c r="G2163">
        <v>30</v>
      </c>
      <c r="H2163" t="s">
        <v>6</v>
      </c>
      <c r="I2163" t="str">
        <f>_xlfn.XLOOKUP(shipments[[#This Row],[SPID]],people[SPID],people[Sales_person],"NA",0)</f>
        <v>Curtice Advani</v>
      </c>
      <c r="J2163">
        <f>YEAR(shipments[[#This Row],[Shipdate]])</f>
        <v>2023</v>
      </c>
      <c r="K2163">
        <f>MONTH(shipments[[#This Row],[Shipdate]])</f>
        <v>11</v>
      </c>
      <c r="L2163" t="str">
        <f>TEXT(shipments[[#This Row],[Shipdate]],"mmmm")</f>
        <v>November</v>
      </c>
      <c r="M2163">
        <f>_xlfn.XLOOKUP(shipments[[#This Row],[PID]],products[PID],products[Cost_per_box],"NA",0)</f>
        <v>7.73</v>
      </c>
      <c r="N2163">
        <f>shipments[[#This Row],[Boxes]]*shipments[[#This Row],[Cost Per Box]]</f>
        <v>231.9</v>
      </c>
      <c r="O2163">
        <f>shipments[[#This Row],[Sales Amount]]-shipments[[#This Row],[Total Cost]]</f>
        <v>296.85000000000002</v>
      </c>
      <c r="P2163" s="9">
        <f>shipments[[#This Row],[Profit]]/shipments[[#This Row],[Sales Amount]]</f>
        <v>0.56141843971631211</v>
      </c>
    </row>
    <row r="2164" spans="1:16" x14ac:dyDescent="1">
      <c r="A2164" t="s">
        <v>2202</v>
      </c>
      <c r="B2164" t="s">
        <v>8041</v>
      </c>
      <c r="C2164" t="s">
        <v>8017</v>
      </c>
      <c r="D2164" t="s">
        <v>8035</v>
      </c>
      <c r="E2164" s="1">
        <v>45474</v>
      </c>
      <c r="F2164">
        <v>8734.5</v>
      </c>
      <c r="G2164">
        <v>398</v>
      </c>
      <c r="H2164" t="s">
        <v>17</v>
      </c>
      <c r="I2164" t="str">
        <f>_xlfn.XLOOKUP(shipments[[#This Row],[SPID]],people[SPID],people[Sales_person],"NA",0)</f>
        <v>Curtice Advani</v>
      </c>
      <c r="J2164">
        <f>YEAR(shipments[[#This Row],[Shipdate]])</f>
        <v>2024</v>
      </c>
      <c r="K2164">
        <f>MONTH(shipments[[#This Row],[Shipdate]])</f>
        <v>7</v>
      </c>
      <c r="L2164" t="str">
        <f>TEXT(shipments[[#This Row],[Shipdate]],"mmmm")</f>
        <v>July</v>
      </c>
      <c r="M2164">
        <f>_xlfn.XLOOKUP(shipments[[#This Row],[PID]],products[PID],products[Cost_per_box],"NA",0)</f>
        <v>7.73</v>
      </c>
      <c r="N2164">
        <f>shipments[[#This Row],[Boxes]]*shipments[[#This Row],[Cost Per Box]]</f>
        <v>3076.54</v>
      </c>
      <c r="O2164">
        <f>shipments[[#This Row],[Sales Amount]]-shipments[[#This Row],[Total Cost]]</f>
        <v>5657.96</v>
      </c>
      <c r="P2164" s="9">
        <f>shipments[[#This Row],[Profit]]/shipments[[#This Row],[Sales Amount]]</f>
        <v>0.64777148090903891</v>
      </c>
    </row>
    <row r="2165" spans="1:16" x14ac:dyDescent="1">
      <c r="A2165" t="s">
        <v>2203</v>
      </c>
      <c r="B2165" t="s">
        <v>8041</v>
      </c>
      <c r="C2165" t="s">
        <v>8017</v>
      </c>
      <c r="D2165" t="s">
        <v>8032</v>
      </c>
      <c r="E2165" s="1">
        <v>45350</v>
      </c>
      <c r="F2165">
        <v>4410</v>
      </c>
      <c r="G2165">
        <v>201</v>
      </c>
      <c r="H2165" t="s">
        <v>6</v>
      </c>
      <c r="I2165" t="str">
        <f>_xlfn.XLOOKUP(shipments[[#This Row],[SPID]],people[SPID],people[Sales_person],"NA",0)</f>
        <v>Curtice Advani</v>
      </c>
      <c r="J2165">
        <f>YEAR(shipments[[#This Row],[Shipdate]])</f>
        <v>2024</v>
      </c>
      <c r="K2165">
        <f>MONTH(shipments[[#This Row],[Shipdate]])</f>
        <v>2</v>
      </c>
      <c r="L2165" t="str">
        <f>TEXT(shipments[[#This Row],[Shipdate]],"mmmm")</f>
        <v>February</v>
      </c>
      <c r="M2165">
        <f>_xlfn.XLOOKUP(shipments[[#This Row],[PID]],products[PID],products[Cost_per_box],"NA",0)</f>
        <v>7.73</v>
      </c>
      <c r="N2165">
        <f>shipments[[#This Row],[Boxes]]*shipments[[#This Row],[Cost Per Box]]</f>
        <v>1553.73</v>
      </c>
      <c r="O2165">
        <f>shipments[[#This Row],[Sales Amount]]-shipments[[#This Row],[Total Cost]]</f>
        <v>2856.27</v>
      </c>
      <c r="P2165" s="9">
        <f>shipments[[#This Row],[Profit]]/shipments[[#This Row],[Sales Amount]]</f>
        <v>0.64768027210884349</v>
      </c>
    </row>
    <row r="2166" spans="1:16" x14ac:dyDescent="1">
      <c r="A2166" t="s">
        <v>2204</v>
      </c>
      <c r="B2166" t="s">
        <v>8041</v>
      </c>
      <c r="C2166" t="s">
        <v>8017</v>
      </c>
      <c r="D2166" t="s">
        <v>8035</v>
      </c>
      <c r="E2166" s="1">
        <v>45208</v>
      </c>
      <c r="F2166">
        <v>12642.75</v>
      </c>
      <c r="G2166">
        <v>575</v>
      </c>
      <c r="H2166" t="s">
        <v>6</v>
      </c>
      <c r="I2166" t="str">
        <f>_xlfn.XLOOKUP(shipments[[#This Row],[SPID]],people[SPID],people[Sales_person],"NA",0)</f>
        <v>Curtice Advani</v>
      </c>
      <c r="J2166">
        <f>YEAR(shipments[[#This Row],[Shipdate]])</f>
        <v>2023</v>
      </c>
      <c r="K2166">
        <f>MONTH(shipments[[#This Row],[Shipdate]])</f>
        <v>10</v>
      </c>
      <c r="L2166" t="str">
        <f>TEXT(shipments[[#This Row],[Shipdate]],"mmmm")</f>
        <v>October</v>
      </c>
      <c r="M2166">
        <f>_xlfn.XLOOKUP(shipments[[#This Row],[PID]],products[PID],products[Cost_per_box],"NA",0)</f>
        <v>7.73</v>
      </c>
      <c r="N2166">
        <f>shipments[[#This Row],[Boxes]]*shipments[[#This Row],[Cost Per Box]]</f>
        <v>4444.75</v>
      </c>
      <c r="O2166">
        <f>shipments[[#This Row],[Sales Amount]]-shipments[[#This Row],[Total Cost]]</f>
        <v>8198</v>
      </c>
      <c r="P2166" s="9">
        <f>shipments[[#This Row],[Profit]]/shipments[[#This Row],[Sales Amount]]</f>
        <v>0.64843487374186792</v>
      </c>
    </row>
    <row r="2167" spans="1:16" x14ac:dyDescent="1">
      <c r="A2167" t="s">
        <v>2205</v>
      </c>
      <c r="B2167" t="s">
        <v>8041</v>
      </c>
      <c r="C2167" t="s">
        <v>8017</v>
      </c>
      <c r="D2167" t="s">
        <v>8037</v>
      </c>
      <c r="E2167" s="1">
        <v>45128</v>
      </c>
      <c r="F2167">
        <v>1845</v>
      </c>
      <c r="G2167">
        <v>98</v>
      </c>
      <c r="H2167" t="s">
        <v>6</v>
      </c>
      <c r="I2167" t="str">
        <f>_xlfn.XLOOKUP(shipments[[#This Row],[SPID]],people[SPID],people[Sales_person],"NA",0)</f>
        <v>Curtice Advani</v>
      </c>
      <c r="J2167">
        <f>YEAR(shipments[[#This Row],[Shipdate]])</f>
        <v>2023</v>
      </c>
      <c r="K2167">
        <f>MONTH(shipments[[#This Row],[Shipdate]])</f>
        <v>7</v>
      </c>
      <c r="L2167" t="str">
        <f>TEXT(shipments[[#This Row],[Shipdate]],"mmmm")</f>
        <v>July</v>
      </c>
      <c r="M2167">
        <f>_xlfn.XLOOKUP(shipments[[#This Row],[PID]],products[PID],products[Cost_per_box],"NA",0)</f>
        <v>7.73</v>
      </c>
      <c r="N2167">
        <f>shipments[[#This Row],[Boxes]]*shipments[[#This Row],[Cost Per Box]]</f>
        <v>757.54000000000008</v>
      </c>
      <c r="O2167">
        <f>shipments[[#This Row],[Sales Amount]]-shipments[[#This Row],[Total Cost]]</f>
        <v>1087.46</v>
      </c>
      <c r="P2167" s="9">
        <f>shipments[[#This Row],[Profit]]/shipments[[#This Row],[Sales Amount]]</f>
        <v>0.58940921409214098</v>
      </c>
    </row>
    <row r="2168" spans="1:16" x14ac:dyDescent="1">
      <c r="A2168" t="s">
        <v>2206</v>
      </c>
      <c r="B2168" t="s">
        <v>8041</v>
      </c>
      <c r="C2168" t="s">
        <v>8018</v>
      </c>
      <c r="D2168" t="s">
        <v>8035</v>
      </c>
      <c r="E2168" s="1">
        <v>45378</v>
      </c>
      <c r="F2168">
        <v>1374.75</v>
      </c>
      <c r="G2168">
        <v>63</v>
      </c>
      <c r="H2168" t="s">
        <v>39</v>
      </c>
      <c r="I2168" t="str">
        <f>_xlfn.XLOOKUP(shipments[[#This Row],[SPID]],people[SPID],people[Sales_person],"NA",0)</f>
        <v>Curtice Advani</v>
      </c>
      <c r="J2168">
        <f>YEAR(shipments[[#This Row],[Shipdate]])</f>
        <v>2024</v>
      </c>
      <c r="K2168">
        <f>MONTH(shipments[[#This Row],[Shipdate]])</f>
        <v>3</v>
      </c>
      <c r="L2168" t="str">
        <f>TEXT(shipments[[#This Row],[Shipdate]],"mmmm")</f>
        <v>March</v>
      </c>
      <c r="M2168">
        <f>_xlfn.XLOOKUP(shipments[[#This Row],[PID]],products[PID],products[Cost_per_box],"NA",0)</f>
        <v>3.68</v>
      </c>
      <c r="N2168">
        <f>shipments[[#This Row],[Boxes]]*shipments[[#This Row],[Cost Per Box]]</f>
        <v>231.84</v>
      </c>
      <c r="O2168">
        <f>shipments[[#This Row],[Sales Amount]]-shipments[[#This Row],[Total Cost]]</f>
        <v>1142.9100000000001</v>
      </c>
      <c r="P2168" s="9">
        <f>shipments[[#This Row],[Profit]]/shipments[[#This Row],[Sales Amount]]</f>
        <v>0.83135842880523736</v>
      </c>
    </row>
    <row r="2169" spans="1:16" x14ac:dyDescent="1">
      <c r="A2169" t="s">
        <v>2207</v>
      </c>
      <c r="B2169" t="s">
        <v>8041</v>
      </c>
      <c r="C2169" t="s">
        <v>8019</v>
      </c>
      <c r="D2169" t="s">
        <v>8036</v>
      </c>
      <c r="E2169" s="1">
        <v>45293</v>
      </c>
      <c r="F2169">
        <v>6183</v>
      </c>
      <c r="G2169">
        <v>516</v>
      </c>
      <c r="H2169" t="s">
        <v>6</v>
      </c>
      <c r="I2169" t="str">
        <f>_xlfn.XLOOKUP(shipments[[#This Row],[SPID]],people[SPID],people[Sales_person],"NA",0)</f>
        <v>Curtice Advani</v>
      </c>
      <c r="J2169">
        <f>YEAR(shipments[[#This Row],[Shipdate]])</f>
        <v>2024</v>
      </c>
      <c r="K2169">
        <f>MONTH(shipments[[#This Row],[Shipdate]])</f>
        <v>1</v>
      </c>
      <c r="L2169" t="str">
        <f>TEXT(shipments[[#This Row],[Shipdate]],"mmmm")</f>
        <v>January</v>
      </c>
      <c r="M2169">
        <f>_xlfn.XLOOKUP(shipments[[#This Row],[PID]],products[PID],products[Cost_per_box],"NA",0)</f>
        <v>8.2200000000000006</v>
      </c>
      <c r="N2169">
        <f>shipments[[#This Row],[Boxes]]*shipments[[#This Row],[Cost Per Box]]</f>
        <v>4241.5200000000004</v>
      </c>
      <c r="O2169">
        <f>shipments[[#This Row],[Sales Amount]]-shipments[[#This Row],[Total Cost]]</f>
        <v>1941.4799999999996</v>
      </c>
      <c r="P2169" s="9">
        <f>shipments[[#This Row],[Profit]]/shipments[[#This Row],[Sales Amount]]</f>
        <v>0.31400291120815133</v>
      </c>
    </row>
    <row r="2170" spans="1:16" x14ac:dyDescent="1">
      <c r="A2170" t="s">
        <v>2208</v>
      </c>
      <c r="B2170" t="s">
        <v>8041</v>
      </c>
      <c r="C2170" t="s">
        <v>8019</v>
      </c>
      <c r="D2170" t="s">
        <v>8034</v>
      </c>
      <c r="E2170" s="1">
        <v>45266</v>
      </c>
      <c r="F2170">
        <v>10748.25</v>
      </c>
      <c r="G2170">
        <v>827</v>
      </c>
      <c r="H2170" t="s">
        <v>6</v>
      </c>
      <c r="I2170" t="str">
        <f>_xlfn.XLOOKUP(shipments[[#This Row],[SPID]],people[SPID],people[Sales_person],"NA",0)</f>
        <v>Curtice Advani</v>
      </c>
      <c r="J2170">
        <f>YEAR(shipments[[#This Row],[Shipdate]])</f>
        <v>2023</v>
      </c>
      <c r="K2170">
        <f>MONTH(shipments[[#This Row],[Shipdate]])</f>
        <v>12</v>
      </c>
      <c r="L2170" t="str">
        <f>TEXT(shipments[[#This Row],[Shipdate]],"mmmm")</f>
        <v>December</v>
      </c>
      <c r="M2170">
        <f>_xlfn.XLOOKUP(shipments[[#This Row],[PID]],products[PID],products[Cost_per_box],"NA",0)</f>
        <v>8.2200000000000006</v>
      </c>
      <c r="N2170">
        <f>shipments[[#This Row],[Boxes]]*shipments[[#This Row],[Cost Per Box]]</f>
        <v>6797.9400000000005</v>
      </c>
      <c r="O2170">
        <f>shipments[[#This Row],[Sales Amount]]-shipments[[#This Row],[Total Cost]]</f>
        <v>3950.3099999999995</v>
      </c>
      <c r="P2170" s="9">
        <f>shipments[[#This Row],[Profit]]/shipments[[#This Row],[Sales Amount]]</f>
        <v>0.36753052822552501</v>
      </c>
    </row>
    <row r="2171" spans="1:16" x14ac:dyDescent="1">
      <c r="A2171" t="s">
        <v>2209</v>
      </c>
      <c r="B2171" t="s">
        <v>8041</v>
      </c>
      <c r="C2171" t="s">
        <v>8019</v>
      </c>
      <c r="D2171" t="s">
        <v>8033</v>
      </c>
      <c r="E2171" s="1">
        <v>45278</v>
      </c>
      <c r="F2171">
        <v>7051.5</v>
      </c>
      <c r="G2171">
        <v>543</v>
      </c>
      <c r="H2171" t="s">
        <v>6</v>
      </c>
      <c r="I2171" t="str">
        <f>_xlfn.XLOOKUP(shipments[[#This Row],[SPID]],people[SPID],people[Sales_person],"NA",0)</f>
        <v>Curtice Advani</v>
      </c>
      <c r="J2171">
        <f>YEAR(shipments[[#This Row],[Shipdate]])</f>
        <v>2023</v>
      </c>
      <c r="K2171">
        <f>MONTH(shipments[[#This Row],[Shipdate]])</f>
        <v>12</v>
      </c>
      <c r="L2171" t="str">
        <f>TEXT(shipments[[#This Row],[Shipdate]],"mmmm")</f>
        <v>December</v>
      </c>
      <c r="M2171">
        <f>_xlfn.XLOOKUP(shipments[[#This Row],[PID]],products[PID],products[Cost_per_box],"NA",0)</f>
        <v>8.2200000000000006</v>
      </c>
      <c r="N2171">
        <f>shipments[[#This Row],[Boxes]]*shipments[[#This Row],[Cost Per Box]]</f>
        <v>4463.46</v>
      </c>
      <c r="O2171">
        <f>shipments[[#This Row],[Sales Amount]]-shipments[[#This Row],[Total Cost]]</f>
        <v>2588.04</v>
      </c>
      <c r="P2171" s="9">
        <f>shipments[[#This Row],[Profit]]/shipments[[#This Row],[Sales Amount]]</f>
        <v>0.3670197830248883</v>
      </c>
    </row>
    <row r="2172" spans="1:16" x14ac:dyDescent="1">
      <c r="A2172" t="s">
        <v>2210</v>
      </c>
      <c r="B2172" t="s">
        <v>8041</v>
      </c>
      <c r="C2172" t="s">
        <v>8019</v>
      </c>
      <c r="D2172" t="s">
        <v>8033</v>
      </c>
      <c r="E2172" s="1">
        <v>45141</v>
      </c>
      <c r="F2172">
        <v>2832.75</v>
      </c>
      <c r="G2172">
        <v>189</v>
      </c>
      <c r="H2172" t="s">
        <v>6</v>
      </c>
      <c r="I2172" t="str">
        <f>_xlfn.XLOOKUP(shipments[[#This Row],[SPID]],people[SPID],people[Sales_person],"NA",0)</f>
        <v>Curtice Advani</v>
      </c>
      <c r="J2172">
        <f>YEAR(shipments[[#This Row],[Shipdate]])</f>
        <v>2023</v>
      </c>
      <c r="K2172">
        <f>MONTH(shipments[[#This Row],[Shipdate]])</f>
        <v>8</v>
      </c>
      <c r="L2172" t="str">
        <f>TEXT(shipments[[#This Row],[Shipdate]],"mmmm")</f>
        <v>August</v>
      </c>
      <c r="M2172">
        <f>_xlfn.XLOOKUP(shipments[[#This Row],[PID]],products[PID],products[Cost_per_box],"NA",0)</f>
        <v>8.2200000000000006</v>
      </c>
      <c r="N2172">
        <f>shipments[[#This Row],[Boxes]]*shipments[[#This Row],[Cost Per Box]]</f>
        <v>1553.5800000000002</v>
      </c>
      <c r="O2172">
        <f>shipments[[#This Row],[Sales Amount]]-shipments[[#This Row],[Total Cost]]</f>
        <v>1279.1699999999998</v>
      </c>
      <c r="P2172" s="9">
        <f>shipments[[#This Row],[Profit]]/shipments[[#This Row],[Sales Amount]]</f>
        <v>0.45156473391580615</v>
      </c>
    </row>
    <row r="2173" spans="1:16" x14ac:dyDescent="1">
      <c r="A2173" t="s">
        <v>2211</v>
      </c>
      <c r="B2173" t="s">
        <v>8041</v>
      </c>
      <c r="C2173" t="s">
        <v>8020</v>
      </c>
      <c r="D2173" t="s">
        <v>8037</v>
      </c>
      <c r="E2173" s="1">
        <v>45336</v>
      </c>
      <c r="F2173">
        <v>7508.25</v>
      </c>
      <c r="G2173">
        <v>358</v>
      </c>
      <c r="H2173" t="s">
        <v>6</v>
      </c>
      <c r="I2173" t="str">
        <f>_xlfn.XLOOKUP(shipments[[#This Row],[SPID]],people[SPID],people[Sales_person],"NA",0)</f>
        <v>Curtice Advani</v>
      </c>
      <c r="J2173">
        <f>YEAR(shipments[[#This Row],[Shipdate]])</f>
        <v>2024</v>
      </c>
      <c r="K2173">
        <f>MONTH(shipments[[#This Row],[Shipdate]])</f>
        <v>2</v>
      </c>
      <c r="L2173" t="str">
        <f>TEXT(shipments[[#This Row],[Shipdate]],"mmmm")</f>
        <v>February</v>
      </c>
      <c r="M2173">
        <f>_xlfn.XLOOKUP(shipments[[#This Row],[PID]],products[PID],products[Cost_per_box],"NA",0)</f>
        <v>10.23</v>
      </c>
      <c r="N2173">
        <f>shipments[[#This Row],[Boxes]]*shipments[[#This Row],[Cost Per Box]]</f>
        <v>3662.34</v>
      </c>
      <c r="O2173">
        <f>shipments[[#This Row],[Sales Amount]]-shipments[[#This Row],[Total Cost]]</f>
        <v>3845.91</v>
      </c>
      <c r="P2173" s="9">
        <f>shipments[[#This Row],[Profit]]/shipments[[#This Row],[Sales Amount]]</f>
        <v>0.5122245529917091</v>
      </c>
    </row>
    <row r="2174" spans="1:16" x14ac:dyDescent="1">
      <c r="A2174" t="s">
        <v>2212</v>
      </c>
      <c r="B2174" t="s">
        <v>8041</v>
      </c>
      <c r="C2174" t="s">
        <v>8021</v>
      </c>
      <c r="D2174" t="s">
        <v>8034</v>
      </c>
      <c r="E2174" s="1">
        <v>45097</v>
      </c>
      <c r="F2174">
        <v>8043.75</v>
      </c>
      <c r="G2174">
        <v>503</v>
      </c>
      <c r="H2174" t="s">
        <v>6</v>
      </c>
      <c r="I2174" t="str">
        <f>_xlfn.XLOOKUP(shipments[[#This Row],[SPID]],people[SPID],people[Sales_person],"NA",0)</f>
        <v>Curtice Advani</v>
      </c>
      <c r="J2174">
        <f>YEAR(shipments[[#This Row],[Shipdate]])</f>
        <v>2023</v>
      </c>
      <c r="K2174">
        <f>MONTH(shipments[[#This Row],[Shipdate]])</f>
        <v>6</v>
      </c>
      <c r="L2174" t="str">
        <f>TEXT(shipments[[#This Row],[Shipdate]],"mmmm")</f>
        <v>June</v>
      </c>
      <c r="M2174">
        <f>_xlfn.XLOOKUP(shipments[[#This Row],[PID]],products[PID],products[Cost_per_box],"NA",0)</f>
        <v>4.74</v>
      </c>
      <c r="N2174">
        <f>shipments[[#This Row],[Boxes]]*shipments[[#This Row],[Cost Per Box]]</f>
        <v>2384.2200000000003</v>
      </c>
      <c r="O2174">
        <f>shipments[[#This Row],[Sales Amount]]-shipments[[#This Row],[Total Cost]]</f>
        <v>5659.53</v>
      </c>
      <c r="P2174" s="9">
        <f>shipments[[#This Row],[Profit]]/shipments[[#This Row],[Sales Amount]]</f>
        <v>0.70359347319347321</v>
      </c>
    </row>
    <row r="2175" spans="1:16" x14ac:dyDescent="1">
      <c r="A2175" t="s">
        <v>2213</v>
      </c>
      <c r="B2175" t="s">
        <v>8041</v>
      </c>
      <c r="C2175" t="s">
        <v>8021</v>
      </c>
      <c r="D2175" t="s">
        <v>8032</v>
      </c>
      <c r="E2175" s="1">
        <v>45009</v>
      </c>
      <c r="F2175">
        <v>4306.5</v>
      </c>
      <c r="G2175">
        <v>288</v>
      </c>
      <c r="H2175" t="s">
        <v>6</v>
      </c>
      <c r="I2175" t="str">
        <f>_xlfn.XLOOKUP(shipments[[#This Row],[SPID]],people[SPID],people[Sales_person],"NA",0)</f>
        <v>Curtice Advani</v>
      </c>
      <c r="J2175">
        <f>YEAR(shipments[[#This Row],[Shipdate]])</f>
        <v>2023</v>
      </c>
      <c r="K2175">
        <f>MONTH(shipments[[#This Row],[Shipdate]])</f>
        <v>3</v>
      </c>
      <c r="L2175" t="str">
        <f>TEXT(shipments[[#This Row],[Shipdate]],"mmmm")</f>
        <v>March</v>
      </c>
      <c r="M2175">
        <f>_xlfn.XLOOKUP(shipments[[#This Row],[PID]],products[PID],products[Cost_per_box],"NA",0)</f>
        <v>4.74</v>
      </c>
      <c r="N2175">
        <f>shipments[[#This Row],[Boxes]]*shipments[[#This Row],[Cost Per Box]]</f>
        <v>1365.1200000000001</v>
      </c>
      <c r="O2175">
        <f>shipments[[#This Row],[Sales Amount]]-shipments[[#This Row],[Total Cost]]</f>
        <v>2941.38</v>
      </c>
      <c r="P2175" s="9">
        <f>shipments[[#This Row],[Profit]]/shipments[[#This Row],[Sales Amount]]</f>
        <v>0.68300940438871471</v>
      </c>
    </row>
    <row r="2176" spans="1:16" x14ac:dyDescent="1">
      <c r="A2176" t="s">
        <v>2214</v>
      </c>
      <c r="B2176" t="s">
        <v>8041</v>
      </c>
      <c r="C2176" t="s">
        <v>8021</v>
      </c>
      <c r="D2176" t="s">
        <v>8034</v>
      </c>
      <c r="E2176" s="1">
        <v>45273</v>
      </c>
      <c r="F2176">
        <v>6612.75</v>
      </c>
      <c r="G2176">
        <v>414</v>
      </c>
      <c r="H2176" t="s">
        <v>6</v>
      </c>
      <c r="I2176" t="str">
        <f>_xlfn.XLOOKUP(shipments[[#This Row],[SPID]],people[SPID],people[Sales_person],"NA",0)</f>
        <v>Curtice Advani</v>
      </c>
      <c r="J2176">
        <f>YEAR(shipments[[#This Row],[Shipdate]])</f>
        <v>2023</v>
      </c>
      <c r="K2176">
        <f>MONTH(shipments[[#This Row],[Shipdate]])</f>
        <v>12</v>
      </c>
      <c r="L2176" t="str">
        <f>TEXT(shipments[[#This Row],[Shipdate]],"mmmm")</f>
        <v>December</v>
      </c>
      <c r="M2176">
        <f>_xlfn.XLOOKUP(shipments[[#This Row],[PID]],products[PID],products[Cost_per_box],"NA",0)</f>
        <v>4.74</v>
      </c>
      <c r="N2176">
        <f>shipments[[#This Row],[Boxes]]*shipments[[#This Row],[Cost Per Box]]</f>
        <v>1962.3600000000001</v>
      </c>
      <c r="O2176">
        <f>shipments[[#This Row],[Sales Amount]]-shipments[[#This Row],[Total Cost]]</f>
        <v>4650.3899999999994</v>
      </c>
      <c r="P2176" s="9">
        <f>shipments[[#This Row],[Profit]]/shipments[[#This Row],[Sales Amount]]</f>
        <v>0.70324600204151066</v>
      </c>
    </row>
    <row r="2177" spans="1:16" x14ac:dyDescent="1">
      <c r="A2177" t="s">
        <v>2215</v>
      </c>
      <c r="B2177" t="s">
        <v>8041</v>
      </c>
      <c r="C2177" t="s">
        <v>8021</v>
      </c>
      <c r="D2177" t="s">
        <v>8037</v>
      </c>
      <c r="E2177" s="1">
        <v>45047</v>
      </c>
      <c r="F2177">
        <v>4770</v>
      </c>
      <c r="G2177">
        <v>318</v>
      </c>
      <c r="H2177" t="s">
        <v>6</v>
      </c>
      <c r="I2177" t="str">
        <f>_xlfn.XLOOKUP(shipments[[#This Row],[SPID]],people[SPID],people[Sales_person],"NA",0)</f>
        <v>Curtice Advani</v>
      </c>
      <c r="J2177">
        <f>YEAR(shipments[[#This Row],[Shipdate]])</f>
        <v>2023</v>
      </c>
      <c r="K2177">
        <f>MONTH(shipments[[#This Row],[Shipdate]])</f>
        <v>5</v>
      </c>
      <c r="L2177" t="str">
        <f>TEXT(shipments[[#This Row],[Shipdate]],"mmmm")</f>
        <v>May</v>
      </c>
      <c r="M2177">
        <f>_xlfn.XLOOKUP(shipments[[#This Row],[PID]],products[PID],products[Cost_per_box],"NA",0)</f>
        <v>4.74</v>
      </c>
      <c r="N2177">
        <f>shipments[[#This Row],[Boxes]]*shipments[[#This Row],[Cost Per Box]]</f>
        <v>1507.3200000000002</v>
      </c>
      <c r="O2177">
        <f>shipments[[#This Row],[Sales Amount]]-shipments[[#This Row],[Total Cost]]</f>
        <v>3262.68</v>
      </c>
      <c r="P2177" s="9">
        <f>shipments[[#This Row],[Profit]]/shipments[[#This Row],[Sales Amount]]</f>
        <v>0.68399999999999994</v>
      </c>
    </row>
    <row r="2178" spans="1:16" x14ac:dyDescent="1">
      <c r="A2178" t="s">
        <v>2216</v>
      </c>
      <c r="B2178" t="s">
        <v>8041</v>
      </c>
      <c r="C2178" t="s">
        <v>8022</v>
      </c>
      <c r="D2178" t="s">
        <v>8032</v>
      </c>
      <c r="E2178" s="1">
        <v>45414</v>
      </c>
      <c r="F2178">
        <v>1858.5</v>
      </c>
      <c r="G2178">
        <v>186</v>
      </c>
      <c r="H2178" t="s">
        <v>6</v>
      </c>
      <c r="I2178" t="str">
        <f>_xlfn.XLOOKUP(shipments[[#This Row],[SPID]],people[SPID],people[Sales_person],"NA",0)</f>
        <v>Curtice Advani</v>
      </c>
      <c r="J2178">
        <f>YEAR(shipments[[#This Row],[Shipdate]])</f>
        <v>2024</v>
      </c>
      <c r="K2178">
        <f>MONTH(shipments[[#This Row],[Shipdate]])</f>
        <v>5</v>
      </c>
      <c r="L2178" t="str">
        <f>TEXT(shipments[[#This Row],[Shipdate]],"mmmm")</f>
        <v>May</v>
      </c>
      <c r="M2178">
        <f>_xlfn.XLOOKUP(shipments[[#This Row],[PID]],products[PID],products[Cost_per_box],"NA",0)</f>
        <v>10.51</v>
      </c>
      <c r="N2178">
        <f>shipments[[#This Row],[Boxes]]*shipments[[#This Row],[Cost Per Box]]</f>
        <v>1954.86</v>
      </c>
      <c r="O2178">
        <f>shipments[[#This Row],[Sales Amount]]-shipments[[#This Row],[Total Cost]]</f>
        <v>-96.3599999999999</v>
      </c>
      <c r="P2178" s="9">
        <f>shipments[[#This Row],[Profit]]/shipments[[#This Row],[Sales Amount]]</f>
        <v>-5.1848264729620605E-2</v>
      </c>
    </row>
    <row r="2179" spans="1:16" x14ac:dyDescent="1">
      <c r="A2179" t="s">
        <v>2217</v>
      </c>
      <c r="B2179" t="s">
        <v>8041</v>
      </c>
      <c r="C2179" t="s">
        <v>8022</v>
      </c>
      <c r="D2179" t="s">
        <v>8035</v>
      </c>
      <c r="E2179" s="1">
        <v>45460</v>
      </c>
      <c r="F2179">
        <v>9603</v>
      </c>
      <c r="G2179">
        <v>961</v>
      </c>
      <c r="H2179" t="s">
        <v>6</v>
      </c>
      <c r="I2179" t="str">
        <f>_xlfn.XLOOKUP(shipments[[#This Row],[SPID]],people[SPID],people[Sales_person],"NA",0)</f>
        <v>Curtice Advani</v>
      </c>
      <c r="J2179">
        <f>YEAR(shipments[[#This Row],[Shipdate]])</f>
        <v>2024</v>
      </c>
      <c r="K2179">
        <f>MONTH(shipments[[#This Row],[Shipdate]])</f>
        <v>6</v>
      </c>
      <c r="L2179" t="str">
        <f>TEXT(shipments[[#This Row],[Shipdate]],"mmmm")</f>
        <v>June</v>
      </c>
      <c r="M2179">
        <f>_xlfn.XLOOKUP(shipments[[#This Row],[PID]],products[PID],products[Cost_per_box],"NA",0)</f>
        <v>10.51</v>
      </c>
      <c r="N2179">
        <f>shipments[[#This Row],[Boxes]]*shipments[[#This Row],[Cost Per Box]]</f>
        <v>10100.11</v>
      </c>
      <c r="O2179">
        <f>shipments[[#This Row],[Sales Amount]]-shipments[[#This Row],[Total Cost]]</f>
        <v>-497.11000000000058</v>
      </c>
      <c r="P2179" s="9">
        <f>shipments[[#This Row],[Profit]]/shipments[[#This Row],[Sales Amount]]</f>
        <v>-5.1766114755805538E-2</v>
      </c>
    </row>
    <row r="2180" spans="1:16" x14ac:dyDescent="1">
      <c r="A2180" t="s">
        <v>2218</v>
      </c>
      <c r="B2180" t="s">
        <v>8041</v>
      </c>
      <c r="C2180" t="s">
        <v>8022</v>
      </c>
      <c r="D2180" t="s">
        <v>8037</v>
      </c>
      <c r="E2180" s="1">
        <v>45552</v>
      </c>
      <c r="F2180">
        <v>10341</v>
      </c>
      <c r="G2180">
        <v>1293</v>
      </c>
      <c r="H2180" t="s">
        <v>25</v>
      </c>
      <c r="I2180" t="str">
        <f>_xlfn.XLOOKUP(shipments[[#This Row],[SPID]],people[SPID],people[Sales_person],"NA",0)</f>
        <v>Curtice Advani</v>
      </c>
      <c r="J2180">
        <f>YEAR(shipments[[#This Row],[Shipdate]])</f>
        <v>2024</v>
      </c>
      <c r="K2180">
        <f>MONTH(shipments[[#This Row],[Shipdate]])</f>
        <v>9</v>
      </c>
      <c r="L2180" t="str">
        <f>TEXT(shipments[[#This Row],[Shipdate]],"mmmm")</f>
        <v>September</v>
      </c>
      <c r="M2180">
        <f>_xlfn.XLOOKUP(shipments[[#This Row],[PID]],products[PID],products[Cost_per_box],"NA",0)</f>
        <v>10.51</v>
      </c>
      <c r="N2180">
        <f>shipments[[#This Row],[Boxes]]*shipments[[#This Row],[Cost Per Box]]</f>
        <v>13589.43</v>
      </c>
      <c r="O2180">
        <f>shipments[[#This Row],[Sales Amount]]-shipments[[#This Row],[Total Cost]]</f>
        <v>-3248.4300000000003</v>
      </c>
      <c r="P2180" s="9">
        <f>shipments[[#This Row],[Profit]]/shipments[[#This Row],[Sales Amount]]</f>
        <v>-0.31413112851755154</v>
      </c>
    </row>
    <row r="2181" spans="1:16" x14ac:dyDescent="1">
      <c r="A2181" t="s">
        <v>2219</v>
      </c>
      <c r="B2181" t="s">
        <v>8041</v>
      </c>
      <c r="C2181" t="s">
        <v>8022</v>
      </c>
      <c r="D2181" t="s">
        <v>8034</v>
      </c>
      <c r="E2181" s="1">
        <v>45232</v>
      </c>
      <c r="F2181">
        <v>4533.75</v>
      </c>
      <c r="G2181">
        <v>454</v>
      </c>
      <c r="H2181" t="s">
        <v>6</v>
      </c>
      <c r="I2181" t="str">
        <f>_xlfn.XLOOKUP(shipments[[#This Row],[SPID]],people[SPID],people[Sales_person],"NA",0)</f>
        <v>Curtice Advani</v>
      </c>
      <c r="J2181">
        <f>YEAR(shipments[[#This Row],[Shipdate]])</f>
        <v>2023</v>
      </c>
      <c r="K2181">
        <f>MONTH(shipments[[#This Row],[Shipdate]])</f>
        <v>11</v>
      </c>
      <c r="L2181" t="str">
        <f>TEXT(shipments[[#This Row],[Shipdate]],"mmmm")</f>
        <v>November</v>
      </c>
      <c r="M2181">
        <f>_xlfn.XLOOKUP(shipments[[#This Row],[PID]],products[PID],products[Cost_per_box],"NA",0)</f>
        <v>10.51</v>
      </c>
      <c r="N2181">
        <f>shipments[[#This Row],[Boxes]]*shipments[[#This Row],[Cost Per Box]]</f>
        <v>4771.54</v>
      </c>
      <c r="O2181">
        <f>shipments[[#This Row],[Sales Amount]]-shipments[[#This Row],[Total Cost]]</f>
        <v>-237.78999999999996</v>
      </c>
      <c r="P2181" s="9">
        <f>shipments[[#This Row],[Profit]]/shipments[[#This Row],[Sales Amount]]</f>
        <v>-5.2448855803694502E-2</v>
      </c>
    </row>
    <row r="2182" spans="1:16" x14ac:dyDescent="1">
      <c r="A2182" t="s">
        <v>2220</v>
      </c>
      <c r="B2182" t="s">
        <v>8041</v>
      </c>
      <c r="C2182" t="s">
        <v>8022</v>
      </c>
      <c r="D2182" t="s">
        <v>8037</v>
      </c>
      <c r="E2182" s="1">
        <v>45068</v>
      </c>
      <c r="F2182">
        <v>8514</v>
      </c>
      <c r="G2182">
        <v>946</v>
      </c>
      <c r="H2182" t="s">
        <v>6</v>
      </c>
      <c r="I2182" t="str">
        <f>_xlfn.XLOOKUP(shipments[[#This Row],[SPID]],people[SPID],people[Sales_person],"NA",0)</f>
        <v>Curtice Advani</v>
      </c>
      <c r="J2182">
        <f>YEAR(shipments[[#This Row],[Shipdate]])</f>
        <v>2023</v>
      </c>
      <c r="K2182">
        <f>MONTH(shipments[[#This Row],[Shipdate]])</f>
        <v>5</v>
      </c>
      <c r="L2182" t="str">
        <f>TEXT(shipments[[#This Row],[Shipdate]],"mmmm")</f>
        <v>May</v>
      </c>
      <c r="M2182">
        <f>_xlfn.XLOOKUP(shipments[[#This Row],[PID]],products[PID],products[Cost_per_box],"NA",0)</f>
        <v>10.51</v>
      </c>
      <c r="N2182">
        <f>shipments[[#This Row],[Boxes]]*shipments[[#This Row],[Cost Per Box]]</f>
        <v>9942.4599999999991</v>
      </c>
      <c r="O2182">
        <f>shipments[[#This Row],[Sales Amount]]-shipments[[#This Row],[Total Cost]]</f>
        <v>-1428.4599999999991</v>
      </c>
      <c r="P2182" s="9">
        <f>shipments[[#This Row],[Profit]]/shipments[[#This Row],[Sales Amount]]</f>
        <v>-0.16777777777777766</v>
      </c>
    </row>
    <row r="2183" spans="1:16" x14ac:dyDescent="1">
      <c r="A2183" t="s">
        <v>2221</v>
      </c>
      <c r="B2183" t="s">
        <v>8041</v>
      </c>
      <c r="C2183" t="s">
        <v>8022</v>
      </c>
      <c r="D2183" t="s">
        <v>8037</v>
      </c>
      <c r="E2183" s="1">
        <v>45118</v>
      </c>
      <c r="F2183">
        <v>2418.75</v>
      </c>
      <c r="G2183">
        <v>242</v>
      </c>
      <c r="H2183" t="s">
        <v>6</v>
      </c>
      <c r="I2183" t="str">
        <f>_xlfn.XLOOKUP(shipments[[#This Row],[SPID]],people[SPID],people[Sales_person],"NA",0)</f>
        <v>Curtice Advani</v>
      </c>
      <c r="J2183">
        <f>YEAR(shipments[[#This Row],[Shipdate]])</f>
        <v>2023</v>
      </c>
      <c r="K2183">
        <f>MONTH(shipments[[#This Row],[Shipdate]])</f>
        <v>7</v>
      </c>
      <c r="L2183" t="str">
        <f>TEXT(shipments[[#This Row],[Shipdate]],"mmmm")</f>
        <v>July</v>
      </c>
      <c r="M2183">
        <f>_xlfn.XLOOKUP(shipments[[#This Row],[PID]],products[PID],products[Cost_per_box],"NA",0)</f>
        <v>10.51</v>
      </c>
      <c r="N2183">
        <f>shipments[[#This Row],[Boxes]]*shipments[[#This Row],[Cost Per Box]]</f>
        <v>2543.42</v>
      </c>
      <c r="O2183">
        <f>shipments[[#This Row],[Sales Amount]]-shipments[[#This Row],[Total Cost]]</f>
        <v>-124.67000000000007</v>
      </c>
      <c r="P2183" s="9">
        <f>shipments[[#This Row],[Profit]]/shipments[[#This Row],[Sales Amount]]</f>
        <v>-5.1543152454780389E-2</v>
      </c>
    </row>
    <row r="2184" spans="1:16" x14ac:dyDescent="1">
      <c r="A2184" t="s">
        <v>2222</v>
      </c>
      <c r="B2184" t="s">
        <v>8041</v>
      </c>
      <c r="C2184" t="s">
        <v>8022</v>
      </c>
      <c r="D2184" t="s">
        <v>8037</v>
      </c>
      <c r="E2184" s="1">
        <v>45020</v>
      </c>
      <c r="F2184">
        <v>3294</v>
      </c>
      <c r="G2184">
        <v>366</v>
      </c>
      <c r="H2184" t="s">
        <v>6</v>
      </c>
      <c r="I2184" t="str">
        <f>_xlfn.XLOOKUP(shipments[[#This Row],[SPID]],people[SPID],people[Sales_person],"NA",0)</f>
        <v>Curtice Advani</v>
      </c>
      <c r="J2184">
        <f>YEAR(shipments[[#This Row],[Shipdate]])</f>
        <v>2023</v>
      </c>
      <c r="K2184">
        <f>MONTH(shipments[[#This Row],[Shipdate]])</f>
        <v>4</v>
      </c>
      <c r="L2184" t="str">
        <f>TEXT(shipments[[#This Row],[Shipdate]],"mmmm")</f>
        <v>April</v>
      </c>
      <c r="M2184">
        <f>_xlfn.XLOOKUP(shipments[[#This Row],[PID]],products[PID],products[Cost_per_box],"NA",0)</f>
        <v>10.51</v>
      </c>
      <c r="N2184">
        <f>shipments[[#This Row],[Boxes]]*shipments[[#This Row],[Cost Per Box]]</f>
        <v>3846.66</v>
      </c>
      <c r="O2184">
        <f>shipments[[#This Row],[Sales Amount]]-shipments[[#This Row],[Total Cost]]</f>
        <v>-552.65999999999985</v>
      </c>
      <c r="P2184" s="9">
        <f>shipments[[#This Row],[Profit]]/shipments[[#This Row],[Sales Amount]]</f>
        <v>-0.16777777777777772</v>
      </c>
    </row>
    <row r="2185" spans="1:16" x14ac:dyDescent="1">
      <c r="A2185" t="s">
        <v>2223</v>
      </c>
      <c r="B2185" t="s">
        <v>8041</v>
      </c>
      <c r="C2185" t="s">
        <v>8023</v>
      </c>
      <c r="D2185" t="s">
        <v>8032</v>
      </c>
      <c r="E2185" s="1">
        <v>45113</v>
      </c>
      <c r="F2185">
        <v>7386.75</v>
      </c>
      <c r="G2185">
        <v>411</v>
      </c>
      <c r="H2185" t="s">
        <v>6</v>
      </c>
      <c r="I2185" t="str">
        <f>_xlfn.XLOOKUP(shipments[[#This Row],[SPID]],people[SPID],people[Sales_person],"NA",0)</f>
        <v>Curtice Advani</v>
      </c>
      <c r="J2185">
        <f>YEAR(shipments[[#This Row],[Shipdate]])</f>
        <v>2023</v>
      </c>
      <c r="K2185">
        <f>MONTH(shipments[[#This Row],[Shipdate]])</f>
        <v>7</v>
      </c>
      <c r="L2185" t="str">
        <f>TEXT(shipments[[#This Row],[Shipdate]],"mmmm")</f>
        <v>July</v>
      </c>
      <c r="M2185">
        <f>_xlfn.XLOOKUP(shipments[[#This Row],[PID]],products[PID],products[Cost_per_box],"NA",0)</f>
        <v>6.43</v>
      </c>
      <c r="N2185">
        <f>shipments[[#This Row],[Boxes]]*shipments[[#This Row],[Cost Per Box]]</f>
        <v>2642.73</v>
      </c>
      <c r="O2185">
        <f>shipments[[#This Row],[Sales Amount]]-shipments[[#This Row],[Total Cost]]</f>
        <v>4744.0200000000004</v>
      </c>
      <c r="P2185" s="9">
        <f>shipments[[#This Row],[Profit]]/shipments[[#This Row],[Sales Amount]]</f>
        <v>0.64223372931262068</v>
      </c>
    </row>
    <row r="2186" spans="1:16" x14ac:dyDescent="1">
      <c r="A2186" t="s">
        <v>2224</v>
      </c>
      <c r="B2186" t="s">
        <v>8041</v>
      </c>
      <c r="C2186" t="s">
        <v>8023</v>
      </c>
      <c r="D2186" t="s">
        <v>8032</v>
      </c>
      <c r="E2186" s="1">
        <v>45042</v>
      </c>
      <c r="F2186">
        <v>8257.5</v>
      </c>
      <c r="G2186">
        <v>590</v>
      </c>
      <c r="H2186" t="s">
        <v>6</v>
      </c>
      <c r="I2186" t="str">
        <f>_xlfn.XLOOKUP(shipments[[#This Row],[SPID]],people[SPID],people[Sales_person],"NA",0)</f>
        <v>Curtice Advani</v>
      </c>
      <c r="J2186">
        <f>YEAR(shipments[[#This Row],[Shipdate]])</f>
        <v>2023</v>
      </c>
      <c r="K2186">
        <f>MONTH(shipments[[#This Row],[Shipdate]])</f>
        <v>4</v>
      </c>
      <c r="L2186" t="str">
        <f>TEXT(shipments[[#This Row],[Shipdate]],"mmmm")</f>
        <v>April</v>
      </c>
      <c r="M2186">
        <f>_xlfn.XLOOKUP(shipments[[#This Row],[PID]],products[PID],products[Cost_per_box],"NA",0)</f>
        <v>6.43</v>
      </c>
      <c r="N2186">
        <f>shipments[[#This Row],[Boxes]]*shipments[[#This Row],[Cost Per Box]]</f>
        <v>3793.7</v>
      </c>
      <c r="O2186">
        <f>shipments[[#This Row],[Sales Amount]]-shipments[[#This Row],[Total Cost]]</f>
        <v>4463.8</v>
      </c>
      <c r="P2186" s="9">
        <f>shipments[[#This Row],[Profit]]/shipments[[#This Row],[Sales Amount]]</f>
        <v>0.5405752346351802</v>
      </c>
    </row>
    <row r="2187" spans="1:16" x14ac:dyDescent="1">
      <c r="A2187" t="s">
        <v>2225</v>
      </c>
      <c r="B2187" t="s">
        <v>8041</v>
      </c>
      <c r="C2187" t="s">
        <v>8023</v>
      </c>
      <c r="D2187" t="s">
        <v>8033</v>
      </c>
      <c r="E2187" s="1">
        <v>45107</v>
      </c>
      <c r="F2187">
        <v>3638.25</v>
      </c>
      <c r="G2187">
        <v>260</v>
      </c>
      <c r="H2187" t="s">
        <v>6</v>
      </c>
      <c r="I2187" t="str">
        <f>_xlfn.XLOOKUP(shipments[[#This Row],[SPID]],people[SPID],people[Sales_person],"NA",0)</f>
        <v>Curtice Advani</v>
      </c>
      <c r="J2187">
        <f>YEAR(shipments[[#This Row],[Shipdate]])</f>
        <v>2023</v>
      </c>
      <c r="K2187">
        <f>MONTH(shipments[[#This Row],[Shipdate]])</f>
        <v>6</v>
      </c>
      <c r="L2187" t="str">
        <f>TEXT(shipments[[#This Row],[Shipdate]],"mmmm")</f>
        <v>June</v>
      </c>
      <c r="M2187">
        <f>_xlfn.XLOOKUP(shipments[[#This Row],[PID]],products[PID],products[Cost_per_box],"NA",0)</f>
        <v>6.43</v>
      </c>
      <c r="N2187">
        <f>shipments[[#This Row],[Boxes]]*shipments[[#This Row],[Cost Per Box]]</f>
        <v>1671.8</v>
      </c>
      <c r="O2187">
        <f>shipments[[#This Row],[Sales Amount]]-shipments[[#This Row],[Total Cost]]</f>
        <v>1966.45</v>
      </c>
      <c r="P2187" s="9">
        <f>shipments[[#This Row],[Profit]]/shipments[[#This Row],[Sales Amount]]</f>
        <v>0.54049336906479761</v>
      </c>
    </row>
    <row r="2188" spans="1:16" x14ac:dyDescent="1">
      <c r="A2188" t="s">
        <v>2226</v>
      </c>
      <c r="B2188" t="s">
        <v>8041</v>
      </c>
      <c r="C2188" t="s">
        <v>8023</v>
      </c>
      <c r="D2188" t="s">
        <v>8032</v>
      </c>
      <c r="E2188" s="1">
        <v>45218</v>
      </c>
      <c r="F2188">
        <v>4614.75</v>
      </c>
      <c r="G2188">
        <v>257</v>
      </c>
      <c r="H2188" t="s">
        <v>6</v>
      </c>
      <c r="I2188" t="str">
        <f>_xlfn.XLOOKUP(shipments[[#This Row],[SPID]],people[SPID],people[Sales_person],"NA",0)</f>
        <v>Curtice Advani</v>
      </c>
      <c r="J2188">
        <f>YEAR(shipments[[#This Row],[Shipdate]])</f>
        <v>2023</v>
      </c>
      <c r="K2188">
        <f>MONTH(shipments[[#This Row],[Shipdate]])</f>
        <v>10</v>
      </c>
      <c r="L2188" t="str">
        <f>TEXT(shipments[[#This Row],[Shipdate]],"mmmm")</f>
        <v>October</v>
      </c>
      <c r="M2188">
        <f>_xlfn.XLOOKUP(shipments[[#This Row],[PID]],products[PID],products[Cost_per_box],"NA",0)</f>
        <v>6.43</v>
      </c>
      <c r="N2188">
        <f>shipments[[#This Row],[Boxes]]*shipments[[#This Row],[Cost Per Box]]</f>
        <v>1652.51</v>
      </c>
      <c r="O2188">
        <f>shipments[[#This Row],[Sales Amount]]-shipments[[#This Row],[Total Cost]]</f>
        <v>2962.24</v>
      </c>
      <c r="P2188" s="9">
        <f>shipments[[#This Row],[Profit]]/shipments[[#This Row],[Sales Amount]]</f>
        <v>0.64190692886938616</v>
      </c>
    </row>
    <row r="2189" spans="1:16" x14ac:dyDescent="1">
      <c r="A2189" t="s">
        <v>2227</v>
      </c>
      <c r="B2189" t="s">
        <v>8041</v>
      </c>
      <c r="C2189" t="s">
        <v>8023</v>
      </c>
      <c r="D2189" t="s">
        <v>8033</v>
      </c>
      <c r="E2189" s="1">
        <v>45293</v>
      </c>
      <c r="F2189">
        <v>5868</v>
      </c>
      <c r="G2189">
        <v>367</v>
      </c>
      <c r="H2189" t="s">
        <v>6</v>
      </c>
      <c r="I2189" t="str">
        <f>_xlfn.XLOOKUP(shipments[[#This Row],[SPID]],people[SPID],people[Sales_person],"NA",0)</f>
        <v>Curtice Advani</v>
      </c>
      <c r="J2189">
        <f>YEAR(shipments[[#This Row],[Shipdate]])</f>
        <v>2024</v>
      </c>
      <c r="K2189">
        <f>MONTH(shipments[[#This Row],[Shipdate]])</f>
        <v>1</v>
      </c>
      <c r="L2189" t="str">
        <f>TEXT(shipments[[#This Row],[Shipdate]],"mmmm")</f>
        <v>January</v>
      </c>
      <c r="M2189">
        <f>_xlfn.XLOOKUP(shipments[[#This Row],[PID]],products[PID],products[Cost_per_box],"NA",0)</f>
        <v>6.43</v>
      </c>
      <c r="N2189">
        <f>shipments[[#This Row],[Boxes]]*shipments[[#This Row],[Cost Per Box]]</f>
        <v>2359.81</v>
      </c>
      <c r="O2189">
        <f>shipments[[#This Row],[Sales Amount]]-shipments[[#This Row],[Total Cost]]</f>
        <v>3508.19</v>
      </c>
      <c r="P2189" s="9">
        <f>shipments[[#This Row],[Profit]]/shipments[[#This Row],[Sales Amount]]</f>
        <v>0.59785105657805049</v>
      </c>
    </row>
    <row r="2190" spans="1:16" x14ac:dyDescent="1">
      <c r="A2190" t="s">
        <v>2228</v>
      </c>
      <c r="B2190" t="s">
        <v>8041</v>
      </c>
      <c r="C2190" t="s">
        <v>8023</v>
      </c>
      <c r="D2190" t="s">
        <v>8033</v>
      </c>
      <c r="E2190" s="1">
        <v>44958</v>
      </c>
      <c r="F2190">
        <v>5816.25</v>
      </c>
      <c r="G2190">
        <v>416</v>
      </c>
      <c r="H2190" t="s">
        <v>6</v>
      </c>
      <c r="I2190" t="str">
        <f>_xlfn.XLOOKUP(shipments[[#This Row],[SPID]],people[SPID],people[Sales_person],"NA",0)</f>
        <v>Curtice Advani</v>
      </c>
      <c r="J2190">
        <f>YEAR(shipments[[#This Row],[Shipdate]])</f>
        <v>2023</v>
      </c>
      <c r="K2190">
        <f>MONTH(shipments[[#This Row],[Shipdate]])</f>
        <v>2</v>
      </c>
      <c r="L2190" t="str">
        <f>TEXT(shipments[[#This Row],[Shipdate]],"mmmm")</f>
        <v>February</v>
      </c>
      <c r="M2190">
        <f>_xlfn.XLOOKUP(shipments[[#This Row],[PID]],products[PID],products[Cost_per_box],"NA",0)</f>
        <v>6.43</v>
      </c>
      <c r="N2190">
        <f>shipments[[#This Row],[Boxes]]*shipments[[#This Row],[Cost Per Box]]</f>
        <v>2674.88</v>
      </c>
      <c r="O2190">
        <f>shipments[[#This Row],[Sales Amount]]-shipments[[#This Row],[Total Cost]]</f>
        <v>3141.37</v>
      </c>
      <c r="P2190" s="9">
        <f>shipments[[#This Row],[Profit]]/shipments[[#This Row],[Sales Amount]]</f>
        <v>0.54010229959166123</v>
      </c>
    </row>
    <row r="2191" spans="1:16" x14ac:dyDescent="1">
      <c r="A2191" t="s">
        <v>2229</v>
      </c>
      <c r="B2191" t="s">
        <v>8041</v>
      </c>
      <c r="C2191" t="s">
        <v>8023</v>
      </c>
      <c r="D2191" t="s">
        <v>8037</v>
      </c>
      <c r="E2191" s="1">
        <v>45027</v>
      </c>
      <c r="F2191">
        <v>5049</v>
      </c>
      <c r="G2191">
        <v>361</v>
      </c>
      <c r="H2191" t="s">
        <v>6</v>
      </c>
      <c r="I2191" t="str">
        <f>_xlfn.XLOOKUP(shipments[[#This Row],[SPID]],people[SPID],people[Sales_person],"NA",0)</f>
        <v>Curtice Advani</v>
      </c>
      <c r="J2191">
        <f>YEAR(shipments[[#This Row],[Shipdate]])</f>
        <v>2023</v>
      </c>
      <c r="K2191">
        <f>MONTH(shipments[[#This Row],[Shipdate]])</f>
        <v>4</v>
      </c>
      <c r="L2191" t="str">
        <f>TEXT(shipments[[#This Row],[Shipdate]],"mmmm")</f>
        <v>April</v>
      </c>
      <c r="M2191">
        <f>_xlfn.XLOOKUP(shipments[[#This Row],[PID]],products[PID],products[Cost_per_box],"NA",0)</f>
        <v>6.43</v>
      </c>
      <c r="N2191">
        <f>shipments[[#This Row],[Boxes]]*shipments[[#This Row],[Cost Per Box]]</f>
        <v>2321.23</v>
      </c>
      <c r="O2191">
        <f>shipments[[#This Row],[Sales Amount]]-shipments[[#This Row],[Total Cost]]</f>
        <v>2727.77</v>
      </c>
      <c r="P2191" s="9">
        <f>shipments[[#This Row],[Profit]]/shipments[[#This Row],[Sales Amount]]</f>
        <v>0.54025945731828084</v>
      </c>
    </row>
    <row r="2192" spans="1:16" x14ac:dyDescent="1">
      <c r="A2192" t="s">
        <v>2230</v>
      </c>
      <c r="B2192" t="s">
        <v>8041</v>
      </c>
      <c r="C2192" t="s">
        <v>8024</v>
      </c>
      <c r="D2192" t="s">
        <v>8033</v>
      </c>
      <c r="E2192" s="1">
        <v>45051</v>
      </c>
      <c r="F2192">
        <v>10008</v>
      </c>
      <c r="G2192">
        <v>589</v>
      </c>
      <c r="H2192" t="s">
        <v>6</v>
      </c>
      <c r="I2192" t="str">
        <f>_xlfn.XLOOKUP(shipments[[#This Row],[SPID]],people[SPID],people[Sales_person],"NA",0)</f>
        <v>Curtice Advani</v>
      </c>
      <c r="J2192">
        <f>YEAR(shipments[[#This Row],[Shipdate]])</f>
        <v>2023</v>
      </c>
      <c r="K2192">
        <f>MONTH(shipments[[#This Row],[Shipdate]])</f>
        <v>5</v>
      </c>
      <c r="L2192" t="str">
        <f>TEXT(shipments[[#This Row],[Shipdate]],"mmmm")</f>
        <v>May</v>
      </c>
      <c r="M2192">
        <f>_xlfn.XLOOKUP(shipments[[#This Row],[PID]],products[PID],products[Cost_per_box],"NA",0)</f>
        <v>12.41</v>
      </c>
      <c r="N2192">
        <f>shipments[[#This Row],[Boxes]]*shipments[[#This Row],[Cost Per Box]]</f>
        <v>7309.49</v>
      </c>
      <c r="O2192">
        <f>shipments[[#This Row],[Sales Amount]]-shipments[[#This Row],[Total Cost]]</f>
        <v>2698.51</v>
      </c>
      <c r="P2192" s="9">
        <f>shipments[[#This Row],[Profit]]/shipments[[#This Row],[Sales Amount]]</f>
        <v>0.26963529176658674</v>
      </c>
    </row>
    <row r="2193" spans="1:16" x14ac:dyDescent="1">
      <c r="A2193" t="s">
        <v>2231</v>
      </c>
      <c r="B2193" t="s">
        <v>8041</v>
      </c>
      <c r="C2193" t="s">
        <v>8024</v>
      </c>
      <c r="D2193" t="s">
        <v>8037</v>
      </c>
      <c r="E2193" s="1">
        <v>45054</v>
      </c>
      <c r="F2193">
        <v>7605</v>
      </c>
      <c r="G2193">
        <v>448</v>
      </c>
      <c r="H2193" t="s">
        <v>6</v>
      </c>
      <c r="I2193" t="str">
        <f>_xlfn.XLOOKUP(shipments[[#This Row],[SPID]],people[SPID],people[Sales_person],"NA",0)</f>
        <v>Curtice Advani</v>
      </c>
      <c r="J2193">
        <f>YEAR(shipments[[#This Row],[Shipdate]])</f>
        <v>2023</v>
      </c>
      <c r="K2193">
        <f>MONTH(shipments[[#This Row],[Shipdate]])</f>
        <v>5</v>
      </c>
      <c r="L2193" t="str">
        <f>TEXT(shipments[[#This Row],[Shipdate]],"mmmm")</f>
        <v>May</v>
      </c>
      <c r="M2193">
        <f>_xlfn.XLOOKUP(shipments[[#This Row],[PID]],products[PID],products[Cost_per_box],"NA",0)</f>
        <v>12.41</v>
      </c>
      <c r="N2193">
        <f>shipments[[#This Row],[Boxes]]*shipments[[#This Row],[Cost Per Box]]</f>
        <v>5559.68</v>
      </c>
      <c r="O2193">
        <f>shipments[[#This Row],[Sales Amount]]-shipments[[#This Row],[Total Cost]]</f>
        <v>2045.3199999999997</v>
      </c>
      <c r="P2193" s="9">
        <f>shipments[[#This Row],[Profit]]/shipments[[#This Row],[Sales Amount]]</f>
        <v>0.26894411571334642</v>
      </c>
    </row>
    <row r="2194" spans="1:16" x14ac:dyDescent="1">
      <c r="A2194" t="s">
        <v>2232</v>
      </c>
      <c r="B2194" t="s">
        <v>8041</v>
      </c>
      <c r="C2194" t="s">
        <v>8024</v>
      </c>
      <c r="D2194" t="s">
        <v>8032</v>
      </c>
      <c r="E2194" s="1">
        <v>45134</v>
      </c>
      <c r="F2194">
        <v>227.25</v>
      </c>
      <c r="G2194">
        <v>12</v>
      </c>
      <c r="H2194" t="s">
        <v>6</v>
      </c>
      <c r="I2194" t="str">
        <f>_xlfn.XLOOKUP(shipments[[#This Row],[SPID]],people[SPID],people[Sales_person],"NA",0)</f>
        <v>Curtice Advani</v>
      </c>
      <c r="J2194">
        <f>YEAR(shipments[[#This Row],[Shipdate]])</f>
        <v>2023</v>
      </c>
      <c r="K2194">
        <f>MONTH(shipments[[#This Row],[Shipdate]])</f>
        <v>7</v>
      </c>
      <c r="L2194" t="str">
        <f>TEXT(shipments[[#This Row],[Shipdate]],"mmmm")</f>
        <v>July</v>
      </c>
      <c r="M2194">
        <f>_xlfn.XLOOKUP(shipments[[#This Row],[PID]],products[PID],products[Cost_per_box],"NA",0)</f>
        <v>12.41</v>
      </c>
      <c r="N2194">
        <f>shipments[[#This Row],[Boxes]]*shipments[[#This Row],[Cost Per Box]]</f>
        <v>148.92000000000002</v>
      </c>
      <c r="O2194">
        <f>shipments[[#This Row],[Sales Amount]]-shipments[[#This Row],[Total Cost]]</f>
        <v>78.329999999999984</v>
      </c>
      <c r="P2194" s="9">
        <f>shipments[[#This Row],[Profit]]/shipments[[#This Row],[Sales Amount]]</f>
        <v>0.34468646864686464</v>
      </c>
    </row>
    <row r="2195" spans="1:16" x14ac:dyDescent="1">
      <c r="A2195" t="s">
        <v>2233</v>
      </c>
      <c r="B2195" t="s">
        <v>8041</v>
      </c>
      <c r="C2195" t="s">
        <v>8024</v>
      </c>
      <c r="D2195" t="s">
        <v>8037</v>
      </c>
      <c r="E2195" s="1">
        <v>45138</v>
      </c>
      <c r="F2195">
        <v>4601.25</v>
      </c>
      <c r="G2195">
        <v>243</v>
      </c>
      <c r="H2195" t="s">
        <v>6</v>
      </c>
      <c r="I2195" t="str">
        <f>_xlfn.XLOOKUP(shipments[[#This Row],[SPID]],people[SPID],people[Sales_person],"NA",0)</f>
        <v>Curtice Advani</v>
      </c>
      <c r="J2195">
        <f>YEAR(shipments[[#This Row],[Shipdate]])</f>
        <v>2023</v>
      </c>
      <c r="K2195">
        <f>MONTH(shipments[[#This Row],[Shipdate]])</f>
        <v>7</v>
      </c>
      <c r="L2195" t="str">
        <f>TEXT(shipments[[#This Row],[Shipdate]],"mmmm")</f>
        <v>July</v>
      </c>
      <c r="M2195">
        <f>_xlfn.XLOOKUP(shipments[[#This Row],[PID]],products[PID],products[Cost_per_box],"NA",0)</f>
        <v>12.41</v>
      </c>
      <c r="N2195">
        <f>shipments[[#This Row],[Boxes]]*shipments[[#This Row],[Cost Per Box]]</f>
        <v>3015.63</v>
      </c>
      <c r="O2195">
        <f>shipments[[#This Row],[Sales Amount]]-shipments[[#This Row],[Total Cost]]</f>
        <v>1585.62</v>
      </c>
      <c r="P2195" s="9">
        <f>shipments[[#This Row],[Profit]]/shipments[[#This Row],[Sales Amount]]</f>
        <v>0.34460635696821512</v>
      </c>
    </row>
    <row r="2196" spans="1:16" x14ac:dyDescent="1">
      <c r="A2196" t="s">
        <v>2234</v>
      </c>
      <c r="B2196" t="s">
        <v>8041</v>
      </c>
      <c r="C2196" t="s">
        <v>8025</v>
      </c>
      <c r="D2196" t="s">
        <v>8036</v>
      </c>
      <c r="E2196" s="1">
        <v>45016</v>
      </c>
      <c r="F2196">
        <v>699.75</v>
      </c>
      <c r="G2196">
        <v>50</v>
      </c>
      <c r="H2196" t="s">
        <v>6</v>
      </c>
      <c r="I2196" t="str">
        <f>_xlfn.XLOOKUP(shipments[[#This Row],[SPID]],people[SPID],people[Sales_person],"NA",0)</f>
        <v>Curtice Advani</v>
      </c>
      <c r="J2196">
        <f>YEAR(shipments[[#This Row],[Shipdate]])</f>
        <v>2023</v>
      </c>
      <c r="K2196">
        <f>MONTH(shipments[[#This Row],[Shipdate]])</f>
        <v>3</v>
      </c>
      <c r="L2196" t="str">
        <f>TEXT(shipments[[#This Row],[Shipdate]],"mmmm")</f>
        <v>March</v>
      </c>
      <c r="M2196">
        <f>_xlfn.XLOOKUP(shipments[[#This Row],[PID]],products[PID],products[Cost_per_box],"NA",0)</f>
        <v>9.57</v>
      </c>
      <c r="N2196">
        <f>shipments[[#This Row],[Boxes]]*shipments[[#This Row],[Cost Per Box]]</f>
        <v>478.5</v>
      </c>
      <c r="O2196">
        <f>shipments[[#This Row],[Sales Amount]]-shipments[[#This Row],[Total Cost]]</f>
        <v>221.25</v>
      </c>
      <c r="P2196" s="9">
        <f>shipments[[#This Row],[Profit]]/shipments[[#This Row],[Sales Amount]]</f>
        <v>0.3161843515541265</v>
      </c>
    </row>
    <row r="2197" spans="1:16" x14ac:dyDescent="1">
      <c r="A2197" t="s">
        <v>2235</v>
      </c>
      <c r="B2197" t="s">
        <v>8041</v>
      </c>
      <c r="C2197" t="s">
        <v>8025</v>
      </c>
      <c r="D2197" t="s">
        <v>8037</v>
      </c>
      <c r="E2197" s="1">
        <v>45502</v>
      </c>
      <c r="F2197">
        <v>3872.25</v>
      </c>
      <c r="G2197">
        <v>216</v>
      </c>
      <c r="H2197" t="s">
        <v>17</v>
      </c>
      <c r="I2197" t="str">
        <f>_xlfn.XLOOKUP(shipments[[#This Row],[SPID]],people[SPID],people[Sales_person],"NA",0)</f>
        <v>Curtice Advani</v>
      </c>
      <c r="J2197">
        <f>YEAR(shipments[[#This Row],[Shipdate]])</f>
        <v>2024</v>
      </c>
      <c r="K2197">
        <f>MONTH(shipments[[#This Row],[Shipdate]])</f>
        <v>7</v>
      </c>
      <c r="L2197" t="str">
        <f>TEXT(shipments[[#This Row],[Shipdate]],"mmmm")</f>
        <v>July</v>
      </c>
      <c r="M2197">
        <f>_xlfn.XLOOKUP(shipments[[#This Row],[PID]],products[PID],products[Cost_per_box],"NA",0)</f>
        <v>9.57</v>
      </c>
      <c r="N2197">
        <f>shipments[[#This Row],[Boxes]]*shipments[[#This Row],[Cost Per Box]]</f>
        <v>2067.12</v>
      </c>
      <c r="O2197">
        <f>shipments[[#This Row],[Sales Amount]]-shipments[[#This Row],[Total Cost]]</f>
        <v>1805.13</v>
      </c>
      <c r="P2197" s="9">
        <f>shipments[[#This Row],[Profit]]/shipments[[#This Row],[Sales Amount]]</f>
        <v>0.46617083091226036</v>
      </c>
    </row>
    <row r="2198" spans="1:16" x14ac:dyDescent="1">
      <c r="A2198" t="s">
        <v>2236</v>
      </c>
      <c r="B2198" t="s">
        <v>8041</v>
      </c>
      <c r="C2198" t="s">
        <v>8025</v>
      </c>
      <c r="D2198" t="s">
        <v>8036</v>
      </c>
      <c r="E2198" s="1">
        <v>45071</v>
      </c>
      <c r="F2198">
        <v>7857</v>
      </c>
      <c r="G2198">
        <v>562</v>
      </c>
      <c r="H2198" t="s">
        <v>39</v>
      </c>
      <c r="I2198" t="str">
        <f>_xlfn.XLOOKUP(shipments[[#This Row],[SPID]],people[SPID],people[Sales_person],"NA",0)</f>
        <v>Curtice Advani</v>
      </c>
      <c r="J2198">
        <f>YEAR(shipments[[#This Row],[Shipdate]])</f>
        <v>2023</v>
      </c>
      <c r="K2198">
        <f>MONTH(shipments[[#This Row],[Shipdate]])</f>
        <v>5</v>
      </c>
      <c r="L2198" t="str">
        <f>TEXT(shipments[[#This Row],[Shipdate]],"mmmm")</f>
        <v>May</v>
      </c>
      <c r="M2198">
        <f>_xlfn.XLOOKUP(shipments[[#This Row],[PID]],products[PID],products[Cost_per_box],"NA",0)</f>
        <v>9.57</v>
      </c>
      <c r="N2198">
        <f>shipments[[#This Row],[Boxes]]*shipments[[#This Row],[Cost Per Box]]</f>
        <v>5378.34</v>
      </c>
      <c r="O2198">
        <f>shipments[[#This Row],[Sales Amount]]-shipments[[#This Row],[Total Cost]]</f>
        <v>2478.66</v>
      </c>
      <c r="P2198" s="9">
        <f>shipments[[#This Row],[Profit]]/shipments[[#This Row],[Sales Amount]]</f>
        <v>0.31547155402825505</v>
      </c>
    </row>
    <row r="2199" spans="1:16" x14ac:dyDescent="1">
      <c r="A2199" t="s">
        <v>2237</v>
      </c>
      <c r="B2199" t="s">
        <v>8041</v>
      </c>
      <c r="C2199" t="s">
        <v>8025</v>
      </c>
      <c r="D2199" t="s">
        <v>8037</v>
      </c>
      <c r="E2199" s="1">
        <v>45118</v>
      </c>
      <c r="F2199">
        <v>7778.25</v>
      </c>
      <c r="G2199">
        <v>433</v>
      </c>
      <c r="H2199" t="s">
        <v>6</v>
      </c>
      <c r="I2199" t="str">
        <f>_xlfn.XLOOKUP(shipments[[#This Row],[SPID]],people[SPID],people[Sales_person],"NA",0)</f>
        <v>Curtice Advani</v>
      </c>
      <c r="J2199">
        <f>YEAR(shipments[[#This Row],[Shipdate]])</f>
        <v>2023</v>
      </c>
      <c r="K2199">
        <f>MONTH(shipments[[#This Row],[Shipdate]])</f>
        <v>7</v>
      </c>
      <c r="L2199" t="str">
        <f>TEXT(shipments[[#This Row],[Shipdate]],"mmmm")</f>
        <v>July</v>
      </c>
      <c r="M2199">
        <f>_xlfn.XLOOKUP(shipments[[#This Row],[PID]],products[PID],products[Cost_per_box],"NA",0)</f>
        <v>9.57</v>
      </c>
      <c r="N2199">
        <f>shipments[[#This Row],[Boxes]]*shipments[[#This Row],[Cost Per Box]]</f>
        <v>4143.8100000000004</v>
      </c>
      <c r="O2199">
        <f>shipments[[#This Row],[Sales Amount]]-shipments[[#This Row],[Total Cost]]</f>
        <v>3634.4399999999996</v>
      </c>
      <c r="P2199" s="9">
        <f>shipments[[#This Row],[Profit]]/shipments[[#This Row],[Sales Amount]]</f>
        <v>0.4672567736958827</v>
      </c>
    </row>
    <row r="2200" spans="1:16" x14ac:dyDescent="1">
      <c r="A2200" t="s">
        <v>2238</v>
      </c>
      <c r="B2200" t="s">
        <v>8041</v>
      </c>
      <c r="C2200" t="s">
        <v>8026</v>
      </c>
      <c r="D2200" t="s">
        <v>8036</v>
      </c>
      <c r="E2200" s="1">
        <v>45530</v>
      </c>
      <c r="F2200">
        <v>3395.25</v>
      </c>
      <c r="G2200">
        <v>486</v>
      </c>
      <c r="H2200" t="s">
        <v>17</v>
      </c>
      <c r="I2200" t="str">
        <f>_xlfn.XLOOKUP(shipments[[#This Row],[SPID]],people[SPID],people[Sales_person],"NA",0)</f>
        <v>Curtice Advani</v>
      </c>
      <c r="J2200">
        <f>YEAR(shipments[[#This Row],[Shipdate]])</f>
        <v>2024</v>
      </c>
      <c r="K2200">
        <f>MONTH(shipments[[#This Row],[Shipdate]])</f>
        <v>8</v>
      </c>
      <c r="L2200" t="str">
        <f>TEXT(shipments[[#This Row],[Shipdate]],"mmmm")</f>
        <v>August</v>
      </c>
      <c r="M2200">
        <f>_xlfn.XLOOKUP(shipments[[#This Row],[PID]],products[PID],products[Cost_per_box],"NA",0)</f>
        <v>8.43</v>
      </c>
      <c r="N2200">
        <f>shipments[[#This Row],[Boxes]]*shipments[[#This Row],[Cost Per Box]]</f>
        <v>4096.9799999999996</v>
      </c>
      <c r="O2200">
        <f>shipments[[#This Row],[Sales Amount]]-shipments[[#This Row],[Total Cost]]</f>
        <v>-701.72999999999956</v>
      </c>
      <c r="P2200" s="9">
        <f>shipments[[#This Row],[Profit]]/shipments[[#This Row],[Sales Amount]]</f>
        <v>-0.20667992047713704</v>
      </c>
    </row>
    <row r="2201" spans="1:16" x14ac:dyDescent="1">
      <c r="A2201" t="s">
        <v>2239</v>
      </c>
      <c r="B2201" t="s">
        <v>8041</v>
      </c>
      <c r="C2201" t="s">
        <v>8026</v>
      </c>
      <c r="D2201" t="s">
        <v>8037</v>
      </c>
      <c r="E2201" s="1">
        <v>45303</v>
      </c>
      <c r="F2201">
        <v>3258</v>
      </c>
      <c r="G2201">
        <v>408</v>
      </c>
      <c r="H2201" t="s">
        <v>6</v>
      </c>
      <c r="I2201" t="str">
        <f>_xlfn.XLOOKUP(shipments[[#This Row],[SPID]],people[SPID],people[Sales_person],"NA",0)</f>
        <v>Curtice Advani</v>
      </c>
      <c r="J2201">
        <f>YEAR(shipments[[#This Row],[Shipdate]])</f>
        <v>2024</v>
      </c>
      <c r="K2201">
        <f>MONTH(shipments[[#This Row],[Shipdate]])</f>
        <v>1</v>
      </c>
      <c r="L2201" t="str">
        <f>TEXT(shipments[[#This Row],[Shipdate]],"mmmm")</f>
        <v>January</v>
      </c>
      <c r="M2201">
        <f>_xlfn.XLOOKUP(shipments[[#This Row],[PID]],products[PID],products[Cost_per_box],"NA",0)</f>
        <v>8.43</v>
      </c>
      <c r="N2201">
        <f>shipments[[#This Row],[Boxes]]*shipments[[#This Row],[Cost Per Box]]</f>
        <v>3439.44</v>
      </c>
      <c r="O2201">
        <f>shipments[[#This Row],[Sales Amount]]-shipments[[#This Row],[Total Cost]]</f>
        <v>-181.44000000000005</v>
      </c>
      <c r="P2201" s="9">
        <f>shipments[[#This Row],[Profit]]/shipments[[#This Row],[Sales Amount]]</f>
        <v>-5.5690607734806649E-2</v>
      </c>
    </row>
    <row r="2202" spans="1:16" x14ac:dyDescent="1">
      <c r="A2202" t="s">
        <v>2240</v>
      </c>
      <c r="B2202" t="s">
        <v>8041</v>
      </c>
      <c r="C2202" t="s">
        <v>8027</v>
      </c>
      <c r="D2202" t="s">
        <v>8036</v>
      </c>
      <c r="E2202" s="1">
        <v>45078</v>
      </c>
      <c r="F2202">
        <v>8248.5</v>
      </c>
      <c r="G2202">
        <v>1179</v>
      </c>
      <c r="H2202" t="s">
        <v>6</v>
      </c>
      <c r="I2202" t="str">
        <f>_xlfn.XLOOKUP(shipments[[#This Row],[SPID]],people[SPID],people[Sales_person],"NA",0)</f>
        <v>Curtice Advani</v>
      </c>
      <c r="J2202">
        <f>YEAR(shipments[[#This Row],[Shipdate]])</f>
        <v>2023</v>
      </c>
      <c r="K2202">
        <f>MONTH(shipments[[#This Row],[Shipdate]])</f>
        <v>6</v>
      </c>
      <c r="L2202" t="str">
        <f>TEXT(shipments[[#This Row],[Shipdate]],"mmmm")</f>
        <v>June</v>
      </c>
      <c r="M2202">
        <f>_xlfn.XLOOKUP(shipments[[#This Row],[PID]],products[PID],products[Cost_per_box],"NA",0)</f>
        <v>6.8</v>
      </c>
      <c r="N2202">
        <f>shipments[[#This Row],[Boxes]]*shipments[[#This Row],[Cost Per Box]]</f>
        <v>8017.2</v>
      </c>
      <c r="O2202">
        <f>shipments[[#This Row],[Sales Amount]]-shipments[[#This Row],[Total Cost]]</f>
        <v>231.30000000000018</v>
      </c>
      <c r="P2202" s="9">
        <f>shipments[[#This Row],[Profit]]/shipments[[#This Row],[Sales Amount]]</f>
        <v>2.8041462084015298E-2</v>
      </c>
    </row>
    <row r="2203" spans="1:16" x14ac:dyDescent="1">
      <c r="A2203" t="s">
        <v>2241</v>
      </c>
      <c r="B2203" t="s">
        <v>8041</v>
      </c>
      <c r="C2203" t="s">
        <v>8027</v>
      </c>
      <c r="D2203" t="s">
        <v>8032</v>
      </c>
      <c r="E2203" s="1">
        <v>45496</v>
      </c>
      <c r="F2203">
        <v>10233</v>
      </c>
      <c r="G2203">
        <v>931</v>
      </c>
      <c r="H2203" t="s">
        <v>39</v>
      </c>
      <c r="I2203" t="str">
        <f>_xlfn.XLOOKUP(shipments[[#This Row],[SPID]],people[SPID],people[Sales_person],"NA",0)</f>
        <v>Curtice Advani</v>
      </c>
      <c r="J2203">
        <f>YEAR(shipments[[#This Row],[Shipdate]])</f>
        <v>2024</v>
      </c>
      <c r="K2203">
        <f>MONTH(shipments[[#This Row],[Shipdate]])</f>
        <v>7</v>
      </c>
      <c r="L2203" t="str">
        <f>TEXT(shipments[[#This Row],[Shipdate]],"mmmm")</f>
        <v>July</v>
      </c>
      <c r="M2203">
        <f>_xlfn.XLOOKUP(shipments[[#This Row],[PID]],products[PID],products[Cost_per_box],"NA",0)</f>
        <v>6.8</v>
      </c>
      <c r="N2203">
        <f>shipments[[#This Row],[Boxes]]*shipments[[#This Row],[Cost Per Box]]</f>
        <v>6330.8</v>
      </c>
      <c r="O2203">
        <f>shipments[[#This Row],[Sales Amount]]-shipments[[#This Row],[Total Cost]]</f>
        <v>3902.2</v>
      </c>
      <c r="P2203" s="9">
        <f>shipments[[#This Row],[Profit]]/shipments[[#This Row],[Sales Amount]]</f>
        <v>0.3813348969021792</v>
      </c>
    </row>
    <row r="2204" spans="1:16" x14ac:dyDescent="1">
      <c r="A2204" t="s">
        <v>2242</v>
      </c>
      <c r="B2204" t="s">
        <v>8041</v>
      </c>
      <c r="C2204" t="s">
        <v>8029</v>
      </c>
      <c r="D2204" t="s">
        <v>8032</v>
      </c>
      <c r="E2204" s="1">
        <v>45502</v>
      </c>
      <c r="F2204">
        <v>4468.5</v>
      </c>
      <c r="G2204">
        <v>373</v>
      </c>
      <c r="H2204" t="s">
        <v>39</v>
      </c>
      <c r="I2204" t="str">
        <f>_xlfn.XLOOKUP(shipments[[#This Row],[SPID]],people[SPID],people[Sales_person],"NA",0)</f>
        <v>Curtice Advani</v>
      </c>
      <c r="J2204">
        <f>YEAR(shipments[[#This Row],[Shipdate]])</f>
        <v>2024</v>
      </c>
      <c r="K2204">
        <f>MONTH(shipments[[#This Row],[Shipdate]])</f>
        <v>7</v>
      </c>
      <c r="L2204" t="str">
        <f>TEXT(shipments[[#This Row],[Shipdate]],"mmmm")</f>
        <v>July</v>
      </c>
      <c r="M2204">
        <f>_xlfn.XLOOKUP(shipments[[#This Row],[PID]],products[PID],products[Cost_per_box],"NA",0)</f>
        <v>2.76</v>
      </c>
      <c r="N2204">
        <f>shipments[[#This Row],[Boxes]]*shipments[[#This Row],[Cost Per Box]]</f>
        <v>1029.48</v>
      </c>
      <c r="O2204">
        <f>shipments[[#This Row],[Sales Amount]]-shipments[[#This Row],[Total Cost]]</f>
        <v>3439.02</v>
      </c>
      <c r="P2204" s="9">
        <f>shipments[[#This Row],[Profit]]/shipments[[#This Row],[Sales Amount]]</f>
        <v>0.76961396441758978</v>
      </c>
    </row>
    <row r="2205" spans="1:16" x14ac:dyDescent="1">
      <c r="A2205" t="s">
        <v>2243</v>
      </c>
      <c r="B2205" t="s">
        <v>8041</v>
      </c>
      <c r="C2205" t="s">
        <v>8029</v>
      </c>
      <c r="D2205" t="s">
        <v>8032</v>
      </c>
      <c r="E2205" s="1">
        <v>45532</v>
      </c>
      <c r="F2205">
        <v>2846.25</v>
      </c>
      <c r="G2205">
        <v>317</v>
      </c>
      <c r="H2205" t="s">
        <v>17</v>
      </c>
      <c r="I2205" t="str">
        <f>_xlfn.XLOOKUP(shipments[[#This Row],[SPID]],people[SPID],people[Sales_person],"NA",0)</f>
        <v>Curtice Advani</v>
      </c>
      <c r="J2205">
        <f>YEAR(shipments[[#This Row],[Shipdate]])</f>
        <v>2024</v>
      </c>
      <c r="K2205">
        <f>MONTH(shipments[[#This Row],[Shipdate]])</f>
        <v>8</v>
      </c>
      <c r="L2205" t="str">
        <f>TEXT(shipments[[#This Row],[Shipdate]],"mmmm")</f>
        <v>August</v>
      </c>
      <c r="M2205">
        <f>_xlfn.XLOOKUP(shipments[[#This Row],[PID]],products[PID],products[Cost_per_box],"NA",0)</f>
        <v>2.76</v>
      </c>
      <c r="N2205">
        <f>shipments[[#This Row],[Boxes]]*shipments[[#This Row],[Cost Per Box]]</f>
        <v>874.92</v>
      </c>
      <c r="O2205">
        <f>shipments[[#This Row],[Sales Amount]]-shipments[[#This Row],[Total Cost]]</f>
        <v>1971.33</v>
      </c>
      <c r="P2205" s="9">
        <f>shipments[[#This Row],[Profit]]/shipments[[#This Row],[Sales Amount]]</f>
        <v>0.69260606060606056</v>
      </c>
    </row>
    <row r="2206" spans="1:16" x14ac:dyDescent="1">
      <c r="A2206" t="s">
        <v>2244</v>
      </c>
      <c r="B2206" t="s">
        <v>8041</v>
      </c>
      <c r="C2206" t="s">
        <v>8029</v>
      </c>
      <c r="D2206" t="s">
        <v>8032</v>
      </c>
      <c r="E2206" s="1">
        <v>45261</v>
      </c>
      <c r="F2206">
        <v>1107</v>
      </c>
      <c r="G2206">
        <v>139</v>
      </c>
      <c r="H2206" t="s">
        <v>6</v>
      </c>
      <c r="I2206" t="str">
        <f>_xlfn.XLOOKUP(shipments[[#This Row],[SPID]],people[SPID],people[Sales_person],"NA",0)</f>
        <v>Curtice Advani</v>
      </c>
      <c r="J2206">
        <f>YEAR(shipments[[#This Row],[Shipdate]])</f>
        <v>2023</v>
      </c>
      <c r="K2206">
        <f>MONTH(shipments[[#This Row],[Shipdate]])</f>
        <v>12</v>
      </c>
      <c r="L2206" t="str">
        <f>TEXT(shipments[[#This Row],[Shipdate]],"mmmm")</f>
        <v>December</v>
      </c>
      <c r="M2206">
        <f>_xlfn.XLOOKUP(shipments[[#This Row],[PID]],products[PID],products[Cost_per_box],"NA",0)</f>
        <v>2.76</v>
      </c>
      <c r="N2206">
        <f>shipments[[#This Row],[Boxes]]*shipments[[#This Row],[Cost Per Box]]</f>
        <v>383.64</v>
      </c>
      <c r="O2206">
        <f>shipments[[#This Row],[Sales Amount]]-shipments[[#This Row],[Total Cost]]</f>
        <v>723.36</v>
      </c>
      <c r="P2206" s="9">
        <f>shipments[[#This Row],[Profit]]/shipments[[#This Row],[Sales Amount]]</f>
        <v>0.65344173441734421</v>
      </c>
    </row>
    <row r="2207" spans="1:16" x14ac:dyDescent="1">
      <c r="A2207" t="s">
        <v>2245</v>
      </c>
      <c r="B2207" t="s">
        <v>8041</v>
      </c>
      <c r="C2207" t="s">
        <v>8029</v>
      </c>
      <c r="D2207" t="s">
        <v>8032</v>
      </c>
      <c r="E2207" s="1">
        <v>45275</v>
      </c>
      <c r="F2207">
        <v>4776.75</v>
      </c>
      <c r="G2207">
        <v>478</v>
      </c>
      <c r="H2207" t="s">
        <v>6</v>
      </c>
      <c r="I2207" t="str">
        <f>_xlfn.XLOOKUP(shipments[[#This Row],[SPID]],people[SPID],people[Sales_person],"NA",0)</f>
        <v>Curtice Advani</v>
      </c>
      <c r="J2207">
        <f>YEAR(shipments[[#This Row],[Shipdate]])</f>
        <v>2023</v>
      </c>
      <c r="K2207">
        <f>MONTH(shipments[[#This Row],[Shipdate]])</f>
        <v>12</v>
      </c>
      <c r="L2207" t="str">
        <f>TEXT(shipments[[#This Row],[Shipdate]],"mmmm")</f>
        <v>December</v>
      </c>
      <c r="M2207">
        <f>_xlfn.XLOOKUP(shipments[[#This Row],[PID]],products[PID],products[Cost_per_box],"NA",0)</f>
        <v>2.76</v>
      </c>
      <c r="N2207">
        <f>shipments[[#This Row],[Boxes]]*shipments[[#This Row],[Cost Per Box]]</f>
        <v>1319.28</v>
      </c>
      <c r="O2207">
        <f>shipments[[#This Row],[Sales Amount]]-shipments[[#This Row],[Total Cost]]</f>
        <v>3457.4700000000003</v>
      </c>
      <c r="P2207" s="9">
        <f>shipments[[#This Row],[Profit]]/shipments[[#This Row],[Sales Amount]]</f>
        <v>0.7238122154184331</v>
      </c>
    </row>
    <row r="2208" spans="1:16" x14ac:dyDescent="1">
      <c r="A2208" t="s">
        <v>2246</v>
      </c>
      <c r="B2208" t="s">
        <v>8041</v>
      </c>
      <c r="C2208" t="s">
        <v>8030</v>
      </c>
      <c r="D2208" t="s">
        <v>8036</v>
      </c>
      <c r="E2208" s="1">
        <v>45127</v>
      </c>
      <c r="F2208">
        <v>5699.25</v>
      </c>
      <c r="G2208">
        <v>713</v>
      </c>
      <c r="H2208" t="s">
        <v>6</v>
      </c>
      <c r="I2208" t="str">
        <f>_xlfn.XLOOKUP(shipments[[#This Row],[SPID]],people[SPID],people[Sales_person],"NA",0)</f>
        <v>Curtice Advani</v>
      </c>
      <c r="J2208">
        <f>YEAR(shipments[[#This Row],[Shipdate]])</f>
        <v>2023</v>
      </c>
      <c r="K2208">
        <f>MONTH(shipments[[#This Row],[Shipdate]])</f>
        <v>7</v>
      </c>
      <c r="L2208" t="str">
        <f>TEXT(shipments[[#This Row],[Shipdate]],"mmmm")</f>
        <v>July</v>
      </c>
      <c r="M2208">
        <f>_xlfn.XLOOKUP(shipments[[#This Row],[PID]],products[PID],products[Cost_per_box],"NA",0)</f>
        <v>3.32</v>
      </c>
      <c r="N2208">
        <f>shipments[[#This Row],[Boxes]]*shipments[[#This Row],[Cost Per Box]]</f>
        <v>2367.16</v>
      </c>
      <c r="O2208">
        <f>shipments[[#This Row],[Sales Amount]]-shipments[[#This Row],[Total Cost]]</f>
        <v>3332.09</v>
      </c>
      <c r="P2208" s="9">
        <f>shipments[[#This Row],[Profit]]/shipments[[#This Row],[Sales Amount]]</f>
        <v>0.58465412115629256</v>
      </c>
    </row>
    <row r="2209" spans="1:16" x14ac:dyDescent="1">
      <c r="A2209" t="s">
        <v>2247</v>
      </c>
      <c r="B2209" t="s">
        <v>8041</v>
      </c>
      <c r="C2209" t="s">
        <v>8030</v>
      </c>
      <c r="D2209" t="s">
        <v>8032</v>
      </c>
      <c r="E2209" s="1">
        <v>45079</v>
      </c>
      <c r="F2209">
        <v>6579</v>
      </c>
      <c r="G2209">
        <v>823</v>
      </c>
      <c r="H2209" t="s">
        <v>6</v>
      </c>
      <c r="I2209" t="str">
        <f>_xlfn.XLOOKUP(shipments[[#This Row],[SPID]],people[SPID],people[Sales_person],"NA",0)</f>
        <v>Curtice Advani</v>
      </c>
      <c r="J2209">
        <f>YEAR(shipments[[#This Row],[Shipdate]])</f>
        <v>2023</v>
      </c>
      <c r="K2209">
        <f>MONTH(shipments[[#This Row],[Shipdate]])</f>
        <v>6</v>
      </c>
      <c r="L2209" t="str">
        <f>TEXT(shipments[[#This Row],[Shipdate]],"mmmm")</f>
        <v>June</v>
      </c>
      <c r="M2209">
        <f>_xlfn.XLOOKUP(shipments[[#This Row],[PID]],products[PID],products[Cost_per_box],"NA",0)</f>
        <v>3.32</v>
      </c>
      <c r="N2209">
        <f>shipments[[#This Row],[Boxes]]*shipments[[#This Row],[Cost Per Box]]</f>
        <v>2732.3599999999997</v>
      </c>
      <c r="O2209">
        <f>shipments[[#This Row],[Sales Amount]]-shipments[[#This Row],[Total Cost]]</f>
        <v>3846.6400000000003</v>
      </c>
      <c r="P2209" s="9">
        <f>shipments[[#This Row],[Profit]]/shipments[[#This Row],[Sales Amount]]</f>
        <v>0.58468460252317989</v>
      </c>
    </row>
    <row r="2210" spans="1:16" x14ac:dyDescent="1">
      <c r="A2210" t="s">
        <v>2248</v>
      </c>
      <c r="B2210" t="s">
        <v>8041</v>
      </c>
      <c r="C2210" t="s">
        <v>8030</v>
      </c>
      <c r="D2210" t="s">
        <v>8033</v>
      </c>
      <c r="E2210" s="1">
        <v>45558</v>
      </c>
      <c r="F2210">
        <v>1035</v>
      </c>
      <c r="G2210">
        <v>148</v>
      </c>
      <c r="H2210" t="s">
        <v>25</v>
      </c>
      <c r="I2210" t="str">
        <f>_xlfn.XLOOKUP(shipments[[#This Row],[SPID]],people[SPID],people[Sales_person],"NA",0)</f>
        <v>Curtice Advani</v>
      </c>
      <c r="J2210">
        <f>YEAR(shipments[[#This Row],[Shipdate]])</f>
        <v>2024</v>
      </c>
      <c r="K2210">
        <f>MONTH(shipments[[#This Row],[Shipdate]])</f>
        <v>9</v>
      </c>
      <c r="L2210" t="str">
        <f>TEXT(shipments[[#This Row],[Shipdate]],"mmmm")</f>
        <v>September</v>
      </c>
      <c r="M2210">
        <f>_xlfn.XLOOKUP(shipments[[#This Row],[PID]],products[PID],products[Cost_per_box],"NA",0)</f>
        <v>3.32</v>
      </c>
      <c r="N2210">
        <f>shipments[[#This Row],[Boxes]]*shipments[[#This Row],[Cost Per Box]]</f>
        <v>491.35999999999996</v>
      </c>
      <c r="O2210">
        <f>shipments[[#This Row],[Sales Amount]]-shipments[[#This Row],[Total Cost]]</f>
        <v>543.6400000000001</v>
      </c>
      <c r="P2210" s="9">
        <f>shipments[[#This Row],[Profit]]/shipments[[#This Row],[Sales Amount]]</f>
        <v>0.52525603864734305</v>
      </c>
    </row>
    <row r="2211" spans="1:16" x14ac:dyDescent="1">
      <c r="A2211" t="s">
        <v>2249</v>
      </c>
      <c r="B2211" t="s">
        <v>8041</v>
      </c>
      <c r="C2211" t="s">
        <v>8030</v>
      </c>
      <c r="D2211" t="s">
        <v>8033</v>
      </c>
      <c r="E2211" s="1">
        <v>45532</v>
      </c>
      <c r="F2211">
        <v>2013.75</v>
      </c>
      <c r="G2211">
        <v>184</v>
      </c>
      <c r="H2211" t="s">
        <v>17</v>
      </c>
      <c r="I2211" t="str">
        <f>_xlfn.XLOOKUP(shipments[[#This Row],[SPID]],people[SPID],people[Sales_person],"NA",0)</f>
        <v>Curtice Advani</v>
      </c>
      <c r="J2211">
        <f>YEAR(shipments[[#This Row],[Shipdate]])</f>
        <v>2024</v>
      </c>
      <c r="K2211">
        <f>MONTH(shipments[[#This Row],[Shipdate]])</f>
        <v>8</v>
      </c>
      <c r="L2211" t="str">
        <f>TEXT(shipments[[#This Row],[Shipdate]],"mmmm")</f>
        <v>August</v>
      </c>
      <c r="M2211">
        <f>_xlfn.XLOOKUP(shipments[[#This Row],[PID]],products[PID],products[Cost_per_box],"NA",0)</f>
        <v>3.32</v>
      </c>
      <c r="N2211">
        <f>shipments[[#This Row],[Boxes]]*shipments[[#This Row],[Cost Per Box]]</f>
        <v>610.88</v>
      </c>
      <c r="O2211">
        <f>shipments[[#This Row],[Sales Amount]]-shipments[[#This Row],[Total Cost]]</f>
        <v>1402.87</v>
      </c>
      <c r="P2211" s="9">
        <f>shipments[[#This Row],[Profit]]/shipments[[#This Row],[Sales Amount]]</f>
        <v>0.69664556176288017</v>
      </c>
    </row>
    <row r="2212" spans="1:16" x14ac:dyDescent="1">
      <c r="A2212" t="s">
        <v>2250</v>
      </c>
      <c r="B2212" t="s">
        <v>8041</v>
      </c>
      <c r="C2212" t="s">
        <v>8031</v>
      </c>
      <c r="D2212" t="s">
        <v>8032</v>
      </c>
      <c r="E2212" s="1">
        <v>45285</v>
      </c>
      <c r="F2212">
        <v>11027.25</v>
      </c>
      <c r="G2212">
        <v>552</v>
      </c>
      <c r="H2212" t="s">
        <v>6</v>
      </c>
      <c r="I2212" t="str">
        <f>_xlfn.XLOOKUP(shipments[[#This Row],[SPID]],people[SPID],people[Sales_person],"NA",0)</f>
        <v>Curtice Advani</v>
      </c>
      <c r="J2212">
        <f>YEAR(shipments[[#This Row],[Shipdate]])</f>
        <v>2023</v>
      </c>
      <c r="K2212">
        <f>MONTH(shipments[[#This Row],[Shipdate]])</f>
        <v>12</v>
      </c>
      <c r="L2212" t="str">
        <f>TEXT(shipments[[#This Row],[Shipdate]],"mmmm")</f>
        <v>December</v>
      </c>
      <c r="M2212">
        <f>_xlfn.XLOOKUP(shipments[[#This Row],[PID]],products[PID],products[Cost_per_box],"NA",0)</f>
        <v>2.65</v>
      </c>
      <c r="N2212">
        <f>shipments[[#This Row],[Boxes]]*shipments[[#This Row],[Cost Per Box]]</f>
        <v>1462.8</v>
      </c>
      <c r="O2212">
        <f>shipments[[#This Row],[Sales Amount]]-shipments[[#This Row],[Total Cost]]</f>
        <v>9564.4500000000007</v>
      </c>
      <c r="P2212" s="9">
        <f>shipments[[#This Row],[Profit]]/shipments[[#This Row],[Sales Amount]]</f>
        <v>0.86734679997279474</v>
      </c>
    </row>
    <row r="2213" spans="1:16" x14ac:dyDescent="1">
      <c r="A2213" t="s">
        <v>2251</v>
      </c>
      <c r="B2213" t="s">
        <v>8041</v>
      </c>
      <c r="C2213" t="s">
        <v>8031</v>
      </c>
      <c r="D2213" t="s">
        <v>8032</v>
      </c>
      <c r="E2213" s="1">
        <v>45266</v>
      </c>
      <c r="F2213">
        <v>780.75</v>
      </c>
      <c r="G2213">
        <v>40</v>
      </c>
      <c r="H2213" t="s">
        <v>6</v>
      </c>
      <c r="I2213" t="str">
        <f>_xlfn.XLOOKUP(shipments[[#This Row],[SPID]],people[SPID],people[Sales_person],"NA",0)</f>
        <v>Curtice Advani</v>
      </c>
      <c r="J2213">
        <f>YEAR(shipments[[#This Row],[Shipdate]])</f>
        <v>2023</v>
      </c>
      <c r="K2213">
        <f>MONTH(shipments[[#This Row],[Shipdate]])</f>
        <v>12</v>
      </c>
      <c r="L2213" t="str">
        <f>TEXT(shipments[[#This Row],[Shipdate]],"mmmm")</f>
        <v>December</v>
      </c>
      <c r="M2213">
        <f>_xlfn.XLOOKUP(shipments[[#This Row],[PID]],products[PID],products[Cost_per_box],"NA",0)</f>
        <v>2.65</v>
      </c>
      <c r="N2213">
        <f>shipments[[#This Row],[Boxes]]*shipments[[#This Row],[Cost Per Box]]</f>
        <v>106</v>
      </c>
      <c r="O2213">
        <f>shipments[[#This Row],[Sales Amount]]-shipments[[#This Row],[Total Cost]]</f>
        <v>674.75</v>
      </c>
      <c r="P2213" s="9">
        <f>shipments[[#This Row],[Profit]]/shipments[[#This Row],[Sales Amount]]</f>
        <v>0.8642331091898815</v>
      </c>
    </row>
    <row r="2214" spans="1:16" x14ac:dyDescent="1">
      <c r="A2214" t="s">
        <v>2252</v>
      </c>
      <c r="B2214" t="s">
        <v>8041</v>
      </c>
      <c r="C2214" t="s">
        <v>8031</v>
      </c>
      <c r="D2214" t="s">
        <v>8034</v>
      </c>
      <c r="E2214" s="1">
        <v>45265</v>
      </c>
      <c r="F2214">
        <v>3399.75</v>
      </c>
      <c r="G2214">
        <v>162</v>
      </c>
      <c r="H2214" t="s">
        <v>6</v>
      </c>
      <c r="I2214" t="str">
        <f>_xlfn.XLOOKUP(shipments[[#This Row],[SPID]],people[SPID],people[Sales_person],"NA",0)</f>
        <v>Curtice Advani</v>
      </c>
      <c r="J2214">
        <f>YEAR(shipments[[#This Row],[Shipdate]])</f>
        <v>2023</v>
      </c>
      <c r="K2214">
        <f>MONTH(shipments[[#This Row],[Shipdate]])</f>
        <v>12</v>
      </c>
      <c r="L2214" t="str">
        <f>TEXT(shipments[[#This Row],[Shipdate]],"mmmm")</f>
        <v>December</v>
      </c>
      <c r="M2214">
        <f>_xlfn.XLOOKUP(shipments[[#This Row],[PID]],products[PID],products[Cost_per_box],"NA",0)</f>
        <v>2.65</v>
      </c>
      <c r="N2214">
        <f>shipments[[#This Row],[Boxes]]*shipments[[#This Row],[Cost Per Box]]</f>
        <v>429.3</v>
      </c>
      <c r="O2214">
        <f>shipments[[#This Row],[Sales Amount]]-shipments[[#This Row],[Total Cost]]</f>
        <v>2970.45</v>
      </c>
      <c r="P2214" s="9">
        <f>shipments[[#This Row],[Profit]]/shipments[[#This Row],[Sales Amount]]</f>
        <v>0.87372600926538713</v>
      </c>
    </row>
    <row r="2215" spans="1:16" x14ac:dyDescent="1">
      <c r="A2215" t="s">
        <v>2253</v>
      </c>
      <c r="B2215" t="s">
        <v>8041</v>
      </c>
      <c r="C2215" t="s">
        <v>8031</v>
      </c>
      <c r="D2215" t="s">
        <v>8035</v>
      </c>
      <c r="E2215" s="1">
        <v>44928</v>
      </c>
      <c r="F2215">
        <v>1923.75</v>
      </c>
      <c r="G2215">
        <v>92</v>
      </c>
      <c r="H2215" t="s">
        <v>6</v>
      </c>
      <c r="I2215" t="str">
        <f>_xlfn.XLOOKUP(shipments[[#This Row],[SPID]],people[SPID],people[Sales_person],"NA",0)</f>
        <v>Curtice Advani</v>
      </c>
      <c r="J2215">
        <f>YEAR(shipments[[#This Row],[Shipdate]])</f>
        <v>2023</v>
      </c>
      <c r="K2215">
        <f>MONTH(shipments[[#This Row],[Shipdate]])</f>
        <v>1</v>
      </c>
      <c r="L2215" t="str">
        <f>TEXT(shipments[[#This Row],[Shipdate]],"mmmm")</f>
        <v>January</v>
      </c>
      <c r="M2215">
        <f>_xlfn.XLOOKUP(shipments[[#This Row],[PID]],products[PID],products[Cost_per_box],"NA",0)</f>
        <v>2.65</v>
      </c>
      <c r="N2215">
        <f>shipments[[#This Row],[Boxes]]*shipments[[#This Row],[Cost Per Box]]</f>
        <v>243.79999999999998</v>
      </c>
      <c r="O2215">
        <f>shipments[[#This Row],[Sales Amount]]-shipments[[#This Row],[Total Cost]]</f>
        <v>1679.95</v>
      </c>
      <c r="P2215" s="9">
        <f>shipments[[#This Row],[Profit]]/shipments[[#This Row],[Sales Amount]]</f>
        <v>0.87326835607537368</v>
      </c>
    </row>
    <row r="2216" spans="1:16" x14ac:dyDescent="1">
      <c r="A2216" t="s">
        <v>2254</v>
      </c>
      <c r="B2216" t="s">
        <v>8041</v>
      </c>
      <c r="C2216" t="s">
        <v>8010</v>
      </c>
      <c r="D2216" t="s">
        <v>8032</v>
      </c>
      <c r="E2216" s="1">
        <v>45104</v>
      </c>
      <c r="F2216">
        <v>2119.5</v>
      </c>
      <c r="G2216">
        <v>164</v>
      </c>
      <c r="H2216" t="s">
        <v>6</v>
      </c>
      <c r="I2216" t="str">
        <f>_xlfn.XLOOKUP(shipments[[#This Row],[SPID]],people[SPID],people[Sales_person],"NA",0)</f>
        <v>Curtice Advani</v>
      </c>
      <c r="J2216">
        <f>YEAR(shipments[[#This Row],[Shipdate]])</f>
        <v>2023</v>
      </c>
      <c r="K2216">
        <f>MONTH(shipments[[#This Row],[Shipdate]])</f>
        <v>6</v>
      </c>
      <c r="L2216" t="str">
        <f>TEXT(shipments[[#This Row],[Shipdate]],"mmmm")</f>
        <v>June</v>
      </c>
      <c r="M2216">
        <f>_xlfn.XLOOKUP(shipments[[#This Row],[PID]],products[PID],products[Cost_per_box],"NA",0)</f>
        <v>5.26</v>
      </c>
      <c r="N2216">
        <f>shipments[[#This Row],[Boxes]]*shipments[[#This Row],[Cost Per Box]]</f>
        <v>862.64</v>
      </c>
      <c r="O2216">
        <f>shipments[[#This Row],[Sales Amount]]-shipments[[#This Row],[Total Cost]]</f>
        <v>1256.8600000000001</v>
      </c>
      <c r="P2216" s="9">
        <f>shipments[[#This Row],[Profit]]/shipments[[#This Row],[Sales Amount]]</f>
        <v>0.59299834866713852</v>
      </c>
    </row>
    <row r="2217" spans="1:16" x14ac:dyDescent="1">
      <c r="A2217" t="s">
        <v>2255</v>
      </c>
      <c r="B2217" t="s">
        <v>8041</v>
      </c>
      <c r="C2217" t="s">
        <v>8010</v>
      </c>
      <c r="D2217" t="s">
        <v>8037</v>
      </c>
      <c r="E2217" s="1">
        <v>45530</v>
      </c>
      <c r="F2217">
        <v>14654.25</v>
      </c>
      <c r="G2217">
        <v>1128</v>
      </c>
      <c r="H2217" t="s">
        <v>17</v>
      </c>
      <c r="I2217" t="str">
        <f>_xlfn.XLOOKUP(shipments[[#This Row],[SPID]],people[SPID],people[Sales_person],"NA",0)</f>
        <v>Curtice Advani</v>
      </c>
      <c r="J2217">
        <f>YEAR(shipments[[#This Row],[Shipdate]])</f>
        <v>2024</v>
      </c>
      <c r="K2217">
        <f>MONTH(shipments[[#This Row],[Shipdate]])</f>
        <v>8</v>
      </c>
      <c r="L2217" t="str">
        <f>TEXT(shipments[[#This Row],[Shipdate]],"mmmm")</f>
        <v>August</v>
      </c>
      <c r="M2217">
        <f>_xlfn.XLOOKUP(shipments[[#This Row],[PID]],products[PID],products[Cost_per_box],"NA",0)</f>
        <v>5.26</v>
      </c>
      <c r="N2217">
        <f>shipments[[#This Row],[Boxes]]*shipments[[#This Row],[Cost Per Box]]</f>
        <v>5933.28</v>
      </c>
      <c r="O2217">
        <f>shipments[[#This Row],[Sales Amount]]-shipments[[#This Row],[Total Cost]]</f>
        <v>8720.9700000000012</v>
      </c>
      <c r="P2217" s="9">
        <f>shipments[[#This Row],[Profit]]/shipments[[#This Row],[Sales Amount]]</f>
        <v>0.59511541020523062</v>
      </c>
    </row>
    <row r="2218" spans="1:16" x14ac:dyDescent="1">
      <c r="A2218" t="s">
        <v>2256</v>
      </c>
      <c r="B2218" t="s">
        <v>8041</v>
      </c>
      <c r="C2218" t="s">
        <v>8013</v>
      </c>
      <c r="D2218" t="s">
        <v>8032</v>
      </c>
      <c r="E2218" s="1">
        <v>45517</v>
      </c>
      <c r="F2218">
        <v>9540</v>
      </c>
      <c r="G2218">
        <v>1060</v>
      </c>
      <c r="H2218" t="s">
        <v>17</v>
      </c>
      <c r="I2218" t="str">
        <f>_xlfn.XLOOKUP(shipments[[#This Row],[SPID]],people[SPID],people[Sales_person],"NA",0)</f>
        <v>Curtice Advani</v>
      </c>
      <c r="J2218">
        <f>YEAR(shipments[[#This Row],[Shipdate]])</f>
        <v>2024</v>
      </c>
      <c r="K2218">
        <f>MONTH(shipments[[#This Row],[Shipdate]])</f>
        <v>8</v>
      </c>
      <c r="L2218" t="str">
        <f>TEXT(shipments[[#This Row],[Shipdate]],"mmmm")</f>
        <v>August</v>
      </c>
      <c r="M2218">
        <f>_xlfn.XLOOKUP(shipments[[#This Row],[PID]],products[PID],products[Cost_per_box],"NA",0)</f>
        <v>3.85</v>
      </c>
      <c r="N2218">
        <f>shipments[[#This Row],[Boxes]]*shipments[[#This Row],[Cost Per Box]]</f>
        <v>4081</v>
      </c>
      <c r="O2218">
        <f>shipments[[#This Row],[Sales Amount]]-shipments[[#This Row],[Total Cost]]</f>
        <v>5459</v>
      </c>
      <c r="P2218" s="9">
        <f>shipments[[#This Row],[Profit]]/shipments[[#This Row],[Sales Amount]]</f>
        <v>0.57222222222222219</v>
      </c>
    </row>
    <row r="2219" spans="1:16" x14ac:dyDescent="1">
      <c r="A2219" t="s">
        <v>2257</v>
      </c>
      <c r="B2219" t="s">
        <v>8041</v>
      </c>
      <c r="C2219" t="s">
        <v>8013</v>
      </c>
      <c r="D2219" t="s">
        <v>8033</v>
      </c>
      <c r="E2219" s="1">
        <v>45240</v>
      </c>
      <c r="F2219">
        <v>1489.5</v>
      </c>
      <c r="G2219">
        <v>213</v>
      </c>
      <c r="H2219" t="s">
        <v>6</v>
      </c>
      <c r="I2219" t="str">
        <f>_xlfn.XLOOKUP(shipments[[#This Row],[SPID]],people[SPID],people[Sales_person],"NA",0)</f>
        <v>Curtice Advani</v>
      </c>
      <c r="J2219">
        <f>YEAR(shipments[[#This Row],[Shipdate]])</f>
        <v>2023</v>
      </c>
      <c r="K2219">
        <f>MONTH(shipments[[#This Row],[Shipdate]])</f>
        <v>11</v>
      </c>
      <c r="L2219" t="str">
        <f>TEXT(shipments[[#This Row],[Shipdate]],"mmmm")</f>
        <v>November</v>
      </c>
      <c r="M2219">
        <f>_xlfn.XLOOKUP(shipments[[#This Row],[PID]],products[PID],products[Cost_per_box],"NA",0)</f>
        <v>3.85</v>
      </c>
      <c r="N2219">
        <f>shipments[[#This Row],[Boxes]]*shipments[[#This Row],[Cost Per Box]]</f>
        <v>820.05000000000007</v>
      </c>
      <c r="O2219">
        <f>shipments[[#This Row],[Sales Amount]]-shipments[[#This Row],[Total Cost]]</f>
        <v>669.44999999999993</v>
      </c>
      <c r="P2219" s="9">
        <f>shipments[[#This Row],[Profit]]/shipments[[#This Row],[Sales Amount]]</f>
        <v>0.44944612286002011</v>
      </c>
    </row>
    <row r="2220" spans="1:16" x14ac:dyDescent="1">
      <c r="A2220" t="s">
        <v>2258</v>
      </c>
      <c r="B2220" t="s">
        <v>8041</v>
      </c>
      <c r="C2220" t="s">
        <v>8013</v>
      </c>
      <c r="D2220" t="s">
        <v>8033</v>
      </c>
      <c r="E2220" s="1">
        <v>45006</v>
      </c>
      <c r="F2220">
        <v>4729.5</v>
      </c>
      <c r="G2220">
        <v>789</v>
      </c>
      <c r="H2220" t="s">
        <v>6</v>
      </c>
      <c r="I2220" t="str">
        <f>_xlfn.XLOOKUP(shipments[[#This Row],[SPID]],people[SPID],people[Sales_person],"NA",0)</f>
        <v>Curtice Advani</v>
      </c>
      <c r="J2220">
        <f>YEAR(shipments[[#This Row],[Shipdate]])</f>
        <v>2023</v>
      </c>
      <c r="K2220">
        <f>MONTH(shipments[[#This Row],[Shipdate]])</f>
        <v>3</v>
      </c>
      <c r="L2220" t="str">
        <f>TEXT(shipments[[#This Row],[Shipdate]],"mmmm")</f>
        <v>March</v>
      </c>
      <c r="M2220">
        <f>_xlfn.XLOOKUP(shipments[[#This Row],[PID]],products[PID],products[Cost_per_box],"NA",0)</f>
        <v>3.85</v>
      </c>
      <c r="N2220">
        <f>shipments[[#This Row],[Boxes]]*shipments[[#This Row],[Cost Per Box]]</f>
        <v>3037.65</v>
      </c>
      <c r="O2220">
        <f>shipments[[#This Row],[Sales Amount]]-shipments[[#This Row],[Total Cost]]</f>
        <v>1691.85</v>
      </c>
      <c r="P2220" s="9">
        <f>shipments[[#This Row],[Profit]]/shipments[[#This Row],[Sales Amount]]</f>
        <v>0.35772280367903581</v>
      </c>
    </row>
    <row r="2221" spans="1:16" x14ac:dyDescent="1">
      <c r="A2221" t="s">
        <v>2259</v>
      </c>
      <c r="B2221" t="s">
        <v>8041</v>
      </c>
      <c r="C2221" t="s">
        <v>8013</v>
      </c>
      <c r="D2221" t="s">
        <v>8032</v>
      </c>
      <c r="E2221" s="1">
        <v>45551</v>
      </c>
      <c r="F2221">
        <v>1350</v>
      </c>
      <c r="G2221">
        <v>150</v>
      </c>
      <c r="H2221" t="s">
        <v>25</v>
      </c>
      <c r="I2221" t="str">
        <f>_xlfn.XLOOKUP(shipments[[#This Row],[SPID]],people[SPID],people[Sales_person],"NA",0)</f>
        <v>Curtice Advani</v>
      </c>
      <c r="J2221">
        <f>YEAR(shipments[[#This Row],[Shipdate]])</f>
        <v>2024</v>
      </c>
      <c r="K2221">
        <f>MONTH(shipments[[#This Row],[Shipdate]])</f>
        <v>9</v>
      </c>
      <c r="L2221" t="str">
        <f>TEXT(shipments[[#This Row],[Shipdate]],"mmmm")</f>
        <v>September</v>
      </c>
      <c r="M2221">
        <f>_xlfn.XLOOKUP(shipments[[#This Row],[PID]],products[PID],products[Cost_per_box],"NA",0)</f>
        <v>3.85</v>
      </c>
      <c r="N2221">
        <f>shipments[[#This Row],[Boxes]]*shipments[[#This Row],[Cost Per Box]]</f>
        <v>577.5</v>
      </c>
      <c r="O2221">
        <f>shipments[[#This Row],[Sales Amount]]-shipments[[#This Row],[Total Cost]]</f>
        <v>772.5</v>
      </c>
      <c r="P2221" s="9">
        <f>shipments[[#This Row],[Profit]]/shipments[[#This Row],[Sales Amount]]</f>
        <v>0.57222222222222219</v>
      </c>
    </row>
    <row r="2222" spans="1:16" x14ac:dyDescent="1">
      <c r="A2222" t="s">
        <v>2260</v>
      </c>
      <c r="B2222" t="s">
        <v>8041</v>
      </c>
      <c r="C2222" t="s">
        <v>8013</v>
      </c>
      <c r="D2222" t="s">
        <v>8035</v>
      </c>
      <c r="E2222" s="1">
        <v>45485</v>
      </c>
      <c r="F2222">
        <v>4304.25</v>
      </c>
      <c r="G2222">
        <v>615</v>
      </c>
      <c r="H2222" t="s">
        <v>17</v>
      </c>
      <c r="I2222" t="str">
        <f>_xlfn.XLOOKUP(shipments[[#This Row],[SPID]],people[SPID],people[Sales_person],"NA",0)</f>
        <v>Curtice Advani</v>
      </c>
      <c r="J2222">
        <f>YEAR(shipments[[#This Row],[Shipdate]])</f>
        <v>2024</v>
      </c>
      <c r="K2222">
        <f>MONTH(shipments[[#This Row],[Shipdate]])</f>
        <v>7</v>
      </c>
      <c r="L2222" t="str">
        <f>TEXT(shipments[[#This Row],[Shipdate]],"mmmm")</f>
        <v>July</v>
      </c>
      <c r="M2222">
        <f>_xlfn.XLOOKUP(shipments[[#This Row],[PID]],products[PID],products[Cost_per_box],"NA",0)</f>
        <v>3.85</v>
      </c>
      <c r="N2222">
        <f>shipments[[#This Row],[Boxes]]*shipments[[#This Row],[Cost Per Box]]</f>
        <v>2367.75</v>
      </c>
      <c r="O2222">
        <f>shipments[[#This Row],[Sales Amount]]-shipments[[#This Row],[Total Cost]]</f>
        <v>1936.5</v>
      </c>
      <c r="P2222" s="9">
        <f>shipments[[#This Row],[Profit]]/shipments[[#This Row],[Sales Amount]]</f>
        <v>0.44990416448858689</v>
      </c>
    </row>
    <row r="2223" spans="1:16" x14ac:dyDescent="1">
      <c r="A2223" t="s">
        <v>2261</v>
      </c>
      <c r="B2223" t="s">
        <v>8041</v>
      </c>
      <c r="C2223" t="s">
        <v>8013</v>
      </c>
      <c r="D2223" t="s">
        <v>8037</v>
      </c>
      <c r="E2223" s="1">
        <v>45261</v>
      </c>
      <c r="F2223">
        <v>1581.75</v>
      </c>
      <c r="G2223">
        <v>317</v>
      </c>
      <c r="H2223" t="s">
        <v>6</v>
      </c>
      <c r="I2223" t="str">
        <f>_xlfn.XLOOKUP(shipments[[#This Row],[SPID]],people[SPID],people[Sales_person],"NA",0)</f>
        <v>Curtice Advani</v>
      </c>
      <c r="J2223">
        <f>YEAR(shipments[[#This Row],[Shipdate]])</f>
        <v>2023</v>
      </c>
      <c r="K2223">
        <f>MONTH(shipments[[#This Row],[Shipdate]])</f>
        <v>12</v>
      </c>
      <c r="L2223" t="str">
        <f>TEXT(shipments[[#This Row],[Shipdate]],"mmmm")</f>
        <v>December</v>
      </c>
      <c r="M2223">
        <f>_xlfn.XLOOKUP(shipments[[#This Row],[PID]],products[PID],products[Cost_per_box],"NA",0)</f>
        <v>3.85</v>
      </c>
      <c r="N2223">
        <f>shipments[[#This Row],[Boxes]]*shipments[[#This Row],[Cost Per Box]]</f>
        <v>1220.45</v>
      </c>
      <c r="O2223">
        <f>shipments[[#This Row],[Sales Amount]]-shipments[[#This Row],[Total Cost]]</f>
        <v>361.29999999999995</v>
      </c>
      <c r="P2223" s="9">
        <f>shipments[[#This Row],[Profit]]/shipments[[#This Row],[Sales Amount]]</f>
        <v>0.22841789157578629</v>
      </c>
    </row>
    <row r="2224" spans="1:16" x14ac:dyDescent="1">
      <c r="A2224" t="s">
        <v>2262</v>
      </c>
      <c r="B2224" t="s">
        <v>8041</v>
      </c>
      <c r="C2224" t="s">
        <v>8013</v>
      </c>
      <c r="D2224" t="s">
        <v>8033</v>
      </c>
      <c r="E2224" s="1">
        <v>45537</v>
      </c>
      <c r="F2224">
        <v>18666</v>
      </c>
      <c r="G2224">
        <v>3734</v>
      </c>
      <c r="H2224" t="s">
        <v>25</v>
      </c>
      <c r="I2224" t="str">
        <f>_xlfn.XLOOKUP(shipments[[#This Row],[SPID]],people[SPID],people[Sales_person],"NA",0)</f>
        <v>Curtice Advani</v>
      </c>
      <c r="J2224">
        <f>YEAR(shipments[[#This Row],[Shipdate]])</f>
        <v>2024</v>
      </c>
      <c r="K2224">
        <f>MONTH(shipments[[#This Row],[Shipdate]])</f>
        <v>9</v>
      </c>
      <c r="L2224" t="str">
        <f>TEXT(shipments[[#This Row],[Shipdate]],"mmmm")</f>
        <v>September</v>
      </c>
      <c r="M2224">
        <f>_xlfn.XLOOKUP(shipments[[#This Row],[PID]],products[PID],products[Cost_per_box],"NA",0)</f>
        <v>3.85</v>
      </c>
      <c r="N2224">
        <f>shipments[[#This Row],[Boxes]]*shipments[[#This Row],[Cost Per Box]]</f>
        <v>14375.9</v>
      </c>
      <c r="O2224">
        <f>shipments[[#This Row],[Sales Amount]]-shipments[[#This Row],[Total Cost]]</f>
        <v>4290.1000000000004</v>
      </c>
      <c r="P2224" s="9">
        <f>shipments[[#This Row],[Profit]]/shipments[[#This Row],[Sales Amount]]</f>
        <v>0.22983499410693242</v>
      </c>
    </row>
    <row r="2225" spans="1:16" x14ac:dyDescent="1">
      <c r="A2225" t="s">
        <v>2263</v>
      </c>
      <c r="B2225" t="s">
        <v>8041</v>
      </c>
      <c r="C2225" t="s">
        <v>8013</v>
      </c>
      <c r="D2225" t="s">
        <v>8036</v>
      </c>
      <c r="E2225" s="1">
        <v>45537</v>
      </c>
      <c r="F2225">
        <v>5067</v>
      </c>
      <c r="G2225">
        <v>1014</v>
      </c>
      <c r="H2225" t="s">
        <v>25</v>
      </c>
      <c r="I2225" t="str">
        <f>_xlfn.XLOOKUP(shipments[[#This Row],[SPID]],people[SPID],people[Sales_person],"NA",0)</f>
        <v>Curtice Advani</v>
      </c>
      <c r="J2225">
        <f>YEAR(shipments[[#This Row],[Shipdate]])</f>
        <v>2024</v>
      </c>
      <c r="K2225">
        <f>MONTH(shipments[[#This Row],[Shipdate]])</f>
        <v>9</v>
      </c>
      <c r="L2225" t="str">
        <f>TEXT(shipments[[#This Row],[Shipdate]],"mmmm")</f>
        <v>September</v>
      </c>
      <c r="M2225">
        <f>_xlfn.XLOOKUP(shipments[[#This Row],[PID]],products[PID],products[Cost_per_box],"NA",0)</f>
        <v>3.85</v>
      </c>
      <c r="N2225">
        <f>shipments[[#This Row],[Boxes]]*shipments[[#This Row],[Cost Per Box]]</f>
        <v>3903.9</v>
      </c>
      <c r="O2225">
        <f>shipments[[#This Row],[Sales Amount]]-shipments[[#This Row],[Total Cost]]</f>
        <v>1163.0999999999999</v>
      </c>
      <c r="P2225" s="9">
        <f>shipments[[#This Row],[Profit]]/shipments[[#This Row],[Sales Amount]]</f>
        <v>0.22954410894020127</v>
      </c>
    </row>
    <row r="2226" spans="1:16" x14ac:dyDescent="1">
      <c r="A2226" t="s">
        <v>2264</v>
      </c>
      <c r="B2226" t="s">
        <v>8041</v>
      </c>
      <c r="C2226" t="s">
        <v>8014</v>
      </c>
      <c r="D2226" t="s">
        <v>8037</v>
      </c>
      <c r="E2226" s="1">
        <v>45180</v>
      </c>
      <c r="F2226">
        <v>4027.5</v>
      </c>
      <c r="G2226">
        <v>448</v>
      </c>
      <c r="H2226" t="s">
        <v>6</v>
      </c>
      <c r="I2226" t="str">
        <f>_xlfn.XLOOKUP(shipments[[#This Row],[SPID]],people[SPID],people[Sales_person],"NA",0)</f>
        <v>Curtice Advani</v>
      </c>
      <c r="J2226">
        <f>YEAR(shipments[[#This Row],[Shipdate]])</f>
        <v>2023</v>
      </c>
      <c r="K2226">
        <f>MONTH(shipments[[#This Row],[Shipdate]])</f>
        <v>9</v>
      </c>
      <c r="L2226" t="str">
        <f>TEXT(shipments[[#This Row],[Shipdate]],"mmmm")</f>
        <v>September</v>
      </c>
      <c r="M2226">
        <f>_xlfn.XLOOKUP(shipments[[#This Row],[PID]],products[PID],products[Cost_per_box],"NA",0)</f>
        <v>5.72</v>
      </c>
      <c r="N2226">
        <f>shipments[[#This Row],[Boxes]]*shipments[[#This Row],[Cost Per Box]]</f>
        <v>2562.56</v>
      </c>
      <c r="O2226">
        <f>shipments[[#This Row],[Sales Amount]]-shipments[[#This Row],[Total Cost]]</f>
        <v>1464.94</v>
      </c>
      <c r="P2226" s="9">
        <f>shipments[[#This Row],[Profit]]/shipments[[#This Row],[Sales Amount]]</f>
        <v>0.36373432650527626</v>
      </c>
    </row>
    <row r="2227" spans="1:16" x14ac:dyDescent="1">
      <c r="A2227" t="s">
        <v>2265</v>
      </c>
      <c r="B2227" t="s">
        <v>8041</v>
      </c>
      <c r="C2227" t="s">
        <v>8014</v>
      </c>
      <c r="D2227" t="s">
        <v>8033</v>
      </c>
      <c r="E2227" s="1">
        <v>45463</v>
      </c>
      <c r="F2227">
        <v>380.25</v>
      </c>
      <c r="G2227">
        <v>48</v>
      </c>
      <c r="H2227" t="s">
        <v>6</v>
      </c>
      <c r="I2227" t="str">
        <f>_xlfn.XLOOKUP(shipments[[#This Row],[SPID]],people[SPID],people[Sales_person],"NA",0)</f>
        <v>Curtice Advani</v>
      </c>
      <c r="J2227">
        <f>YEAR(shipments[[#This Row],[Shipdate]])</f>
        <v>2024</v>
      </c>
      <c r="K2227">
        <f>MONTH(shipments[[#This Row],[Shipdate]])</f>
        <v>6</v>
      </c>
      <c r="L2227" t="str">
        <f>TEXT(shipments[[#This Row],[Shipdate]],"mmmm")</f>
        <v>June</v>
      </c>
      <c r="M2227">
        <f>_xlfn.XLOOKUP(shipments[[#This Row],[PID]],products[PID],products[Cost_per_box],"NA",0)</f>
        <v>5.72</v>
      </c>
      <c r="N2227">
        <f>shipments[[#This Row],[Boxes]]*shipments[[#This Row],[Cost Per Box]]</f>
        <v>274.56</v>
      </c>
      <c r="O2227">
        <f>shipments[[#This Row],[Sales Amount]]-shipments[[#This Row],[Total Cost]]</f>
        <v>105.69</v>
      </c>
      <c r="P2227" s="9">
        <f>shipments[[#This Row],[Profit]]/shipments[[#This Row],[Sales Amount]]</f>
        <v>0.27794871794871795</v>
      </c>
    </row>
    <row r="2228" spans="1:16" x14ac:dyDescent="1">
      <c r="A2228" t="s">
        <v>2266</v>
      </c>
      <c r="B2228" t="s">
        <v>8041</v>
      </c>
      <c r="C2228" t="s">
        <v>8014</v>
      </c>
      <c r="D2228" t="s">
        <v>8035</v>
      </c>
      <c r="E2228" s="1">
        <v>45273</v>
      </c>
      <c r="F2228">
        <v>7755.75</v>
      </c>
      <c r="G2228">
        <v>862</v>
      </c>
      <c r="H2228" t="s">
        <v>6</v>
      </c>
      <c r="I2228" t="str">
        <f>_xlfn.XLOOKUP(shipments[[#This Row],[SPID]],people[SPID],people[Sales_person],"NA",0)</f>
        <v>Curtice Advani</v>
      </c>
      <c r="J2228">
        <f>YEAR(shipments[[#This Row],[Shipdate]])</f>
        <v>2023</v>
      </c>
      <c r="K2228">
        <f>MONTH(shipments[[#This Row],[Shipdate]])</f>
        <v>12</v>
      </c>
      <c r="L2228" t="str">
        <f>TEXT(shipments[[#This Row],[Shipdate]],"mmmm")</f>
        <v>December</v>
      </c>
      <c r="M2228">
        <f>_xlfn.XLOOKUP(shipments[[#This Row],[PID]],products[PID],products[Cost_per_box],"NA",0)</f>
        <v>5.72</v>
      </c>
      <c r="N2228">
        <f>shipments[[#This Row],[Boxes]]*shipments[[#This Row],[Cost Per Box]]</f>
        <v>4930.6399999999994</v>
      </c>
      <c r="O2228">
        <f>shipments[[#This Row],[Sales Amount]]-shipments[[#This Row],[Total Cost]]</f>
        <v>2825.1100000000006</v>
      </c>
      <c r="P2228" s="9">
        <f>shipments[[#This Row],[Profit]]/shipments[[#This Row],[Sales Amount]]</f>
        <v>0.36426006511298076</v>
      </c>
    </row>
    <row r="2229" spans="1:16" x14ac:dyDescent="1">
      <c r="A2229" t="s">
        <v>2267</v>
      </c>
      <c r="B2229" t="s">
        <v>8041</v>
      </c>
      <c r="C2229" t="s">
        <v>8014</v>
      </c>
      <c r="D2229" t="s">
        <v>8036</v>
      </c>
      <c r="E2229" s="1">
        <v>45054</v>
      </c>
      <c r="F2229">
        <v>9029.25</v>
      </c>
      <c r="G2229">
        <v>1129</v>
      </c>
      <c r="H2229" t="s">
        <v>6</v>
      </c>
      <c r="I2229" t="str">
        <f>_xlfn.XLOOKUP(shipments[[#This Row],[SPID]],people[SPID],people[Sales_person],"NA",0)</f>
        <v>Curtice Advani</v>
      </c>
      <c r="J2229">
        <f>YEAR(shipments[[#This Row],[Shipdate]])</f>
        <v>2023</v>
      </c>
      <c r="K2229">
        <f>MONTH(shipments[[#This Row],[Shipdate]])</f>
        <v>5</v>
      </c>
      <c r="L2229" t="str">
        <f>TEXT(shipments[[#This Row],[Shipdate]],"mmmm")</f>
        <v>May</v>
      </c>
      <c r="M2229">
        <f>_xlfn.XLOOKUP(shipments[[#This Row],[PID]],products[PID],products[Cost_per_box],"NA",0)</f>
        <v>5.72</v>
      </c>
      <c r="N2229">
        <f>shipments[[#This Row],[Boxes]]*shipments[[#This Row],[Cost Per Box]]</f>
        <v>6457.88</v>
      </c>
      <c r="O2229">
        <f>shipments[[#This Row],[Sales Amount]]-shipments[[#This Row],[Total Cost]]</f>
        <v>2571.37</v>
      </c>
      <c r="P2229" s="9">
        <f>shipments[[#This Row],[Profit]]/shipments[[#This Row],[Sales Amount]]</f>
        <v>0.28478223551236259</v>
      </c>
    </row>
    <row r="2230" spans="1:16" x14ac:dyDescent="1">
      <c r="A2230" t="s">
        <v>2268</v>
      </c>
      <c r="B2230" t="s">
        <v>8041</v>
      </c>
      <c r="C2230" t="s">
        <v>8014</v>
      </c>
      <c r="D2230" t="s">
        <v>8037</v>
      </c>
      <c r="E2230" s="1">
        <v>45427</v>
      </c>
      <c r="F2230">
        <v>3737.25</v>
      </c>
      <c r="G2230">
        <v>534</v>
      </c>
      <c r="H2230" t="s">
        <v>6</v>
      </c>
      <c r="I2230" t="str">
        <f>_xlfn.XLOOKUP(shipments[[#This Row],[SPID]],people[SPID],people[Sales_person],"NA",0)</f>
        <v>Curtice Advani</v>
      </c>
      <c r="J2230">
        <f>YEAR(shipments[[#This Row],[Shipdate]])</f>
        <v>2024</v>
      </c>
      <c r="K2230">
        <f>MONTH(shipments[[#This Row],[Shipdate]])</f>
        <v>5</v>
      </c>
      <c r="L2230" t="str">
        <f>TEXT(shipments[[#This Row],[Shipdate]],"mmmm")</f>
        <v>May</v>
      </c>
      <c r="M2230">
        <f>_xlfn.XLOOKUP(shipments[[#This Row],[PID]],products[PID],products[Cost_per_box],"NA",0)</f>
        <v>5.72</v>
      </c>
      <c r="N2230">
        <f>shipments[[#This Row],[Boxes]]*shipments[[#This Row],[Cost Per Box]]</f>
        <v>3054.48</v>
      </c>
      <c r="O2230">
        <f>shipments[[#This Row],[Sales Amount]]-shipments[[#This Row],[Total Cost]]</f>
        <v>682.77</v>
      </c>
      <c r="P2230" s="9">
        <f>shipments[[#This Row],[Profit]]/shipments[[#This Row],[Sales Amount]]</f>
        <v>0.18269315673289183</v>
      </c>
    </row>
    <row r="2231" spans="1:16" x14ac:dyDescent="1">
      <c r="A2231" t="s">
        <v>2269</v>
      </c>
      <c r="B2231" t="s">
        <v>8041</v>
      </c>
      <c r="C2231" t="s">
        <v>8015</v>
      </c>
      <c r="D2231" t="s">
        <v>8035</v>
      </c>
      <c r="E2231" s="1">
        <v>45135</v>
      </c>
      <c r="F2231">
        <v>2256.75</v>
      </c>
      <c r="G2231">
        <v>91</v>
      </c>
      <c r="H2231" t="s">
        <v>6</v>
      </c>
      <c r="I2231" t="str">
        <f>_xlfn.XLOOKUP(shipments[[#This Row],[SPID]],people[SPID],people[Sales_person],"NA",0)</f>
        <v>Curtice Advani</v>
      </c>
      <c r="J2231">
        <f>YEAR(shipments[[#This Row],[Shipdate]])</f>
        <v>2023</v>
      </c>
      <c r="K2231">
        <f>MONTH(shipments[[#This Row],[Shipdate]])</f>
        <v>7</v>
      </c>
      <c r="L2231" t="str">
        <f>TEXT(shipments[[#This Row],[Shipdate]],"mmmm")</f>
        <v>July</v>
      </c>
      <c r="M2231">
        <f>_xlfn.XLOOKUP(shipments[[#This Row],[PID]],products[PID],products[Cost_per_box],"NA",0)</f>
        <v>6.31</v>
      </c>
      <c r="N2231">
        <f>shipments[[#This Row],[Boxes]]*shipments[[#This Row],[Cost Per Box]]</f>
        <v>574.20999999999992</v>
      </c>
      <c r="O2231">
        <f>shipments[[#This Row],[Sales Amount]]-shipments[[#This Row],[Total Cost]]</f>
        <v>1682.54</v>
      </c>
      <c r="P2231" s="9">
        <f>shipments[[#This Row],[Profit]]/shipments[[#This Row],[Sales Amount]]</f>
        <v>0.74555887891879913</v>
      </c>
    </row>
    <row r="2232" spans="1:16" x14ac:dyDescent="1">
      <c r="A2232" t="s">
        <v>2270</v>
      </c>
      <c r="B2232" t="s">
        <v>8041</v>
      </c>
      <c r="C2232" t="s">
        <v>8015</v>
      </c>
      <c r="D2232" t="s">
        <v>8036</v>
      </c>
      <c r="E2232" s="1">
        <v>45350</v>
      </c>
      <c r="F2232">
        <v>922.5</v>
      </c>
      <c r="G2232">
        <v>35</v>
      </c>
      <c r="H2232" t="s">
        <v>6</v>
      </c>
      <c r="I2232" t="str">
        <f>_xlfn.XLOOKUP(shipments[[#This Row],[SPID]],people[SPID],people[Sales_person],"NA",0)</f>
        <v>Curtice Advani</v>
      </c>
      <c r="J2232">
        <f>YEAR(shipments[[#This Row],[Shipdate]])</f>
        <v>2024</v>
      </c>
      <c r="K2232">
        <f>MONTH(shipments[[#This Row],[Shipdate]])</f>
        <v>2</v>
      </c>
      <c r="L2232" t="str">
        <f>TEXT(shipments[[#This Row],[Shipdate]],"mmmm")</f>
        <v>February</v>
      </c>
      <c r="M2232">
        <f>_xlfn.XLOOKUP(shipments[[#This Row],[PID]],products[PID],products[Cost_per_box],"NA",0)</f>
        <v>6.31</v>
      </c>
      <c r="N2232">
        <f>shipments[[#This Row],[Boxes]]*shipments[[#This Row],[Cost Per Box]]</f>
        <v>220.85</v>
      </c>
      <c r="O2232">
        <f>shipments[[#This Row],[Sales Amount]]-shipments[[#This Row],[Total Cost]]</f>
        <v>701.65</v>
      </c>
      <c r="P2232" s="9">
        <f>shipments[[#This Row],[Profit]]/shipments[[#This Row],[Sales Amount]]</f>
        <v>0.76059620596205957</v>
      </c>
    </row>
    <row r="2233" spans="1:16" x14ac:dyDescent="1">
      <c r="A2233" t="s">
        <v>2271</v>
      </c>
      <c r="B2233" t="s">
        <v>8041</v>
      </c>
      <c r="C2233" t="s">
        <v>8016</v>
      </c>
      <c r="D2233" t="s">
        <v>8032</v>
      </c>
      <c r="E2233" s="1">
        <v>45474</v>
      </c>
      <c r="F2233">
        <v>5537.25</v>
      </c>
      <c r="G2233">
        <v>213</v>
      </c>
      <c r="H2233" t="s">
        <v>17</v>
      </c>
      <c r="I2233" t="str">
        <f>_xlfn.XLOOKUP(shipments[[#This Row],[SPID]],people[SPID],people[Sales_person],"NA",0)</f>
        <v>Curtice Advani</v>
      </c>
      <c r="J2233">
        <f>YEAR(shipments[[#This Row],[Shipdate]])</f>
        <v>2024</v>
      </c>
      <c r="K2233">
        <f>MONTH(shipments[[#This Row],[Shipdate]])</f>
        <v>7</v>
      </c>
      <c r="L2233" t="str">
        <f>TEXT(shipments[[#This Row],[Shipdate]],"mmmm")</f>
        <v>July</v>
      </c>
      <c r="M2233">
        <f>_xlfn.XLOOKUP(shipments[[#This Row],[PID]],products[PID],products[Cost_per_box],"NA",0)</f>
        <v>9.94</v>
      </c>
      <c r="N2233">
        <f>shipments[[#This Row],[Boxes]]*shipments[[#This Row],[Cost Per Box]]</f>
        <v>2117.2199999999998</v>
      </c>
      <c r="O2233">
        <f>shipments[[#This Row],[Sales Amount]]-shipments[[#This Row],[Total Cost]]</f>
        <v>3420.03</v>
      </c>
      <c r="P2233" s="9">
        <f>shipments[[#This Row],[Profit]]/shipments[[#This Row],[Sales Amount]]</f>
        <v>0.61764052553162674</v>
      </c>
    </row>
    <row r="2234" spans="1:16" x14ac:dyDescent="1">
      <c r="A2234" t="s">
        <v>2272</v>
      </c>
      <c r="B2234" t="s">
        <v>8041</v>
      </c>
      <c r="C2234" t="s">
        <v>8016</v>
      </c>
      <c r="D2234" t="s">
        <v>8037</v>
      </c>
      <c r="E2234" s="1">
        <v>45106</v>
      </c>
      <c r="F2234">
        <v>5888.25</v>
      </c>
      <c r="G2234">
        <v>219</v>
      </c>
      <c r="H2234" t="s">
        <v>6</v>
      </c>
      <c r="I2234" t="str">
        <f>_xlfn.XLOOKUP(shipments[[#This Row],[SPID]],people[SPID],people[Sales_person],"NA",0)</f>
        <v>Curtice Advani</v>
      </c>
      <c r="J2234">
        <f>YEAR(shipments[[#This Row],[Shipdate]])</f>
        <v>2023</v>
      </c>
      <c r="K2234">
        <f>MONTH(shipments[[#This Row],[Shipdate]])</f>
        <v>6</v>
      </c>
      <c r="L2234" t="str">
        <f>TEXT(shipments[[#This Row],[Shipdate]],"mmmm")</f>
        <v>June</v>
      </c>
      <c r="M2234">
        <f>_xlfn.XLOOKUP(shipments[[#This Row],[PID]],products[PID],products[Cost_per_box],"NA",0)</f>
        <v>9.94</v>
      </c>
      <c r="N2234">
        <f>shipments[[#This Row],[Boxes]]*shipments[[#This Row],[Cost Per Box]]</f>
        <v>2176.8599999999997</v>
      </c>
      <c r="O2234">
        <f>shipments[[#This Row],[Sales Amount]]-shipments[[#This Row],[Total Cost]]</f>
        <v>3711.3900000000003</v>
      </c>
      <c r="P2234" s="9">
        <f>shipments[[#This Row],[Profit]]/shipments[[#This Row],[Sales Amount]]</f>
        <v>0.63030441981913132</v>
      </c>
    </row>
    <row r="2235" spans="1:16" x14ac:dyDescent="1">
      <c r="A2235" t="s">
        <v>2273</v>
      </c>
      <c r="B2235" t="s">
        <v>8041</v>
      </c>
      <c r="C2235" t="s">
        <v>8016</v>
      </c>
      <c r="D2235" t="s">
        <v>8032</v>
      </c>
      <c r="E2235" s="1">
        <v>45139</v>
      </c>
      <c r="F2235">
        <v>5492.25</v>
      </c>
      <c r="G2235">
        <v>220</v>
      </c>
      <c r="H2235" t="s">
        <v>6</v>
      </c>
      <c r="I2235" t="str">
        <f>_xlfn.XLOOKUP(shipments[[#This Row],[SPID]],people[SPID],people[Sales_person],"NA",0)</f>
        <v>Curtice Advani</v>
      </c>
      <c r="J2235">
        <f>YEAR(shipments[[#This Row],[Shipdate]])</f>
        <v>2023</v>
      </c>
      <c r="K2235">
        <f>MONTH(shipments[[#This Row],[Shipdate]])</f>
        <v>8</v>
      </c>
      <c r="L2235" t="str">
        <f>TEXT(shipments[[#This Row],[Shipdate]],"mmmm")</f>
        <v>August</v>
      </c>
      <c r="M2235">
        <f>_xlfn.XLOOKUP(shipments[[#This Row],[PID]],products[PID],products[Cost_per_box],"NA",0)</f>
        <v>9.94</v>
      </c>
      <c r="N2235">
        <f>shipments[[#This Row],[Boxes]]*shipments[[#This Row],[Cost Per Box]]</f>
        <v>2186.7999999999997</v>
      </c>
      <c r="O2235">
        <f>shipments[[#This Row],[Sales Amount]]-shipments[[#This Row],[Total Cost]]</f>
        <v>3305.4500000000003</v>
      </c>
      <c r="P2235" s="9">
        <f>shipments[[#This Row],[Profit]]/shipments[[#This Row],[Sales Amount]]</f>
        <v>0.60183895489098282</v>
      </c>
    </row>
    <row r="2236" spans="1:16" x14ac:dyDescent="1">
      <c r="A2236" t="s">
        <v>2274</v>
      </c>
      <c r="B2236" t="s">
        <v>8041</v>
      </c>
      <c r="C2236" t="s">
        <v>8016</v>
      </c>
      <c r="D2236" t="s">
        <v>8033</v>
      </c>
      <c r="E2236" s="1">
        <v>45434</v>
      </c>
      <c r="F2236">
        <v>4839.75</v>
      </c>
      <c r="G2236">
        <v>187</v>
      </c>
      <c r="H2236" t="s">
        <v>6</v>
      </c>
      <c r="I2236" t="str">
        <f>_xlfn.XLOOKUP(shipments[[#This Row],[SPID]],people[SPID],people[Sales_person],"NA",0)</f>
        <v>Curtice Advani</v>
      </c>
      <c r="J2236">
        <f>YEAR(shipments[[#This Row],[Shipdate]])</f>
        <v>2024</v>
      </c>
      <c r="K2236">
        <f>MONTH(shipments[[#This Row],[Shipdate]])</f>
        <v>5</v>
      </c>
      <c r="L2236" t="str">
        <f>TEXT(shipments[[#This Row],[Shipdate]],"mmmm")</f>
        <v>May</v>
      </c>
      <c r="M2236">
        <f>_xlfn.XLOOKUP(shipments[[#This Row],[PID]],products[PID],products[Cost_per_box],"NA",0)</f>
        <v>9.94</v>
      </c>
      <c r="N2236">
        <f>shipments[[#This Row],[Boxes]]*shipments[[#This Row],[Cost Per Box]]</f>
        <v>1858.78</v>
      </c>
      <c r="O2236">
        <f>shipments[[#This Row],[Sales Amount]]-shipments[[#This Row],[Total Cost]]</f>
        <v>2980.9700000000003</v>
      </c>
      <c r="P2236" s="9">
        <f>shipments[[#This Row],[Profit]]/shipments[[#This Row],[Sales Amount]]</f>
        <v>0.61593470737124856</v>
      </c>
    </row>
    <row r="2237" spans="1:16" x14ac:dyDescent="1">
      <c r="A2237" t="s">
        <v>2275</v>
      </c>
      <c r="B2237" t="s">
        <v>8041</v>
      </c>
      <c r="C2237" t="s">
        <v>8016</v>
      </c>
      <c r="D2237" t="s">
        <v>8037</v>
      </c>
      <c r="E2237" s="1">
        <v>45223</v>
      </c>
      <c r="F2237">
        <v>5393.25</v>
      </c>
      <c r="G2237">
        <v>193</v>
      </c>
      <c r="H2237" t="s">
        <v>6</v>
      </c>
      <c r="I2237" t="str">
        <f>_xlfn.XLOOKUP(shipments[[#This Row],[SPID]],people[SPID],people[Sales_person],"NA",0)</f>
        <v>Curtice Advani</v>
      </c>
      <c r="J2237">
        <f>YEAR(shipments[[#This Row],[Shipdate]])</f>
        <v>2023</v>
      </c>
      <c r="K2237">
        <f>MONTH(shipments[[#This Row],[Shipdate]])</f>
        <v>10</v>
      </c>
      <c r="L2237" t="str">
        <f>TEXT(shipments[[#This Row],[Shipdate]],"mmmm")</f>
        <v>October</v>
      </c>
      <c r="M2237">
        <f>_xlfn.XLOOKUP(shipments[[#This Row],[PID]],products[PID],products[Cost_per_box],"NA",0)</f>
        <v>9.94</v>
      </c>
      <c r="N2237">
        <f>shipments[[#This Row],[Boxes]]*shipments[[#This Row],[Cost Per Box]]</f>
        <v>1918.4199999999998</v>
      </c>
      <c r="O2237">
        <f>shipments[[#This Row],[Sales Amount]]-shipments[[#This Row],[Total Cost]]</f>
        <v>3474.83</v>
      </c>
      <c r="P2237" s="9">
        <f>shipments[[#This Row],[Profit]]/shipments[[#This Row],[Sales Amount]]</f>
        <v>0.64429240254021225</v>
      </c>
    </row>
    <row r="2238" spans="1:16" x14ac:dyDescent="1">
      <c r="A2238" t="s">
        <v>2276</v>
      </c>
      <c r="B2238" t="s">
        <v>8041</v>
      </c>
      <c r="C2238" t="s">
        <v>8017</v>
      </c>
      <c r="D2238" t="s">
        <v>8033</v>
      </c>
      <c r="E2238" s="1">
        <v>45113</v>
      </c>
      <c r="F2238">
        <v>9033.75</v>
      </c>
      <c r="G2238">
        <v>502</v>
      </c>
      <c r="H2238" t="s">
        <v>6</v>
      </c>
      <c r="I2238" t="str">
        <f>_xlfn.XLOOKUP(shipments[[#This Row],[SPID]],people[SPID],people[Sales_person],"NA",0)</f>
        <v>Curtice Advani</v>
      </c>
      <c r="J2238">
        <f>YEAR(shipments[[#This Row],[Shipdate]])</f>
        <v>2023</v>
      </c>
      <c r="K2238">
        <f>MONTH(shipments[[#This Row],[Shipdate]])</f>
        <v>7</v>
      </c>
      <c r="L2238" t="str">
        <f>TEXT(shipments[[#This Row],[Shipdate]],"mmmm")</f>
        <v>July</v>
      </c>
      <c r="M2238">
        <f>_xlfn.XLOOKUP(shipments[[#This Row],[PID]],products[PID],products[Cost_per_box],"NA",0)</f>
        <v>7.73</v>
      </c>
      <c r="N2238">
        <f>shipments[[#This Row],[Boxes]]*shipments[[#This Row],[Cost Per Box]]</f>
        <v>3880.46</v>
      </c>
      <c r="O2238">
        <f>shipments[[#This Row],[Sales Amount]]-shipments[[#This Row],[Total Cost]]</f>
        <v>5153.29</v>
      </c>
      <c r="P2238" s="9">
        <f>shipments[[#This Row],[Profit]]/shipments[[#This Row],[Sales Amount]]</f>
        <v>0.5704485955444859</v>
      </c>
    </row>
    <row r="2239" spans="1:16" x14ac:dyDescent="1">
      <c r="A2239" t="s">
        <v>2277</v>
      </c>
      <c r="B2239" t="s">
        <v>8041</v>
      </c>
      <c r="C2239" t="s">
        <v>8018</v>
      </c>
      <c r="D2239" t="s">
        <v>8035</v>
      </c>
      <c r="E2239" s="1">
        <v>45317</v>
      </c>
      <c r="F2239">
        <v>5868</v>
      </c>
      <c r="G2239">
        <v>256</v>
      </c>
      <c r="H2239" t="s">
        <v>6</v>
      </c>
      <c r="I2239" t="str">
        <f>_xlfn.XLOOKUP(shipments[[#This Row],[SPID]],people[SPID],people[Sales_person],"NA",0)</f>
        <v>Curtice Advani</v>
      </c>
      <c r="J2239">
        <f>YEAR(shipments[[#This Row],[Shipdate]])</f>
        <v>2024</v>
      </c>
      <c r="K2239">
        <f>MONTH(shipments[[#This Row],[Shipdate]])</f>
        <v>1</v>
      </c>
      <c r="L2239" t="str">
        <f>TEXT(shipments[[#This Row],[Shipdate]],"mmmm")</f>
        <v>January</v>
      </c>
      <c r="M2239">
        <f>_xlfn.XLOOKUP(shipments[[#This Row],[PID]],products[PID],products[Cost_per_box],"NA",0)</f>
        <v>3.68</v>
      </c>
      <c r="N2239">
        <f>shipments[[#This Row],[Boxes]]*shipments[[#This Row],[Cost Per Box]]</f>
        <v>942.08</v>
      </c>
      <c r="O2239">
        <f>shipments[[#This Row],[Sales Amount]]-shipments[[#This Row],[Total Cost]]</f>
        <v>4925.92</v>
      </c>
      <c r="P2239" s="9">
        <f>shipments[[#This Row],[Profit]]/shipments[[#This Row],[Sales Amount]]</f>
        <v>0.8394546693933197</v>
      </c>
    </row>
    <row r="2240" spans="1:16" x14ac:dyDescent="1">
      <c r="A2240" t="s">
        <v>2278</v>
      </c>
      <c r="B2240" t="s">
        <v>8041</v>
      </c>
      <c r="C2240" t="s">
        <v>8019</v>
      </c>
      <c r="D2240" t="s">
        <v>8032</v>
      </c>
      <c r="E2240" s="1">
        <v>45140</v>
      </c>
      <c r="F2240">
        <v>7472.25</v>
      </c>
      <c r="G2240">
        <v>468</v>
      </c>
      <c r="H2240" t="s">
        <v>6</v>
      </c>
      <c r="I2240" t="str">
        <f>_xlfn.XLOOKUP(shipments[[#This Row],[SPID]],people[SPID],people[Sales_person],"NA",0)</f>
        <v>Curtice Advani</v>
      </c>
      <c r="J2240">
        <f>YEAR(shipments[[#This Row],[Shipdate]])</f>
        <v>2023</v>
      </c>
      <c r="K2240">
        <f>MONTH(shipments[[#This Row],[Shipdate]])</f>
        <v>8</v>
      </c>
      <c r="L2240" t="str">
        <f>TEXT(shipments[[#This Row],[Shipdate]],"mmmm")</f>
        <v>August</v>
      </c>
      <c r="M2240">
        <f>_xlfn.XLOOKUP(shipments[[#This Row],[PID]],products[PID],products[Cost_per_box],"NA",0)</f>
        <v>8.2200000000000006</v>
      </c>
      <c r="N2240">
        <f>shipments[[#This Row],[Boxes]]*shipments[[#This Row],[Cost Per Box]]</f>
        <v>3846.9600000000005</v>
      </c>
      <c r="O2240">
        <f>shipments[[#This Row],[Sales Amount]]-shipments[[#This Row],[Total Cost]]</f>
        <v>3625.2899999999995</v>
      </c>
      <c r="P2240" s="9">
        <f>shipments[[#This Row],[Profit]]/shipments[[#This Row],[Sales Amount]]</f>
        <v>0.48516711833784998</v>
      </c>
    </row>
    <row r="2241" spans="1:16" x14ac:dyDescent="1">
      <c r="A2241" t="s">
        <v>2279</v>
      </c>
      <c r="B2241" t="s">
        <v>8041</v>
      </c>
      <c r="C2241" t="s">
        <v>8019</v>
      </c>
      <c r="D2241" t="s">
        <v>8032</v>
      </c>
      <c r="E2241" s="1">
        <v>45292</v>
      </c>
      <c r="F2241">
        <v>4241.25</v>
      </c>
      <c r="G2241">
        <v>283</v>
      </c>
      <c r="H2241" t="s">
        <v>6</v>
      </c>
      <c r="I2241" t="str">
        <f>_xlfn.XLOOKUP(shipments[[#This Row],[SPID]],people[SPID],people[Sales_person],"NA",0)</f>
        <v>Curtice Advani</v>
      </c>
      <c r="J2241">
        <f>YEAR(shipments[[#This Row],[Shipdate]])</f>
        <v>2024</v>
      </c>
      <c r="K2241">
        <f>MONTH(shipments[[#This Row],[Shipdate]])</f>
        <v>1</v>
      </c>
      <c r="L2241" t="str">
        <f>TEXT(shipments[[#This Row],[Shipdate]],"mmmm")</f>
        <v>January</v>
      </c>
      <c r="M2241">
        <f>_xlfn.XLOOKUP(shipments[[#This Row],[PID]],products[PID],products[Cost_per_box],"NA",0)</f>
        <v>8.2200000000000006</v>
      </c>
      <c r="N2241">
        <f>shipments[[#This Row],[Boxes]]*shipments[[#This Row],[Cost Per Box]]</f>
        <v>2326.2600000000002</v>
      </c>
      <c r="O2241">
        <f>shipments[[#This Row],[Sales Amount]]-shipments[[#This Row],[Total Cost]]</f>
        <v>1914.9899999999998</v>
      </c>
      <c r="P2241" s="9">
        <f>shipments[[#This Row],[Profit]]/shipments[[#This Row],[Sales Amount]]</f>
        <v>0.45151547303271439</v>
      </c>
    </row>
    <row r="2242" spans="1:16" x14ac:dyDescent="1">
      <c r="A2242" t="s">
        <v>2280</v>
      </c>
      <c r="B2242" t="s">
        <v>8041</v>
      </c>
      <c r="C2242" t="s">
        <v>8019</v>
      </c>
      <c r="D2242" t="s">
        <v>8037</v>
      </c>
      <c r="E2242" s="1">
        <v>45223</v>
      </c>
      <c r="F2242">
        <v>2886.75</v>
      </c>
      <c r="G2242">
        <v>241</v>
      </c>
      <c r="H2242" t="s">
        <v>6</v>
      </c>
      <c r="I2242" t="str">
        <f>_xlfn.XLOOKUP(shipments[[#This Row],[SPID]],people[SPID],people[Sales_person],"NA",0)</f>
        <v>Curtice Advani</v>
      </c>
      <c r="J2242">
        <f>YEAR(shipments[[#This Row],[Shipdate]])</f>
        <v>2023</v>
      </c>
      <c r="K2242">
        <f>MONTH(shipments[[#This Row],[Shipdate]])</f>
        <v>10</v>
      </c>
      <c r="L2242" t="str">
        <f>TEXT(shipments[[#This Row],[Shipdate]],"mmmm")</f>
        <v>October</v>
      </c>
      <c r="M2242">
        <f>_xlfn.XLOOKUP(shipments[[#This Row],[PID]],products[PID],products[Cost_per_box],"NA",0)</f>
        <v>8.2200000000000006</v>
      </c>
      <c r="N2242">
        <f>shipments[[#This Row],[Boxes]]*shipments[[#This Row],[Cost Per Box]]</f>
        <v>1981.0200000000002</v>
      </c>
      <c r="O2242">
        <f>shipments[[#This Row],[Sales Amount]]-shipments[[#This Row],[Total Cost]]</f>
        <v>905.72999999999979</v>
      </c>
      <c r="P2242" s="9">
        <f>shipments[[#This Row],[Profit]]/shipments[[#This Row],[Sales Amount]]</f>
        <v>0.31375422187581181</v>
      </c>
    </row>
    <row r="2243" spans="1:16" x14ac:dyDescent="1">
      <c r="A2243" t="s">
        <v>2281</v>
      </c>
      <c r="B2243" t="s">
        <v>8041</v>
      </c>
      <c r="C2243" t="s">
        <v>8019</v>
      </c>
      <c r="D2243" t="s">
        <v>8035</v>
      </c>
      <c r="E2243" s="1">
        <v>44981</v>
      </c>
      <c r="F2243">
        <v>4959</v>
      </c>
      <c r="G2243">
        <v>414</v>
      </c>
      <c r="H2243" t="s">
        <v>6</v>
      </c>
      <c r="I2243" t="str">
        <f>_xlfn.XLOOKUP(shipments[[#This Row],[SPID]],people[SPID],people[Sales_person],"NA",0)</f>
        <v>Curtice Advani</v>
      </c>
      <c r="J2243">
        <f>YEAR(shipments[[#This Row],[Shipdate]])</f>
        <v>2023</v>
      </c>
      <c r="K2243">
        <f>MONTH(shipments[[#This Row],[Shipdate]])</f>
        <v>2</v>
      </c>
      <c r="L2243" t="str">
        <f>TEXT(shipments[[#This Row],[Shipdate]],"mmmm")</f>
        <v>February</v>
      </c>
      <c r="M2243">
        <f>_xlfn.XLOOKUP(shipments[[#This Row],[PID]],products[PID],products[Cost_per_box],"NA",0)</f>
        <v>8.2200000000000006</v>
      </c>
      <c r="N2243">
        <f>shipments[[#This Row],[Boxes]]*shipments[[#This Row],[Cost Per Box]]</f>
        <v>3403.0800000000004</v>
      </c>
      <c r="O2243">
        <f>shipments[[#This Row],[Sales Amount]]-shipments[[#This Row],[Total Cost]]</f>
        <v>1555.9199999999996</v>
      </c>
      <c r="P2243" s="9">
        <f>shipments[[#This Row],[Profit]]/shipments[[#This Row],[Sales Amount]]</f>
        <v>0.31375680580762244</v>
      </c>
    </row>
    <row r="2244" spans="1:16" x14ac:dyDescent="1">
      <c r="A2244" t="s">
        <v>2282</v>
      </c>
      <c r="B2244" t="s">
        <v>8041</v>
      </c>
      <c r="C2244" t="s">
        <v>8019</v>
      </c>
      <c r="D2244" t="s">
        <v>8036</v>
      </c>
      <c r="E2244" s="1">
        <v>45310</v>
      </c>
      <c r="F2244">
        <v>7958.25</v>
      </c>
      <c r="G2244">
        <v>498</v>
      </c>
      <c r="H2244" t="s">
        <v>6</v>
      </c>
      <c r="I2244" t="str">
        <f>_xlfn.XLOOKUP(shipments[[#This Row],[SPID]],people[SPID],people[Sales_person],"NA",0)</f>
        <v>Curtice Advani</v>
      </c>
      <c r="J2244">
        <f>YEAR(shipments[[#This Row],[Shipdate]])</f>
        <v>2024</v>
      </c>
      <c r="K2244">
        <f>MONTH(shipments[[#This Row],[Shipdate]])</f>
        <v>1</v>
      </c>
      <c r="L2244" t="str">
        <f>TEXT(shipments[[#This Row],[Shipdate]],"mmmm")</f>
        <v>January</v>
      </c>
      <c r="M2244">
        <f>_xlfn.XLOOKUP(shipments[[#This Row],[PID]],products[PID],products[Cost_per_box],"NA",0)</f>
        <v>8.2200000000000006</v>
      </c>
      <c r="N2244">
        <f>shipments[[#This Row],[Boxes]]*shipments[[#This Row],[Cost Per Box]]</f>
        <v>4093.5600000000004</v>
      </c>
      <c r="O2244">
        <f>shipments[[#This Row],[Sales Amount]]-shipments[[#This Row],[Total Cost]]</f>
        <v>3864.6899999999996</v>
      </c>
      <c r="P2244" s="9">
        <f>shipments[[#This Row],[Profit]]/shipments[[#This Row],[Sales Amount]]</f>
        <v>0.48562058241447548</v>
      </c>
    </row>
    <row r="2245" spans="1:16" x14ac:dyDescent="1">
      <c r="A2245" t="s">
        <v>2283</v>
      </c>
      <c r="B2245" t="s">
        <v>8041</v>
      </c>
      <c r="C2245" t="s">
        <v>8020</v>
      </c>
      <c r="D2245" t="s">
        <v>8032</v>
      </c>
      <c r="E2245" s="1">
        <v>44929</v>
      </c>
      <c r="F2245">
        <v>8743.5</v>
      </c>
      <c r="G2245">
        <v>515</v>
      </c>
      <c r="H2245" t="s">
        <v>6</v>
      </c>
      <c r="I2245" t="str">
        <f>_xlfn.XLOOKUP(shipments[[#This Row],[SPID]],people[SPID],people[Sales_person],"NA",0)</f>
        <v>Curtice Advani</v>
      </c>
      <c r="J2245">
        <f>YEAR(shipments[[#This Row],[Shipdate]])</f>
        <v>2023</v>
      </c>
      <c r="K2245">
        <f>MONTH(shipments[[#This Row],[Shipdate]])</f>
        <v>1</v>
      </c>
      <c r="L2245" t="str">
        <f>TEXT(shipments[[#This Row],[Shipdate]],"mmmm")</f>
        <v>January</v>
      </c>
      <c r="M2245">
        <f>_xlfn.XLOOKUP(shipments[[#This Row],[PID]],products[PID],products[Cost_per_box],"NA",0)</f>
        <v>10.23</v>
      </c>
      <c r="N2245">
        <f>shipments[[#This Row],[Boxes]]*shipments[[#This Row],[Cost Per Box]]</f>
        <v>5268.45</v>
      </c>
      <c r="O2245">
        <f>shipments[[#This Row],[Sales Amount]]-shipments[[#This Row],[Total Cost]]</f>
        <v>3475.05</v>
      </c>
      <c r="P2245" s="9">
        <f>shipments[[#This Row],[Profit]]/shipments[[#This Row],[Sales Amount]]</f>
        <v>0.39744381540572998</v>
      </c>
    </row>
    <row r="2246" spans="1:16" x14ac:dyDescent="1">
      <c r="A2246" t="s">
        <v>2284</v>
      </c>
      <c r="B2246" t="s">
        <v>8041</v>
      </c>
      <c r="C2246" t="s">
        <v>8020</v>
      </c>
      <c r="D2246" t="s">
        <v>8032</v>
      </c>
      <c r="E2246" s="1">
        <v>45002</v>
      </c>
      <c r="F2246">
        <v>12487.5</v>
      </c>
      <c r="G2246">
        <v>694</v>
      </c>
      <c r="H2246" t="s">
        <v>6</v>
      </c>
      <c r="I2246" t="str">
        <f>_xlfn.XLOOKUP(shipments[[#This Row],[SPID]],people[SPID],people[Sales_person],"NA",0)</f>
        <v>Curtice Advani</v>
      </c>
      <c r="J2246">
        <f>YEAR(shipments[[#This Row],[Shipdate]])</f>
        <v>2023</v>
      </c>
      <c r="K2246">
        <f>MONTH(shipments[[#This Row],[Shipdate]])</f>
        <v>3</v>
      </c>
      <c r="L2246" t="str">
        <f>TEXT(shipments[[#This Row],[Shipdate]],"mmmm")</f>
        <v>March</v>
      </c>
      <c r="M2246">
        <f>_xlfn.XLOOKUP(shipments[[#This Row],[PID]],products[PID],products[Cost_per_box],"NA",0)</f>
        <v>10.23</v>
      </c>
      <c r="N2246">
        <f>shipments[[#This Row],[Boxes]]*shipments[[#This Row],[Cost Per Box]]</f>
        <v>7099.62</v>
      </c>
      <c r="O2246">
        <f>shipments[[#This Row],[Sales Amount]]-shipments[[#This Row],[Total Cost]]</f>
        <v>5387.88</v>
      </c>
      <c r="P2246" s="9">
        <f>shipments[[#This Row],[Profit]]/shipments[[#This Row],[Sales Amount]]</f>
        <v>0.43146186186186186</v>
      </c>
    </row>
    <row r="2247" spans="1:16" x14ac:dyDescent="1">
      <c r="A2247" t="s">
        <v>2285</v>
      </c>
      <c r="B2247" t="s">
        <v>8041</v>
      </c>
      <c r="C2247" t="s">
        <v>8020</v>
      </c>
      <c r="D2247" t="s">
        <v>8037</v>
      </c>
      <c r="E2247" s="1">
        <v>45408</v>
      </c>
      <c r="F2247">
        <v>4668.75</v>
      </c>
      <c r="G2247">
        <v>246</v>
      </c>
      <c r="H2247" t="s">
        <v>6</v>
      </c>
      <c r="I2247" t="str">
        <f>_xlfn.XLOOKUP(shipments[[#This Row],[SPID]],people[SPID],people[Sales_person],"NA",0)</f>
        <v>Curtice Advani</v>
      </c>
      <c r="J2247">
        <f>YEAR(shipments[[#This Row],[Shipdate]])</f>
        <v>2024</v>
      </c>
      <c r="K2247">
        <f>MONTH(shipments[[#This Row],[Shipdate]])</f>
        <v>4</v>
      </c>
      <c r="L2247" t="str">
        <f>TEXT(shipments[[#This Row],[Shipdate]],"mmmm")</f>
        <v>April</v>
      </c>
      <c r="M2247">
        <f>_xlfn.XLOOKUP(shipments[[#This Row],[PID]],products[PID],products[Cost_per_box],"NA",0)</f>
        <v>10.23</v>
      </c>
      <c r="N2247">
        <f>shipments[[#This Row],[Boxes]]*shipments[[#This Row],[Cost Per Box]]</f>
        <v>2516.58</v>
      </c>
      <c r="O2247">
        <f>shipments[[#This Row],[Sales Amount]]-shipments[[#This Row],[Total Cost]]</f>
        <v>2152.17</v>
      </c>
      <c r="P2247" s="9">
        <f>shipments[[#This Row],[Profit]]/shipments[[#This Row],[Sales Amount]]</f>
        <v>0.46097349397590365</v>
      </c>
    </row>
    <row r="2248" spans="1:16" x14ac:dyDescent="1">
      <c r="A2248" t="s">
        <v>2286</v>
      </c>
      <c r="B2248" t="s">
        <v>8041</v>
      </c>
      <c r="C2248" t="s">
        <v>8021</v>
      </c>
      <c r="D2248" t="s">
        <v>8036</v>
      </c>
      <c r="E2248" s="1">
        <v>45236</v>
      </c>
      <c r="F2248">
        <v>10302.75</v>
      </c>
      <c r="G2248">
        <v>736</v>
      </c>
      <c r="H2248" t="s">
        <v>6</v>
      </c>
      <c r="I2248" t="str">
        <f>_xlfn.XLOOKUP(shipments[[#This Row],[SPID]],people[SPID],people[Sales_person],"NA",0)</f>
        <v>Curtice Advani</v>
      </c>
      <c r="J2248">
        <f>YEAR(shipments[[#This Row],[Shipdate]])</f>
        <v>2023</v>
      </c>
      <c r="K2248">
        <f>MONTH(shipments[[#This Row],[Shipdate]])</f>
        <v>11</v>
      </c>
      <c r="L2248" t="str">
        <f>TEXT(shipments[[#This Row],[Shipdate]],"mmmm")</f>
        <v>November</v>
      </c>
      <c r="M2248">
        <f>_xlfn.XLOOKUP(shipments[[#This Row],[PID]],products[PID],products[Cost_per_box],"NA",0)</f>
        <v>4.74</v>
      </c>
      <c r="N2248">
        <f>shipments[[#This Row],[Boxes]]*shipments[[#This Row],[Cost Per Box]]</f>
        <v>3488.6400000000003</v>
      </c>
      <c r="O2248">
        <f>shipments[[#This Row],[Sales Amount]]-shipments[[#This Row],[Total Cost]]</f>
        <v>6814.11</v>
      </c>
      <c r="P2248" s="9">
        <f>shipments[[#This Row],[Profit]]/shipments[[#This Row],[Sales Amount]]</f>
        <v>0.66138749363034133</v>
      </c>
    </row>
    <row r="2249" spans="1:16" x14ac:dyDescent="1">
      <c r="A2249" t="s">
        <v>2287</v>
      </c>
      <c r="B2249" t="s">
        <v>8041</v>
      </c>
      <c r="C2249" t="s">
        <v>8021</v>
      </c>
      <c r="D2249" t="s">
        <v>8032</v>
      </c>
      <c r="E2249" s="1">
        <v>45478</v>
      </c>
      <c r="F2249">
        <v>9891</v>
      </c>
      <c r="G2249">
        <v>619</v>
      </c>
      <c r="H2249" t="s">
        <v>17</v>
      </c>
      <c r="I2249" t="str">
        <f>_xlfn.XLOOKUP(shipments[[#This Row],[SPID]],people[SPID],people[Sales_person],"NA",0)</f>
        <v>Curtice Advani</v>
      </c>
      <c r="J2249">
        <f>YEAR(shipments[[#This Row],[Shipdate]])</f>
        <v>2024</v>
      </c>
      <c r="K2249">
        <f>MONTH(shipments[[#This Row],[Shipdate]])</f>
        <v>7</v>
      </c>
      <c r="L2249" t="str">
        <f>TEXT(shipments[[#This Row],[Shipdate]],"mmmm")</f>
        <v>July</v>
      </c>
      <c r="M2249">
        <f>_xlfn.XLOOKUP(shipments[[#This Row],[PID]],products[PID],products[Cost_per_box],"NA",0)</f>
        <v>4.74</v>
      </c>
      <c r="N2249">
        <f>shipments[[#This Row],[Boxes]]*shipments[[#This Row],[Cost Per Box]]</f>
        <v>2934.06</v>
      </c>
      <c r="O2249">
        <f>shipments[[#This Row],[Sales Amount]]-shipments[[#This Row],[Total Cost]]</f>
        <v>6956.9400000000005</v>
      </c>
      <c r="P2249" s="9">
        <f>shipments[[#This Row],[Profit]]/shipments[[#This Row],[Sales Amount]]</f>
        <v>0.70336063087655454</v>
      </c>
    </row>
    <row r="2250" spans="1:16" x14ac:dyDescent="1">
      <c r="A2250" t="s">
        <v>2288</v>
      </c>
      <c r="B2250" t="s">
        <v>8041</v>
      </c>
      <c r="C2250" t="s">
        <v>8021</v>
      </c>
      <c r="D2250" t="s">
        <v>8034</v>
      </c>
      <c r="E2250" s="1">
        <v>45544</v>
      </c>
      <c r="F2250">
        <v>7056</v>
      </c>
      <c r="G2250">
        <v>416</v>
      </c>
      <c r="H2250" t="s">
        <v>25</v>
      </c>
      <c r="I2250" t="str">
        <f>_xlfn.XLOOKUP(shipments[[#This Row],[SPID]],people[SPID],people[Sales_person],"NA",0)</f>
        <v>Curtice Advani</v>
      </c>
      <c r="J2250">
        <f>YEAR(shipments[[#This Row],[Shipdate]])</f>
        <v>2024</v>
      </c>
      <c r="K2250">
        <f>MONTH(shipments[[#This Row],[Shipdate]])</f>
        <v>9</v>
      </c>
      <c r="L2250" t="str">
        <f>TEXT(shipments[[#This Row],[Shipdate]],"mmmm")</f>
        <v>September</v>
      </c>
      <c r="M2250">
        <f>_xlfn.XLOOKUP(shipments[[#This Row],[PID]],products[PID],products[Cost_per_box],"NA",0)</f>
        <v>4.74</v>
      </c>
      <c r="N2250">
        <f>shipments[[#This Row],[Boxes]]*shipments[[#This Row],[Cost Per Box]]</f>
        <v>1971.8400000000001</v>
      </c>
      <c r="O2250">
        <f>shipments[[#This Row],[Sales Amount]]-shipments[[#This Row],[Total Cost]]</f>
        <v>5084.16</v>
      </c>
      <c r="P2250" s="9">
        <f>shipments[[#This Row],[Profit]]/shipments[[#This Row],[Sales Amount]]</f>
        <v>0.72054421768707477</v>
      </c>
    </row>
    <row r="2251" spans="1:16" x14ac:dyDescent="1">
      <c r="A2251" t="s">
        <v>2289</v>
      </c>
      <c r="B2251" t="s">
        <v>8041</v>
      </c>
      <c r="C2251" t="s">
        <v>8022</v>
      </c>
      <c r="D2251" t="s">
        <v>8036</v>
      </c>
      <c r="E2251" s="1">
        <v>45246</v>
      </c>
      <c r="F2251">
        <v>2376</v>
      </c>
      <c r="G2251">
        <v>340</v>
      </c>
      <c r="H2251" t="s">
        <v>6</v>
      </c>
      <c r="I2251" t="str">
        <f>_xlfn.XLOOKUP(shipments[[#This Row],[SPID]],people[SPID],people[Sales_person],"NA",0)</f>
        <v>Curtice Advani</v>
      </c>
      <c r="J2251">
        <f>YEAR(shipments[[#This Row],[Shipdate]])</f>
        <v>2023</v>
      </c>
      <c r="K2251">
        <f>MONTH(shipments[[#This Row],[Shipdate]])</f>
        <v>11</v>
      </c>
      <c r="L2251" t="str">
        <f>TEXT(shipments[[#This Row],[Shipdate]],"mmmm")</f>
        <v>November</v>
      </c>
      <c r="M2251">
        <f>_xlfn.XLOOKUP(shipments[[#This Row],[PID]],products[PID],products[Cost_per_box],"NA",0)</f>
        <v>10.51</v>
      </c>
      <c r="N2251">
        <f>shipments[[#This Row],[Boxes]]*shipments[[#This Row],[Cost Per Box]]</f>
        <v>3573.4</v>
      </c>
      <c r="O2251">
        <f>shipments[[#This Row],[Sales Amount]]-shipments[[#This Row],[Total Cost]]</f>
        <v>-1197.4000000000001</v>
      </c>
      <c r="P2251" s="9">
        <f>shipments[[#This Row],[Profit]]/shipments[[#This Row],[Sales Amount]]</f>
        <v>-0.50395622895622905</v>
      </c>
    </row>
    <row r="2252" spans="1:16" x14ac:dyDescent="1">
      <c r="A2252" t="s">
        <v>2290</v>
      </c>
      <c r="B2252" t="s">
        <v>8041</v>
      </c>
      <c r="C2252" t="s">
        <v>8022</v>
      </c>
      <c r="D2252" t="s">
        <v>8037</v>
      </c>
      <c r="E2252" s="1">
        <v>45250</v>
      </c>
      <c r="F2252">
        <v>7368.75</v>
      </c>
      <c r="G2252">
        <v>1229</v>
      </c>
      <c r="H2252" t="s">
        <v>39</v>
      </c>
      <c r="I2252" t="str">
        <f>_xlfn.XLOOKUP(shipments[[#This Row],[SPID]],people[SPID],people[Sales_person],"NA",0)</f>
        <v>Curtice Advani</v>
      </c>
      <c r="J2252">
        <f>YEAR(shipments[[#This Row],[Shipdate]])</f>
        <v>2023</v>
      </c>
      <c r="K2252">
        <f>MONTH(shipments[[#This Row],[Shipdate]])</f>
        <v>11</v>
      </c>
      <c r="L2252" t="str">
        <f>TEXT(shipments[[#This Row],[Shipdate]],"mmmm")</f>
        <v>November</v>
      </c>
      <c r="M2252">
        <f>_xlfn.XLOOKUP(shipments[[#This Row],[PID]],products[PID],products[Cost_per_box],"NA",0)</f>
        <v>10.51</v>
      </c>
      <c r="N2252">
        <f>shipments[[#This Row],[Boxes]]*shipments[[#This Row],[Cost Per Box]]</f>
        <v>12916.789999999999</v>
      </c>
      <c r="O2252">
        <f>shipments[[#This Row],[Sales Amount]]-shipments[[#This Row],[Total Cost]]</f>
        <v>-5548.0399999999991</v>
      </c>
      <c r="P2252" s="9">
        <f>shipments[[#This Row],[Profit]]/shipments[[#This Row],[Sales Amount]]</f>
        <v>-0.75291467345207785</v>
      </c>
    </row>
    <row r="2253" spans="1:16" x14ac:dyDescent="1">
      <c r="A2253" t="s">
        <v>2291</v>
      </c>
      <c r="B2253" t="s">
        <v>8041</v>
      </c>
      <c r="C2253" t="s">
        <v>8022</v>
      </c>
      <c r="D2253" t="s">
        <v>8036</v>
      </c>
      <c r="E2253" s="1">
        <v>45219</v>
      </c>
      <c r="F2253">
        <v>218.25</v>
      </c>
      <c r="G2253">
        <v>25</v>
      </c>
      <c r="H2253" t="s">
        <v>6</v>
      </c>
      <c r="I2253" t="str">
        <f>_xlfn.XLOOKUP(shipments[[#This Row],[SPID]],people[SPID],people[Sales_person],"NA",0)</f>
        <v>Curtice Advani</v>
      </c>
      <c r="J2253">
        <f>YEAR(shipments[[#This Row],[Shipdate]])</f>
        <v>2023</v>
      </c>
      <c r="K2253">
        <f>MONTH(shipments[[#This Row],[Shipdate]])</f>
        <v>10</v>
      </c>
      <c r="L2253" t="str">
        <f>TEXT(shipments[[#This Row],[Shipdate]],"mmmm")</f>
        <v>October</v>
      </c>
      <c r="M2253">
        <f>_xlfn.XLOOKUP(shipments[[#This Row],[PID]],products[PID],products[Cost_per_box],"NA",0)</f>
        <v>10.51</v>
      </c>
      <c r="N2253">
        <f>shipments[[#This Row],[Boxes]]*shipments[[#This Row],[Cost Per Box]]</f>
        <v>262.75</v>
      </c>
      <c r="O2253">
        <f>shipments[[#This Row],[Sales Amount]]-shipments[[#This Row],[Total Cost]]</f>
        <v>-44.5</v>
      </c>
      <c r="P2253" s="9">
        <f>shipments[[#This Row],[Profit]]/shipments[[#This Row],[Sales Amount]]</f>
        <v>-0.20389461626575028</v>
      </c>
    </row>
    <row r="2254" spans="1:16" x14ac:dyDescent="1">
      <c r="A2254" t="s">
        <v>2292</v>
      </c>
      <c r="B2254" t="s">
        <v>8041</v>
      </c>
      <c r="C2254" t="s">
        <v>8022</v>
      </c>
      <c r="D2254" t="s">
        <v>8035</v>
      </c>
      <c r="E2254" s="1">
        <v>45252</v>
      </c>
      <c r="F2254">
        <v>10748.25</v>
      </c>
      <c r="G2254">
        <v>1195</v>
      </c>
      <c r="H2254" t="s">
        <v>6</v>
      </c>
      <c r="I2254" t="str">
        <f>_xlfn.XLOOKUP(shipments[[#This Row],[SPID]],people[SPID],people[Sales_person],"NA",0)</f>
        <v>Curtice Advani</v>
      </c>
      <c r="J2254">
        <f>YEAR(shipments[[#This Row],[Shipdate]])</f>
        <v>2023</v>
      </c>
      <c r="K2254">
        <f>MONTH(shipments[[#This Row],[Shipdate]])</f>
        <v>11</v>
      </c>
      <c r="L2254" t="str">
        <f>TEXT(shipments[[#This Row],[Shipdate]],"mmmm")</f>
        <v>November</v>
      </c>
      <c r="M2254">
        <f>_xlfn.XLOOKUP(shipments[[#This Row],[PID]],products[PID],products[Cost_per_box],"NA",0)</f>
        <v>10.51</v>
      </c>
      <c r="N2254">
        <f>shipments[[#This Row],[Boxes]]*shipments[[#This Row],[Cost Per Box]]</f>
        <v>12559.449999999999</v>
      </c>
      <c r="O2254">
        <f>shipments[[#This Row],[Sales Amount]]-shipments[[#This Row],[Total Cost]]</f>
        <v>-1811.1999999999989</v>
      </c>
      <c r="P2254" s="9">
        <f>shipments[[#This Row],[Profit]]/shipments[[#This Row],[Sales Amount]]</f>
        <v>-0.16851115297839173</v>
      </c>
    </row>
    <row r="2255" spans="1:16" x14ac:dyDescent="1">
      <c r="A2255" t="s">
        <v>2293</v>
      </c>
      <c r="B2255" t="s">
        <v>8041</v>
      </c>
      <c r="C2255" t="s">
        <v>8022</v>
      </c>
      <c r="D2255" t="s">
        <v>8034</v>
      </c>
      <c r="E2255" s="1">
        <v>44930</v>
      </c>
      <c r="F2255">
        <v>13191.75</v>
      </c>
      <c r="G2255">
        <v>1466</v>
      </c>
      <c r="H2255" t="s">
        <v>6</v>
      </c>
      <c r="I2255" t="str">
        <f>_xlfn.XLOOKUP(shipments[[#This Row],[SPID]],people[SPID],people[Sales_person],"NA",0)</f>
        <v>Curtice Advani</v>
      </c>
      <c r="J2255">
        <f>YEAR(shipments[[#This Row],[Shipdate]])</f>
        <v>2023</v>
      </c>
      <c r="K2255">
        <f>MONTH(shipments[[#This Row],[Shipdate]])</f>
        <v>1</v>
      </c>
      <c r="L2255" t="str">
        <f>TEXT(shipments[[#This Row],[Shipdate]],"mmmm")</f>
        <v>January</v>
      </c>
      <c r="M2255">
        <f>_xlfn.XLOOKUP(shipments[[#This Row],[PID]],products[PID],products[Cost_per_box],"NA",0)</f>
        <v>10.51</v>
      </c>
      <c r="N2255">
        <f>shipments[[#This Row],[Boxes]]*shipments[[#This Row],[Cost Per Box]]</f>
        <v>15407.66</v>
      </c>
      <c r="O2255">
        <f>shipments[[#This Row],[Sales Amount]]-shipments[[#This Row],[Total Cost]]</f>
        <v>-2215.91</v>
      </c>
      <c r="P2255" s="9">
        <f>shipments[[#This Row],[Profit]]/shipments[[#This Row],[Sales Amount]]</f>
        <v>-0.16797695529402845</v>
      </c>
    </row>
    <row r="2256" spans="1:16" x14ac:dyDescent="1">
      <c r="A2256" t="s">
        <v>2294</v>
      </c>
      <c r="B2256" t="s">
        <v>8041</v>
      </c>
      <c r="C2256" t="s">
        <v>8022</v>
      </c>
      <c r="D2256" t="s">
        <v>8032</v>
      </c>
      <c r="E2256" s="1">
        <v>45551</v>
      </c>
      <c r="F2256">
        <v>1552.5</v>
      </c>
      <c r="G2256">
        <v>173</v>
      </c>
      <c r="H2256" t="s">
        <v>25</v>
      </c>
      <c r="I2256" t="str">
        <f>_xlfn.XLOOKUP(shipments[[#This Row],[SPID]],people[SPID],people[Sales_person],"NA",0)</f>
        <v>Curtice Advani</v>
      </c>
      <c r="J2256">
        <f>YEAR(shipments[[#This Row],[Shipdate]])</f>
        <v>2024</v>
      </c>
      <c r="K2256">
        <f>MONTH(shipments[[#This Row],[Shipdate]])</f>
        <v>9</v>
      </c>
      <c r="L2256" t="str">
        <f>TEXT(shipments[[#This Row],[Shipdate]],"mmmm")</f>
        <v>September</v>
      </c>
      <c r="M2256">
        <f>_xlfn.XLOOKUP(shipments[[#This Row],[PID]],products[PID],products[Cost_per_box],"NA",0)</f>
        <v>10.51</v>
      </c>
      <c r="N2256">
        <f>shipments[[#This Row],[Boxes]]*shipments[[#This Row],[Cost Per Box]]</f>
        <v>1818.23</v>
      </c>
      <c r="O2256">
        <f>shipments[[#This Row],[Sales Amount]]-shipments[[#This Row],[Total Cost]]</f>
        <v>-265.73</v>
      </c>
      <c r="P2256" s="9">
        <f>shipments[[#This Row],[Profit]]/shipments[[#This Row],[Sales Amount]]</f>
        <v>-0.17116264090177136</v>
      </c>
    </row>
    <row r="2257" spans="1:16" x14ac:dyDescent="1">
      <c r="A2257" t="s">
        <v>2295</v>
      </c>
      <c r="B2257" t="s">
        <v>8041</v>
      </c>
      <c r="C2257" t="s">
        <v>8022</v>
      </c>
      <c r="D2257" t="s">
        <v>8037</v>
      </c>
      <c r="E2257" s="1">
        <v>45089</v>
      </c>
      <c r="F2257">
        <v>5458.5</v>
      </c>
      <c r="G2257">
        <v>546</v>
      </c>
      <c r="H2257" t="s">
        <v>6</v>
      </c>
      <c r="I2257" t="str">
        <f>_xlfn.XLOOKUP(shipments[[#This Row],[SPID]],people[SPID],people[Sales_person],"NA",0)</f>
        <v>Curtice Advani</v>
      </c>
      <c r="J2257">
        <f>YEAR(shipments[[#This Row],[Shipdate]])</f>
        <v>2023</v>
      </c>
      <c r="K2257">
        <f>MONTH(shipments[[#This Row],[Shipdate]])</f>
        <v>6</v>
      </c>
      <c r="L2257" t="str">
        <f>TEXT(shipments[[#This Row],[Shipdate]],"mmmm")</f>
        <v>June</v>
      </c>
      <c r="M2257">
        <f>_xlfn.XLOOKUP(shipments[[#This Row],[PID]],products[PID],products[Cost_per_box],"NA",0)</f>
        <v>10.51</v>
      </c>
      <c r="N2257">
        <f>shipments[[#This Row],[Boxes]]*shipments[[#This Row],[Cost Per Box]]</f>
        <v>5738.46</v>
      </c>
      <c r="O2257">
        <f>shipments[[#This Row],[Sales Amount]]-shipments[[#This Row],[Total Cost]]</f>
        <v>-279.96000000000004</v>
      </c>
      <c r="P2257" s="9">
        <f>shipments[[#This Row],[Profit]]/shipments[[#This Row],[Sales Amount]]</f>
        <v>-5.1288815608683709E-2</v>
      </c>
    </row>
    <row r="2258" spans="1:16" x14ac:dyDescent="1">
      <c r="A2258" t="s">
        <v>2296</v>
      </c>
      <c r="B2258" t="s">
        <v>8041</v>
      </c>
      <c r="C2258" t="s">
        <v>8023</v>
      </c>
      <c r="D2258" t="s">
        <v>8035</v>
      </c>
      <c r="E2258" s="1">
        <v>45128</v>
      </c>
      <c r="F2258">
        <v>4396.5</v>
      </c>
      <c r="G2258">
        <v>259</v>
      </c>
      <c r="H2258" t="s">
        <v>6</v>
      </c>
      <c r="I2258" t="str">
        <f>_xlfn.XLOOKUP(shipments[[#This Row],[SPID]],people[SPID],people[Sales_person],"NA",0)</f>
        <v>Curtice Advani</v>
      </c>
      <c r="J2258">
        <f>YEAR(shipments[[#This Row],[Shipdate]])</f>
        <v>2023</v>
      </c>
      <c r="K2258">
        <f>MONTH(shipments[[#This Row],[Shipdate]])</f>
        <v>7</v>
      </c>
      <c r="L2258" t="str">
        <f>TEXT(shipments[[#This Row],[Shipdate]],"mmmm")</f>
        <v>July</v>
      </c>
      <c r="M2258">
        <f>_xlfn.XLOOKUP(shipments[[#This Row],[PID]],products[PID],products[Cost_per_box],"NA",0)</f>
        <v>6.43</v>
      </c>
      <c r="N2258">
        <f>shipments[[#This Row],[Boxes]]*shipments[[#This Row],[Cost Per Box]]</f>
        <v>1665.37</v>
      </c>
      <c r="O2258">
        <f>shipments[[#This Row],[Sales Amount]]-shipments[[#This Row],[Total Cost]]</f>
        <v>2731.13</v>
      </c>
      <c r="P2258" s="9">
        <f>shipments[[#This Row],[Profit]]/shipments[[#This Row],[Sales Amount]]</f>
        <v>0.62120550437848288</v>
      </c>
    </row>
    <row r="2259" spans="1:16" x14ac:dyDescent="1">
      <c r="A2259" t="s">
        <v>2297</v>
      </c>
      <c r="B2259" t="s">
        <v>8041</v>
      </c>
      <c r="C2259" t="s">
        <v>8023</v>
      </c>
      <c r="D2259" t="s">
        <v>8036</v>
      </c>
      <c r="E2259" s="1">
        <v>45443</v>
      </c>
      <c r="F2259">
        <v>4457.25</v>
      </c>
      <c r="G2259">
        <v>319</v>
      </c>
      <c r="H2259" t="s">
        <v>6</v>
      </c>
      <c r="I2259" t="str">
        <f>_xlfn.XLOOKUP(shipments[[#This Row],[SPID]],people[SPID],people[Sales_person],"NA",0)</f>
        <v>Curtice Advani</v>
      </c>
      <c r="J2259">
        <f>YEAR(shipments[[#This Row],[Shipdate]])</f>
        <v>2024</v>
      </c>
      <c r="K2259">
        <f>MONTH(shipments[[#This Row],[Shipdate]])</f>
        <v>5</v>
      </c>
      <c r="L2259" t="str">
        <f>TEXT(shipments[[#This Row],[Shipdate]],"mmmm")</f>
        <v>May</v>
      </c>
      <c r="M2259">
        <f>_xlfn.XLOOKUP(shipments[[#This Row],[PID]],products[PID],products[Cost_per_box],"NA",0)</f>
        <v>6.43</v>
      </c>
      <c r="N2259">
        <f>shipments[[#This Row],[Boxes]]*shipments[[#This Row],[Cost Per Box]]</f>
        <v>2051.17</v>
      </c>
      <c r="O2259">
        <f>shipments[[#This Row],[Sales Amount]]-shipments[[#This Row],[Total Cost]]</f>
        <v>2406.08</v>
      </c>
      <c r="P2259" s="9">
        <f>shipments[[#This Row],[Profit]]/shipments[[#This Row],[Sales Amount]]</f>
        <v>0.53981266475966116</v>
      </c>
    </row>
    <row r="2260" spans="1:16" x14ac:dyDescent="1">
      <c r="A2260" t="s">
        <v>2298</v>
      </c>
      <c r="B2260" t="s">
        <v>8041</v>
      </c>
      <c r="C2260" t="s">
        <v>8023</v>
      </c>
      <c r="D2260" t="s">
        <v>8033</v>
      </c>
      <c r="E2260" s="1">
        <v>44999</v>
      </c>
      <c r="F2260">
        <v>5049</v>
      </c>
      <c r="G2260">
        <v>316</v>
      </c>
      <c r="H2260" t="s">
        <v>6</v>
      </c>
      <c r="I2260" t="str">
        <f>_xlfn.XLOOKUP(shipments[[#This Row],[SPID]],people[SPID],people[Sales_person],"NA",0)</f>
        <v>Curtice Advani</v>
      </c>
      <c r="J2260">
        <f>YEAR(shipments[[#This Row],[Shipdate]])</f>
        <v>2023</v>
      </c>
      <c r="K2260">
        <f>MONTH(shipments[[#This Row],[Shipdate]])</f>
        <v>3</v>
      </c>
      <c r="L2260" t="str">
        <f>TEXT(shipments[[#This Row],[Shipdate]],"mmmm")</f>
        <v>March</v>
      </c>
      <c r="M2260">
        <f>_xlfn.XLOOKUP(shipments[[#This Row],[PID]],products[PID],products[Cost_per_box],"NA",0)</f>
        <v>6.43</v>
      </c>
      <c r="N2260">
        <f>shipments[[#This Row],[Boxes]]*shipments[[#This Row],[Cost Per Box]]</f>
        <v>2031.8799999999999</v>
      </c>
      <c r="O2260">
        <f>shipments[[#This Row],[Sales Amount]]-shipments[[#This Row],[Total Cost]]</f>
        <v>3017.12</v>
      </c>
      <c r="P2260" s="9">
        <f>shipments[[#This Row],[Profit]]/shipments[[#This Row],[Sales Amount]]</f>
        <v>0.59756783521489398</v>
      </c>
    </row>
    <row r="2261" spans="1:16" x14ac:dyDescent="1">
      <c r="A2261" t="s">
        <v>2299</v>
      </c>
      <c r="B2261" t="s">
        <v>8041</v>
      </c>
      <c r="C2261" t="s">
        <v>8023</v>
      </c>
      <c r="D2261" t="s">
        <v>8034</v>
      </c>
      <c r="E2261" s="1">
        <v>45413</v>
      </c>
      <c r="F2261">
        <v>4239</v>
      </c>
      <c r="G2261">
        <v>303</v>
      </c>
      <c r="H2261" t="s">
        <v>6</v>
      </c>
      <c r="I2261" t="str">
        <f>_xlfn.XLOOKUP(shipments[[#This Row],[SPID]],people[SPID],people[Sales_person],"NA",0)</f>
        <v>Curtice Advani</v>
      </c>
      <c r="J2261">
        <f>YEAR(shipments[[#This Row],[Shipdate]])</f>
        <v>2024</v>
      </c>
      <c r="K2261">
        <f>MONTH(shipments[[#This Row],[Shipdate]])</f>
        <v>5</v>
      </c>
      <c r="L2261" t="str">
        <f>TEXT(shipments[[#This Row],[Shipdate]],"mmmm")</f>
        <v>May</v>
      </c>
      <c r="M2261">
        <f>_xlfn.XLOOKUP(shipments[[#This Row],[PID]],products[PID],products[Cost_per_box],"NA",0)</f>
        <v>6.43</v>
      </c>
      <c r="N2261">
        <f>shipments[[#This Row],[Boxes]]*shipments[[#This Row],[Cost Per Box]]</f>
        <v>1948.29</v>
      </c>
      <c r="O2261">
        <f>shipments[[#This Row],[Sales Amount]]-shipments[[#This Row],[Total Cost]]</f>
        <v>2290.71</v>
      </c>
      <c r="P2261" s="9">
        <f>shipments[[#This Row],[Profit]]/shipments[[#This Row],[Sales Amount]]</f>
        <v>0.5403892427459307</v>
      </c>
    </row>
    <row r="2262" spans="1:16" x14ac:dyDescent="1">
      <c r="A2262" t="s">
        <v>2300</v>
      </c>
      <c r="B2262" t="s">
        <v>8041</v>
      </c>
      <c r="C2262" t="s">
        <v>8023</v>
      </c>
      <c r="D2262" t="s">
        <v>8036</v>
      </c>
      <c r="E2262" s="1">
        <v>45307</v>
      </c>
      <c r="F2262">
        <v>4416.75</v>
      </c>
      <c r="G2262">
        <v>277</v>
      </c>
      <c r="H2262" t="s">
        <v>6</v>
      </c>
      <c r="I2262" t="str">
        <f>_xlfn.XLOOKUP(shipments[[#This Row],[SPID]],people[SPID],people[Sales_person],"NA",0)</f>
        <v>Curtice Advani</v>
      </c>
      <c r="J2262">
        <f>YEAR(shipments[[#This Row],[Shipdate]])</f>
        <v>2024</v>
      </c>
      <c r="K2262">
        <f>MONTH(shipments[[#This Row],[Shipdate]])</f>
        <v>1</v>
      </c>
      <c r="L2262" t="str">
        <f>TEXT(shipments[[#This Row],[Shipdate]],"mmmm")</f>
        <v>January</v>
      </c>
      <c r="M2262">
        <f>_xlfn.XLOOKUP(shipments[[#This Row],[PID]],products[PID],products[Cost_per_box],"NA",0)</f>
        <v>6.43</v>
      </c>
      <c r="N2262">
        <f>shipments[[#This Row],[Boxes]]*shipments[[#This Row],[Cost Per Box]]</f>
        <v>1781.11</v>
      </c>
      <c r="O2262">
        <f>shipments[[#This Row],[Sales Amount]]-shipments[[#This Row],[Total Cost]]</f>
        <v>2635.6400000000003</v>
      </c>
      <c r="P2262" s="9">
        <f>shipments[[#This Row],[Profit]]/shipments[[#This Row],[Sales Amount]]</f>
        <v>0.59673742004867836</v>
      </c>
    </row>
    <row r="2263" spans="1:16" x14ac:dyDescent="1">
      <c r="A2263" t="s">
        <v>2301</v>
      </c>
      <c r="B2263" t="s">
        <v>8041</v>
      </c>
      <c r="C2263" t="s">
        <v>8023</v>
      </c>
      <c r="D2263" t="s">
        <v>8037</v>
      </c>
      <c r="E2263" s="1">
        <v>45082</v>
      </c>
      <c r="F2263">
        <v>477</v>
      </c>
      <c r="G2263">
        <v>32</v>
      </c>
      <c r="H2263" t="s">
        <v>6</v>
      </c>
      <c r="I2263" t="str">
        <f>_xlfn.XLOOKUP(shipments[[#This Row],[SPID]],people[SPID],people[Sales_person],"NA",0)</f>
        <v>Curtice Advani</v>
      </c>
      <c r="J2263">
        <f>YEAR(shipments[[#This Row],[Shipdate]])</f>
        <v>2023</v>
      </c>
      <c r="K2263">
        <f>MONTH(shipments[[#This Row],[Shipdate]])</f>
        <v>6</v>
      </c>
      <c r="L2263" t="str">
        <f>TEXT(shipments[[#This Row],[Shipdate]],"mmmm")</f>
        <v>June</v>
      </c>
      <c r="M2263">
        <f>_xlfn.XLOOKUP(shipments[[#This Row],[PID]],products[PID],products[Cost_per_box],"NA",0)</f>
        <v>6.43</v>
      </c>
      <c r="N2263">
        <f>shipments[[#This Row],[Boxes]]*shipments[[#This Row],[Cost Per Box]]</f>
        <v>205.76</v>
      </c>
      <c r="O2263">
        <f>shipments[[#This Row],[Sales Amount]]-shipments[[#This Row],[Total Cost]]</f>
        <v>271.24</v>
      </c>
      <c r="P2263" s="9">
        <f>shipments[[#This Row],[Profit]]/shipments[[#This Row],[Sales Amount]]</f>
        <v>0.56863731656184491</v>
      </c>
    </row>
    <row r="2264" spans="1:16" x14ac:dyDescent="1">
      <c r="A2264" t="s">
        <v>2302</v>
      </c>
      <c r="B2264" t="s">
        <v>8041</v>
      </c>
      <c r="C2264" t="s">
        <v>8025</v>
      </c>
      <c r="D2264" t="s">
        <v>8033</v>
      </c>
      <c r="E2264" s="1">
        <v>45371</v>
      </c>
      <c r="F2264">
        <v>1757.25</v>
      </c>
      <c r="G2264">
        <v>110</v>
      </c>
      <c r="H2264" t="s">
        <v>6</v>
      </c>
      <c r="I2264" t="str">
        <f>_xlfn.XLOOKUP(shipments[[#This Row],[SPID]],people[SPID],people[Sales_person],"NA",0)</f>
        <v>Curtice Advani</v>
      </c>
      <c r="J2264">
        <f>YEAR(shipments[[#This Row],[Shipdate]])</f>
        <v>2024</v>
      </c>
      <c r="K2264">
        <f>MONTH(shipments[[#This Row],[Shipdate]])</f>
        <v>3</v>
      </c>
      <c r="L2264" t="str">
        <f>TEXT(shipments[[#This Row],[Shipdate]],"mmmm")</f>
        <v>March</v>
      </c>
      <c r="M2264">
        <f>_xlfn.XLOOKUP(shipments[[#This Row],[PID]],products[PID],products[Cost_per_box],"NA",0)</f>
        <v>9.57</v>
      </c>
      <c r="N2264">
        <f>shipments[[#This Row],[Boxes]]*shipments[[#This Row],[Cost Per Box]]</f>
        <v>1052.7</v>
      </c>
      <c r="O2264">
        <f>shipments[[#This Row],[Sales Amount]]-shipments[[#This Row],[Total Cost]]</f>
        <v>704.55</v>
      </c>
      <c r="P2264" s="9">
        <f>shipments[[#This Row],[Profit]]/shipments[[#This Row],[Sales Amount]]</f>
        <v>0.40093896713615018</v>
      </c>
    </row>
    <row r="2265" spans="1:16" x14ac:dyDescent="1">
      <c r="A2265" t="s">
        <v>2303</v>
      </c>
      <c r="B2265" t="s">
        <v>8041</v>
      </c>
      <c r="C2265" t="s">
        <v>8026</v>
      </c>
      <c r="D2265" t="s">
        <v>8032</v>
      </c>
      <c r="E2265" s="1">
        <v>45120</v>
      </c>
      <c r="F2265">
        <v>463.5</v>
      </c>
      <c r="G2265">
        <v>58</v>
      </c>
      <c r="H2265" t="s">
        <v>6</v>
      </c>
      <c r="I2265" t="str">
        <f>_xlfn.XLOOKUP(shipments[[#This Row],[SPID]],people[SPID],people[Sales_person],"NA",0)</f>
        <v>Curtice Advani</v>
      </c>
      <c r="J2265">
        <f>YEAR(shipments[[#This Row],[Shipdate]])</f>
        <v>2023</v>
      </c>
      <c r="K2265">
        <f>MONTH(shipments[[#This Row],[Shipdate]])</f>
        <v>7</v>
      </c>
      <c r="L2265" t="str">
        <f>TEXT(shipments[[#This Row],[Shipdate]],"mmmm")</f>
        <v>July</v>
      </c>
      <c r="M2265">
        <f>_xlfn.XLOOKUP(shipments[[#This Row],[PID]],products[PID],products[Cost_per_box],"NA",0)</f>
        <v>8.43</v>
      </c>
      <c r="N2265">
        <f>shipments[[#This Row],[Boxes]]*shipments[[#This Row],[Cost Per Box]]</f>
        <v>488.94</v>
      </c>
      <c r="O2265">
        <f>shipments[[#This Row],[Sales Amount]]-shipments[[#This Row],[Total Cost]]</f>
        <v>-25.439999999999998</v>
      </c>
      <c r="P2265" s="9">
        <f>shipments[[#This Row],[Profit]]/shipments[[#This Row],[Sales Amount]]</f>
        <v>-5.4886731391585758E-2</v>
      </c>
    </row>
    <row r="2266" spans="1:16" x14ac:dyDescent="1">
      <c r="A2266" t="s">
        <v>2304</v>
      </c>
      <c r="B2266" t="s">
        <v>8041</v>
      </c>
      <c r="C2266" t="s">
        <v>8026</v>
      </c>
      <c r="D2266" t="s">
        <v>8033</v>
      </c>
      <c r="E2266" s="1">
        <v>45272</v>
      </c>
      <c r="F2266">
        <v>2783.25</v>
      </c>
      <c r="G2266">
        <v>279</v>
      </c>
      <c r="H2266" t="s">
        <v>6</v>
      </c>
      <c r="I2266" t="str">
        <f>_xlfn.XLOOKUP(shipments[[#This Row],[SPID]],people[SPID],people[Sales_person],"NA",0)</f>
        <v>Curtice Advani</v>
      </c>
      <c r="J2266">
        <f>YEAR(shipments[[#This Row],[Shipdate]])</f>
        <v>2023</v>
      </c>
      <c r="K2266">
        <f>MONTH(shipments[[#This Row],[Shipdate]])</f>
        <v>12</v>
      </c>
      <c r="L2266" t="str">
        <f>TEXT(shipments[[#This Row],[Shipdate]],"mmmm")</f>
        <v>December</v>
      </c>
      <c r="M2266">
        <f>_xlfn.XLOOKUP(shipments[[#This Row],[PID]],products[PID],products[Cost_per_box],"NA",0)</f>
        <v>8.43</v>
      </c>
      <c r="N2266">
        <f>shipments[[#This Row],[Boxes]]*shipments[[#This Row],[Cost Per Box]]</f>
        <v>2351.9699999999998</v>
      </c>
      <c r="O2266">
        <f>shipments[[#This Row],[Sales Amount]]-shipments[[#This Row],[Total Cost]]</f>
        <v>431.2800000000002</v>
      </c>
      <c r="P2266" s="9">
        <f>shipments[[#This Row],[Profit]]/shipments[[#This Row],[Sales Amount]]</f>
        <v>0.15495553759094591</v>
      </c>
    </row>
    <row r="2267" spans="1:16" x14ac:dyDescent="1">
      <c r="A2267" t="s">
        <v>2305</v>
      </c>
      <c r="B2267" t="s">
        <v>8041</v>
      </c>
      <c r="C2267" t="s">
        <v>8026</v>
      </c>
      <c r="D2267" t="s">
        <v>8037</v>
      </c>
      <c r="E2267" s="1">
        <v>45218</v>
      </c>
      <c r="F2267">
        <v>10471.5</v>
      </c>
      <c r="G2267">
        <v>1048</v>
      </c>
      <c r="H2267" t="s">
        <v>6</v>
      </c>
      <c r="I2267" t="str">
        <f>_xlfn.XLOOKUP(shipments[[#This Row],[SPID]],people[SPID],people[Sales_person],"NA",0)</f>
        <v>Curtice Advani</v>
      </c>
      <c r="J2267">
        <f>YEAR(shipments[[#This Row],[Shipdate]])</f>
        <v>2023</v>
      </c>
      <c r="K2267">
        <f>MONTH(shipments[[#This Row],[Shipdate]])</f>
        <v>10</v>
      </c>
      <c r="L2267" t="str">
        <f>TEXT(shipments[[#This Row],[Shipdate]],"mmmm")</f>
        <v>October</v>
      </c>
      <c r="M2267">
        <f>_xlfn.XLOOKUP(shipments[[#This Row],[PID]],products[PID],products[Cost_per_box],"NA",0)</f>
        <v>8.43</v>
      </c>
      <c r="N2267">
        <f>shipments[[#This Row],[Boxes]]*shipments[[#This Row],[Cost Per Box]]</f>
        <v>8834.64</v>
      </c>
      <c r="O2267">
        <f>shipments[[#This Row],[Sales Amount]]-shipments[[#This Row],[Total Cost]]</f>
        <v>1636.8600000000006</v>
      </c>
      <c r="P2267" s="9">
        <f>shipments[[#This Row],[Profit]]/shipments[[#This Row],[Sales Amount]]</f>
        <v>0.15631571408107728</v>
      </c>
    </row>
    <row r="2268" spans="1:16" x14ac:dyDescent="1">
      <c r="A2268" t="s">
        <v>2306</v>
      </c>
      <c r="B2268" t="s">
        <v>8041</v>
      </c>
      <c r="C2268" t="s">
        <v>8026</v>
      </c>
      <c r="D2268" t="s">
        <v>8037</v>
      </c>
      <c r="E2268" s="1">
        <v>45254</v>
      </c>
      <c r="F2268">
        <v>14388.75</v>
      </c>
      <c r="G2268">
        <v>1599</v>
      </c>
      <c r="H2268" t="s">
        <v>6</v>
      </c>
      <c r="I2268" t="str">
        <f>_xlfn.XLOOKUP(shipments[[#This Row],[SPID]],people[SPID],people[Sales_person],"NA",0)</f>
        <v>Curtice Advani</v>
      </c>
      <c r="J2268">
        <f>YEAR(shipments[[#This Row],[Shipdate]])</f>
        <v>2023</v>
      </c>
      <c r="K2268">
        <f>MONTH(shipments[[#This Row],[Shipdate]])</f>
        <v>11</v>
      </c>
      <c r="L2268" t="str">
        <f>TEXT(shipments[[#This Row],[Shipdate]],"mmmm")</f>
        <v>November</v>
      </c>
      <c r="M2268">
        <f>_xlfn.XLOOKUP(shipments[[#This Row],[PID]],products[PID],products[Cost_per_box],"NA",0)</f>
        <v>8.43</v>
      </c>
      <c r="N2268">
        <f>shipments[[#This Row],[Boxes]]*shipments[[#This Row],[Cost Per Box]]</f>
        <v>13479.57</v>
      </c>
      <c r="O2268">
        <f>shipments[[#This Row],[Sales Amount]]-shipments[[#This Row],[Total Cost]]</f>
        <v>909.18000000000029</v>
      </c>
      <c r="P2268" s="9">
        <f>shipments[[#This Row],[Profit]]/shipments[[#This Row],[Sales Amount]]</f>
        <v>6.3186864738076637E-2</v>
      </c>
    </row>
    <row r="2269" spans="1:16" x14ac:dyDescent="1">
      <c r="A2269" t="s">
        <v>2307</v>
      </c>
      <c r="B2269" t="s">
        <v>8041</v>
      </c>
      <c r="C2269" t="s">
        <v>8026</v>
      </c>
      <c r="D2269" t="s">
        <v>8037</v>
      </c>
      <c r="E2269" s="1">
        <v>45414</v>
      </c>
      <c r="F2269">
        <v>2045.25</v>
      </c>
      <c r="G2269">
        <v>186</v>
      </c>
      <c r="H2269" t="s">
        <v>6</v>
      </c>
      <c r="I2269" t="str">
        <f>_xlfn.XLOOKUP(shipments[[#This Row],[SPID]],people[SPID],people[Sales_person],"NA",0)</f>
        <v>Curtice Advani</v>
      </c>
      <c r="J2269">
        <f>YEAR(shipments[[#This Row],[Shipdate]])</f>
        <v>2024</v>
      </c>
      <c r="K2269">
        <f>MONTH(shipments[[#This Row],[Shipdate]])</f>
        <v>5</v>
      </c>
      <c r="L2269" t="str">
        <f>TEXT(shipments[[#This Row],[Shipdate]],"mmmm")</f>
        <v>May</v>
      </c>
      <c r="M2269">
        <f>_xlfn.XLOOKUP(shipments[[#This Row],[PID]],products[PID],products[Cost_per_box],"NA",0)</f>
        <v>8.43</v>
      </c>
      <c r="N2269">
        <f>shipments[[#This Row],[Boxes]]*shipments[[#This Row],[Cost Per Box]]</f>
        <v>1567.98</v>
      </c>
      <c r="O2269">
        <f>shipments[[#This Row],[Sales Amount]]-shipments[[#This Row],[Total Cost]]</f>
        <v>477.27</v>
      </c>
      <c r="P2269" s="9">
        <f>shipments[[#This Row],[Profit]]/shipments[[#This Row],[Sales Amount]]</f>
        <v>0.23335533553355334</v>
      </c>
    </row>
    <row r="2270" spans="1:16" x14ac:dyDescent="1">
      <c r="A2270" t="s">
        <v>2308</v>
      </c>
      <c r="B2270" t="s">
        <v>8041</v>
      </c>
      <c r="C2270" t="s">
        <v>8027</v>
      </c>
      <c r="D2270" t="s">
        <v>8036</v>
      </c>
      <c r="E2270" s="1">
        <v>45537</v>
      </c>
      <c r="F2270">
        <v>3219.75</v>
      </c>
      <c r="G2270">
        <v>358</v>
      </c>
      <c r="H2270" t="s">
        <v>25</v>
      </c>
      <c r="I2270" t="str">
        <f>_xlfn.XLOOKUP(shipments[[#This Row],[SPID]],people[SPID],people[Sales_person],"NA",0)</f>
        <v>Curtice Advani</v>
      </c>
      <c r="J2270">
        <f>YEAR(shipments[[#This Row],[Shipdate]])</f>
        <v>2024</v>
      </c>
      <c r="K2270">
        <f>MONTH(shipments[[#This Row],[Shipdate]])</f>
        <v>9</v>
      </c>
      <c r="L2270" t="str">
        <f>TEXT(shipments[[#This Row],[Shipdate]],"mmmm")</f>
        <v>September</v>
      </c>
      <c r="M2270">
        <f>_xlfn.XLOOKUP(shipments[[#This Row],[PID]],products[PID],products[Cost_per_box],"NA",0)</f>
        <v>6.8</v>
      </c>
      <c r="N2270">
        <f>shipments[[#This Row],[Boxes]]*shipments[[#This Row],[Cost Per Box]]</f>
        <v>2434.4</v>
      </c>
      <c r="O2270">
        <f>shipments[[#This Row],[Sales Amount]]-shipments[[#This Row],[Total Cost]]</f>
        <v>785.34999999999991</v>
      </c>
      <c r="P2270" s="9">
        <f>shipments[[#This Row],[Profit]]/shipments[[#This Row],[Sales Amount]]</f>
        <v>0.24391645314077176</v>
      </c>
    </row>
    <row r="2271" spans="1:16" x14ac:dyDescent="1">
      <c r="A2271" t="s">
        <v>2309</v>
      </c>
      <c r="B2271" t="s">
        <v>8041</v>
      </c>
      <c r="C2271" t="s">
        <v>8027</v>
      </c>
      <c r="D2271" t="s">
        <v>8036</v>
      </c>
      <c r="E2271" s="1">
        <v>44949</v>
      </c>
      <c r="F2271">
        <v>425.25</v>
      </c>
      <c r="G2271">
        <v>48</v>
      </c>
      <c r="H2271" t="s">
        <v>6</v>
      </c>
      <c r="I2271" t="str">
        <f>_xlfn.XLOOKUP(shipments[[#This Row],[SPID]],people[SPID],people[Sales_person],"NA",0)</f>
        <v>Curtice Advani</v>
      </c>
      <c r="J2271">
        <f>YEAR(shipments[[#This Row],[Shipdate]])</f>
        <v>2023</v>
      </c>
      <c r="K2271">
        <f>MONTH(shipments[[#This Row],[Shipdate]])</f>
        <v>1</v>
      </c>
      <c r="L2271" t="str">
        <f>TEXT(shipments[[#This Row],[Shipdate]],"mmmm")</f>
        <v>January</v>
      </c>
      <c r="M2271">
        <f>_xlfn.XLOOKUP(shipments[[#This Row],[PID]],products[PID],products[Cost_per_box],"NA",0)</f>
        <v>6.8</v>
      </c>
      <c r="N2271">
        <f>shipments[[#This Row],[Boxes]]*shipments[[#This Row],[Cost Per Box]]</f>
        <v>326.39999999999998</v>
      </c>
      <c r="O2271">
        <f>shipments[[#This Row],[Sales Amount]]-shipments[[#This Row],[Total Cost]]</f>
        <v>98.850000000000023</v>
      </c>
      <c r="P2271" s="9">
        <f>shipments[[#This Row],[Profit]]/shipments[[#This Row],[Sales Amount]]</f>
        <v>0.23245149911816584</v>
      </c>
    </row>
    <row r="2272" spans="1:16" x14ac:dyDescent="1">
      <c r="A2272" t="s">
        <v>2310</v>
      </c>
      <c r="B2272" t="s">
        <v>8041</v>
      </c>
      <c r="C2272" t="s">
        <v>8027</v>
      </c>
      <c r="D2272" t="s">
        <v>8037</v>
      </c>
      <c r="E2272" s="1">
        <v>45225</v>
      </c>
      <c r="F2272">
        <v>7098.75</v>
      </c>
      <c r="G2272">
        <v>888</v>
      </c>
      <c r="H2272" t="s">
        <v>6</v>
      </c>
      <c r="I2272" t="str">
        <f>_xlfn.XLOOKUP(shipments[[#This Row],[SPID]],people[SPID],people[Sales_person],"NA",0)</f>
        <v>Curtice Advani</v>
      </c>
      <c r="J2272">
        <f>YEAR(shipments[[#This Row],[Shipdate]])</f>
        <v>2023</v>
      </c>
      <c r="K2272">
        <f>MONTH(shipments[[#This Row],[Shipdate]])</f>
        <v>10</v>
      </c>
      <c r="L2272" t="str">
        <f>TEXT(shipments[[#This Row],[Shipdate]],"mmmm")</f>
        <v>October</v>
      </c>
      <c r="M2272">
        <f>_xlfn.XLOOKUP(shipments[[#This Row],[PID]],products[PID],products[Cost_per_box],"NA",0)</f>
        <v>6.8</v>
      </c>
      <c r="N2272">
        <f>shipments[[#This Row],[Boxes]]*shipments[[#This Row],[Cost Per Box]]</f>
        <v>6038.4</v>
      </c>
      <c r="O2272">
        <f>shipments[[#This Row],[Sales Amount]]-shipments[[#This Row],[Total Cost]]</f>
        <v>1060.3500000000004</v>
      </c>
      <c r="P2272" s="9">
        <f>shipments[[#This Row],[Profit]]/shipments[[#This Row],[Sales Amount]]</f>
        <v>0.14937136819862656</v>
      </c>
    </row>
    <row r="2273" spans="1:16" x14ac:dyDescent="1">
      <c r="A2273" t="s">
        <v>2311</v>
      </c>
      <c r="B2273" t="s">
        <v>8041</v>
      </c>
      <c r="C2273" t="s">
        <v>8027</v>
      </c>
      <c r="D2273" t="s">
        <v>8032</v>
      </c>
      <c r="E2273" s="1">
        <v>45058</v>
      </c>
      <c r="F2273">
        <v>6196.5</v>
      </c>
      <c r="G2273">
        <v>564</v>
      </c>
      <c r="H2273" t="s">
        <v>6</v>
      </c>
      <c r="I2273" t="str">
        <f>_xlfn.XLOOKUP(shipments[[#This Row],[SPID]],people[SPID],people[Sales_person],"NA",0)</f>
        <v>Curtice Advani</v>
      </c>
      <c r="J2273">
        <f>YEAR(shipments[[#This Row],[Shipdate]])</f>
        <v>2023</v>
      </c>
      <c r="K2273">
        <f>MONTH(shipments[[#This Row],[Shipdate]])</f>
        <v>5</v>
      </c>
      <c r="L2273" t="str">
        <f>TEXT(shipments[[#This Row],[Shipdate]],"mmmm")</f>
        <v>May</v>
      </c>
      <c r="M2273">
        <f>_xlfn.XLOOKUP(shipments[[#This Row],[PID]],products[PID],products[Cost_per_box],"NA",0)</f>
        <v>6.8</v>
      </c>
      <c r="N2273">
        <f>shipments[[#This Row],[Boxes]]*shipments[[#This Row],[Cost Per Box]]</f>
        <v>3835.2</v>
      </c>
      <c r="O2273">
        <f>shipments[[#This Row],[Sales Amount]]-shipments[[#This Row],[Total Cost]]</f>
        <v>2361.3000000000002</v>
      </c>
      <c r="P2273" s="9">
        <f>shipments[[#This Row],[Profit]]/shipments[[#This Row],[Sales Amount]]</f>
        <v>0.38106995884773665</v>
      </c>
    </row>
    <row r="2274" spans="1:16" x14ac:dyDescent="1">
      <c r="A2274" t="s">
        <v>2312</v>
      </c>
      <c r="B2274" t="s">
        <v>8041</v>
      </c>
      <c r="C2274" t="s">
        <v>8028</v>
      </c>
      <c r="D2274" t="s">
        <v>8032</v>
      </c>
      <c r="E2274" s="1">
        <v>45488</v>
      </c>
      <c r="F2274">
        <v>4817.25</v>
      </c>
      <c r="G2274">
        <v>186</v>
      </c>
      <c r="H2274" t="s">
        <v>17</v>
      </c>
      <c r="I2274" t="str">
        <f>_xlfn.XLOOKUP(shipments[[#This Row],[SPID]],people[SPID],people[Sales_person],"NA",0)</f>
        <v>Curtice Advani</v>
      </c>
      <c r="J2274">
        <f>YEAR(shipments[[#This Row],[Shipdate]])</f>
        <v>2024</v>
      </c>
      <c r="K2274">
        <f>MONTH(shipments[[#This Row],[Shipdate]])</f>
        <v>7</v>
      </c>
      <c r="L2274" t="str">
        <f>TEXT(shipments[[#This Row],[Shipdate]],"mmmm")</f>
        <v>July</v>
      </c>
      <c r="M2274">
        <f>_xlfn.XLOOKUP(shipments[[#This Row],[PID]],products[PID],products[Cost_per_box],"NA",0)</f>
        <v>5.04</v>
      </c>
      <c r="N2274">
        <f>shipments[[#This Row],[Boxes]]*shipments[[#This Row],[Cost Per Box]]</f>
        <v>937.44</v>
      </c>
      <c r="O2274">
        <f>shipments[[#This Row],[Sales Amount]]-shipments[[#This Row],[Total Cost]]</f>
        <v>3879.81</v>
      </c>
      <c r="P2274" s="9">
        <f>shipments[[#This Row],[Profit]]/shipments[[#This Row],[Sales Amount]]</f>
        <v>0.80539934609995323</v>
      </c>
    </row>
    <row r="2275" spans="1:16" x14ac:dyDescent="1">
      <c r="A2275" t="s">
        <v>2313</v>
      </c>
      <c r="B2275" t="s">
        <v>8041</v>
      </c>
      <c r="C2275" t="s">
        <v>8028</v>
      </c>
      <c r="D2275" t="s">
        <v>8033</v>
      </c>
      <c r="E2275" s="1">
        <v>45392</v>
      </c>
      <c r="F2275">
        <v>3946.5</v>
      </c>
      <c r="G2275">
        <v>147</v>
      </c>
      <c r="H2275" t="s">
        <v>6</v>
      </c>
      <c r="I2275" t="str">
        <f>_xlfn.XLOOKUP(shipments[[#This Row],[SPID]],people[SPID],people[Sales_person],"NA",0)</f>
        <v>Curtice Advani</v>
      </c>
      <c r="J2275">
        <f>YEAR(shipments[[#This Row],[Shipdate]])</f>
        <v>2024</v>
      </c>
      <c r="K2275">
        <f>MONTH(shipments[[#This Row],[Shipdate]])</f>
        <v>4</v>
      </c>
      <c r="L2275" t="str">
        <f>TEXT(shipments[[#This Row],[Shipdate]],"mmmm")</f>
        <v>April</v>
      </c>
      <c r="M2275">
        <f>_xlfn.XLOOKUP(shipments[[#This Row],[PID]],products[PID],products[Cost_per_box],"NA",0)</f>
        <v>5.04</v>
      </c>
      <c r="N2275">
        <f>shipments[[#This Row],[Boxes]]*shipments[[#This Row],[Cost Per Box]]</f>
        <v>740.88</v>
      </c>
      <c r="O2275">
        <f>shipments[[#This Row],[Sales Amount]]-shipments[[#This Row],[Total Cost]]</f>
        <v>3205.62</v>
      </c>
      <c r="P2275" s="9">
        <f>shipments[[#This Row],[Profit]]/shipments[[#This Row],[Sales Amount]]</f>
        <v>0.81226909920182433</v>
      </c>
    </row>
    <row r="2276" spans="1:16" x14ac:dyDescent="1">
      <c r="A2276" t="s">
        <v>2314</v>
      </c>
      <c r="B2276" t="s">
        <v>8041</v>
      </c>
      <c r="C2276" t="s">
        <v>8028</v>
      </c>
      <c r="D2276" t="s">
        <v>8032</v>
      </c>
      <c r="E2276" s="1">
        <v>45532</v>
      </c>
      <c r="F2276">
        <v>1273.5</v>
      </c>
      <c r="G2276">
        <v>46</v>
      </c>
      <c r="H2276" t="s">
        <v>17</v>
      </c>
      <c r="I2276" t="str">
        <f>_xlfn.XLOOKUP(shipments[[#This Row],[SPID]],people[SPID],people[Sales_person],"NA",0)</f>
        <v>Curtice Advani</v>
      </c>
      <c r="J2276">
        <f>YEAR(shipments[[#This Row],[Shipdate]])</f>
        <v>2024</v>
      </c>
      <c r="K2276">
        <f>MONTH(shipments[[#This Row],[Shipdate]])</f>
        <v>8</v>
      </c>
      <c r="L2276" t="str">
        <f>TEXT(shipments[[#This Row],[Shipdate]],"mmmm")</f>
        <v>August</v>
      </c>
      <c r="M2276">
        <f>_xlfn.XLOOKUP(shipments[[#This Row],[PID]],products[PID],products[Cost_per_box],"NA",0)</f>
        <v>5.04</v>
      </c>
      <c r="N2276">
        <f>shipments[[#This Row],[Boxes]]*shipments[[#This Row],[Cost Per Box]]</f>
        <v>231.84</v>
      </c>
      <c r="O2276">
        <f>shipments[[#This Row],[Sales Amount]]-shipments[[#This Row],[Total Cost]]</f>
        <v>1041.6600000000001</v>
      </c>
      <c r="P2276" s="9">
        <f>shipments[[#This Row],[Profit]]/shipments[[#This Row],[Sales Amount]]</f>
        <v>0.8179505300353358</v>
      </c>
    </row>
    <row r="2277" spans="1:16" x14ac:dyDescent="1">
      <c r="A2277" t="s">
        <v>2315</v>
      </c>
      <c r="B2277" t="s">
        <v>8041</v>
      </c>
      <c r="C2277" t="s">
        <v>8028</v>
      </c>
      <c r="D2277" t="s">
        <v>8033</v>
      </c>
      <c r="E2277" s="1">
        <v>44935</v>
      </c>
      <c r="F2277">
        <v>8725.5</v>
      </c>
      <c r="G2277">
        <v>336</v>
      </c>
      <c r="H2277" t="s">
        <v>6</v>
      </c>
      <c r="I2277" t="str">
        <f>_xlfn.XLOOKUP(shipments[[#This Row],[SPID]],people[SPID],people[Sales_person],"NA",0)</f>
        <v>Curtice Advani</v>
      </c>
      <c r="J2277">
        <f>YEAR(shipments[[#This Row],[Shipdate]])</f>
        <v>2023</v>
      </c>
      <c r="K2277">
        <f>MONTH(shipments[[#This Row],[Shipdate]])</f>
        <v>1</v>
      </c>
      <c r="L2277" t="str">
        <f>TEXT(shipments[[#This Row],[Shipdate]],"mmmm")</f>
        <v>January</v>
      </c>
      <c r="M2277">
        <f>_xlfn.XLOOKUP(shipments[[#This Row],[PID]],products[PID],products[Cost_per_box],"NA",0)</f>
        <v>5.04</v>
      </c>
      <c r="N2277">
        <f>shipments[[#This Row],[Boxes]]*shipments[[#This Row],[Cost Per Box]]</f>
        <v>1693.44</v>
      </c>
      <c r="O2277">
        <f>shipments[[#This Row],[Sales Amount]]-shipments[[#This Row],[Total Cost]]</f>
        <v>7032.0599999999995</v>
      </c>
      <c r="P2277" s="9">
        <f>shipments[[#This Row],[Profit]]/shipments[[#This Row],[Sales Amount]]</f>
        <v>0.80592057761732849</v>
      </c>
    </row>
    <row r="2278" spans="1:16" x14ac:dyDescent="1">
      <c r="A2278" t="s">
        <v>2316</v>
      </c>
      <c r="B2278" t="s">
        <v>8041</v>
      </c>
      <c r="C2278" t="s">
        <v>8029</v>
      </c>
      <c r="D2278" t="s">
        <v>8033</v>
      </c>
      <c r="E2278" s="1">
        <v>45163</v>
      </c>
      <c r="F2278">
        <v>5631.75</v>
      </c>
      <c r="G2278">
        <v>626</v>
      </c>
      <c r="H2278" t="s">
        <v>6</v>
      </c>
      <c r="I2278" t="str">
        <f>_xlfn.XLOOKUP(shipments[[#This Row],[SPID]],people[SPID],people[Sales_person],"NA",0)</f>
        <v>Curtice Advani</v>
      </c>
      <c r="J2278">
        <f>YEAR(shipments[[#This Row],[Shipdate]])</f>
        <v>2023</v>
      </c>
      <c r="K2278">
        <f>MONTH(shipments[[#This Row],[Shipdate]])</f>
        <v>8</v>
      </c>
      <c r="L2278" t="str">
        <f>TEXT(shipments[[#This Row],[Shipdate]],"mmmm")</f>
        <v>August</v>
      </c>
      <c r="M2278">
        <f>_xlfn.XLOOKUP(shipments[[#This Row],[PID]],products[PID],products[Cost_per_box],"NA",0)</f>
        <v>2.76</v>
      </c>
      <c r="N2278">
        <f>shipments[[#This Row],[Boxes]]*shipments[[#This Row],[Cost Per Box]]</f>
        <v>1727.7599999999998</v>
      </c>
      <c r="O2278">
        <f>shipments[[#This Row],[Sales Amount]]-shipments[[#This Row],[Total Cost]]</f>
        <v>3903.9900000000002</v>
      </c>
      <c r="P2278" s="9">
        <f>shipments[[#This Row],[Profit]]/shipments[[#This Row],[Sales Amount]]</f>
        <v>0.6932108136902384</v>
      </c>
    </row>
    <row r="2279" spans="1:16" x14ac:dyDescent="1">
      <c r="A2279" t="s">
        <v>2317</v>
      </c>
      <c r="B2279" t="s">
        <v>8041</v>
      </c>
      <c r="C2279" t="s">
        <v>8029</v>
      </c>
      <c r="D2279" t="s">
        <v>8037</v>
      </c>
      <c r="E2279" s="1">
        <v>45188</v>
      </c>
      <c r="F2279">
        <v>13234.5</v>
      </c>
      <c r="G2279">
        <v>1655</v>
      </c>
      <c r="H2279" t="s">
        <v>6</v>
      </c>
      <c r="I2279" t="str">
        <f>_xlfn.XLOOKUP(shipments[[#This Row],[SPID]],people[SPID],people[Sales_person],"NA",0)</f>
        <v>Curtice Advani</v>
      </c>
      <c r="J2279">
        <f>YEAR(shipments[[#This Row],[Shipdate]])</f>
        <v>2023</v>
      </c>
      <c r="K2279">
        <f>MONTH(shipments[[#This Row],[Shipdate]])</f>
        <v>9</v>
      </c>
      <c r="L2279" t="str">
        <f>TEXT(shipments[[#This Row],[Shipdate]],"mmmm")</f>
        <v>September</v>
      </c>
      <c r="M2279">
        <f>_xlfn.XLOOKUP(shipments[[#This Row],[PID]],products[PID],products[Cost_per_box],"NA",0)</f>
        <v>2.76</v>
      </c>
      <c r="N2279">
        <f>shipments[[#This Row],[Boxes]]*shipments[[#This Row],[Cost Per Box]]</f>
        <v>4567.7999999999993</v>
      </c>
      <c r="O2279">
        <f>shipments[[#This Row],[Sales Amount]]-shipments[[#This Row],[Total Cost]]</f>
        <v>8666.7000000000007</v>
      </c>
      <c r="P2279" s="9">
        <f>shipments[[#This Row],[Profit]]/shipments[[#This Row],[Sales Amount]]</f>
        <v>0.65485662473081718</v>
      </c>
    </row>
    <row r="2280" spans="1:16" x14ac:dyDescent="1">
      <c r="A2280" t="s">
        <v>2318</v>
      </c>
      <c r="B2280" t="s">
        <v>8041</v>
      </c>
      <c r="C2280" t="s">
        <v>8029</v>
      </c>
      <c r="D2280" t="s">
        <v>8037</v>
      </c>
      <c r="E2280" s="1">
        <v>45483</v>
      </c>
      <c r="F2280">
        <v>4659.75</v>
      </c>
      <c r="G2280">
        <v>583</v>
      </c>
      <c r="H2280" t="s">
        <v>17</v>
      </c>
      <c r="I2280" t="str">
        <f>_xlfn.XLOOKUP(shipments[[#This Row],[SPID]],people[SPID],people[Sales_person],"NA",0)</f>
        <v>Curtice Advani</v>
      </c>
      <c r="J2280">
        <f>YEAR(shipments[[#This Row],[Shipdate]])</f>
        <v>2024</v>
      </c>
      <c r="K2280">
        <f>MONTH(shipments[[#This Row],[Shipdate]])</f>
        <v>7</v>
      </c>
      <c r="L2280" t="str">
        <f>TEXT(shipments[[#This Row],[Shipdate]],"mmmm")</f>
        <v>July</v>
      </c>
      <c r="M2280">
        <f>_xlfn.XLOOKUP(shipments[[#This Row],[PID]],products[PID],products[Cost_per_box],"NA",0)</f>
        <v>2.76</v>
      </c>
      <c r="N2280">
        <f>shipments[[#This Row],[Boxes]]*shipments[[#This Row],[Cost Per Box]]</f>
        <v>1609.08</v>
      </c>
      <c r="O2280">
        <f>shipments[[#This Row],[Sales Amount]]-shipments[[#This Row],[Total Cost]]</f>
        <v>3050.67</v>
      </c>
      <c r="P2280" s="9">
        <f>shipments[[#This Row],[Profit]]/shipments[[#This Row],[Sales Amount]]</f>
        <v>0.65468533719620148</v>
      </c>
    </row>
    <row r="2281" spans="1:16" x14ac:dyDescent="1">
      <c r="A2281" t="s">
        <v>2319</v>
      </c>
      <c r="B2281" t="s">
        <v>8041</v>
      </c>
      <c r="C2281" t="s">
        <v>8031</v>
      </c>
      <c r="D2281" t="s">
        <v>8034</v>
      </c>
      <c r="E2281" s="1">
        <v>45212</v>
      </c>
      <c r="F2281">
        <v>5040</v>
      </c>
      <c r="G2281">
        <v>280</v>
      </c>
      <c r="H2281" t="s">
        <v>6</v>
      </c>
      <c r="I2281" t="str">
        <f>_xlfn.XLOOKUP(shipments[[#This Row],[SPID]],people[SPID],people[Sales_person],"NA",0)</f>
        <v>Curtice Advani</v>
      </c>
      <c r="J2281">
        <f>YEAR(shipments[[#This Row],[Shipdate]])</f>
        <v>2023</v>
      </c>
      <c r="K2281">
        <f>MONTH(shipments[[#This Row],[Shipdate]])</f>
        <v>10</v>
      </c>
      <c r="L2281" t="str">
        <f>TEXT(shipments[[#This Row],[Shipdate]],"mmmm")</f>
        <v>October</v>
      </c>
      <c r="M2281">
        <f>_xlfn.XLOOKUP(shipments[[#This Row],[PID]],products[PID],products[Cost_per_box],"NA",0)</f>
        <v>2.65</v>
      </c>
      <c r="N2281">
        <f>shipments[[#This Row],[Boxes]]*shipments[[#This Row],[Cost Per Box]]</f>
        <v>742</v>
      </c>
      <c r="O2281">
        <f>shipments[[#This Row],[Sales Amount]]-shipments[[#This Row],[Total Cost]]</f>
        <v>4298</v>
      </c>
      <c r="P2281" s="9">
        <f>shipments[[#This Row],[Profit]]/shipments[[#This Row],[Sales Amount]]</f>
        <v>0.85277777777777775</v>
      </c>
    </row>
    <row r="2282" spans="1:16" x14ac:dyDescent="1">
      <c r="A2282" t="s">
        <v>2320</v>
      </c>
      <c r="B2282" t="s">
        <v>8042</v>
      </c>
      <c r="C2282" t="s">
        <v>8010</v>
      </c>
      <c r="D2282" t="s">
        <v>8035</v>
      </c>
      <c r="E2282" s="1">
        <v>45128</v>
      </c>
      <c r="F2282">
        <v>6653.25</v>
      </c>
      <c r="G2282">
        <v>416</v>
      </c>
      <c r="H2282" t="s">
        <v>6</v>
      </c>
      <c r="I2282" t="str">
        <f>_xlfn.XLOOKUP(shipments[[#This Row],[SPID]],people[SPID],people[Sales_person],"NA",0)</f>
        <v>Kaine Padly</v>
      </c>
      <c r="J2282">
        <f>YEAR(shipments[[#This Row],[Shipdate]])</f>
        <v>2023</v>
      </c>
      <c r="K2282">
        <f>MONTH(shipments[[#This Row],[Shipdate]])</f>
        <v>7</v>
      </c>
      <c r="L2282" t="str">
        <f>TEXT(shipments[[#This Row],[Shipdate]],"mmmm")</f>
        <v>July</v>
      </c>
      <c r="M2282">
        <f>_xlfn.XLOOKUP(shipments[[#This Row],[PID]],products[PID],products[Cost_per_box],"NA",0)</f>
        <v>5.26</v>
      </c>
      <c r="N2282">
        <f>shipments[[#This Row],[Boxes]]*shipments[[#This Row],[Cost Per Box]]</f>
        <v>2188.16</v>
      </c>
      <c r="O2282">
        <f>shipments[[#This Row],[Sales Amount]]-shipments[[#This Row],[Total Cost]]</f>
        <v>4465.09</v>
      </c>
      <c r="P2282" s="9">
        <f>shipments[[#This Row],[Profit]]/shipments[[#This Row],[Sales Amount]]</f>
        <v>0.67111411716078606</v>
      </c>
    </row>
    <row r="2283" spans="1:16" x14ac:dyDescent="1">
      <c r="A2283" t="s">
        <v>2322</v>
      </c>
      <c r="B2283" t="s">
        <v>8042</v>
      </c>
      <c r="C2283" t="s">
        <v>8010</v>
      </c>
      <c r="D2283" t="s">
        <v>8037</v>
      </c>
      <c r="E2283" s="1">
        <v>45302</v>
      </c>
      <c r="F2283">
        <v>6950.25</v>
      </c>
      <c r="G2283">
        <v>497</v>
      </c>
      <c r="H2283" t="s">
        <v>6</v>
      </c>
      <c r="I2283" t="str">
        <f>_xlfn.XLOOKUP(shipments[[#This Row],[SPID]],people[SPID],people[Sales_person],"NA",0)</f>
        <v>Kaine Padly</v>
      </c>
      <c r="J2283">
        <f>YEAR(shipments[[#This Row],[Shipdate]])</f>
        <v>2024</v>
      </c>
      <c r="K2283">
        <f>MONTH(shipments[[#This Row],[Shipdate]])</f>
        <v>1</v>
      </c>
      <c r="L2283" t="str">
        <f>TEXT(shipments[[#This Row],[Shipdate]],"mmmm")</f>
        <v>January</v>
      </c>
      <c r="M2283">
        <f>_xlfn.XLOOKUP(shipments[[#This Row],[PID]],products[PID],products[Cost_per_box],"NA",0)</f>
        <v>5.26</v>
      </c>
      <c r="N2283">
        <f>shipments[[#This Row],[Boxes]]*shipments[[#This Row],[Cost Per Box]]</f>
        <v>2614.2199999999998</v>
      </c>
      <c r="O2283">
        <f>shipments[[#This Row],[Sales Amount]]-shipments[[#This Row],[Total Cost]]</f>
        <v>4336.0300000000007</v>
      </c>
      <c r="P2283" s="9">
        <f>shipments[[#This Row],[Profit]]/shipments[[#This Row],[Sales Amount]]</f>
        <v>0.62386676738246838</v>
      </c>
    </row>
    <row r="2284" spans="1:16" x14ac:dyDescent="1">
      <c r="A2284" t="s">
        <v>2323</v>
      </c>
      <c r="B2284" t="s">
        <v>8042</v>
      </c>
      <c r="C2284" t="s">
        <v>8010</v>
      </c>
      <c r="D2284" t="s">
        <v>8033</v>
      </c>
      <c r="E2284" s="1">
        <v>45413</v>
      </c>
      <c r="F2284">
        <v>2425.5</v>
      </c>
      <c r="G2284">
        <v>174</v>
      </c>
      <c r="H2284" t="s">
        <v>6</v>
      </c>
      <c r="I2284" t="str">
        <f>_xlfn.XLOOKUP(shipments[[#This Row],[SPID]],people[SPID],people[Sales_person],"NA",0)</f>
        <v>Kaine Padly</v>
      </c>
      <c r="J2284">
        <f>YEAR(shipments[[#This Row],[Shipdate]])</f>
        <v>2024</v>
      </c>
      <c r="K2284">
        <f>MONTH(shipments[[#This Row],[Shipdate]])</f>
        <v>5</v>
      </c>
      <c r="L2284" t="str">
        <f>TEXT(shipments[[#This Row],[Shipdate]],"mmmm")</f>
        <v>May</v>
      </c>
      <c r="M2284">
        <f>_xlfn.XLOOKUP(shipments[[#This Row],[PID]],products[PID],products[Cost_per_box],"NA",0)</f>
        <v>5.26</v>
      </c>
      <c r="N2284">
        <f>shipments[[#This Row],[Boxes]]*shipments[[#This Row],[Cost Per Box]]</f>
        <v>915.24</v>
      </c>
      <c r="O2284">
        <f>shipments[[#This Row],[Sales Amount]]-shipments[[#This Row],[Total Cost]]</f>
        <v>1510.26</v>
      </c>
      <c r="P2284" s="9">
        <f>shipments[[#This Row],[Profit]]/shipments[[#This Row],[Sales Amount]]</f>
        <v>0.6226592455163884</v>
      </c>
    </row>
    <row r="2285" spans="1:16" x14ac:dyDescent="1">
      <c r="A2285" t="s">
        <v>2324</v>
      </c>
      <c r="B2285" t="s">
        <v>8042</v>
      </c>
      <c r="C2285" t="s">
        <v>8012</v>
      </c>
      <c r="D2285" t="s">
        <v>8032</v>
      </c>
      <c r="E2285" s="1">
        <v>45099</v>
      </c>
      <c r="F2285">
        <v>7701.75</v>
      </c>
      <c r="G2285">
        <v>593</v>
      </c>
      <c r="H2285" t="s">
        <v>6</v>
      </c>
      <c r="I2285" t="str">
        <f>_xlfn.XLOOKUP(shipments[[#This Row],[SPID]],people[SPID],people[Sales_person],"NA",0)</f>
        <v>Kaine Padly</v>
      </c>
      <c r="J2285">
        <f>YEAR(shipments[[#This Row],[Shipdate]])</f>
        <v>2023</v>
      </c>
      <c r="K2285">
        <f>MONTH(shipments[[#This Row],[Shipdate]])</f>
        <v>6</v>
      </c>
      <c r="L2285" t="str">
        <f>TEXT(shipments[[#This Row],[Shipdate]],"mmmm")</f>
        <v>June</v>
      </c>
      <c r="M2285">
        <f>_xlfn.XLOOKUP(shipments[[#This Row],[PID]],products[PID],products[Cost_per_box],"NA",0)</f>
        <v>5.15</v>
      </c>
      <c r="N2285">
        <f>shipments[[#This Row],[Boxes]]*shipments[[#This Row],[Cost Per Box]]</f>
        <v>3053.9500000000003</v>
      </c>
      <c r="O2285">
        <f>shipments[[#This Row],[Sales Amount]]-shipments[[#This Row],[Total Cost]]</f>
        <v>4647.7999999999993</v>
      </c>
      <c r="P2285" s="9">
        <f>shipments[[#This Row],[Profit]]/shipments[[#This Row],[Sales Amount]]</f>
        <v>0.60347323660207086</v>
      </c>
    </row>
    <row r="2286" spans="1:16" x14ac:dyDescent="1">
      <c r="A2286" t="s">
        <v>2325</v>
      </c>
      <c r="B2286" t="s">
        <v>8042</v>
      </c>
      <c r="C2286" t="s">
        <v>8012</v>
      </c>
      <c r="D2286" t="s">
        <v>8037</v>
      </c>
      <c r="E2286" s="1">
        <v>45267</v>
      </c>
      <c r="F2286">
        <v>5361.75</v>
      </c>
      <c r="G2286">
        <v>488</v>
      </c>
      <c r="H2286" t="s">
        <v>6</v>
      </c>
      <c r="I2286" t="str">
        <f>_xlfn.XLOOKUP(shipments[[#This Row],[SPID]],people[SPID],people[Sales_person],"NA",0)</f>
        <v>Kaine Padly</v>
      </c>
      <c r="J2286">
        <f>YEAR(shipments[[#This Row],[Shipdate]])</f>
        <v>2023</v>
      </c>
      <c r="K2286">
        <f>MONTH(shipments[[#This Row],[Shipdate]])</f>
        <v>12</v>
      </c>
      <c r="L2286" t="str">
        <f>TEXT(shipments[[#This Row],[Shipdate]],"mmmm")</f>
        <v>December</v>
      </c>
      <c r="M2286">
        <f>_xlfn.XLOOKUP(shipments[[#This Row],[PID]],products[PID],products[Cost_per_box],"NA",0)</f>
        <v>5.15</v>
      </c>
      <c r="N2286">
        <f>shipments[[#This Row],[Boxes]]*shipments[[#This Row],[Cost Per Box]]</f>
        <v>2513.2000000000003</v>
      </c>
      <c r="O2286">
        <f>shipments[[#This Row],[Sales Amount]]-shipments[[#This Row],[Total Cost]]</f>
        <v>2848.5499999999997</v>
      </c>
      <c r="P2286" s="9">
        <f>shipments[[#This Row],[Profit]]/shipments[[#This Row],[Sales Amount]]</f>
        <v>0.53127243903576249</v>
      </c>
    </row>
    <row r="2287" spans="1:16" x14ac:dyDescent="1">
      <c r="A2287" t="s">
        <v>2326</v>
      </c>
      <c r="B2287" t="s">
        <v>8042</v>
      </c>
      <c r="C2287" t="s">
        <v>8013</v>
      </c>
      <c r="D2287" t="s">
        <v>8033</v>
      </c>
      <c r="E2287" s="1">
        <v>45267</v>
      </c>
      <c r="F2287">
        <v>9623.25</v>
      </c>
      <c r="G2287">
        <v>1203</v>
      </c>
      <c r="H2287" t="s">
        <v>6</v>
      </c>
      <c r="I2287" t="str">
        <f>_xlfn.XLOOKUP(shipments[[#This Row],[SPID]],people[SPID],people[Sales_person],"NA",0)</f>
        <v>Kaine Padly</v>
      </c>
      <c r="J2287">
        <f>YEAR(shipments[[#This Row],[Shipdate]])</f>
        <v>2023</v>
      </c>
      <c r="K2287">
        <f>MONTH(shipments[[#This Row],[Shipdate]])</f>
        <v>12</v>
      </c>
      <c r="L2287" t="str">
        <f>TEXT(shipments[[#This Row],[Shipdate]],"mmmm")</f>
        <v>December</v>
      </c>
      <c r="M2287">
        <f>_xlfn.XLOOKUP(shipments[[#This Row],[PID]],products[PID],products[Cost_per_box],"NA",0)</f>
        <v>3.85</v>
      </c>
      <c r="N2287">
        <f>shipments[[#This Row],[Boxes]]*shipments[[#This Row],[Cost Per Box]]</f>
        <v>4631.55</v>
      </c>
      <c r="O2287">
        <f>shipments[[#This Row],[Sales Amount]]-shipments[[#This Row],[Total Cost]]</f>
        <v>4991.7</v>
      </c>
      <c r="P2287" s="9">
        <f>shipments[[#This Row],[Profit]]/shipments[[#This Row],[Sales Amount]]</f>
        <v>0.51871249318057822</v>
      </c>
    </row>
    <row r="2288" spans="1:16" x14ac:dyDescent="1">
      <c r="A2288" t="s">
        <v>2327</v>
      </c>
      <c r="B2288" t="s">
        <v>8042</v>
      </c>
      <c r="C2288" t="s">
        <v>8013</v>
      </c>
      <c r="D2288" t="s">
        <v>8037</v>
      </c>
      <c r="E2288" s="1">
        <v>45279</v>
      </c>
      <c r="F2288">
        <v>1323</v>
      </c>
      <c r="G2288">
        <v>147</v>
      </c>
      <c r="H2288" t="s">
        <v>6</v>
      </c>
      <c r="I2288" t="str">
        <f>_xlfn.XLOOKUP(shipments[[#This Row],[SPID]],people[SPID],people[Sales_person],"NA",0)</f>
        <v>Kaine Padly</v>
      </c>
      <c r="J2288">
        <f>YEAR(shipments[[#This Row],[Shipdate]])</f>
        <v>2023</v>
      </c>
      <c r="K2288">
        <f>MONTH(shipments[[#This Row],[Shipdate]])</f>
        <v>12</v>
      </c>
      <c r="L2288" t="str">
        <f>TEXT(shipments[[#This Row],[Shipdate]],"mmmm")</f>
        <v>December</v>
      </c>
      <c r="M2288">
        <f>_xlfn.XLOOKUP(shipments[[#This Row],[PID]],products[PID],products[Cost_per_box],"NA",0)</f>
        <v>3.85</v>
      </c>
      <c r="N2288">
        <f>shipments[[#This Row],[Boxes]]*shipments[[#This Row],[Cost Per Box]]</f>
        <v>565.95000000000005</v>
      </c>
      <c r="O2288">
        <f>shipments[[#This Row],[Sales Amount]]-shipments[[#This Row],[Total Cost]]</f>
        <v>757.05</v>
      </c>
      <c r="P2288" s="9">
        <f>shipments[[#This Row],[Profit]]/shipments[[#This Row],[Sales Amount]]</f>
        <v>0.57222222222222219</v>
      </c>
    </row>
    <row r="2289" spans="1:16" x14ac:dyDescent="1">
      <c r="A2289" t="s">
        <v>2328</v>
      </c>
      <c r="B2289" t="s">
        <v>8042</v>
      </c>
      <c r="C2289" t="s">
        <v>8013</v>
      </c>
      <c r="D2289" t="s">
        <v>8032</v>
      </c>
      <c r="E2289" s="1">
        <v>45539</v>
      </c>
      <c r="F2289">
        <v>9150.75</v>
      </c>
      <c r="G2289">
        <v>1526</v>
      </c>
      <c r="H2289" t="s">
        <v>25</v>
      </c>
      <c r="I2289" t="str">
        <f>_xlfn.XLOOKUP(shipments[[#This Row],[SPID]],people[SPID],people[Sales_person],"NA",0)</f>
        <v>Kaine Padly</v>
      </c>
      <c r="J2289">
        <f>YEAR(shipments[[#This Row],[Shipdate]])</f>
        <v>2024</v>
      </c>
      <c r="K2289">
        <f>MONTH(shipments[[#This Row],[Shipdate]])</f>
        <v>9</v>
      </c>
      <c r="L2289" t="str">
        <f>TEXT(shipments[[#This Row],[Shipdate]],"mmmm")</f>
        <v>September</v>
      </c>
      <c r="M2289">
        <f>_xlfn.XLOOKUP(shipments[[#This Row],[PID]],products[PID],products[Cost_per_box],"NA",0)</f>
        <v>3.85</v>
      </c>
      <c r="N2289">
        <f>shipments[[#This Row],[Boxes]]*shipments[[#This Row],[Cost Per Box]]</f>
        <v>5875.1</v>
      </c>
      <c r="O2289">
        <f>shipments[[#This Row],[Sales Amount]]-shipments[[#This Row],[Total Cost]]</f>
        <v>3275.6499999999996</v>
      </c>
      <c r="P2289" s="9">
        <f>shipments[[#This Row],[Profit]]/shipments[[#This Row],[Sales Amount]]</f>
        <v>0.3579651941097724</v>
      </c>
    </row>
    <row r="2290" spans="1:16" x14ac:dyDescent="1">
      <c r="A2290" t="s">
        <v>2329</v>
      </c>
      <c r="B2290" t="s">
        <v>8042</v>
      </c>
      <c r="C2290" t="s">
        <v>8013</v>
      </c>
      <c r="D2290" t="s">
        <v>8036</v>
      </c>
      <c r="E2290" s="1">
        <v>44967</v>
      </c>
      <c r="F2290">
        <v>3019.5</v>
      </c>
      <c r="G2290">
        <v>336</v>
      </c>
      <c r="H2290" t="s">
        <v>6</v>
      </c>
      <c r="I2290" t="str">
        <f>_xlfn.XLOOKUP(shipments[[#This Row],[SPID]],people[SPID],people[Sales_person],"NA",0)</f>
        <v>Kaine Padly</v>
      </c>
      <c r="J2290">
        <f>YEAR(shipments[[#This Row],[Shipdate]])</f>
        <v>2023</v>
      </c>
      <c r="K2290">
        <f>MONTH(shipments[[#This Row],[Shipdate]])</f>
        <v>2</v>
      </c>
      <c r="L2290" t="str">
        <f>TEXT(shipments[[#This Row],[Shipdate]],"mmmm")</f>
        <v>February</v>
      </c>
      <c r="M2290">
        <f>_xlfn.XLOOKUP(shipments[[#This Row],[PID]],products[PID],products[Cost_per_box],"NA",0)</f>
        <v>3.85</v>
      </c>
      <c r="N2290">
        <f>shipments[[#This Row],[Boxes]]*shipments[[#This Row],[Cost Per Box]]</f>
        <v>1293.6000000000001</v>
      </c>
      <c r="O2290">
        <f>shipments[[#This Row],[Sales Amount]]-shipments[[#This Row],[Total Cost]]</f>
        <v>1725.8999999999999</v>
      </c>
      <c r="P2290" s="9">
        <f>shipments[[#This Row],[Profit]]/shipments[[#This Row],[Sales Amount]]</f>
        <v>0.57158469945355184</v>
      </c>
    </row>
    <row r="2291" spans="1:16" x14ac:dyDescent="1">
      <c r="A2291" t="s">
        <v>2330</v>
      </c>
      <c r="B2291" t="s">
        <v>8042</v>
      </c>
      <c r="C2291" t="s">
        <v>8013</v>
      </c>
      <c r="D2291" t="s">
        <v>8036</v>
      </c>
      <c r="E2291" s="1">
        <v>45273</v>
      </c>
      <c r="F2291">
        <v>2589.75</v>
      </c>
      <c r="G2291">
        <v>518</v>
      </c>
      <c r="H2291" t="s">
        <v>6</v>
      </c>
      <c r="I2291" t="str">
        <f>_xlfn.XLOOKUP(shipments[[#This Row],[SPID]],people[SPID],people[Sales_person],"NA",0)</f>
        <v>Kaine Padly</v>
      </c>
      <c r="J2291">
        <f>YEAR(shipments[[#This Row],[Shipdate]])</f>
        <v>2023</v>
      </c>
      <c r="K2291">
        <f>MONTH(shipments[[#This Row],[Shipdate]])</f>
        <v>12</v>
      </c>
      <c r="L2291" t="str">
        <f>TEXT(shipments[[#This Row],[Shipdate]],"mmmm")</f>
        <v>December</v>
      </c>
      <c r="M2291">
        <f>_xlfn.XLOOKUP(shipments[[#This Row],[PID]],products[PID],products[Cost_per_box],"NA",0)</f>
        <v>3.85</v>
      </c>
      <c r="N2291">
        <f>shipments[[#This Row],[Boxes]]*shipments[[#This Row],[Cost Per Box]]</f>
        <v>1994.3</v>
      </c>
      <c r="O2291">
        <f>shipments[[#This Row],[Sales Amount]]-shipments[[#This Row],[Total Cost]]</f>
        <v>595.45000000000005</v>
      </c>
      <c r="P2291" s="9">
        <f>shipments[[#This Row],[Profit]]/shipments[[#This Row],[Sales Amount]]</f>
        <v>0.22992566850082055</v>
      </c>
    </row>
    <row r="2292" spans="1:16" x14ac:dyDescent="1">
      <c r="A2292" t="s">
        <v>2331</v>
      </c>
      <c r="B2292" t="s">
        <v>8042</v>
      </c>
      <c r="C2292" t="s">
        <v>8013</v>
      </c>
      <c r="D2292" t="s">
        <v>8032</v>
      </c>
      <c r="E2292" s="1">
        <v>45370</v>
      </c>
      <c r="F2292">
        <v>6410.25</v>
      </c>
      <c r="G2292">
        <v>1069</v>
      </c>
      <c r="H2292" t="s">
        <v>6</v>
      </c>
      <c r="I2292" t="str">
        <f>_xlfn.XLOOKUP(shipments[[#This Row],[SPID]],people[SPID],people[Sales_person],"NA",0)</f>
        <v>Kaine Padly</v>
      </c>
      <c r="J2292">
        <f>YEAR(shipments[[#This Row],[Shipdate]])</f>
        <v>2024</v>
      </c>
      <c r="K2292">
        <f>MONTH(shipments[[#This Row],[Shipdate]])</f>
        <v>3</v>
      </c>
      <c r="L2292" t="str">
        <f>TEXT(shipments[[#This Row],[Shipdate]],"mmmm")</f>
        <v>March</v>
      </c>
      <c r="M2292">
        <f>_xlfn.XLOOKUP(shipments[[#This Row],[PID]],products[PID],products[Cost_per_box],"NA",0)</f>
        <v>3.85</v>
      </c>
      <c r="N2292">
        <f>shipments[[#This Row],[Boxes]]*shipments[[#This Row],[Cost Per Box]]</f>
        <v>4115.6500000000005</v>
      </c>
      <c r="O2292">
        <f>shipments[[#This Row],[Sales Amount]]-shipments[[#This Row],[Total Cost]]</f>
        <v>2294.5999999999995</v>
      </c>
      <c r="P2292" s="9">
        <f>shipments[[#This Row],[Profit]]/shipments[[#This Row],[Sales Amount]]</f>
        <v>0.35795795795795787</v>
      </c>
    </row>
    <row r="2293" spans="1:16" x14ac:dyDescent="1">
      <c r="A2293" t="s">
        <v>2332</v>
      </c>
      <c r="B2293" t="s">
        <v>8042</v>
      </c>
      <c r="C2293" t="s">
        <v>8013</v>
      </c>
      <c r="D2293" t="s">
        <v>8033</v>
      </c>
      <c r="E2293" s="1">
        <v>45489</v>
      </c>
      <c r="F2293">
        <v>7121.25</v>
      </c>
      <c r="G2293">
        <v>1425</v>
      </c>
      <c r="H2293" t="s">
        <v>17</v>
      </c>
      <c r="I2293" t="str">
        <f>_xlfn.XLOOKUP(shipments[[#This Row],[SPID]],people[SPID],people[Sales_person],"NA",0)</f>
        <v>Kaine Padly</v>
      </c>
      <c r="J2293">
        <f>YEAR(shipments[[#This Row],[Shipdate]])</f>
        <v>2024</v>
      </c>
      <c r="K2293">
        <f>MONTH(shipments[[#This Row],[Shipdate]])</f>
        <v>7</v>
      </c>
      <c r="L2293" t="str">
        <f>TEXT(shipments[[#This Row],[Shipdate]],"mmmm")</f>
        <v>July</v>
      </c>
      <c r="M2293">
        <f>_xlfn.XLOOKUP(shipments[[#This Row],[PID]],products[PID],products[Cost_per_box],"NA",0)</f>
        <v>3.85</v>
      </c>
      <c r="N2293">
        <f>shipments[[#This Row],[Boxes]]*shipments[[#This Row],[Cost Per Box]]</f>
        <v>5486.25</v>
      </c>
      <c r="O2293">
        <f>shipments[[#This Row],[Sales Amount]]-shipments[[#This Row],[Total Cost]]</f>
        <v>1635</v>
      </c>
      <c r="P2293" s="9">
        <f>shipments[[#This Row],[Profit]]/shipments[[#This Row],[Sales Amount]]</f>
        <v>0.22959452343338599</v>
      </c>
    </row>
    <row r="2294" spans="1:16" x14ac:dyDescent="1">
      <c r="A2294" t="s">
        <v>2333</v>
      </c>
      <c r="B2294" t="s">
        <v>8042</v>
      </c>
      <c r="C2294" t="s">
        <v>8013</v>
      </c>
      <c r="D2294" t="s">
        <v>8036</v>
      </c>
      <c r="E2294" s="1">
        <v>45042</v>
      </c>
      <c r="F2294">
        <v>7911</v>
      </c>
      <c r="G2294">
        <v>1319</v>
      </c>
      <c r="H2294" t="s">
        <v>6</v>
      </c>
      <c r="I2294" t="str">
        <f>_xlfn.XLOOKUP(shipments[[#This Row],[SPID]],people[SPID],people[Sales_person],"NA",0)</f>
        <v>Kaine Padly</v>
      </c>
      <c r="J2294">
        <f>YEAR(shipments[[#This Row],[Shipdate]])</f>
        <v>2023</v>
      </c>
      <c r="K2294">
        <f>MONTH(shipments[[#This Row],[Shipdate]])</f>
        <v>4</v>
      </c>
      <c r="L2294" t="str">
        <f>TEXT(shipments[[#This Row],[Shipdate]],"mmmm")</f>
        <v>April</v>
      </c>
      <c r="M2294">
        <f>_xlfn.XLOOKUP(shipments[[#This Row],[PID]],products[PID],products[Cost_per_box],"NA",0)</f>
        <v>3.85</v>
      </c>
      <c r="N2294">
        <f>shipments[[#This Row],[Boxes]]*shipments[[#This Row],[Cost Per Box]]</f>
        <v>5078.1500000000005</v>
      </c>
      <c r="O2294">
        <f>shipments[[#This Row],[Sales Amount]]-shipments[[#This Row],[Total Cost]]</f>
        <v>2832.8499999999995</v>
      </c>
      <c r="P2294" s="9">
        <f>shipments[[#This Row],[Profit]]/shipments[[#This Row],[Sales Amount]]</f>
        <v>0.35809000126406265</v>
      </c>
    </row>
    <row r="2295" spans="1:16" x14ac:dyDescent="1">
      <c r="A2295" t="s">
        <v>2334</v>
      </c>
      <c r="B2295" t="s">
        <v>8042</v>
      </c>
      <c r="C2295" t="s">
        <v>8014</v>
      </c>
      <c r="D2295" t="s">
        <v>8032</v>
      </c>
      <c r="E2295" s="1">
        <v>45302</v>
      </c>
      <c r="F2295">
        <v>463.5</v>
      </c>
      <c r="G2295">
        <v>52</v>
      </c>
      <c r="H2295" t="s">
        <v>6</v>
      </c>
      <c r="I2295" t="str">
        <f>_xlfn.XLOOKUP(shipments[[#This Row],[SPID]],people[SPID],people[Sales_person],"NA",0)</f>
        <v>Kaine Padly</v>
      </c>
      <c r="J2295">
        <f>YEAR(shipments[[#This Row],[Shipdate]])</f>
        <v>2024</v>
      </c>
      <c r="K2295">
        <f>MONTH(shipments[[#This Row],[Shipdate]])</f>
        <v>1</v>
      </c>
      <c r="L2295" t="str">
        <f>TEXT(shipments[[#This Row],[Shipdate]],"mmmm")</f>
        <v>January</v>
      </c>
      <c r="M2295">
        <f>_xlfn.XLOOKUP(shipments[[#This Row],[PID]],products[PID],products[Cost_per_box],"NA",0)</f>
        <v>5.72</v>
      </c>
      <c r="N2295">
        <f>shipments[[#This Row],[Boxes]]*shipments[[#This Row],[Cost Per Box]]</f>
        <v>297.44</v>
      </c>
      <c r="O2295">
        <f>shipments[[#This Row],[Sales Amount]]-shipments[[#This Row],[Total Cost]]</f>
        <v>166.06</v>
      </c>
      <c r="P2295" s="9">
        <f>shipments[[#This Row],[Profit]]/shipments[[#This Row],[Sales Amount]]</f>
        <v>0.35827400215749733</v>
      </c>
    </row>
    <row r="2296" spans="1:16" x14ac:dyDescent="1">
      <c r="A2296" t="s">
        <v>2335</v>
      </c>
      <c r="B2296" t="s">
        <v>8042</v>
      </c>
      <c r="C2296" t="s">
        <v>8014</v>
      </c>
      <c r="D2296" t="s">
        <v>8033</v>
      </c>
      <c r="E2296" s="1">
        <v>45474</v>
      </c>
      <c r="F2296">
        <v>1984.5</v>
      </c>
      <c r="G2296">
        <v>397</v>
      </c>
      <c r="H2296" t="s">
        <v>17</v>
      </c>
      <c r="I2296" t="str">
        <f>_xlfn.XLOOKUP(shipments[[#This Row],[SPID]],people[SPID],people[Sales_person],"NA",0)</f>
        <v>Kaine Padly</v>
      </c>
      <c r="J2296">
        <f>YEAR(shipments[[#This Row],[Shipdate]])</f>
        <v>2024</v>
      </c>
      <c r="K2296">
        <f>MONTH(shipments[[#This Row],[Shipdate]])</f>
        <v>7</v>
      </c>
      <c r="L2296" t="str">
        <f>TEXT(shipments[[#This Row],[Shipdate]],"mmmm")</f>
        <v>July</v>
      </c>
      <c r="M2296">
        <f>_xlfn.XLOOKUP(shipments[[#This Row],[PID]],products[PID],products[Cost_per_box],"NA",0)</f>
        <v>5.72</v>
      </c>
      <c r="N2296">
        <f>shipments[[#This Row],[Boxes]]*shipments[[#This Row],[Cost Per Box]]</f>
        <v>2270.8399999999997</v>
      </c>
      <c r="O2296">
        <f>shipments[[#This Row],[Sales Amount]]-shipments[[#This Row],[Total Cost]]</f>
        <v>-286.33999999999969</v>
      </c>
      <c r="P2296" s="9">
        <f>shipments[[#This Row],[Profit]]/shipments[[#This Row],[Sales Amount]]</f>
        <v>-0.14428823381204317</v>
      </c>
    </row>
    <row r="2297" spans="1:16" x14ac:dyDescent="1">
      <c r="A2297" t="s">
        <v>2336</v>
      </c>
      <c r="B2297" t="s">
        <v>8042</v>
      </c>
      <c r="C2297" t="s">
        <v>8014</v>
      </c>
      <c r="D2297" t="s">
        <v>8032</v>
      </c>
      <c r="E2297" s="1">
        <v>45266</v>
      </c>
      <c r="F2297">
        <v>3579.75</v>
      </c>
      <c r="G2297">
        <v>597</v>
      </c>
      <c r="H2297" t="s">
        <v>6</v>
      </c>
      <c r="I2297" t="str">
        <f>_xlfn.XLOOKUP(shipments[[#This Row],[SPID]],people[SPID],people[Sales_person],"NA",0)</f>
        <v>Kaine Padly</v>
      </c>
      <c r="J2297">
        <f>YEAR(shipments[[#This Row],[Shipdate]])</f>
        <v>2023</v>
      </c>
      <c r="K2297">
        <f>MONTH(shipments[[#This Row],[Shipdate]])</f>
        <v>12</v>
      </c>
      <c r="L2297" t="str">
        <f>TEXT(shipments[[#This Row],[Shipdate]],"mmmm")</f>
        <v>December</v>
      </c>
      <c r="M2297">
        <f>_xlfn.XLOOKUP(shipments[[#This Row],[PID]],products[PID],products[Cost_per_box],"NA",0)</f>
        <v>5.72</v>
      </c>
      <c r="N2297">
        <f>shipments[[#This Row],[Boxes]]*shipments[[#This Row],[Cost Per Box]]</f>
        <v>3414.8399999999997</v>
      </c>
      <c r="O2297">
        <f>shipments[[#This Row],[Sales Amount]]-shipments[[#This Row],[Total Cost]]</f>
        <v>164.91000000000031</v>
      </c>
      <c r="P2297" s="9">
        <f>shipments[[#This Row],[Profit]]/shipments[[#This Row],[Sales Amount]]</f>
        <v>4.6067462811648946E-2</v>
      </c>
    </row>
    <row r="2298" spans="1:16" x14ac:dyDescent="1">
      <c r="A2298" t="s">
        <v>2337</v>
      </c>
      <c r="B2298" t="s">
        <v>8042</v>
      </c>
      <c r="C2298" t="s">
        <v>8014</v>
      </c>
      <c r="D2298" t="s">
        <v>8036</v>
      </c>
      <c r="E2298" s="1">
        <v>45293</v>
      </c>
      <c r="F2298">
        <v>2108.25</v>
      </c>
      <c r="G2298">
        <v>302</v>
      </c>
      <c r="H2298" t="s">
        <v>6</v>
      </c>
      <c r="I2298" t="str">
        <f>_xlfn.XLOOKUP(shipments[[#This Row],[SPID]],people[SPID],people[Sales_person],"NA",0)</f>
        <v>Kaine Padly</v>
      </c>
      <c r="J2298">
        <f>YEAR(shipments[[#This Row],[Shipdate]])</f>
        <v>2024</v>
      </c>
      <c r="K2298">
        <f>MONTH(shipments[[#This Row],[Shipdate]])</f>
        <v>1</v>
      </c>
      <c r="L2298" t="str">
        <f>TEXT(shipments[[#This Row],[Shipdate]],"mmmm")</f>
        <v>January</v>
      </c>
      <c r="M2298">
        <f>_xlfn.XLOOKUP(shipments[[#This Row],[PID]],products[PID],products[Cost_per_box],"NA",0)</f>
        <v>5.72</v>
      </c>
      <c r="N2298">
        <f>shipments[[#This Row],[Boxes]]*shipments[[#This Row],[Cost Per Box]]</f>
        <v>1727.4399999999998</v>
      </c>
      <c r="O2298">
        <f>shipments[[#This Row],[Sales Amount]]-shipments[[#This Row],[Total Cost]]</f>
        <v>380.81000000000017</v>
      </c>
      <c r="P2298" s="9">
        <f>shipments[[#This Row],[Profit]]/shipments[[#This Row],[Sales Amount]]</f>
        <v>0.18062848333926251</v>
      </c>
    </row>
    <row r="2299" spans="1:16" x14ac:dyDescent="1">
      <c r="A2299" t="s">
        <v>2338</v>
      </c>
      <c r="B2299" t="s">
        <v>8042</v>
      </c>
      <c r="C2299" t="s">
        <v>8014</v>
      </c>
      <c r="D2299" t="s">
        <v>8033</v>
      </c>
      <c r="E2299" s="1">
        <v>45342</v>
      </c>
      <c r="F2299">
        <v>1325.25</v>
      </c>
      <c r="G2299">
        <v>221</v>
      </c>
      <c r="H2299" t="s">
        <v>6</v>
      </c>
      <c r="I2299" t="str">
        <f>_xlfn.XLOOKUP(shipments[[#This Row],[SPID]],people[SPID],people[Sales_person],"NA",0)</f>
        <v>Kaine Padly</v>
      </c>
      <c r="J2299">
        <f>YEAR(shipments[[#This Row],[Shipdate]])</f>
        <v>2024</v>
      </c>
      <c r="K2299">
        <f>MONTH(shipments[[#This Row],[Shipdate]])</f>
        <v>2</v>
      </c>
      <c r="L2299" t="str">
        <f>TEXT(shipments[[#This Row],[Shipdate]],"mmmm")</f>
        <v>February</v>
      </c>
      <c r="M2299">
        <f>_xlfn.XLOOKUP(shipments[[#This Row],[PID]],products[PID],products[Cost_per_box],"NA",0)</f>
        <v>5.72</v>
      </c>
      <c r="N2299">
        <f>shipments[[#This Row],[Boxes]]*shipments[[#This Row],[Cost Per Box]]</f>
        <v>1264.1199999999999</v>
      </c>
      <c r="O2299">
        <f>shipments[[#This Row],[Sales Amount]]-shipments[[#This Row],[Total Cost]]</f>
        <v>61.130000000000109</v>
      </c>
      <c r="P2299" s="9">
        <f>shipments[[#This Row],[Profit]]/shipments[[#This Row],[Sales Amount]]</f>
        <v>4.6127145821543189E-2</v>
      </c>
    </row>
    <row r="2300" spans="1:16" x14ac:dyDescent="1">
      <c r="A2300" t="s">
        <v>2339</v>
      </c>
      <c r="B2300" t="s">
        <v>8042</v>
      </c>
      <c r="C2300" t="s">
        <v>8015</v>
      </c>
      <c r="D2300" t="s">
        <v>8032</v>
      </c>
      <c r="E2300" s="1">
        <v>45243</v>
      </c>
      <c r="F2300">
        <v>8505</v>
      </c>
      <c r="G2300">
        <v>355</v>
      </c>
      <c r="H2300" t="s">
        <v>6</v>
      </c>
      <c r="I2300" t="str">
        <f>_xlfn.XLOOKUP(shipments[[#This Row],[SPID]],people[SPID],people[Sales_person],"NA",0)</f>
        <v>Kaine Padly</v>
      </c>
      <c r="J2300">
        <f>YEAR(shipments[[#This Row],[Shipdate]])</f>
        <v>2023</v>
      </c>
      <c r="K2300">
        <f>MONTH(shipments[[#This Row],[Shipdate]])</f>
        <v>11</v>
      </c>
      <c r="L2300" t="str">
        <f>TEXT(shipments[[#This Row],[Shipdate]],"mmmm")</f>
        <v>November</v>
      </c>
      <c r="M2300">
        <f>_xlfn.XLOOKUP(shipments[[#This Row],[PID]],products[PID],products[Cost_per_box],"NA",0)</f>
        <v>6.31</v>
      </c>
      <c r="N2300">
        <f>shipments[[#This Row],[Boxes]]*shipments[[#This Row],[Cost Per Box]]</f>
        <v>2240.0499999999997</v>
      </c>
      <c r="O2300">
        <f>shipments[[#This Row],[Sales Amount]]-shipments[[#This Row],[Total Cost]]</f>
        <v>6264.9500000000007</v>
      </c>
      <c r="P2300" s="9">
        <f>shipments[[#This Row],[Profit]]/shipments[[#This Row],[Sales Amount]]</f>
        <v>0.7366196355085245</v>
      </c>
    </row>
    <row r="2301" spans="1:16" x14ac:dyDescent="1">
      <c r="A2301" t="s">
        <v>2340</v>
      </c>
      <c r="B2301" t="s">
        <v>8042</v>
      </c>
      <c r="C2301" t="s">
        <v>8016</v>
      </c>
      <c r="D2301" t="s">
        <v>8037</v>
      </c>
      <c r="E2301" s="1">
        <v>45218</v>
      </c>
      <c r="F2301">
        <v>5519.25</v>
      </c>
      <c r="G2301">
        <v>230</v>
      </c>
      <c r="H2301" t="s">
        <v>6</v>
      </c>
      <c r="I2301" t="str">
        <f>_xlfn.XLOOKUP(shipments[[#This Row],[SPID]],people[SPID],people[Sales_person],"NA",0)</f>
        <v>Kaine Padly</v>
      </c>
      <c r="J2301">
        <f>YEAR(shipments[[#This Row],[Shipdate]])</f>
        <v>2023</v>
      </c>
      <c r="K2301">
        <f>MONTH(shipments[[#This Row],[Shipdate]])</f>
        <v>10</v>
      </c>
      <c r="L2301" t="str">
        <f>TEXT(shipments[[#This Row],[Shipdate]],"mmmm")</f>
        <v>October</v>
      </c>
      <c r="M2301">
        <f>_xlfn.XLOOKUP(shipments[[#This Row],[PID]],products[PID],products[Cost_per_box],"NA",0)</f>
        <v>9.94</v>
      </c>
      <c r="N2301">
        <f>shipments[[#This Row],[Boxes]]*shipments[[#This Row],[Cost Per Box]]</f>
        <v>2286.1999999999998</v>
      </c>
      <c r="O2301">
        <f>shipments[[#This Row],[Sales Amount]]-shipments[[#This Row],[Total Cost]]</f>
        <v>3233.05</v>
      </c>
      <c r="P2301" s="9">
        <f>shipments[[#This Row],[Profit]]/shipments[[#This Row],[Sales Amount]]</f>
        <v>0.58577705304162708</v>
      </c>
    </row>
    <row r="2302" spans="1:16" x14ac:dyDescent="1">
      <c r="A2302" t="s">
        <v>2341</v>
      </c>
      <c r="B2302" t="s">
        <v>8042</v>
      </c>
      <c r="C2302" t="s">
        <v>8016</v>
      </c>
      <c r="D2302" t="s">
        <v>8032</v>
      </c>
      <c r="E2302" s="1">
        <v>45502</v>
      </c>
      <c r="F2302">
        <v>4635</v>
      </c>
      <c r="G2302">
        <v>166</v>
      </c>
      <c r="H2302" t="s">
        <v>17</v>
      </c>
      <c r="I2302" t="str">
        <f>_xlfn.XLOOKUP(shipments[[#This Row],[SPID]],people[SPID],people[Sales_person],"NA",0)</f>
        <v>Kaine Padly</v>
      </c>
      <c r="J2302">
        <f>YEAR(shipments[[#This Row],[Shipdate]])</f>
        <v>2024</v>
      </c>
      <c r="K2302">
        <f>MONTH(shipments[[#This Row],[Shipdate]])</f>
        <v>7</v>
      </c>
      <c r="L2302" t="str">
        <f>TEXT(shipments[[#This Row],[Shipdate]],"mmmm")</f>
        <v>July</v>
      </c>
      <c r="M2302">
        <f>_xlfn.XLOOKUP(shipments[[#This Row],[PID]],products[PID],products[Cost_per_box],"NA",0)</f>
        <v>9.94</v>
      </c>
      <c r="N2302">
        <f>shipments[[#This Row],[Boxes]]*shipments[[#This Row],[Cost Per Box]]</f>
        <v>1650.04</v>
      </c>
      <c r="O2302">
        <f>shipments[[#This Row],[Sales Amount]]-shipments[[#This Row],[Total Cost]]</f>
        <v>2984.96</v>
      </c>
      <c r="P2302" s="9">
        <f>shipments[[#This Row],[Profit]]/shipments[[#This Row],[Sales Amount]]</f>
        <v>0.64400431499460631</v>
      </c>
    </row>
    <row r="2303" spans="1:16" x14ac:dyDescent="1">
      <c r="A2303" t="s">
        <v>2342</v>
      </c>
      <c r="B2303" t="s">
        <v>8042</v>
      </c>
      <c r="C2303" t="s">
        <v>8016</v>
      </c>
      <c r="D2303" t="s">
        <v>8037</v>
      </c>
      <c r="E2303" s="1">
        <v>45519</v>
      </c>
      <c r="F2303">
        <v>5724</v>
      </c>
      <c r="G2303">
        <v>229</v>
      </c>
      <c r="H2303" t="s">
        <v>17</v>
      </c>
      <c r="I2303" t="str">
        <f>_xlfn.XLOOKUP(shipments[[#This Row],[SPID]],people[SPID],people[Sales_person],"NA",0)</f>
        <v>Kaine Padly</v>
      </c>
      <c r="J2303">
        <f>YEAR(shipments[[#This Row],[Shipdate]])</f>
        <v>2024</v>
      </c>
      <c r="K2303">
        <f>MONTH(shipments[[#This Row],[Shipdate]])</f>
        <v>8</v>
      </c>
      <c r="L2303" t="str">
        <f>TEXT(shipments[[#This Row],[Shipdate]],"mmmm")</f>
        <v>August</v>
      </c>
      <c r="M2303">
        <f>_xlfn.XLOOKUP(shipments[[#This Row],[PID]],products[PID],products[Cost_per_box],"NA",0)</f>
        <v>9.94</v>
      </c>
      <c r="N2303">
        <f>shipments[[#This Row],[Boxes]]*shipments[[#This Row],[Cost Per Box]]</f>
        <v>2276.2599999999998</v>
      </c>
      <c r="O2303">
        <f>shipments[[#This Row],[Sales Amount]]-shipments[[#This Row],[Total Cost]]</f>
        <v>3447.7400000000002</v>
      </c>
      <c r="P2303" s="9">
        <f>shipments[[#This Row],[Profit]]/shipments[[#This Row],[Sales Amount]]</f>
        <v>0.60233053808525516</v>
      </c>
    </row>
    <row r="2304" spans="1:16" x14ac:dyDescent="1">
      <c r="A2304" t="s">
        <v>2343</v>
      </c>
      <c r="B2304" t="s">
        <v>8042</v>
      </c>
      <c r="C2304" t="s">
        <v>8017</v>
      </c>
      <c r="D2304" t="s">
        <v>8035</v>
      </c>
      <c r="E2304" s="1">
        <v>45169</v>
      </c>
      <c r="F2304">
        <v>2493</v>
      </c>
      <c r="G2304">
        <v>139</v>
      </c>
      <c r="H2304" t="s">
        <v>6</v>
      </c>
      <c r="I2304" t="str">
        <f>_xlfn.XLOOKUP(shipments[[#This Row],[SPID]],people[SPID],people[Sales_person],"NA",0)</f>
        <v>Kaine Padly</v>
      </c>
      <c r="J2304">
        <f>YEAR(shipments[[#This Row],[Shipdate]])</f>
        <v>2023</v>
      </c>
      <c r="K2304">
        <f>MONTH(shipments[[#This Row],[Shipdate]])</f>
        <v>8</v>
      </c>
      <c r="L2304" t="str">
        <f>TEXT(shipments[[#This Row],[Shipdate]],"mmmm")</f>
        <v>August</v>
      </c>
      <c r="M2304">
        <f>_xlfn.XLOOKUP(shipments[[#This Row],[PID]],products[PID],products[Cost_per_box],"NA",0)</f>
        <v>7.73</v>
      </c>
      <c r="N2304">
        <f>shipments[[#This Row],[Boxes]]*shipments[[#This Row],[Cost Per Box]]</f>
        <v>1074.47</v>
      </c>
      <c r="O2304">
        <f>shipments[[#This Row],[Sales Amount]]-shipments[[#This Row],[Total Cost]]</f>
        <v>1418.53</v>
      </c>
      <c r="P2304" s="9">
        <f>shipments[[#This Row],[Profit]]/shipments[[#This Row],[Sales Amount]]</f>
        <v>0.56900521460088249</v>
      </c>
    </row>
    <row r="2305" spans="1:16" x14ac:dyDescent="1">
      <c r="A2305" t="s">
        <v>2344</v>
      </c>
      <c r="B2305" t="s">
        <v>8042</v>
      </c>
      <c r="C2305" t="s">
        <v>8017</v>
      </c>
      <c r="D2305" t="s">
        <v>8036</v>
      </c>
      <c r="E2305" s="1">
        <v>45203</v>
      </c>
      <c r="F2305">
        <v>12154.5</v>
      </c>
      <c r="G2305">
        <v>676</v>
      </c>
      <c r="H2305" t="s">
        <v>6</v>
      </c>
      <c r="I2305" t="str">
        <f>_xlfn.XLOOKUP(shipments[[#This Row],[SPID]],people[SPID],people[Sales_person],"NA",0)</f>
        <v>Kaine Padly</v>
      </c>
      <c r="J2305">
        <f>YEAR(shipments[[#This Row],[Shipdate]])</f>
        <v>2023</v>
      </c>
      <c r="K2305">
        <f>MONTH(shipments[[#This Row],[Shipdate]])</f>
        <v>10</v>
      </c>
      <c r="L2305" t="str">
        <f>TEXT(shipments[[#This Row],[Shipdate]],"mmmm")</f>
        <v>October</v>
      </c>
      <c r="M2305">
        <f>_xlfn.XLOOKUP(shipments[[#This Row],[PID]],products[PID],products[Cost_per_box],"NA",0)</f>
        <v>7.73</v>
      </c>
      <c r="N2305">
        <f>shipments[[#This Row],[Boxes]]*shipments[[#This Row],[Cost Per Box]]</f>
        <v>5225.4800000000005</v>
      </c>
      <c r="O2305">
        <f>shipments[[#This Row],[Sales Amount]]-shipments[[#This Row],[Total Cost]]</f>
        <v>6929.0199999999995</v>
      </c>
      <c r="P2305" s="9">
        <f>shipments[[#This Row],[Profit]]/shipments[[#This Row],[Sales Amount]]</f>
        <v>0.57007857172240728</v>
      </c>
    </row>
    <row r="2306" spans="1:16" x14ac:dyDescent="1">
      <c r="A2306" t="s">
        <v>2345</v>
      </c>
      <c r="B2306" t="s">
        <v>8042</v>
      </c>
      <c r="C2306" t="s">
        <v>8017</v>
      </c>
      <c r="D2306" t="s">
        <v>8037</v>
      </c>
      <c r="E2306" s="1">
        <v>45376</v>
      </c>
      <c r="F2306">
        <v>3683.25</v>
      </c>
      <c r="G2306">
        <v>194</v>
      </c>
      <c r="H2306" t="s">
        <v>6</v>
      </c>
      <c r="I2306" t="str">
        <f>_xlfn.XLOOKUP(shipments[[#This Row],[SPID]],people[SPID],people[Sales_person],"NA",0)</f>
        <v>Kaine Padly</v>
      </c>
      <c r="J2306">
        <f>YEAR(shipments[[#This Row],[Shipdate]])</f>
        <v>2024</v>
      </c>
      <c r="K2306">
        <f>MONTH(shipments[[#This Row],[Shipdate]])</f>
        <v>3</v>
      </c>
      <c r="L2306" t="str">
        <f>TEXT(shipments[[#This Row],[Shipdate]],"mmmm")</f>
        <v>March</v>
      </c>
      <c r="M2306">
        <f>_xlfn.XLOOKUP(shipments[[#This Row],[PID]],products[PID],products[Cost_per_box],"NA",0)</f>
        <v>7.73</v>
      </c>
      <c r="N2306">
        <f>shipments[[#This Row],[Boxes]]*shipments[[#This Row],[Cost Per Box]]</f>
        <v>1499.6200000000001</v>
      </c>
      <c r="O2306">
        <f>shipments[[#This Row],[Sales Amount]]-shipments[[#This Row],[Total Cost]]</f>
        <v>2183.63</v>
      </c>
      <c r="P2306" s="9">
        <f>shipments[[#This Row],[Profit]]/shipments[[#This Row],[Sales Amount]]</f>
        <v>0.59285413697142475</v>
      </c>
    </row>
    <row r="2307" spans="1:16" x14ac:dyDescent="1">
      <c r="A2307" t="s">
        <v>2346</v>
      </c>
      <c r="B2307" t="s">
        <v>8042</v>
      </c>
      <c r="C2307" t="s">
        <v>8018</v>
      </c>
      <c r="D2307" t="s">
        <v>8032</v>
      </c>
      <c r="E2307" s="1">
        <v>45079</v>
      </c>
      <c r="F2307">
        <v>6446.25</v>
      </c>
      <c r="G2307">
        <v>294</v>
      </c>
      <c r="H2307" t="s">
        <v>6</v>
      </c>
      <c r="I2307" t="str">
        <f>_xlfn.XLOOKUP(shipments[[#This Row],[SPID]],people[SPID],people[Sales_person],"NA",0)</f>
        <v>Kaine Padly</v>
      </c>
      <c r="J2307">
        <f>YEAR(shipments[[#This Row],[Shipdate]])</f>
        <v>2023</v>
      </c>
      <c r="K2307">
        <f>MONTH(shipments[[#This Row],[Shipdate]])</f>
        <v>6</v>
      </c>
      <c r="L2307" t="str">
        <f>TEXT(shipments[[#This Row],[Shipdate]],"mmmm")</f>
        <v>June</v>
      </c>
      <c r="M2307">
        <f>_xlfn.XLOOKUP(shipments[[#This Row],[PID]],products[PID],products[Cost_per_box],"NA",0)</f>
        <v>3.68</v>
      </c>
      <c r="N2307">
        <f>shipments[[#This Row],[Boxes]]*shipments[[#This Row],[Cost Per Box]]</f>
        <v>1081.92</v>
      </c>
      <c r="O2307">
        <f>shipments[[#This Row],[Sales Amount]]-shipments[[#This Row],[Total Cost]]</f>
        <v>5364.33</v>
      </c>
      <c r="P2307" s="9">
        <f>shipments[[#This Row],[Profit]]/shipments[[#This Row],[Sales Amount]]</f>
        <v>0.83216288539848748</v>
      </c>
    </row>
    <row r="2308" spans="1:16" x14ac:dyDescent="1">
      <c r="A2308" t="s">
        <v>2347</v>
      </c>
      <c r="B2308" t="s">
        <v>8042</v>
      </c>
      <c r="C2308" t="s">
        <v>8018</v>
      </c>
      <c r="D2308" t="s">
        <v>8033</v>
      </c>
      <c r="E2308" s="1">
        <v>45414</v>
      </c>
      <c r="F2308">
        <v>7301.25</v>
      </c>
      <c r="G2308">
        <v>318</v>
      </c>
      <c r="H2308" t="s">
        <v>6</v>
      </c>
      <c r="I2308" t="str">
        <f>_xlfn.XLOOKUP(shipments[[#This Row],[SPID]],people[SPID],people[Sales_person],"NA",0)</f>
        <v>Kaine Padly</v>
      </c>
      <c r="J2308">
        <f>YEAR(shipments[[#This Row],[Shipdate]])</f>
        <v>2024</v>
      </c>
      <c r="K2308">
        <f>MONTH(shipments[[#This Row],[Shipdate]])</f>
        <v>5</v>
      </c>
      <c r="L2308" t="str">
        <f>TEXT(shipments[[#This Row],[Shipdate]],"mmmm")</f>
        <v>May</v>
      </c>
      <c r="M2308">
        <f>_xlfn.XLOOKUP(shipments[[#This Row],[PID]],products[PID],products[Cost_per_box],"NA",0)</f>
        <v>3.68</v>
      </c>
      <c r="N2308">
        <f>shipments[[#This Row],[Boxes]]*shipments[[#This Row],[Cost Per Box]]</f>
        <v>1170.24</v>
      </c>
      <c r="O2308">
        <f>shipments[[#This Row],[Sales Amount]]-shipments[[#This Row],[Total Cost]]</f>
        <v>6131.01</v>
      </c>
      <c r="P2308" s="9">
        <f>shipments[[#This Row],[Profit]]/shipments[[#This Row],[Sales Amount]]</f>
        <v>0.83972059578839242</v>
      </c>
    </row>
    <row r="2309" spans="1:16" x14ac:dyDescent="1">
      <c r="A2309" t="s">
        <v>2348</v>
      </c>
      <c r="B2309" t="s">
        <v>8042</v>
      </c>
      <c r="C2309" t="s">
        <v>8018</v>
      </c>
      <c r="D2309" t="s">
        <v>8037</v>
      </c>
      <c r="E2309" s="1">
        <v>45253</v>
      </c>
      <c r="F2309">
        <v>3352.5</v>
      </c>
      <c r="G2309">
        <v>168</v>
      </c>
      <c r="H2309" t="s">
        <v>6</v>
      </c>
      <c r="I2309" t="str">
        <f>_xlfn.XLOOKUP(shipments[[#This Row],[SPID]],people[SPID],people[Sales_person],"NA",0)</f>
        <v>Kaine Padly</v>
      </c>
      <c r="J2309">
        <f>YEAR(shipments[[#This Row],[Shipdate]])</f>
        <v>2023</v>
      </c>
      <c r="K2309">
        <f>MONTH(shipments[[#This Row],[Shipdate]])</f>
        <v>11</v>
      </c>
      <c r="L2309" t="str">
        <f>TEXT(shipments[[#This Row],[Shipdate]],"mmmm")</f>
        <v>November</v>
      </c>
      <c r="M2309">
        <f>_xlfn.XLOOKUP(shipments[[#This Row],[PID]],products[PID],products[Cost_per_box],"NA",0)</f>
        <v>3.68</v>
      </c>
      <c r="N2309">
        <f>shipments[[#This Row],[Boxes]]*shipments[[#This Row],[Cost Per Box]]</f>
        <v>618.24</v>
      </c>
      <c r="O2309">
        <f>shipments[[#This Row],[Sales Amount]]-shipments[[#This Row],[Total Cost]]</f>
        <v>2734.26</v>
      </c>
      <c r="P2309" s="9">
        <f>shipments[[#This Row],[Profit]]/shipments[[#This Row],[Sales Amount]]</f>
        <v>0.81558836689038039</v>
      </c>
    </row>
    <row r="2310" spans="1:16" x14ac:dyDescent="1">
      <c r="A2310" t="s">
        <v>2349</v>
      </c>
      <c r="B2310" t="s">
        <v>8042</v>
      </c>
      <c r="C2310" t="s">
        <v>8019</v>
      </c>
      <c r="D2310" t="s">
        <v>8034</v>
      </c>
      <c r="E2310" s="1">
        <v>45141</v>
      </c>
      <c r="F2310">
        <v>7758</v>
      </c>
      <c r="G2310">
        <v>647</v>
      </c>
      <c r="H2310" t="s">
        <v>6</v>
      </c>
      <c r="I2310" t="str">
        <f>_xlfn.XLOOKUP(shipments[[#This Row],[SPID]],people[SPID],people[Sales_person],"NA",0)</f>
        <v>Kaine Padly</v>
      </c>
      <c r="J2310">
        <f>YEAR(shipments[[#This Row],[Shipdate]])</f>
        <v>2023</v>
      </c>
      <c r="K2310">
        <f>MONTH(shipments[[#This Row],[Shipdate]])</f>
        <v>8</v>
      </c>
      <c r="L2310" t="str">
        <f>TEXT(shipments[[#This Row],[Shipdate]],"mmmm")</f>
        <v>August</v>
      </c>
      <c r="M2310">
        <f>_xlfn.XLOOKUP(shipments[[#This Row],[PID]],products[PID],products[Cost_per_box],"NA",0)</f>
        <v>8.2200000000000006</v>
      </c>
      <c r="N2310">
        <f>shipments[[#This Row],[Boxes]]*shipments[[#This Row],[Cost Per Box]]</f>
        <v>5318.34</v>
      </c>
      <c r="O2310">
        <f>shipments[[#This Row],[Sales Amount]]-shipments[[#This Row],[Total Cost]]</f>
        <v>2439.66</v>
      </c>
      <c r="P2310" s="9">
        <f>shipments[[#This Row],[Profit]]/shipments[[#This Row],[Sales Amount]]</f>
        <v>0.31447022428460941</v>
      </c>
    </row>
    <row r="2311" spans="1:16" x14ac:dyDescent="1">
      <c r="A2311" t="s">
        <v>2350</v>
      </c>
      <c r="B2311" t="s">
        <v>8042</v>
      </c>
      <c r="C2311" t="s">
        <v>8019</v>
      </c>
      <c r="D2311" t="s">
        <v>8037</v>
      </c>
      <c r="E2311" s="1">
        <v>45110</v>
      </c>
      <c r="F2311">
        <v>9893.25</v>
      </c>
      <c r="G2311">
        <v>619</v>
      </c>
      <c r="H2311" t="s">
        <v>6</v>
      </c>
      <c r="I2311" t="str">
        <f>_xlfn.XLOOKUP(shipments[[#This Row],[SPID]],people[SPID],people[Sales_person],"NA",0)</f>
        <v>Kaine Padly</v>
      </c>
      <c r="J2311">
        <f>YEAR(shipments[[#This Row],[Shipdate]])</f>
        <v>2023</v>
      </c>
      <c r="K2311">
        <f>MONTH(shipments[[#This Row],[Shipdate]])</f>
        <v>7</v>
      </c>
      <c r="L2311" t="str">
        <f>TEXT(shipments[[#This Row],[Shipdate]],"mmmm")</f>
        <v>July</v>
      </c>
      <c r="M2311">
        <f>_xlfn.XLOOKUP(shipments[[#This Row],[PID]],products[PID],products[Cost_per_box],"NA",0)</f>
        <v>8.2200000000000006</v>
      </c>
      <c r="N2311">
        <f>shipments[[#This Row],[Boxes]]*shipments[[#This Row],[Cost Per Box]]</f>
        <v>5088.18</v>
      </c>
      <c r="O2311">
        <f>shipments[[#This Row],[Sales Amount]]-shipments[[#This Row],[Total Cost]]</f>
        <v>4805.07</v>
      </c>
      <c r="P2311" s="9">
        <f>shipments[[#This Row],[Profit]]/shipments[[#This Row],[Sales Amount]]</f>
        <v>0.48569175953301491</v>
      </c>
    </row>
    <row r="2312" spans="1:16" x14ac:dyDescent="1">
      <c r="A2312" t="s">
        <v>2351</v>
      </c>
      <c r="B2312" t="s">
        <v>8042</v>
      </c>
      <c r="C2312" t="s">
        <v>8019</v>
      </c>
      <c r="D2312" t="s">
        <v>8032</v>
      </c>
      <c r="E2312" s="1">
        <v>44930</v>
      </c>
      <c r="F2312">
        <v>855</v>
      </c>
      <c r="G2312">
        <v>72</v>
      </c>
      <c r="H2312" t="s">
        <v>6</v>
      </c>
      <c r="I2312" t="str">
        <f>_xlfn.XLOOKUP(shipments[[#This Row],[SPID]],people[SPID],people[Sales_person],"NA",0)</f>
        <v>Kaine Padly</v>
      </c>
      <c r="J2312">
        <f>YEAR(shipments[[#This Row],[Shipdate]])</f>
        <v>2023</v>
      </c>
      <c r="K2312">
        <f>MONTH(shipments[[#This Row],[Shipdate]])</f>
        <v>1</v>
      </c>
      <c r="L2312" t="str">
        <f>TEXT(shipments[[#This Row],[Shipdate]],"mmmm")</f>
        <v>January</v>
      </c>
      <c r="M2312">
        <f>_xlfn.XLOOKUP(shipments[[#This Row],[PID]],products[PID],products[Cost_per_box],"NA",0)</f>
        <v>8.2200000000000006</v>
      </c>
      <c r="N2312">
        <f>shipments[[#This Row],[Boxes]]*shipments[[#This Row],[Cost Per Box]]</f>
        <v>591.84</v>
      </c>
      <c r="O2312">
        <f>shipments[[#This Row],[Sales Amount]]-shipments[[#This Row],[Total Cost]]</f>
        <v>263.15999999999997</v>
      </c>
      <c r="P2312" s="9">
        <f>shipments[[#This Row],[Profit]]/shipments[[#This Row],[Sales Amount]]</f>
        <v>0.3077894736842105</v>
      </c>
    </row>
    <row r="2313" spans="1:16" x14ac:dyDescent="1">
      <c r="A2313" t="s">
        <v>2352</v>
      </c>
      <c r="B2313" t="s">
        <v>8042</v>
      </c>
      <c r="C2313" t="s">
        <v>8019</v>
      </c>
      <c r="D2313" t="s">
        <v>8036</v>
      </c>
      <c r="E2313" s="1">
        <v>45184</v>
      </c>
      <c r="F2313">
        <v>8003.25</v>
      </c>
      <c r="G2313">
        <v>667</v>
      </c>
      <c r="H2313" t="s">
        <v>6</v>
      </c>
      <c r="I2313" t="str">
        <f>_xlfn.XLOOKUP(shipments[[#This Row],[SPID]],people[SPID],people[Sales_person],"NA",0)</f>
        <v>Kaine Padly</v>
      </c>
      <c r="J2313">
        <f>YEAR(shipments[[#This Row],[Shipdate]])</f>
        <v>2023</v>
      </c>
      <c r="K2313">
        <f>MONTH(shipments[[#This Row],[Shipdate]])</f>
        <v>9</v>
      </c>
      <c r="L2313" t="str">
        <f>TEXT(shipments[[#This Row],[Shipdate]],"mmmm")</f>
        <v>September</v>
      </c>
      <c r="M2313">
        <f>_xlfn.XLOOKUP(shipments[[#This Row],[PID]],products[PID],products[Cost_per_box],"NA",0)</f>
        <v>8.2200000000000006</v>
      </c>
      <c r="N2313">
        <f>shipments[[#This Row],[Boxes]]*shipments[[#This Row],[Cost Per Box]]</f>
        <v>5482.7400000000007</v>
      </c>
      <c r="O2313">
        <f>shipments[[#This Row],[Sales Amount]]-shipments[[#This Row],[Total Cost]]</f>
        <v>2520.5099999999993</v>
      </c>
      <c r="P2313" s="9">
        <f>shipments[[#This Row],[Profit]]/shipments[[#This Row],[Sales Amount]]</f>
        <v>0.31493580732827281</v>
      </c>
    </row>
    <row r="2314" spans="1:16" x14ac:dyDescent="1">
      <c r="A2314" t="s">
        <v>2353</v>
      </c>
      <c r="B2314" t="s">
        <v>8042</v>
      </c>
      <c r="C2314" t="s">
        <v>8019</v>
      </c>
      <c r="D2314" t="s">
        <v>8036</v>
      </c>
      <c r="E2314" s="1">
        <v>45173</v>
      </c>
      <c r="F2314">
        <v>10192.5</v>
      </c>
      <c r="G2314">
        <v>785</v>
      </c>
      <c r="H2314" t="s">
        <v>6</v>
      </c>
      <c r="I2314" t="str">
        <f>_xlfn.XLOOKUP(shipments[[#This Row],[SPID]],people[SPID],people[Sales_person],"NA",0)</f>
        <v>Kaine Padly</v>
      </c>
      <c r="J2314">
        <f>YEAR(shipments[[#This Row],[Shipdate]])</f>
        <v>2023</v>
      </c>
      <c r="K2314">
        <f>MONTH(shipments[[#This Row],[Shipdate]])</f>
        <v>9</v>
      </c>
      <c r="L2314" t="str">
        <f>TEXT(shipments[[#This Row],[Shipdate]],"mmmm")</f>
        <v>September</v>
      </c>
      <c r="M2314">
        <f>_xlfn.XLOOKUP(shipments[[#This Row],[PID]],products[PID],products[Cost_per_box],"NA",0)</f>
        <v>8.2200000000000006</v>
      </c>
      <c r="N2314">
        <f>shipments[[#This Row],[Boxes]]*shipments[[#This Row],[Cost Per Box]]</f>
        <v>6452.7000000000007</v>
      </c>
      <c r="O2314">
        <f>shipments[[#This Row],[Sales Amount]]-shipments[[#This Row],[Total Cost]]</f>
        <v>3739.7999999999993</v>
      </c>
      <c r="P2314" s="9">
        <f>shipments[[#This Row],[Profit]]/shipments[[#This Row],[Sales Amount]]</f>
        <v>0.36691685062545981</v>
      </c>
    </row>
    <row r="2315" spans="1:16" x14ac:dyDescent="1">
      <c r="A2315" t="s">
        <v>2354</v>
      </c>
      <c r="B2315" t="s">
        <v>8042</v>
      </c>
      <c r="C2315" t="s">
        <v>8019</v>
      </c>
      <c r="D2315" t="s">
        <v>8037</v>
      </c>
      <c r="E2315" s="1">
        <v>45436</v>
      </c>
      <c r="F2315">
        <v>4619.25</v>
      </c>
      <c r="G2315">
        <v>356</v>
      </c>
      <c r="H2315" t="s">
        <v>6</v>
      </c>
      <c r="I2315" t="str">
        <f>_xlfn.XLOOKUP(shipments[[#This Row],[SPID]],people[SPID],people[Sales_person],"NA",0)</f>
        <v>Kaine Padly</v>
      </c>
      <c r="J2315">
        <f>YEAR(shipments[[#This Row],[Shipdate]])</f>
        <v>2024</v>
      </c>
      <c r="K2315">
        <f>MONTH(shipments[[#This Row],[Shipdate]])</f>
        <v>5</v>
      </c>
      <c r="L2315" t="str">
        <f>TEXT(shipments[[#This Row],[Shipdate]],"mmmm")</f>
        <v>May</v>
      </c>
      <c r="M2315">
        <f>_xlfn.XLOOKUP(shipments[[#This Row],[PID]],products[PID],products[Cost_per_box],"NA",0)</f>
        <v>8.2200000000000006</v>
      </c>
      <c r="N2315">
        <f>shipments[[#This Row],[Boxes]]*shipments[[#This Row],[Cost Per Box]]</f>
        <v>2926.32</v>
      </c>
      <c r="O2315">
        <f>shipments[[#This Row],[Sales Amount]]-shipments[[#This Row],[Total Cost]]</f>
        <v>1692.9299999999998</v>
      </c>
      <c r="P2315" s="9">
        <f>shipments[[#This Row],[Profit]]/shipments[[#This Row],[Sales Amount]]</f>
        <v>0.3664945608053255</v>
      </c>
    </row>
    <row r="2316" spans="1:16" x14ac:dyDescent="1">
      <c r="A2316" t="s">
        <v>2355</v>
      </c>
      <c r="B2316" t="s">
        <v>8042</v>
      </c>
      <c r="C2316" t="s">
        <v>8020</v>
      </c>
      <c r="D2316" t="s">
        <v>8033</v>
      </c>
      <c r="E2316" s="1">
        <v>44957</v>
      </c>
      <c r="F2316">
        <v>10512</v>
      </c>
      <c r="G2316">
        <v>554</v>
      </c>
      <c r="H2316" t="s">
        <v>6</v>
      </c>
      <c r="I2316" t="str">
        <f>_xlfn.XLOOKUP(shipments[[#This Row],[SPID]],people[SPID],people[Sales_person],"NA",0)</f>
        <v>Kaine Padly</v>
      </c>
      <c r="J2316">
        <f>YEAR(shipments[[#This Row],[Shipdate]])</f>
        <v>2023</v>
      </c>
      <c r="K2316">
        <f>MONTH(shipments[[#This Row],[Shipdate]])</f>
        <v>1</v>
      </c>
      <c r="L2316" t="str">
        <f>TEXT(shipments[[#This Row],[Shipdate]],"mmmm")</f>
        <v>January</v>
      </c>
      <c r="M2316">
        <f>_xlfn.XLOOKUP(shipments[[#This Row],[PID]],products[PID],products[Cost_per_box],"NA",0)</f>
        <v>10.23</v>
      </c>
      <c r="N2316">
        <f>shipments[[#This Row],[Boxes]]*shipments[[#This Row],[Cost Per Box]]</f>
        <v>5667.42</v>
      </c>
      <c r="O2316">
        <f>shipments[[#This Row],[Sales Amount]]-shipments[[#This Row],[Total Cost]]</f>
        <v>4844.58</v>
      </c>
      <c r="P2316" s="9">
        <f>shipments[[#This Row],[Profit]]/shipments[[#This Row],[Sales Amount]]</f>
        <v>0.46086187214611873</v>
      </c>
    </row>
    <row r="2317" spans="1:16" x14ac:dyDescent="1">
      <c r="A2317" t="s">
        <v>2356</v>
      </c>
      <c r="B2317" t="s">
        <v>8042</v>
      </c>
      <c r="C2317" t="s">
        <v>8020</v>
      </c>
      <c r="D2317" t="s">
        <v>8034</v>
      </c>
      <c r="E2317" s="1">
        <v>44958</v>
      </c>
      <c r="F2317">
        <v>8331.75</v>
      </c>
      <c r="G2317">
        <v>439</v>
      </c>
      <c r="H2317" t="s">
        <v>6</v>
      </c>
      <c r="I2317" t="str">
        <f>_xlfn.XLOOKUP(shipments[[#This Row],[SPID]],people[SPID],people[Sales_person],"NA",0)</f>
        <v>Kaine Padly</v>
      </c>
      <c r="J2317">
        <f>YEAR(shipments[[#This Row],[Shipdate]])</f>
        <v>2023</v>
      </c>
      <c r="K2317">
        <f>MONTH(shipments[[#This Row],[Shipdate]])</f>
        <v>2</v>
      </c>
      <c r="L2317" t="str">
        <f>TEXT(shipments[[#This Row],[Shipdate]],"mmmm")</f>
        <v>February</v>
      </c>
      <c r="M2317">
        <f>_xlfn.XLOOKUP(shipments[[#This Row],[PID]],products[PID],products[Cost_per_box],"NA",0)</f>
        <v>10.23</v>
      </c>
      <c r="N2317">
        <f>shipments[[#This Row],[Boxes]]*shipments[[#This Row],[Cost Per Box]]</f>
        <v>4490.97</v>
      </c>
      <c r="O2317">
        <f>shipments[[#This Row],[Sales Amount]]-shipments[[#This Row],[Total Cost]]</f>
        <v>3840.7799999999997</v>
      </c>
      <c r="P2317" s="9">
        <f>shipments[[#This Row],[Profit]]/shipments[[#This Row],[Sales Amount]]</f>
        <v>0.4609811864254208</v>
      </c>
    </row>
    <row r="2318" spans="1:16" x14ac:dyDescent="1">
      <c r="A2318" t="s">
        <v>2357</v>
      </c>
      <c r="B2318" t="s">
        <v>8042</v>
      </c>
      <c r="C2318" t="s">
        <v>8021</v>
      </c>
      <c r="D2318" t="s">
        <v>8032</v>
      </c>
      <c r="E2318" s="1">
        <v>45363</v>
      </c>
      <c r="F2318">
        <v>5402.25</v>
      </c>
      <c r="G2318">
        <v>416</v>
      </c>
      <c r="H2318" t="s">
        <v>6</v>
      </c>
      <c r="I2318" t="str">
        <f>_xlfn.XLOOKUP(shipments[[#This Row],[SPID]],people[SPID],people[Sales_person],"NA",0)</f>
        <v>Kaine Padly</v>
      </c>
      <c r="J2318">
        <f>YEAR(shipments[[#This Row],[Shipdate]])</f>
        <v>2024</v>
      </c>
      <c r="K2318">
        <f>MONTH(shipments[[#This Row],[Shipdate]])</f>
        <v>3</v>
      </c>
      <c r="L2318" t="str">
        <f>TEXT(shipments[[#This Row],[Shipdate]],"mmmm")</f>
        <v>March</v>
      </c>
      <c r="M2318">
        <f>_xlfn.XLOOKUP(shipments[[#This Row],[PID]],products[PID],products[Cost_per_box],"NA",0)</f>
        <v>4.74</v>
      </c>
      <c r="N2318">
        <f>shipments[[#This Row],[Boxes]]*shipments[[#This Row],[Cost Per Box]]</f>
        <v>1971.8400000000001</v>
      </c>
      <c r="O2318">
        <f>shipments[[#This Row],[Sales Amount]]-shipments[[#This Row],[Total Cost]]</f>
        <v>3430.41</v>
      </c>
      <c r="P2318" s="9">
        <f>shipments[[#This Row],[Profit]]/shipments[[#This Row],[Sales Amount]]</f>
        <v>0.63499652922393446</v>
      </c>
    </row>
    <row r="2319" spans="1:16" x14ac:dyDescent="1">
      <c r="A2319" t="s">
        <v>2358</v>
      </c>
      <c r="B2319" t="s">
        <v>8042</v>
      </c>
      <c r="C2319" t="s">
        <v>8022</v>
      </c>
      <c r="D2319" t="s">
        <v>8034</v>
      </c>
      <c r="E2319" s="1">
        <v>45257</v>
      </c>
      <c r="F2319">
        <v>7857</v>
      </c>
      <c r="G2319">
        <v>1310</v>
      </c>
      <c r="H2319" t="s">
        <v>6</v>
      </c>
      <c r="I2319" t="str">
        <f>_xlfn.XLOOKUP(shipments[[#This Row],[SPID]],people[SPID],people[Sales_person],"NA",0)</f>
        <v>Kaine Padly</v>
      </c>
      <c r="J2319">
        <f>YEAR(shipments[[#This Row],[Shipdate]])</f>
        <v>2023</v>
      </c>
      <c r="K2319">
        <f>MONTH(shipments[[#This Row],[Shipdate]])</f>
        <v>11</v>
      </c>
      <c r="L2319" t="str">
        <f>TEXT(shipments[[#This Row],[Shipdate]],"mmmm")</f>
        <v>November</v>
      </c>
      <c r="M2319">
        <f>_xlfn.XLOOKUP(shipments[[#This Row],[PID]],products[PID],products[Cost_per_box],"NA",0)</f>
        <v>10.51</v>
      </c>
      <c r="N2319">
        <f>shipments[[#This Row],[Boxes]]*shipments[[#This Row],[Cost Per Box]]</f>
        <v>13768.1</v>
      </c>
      <c r="O2319">
        <f>shipments[[#This Row],[Sales Amount]]-shipments[[#This Row],[Total Cost]]</f>
        <v>-5911.1</v>
      </c>
      <c r="P2319" s="9">
        <f>shipments[[#This Row],[Profit]]/shipments[[#This Row],[Sales Amount]]</f>
        <v>-0.75233549700903657</v>
      </c>
    </row>
    <row r="2320" spans="1:16" x14ac:dyDescent="1">
      <c r="A2320" t="s">
        <v>2359</v>
      </c>
      <c r="B2320" t="s">
        <v>8042</v>
      </c>
      <c r="C2320" t="s">
        <v>8022</v>
      </c>
      <c r="D2320" t="s">
        <v>8037</v>
      </c>
      <c r="E2320" s="1">
        <v>44972</v>
      </c>
      <c r="F2320">
        <v>13047.75</v>
      </c>
      <c r="G2320">
        <v>1305</v>
      </c>
      <c r="H2320" t="s">
        <v>6</v>
      </c>
      <c r="I2320" t="str">
        <f>_xlfn.XLOOKUP(shipments[[#This Row],[SPID]],people[SPID],people[Sales_person],"NA",0)</f>
        <v>Kaine Padly</v>
      </c>
      <c r="J2320">
        <f>YEAR(shipments[[#This Row],[Shipdate]])</f>
        <v>2023</v>
      </c>
      <c r="K2320">
        <f>MONTH(shipments[[#This Row],[Shipdate]])</f>
        <v>2</v>
      </c>
      <c r="L2320" t="str">
        <f>TEXT(shipments[[#This Row],[Shipdate]],"mmmm")</f>
        <v>February</v>
      </c>
      <c r="M2320">
        <f>_xlfn.XLOOKUP(shipments[[#This Row],[PID]],products[PID],products[Cost_per_box],"NA",0)</f>
        <v>10.51</v>
      </c>
      <c r="N2320">
        <f>shipments[[#This Row],[Boxes]]*shipments[[#This Row],[Cost Per Box]]</f>
        <v>13715.55</v>
      </c>
      <c r="O2320">
        <f>shipments[[#This Row],[Sales Amount]]-shipments[[#This Row],[Total Cost]]</f>
        <v>-667.79999999999927</v>
      </c>
      <c r="P2320" s="9">
        <f>shipments[[#This Row],[Profit]]/shipments[[#This Row],[Sales Amount]]</f>
        <v>-5.1181238144507618E-2</v>
      </c>
    </row>
    <row r="2321" spans="1:16" x14ac:dyDescent="1">
      <c r="A2321" t="s">
        <v>2360</v>
      </c>
      <c r="B2321" t="s">
        <v>8042</v>
      </c>
      <c r="C2321" t="s">
        <v>8022</v>
      </c>
      <c r="D2321" t="s">
        <v>8032</v>
      </c>
      <c r="E2321" s="1">
        <v>45540</v>
      </c>
      <c r="F2321">
        <v>13461.75</v>
      </c>
      <c r="G2321">
        <v>1496</v>
      </c>
      <c r="H2321" t="s">
        <v>25</v>
      </c>
      <c r="I2321" t="str">
        <f>_xlfn.XLOOKUP(shipments[[#This Row],[SPID]],people[SPID],people[Sales_person],"NA",0)</f>
        <v>Kaine Padly</v>
      </c>
      <c r="J2321">
        <f>YEAR(shipments[[#This Row],[Shipdate]])</f>
        <v>2024</v>
      </c>
      <c r="K2321">
        <f>MONTH(shipments[[#This Row],[Shipdate]])</f>
        <v>9</v>
      </c>
      <c r="L2321" t="str">
        <f>TEXT(shipments[[#This Row],[Shipdate]],"mmmm")</f>
        <v>September</v>
      </c>
      <c r="M2321">
        <f>_xlfn.XLOOKUP(shipments[[#This Row],[PID]],products[PID],products[Cost_per_box],"NA",0)</f>
        <v>10.51</v>
      </c>
      <c r="N2321">
        <f>shipments[[#This Row],[Boxes]]*shipments[[#This Row],[Cost Per Box]]</f>
        <v>15722.96</v>
      </c>
      <c r="O2321">
        <f>shipments[[#This Row],[Sales Amount]]-shipments[[#This Row],[Total Cost]]</f>
        <v>-2261.2099999999991</v>
      </c>
      <c r="P2321" s="9">
        <f>shipments[[#This Row],[Profit]]/shipments[[#This Row],[Sales Amount]]</f>
        <v>-0.16797296042490753</v>
      </c>
    </row>
    <row r="2322" spans="1:16" x14ac:dyDescent="1">
      <c r="A2322" t="s">
        <v>2361</v>
      </c>
      <c r="B2322" t="s">
        <v>8042</v>
      </c>
      <c r="C2322" t="s">
        <v>8022</v>
      </c>
      <c r="D2322" t="s">
        <v>8032</v>
      </c>
      <c r="E2322" s="1">
        <v>45299</v>
      </c>
      <c r="F2322">
        <v>4452.75</v>
      </c>
      <c r="G2322">
        <v>637</v>
      </c>
      <c r="H2322" t="s">
        <v>6</v>
      </c>
      <c r="I2322" t="str">
        <f>_xlfn.XLOOKUP(shipments[[#This Row],[SPID]],people[SPID],people[Sales_person],"NA",0)</f>
        <v>Kaine Padly</v>
      </c>
      <c r="J2322">
        <f>YEAR(shipments[[#This Row],[Shipdate]])</f>
        <v>2024</v>
      </c>
      <c r="K2322">
        <f>MONTH(shipments[[#This Row],[Shipdate]])</f>
        <v>1</v>
      </c>
      <c r="L2322" t="str">
        <f>TEXT(shipments[[#This Row],[Shipdate]],"mmmm")</f>
        <v>January</v>
      </c>
      <c r="M2322">
        <f>_xlfn.XLOOKUP(shipments[[#This Row],[PID]],products[PID],products[Cost_per_box],"NA",0)</f>
        <v>10.51</v>
      </c>
      <c r="N2322">
        <f>shipments[[#This Row],[Boxes]]*shipments[[#This Row],[Cost Per Box]]</f>
        <v>6694.87</v>
      </c>
      <c r="O2322">
        <f>shipments[[#This Row],[Sales Amount]]-shipments[[#This Row],[Total Cost]]</f>
        <v>-2242.12</v>
      </c>
      <c r="P2322" s="9">
        <f>shipments[[#This Row],[Profit]]/shipments[[#This Row],[Sales Amount]]</f>
        <v>-0.50353601706810391</v>
      </c>
    </row>
    <row r="2323" spans="1:16" x14ac:dyDescent="1">
      <c r="A2323" t="s">
        <v>2362</v>
      </c>
      <c r="B2323" t="s">
        <v>8042</v>
      </c>
      <c r="C2323" t="s">
        <v>8022</v>
      </c>
      <c r="D2323" t="s">
        <v>8035</v>
      </c>
      <c r="E2323" s="1">
        <v>45083</v>
      </c>
      <c r="F2323">
        <v>3719.25</v>
      </c>
      <c r="G2323">
        <v>532</v>
      </c>
      <c r="H2323" t="s">
        <v>6</v>
      </c>
      <c r="I2323" t="str">
        <f>_xlfn.XLOOKUP(shipments[[#This Row],[SPID]],people[SPID],people[Sales_person],"NA",0)</f>
        <v>Kaine Padly</v>
      </c>
      <c r="J2323">
        <f>YEAR(shipments[[#This Row],[Shipdate]])</f>
        <v>2023</v>
      </c>
      <c r="K2323">
        <f>MONTH(shipments[[#This Row],[Shipdate]])</f>
        <v>6</v>
      </c>
      <c r="L2323" t="str">
        <f>TEXT(shipments[[#This Row],[Shipdate]],"mmmm")</f>
        <v>June</v>
      </c>
      <c r="M2323">
        <f>_xlfn.XLOOKUP(shipments[[#This Row],[PID]],products[PID],products[Cost_per_box],"NA",0)</f>
        <v>10.51</v>
      </c>
      <c r="N2323">
        <f>shipments[[#This Row],[Boxes]]*shipments[[#This Row],[Cost Per Box]]</f>
        <v>5591.32</v>
      </c>
      <c r="O2323">
        <f>shipments[[#This Row],[Sales Amount]]-shipments[[#This Row],[Total Cost]]</f>
        <v>-1872.0699999999997</v>
      </c>
      <c r="P2323" s="9">
        <f>shipments[[#This Row],[Profit]]/shipments[[#This Row],[Sales Amount]]</f>
        <v>-0.50334610472541497</v>
      </c>
    </row>
    <row r="2324" spans="1:16" x14ac:dyDescent="1">
      <c r="A2324" t="s">
        <v>2363</v>
      </c>
      <c r="B2324" t="s">
        <v>8042</v>
      </c>
      <c r="C2324" t="s">
        <v>8022</v>
      </c>
      <c r="D2324" t="s">
        <v>8033</v>
      </c>
      <c r="E2324" s="1">
        <v>45503</v>
      </c>
      <c r="F2324">
        <v>189</v>
      </c>
      <c r="G2324">
        <v>32</v>
      </c>
      <c r="H2324" t="s">
        <v>17</v>
      </c>
      <c r="I2324" t="str">
        <f>_xlfn.XLOOKUP(shipments[[#This Row],[SPID]],people[SPID],people[Sales_person],"NA",0)</f>
        <v>Kaine Padly</v>
      </c>
      <c r="J2324">
        <f>YEAR(shipments[[#This Row],[Shipdate]])</f>
        <v>2024</v>
      </c>
      <c r="K2324">
        <f>MONTH(shipments[[#This Row],[Shipdate]])</f>
        <v>7</v>
      </c>
      <c r="L2324" t="str">
        <f>TEXT(shipments[[#This Row],[Shipdate]],"mmmm")</f>
        <v>July</v>
      </c>
      <c r="M2324">
        <f>_xlfn.XLOOKUP(shipments[[#This Row],[PID]],products[PID],products[Cost_per_box],"NA",0)</f>
        <v>10.51</v>
      </c>
      <c r="N2324">
        <f>shipments[[#This Row],[Boxes]]*shipments[[#This Row],[Cost Per Box]]</f>
        <v>336.32</v>
      </c>
      <c r="O2324">
        <f>shipments[[#This Row],[Sales Amount]]-shipments[[#This Row],[Total Cost]]</f>
        <v>-147.32</v>
      </c>
      <c r="P2324" s="9">
        <f>shipments[[#This Row],[Profit]]/shipments[[#This Row],[Sales Amount]]</f>
        <v>-0.77947089947089943</v>
      </c>
    </row>
    <row r="2325" spans="1:16" x14ac:dyDescent="1">
      <c r="A2325" t="s">
        <v>2364</v>
      </c>
      <c r="B2325" t="s">
        <v>8042</v>
      </c>
      <c r="C2325" t="s">
        <v>8023</v>
      </c>
      <c r="D2325" t="s">
        <v>8036</v>
      </c>
      <c r="E2325" s="1">
        <v>44960</v>
      </c>
      <c r="F2325">
        <v>4164.75</v>
      </c>
      <c r="G2325">
        <v>232</v>
      </c>
      <c r="H2325" t="s">
        <v>6</v>
      </c>
      <c r="I2325" t="str">
        <f>_xlfn.XLOOKUP(shipments[[#This Row],[SPID]],people[SPID],people[Sales_person],"NA",0)</f>
        <v>Kaine Padly</v>
      </c>
      <c r="J2325">
        <f>YEAR(shipments[[#This Row],[Shipdate]])</f>
        <v>2023</v>
      </c>
      <c r="K2325">
        <f>MONTH(shipments[[#This Row],[Shipdate]])</f>
        <v>2</v>
      </c>
      <c r="L2325" t="str">
        <f>TEXT(shipments[[#This Row],[Shipdate]],"mmmm")</f>
        <v>February</v>
      </c>
      <c r="M2325">
        <f>_xlfn.XLOOKUP(shipments[[#This Row],[PID]],products[PID],products[Cost_per_box],"NA",0)</f>
        <v>6.43</v>
      </c>
      <c r="N2325">
        <f>shipments[[#This Row],[Boxes]]*shipments[[#This Row],[Cost Per Box]]</f>
        <v>1491.76</v>
      </c>
      <c r="O2325">
        <f>shipments[[#This Row],[Sales Amount]]-shipments[[#This Row],[Total Cost]]</f>
        <v>2672.99</v>
      </c>
      <c r="P2325" s="9">
        <f>shipments[[#This Row],[Profit]]/shipments[[#This Row],[Sales Amount]]</f>
        <v>0.64181283390359556</v>
      </c>
    </row>
    <row r="2326" spans="1:16" x14ac:dyDescent="1">
      <c r="A2326" t="s">
        <v>2365</v>
      </c>
      <c r="B2326" t="s">
        <v>8042</v>
      </c>
      <c r="C2326" t="s">
        <v>8023</v>
      </c>
      <c r="D2326" t="s">
        <v>8032</v>
      </c>
      <c r="E2326" s="1">
        <v>45218</v>
      </c>
      <c r="F2326">
        <v>4918.5</v>
      </c>
      <c r="G2326">
        <v>352</v>
      </c>
      <c r="H2326" t="s">
        <v>6</v>
      </c>
      <c r="I2326" t="str">
        <f>_xlfn.XLOOKUP(shipments[[#This Row],[SPID]],people[SPID],people[Sales_person],"NA",0)</f>
        <v>Kaine Padly</v>
      </c>
      <c r="J2326">
        <f>YEAR(shipments[[#This Row],[Shipdate]])</f>
        <v>2023</v>
      </c>
      <c r="K2326">
        <f>MONTH(shipments[[#This Row],[Shipdate]])</f>
        <v>10</v>
      </c>
      <c r="L2326" t="str">
        <f>TEXT(shipments[[#This Row],[Shipdate]],"mmmm")</f>
        <v>October</v>
      </c>
      <c r="M2326">
        <f>_xlfn.XLOOKUP(shipments[[#This Row],[PID]],products[PID],products[Cost_per_box],"NA",0)</f>
        <v>6.43</v>
      </c>
      <c r="N2326">
        <f>shipments[[#This Row],[Boxes]]*shipments[[#This Row],[Cost Per Box]]</f>
        <v>2263.3599999999997</v>
      </c>
      <c r="O2326">
        <f>shipments[[#This Row],[Sales Amount]]-shipments[[#This Row],[Total Cost]]</f>
        <v>2655.1400000000003</v>
      </c>
      <c r="P2326" s="9">
        <f>shipments[[#This Row],[Profit]]/shipments[[#This Row],[Sales Amount]]</f>
        <v>0.53982718308427369</v>
      </c>
    </row>
    <row r="2327" spans="1:16" x14ac:dyDescent="1">
      <c r="A2327" t="s">
        <v>2366</v>
      </c>
      <c r="B2327" t="s">
        <v>8042</v>
      </c>
      <c r="C2327" t="s">
        <v>8024</v>
      </c>
      <c r="D2327" t="s">
        <v>8037</v>
      </c>
      <c r="E2327" s="1">
        <v>44971</v>
      </c>
      <c r="F2327">
        <v>9596.25</v>
      </c>
      <c r="G2327">
        <v>534</v>
      </c>
      <c r="H2327" t="s">
        <v>6</v>
      </c>
      <c r="I2327" t="str">
        <f>_xlfn.XLOOKUP(shipments[[#This Row],[SPID]],people[SPID],people[Sales_person],"NA",0)</f>
        <v>Kaine Padly</v>
      </c>
      <c r="J2327">
        <f>YEAR(shipments[[#This Row],[Shipdate]])</f>
        <v>2023</v>
      </c>
      <c r="K2327">
        <f>MONTH(shipments[[#This Row],[Shipdate]])</f>
        <v>2</v>
      </c>
      <c r="L2327" t="str">
        <f>TEXT(shipments[[#This Row],[Shipdate]],"mmmm")</f>
        <v>February</v>
      </c>
      <c r="M2327">
        <f>_xlfn.XLOOKUP(shipments[[#This Row],[PID]],products[PID],products[Cost_per_box],"NA",0)</f>
        <v>12.41</v>
      </c>
      <c r="N2327">
        <f>shipments[[#This Row],[Boxes]]*shipments[[#This Row],[Cost Per Box]]</f>
        <v>6626.9400000000005</v>
      </c>
      <c r="O2327">
        <f>shipments[[#This Row],[Sales Amount]]-shipments[[#This Row],[Total Cost]]</f>
        <v>2969.3099999999995</v>
      </c>
      <c r="P2327" s="9">
        <f>shipments[[#This Row],[Profit]]/shipments[[#This Row],[Sales Amount]]</f>
        <v>0.30942399374755758</v>
      </c>
    </row>
    <row r="2328" spans="1:16" x14ac:dyDescent="1">
      <c r="A2328" t="s">
        <v>2367</v>
      </c>
      <c r="B2328" t="s">
        <v>8042</v>
      </c>
      <c r="C2328" t="s">
        <v>8025</v>
      </c>
      <c r="D2328" t="s">
        <v>8032</v>
      </c>
      <c r="E2328" s="1">
        <v>45408</v>
      </c>
      <c r="F2328">
        <v>9047.25</v>
      </c>
      <c r="G2328">
        <v>604</v>
      </c>
      <c r="H2328" t="s">
        <v>6</v>
      </c>
      <c r="I2328" t="str">
        <f>_xlfn.XLOOKUP(shipments[[#This Row],[SPID]],people[SPID],people[Sales_person],"NA",0)</f>
        <v>Kaine Padly</v>
      </c>
      <c r="J2328">
        <f>YEAR(shipments[[#This Row],[Shipdate]])</f>
        <v>2024</v>
      </c>
      <c r="K2328">
        <f>MONTH(shipments[[#This Row],[Shipdate]])</f>
        <v>4</v>
      </c>
      <c r="L2328" t="str">
        <f>TEXT(shipments[[#This Row],[Shipdate]],"mmmm")</f>
        <v>April</v>
      </c>
      <c r="M2328">
        <f>_xlfn.XLOOKUP(shipments[[#This Row],[PID]],products[PID],products[Cost_per_box],"NA",0)</f>
        <v>9.57</v>
      </c>
      <c r="N2328">
        <f>shipments[[#This Row],[Boxes]]*shipments[[#This Row],[Cost Per Box]]</f>
        <v>5780.28</v>
      </c>
      <c r="O2328">
        <f>shipments[[#This Row],[Sales Amount]]-shipments[[#This Row],[Total Cost]]</f>
        <v>3266.9700000000003</v>
      </c>
      <c r="P2328" s="9">
        <f>shipments[[#This Row],[Profit]]/shipments[[#This Row],[Sales Amount]]</f>
        <v>0.36110088700986492</v>
      </c>
    </row>
    <row r="2329" spans="1:16" x14ac:dyDescent="1">
      <c r="A2329" t="s">
        <v>2368</v>
      </c>
      <c r="B2329" t="s">
        <v>8042</v>
      </c>
      <c r="C2329" t="s">
        <v>8025</v>
      </c>
      <c r="D2329" t="s">
        <v>8032</v>
      </c>
      <c r="E2329" s="1">
        <v>45239</v>
      </c>
      <c r="F2329">
        <v>7434</v>
      </c>
      <c r="G2329">
        <v>413</v>
      </c>
      <c r="H2329" t="s">
        <v>6</v>
      </c>
      <c r="I2329" t="str">
        <f>_xlfn.XLOOKUP(shipments[[#This Row],[SPID]],people[SPID],people[Sales_person],"NA",0)</f>
        <v>Kaine Padly</v>
      </c>
      <c r="J2329">
        <f>YEAR(shipments[[#This Row],[Shipdate]])</f>
        <v>2023</v>
      </c>
      <c r="K2329">
        <f>MONTH(shipments[[#This Row],[Shipdate]])</f>
        <v>11</v>
      </c>
      <c r="L2329" t="str">
        <f>TEXT(shipments[[#This Row],[Shipdate]],"mmmm")</f>
        <v>November</v>
      </c>
      <c r="M2329">
        <f>_xlfn.XLOOKUP(shipments[[#This Row],[PID]],products[PID],products[Cost_per_box],"NA",0)</f>
        <v>9.57</v>
      </c>
      <c r="N2329">
        <f>shipments[[#This Row],[Boxes]]*shipments[[#This Row],[Cost Per Box]]</f>
        <v>3952.4100000000003</v>
      </c>
      <c r="O2329">
        <f>shipments[[#This Row],[Sales Amount]]-shipments[[#This Row],[Total Cost]]</f>
        <v>3481.5899999999997</v>
      </c>
      <c r="P2329" s="9">
        <f>shipments[[#This Row],[Profit]]/shipments[[#This Row],[Sales Amount]]</f>
        <v>0.46833333333333327</v>
      </c>
    </row>
    <row r="2330" spans="1:16" x14ac:dyDescent="1">
      <c r="A2330" t="s">
        <v>2369</v>
      </c>
      <c r="B2330" t="s">
        <v>8042</v>
      </c>
      <c r="C2330" t="s">
        <v>8025</v>
      </c>
      <c r="D2330" t="s">
        <v>8037</v>
      </c>
      <c r="E2330" s="1">
        <v>45532</v>
      </c>
      <c r="F2330">
        <v>2668.5</v>
      </c>
      <c r="G2330">
        <v>178</v>
      </c>
      <c r="H2330" t="s">
        <v>17</v>
      </c>
      <c r="I2330" t="str">
        <f>_xlfn.XLOOKUP(shipments[[#This Row],[SPID]],people[SPID],people[Sales_person],"NA",0)</f>
        <v>Kaine Padly</v>
      </c>
      <c r="J2330">
        <f>YEAR(shipments[[#This Row],[Shipdate]])</f>
        <v>2024</v>
      </c>
      <c r="K2330">
        <f>MONTH(shipments[[#This Row],[Shipdate]])</f>
        <v>8</v>
      </c>
      <c r="L2330" t="str">
        <f>TEXT(shipments[[#This Row],[Shipdate]],"mmmm")</f>
        <v>August</v>
      </c>
      <c r="M2330">
        <f>_xlfn.XLOOKUP(shipments[[#This Row],[PID]],products[PID],products[Cost_per_box],"NA",0)</f>
        <v>9.57</v>
      </c>
      <c r="N2330">
        <f>shipments[[#This Row],[Boxes]]*shipments[[#This Row],[Cost Per Box]]</f>
        <v>1703.46</v>
      </c>
      <c r="O2330">
        <f>shipments[[#This Row],[Sales Amount]]-shipments[[#This Row],[Total Cost]]</f>
        <v>965.04</v>
      </c>
      <c r="P2330" s="9">
        <f>shipments[[#This Row],[Profit]]/shipments[[#This Row],[Sales Amount]]</f>
        <v>0.3616413715570545</v>
      </c>
    </row>
    <row r="2331" spans="1:16" x14ac:dyDescent="1">
      <c r="A2331" t="s">
        <v>2370</v>
      </c>
      <c r="B2331" t="s">
        <v>8042</v>
      </c>
      <c r="C2331" t="s">
        <v>8025</v>
      </c>
      <c r="D2331" t="s">
        <v>8035</v>
      </c>
      <c r="E2331" s="1">
        <v>45030</v>
      </c>
      <c r="F2331">
        <v>2448</v>
      </c>
      <c r="G2331">
        <v>153</v>
      </c>
      <c r="H2331" t="s">
        <v>6</v>
      </c>
      <c r="I2331" t="str">
        <f>_xlfn.XLOOKUP(shipments[[#This Row],[SPID]],people[SPID],people[Sales_person],"NA",0)</f>
        <v>Kaine Padly</v>
      </c>
      <c r="J2331">
        <f>YEAR(shipments[[#This Row],[Shipdate]])</f>
        <v>2023</v>
      </c>
      <c r="K2331">
        <f>MONTH(shipments[[#This Row],[Shipdate]])</f>
        <v>4</v>
      </c>
      <c r="L2331" t="str">
        <f>TEXT(shipments[[#This Row],[Shipdate]],"mmmm")</f>
        <v>April</v>
      </c>
      <c r="M2331">
        <f>_xlfn.XLOOKUP(shipments[[#This Row],[PID]],products[PID],products[Cost_per_box],"NA",0)</f>
        <v>9.57</v>
      </c>
      <c r="N2331">
        <f>shipments[[#This Row],[Boxes]]*shipments[[#This Row],[Cost Per Box]]</f>
        <v>1464.21</v>
      </c>
      <c r="O2331">
        <f>shipments[[#This Row],[Sales Amount]]-shipments[[#This Row],[Total Cost]]</f>
        <v>983.79</v>
      </c>
      <c r="P2331" s="9">
        <f>shipments[[#This Row],[Profit]]/shipments[[#This Row],[Sales Amount]]</f>
        <v>0.40187499999999998</v>
      </c>
    </row>
    <row r="2332" spans="1:16" x14ac:dyDescent="1">
      <c r="A2332" t="s">
        <v>2371</v>
      </c>
      <c r="B2332" t="s">
        <v>8042</v>
      </c>
      <c r="C2332" t="s">
        <v>8025</v>
      </c>
      <c r="D2332" t="s">
        <v>8037</v>
      </c>
      <c r="E2332" s="1">
        <v>45268</v>
      </c>
      <c r="F2332">
        <v>1473.75</v>
      </c>
      <c r="G2332">
        <v>106</v>
      </c>
      <c r="H2332" t="s">
        <v>6</v>
      </c>
      <c r="I2332" t="str">
        <f>_xlfn.XLOOKUP(shipments[[#This Row],[SPID]],people[SPID],people[Sales_person],"NA",0)</f>
        <v>Kaine Padly</v>
      </c>
      <c r="J2332">
        <f>YEAR(shipments[[#This Row],[Shipdate]])</f>
        <v>2023</v>
      </c>
      <c r="K2332">
        <f>MONTH(shipments[[#This Row],[Shipdate]])</f>
        <v>12</v>
      </c>
      <c r="L2332" t="str">
        <f>TEXT(shipments[[#This Row],[Shipdate]],"mmmm")</f>
        <v>December</v>
      </c>
      <c r="M2332">
        <f>_xlfn.XLOOKUP(shipments[[#This Row],[PID]],products[PID],products[Cost_per_box],"NA",0)</f>
        <v>9.57</v>
      </c>
      <c r="N2332">
        <f>shipments[[#This Row],[Boxes]]*shipments[[#This Row],[Cost Per Box]]</f>
        <v>1014.4200000000001</v>
      </c>
      <c r="O2332">
        <f>shipments[[#This Row],[Sales Amount]]-shipments[[#This Row],[Total Cost]]</f>
        <v>459.32999999999993</v>
      </c>
      <c r="P2332" s="9">
        <f>shipments[[#This Row],[Profit]]/shipments[[#This Row],[Sales Amount]]</f>
        <v>0.31167430025445286</v>
      </c>
    </row>
    <row r="2333" spans="1:16" x14ac:dyDescent="1">
      <c r="A2333" t="s">
        <v>2372</v>
      </c>
      <c r="B2333" t="s">
        <v>8042</v>
      </c>
      <c r="C2333" t="s">
        <v>8025</v>
      </c>
      <c r="D2333" t="s">
        <v>8035</v>
      </c>
      <c r="E2333" s="1">
        <v>45104</v>
      </c>
      <c r="F2333">
        <v>11873.25</v>
      </c>
      <c r="G2333">
        <v>699</v>
      </c>
      <c r="H2333" t="s">
        <v>6</v>
      </c>
      <c r="I2333" t="str">
        <f>_xlfn.XLOOKUP(shipments[[#This Row],[SPID]],people[SPID],people[Sales_person],"NA",0)</f>
        <v>Kaine Padly</v>
      </c>
      <c r="J2333">
        <f>YEAR(shipments[[#This Row],[Shipdate]])</f>
        <v>2023</v>
      </c>
      <c r="K2333">
        <f>MONTH(shipments[[#This Row],[Shipdate]])</f>
        <v>6</v>
      </c>
      <c r="L2333" t="str">
        <f>TEXT(shipments[[#This Row],[Shipdate]],"mmmm")</f>
        <v>June</v>
      </c>
      <c r="M2333">
        <f>_xlfn.XLOOKUP(shipments[[#This Row],[PID]],products[PID],products[Cost_per_box],"NA",0)</f>
        <v>9.57</v>
      </c>
      <c r="N2333">
        <f>shipments[[#This Row],[Boxes]]*shipments[[#This Row],[Cost Per Box]]</f>
        <v>6689.43</v>
      </c>
      <c r="O2333">
        <f>shipments[[#This Row],[Sales Amount]]-shipments[[#This Row],[Total Cost]]</f>
        <v>5183.82</v>
      </c>
      <c r="P2333" s="9">
        <f>shipments[[#This Row],[Profit]]/shipments[[#This Row],[Sales Amount]]</f>
        <v>0.43659655107068407</v>
      </c>
    </row>
    <row r="2334" spans="1:16" x14ac:dyDescent="1">
      <c r="A2334" t="s">
        <v>2373</v>
      </c>
      <c r="B2334" t="s">
        <v>8042</v>
      </c>
      <c r="C2334" t="s">
        <v>8025</v>
      </c>
      <c r="D2334" t="s">
        <v>8037</v>
      </c>
      <c r="E2334" s="1">
        <v>45482</v>
      </c>
      <c r="F2334">
        <v>13851</v>
      </c>
      <c r="G2334">
        <v>770</v>
      </c>
      <c r="H2334" t="s">
        <v>17</v>
      </c>
      <c r="I2334" t="str">
        <f>_xlfn.XLOOKUP(shipments[[#This Row],[SPID]],people[SPID],people[Sales_person],"NA",0)</f>
        <v>Kaine Padly</v>
      </c>
      <c r="J2334">
        <f>YEAR(shipments[[#This Row],[Shipdate]])</f>
        <v>2024</v>
      </c>
      <c r="K2334">
        <f>MONTH(shipments[[#This Row],[Shipdate]])</f>
        <v>7</v>
      </c>
      <c r="L2334" t="str">
        <f>TEXT(shipments[[#This Row],[Shipdate]],"mmmm")</f>
        <v>July</v>
      </c>
      <c r="M2334">
        <f>_xlfn.XLOOKUP(shipments[[#This Row],[PID]],products[PID],products[Cost_per_box],"NA",0)</f>
        <v>9.57</v>
      </c>
      <c r="N2334">
        <f>shipments[[#This Row],[Boxes]]*shipments[[#This Row],[Cost Per Box]]</f>
        <v>7368.9000000000005</v>
      </c>
      <c r="O2334">
        <f>shipments[[#This Row],[Sales Amount]]-shipments[[#This Row],[Total Cost]]</f>
        <v>6482.0999999999995</v>
      </c>
      <c r="P2334" s="9">
        <f>shipments[[#This Row],[Profit]]/shipments[[#This Row],[Sales Amount]]</f>
        <v>0.46798787091184746</v>
      </c>
    </row>
    <row r="2335" spans="1:16" x14ac:dyDescent="1">
      <c r="A2335" t="s">
        <v>2374</v>
      </c>
      <c r="B2335" t="s">
        <v>8042</v>
      </c>
      <c r="C2335" t="s">
        <v>8026</v>
      </c>
      <c r="D2335" t="s">
        <v>8036</v>
      </c>
      <c r="E2335" s="1">
        <v>45432</v>
      </c>
      <c r="F2335">
        <v>3141</v>
      </c>
      <c r="G2335">
        <v>349</v>
      </c>
      <c r="H2335" t="s">
        <v>6</v>
      </c>
      <c r="I2335" t="str">
        <f>_xlfn.XLOOKUP(shipments[[#This Row],[SPID]],people[SPID],people[Sales_person],"NA",0)</f>
        <v>Kaine Padly</v>
      </c>
      <c r="J2335">
        <f>YEAR(shipments[[#This Row],[Shipdate]])</f>
        <v>2024</v>
      </c>
      <c r="K2335">
        <f>MONTH(shipments[[#This Row],[Shipdate]])</f>
        <v>5</v>
      </c>
      <c r="L2335" t="str">
        <f>TEXT(shipments[[#This Row],[Shipdate]],"mmmm")</f>
        <v>May</v>
      </c>
      <c r="M2335">
        <f>_xlfn.XLOOKUP(shipments[[#This Row],[PID]],products[PID],products[Cost_per_box],"NA",0)</f>
        <v>8.43</v>
      </c>
      <c r="N2335">
        <f>shipments[[#This Row],[Boxes]]*shipments[[#This Row],[Cost Per Box]]</f>
        <v>2942.0699999999997</v>
      </c>
      <c r="O2335">
        <f>shipments[[#This Row],[Sales Amount]]-shipments[[#This Row],[Total Cost]]</f>
        <v>198.93000000000029</v>
      </c>
      <c r="P2335" s="9">
        <f>shipments[[#This Row],[Profit]]/shipments[[#This Row],[Sales Amount]]</f>
        <v>6.3333333333333422E-2</v>
      </c>
    </row>
    <row r="2336" spans="1:16" x14ac:dyDescent="1">
      <c r="A2336" t="s">
        <v>2375</v>
      </c>
      <c r="B2336" t="s">
        <v>8042</v>
      </c>
      <c r="C2336" t="s">
        <v>8026</v>
      </c>
      <c r="D2336" t="s">
        <v>8032</v>
      </c>
      <c r="E2336" s="1">
        <v>45530</v>
      </c>
      <c r="F2336">
        <v>2175.75</v>
      </c>
      <c r="G2336">
        <v>198</v>
      </c>
      <c r="H2336" t="s">
        <v>17</v>
      </c>
      <c r="I2336" t="str">
        <f>_xlfn.XLOOKUP(shipments[[#This Row],[SPID]],people[SPID],people[Sales_person],"NA",0)</f>
        <v>Kaine Padly</v>
      </c>
      <c r="J2336">
        <f>YEAR(shipments[[#This Row],[Shipdate]])</f>
        <v>2024</v>
      </c>
      <c r="K2336">
        <f>MONTH(shipments[[#This Row],[Shipdate]])</f>
        <v>8</v>
      </c>
      <c r="L2336" t="str">
        <f>TEXT(shipments[[#This Row],[Shipdate]],"mmmm")</f>
        <v>August</v>
      </c>
      <c r="M2336">
        <f>_xlfn.XLOOKUP(shipments[[#This Row],[PID]],products[PID],products[Cost_per_box],"NA",0)</f>
        <v>8.43</v>
      </c>
      <c r="N2336">
        <f>shipments[[#This Row],[Boxes]]*shipments[[#This Row],[Cost Per Box]]</f>
        <v>1669.1399999999999</v>
      </c>
      <c r="O2336">
        <f>shipments[[#This Row],[Sales Amount]]-shipments[[#This Row],[Total Cost]]</f>
        <v>506.61000000000013</v>
      </c>
      <c r="P2336" s="9">
        <f>shipments[[#This Row],[Profit]]/shipments[[#This Row],[Sales Amount]]</f>
        <v>0.23284384694932789</v>
      </c>
    </row>
    <row r="2337" spans="1:16" x14ac:dyDescent="1">
      <c r="A2337" t="s">
        <v>2376</v>
      </c>
      <c r="B2337" t="s">
        <v>8042</v>
      </c>
      <c r="C2337" t="s">
        <v>8026</v>
      </c>
      <c r="D2337" t="s">
        <v>8036</v>
      </c>
      <c r="E2337" s="1">
        <v>45450</v>
      </c>
      <c r="F2337">
        <v>326.25</v>
      </c>
      <c r="G2337">
        <v>37</v>
      </c>
      <c r="H2337" t="s">
        <v>6</v>
      </c>
      <c r="I2337" t="str">
        <f>_xlfn.XLOOKUP(shipments[[#This Row],[SPID]],people[SPID],people[Sales_person],"NA",0)</f>
        <v>Kaine Padly</v>
      </c>
      <c r="J2337">
        <f>YEAR(shipments[[#This Row],[Shipdate]])</f>
        <v>2024</v>
      </c>
      <c r="K2337">
        <f>MONTH(shipments[[#This Row],[Shipdate]])</f>
        <v>6</v>
      </c>
      <c r="L2337" t="str">
        <f>TEXT(shipments[[#This Row],[Shipdate]],"mmmm")</f>
        <v>June</v>
      </c>
      <c r="M2337">
        <f>_xlfn.XLOOKUP(shipments[[#This Row],[PID]],products[PID],products[Cost_per_box],"NA",0)</f>
        <v>8.43</v>
      </c>
      <c r="N2337">
        <f>shipments[[#This Row],[Boxes]]*shipments[[#This Row],[Cost Per Box]]</f>
        <v>311.90999999999997</v>
      </c>
      <c r="O2337">
        <f>shipments[[#This Row],[Sales Amount]]-shipments[[#This Row],[Total Cost]]</f>
        <v>14.340000000000032</v>
      </c>
      <c r="P2337" s="9">
        <f>shipments[[#This Row],[Profit]]/shipments[[#This Row],[Sales Amount]]</f>
        <v>4.3954022988505842E-2</v>
      </c>
    </row>
    <row r="2338" spans="1:16" x14ac:dyDescent="1">
      <c r="A2338" t="s">
        <v>2377</v>
      </c>
      <c r="B2338" t="s">
        <v>8042</v>
      </c>
      <c r="C2338" t="s">
        <v>8027</v>
      </c>
      <c r="D2338" t="s">
        <v>8036</v>
      </c>
      <c r="E2338" s="1">
        <v>45174</v>
      </c>
      <c r="F2338">
        <v>4986</v>
      </c>
      <c r="G2338">
        <v>713</v>
      </c>
      <c r="H2338" t="s">
        <v>6</v>
      </c>
      <c r="I2338" t="str">
        <f>_xlfn.XLOOKUP(shipments[[#This Row],[SPID]],people[SPID],people[Sales_person],"NA",0)</f>
        <v>Kaine Padly</v>
      </c>
      <c r="J2338">
        <f>YEAR(shipments[[#This Row],[Shipdate]])</f>
        <v>2023</v>
      </c>
      <c r="K2338">
        <f>MONTH(shipments[[#This Row],[Shipdate]])</f>
        <v>9</v>
      </c>
      <c r="L2338" t="str">
        <f>TEXT(shipments[[#This Row],[Shipdate]],"mmmm")</f>
        <v>September</v>
      </c>
      <c r="M2338">
        <f>_xlfn.XLOOKUP(shipments[[#This Row],[PID]],products[PID],products[Cost_per_box],"NA",0)</f>
        <v>6.8</v>
      </c>
      <c r="N2338">
        <f>shipments[[#This Row],[Boxes]]*shipments[[#This Row],[Cost Per Box]]</f>
        <v>4848.3999999999996</v>
      </c>
      <c r="O2338">
        <f>shipments[[#This Row],[Sales Amount]]-shipments[[#This Row],[Total Cost]]</f>
        <v>137.60000000000036</v>
      </c>
      <c r="P2338" s="9">
        <f>shipments[[#This Row],[Profit]]/shipments[[#This Row],[Sales Amount]]</f>
        <v>2.7597272362615395E-2</v>
      </c>
    </row>
    <row r="2339" spans="1:16" x14ac:dyDescent="1">
      <c r="A2339" t="s">
        <v>2378</v>
      </c>
      <c r="B2339" t="s">
        <v>8042</v>
      </c>
      <c r="C2339" t="s">
        <v>8027</v>
      </c>
      <c r="D2339" t="s">
        <v>8033</v>
      </c>
      <c r="E2339" s="1">
        <v>45093</v>
      </c>
      <c r="F2339">
        <v>5710.5</v>
      </c>
      <c r="G2339">
        <v>572</v>
      </c>
      <c r="H2339" t="s">
        <v>6</v>
      </c>
      <c r="I2339" t="str">
        <f>_xlfn.XLOOKUP(shipments[[#This Row],[SPID]],people[SPID],people[Sales_person],"NA",0)</f>
        <v>Kaine Padly</v>
      </c>
      <c r="J2339">
        <f>YEAR(shipments[[#This Row],[Shipdate]])</f>
        <v>2023</v>
      </c>
      <c r="K2339">
        <f>MONTH(shipments[[#This Row],[Shipdate]])</f>
        <v>6</v>
      </c>
      <c r="L2339" t="str">
        <f>TEXT(shipments[[#This Row],[Shipdate]],"mmmm")</f>
        <v>June</v>
      </c>
      <c r="M2339">
        <f>_xlfn.XLOOKUP(shipments[[#This Row],[PID]],products[PID],products[Cost_per_box],"NA",0)</f>
        <v>6.8</v>
      </c>
      <c r="N2339">
        <f>shipments[[#This Row],[Boxes]]*shipments[[#This Row],[Cost Per Box]]</f>
        <v>3889.6</v>
      </c>
      <c r="O2339">
        <f>shipments[[#This Row],[Sales Amount]]-shipments[[#This Row],[Total Cost]]</f>
        <v>1820.9</v>
      </c>
      <c r="P2339" s="9">
        <f>shipments[[#This Row],[Profit]]/shipments[[#This Row],[Sales Amount]]</f>
        <v>0.31886875054723757</v>
      </c>
    </row>
    <row r="2340" spans="1:16" x14ac:dyDescent="1">
      <c r="A2340" t="s">
        <v>2379</v>
      </c>
      <c r="B2340" t="s">
        <v>8042</v>
      </c>
      <c r="C2340" t="s">
        <v>8027</v>
      </c>
      <c r="D2340" t="s">
        <v>8035</v>
      </c>
      <c r="E2340" s="1">
        <v>45532</v>
      </c>
      <c r="F2340">
        <v>9452.25</v>
      </c>
      <c r="G2340">
        <v>1182</v>
      </c>
      <c r="H2340" t="s">
        <v>17</v>
      </c>
      <c r="I2340" t="str">
        <f>_xlfn.XLOOKUP(shipments[[#This Row],[SPID]],people[SPID],people[Sales_person],"NA",0)</f>
        <v>Kaine Padly</v>
      </c>
      <c r="J2340">
        <f>YEAR(shipments[[#This Row],[Shipdate]])</f>
        <v>2024</v>
      </c>
      <c r="K2340">
        <f>MONTH(shipments[[#This Row],[Shipdate]])</f>
        <v>8</v>
      </c>
      <c r="L2340" t="str">
        <f>TEXT(shipments[[#This Row],[Shipdate]],"mmmm")</f>
        <v>August</v>
      </c>
      <c r="M2340">
        <f>_xlfn.XLOOKUP(shipments[[#This Row],[PID]],products[PID],products[Cost_per_box],"NA",0)</f>
        <v>6.8</v>
      </c>
      <c r="N2340">
        <f>shipments[[#This Row],[Boxes]]*shipments[[#This Row],[Cost Per Box]]</f>
        <v>8037.5999999999995</v>
      </c>
      <c r="O2340">
        <f>shipments[[#This Row],[Sales Amount]]-shipments[[#This Row],[Total Cost]]</f>
        <v>1414.6500000000005</v>
      </c>
      <c r="P2340" s="9">
        <f>shipments[[#This Row],[Profit]]/shipments[[#This Row],[Sales Amount]]</f>
        <v>0.14966277870348335</v>
      </c>
    </row>
    <row r="2341" spans="1:16" x14ac:dyDescent="1">
      <c r="A2341" t="s">
        <v>2380</v>
      </c>
      <c r="B2341" t="s">
        <v>8042</v>
      </c>
      <c r="C2341" t="s">
        <v>8028</v>
      </c>
      <c r="D2341" t="s">
        <v>8036</v>
      </c>
      <c r="E2341" s="1">
        <v>45260</v>
      </c>
      <c r="F2341">
        <v>3825</v>
      </c>
      <c r="G2341">
        <v>132</v>
      </c>
      <c r="H2341" t="s">
        <v>39</v>
      </c>
      <c r="I2341" t="str">
        <f>_xlfn.XLOOKUP(shipments[[#This Row],[SPID]],people[SPID],people[Sales_person],"NA",0)</f>
        <v>Kaine Padly</v>
      </c>
      <c r="J2341">
        <f>YEAR(shipments[[#This Row],[Shipdate]])</f>
        <v>2023</v>
      </c>
      <c r="K2341">
        <f>MONTH(shipments[[#This Row],[Shipdate]])</f>
        <v>11</v>
      </c>
      <c r="L2341" t="str">
        <f>TEXT(shipments[[#This Row],[Shipdate]],"mmmm")</f>
        <v>November</v>
      </c>
      <c r="M2341">
        <f>_xlfn.XLOOKUP(shipments[[#This Row],[PID]],products[PID],products[Cost_per_box],"NA",0)</f>
        <v>5.04</v>
      </c>
      <c r="N2341">
        <f>shipments[[#This Row],[Boxes]]*shipments[[#This Row],[Cost Per Box]]</f>
        <v>665.28</v>
      </c>
      <c r="O2341">
        <f>shipments[[#This Row],[Sales Amount]]-shipments[[#This Row],[Total Cost]]</f>
        <v>3159.7200000000003</v>
      </c>
      <c r="P2341" s="9">
        <f>shipments[[#This Row],[Profit]]/shipments[[#This Row],[Sales Amount]]</f>
        <v>0.82607058823529422</v>
      </c>
    </row>
    <row r="2342" spans="1:16" x14ac:dyDescent="1">
      <c r="A2342" t="s">
        <v>2381</v>
      </c>
      <c r="B2342" t="s">
        <v>8042</v>
      </c>
      <c r="C2342" t="s">
        <v>8028</v>
      </c>
      <c r="D2342" t="s">
        <v>8033</v>
      </c>
      <c r="E2342" s="1">
        <v>44971</v>
      </c>
      <c r="F2342">
        <v>1284.75</v>
      </c>
      <c r="G2342">
        <v>46</v>
      </c>
      <c r="H2342" t="s">
        <v>6</v>
      </c>
      <c r="I2342" t="str">
        <f>_xlfn.XLOOKUP(shipments[[#This Row],[SPID]],people[SPID],people[Sales_person],"NA",0)</f>
        <v>Kaine Padly</v>
      </c>
      <c r="J2342">
        <f>YEAR(shipments[[#This Row],[Shipdate]])</f>
        <v>2023</v>
      </c>
      <c r="K2342">
        <f>MONTH(shipments[[#This Row],[Shipdate]])</f>
        <v>2</v>
      </c>
      <c r="L2342" t="str">
        <f>TEXT(shipments[[#This Row],[Shipdate]],"mmmm")</f>
        <v>February</v>
      </c>
      <c r="M2342">
        <f>_xlfn.XLOOKUP(shipments[[#This Row],[PID]],products[PID],products[Cost_per_box],"NA",0)</f>
        <v>5.04</v>
      </c>
      <c r="N2342">
        <f>shipments[[#This Row],[Boxes]]*shipments[[#This Row],[Cost Per Box]]</f>
        <v>231.84</v>
      </c>
      <c r="O2342">
        <f>shipments[[#This Row],[Sales Amount]]-shipments[[#This Row],[Total Cost]]</f>
        <v>1052.9100000000001</v>
      </c>
      <c r="P2342" s="9">
        <f>shipments[[#This Row],[Profit]]/shipments[[#This Row],[Sales Amount]]</f>
        <v>0.81954465849387048</v>
      </c>
    </row>
    <row r="2343" spans="1:16" x14ac:dyDescent="1">
      <c r="A2343" t="s">
        <v>2382</v>
      </c>
      <c r="B2343" t="s">
        <v>8042</v>
      </c>
      <c r="C2343" t="s">
        <v>8028</v>
      </c>
      <c r="D2343" t="s">
        <v>8034</v>
      </c>
      <c r="E2343" s="1">
        <v>45418</v>
      </c>
      <c r="F2343">
        <v>1775.25</v>
      </c>
      <c r="G2343">
        <v>72</v>
      </c>
      <c r="H2343" t="s">
        <v>6</v>
      </c>
      <c r="I2343" t="str">
        <f>_xlfn.XLOOKUP(shipments[[#This Row],[SPID]],people[SPID],people[Sales_person],"NA",0)</f>
        <v>Kaine Padly</v>
      </c>
      <c r="J2343">
        <f>YEAR(shipments[[#This Row],[Shipdate]])</f>
        <v>2024</v>
      </c>
      <c r="K2343">
        <f>MONTH(shipments[[#This Row],[Shipdate]])</f>
        <v>5</v>
      </c>
      <c r="L2343" t="str">
        <f>TEXT(shipments[[#This Row],[Shipdate]],"mmmm")</f>
        <v>May</v>
      </c>
      <c r="M2343">
        <f>_xlfn.XLOOKUP(shipments[[#This Row],[PID]],products[PID],products[Cost_per_box],"NA",0)</f>
        <v>5.04</v>
      </c>
      <c r="N2343">
        <f>shipments[[#This Row],[Boxes]]*shipments[[#This Row],[Cost Per Box]]</f>
        <v>362.88</v>
      </c>
      <c r="O2343">
        <f>shipments[[#This Row],[Sales Amount]]-shipments[[#This Row],[Total Cost]]</f>
        <v>1412.37</v>
      </c>
      <c r="P2343" s="9">
        <f>shipments[[#This Row],[Profit]]/shipments[[#This Row],[Sales Amount]]</f>
        <v>0.7955893536121672</v>
      </c>
    </row>
    <row r="2344" spans="1:16" x14ac:dyDescent="1">
      <c r="A2344" t="s">
        <v>2383</v>
      </c>
      <c r="B2344" t="s">
        <v>8042</v>
      </c>
      <c r="C2344" t="s">
        <v>8030</v>
      </c>
      <c r="D2344" t="s">
        <v>8037</v>
      </c>
      <c r="E2344" s="1">
        <v>45499</v>
      </c>
      <c r="F2344">
        <v>9387</v>
      </c>
      <c r="G2344">
        <v>1341</v>
      </c>
      <c r="H2344" t="s">
        <v>17</v>
      </c>
      <c r="I2344" t="str">
        <f>_xlfn.XLOOKUP(shipments[[#This Row],[SPID]],people[SPID],people[Sales_person],"NA",0)</f>
        <v>Kaine Padly</v>
      </c>
      <c r="J2344">
        <f>YEAR(shipments[[#This Row],[Shipdate]])</f>
        <v>2024</v>
      </c>
      <c r="K2344">
        <f>MONTH(shipments[[#This Row],[Shipdate]])</f>
        <v>7</v>
      </c>
      <c r="L2344" t="str">
        <f>TEXT(shipments[[#This Row],[Shipdate]],"mmmm")</f>
        <v>July</v>
      </c>
      <c r="M2344">
        <f>_xlfn.XLOOKUP(shipments[[#This Row],[PID]],products[PID],products[Cost_per_box],"NA",0)</f>
        <v>3.32</v>
      </c>
      <c r="N2344">
        <f>shipments[[#This Row],[Boxes]]*shipments[[#This Row],[Cost Per Box]]</f>
        <v>4452.12</v>
      </c>
      <c r="O2344">
        <f>shipments[[#This Row],[Sales Amount]]-shipments[[#This Row],[Total Cost]]</f>
        <v>4934.88</v>
      </c>
      <c r="P2344" s="9">
        <f>shipments[[#This Row],[Profit]]/shipments[[#This Row],[Sales Amount]]</f>
        <v>0.52571428571428569</v>
      </c>
    </row>
    <row r="2345" spans="1:16" x14ac:dyDescent="1">
      <c r="A2345" t="s">
        <v>2384</v>
      </c>
      <c r="B2345" t="s">
        <v>8042</v>
      </c>
      <c r="C2345" t="s">
        <v>8030</v>
      </c>
      <c r="D2345" t="s">
        <v>8037</v>
      </c>
      <c r="E2345" s="1">
        <v>45391</v>
      </c>
      <c r="F2345">
        <v>83.25</v>
      </c>
      <c r="G2345">
        <v>8</v>
      </c>
      <c r="H2345" t="s">
        <v>6</v>
      </c>
      <c r="I2345" t="str">
        <f>_xlfn.XLOOKUP(shipments[[#This Row],[SPID]],people[SPID],people[Sales_person],"NA",0)</f>
        <v>Kaine Padly</v>
      </c>
      <c r="J2345">
        <f>YEAR(shipments[[#This Row],[Shipdate]])</f>
        <v>2024</v>
      </c>
      <c r="K2345">
        <f>MONTH(shipments[[#This Row],[Shipdate]])</f>
        <v>4</v>
      </c>
      <c r="L2345" t="str">
        <f>TEXT(shipments[[#This Row],[Shipdate]],"mmmm")</f>
        <v>April</v>
      </c>
      <c r="M2345">
        <f>_xlfn.XLOOKUP(shipments[[#This Row],[PID]],products[PID],products[Cost_per_box],"NA",0)</f>
        <v>3.32</v>
      </c>
      <c r="N2345">
        <f>shipments[[#This Row],[Boxes]]*shipments[[#This Row],[Cost Per Box]]</f>
        <v>26.56</v>
      </c>
      <c r="O2345">
        <f>shipments[[#This Row],[Sales Amount]]-shipments[[#This Row],[Total Cost]]</f>
        <v>56.69</v>
      </c>
      <c r="P2345" s="9">
        <f>shipments[[#This Row],[Profit]]/shipments[[#This Row],[Sales Amount]]</f>
        <v>0.68096096096096093</v>
      </c>
    </row>
    <row r="2346" spans="1:16" x14ac:dyDescent="1">
      <c r="A2346" t="s">
        <v>2385</v>
      </c>
      <c r="B2346" t="s">
        <v>8042</v>
      </c>
      <c r="C2346" t="s">
        <v>8030</v>
      </c>
      <c r="D2346" t="s">
        <v>8037</v>
      </c>
      <c r="E2346" s="1">
        <v>44943</v>
      </c>
      <c r="F2346">
        <v>1962</v>
      </c>
      <c r="G2346">
        <v>218</v>
      </c>
      <c r="H2346" t="s">
        <v>6</v>
      </c>
      <c r="I2346" t="str">
        <f>_xlfn.XLOOKUP(shipments[[#This Row],[SPID]],people[SPID],people[Sales_person],"NA",0)</f>
        <v>Kaine Padly</v>
      </c>
      <c r="J2346">
        <f>YEAR(shipments[[#This Row],[Shipdate]])</f>
        <v>2023</v>
      </c>
      <c r="K2346">
        <f>MONTH(shipments[[#This Row],[Shipdate]])</f>
        <v>1</v>
      </c>
      <c r="L2346" t="str">
        <f>TEXT(shipments[[#This Row],[Shipdate]],"mmmm")</f>
        <v>January</v>
      </c>
      <c r="M2346">
        <f>_xlfn.XLOOKUP(shipments[[#This Row],[PID]],products[PID],products[Cost_per_box],"NA",0)</f>
        <v>3.32</v>
      </c>
      <c r="N2346">
        <f>shipments[[#This Row],[Boxes]]*shipments[[#This Row],[Cost Per Box]]</f>
        <v>723.76</v>
      </c>
      <c r="O2346">
        <f>shipments[[#This Row],[Sales Amount]]-shipments[[#This Row],[Total Cost]]</f>
        <v>1238.24</v>
      </c>
      <c r="P2346" s="9">
        <f>shipments[[#This Row],[Profit]]/shipments[[#This Row],[Sales Amount]]</f>
        <v>0.63111111111111107</v>
      </c>
    </row>
    <row r="2347" spans="1:16" x14ac:dyDescent="1">
      <c r="A2347" t="s">
        <v>2386</v>
      </c>
      <c r="B2347" t="s">
        <v>8042</v>
      </c>
      <c r="C2347" t="s">
        <v>8030</v>
      </c>
      <c r="D2347" t="s">
        <v>8037</v>
      </c>
      <c r="E2347" s="1">
        <v>44956</v>
      </c>
      <c r="F2347">
        <v>6113.25</v>
      </c>
      <c r="G2347">
        <v>612</v>
      </c>
      <c r="H2347" t="s">
        <v>6</v>
      </c>
      <c r="I2347" t="str">
        <f>_xlfn.XLOOKUP(shipments[[#This Row],[SPID]],people[SPID],people[Sales_person],"NA",0)</f>
        <v>Kaine Padly</v>
      </c>
      <c r="J2347">
        <f>YEAR(shipments[[#This Row],[Shipdate]])</f>
        <v>2023</v>
      </c>
      <c r="K2347">
        <f>MONTH(shipments[[#This Row],[Shipdate]])</f>
        <v>1</v>
      </c>
      <c r="L2347" t="str">
        <f>TEXT(shipments[[#This Row],[Shipdate]],"mmmm")</f>
        <v>January</v>
      </c>
      <c r="M2347">
        <f>_xlfn.XLOOKUP(shipments[[#This Row],[PID]],products[PID],products[Cost_per_box],"NA",0)</f>
        <v>3.32</v>
      </c>
      <c r="N2347">
        <f>shipments[[#This Row],[Boxes]]*shipments[[#This Row],[Cost Per Box]]</f>
        <v>2031.84</v>
      </c>
      <c r="O2347">
        <f>shipments[[#This Row],[Sales Amount]]-shipments[[#This Row],[Total Cost]]</f>
        <v>4081.41</v>
      </c>
      <c r="P2347" s="9">
        <f>shipments[[#This Row],[Profit]]/shipments[[#This Row],[Sales Amount]]</f>
        <v>0.66763341921236652</v>
      </c>
    </row>
    <row r="2348" spans="1:16" x14ac:dyDescent="1">
      <c r="A2348" t="s">
        <v>2387</v>
      </c>
      <c r="B2348" t="s">
        <v>8042</v>
      </c>
      <c r="C2348" t="s">
        <v>8030</v>
      </c>
      <c r="D2348" t="s">
        <v>8032</v>
      </c>
      <c r="E2348" s="1">
        <v>45086</v>
      </c>
      <c r="F2348">
        <v>3955.5</v>
      </c>
      <c r="G2348">
        <v>440</v>
      </c>
      <c r="H2348" t="s">
        <v>6</v>
      </c>
      <c r="I2348" t="str">
        <f>_xlfn.XLOOKUP(shipments[[#This Row],[SPID]],people[SPID],people[Sales_person],"NA",0)</f>
        <v>Kaine Padly</v>
      </c>
      <c r="J2348">
        <f>YEAR(shipments[[#This Row],[Shipdate]])</f>
        <v>2023</v>
      </c>
      <c r="K2348">
        <f>MONTH(shipments[[#This Row],[Shipdate]])</f>
        <v>6</v>
      </c>
      <c r="L2348" t="str">
        <f>TEXT(shipments[[#This Row],[Shipdate]],"mmmm")</f>
        <v>June</v>
      </c>
      <c r="M2348">
        <f>_xlfn.XLOOKUP(shipments[[#This Row],[PID]],products[PID],products[Cost_per_box],"NA",0)</f>
        <v>3.32</v>
      </c>
      <c r="N2348">
        <f>shipments[[#This Row],[Boxes]]*shipments[[#This Row],[Cost Per Box]]</f>
        <v>1460.8</v>
      </c>
      <c r="O2348">
        <f>shipments[[#This Row],[Sales Amount]]-shipments[[#This Row],[Total Cost]]</f>
        <v>2494.6999999999998</v>
      </c>
      <c r="P2348" s="9">
        <f>shipments[[#This Row],[Profit]]/shipments[[#This Row],[Sales Amount]]</f>
        <v>0.63069144229553786</v>
      </c>
    </row>
    <row r="2349" spans="1:16" x14ac:dyDescent="1">
      <c r="A2349" t="s">
        <v>2388</v>
      </c>
      <c r="B2349" t="s">
        <v>8042</v>
      </c>
      <c r="C2349" t="s">
        <v>8030</v>
      </c>
      <c r="D2349" t="s">
        <v>8037</v>
      </c>
      <c r="E2349" s="1">
        <v>45272</v>
      </c>
      <c r="F2349">
        <v>7476.75</v>
      </c>
      <c r="G2349">
        <v>831</v>
      </c>
      <c r="H2349" t="s">
        <v>6</v>
      </c>
      <c r="I2349" t="str">
        <f>_xlfn.XLOOKUP(shipments[[#This Row],[SPID]],people[SPID],people[Sales_person],"NA",0)</f>
        <v>Kaine Padly</v>
      </c>
      <c r="J2349">
        <f>YEAR(shipments[[#This Row],[Shipdate]])</f>
        <v>2023</v>
      </c>
      <c r="K2349">
        <f>MONTH(shipments[[#This Row],[Shipdate]])</f>
        <v>12</v>
      </c>
      <c r="L2349" t="str">
        <f>TEXT(shipments[[#This Row],[Shipdate]],"mmmm")</f>
        <v>December</v>
      </c>
      <c r="M2349">
        <f>_xlfn.XLOOKUP(shipments[[#This Row],[PID]],products[PID],products[Cost_per_box],"NA",0)</f>
        <v>3.32</v>
      </c>
      <c r="N2349">
        <f>shipments[[#This Row],[Boxes]]*shipments[[#This Row],[Cost Per Box]]</f>
        <v>2758.92</v>
      </c>
      <c r="O2349">
        <f>shipments[[#This Row],[Sales Amount]]-shipments[[#This Row],[Total Cost]]</f>
        <v>4717.83</v>
      </c>
      <c r="P2349" s="9">
        <f>shipments[[#This Row],[Profit]]/shipments[[#This Row],[Sales Amount]]</f>
        <v>0.63100010031096398</v>
      </c>
    </row>
    <row r="2350" spans="1:16" x14ac:dyDescent="1">
      <c r="A2350" t="s">
        <v>2389</v>
      </c>
      <c r="B2350" t="s">
        <v>8042</v>
      </c>
      <c r="C2350" t="s">
        <v>8031</v>
      </c>
      <c r="D2350" t="s">
        <v>8032</v>
      </c>
      <c r="E2350" s="1">
        <v>45552</v>
      </c>
      <c r="F2350">
        <v>184.5</v>
      </c>
      <c r="G2350">
        <v>10</v>
      </c>
      <c r="H2350" t="s">
        <v>25</v>
      </c>
      <c r="I2350" t="str">
        <f>_xlfn.XLOOKUP(shipments[[#This Row],[SPID]],people[SPID],people[Sales_person],"NA",0)</f>
        <v>Kaine Padly</v>
      </c>
      <c r="J2350">
        <f>YEAR(shipments[[#This Row],[Shipdate]])</f>
        <v>2024</v>
      </c>
      <c r="K2350">
        <f>MONTH(shipments[[#This Row],[Shipdate]])</f>
        <v>9</v>
      </c>
      <c r="L2350" t="str">
        <f>TEXT(shipments[[#This Row],[Shipdate]],"mmmm")</f>
        <v>September</v>
      </c>
      <c r="M2350">
        <f>_xlfn.XLOOKUP(shipments[[#This Row],[PID]],products[PID],products[Cost_per_box],"NA",0)</f>
        <v>2.65</v>
      </c>
      <c r="N2350">
        <f>shipments[[#This Row],[Boxes]]*shipments[[#This Row],[Cost Per Box]]</f>
        <v>26.5</v>
      </c>
      <c r="O2350">
        <f>shipments[[#This Row],[Sales Amount]]-shipments[[#This Row],[Total Cost]]</f>
        <v>158</v>
      </c>
      <c r="P2350" s="9">
        <f>shipments[[#This Row],[Profit]]/shipments[[#This Row],[Sales Amount]]</f>
        <v>0.85636856368563685</v>
      </c>
    </row>
    <row r="2351" spans="1:16" x14ac:dyDescent="1">
      <c r="A2351" t="s">
        <v>2390</v>
      </c>
      <c r="B2351" t="s">
        <v>8042</v>
      </c>
      <c r="C2351" t="s">
        <v>8031</v>
      </c>
      <c r="D2351" t="s">
        <v>8037</v>
      </c>
      <c r="E2351" s="1">
        <v>45531</v>
      </c>
      <c r="F2351">
        <v>9459</v>
      </c>
      <c r="G2351">
        <v>430</v>
      </c>
      <c r="H2351" t="s">
        <v>17</v>
      </c>
      <c r="I2351" t="str">
        <f>_xlfn.XLOOKUP(shipments[[#This Row],[SPID]],people[SPID],people[Sales_person],"NA",0)</f>
        <v>Kaine Padly</v>
      </c>
      <c r="J2351">
        <f>YEAR(shipments[[#This Row],[Shipdate]])</f>
        <v>2024</v>
      </c>
      <c r="K2351">
        <f>MONTH(shipments[[#This Row],[Shipdate]])</f>
        <v>8</v>
      </c>
      <c r="L2351" t="str">
        <f>TEXT(shipments[[#This Row],[Shipdate]],"mmmm")</f>
        <v>August</v>
      </c>
      <c r="M2351">
        <f>_xlfn.XLOOKUP(shipments[[#This Row],[PID]],products[PID],products[Cost_per_box],"NA",0)</f>
        <v>2.65</v>
      </c>
      <c r="N2351">
        <f>shipments[[#This Row],[Boxes]]*shipments[[#This Row],[Cost Per Box]]</f>
        <v>1139.5</v>
      </c>
      <c r="O2351">
        <f>shipments[[#This Row],[Sales Amount]]-shipments[[#This Row],[Total Cost]]</f>
        <v>8319.5</v>
      </c>
      <c r="P2351" s="9">
        <f>shipments[[#This Row],[Profit]]/shipments[[#This Row],[Sales Amount]]</f>
        <v>0.8795327201606935</v>
      </c>
    </row>
    <row r="2352" spans="1:16" x14ac:dyDescent="1">
      <c r="A2352" t="s">
        <v>2391</v>
      </c>
      <c r="B2352" t="s">
        <v>8042</v>
      </c>
      <c r="C2352" t="s">
        <v>8031</v>
      </c>
      <c r="D2352" t="s">
        <v>8035</v>
      </c>
      <c r="E2352" s="1">
        <v>44932</v>
      </c>
      <c r="F2352">
        <v>4173.75</v>
      </c>
      <c r="G2352">
        <v>232</v>
      </c>
      <c r="H2352" t="s">
        <v>6</v>
      </c>
      <c r="I2352" t="str">
        <f>_xlfn.XLOOKUP(shipments[[#This Row],[SPID]],people[SPID],people[Sales_person],"NA",0)</f>
        <v>Kaine Padly</v>
      </c>
      <c r="J2352">
        <f>YEAR(shipments[[#This Row],[Shipdate]])</f>
        <v>2023</v>
      </c>
      <c r="K2352">
        <f>MONTH(shipments[[#This Row],[Shipdate]])</f>
        <v>1</v>
      </c>
      <c r="L2352" t="str">
        <f>TEXT(shipments[[#This Row],[Shipdate]],"mmmm")</f>
        <v>January</v>
      </c>
      <c r="M2352">
        <f>_xlfn.XLOOKUP(shipments[[#This Row],[PID]],products[PID],products[Cost_per_box],"NA",0)</f>
        <v>2.65</v>
      </c>
      <c r="N2352">
        <f>shipments[[#This Row],[Boxes]]*shipments[[#This Row],[Cost Per Box]]</f>
        <v>614.79999999999995</v>
      </c>
      <c r="O2352">
        <f>shipments[[#This Row],[Sales Amount]]-shipments[[#This Row],[Total Cost]]</f>
        <v>3558.95</v>
      </c>
      <c r="P2352" s="9">
        <f>shipments[[#This Row],[Profit]]/shipments[[#This Row],[Sales Amount]]</f>
        <v>0.85269841269841262</v>
      </c>
    </row>
    <row r="2353" spans="1:16" x14ac:dyDescent="1">
      <c r="A2353" t="s">
        <v>2392</v>
      </c>
      <c r="B2353" t="s">
        <v>8042</v>
      </c>
      <c r="C2353" t="s">
        <v>8031</v>
      </c>
      <c r="D2353" t="s">
        <v>8036</v>
      </c>
      <c r="E2353" s="1">
        <v>45159</v>
      </c>
      <c r="F2353">
        <v>11054.25</v>
      </c>
      <c r="G2353">
        <v>503</v>
      </c>
      <c r="H2353" t="s">
        <v>6</v>
      </c>
      <c r="I2353" t="str">
        <f>_xlfn.XLOOKUP(shipments[[#This Row],[SPID]],people[SPID],people[Sales_person],"NA",0)</f>
        <v>Kaine Padly</v>
      </c>
      <c r="J2353">
        <f>YEAR(shipments[[#This Row],[Shipdate]])</f>
        <v>2023</v>
      </c>
      <c r="K2353">
        <f>MONTH(shipments[[#This Row],[Shipdate]])</f>
        <v>8</v>
      </c>
      <c r="L2353" t="str">
        <f>TEXT(shipments[[#This Row],[Shipdate]],"mmmm")</f>
        <v>August</v>
      </c>
      <c r="M2353">
        <f>_xlfn.XLOOKUP(shipments[[#This Row],[PID]],products[PID],products[Cost_per_box],"NA",0)</f>
        <v>2.65</v>
      </c>
      <c r="N2353">
        <f>shipments[[#This Row],[Boxes]]*shipments[[#This Row],[Cost Per Box]]</f>
        <v>1332.95</v>
      </c>
      <c r="O2353">
        <f>shipments[[#This Row],[Sales Amount]]-shipments[[#This Row],[Total Cost]]</f>
        <v>9721.2999999999993</v>
      </c>
      <c r="P2353" s="9">
        <f>shipments[[#This Row],[Profit]]/shipments[[#This Row],[Sales Amount]]</f>
        <v>0.87941741863988954</v>
      </c>
    </row>
    <row r="2354" spans="1:16" x14ac:dyDescent="1">
      <c r="A2354" t="s">
        <v>2393</v>
      </c>
      <c r="B2354" t="s">
        <v>8042</v>
      </c>
      <c r="C2354" t="s">
        <v>8031</v>
      </c>
      <c r="D2354" t="s">
        <v>8036</v>
      </c>
      <c r="E2354" s="1">
        <v>45082</v>
      </c>
      <c r="F2354">
        <v>11144.25</v>
      </c>
      <c r="G2354">
        <v>507</v>
      </c>
      <c r="H2354" t="s">
        <v>6</v>
      </c>
      <c r="I2354" t="str">
        <f>_xlfn.XLOOKUP(shipments[[#This Row],[SPID]],people[SPID],people[Sales_person],"NA",0)</f>
        <v>Kaine Padly</v>
      </c>
      <c r="J2354">
        <f>YEAR(shipments[[#This Row],[Shipdate]])</f>
        <v>2023</v>
      </c>
      <c r="K2354">
        <f>MONTH(shipments[[#This Row],[Shipdate]])</f>
        <v>6</v>
      </c>
      <c r="L2354" t="str">
        <f>TEXT(shipments[[#This Row],[Shipdate]],"mmmm")</f>
        <v>June</v>
      </c>
      <c r="M2354">
        <f>_xlfn.XLOOKUP(shipments[[#This Row],[PID]],products[PID],products[Cost_per_box],"NA",0)</f>
        <v>2.65</v>
      </c>
      <c r="N2354">
        <f>shipments[[#This Row],[Boxes]]*shipments[[#This Row],[Cost Per Box]]</f>
        <v>1343.55</v>
      </c>
      <c r="O2354">
        <f>shipments[[#This Row],[Sales Amount]]-shipments[[#This Row],[Total Cost]]</f>
        <v>9800.7000000000007</v>
      </c>
      <c r="P2354" s="9">
        <f>shipments[[#This Row],[Profit]]/shipments[[#This Row],[Sales Amount]]</f>
        <v>0.87944006999125113</v>
      </c>
    </row>
    <row r="2355" spans="1:16" x14ac:dyDescent="1">
      <c r="A2355" t="s">
        <v>2394</v>
      </c>
      <c r="B2355" t="s">
        <v>8042</v>
      </c>
      <c r="C2355" t="s">
        <v>8031</v>
      </c>
      <c r="D2355" t="s">
        <v>8032</v>
      </c>
      <c r="E2355" s="1">
        <v>45155</v>
      </c>
      <c r="F2355">
        <v>11817</v>
      </c>
      <c r="G2355">
        <v>538</v>
      </c>
      <c r="H2355" t="s">
        <v>6</v>
      </c>
      <c r="I2355" t="str">
        <f>_xlfn.XLOOKUP(shipments[[#This Row],[SPID]],people[SPID],people[Sales_person],"NA",0)</f>
        <v>Kaine Padly</v>
      </c>
      <c r="J2355">
        <f>YEAR(shipments[[#This Row],[Shipdate]])</f>
        <v>2023</v>
      </c>
      <c r="K2355">
        <f>MONTH(shipments[[#This Row],[Shipdate]])</f>
        <v>8</v>
      </c>
      <c r="L2355" t="str">
        <f>TEXT(shipments[[#This Row],[Shipdate]],"mmmm")</f>
        <v>August</v>
      </c>
      <c r="M2355">
        <f>_xlfn.XLOOKUP(shipments[[#This Row],[PID]],products[PID],products[Cost_per_box],"NA",0)</f>
        <v>2.65</v>
      </c>
      <c r="N2355">
        <f>shipments[[#This Row],[Boxes]]*shipments[[#This Row],[Cost Per Box]]</f>
        <v>1425.7</v>
      </c>
      <c r="O2355">
        <f>shipments[[#This Row],[Sales Amount]]-shipments[[#This Row],[Total Cost]]</f>
        <v>10391.299999999999</v>
      </c>
      <c r="P2355" s="9">
        <f>shipments[[#This Row],[Profit]]/shipments[[#This Row],[Sales Amount]]</f>
        <v>0.87935178133197933</v>
      </c>
    </row>
    <row r="2356" spans="1:16" x14ac:dyDescent="1">
      <c r="A2356" t="s">
        <v>2395</v>
      </c>
      <c r="B2356" t="s">
        <v>8042</v>
      </c>
      <c r="C2356" t="s">
        <v>8031</v>
      </c>
      <c r="D2356" t="s">
        <v>8034</v>
      </c>
      <c r="E2356" s="1">
        <v>45496</v>
      </c>
      <c r="F2356">
        <v>7062.75</v>
      </c>
      <c r="G2356">
        <v>372</v>
      </c>
      <c r="H2356" t="s">
        <v>17</v>
      </c>
      <c r="I2356" t="str">
        <f>_xlfn.XLOOKUP(shipments[[#This Row],[SPID]],people[SPID],people[Sales_person],"NA",0)</f>
        <v>Kaine Padly</v>
      </c>
      <c r="J2356">
        <f>YEAR(shipments[[#This Row],[Shipdate]])</f>
        <v>2024</v>
      </c>
      <c r="K2356">
        <f>MONTH(shipments[[#This Row],[Shipdate]])</f>
        <v>7</v>
      </c>
      <c r="L2356" t="str">
        <f>TEXT(shipments[[#This Row],[Shipdate]],"mmmm")</f>
        <v>July</v>
      </c>
      <c r="M2356">
        <f>_xlfn.XLOOKUP(shipments[[#This Row],[PID]],products[PID],products[Cost_per_box],"NA",0)</f>
        <v>2.65</v>
      </c>
      <c r="N2356">
        <f>shipments[[#This Row],[Boxes]]*shipments[[#This Row],[Cost Per Box]]</f>
        <v>985.8</v>
      </c>
      <c r="O2356">
        <f>shipments[[#This Row],[Sales Amount]]-shipments[[#This Row],[Total Cost]]</f>
        <v>6076.95</v>
      </c>
      <c r="P2356" s="9">
        <f>shipments[[#This Row],[Profit]]/shipments[[#This Row],[Sales Amount]]</f>
        <v>0.86042263990655199</v>
      </c>
    </row>
    <row r="2357" spans="1:16" x14ac:dyDescent="1">
      <c r="A2357" t="s">
        <v>2396</v>
      </c>
      <c r="B2357" t="s">
        <v>8042</v>
      </c>
      <c r="C2357" t="s">
        <v>8010</v>
      </c>
      <c r="D2357" t="s">
        <v>8035</v>
      </c>
      <c r="E2357" s="1">
        <v>45495</v>
      </c>
      <c r="F2357">
        <v>4932</v>
      </c>
      <c r="G2357">
        <v>411</v>
      </c>
      <c r="H2357" t="s">
        <v>17</v>
      </c>
      <c r="I2357" t="str">
        <f>_xlfn.XLOOKUP(shipments[[#This Row],[SPID]],people[SPID],people[Sales_person],"NA",0)</f>
        <v>Kaine Padly</v>
      </c>
      <c r="J2357">
        <f>YEAR(shipments[[#This Row],[Shipdate]])</f>
        <v>2024</v>
      </c>
      <c r="K2357">
        <f>MONTH(shipments[[#This Row],[Shipdate]])</f>
        <v>7</v>
      </c>
      <c r="L2357" t="str">
        <f>TEXT(shipments[[#This Row],[Shipdate]],"mmmm")</f>
        <v>July</v>
      </c>
      <c r="M2357">
        <f>_xlfn.XLOOKUP(shipments[[#This Row],[PID]],products[PID],products[Cost_per_box],"NA",0)</f>
        <v>5.26</v>
      </c>
      <c r="N2357">
        <f>shipments[[#This Row],[Boxes]]*shipments[[#This Row],[Cost Per Box]]</f>
        <v>2161.86</v>
      </c>
      <c r="O2357">
        <f>shipments[[#This Row],[Sales Amount]]-shipments[[#This Row],[Total Cost]]</f>
        <v>2770.14</v>
      </c>
      <c r="P2357" s="9">
        <f>shipments[[#This Row],[Profit]]/shipments[[#This Row],[Sales Amount]]</f>
        <v>0.56166666666666665</v>
      </c>
    </row>
    <row r="2358" spans="1:16" x14ac:dyDescent="1">
      <c r="A2358" t="s">
        <v>2397</v>
      </c>
      <c r="B2358" t="s">
        <v>8042</v>
      </c>
      <c r="C2358" t="s">
        <v>8010</v>
      </c>
      <c r="D2358" t="s">
        <v>8035</v>
      </c>
      <c r="E2358" s="1">
        <v>44977</v>
      </c>
      <c r="F2358">
        <v>1892.25</v>
      </c>
      <c r="G2358">
        <v>119</v>
      </c>
      <c r="H2358" t="s">
        <v>6</v>
      </c>
      <c r="I2358" t="str">
        <f>_xlfn.XLOOKUP(shipments[[#This Row],[SPID]],people[SPID],people[Sales_person],"NA",0)</f>
        <v>Kaine Padly</v>
      </c>
      <c r="J2358">
        <f>YEAR(shipments[[#This Row],[Shipdate]])</f>
        <v>2023</v>
      </c>
      <c r="K2358">
        <f>MONTH(shipments[[#This Row],[Shipdate]])</f>
        <v>2</v>
      </c>
      <c r="L2358" t="str">
        <f>TEXT(shipments[[#This Row],[Shipdate]],"mmmm")</f>
        <v>February</v>
      </c>
      <c r="M2358">
        <f>_xlfn.XLOOKUP(shipments[[#This Row],[PID]],products[PID],products[Cost_per_box],"NA",0)</f>
        <v>5.26</v>
      </c>
      <c r="N2358">
        <f>shipments[[#This Row],[Boxes]]*shipments[[#This Row],[Cost Per Box]]</f>
        <v>625.93999999999994</v>
      </c>
      <c r="O2358">
        <f>shipments[[#This Row],[Sales Amount]]-shipments[[#This Row],[Total Cost]]</f>
        <v>1266.31</v>
      </c>
      <c r="P2358" s="9">
        <f>shipments[[#This Row],[Profit]]/shipments[[#This Row],[Sales Amount]]</f>
        <v>0.66920861408376264</v>
      </c>
    </row>
    <row r="2359" spans="1:16" x14ac:dyDescent="1">
      <c r="A2359" t="s">
        <v>2398</v>
      </c>
      <c r="B2359" t="s">
        <v>8042</v>
      </c>
      <c r="C2359" t="s">
        <v>8010</v>
      </c>
      <c r="D2359" t="s">
        <v>8037</v>
      </c>
      <c r="E2359" s="1">
        <v>45198</v>
      </c>
      <c r="F2359">
        <v>6367.5</v>
      </c>
      <c r="G2359">
        <v>531</v>
      </c>
      <c r="H2359" t="s">
        <v>6</v>
      </c>
      <c r="I2359" t="str">
        <f>_xlfn.XLOOKUP(shipments[[#This Row],[SPID]],people[SPID],people[Sales_person],"NA",0)</f>
        <v>Kaine Padly</v>
      </c>
      <c r="J2359">
        <f>YEAR(shipments[[#This Row],[Shipdate]])</f>
        <v>2023</v>
      </c>
      <c r="K2359">
        <f>MONTH(shipments[[#This Row],[Shipdate]])</f>
        <v>9</v>
      </c>
      <c r="L2359" t="str">
        <f>TEXT(shipments[[#This Row],[Shipdate]],"mmmm")</f>
        <v>September</v>
      </c>
      <c r="M2359">
        <f>_xlfn.XLOOKUP(shipments[[#This Row],[PID]],products[PID],products[Cost_per_box],"NA",0)</f>
        <v>5.26</v>
      </c>
      <c r="N2359">
        <f>shipments[[#This Row],[Boxes]]*shipments[[#This Row],[Cost Per Box]]</f>
        <v>2793.06</v>
      </c>
      <c r="O2359">
        <f>shipments[[#This Row],[Sales Amount]]-shipments[[#This Row],[Total Cost]]</f>
        <v>3574.44</v>
      </c>
      <c r="P2359" s="9">
        <f>shipments[[#This Row],[Profit]]/shipments[[#This Row],[Sales Amount]]</f>
        <v>0.56135689045936399</v>
      </c>
    </row>
    <row r="2360" spans="1:16" x14ac:dyDescent="1">
      <c r="A2360" t="s">
        <v>2399</v>
      </c>
      <c r="B2360" t="s">
        <v>8042</v>
      </c>
      <c r="C2360" t="s">
        <v>8012</v>
      </c>
      <c r="D2360" t="s">
        <v>8032</v>
      </c>
      <c r="E2360" s="1">
        <v>45565</v>
      </c>
      <c r="F2360">
        <v>10341</v>
      </c>
      <c r="G2360">
        <v>1035</v>
      </c>
      <c r="H2360" t="s">
        <v>25</v>
      </c>
      <c r="I2360" t="str">
        <f>_xlfn.XLOOKUP(shipments[[#This Row],[SPID]],people[SPID],people[Sales_person],"NA",0)</f>
        <v>Kaine Padly</v>
      </c>
      <c r="J2360">
        <f>YEAR(shipments[[#This Row],[Shipdate]])</f>
        <v>2024</v>
      </c>
      <c r="K2360">
        <f>MONTH(shipments[[#This Row],[Shipdate]])</f>
        <v>9</v>
      </c>
      <c r="L2360" t="str">
        <f>TEXT(shipments[[#This Row],[Shipdate]],"mmmm")</f>
        <v>September</v>
      </c>
      <c r="M2360">
        <f>_xlfn.XLOOKUP(shipments[[#This Row],[PID]],products[PID],products[Cost_per_box],"NA",0)</f>
        <v>5.15</v>
      </c>
      <c r="N2360">
        <f>shipments[[#This Row],[Boxes]]*shipments[[#This Row],[Cost Per Box]]</f>
        <v>5330.25</v>
      </c>
      <c r="O2360">
        <f>shipments[[#This Row],[Sales Amount]]-shipments[[#This Row],[Total Cost]]</f>
        <v>5010.75</v>
      </c>
      <c r="P2360" s="9">
        <f>shipments[[#This Row],[Profit]]/shipments[[#This Row],[Sales Amount]]</f>
        <v>0.48455178416013928</v>
      </c>
    </row>
    <row r="2361" spans="1:16" x14ac:dyDescent="1">
      <c r="A2361" t="s">
        <v>2400</v>
      </c>
      <c r="B2361" t="s">
        <v>8042</v>
      </c>
      <c r="C2361" t="s">
        <v>8013</v>
      </c>
      <c r="D2361" t="s">
        <v>8033</v>
      </c>
      <c r="E2361" s="1">
        <v>45215</v>
      </c>
      <c r="F2361">
        <v>3303</v>
      </c>
      <c r="G2361">
        <v>551</v>
      </c>
      <c r="H2361" t="s">
        <v>6</v>
      </c>
      <c r="I2361" t="str">
        <f>_xlfn.XLOOKUP(shipments[[#This Row],[SPID]],people[SPID],people[Sales_person],"NA",0)</f>
        <v>Kaine Padly</v>
      </c>
      <c r="J2361">
        <f>YEAR(shipments[[#This Row],[Shipdate]])</f>
        <v>2023</v>
      </c>
      <c r="K2361">
        <f>MONTH(shipments[[#This Row],[Shipdate]])</f>
        <v>10</v>
      </c>
      <c r="L2361" t="str">
        <f>TEXT(shipments[[#This Row],[Shipdate]],"mmmm")</f>
        <v>October</v>
      </c>
      <c r="M2361">
        <f>_xlfn.XLOOKUP(shipments[[#This Row],[PID]],products[PID],products[Cost_per_box],"NA",0)</f>
        <v>3.85</v>
      </c>
      <c r="N2361">
        <f>shipments[[#This Row],[Boxes]]*shipments[[#This Row],[Cost Per Box]]</f>
        <v>2121.35</v>
      </c>
      <c r="O2361">
        <f>shipments[[#This Row],[Sales Amount]]-shipments[[#This Row],[Total Cost]]</f>
        <v>1181.6500000000001</v>
      </c>
      <c r="P2361" s="9">
        <f>shipments[[#This Row],[Profit]]/shipments[[#This Row],[Sales Amount]]</f>
        <v>0.35775052982137456</v>
      </c>
    </row>
    <row r="2362" spans="1:16" x14ac:dyDescent="1">
      <c r="A2362" t="s">
        <v>2401</v>
      </c>
      <c r="B2362" t="s">
        <v>8042</v>
      </c>
      <c r="C2362" t="s">
        <v>8013</v>
      </c>
      <c r="D2362" t="s">
        <v>8037</v>
      </c>
      <c r="E2362" s="1">
        <v>45028</v>
      </c>
      <c r="F2362">
        <v>2175.75</v>
      </c>
      <c r="G2362">
        <v>436</v>
      </c>
      <c r="H2362" t="s">
        <v>6</v>
      </c>
      <c r="I2362" t="str">
        <f>_xlfn.XLOOKUP(shipments[[#This Row],[SPID]],people[SPID],people[Sales_person],"NA",0)</f>
        <v>Kaine Padly</v>
      </c>
      <c r="J2362">
        <f>YEAR(shipments[[#This Row],[Shipdate]])</f>
        <v>2023</v>
      </c>
      <c r="K2362">
        <f>MONTH(shipments[[#This Row],[Shipdate]])</f>
        <v>4</v>
      </c>
      <c r="L2362" t="str">
        <f>TEXT(shipments[[#This Row],[Shipdate]],"mmmm")</f>
        <v>April</v>
      </c>
      <c r="M2362">
        <f>_xlfn.XLOOKUP(shipments[[#This Row],[PID]],products[PID],products[Cost_per_box],"NA",0)</f>
        <v>3.85</v>
      </c>
      <c r="N2362">
        <f>shipments[[#This Row],[Boxes]]*shipments[[#This Row],[Cost Per Box]]</f>
        <v>1678.6000000000001</v>
      </c>
      <c r="O2362">
        <f>shipments[[#This Row],[Sales Amount]]-shipments[[#This Row],[Total Cost]]</f>
        <v>497.14999999999986</v>
      </c>
      <c r="P2362" s="9">
        <f>shipments[[#This Row],[Profit]]/shipments[[#This Row],[Sales Amount]]</f>
        <v>0.22849592094679988</v>
      </c>
    </row>
    <row r="2363" spans="1:16" x14ac:dyDescent="1">
      <c r="A2363" t="s">
        <v>2402</v>
      </c>
      <c r="B2363" t="s">
        <v>8042</v>
      </c>
      <c r="C2363" t="s">
        <v>8013</v>
      </c>
      <c r="D2363" t="s">
        <v>8037</v>
      </c>
      <c r="E2363" s="1">
        <v>45127</v>
      </c>
      <c r="F2363">
        <v>776.25</v>
      </c>
      <c r="G2363">
        <v>87</v>
      </c>
      <c r="H2363" t="s">
        <v>6</v>
      </c>
      <c r="I2363" t="str">
        <f>_xlfn.XLOOKUP(shipments[[#This Row],[SPID]],people[SPID],people[Sales_person],"NA",0)</f>
        <v>Kaine Padly</v>
      </c>
      <c r="J2363">
        <f>YEAR(shipments[[#This Row],[Shipdate]])</f>
        <v>2023</v>
      </c>
      <c r="K2363">
        <f>MONTH(shipments[[#This Row],[Shipdate]])</f>
        <v>7</v>
      </c>
      <c r="L2363" t="str">
        <f>TEXT(shipments[[#This Row],[Shipdate]],"mmmm")</f>
        <v>July</v>
      </c>
      <c r="M2363">
        <f>_xlfn.XLOOKUP(shipments[[#This Row],[PID]],products[PID],products[Cost_per_box],"NA",0)</f>
        <v>3.85</v>
      </c>
      <c r="N2363">
        <f>shipments[[#This Row],[Boxes]]*shipments[[#This Row],[Cost Per Box]]</f>
        <v>334.95</v>
      </c>
      <c r="O2363">
        <f>shipments[[#This Row],[Sales Amount]]-shipments[[#This Row],[Total Cost]]</f>
        <v>441.3</v>
      </c>
      <c r="P2363" s="9">
        <f>shipments[[#This Row],[Profit]]/shipments[[#This Row],[Sales Amount]]</f>
        <v>0.5685024154589372</v>
      </c>
    </row>
    <row r="2364" spans="1:16" x14ac:dyDescent="1">
      <c r="A2364" t="s">
        <v>2403</v>
      </c>
      <c r="B2364" t="s">
        <v>8042</v>
      </c>
      <c r="C2364" t="s">
        <v>8013</v>
      </c>
      <c r="D2364" t="s">
        <v>8033</v>
      </c>
      <c r="E2364" s="1">
        <v>44967</v>
      </c>
      <c r="F2364">
        <v>837</v>
      </c>
      <c r="G2364">
        <v>120</v>
      </c>
      <c r="H2364" t="s">
        <v>6</v>
      </c>
      <c r="I2364" t="str">
        <f>_xlfn.XLOOKUP(shipments[[#This Row],[SPID]],people[SPID],people[Sales_person],"NA",0)</f>
        <v>Kaine Padly</v>
      </c>
      <c r="J2364">
        <f>YEAR(shipments[[#This Row],[Shipdate]])</f>
        <v>2023</v>
      </c>
      <c r="K2364">
        <f>MONTH(shipments[[#This Row],[Shipdate]])</f>
        <v>2</v>
      </c>
      <c r="L2364" t="str">
        <f>TEXT(shipments[[#This Row],[Shipdate]],"mmmm")</f>
        <v>February</v>
      </c>
      <c r="M2364">
        <f>_xlfn.XLOOKUP(shipments[[#This Row],[PID]],products[PID],products[Cost_per_box],"NA",0)</f>
        <v>3.85</v>
      </c>
      <c r="N2364">
        <f>shipments[[#This Row],[Boxes]]*shipments[[#This Row],[Cost Per Box]]</f>
        <v>462</v>
      </c>
      <c r="O2364">
        <f>shipments[[#This Row],[Sales Amount]]-shipments[[#This Row],[Total Cost]]</f>
        <v>375</v>
      </c>
      <c r="P2364" s="9">
        <f>shipments[[#This Row],[Profit]]/shipments[[#This Row],[Sales Amount]]</f>
        <v>0.44802867383512546</v>
      </c>
    </row>
    <row r="2365" spans="1:16" x14ac:dyDescent="1">
      <c r="A2365" t="s">
        <v>2404</v>
      </c>
      <c r="B2365" t="s">
        <v>8042</v>
      </c>
      <c r="C2365" t="s">
        <v>8013</v>
      </c>
      <c r="D2365" t="s">
        <v>8035</v>
      </c>
      <c r="E2365" s="1">
        <v>45544</v>
      </c>
      <c r="F2365">
        <v>6858</v>
      </c>
      <c r="G2365">
        <v>858</v>
      </c>
      <c r="H2365" t="s">
        <v>25</v>
      </c>
      <c r="I2365" t="str">
        <f>_xlfn.XLOOKUP(shipments[[#This Row],[SPID]],people[SPID],people[Sales_person],"NA",0)</f>
        <v>Kaine Padly</v>
      </c>
      <c r="J2365">
        <f>YEAR(shipments[[#This Row],[Shipdate]])</f>
        <v>2024</v>
      </c>
      <c r="K2365">
        <f>MONTH(shipments[[#This Row],[Shipdate]])</f>
        <v>9</v>
      </c>
      <c r="L2365" t="str">
        <f>TEXT(shipments[[#This Row],[Shipdate]],"mmmm")</f>
        <v>September</v>
      </c>
      <c r="M2365">
        <f>_xlfn.XLOOKUP(shipments[[#This Row],[PID]],products[PID],products[Cost_per_box],"NA",0)</f>
        <v>3.85</v>
      </c>
      <c r="N2365">
        <f>shipments[[#This Row],[Boxes]]*shipments[[#This Row],[Cost Per Box]]</f>
        <v>3303.3</v>
      </c>
      <c r="O2365">
        <f>shipments[[#This Row],[Sales Amount]]-shipments[[#This Row],[Total Cost]]</f>
        <v>3554.7</v>
      </c>
      <c r="P2365" s="9">
        <f>shipments[[#This Row],[Profit]]/shipments[[#This Row],[Sales Amount]]</f>
        <v>0.51832895888013997</v>
      </c>
    </row>
    <row r="2366" spans="1:16" x14ac:dyDescent="1">
      <c r="A2366" t="s">
        <v>2405</v>
      </c>
      <c r="B2366" t="s">
        <v>8042</v>
      </c>
      <c r="C2366" t="s">
        <v>8013</v>
      </c>
      <c r="D2366" t="s">
        <v>8035</v>
      </c>
      <c r="E2366" s="1">
        <v>45517</v>
      </c>
      <c r="F2366">
        <v>7146</v>
      </c>
      <c r="G2366">
        <v>1021</v>
      </c>
      <c r="H2366" t="s">
        <v>17</v>
      </c>
      <c r="I2366" t="str">
        <f>_xlfn.XLOOKUP(shipments[[#This Row],[SPID]],people[SPID],people[Sales_person],"NA",0)</f>
        <v>Kaine Padly</v>
      </c>
      <c r="J2366">
        <f>YEAR(shipments[[#This Row],[Shipdate]])</f>
        <v>2024</v>
      </c>
      <c r="K2366">
        <f>MONTH(shipments[[#This Row],[Shipdate]])</f>
        <v>8</v>
      </c>
      <c r="L2366" t="str">
        <f>TEXT(shipments[[#This Row],[Shipdate]],"mmmm")</f>
        <v>August</v>
      </c>
      <c r="M2366">
        <f>_xlfn.XLOOKUP(shipments[[#This Row],[PID]],products[PID],products[Cost_per_box],"NA",0)</f>
        <v>3.85</v>
      </c>
      <c r="N2366">
        <f>shipments[[#This Row],[Boxes]]*shipments[[#This Row],[Cost Per Box]]</f>
        <v>3930.85</v>
      </c>
      <c r="O2366">
        <f>shipments[[#This Row],[Sales Amount]]-shipments[[#This Row],[Total Cost]]</f>
        <v>3215.15</v>
      </c>
      <c r="P2366" s="9">
        <f>shipments[[#This Row],[Profit]]/shipments[[#This Row],[Sales Amount]]</f>
        <v>0.44992303386509935</v>
      </c>
    </row>
    <row r="2367" spans="1:16" x14ac:dyDescent="1">
      <c r="A2367" t="s">
        <v>2406</v>
      </c>
      <c r="B2367" t="s">
        <v>8042</v>
      </c>
      <c r="C2367" t="s">
        <v>8013</v>
      </c>
      <c r="D2367" t="s">
        <v>8037</v>
      </c>
      <c r="E2367" s="1">
        <v>45232</v>
      </c>
      <c r="F2367">
        <v>2164.5</v>
      </c>
      <c r="G2367">
        <v>271</v>
      </c>
      <c r="H2367" t="s">
        <v>6</v>
      </c>
      <c r="I2367" t="str">
        <f>_xlfn.XLOOKUP(shipments[[#This Row],[SPID]],people[SPID],people[Sales_person],"NA",0)</f>
        <v>Kaine Padly</v>
      </c>
      <c r="J2367">
        <f>YEAR(shipments[[#This Row],[Shipdate]])</f>
        <v>2023</v>
      </c>
      <c r="K2367">
        <f>MONTH(shipments[[#This Row],[Shipdate]])</f>
        <v>11</v>
      </c>
      <c r="L2367" t="str">
        <f>TEXT(shipments[[#This Row],[Shipdate]],"mmmm")</f>
        <v>November</v>
      </c>
      <c r="M2367">
        <f>_xlfn.XLOOKUP(shipments[[#This Row],[PID]],products[PID],products[Cost_per_box],"NA",0)</f>
        <v>3.85</v>
      </c>
      <c r="N2367">
        <f>shipments[[#This Row],[Boxes]]*shipments[[#This Row],[Cost Per Box]]</f>
        <v>1043.3500000000001</v>
      </c>
      <c r="O2367">
        <f>shipments[[#This Row],[Sales Amount]]-shipments[[#This Row],[Total Cost]]</f>
        <v>1121.1499999999999</v>
      </c>
      <c r="P2367" s="9">
        <f>shipments[[#This Row],[Profit]]/shipments[[#This Row],[Sales Amount]]</f>
        <v>0.5179718179718179</v>
      </c>
    </row>
    <row r="2368" spans="1:16" x14ac:dyDescent="1">
      <c r="A2368" t="s">
        <v>2407</v>
      </c>
      <c r="B2368" t="s">
        <v>8042</v>
      </c>
      <c r="C2368" t="s">
        <v>8014</v>
      </c>
      <c r="D2368" t="s">
        <v>8033</v>
      </c>
      <c r="E2368" s="1">
        <v>45436</v>
      </c>
      <c r="F2368">
        <v>2936.25</v>
      </c>
      <c r="G2368">
        <v>420</v>
      </c>
      <c r="H2368" t="s">
        <v>6</v>
      </c>
      <c r="I2368" t="str">
        <f>_xlfn.XLOOKUP(shipments[[#This Row],[SPID]],people[SPID],people[Sales_person],"NA",0)</f>
        <v>Kaine Padly</v>
      </c>
      <c r="J2368">
        <f>YEAR(shipments[[#This Row],[Shipdate]])</f>
        <v>2024</v>
      </c>
      <c r="K2368">
        <f>MONTH(shipments[[#This Row],[Shipdate]])</f>
        <v>5</v>
      </c>
      <c r="L2368" t="str">
        <f>TEXT(shipments[[#This Row],[Shipdate]],"mmmm")</f>
        <v>May</v>
      </c>
      <c r="M2368">
        <f>_xlfn.XLOOKUP(shipments[[#This Row],[PID]],products[PID],products[Cost_per_box],"NA",0)</f>
        <v>5.72</v>
      </c>
      <c r="N2368">
        <f>shipments[[#This Row],[Boxes]]*shipments[[#This Row],[Cost Per Box]]</f>
        <v>2402.4</v>
      </c>
      <c r="O2368">
        <f>shipments[[#This Row],[Sales Amount]]-shipments[[#This Row],[Total Cost]]</f>
        <v>533.84999999999991</v>
      </c>
      <c r="P2368" s="9">
        <f>shipments[[#This Row],[Profit]]/shipments[[#This Row],[Sales Amount]]</f>
        <v>0.18181353767560662</v>
      </c>
    </row>
    <row r="2369" spans="1:16" x14ac:dyDescent="1">
      <c r="A2369" t="s">
        <v>2408</v>
      </c>
      <c r="B2369" t="s">
        <v>8042</v>
      </c>
      <c r="C2369" t="s">
        <v>8014</v>
      </c>
      <c r="D2369" t="s">
        <v>8036</v>
      </c>
      <c r="E2369" s="1">
        <v>45273</v>
      </c>
      <c r="F2369">
        <v>8583.75</v>
      </c>
      <c r="G2369">
        <v>1717</v>
      </c>
      <c r="H2369" t="s">
        <v>6</v>
      </c>
      <c r="I2369" t="str">
        <f>_xlfn.XLOOKUP(shipments[[#This Row],[SPID]],people[SPID],people[Sales_person],"NA",0)</f>
        <v>Kaine Padly</v>
      </c>
      <c r="J2369">
        <f>YEAR(shipments[[#This Row],[Shipdate]])</f>
        <v>2023</v>
      </c>
      <c r="K2369">
        <f>MONTH(shipments[[#This Row],[Shipdate]])</f>
        <v>12</v>
      </c>
      <c r="L2369" t="str">
        <f>TEXT(shipments[[#This Row],[Shipdate]],"mmmm")</f>
        <v>December</v>
      </c>
      <c r="M2369">
        <f>_xlfn.XLOOKUP(shipments[[#This Row],[PID]],products[PID],products[Cost_per_box],"NA",0)</f>
        <v>5.72</v>
      </c>
      <c r="N2369">
        <f>shipments[[#This Row],[Boxes]]*shipments[[#This Row],[Cost Per Box]]</f>
        <v>9821.24</v>
      </c>
      <c r="O2369">
        <f>shipments[[#This Row],[Sales Amount]]-shipments[[#This Row],[Total Cost]]</f>
        <v>-1237.4899999999998</v>
      </c>
      <c r="P2369" s="9">
        <f>shipments[[#This Row],[Profit]]/shipments[[#This Row],[Sales Amount]]</f>
        <v>-0.14416659385466724</v>
      </c>
    </row>
    <row r="2370" spans="1:16" x14ac:dyDescent="1">
      <c r="A2370" t="s">
        <v>2409</v>
      </c>
      <c r="B2370" t="s">
        <v>8042</v>
      </c>
      <c r="C2370" t="s">
        <v>8014</v>
      </c>
      <c r="D2370" t="s">
        <v>8037</v>
      </c>
      <c r="E2370" s="1">
        <v>45321</v>
      </c>
      <c r="F2370">
        <v>6664.5</v>
      </c>
      <c r="G2370">
        <v>1111</v>
      </c>
      <c r="H2370" t="s">
        <v>6</v>
      </c>
      <c r="I2370" t="str">
        <f>_xlfn.XLOOKUP(shipments[[#This Row],[SPID]],people[SPID],people[Sales_person],"NA",0)</f>
        <v>Kaine Padly</v>
      </c>
      <c r="J2370">
        <f>YEAR(shipments[[#This Row],[Shipdate]])</f>
        <v>2024</v>
      </c>
      <c r="K2370">
        <f>MONTH(shipments[[#This Row],[Shipdate]])</f>
        <v>1</v>
      </c>
      <c r="L2370" t="str">
        <f>TEXT(shipments[[#This Row],[Shipdate]],"mmmm")</f>
        <v>January</v>
      </c>
      <c r="M2370">
        <f>_xlfn.XLOOKUP(shipments[[#This Row],[PID]],products[PID],products[Cost_per_box],"NA",0)</f>
        <v>5.72</v>
      </c>
      <c r="N2370">
        <f>shipments[[#This Row],[Boxes]]*shipments[[#This Row],[Cost Per Box]]</f>
        <v>6354.92</v>
      </c>
      <c r="O2370">
        <f>shipments[[#This Row],[Sales Amount]]-shipments[[#This Row],[Total Cost]]</f>
        <v>309.57999999999993</v>
      </c>
      <c r="P2370" s="9">
        <f>shipments[[#This Row],[Profit]]/shipments[[#This Row],[Sales Amount]]</f>
        <v>4.6452096931502727E-2</v>
      </c>
    </row>
    <row r="2371" spans="1:16" x14ac:dyDescent="1">
      <c r="A2371" t="s">
        <v>2410</v>
      </c>
      <c r="B2371" t="s">
        <v>8042</v>
      </c>
      <c r="C2371" t="s">
        <v>8014</v>
      </c>
      <c r="D2371" t="s">
        <v>8036</v>
      </c>
      <c r="E2371" s="1">
        <v>45244</v>
      </c>
      <c r="F2371">
        <v>4621.5</v>
      </c>
      <c r="G2371">
        <v>925</v>
      </c>
      <c r="H2371" t="s">
        <v>6</v>
      </c>
      <c r="I2371" t="str">
        <f>_xlfn.XLOOKUP(shipments[[#This Row],[SPID]],people[SPID],people[Sales_person],"NA",0)</f>
        <v>Kaine Padly</v>
      </c>
      <c r="J2371">
        <f>YEAR(shipments[[#This Row],[Shipdate]])</f>
        <v>2023</v>
      </c>
      <c r="K2371">
        <f>MONTH(shipments[[#This Row],[Shipdate]])</f>
        <v>11</v>
      </c>
      <c r="L2371" t="str">
        <f>TEXT(shipments[[#This Row],[Shipdate]],"mmmm")</f>
        <v>November</v>
      </c>
      <c r="M2371">
        <f>_xlfn.XLOOKUP(shipments[[#This Row],[PID]],products[PID],products[Cost_per_box],"NA",0)</f>
        <v>5.72</v>
      </c>
      <c r="N2371">
        <f>shipments[[#This Row],[Boxes]]*shipments[[#This Row],[Cost Per Box]]</f>
        <v>5291</v>
      </c>
      <c r="O2371">
        <f>shipments[[#This Row],[Sales Amount]]-shipments[[#This Row],[Total Cost]]</f>
        <v>-669.5</v>
      </c>
      <c r="P2371" s="9">
        <f>shipments[[#This Row],[Profit]]/shipments[[#This Row],[Sales Amount]]</f>
        <v>-0.14486638537271448</v>
      </c>
    </row>
    <row r="2372" spans="1:16" x14ac:dyDescent="1">
      <c r="A2372" t="s">
        <v>2411</v>
      </c>
      <c r="B2372" t="s">
        <v>8042</v>
      </c>
      <c r="C2372" t="s">
        <v>8014</v>
      </c>
      <c r="D2372" t="s">
        <v>8036</v>
      </c>
      <c r="E2372" s="1">
        <v>44960</v>
      </c>
      <c r="F2372">
        <v>5350.5</v>
      </c>
      <c r="G2372">
        <v>669</v>
      </c>
      <c r="H2372" t="s">
        <v>6</v>
      </c>
      <c r="I2372" t="str">
        <f>_xlfn.XLOOKUP(shipments[[#This Row],[SPID]],people[SPID],people[Sales_person],"NA",0)</f>
        <v>Kaine Padly</v>
      </c>
      <c r="J2372">
        <f>YEAR(shipments[[#This Row],[Shipdate]])</f>
        <v>2023</v>
      </c>
      <c r="K2372">
        <f>MONTH(shipments[[#This Row],[Shipdate]])</f>
        <v>2</v>
      </c>
      <c r="L2372" t="str">
        <f>TEXT(shipments[[#This Row],[Shipdate]],"mmmm")</f>
        <v>February</v>
      </c>
      <c r="M2372">
        <f>_xlfn.XLOOKUP(shipments[[#This Row],[PID]],products[PID],products[Cost_per_box],"NA",0)</f>
        <v>5.72</v>
      </c>
      <c r="N2372">
        <f>shipments[[#This Row],[Boxes]]*shipments[[#This Row],[Cost Per Box]]</f>
        <v>3826.68</v>
      </c>
      <c r="O2372">
        <f>shipments[[#This Row],[Sales Amount]]-shipments[[#This Row],[Total Cost]]</f>
        <v>1523.8200000000002</v>
      </c>
      <c r="P2372" s="9">
        <f>shipments[[#This Row],[Profit]]/shipments[[#This Row],[Sales Amount]]</f>
        <v>0.28479955144379032</v>
      </c>
    </row>
    <row r="2373" spans="1:16" x14ac:dyDescent="1">
      <c r="A2373" t="s">
        <v>2412</v>
      </c>
      <c r="B2373" t="s">
        <v>8042</v>
      </c>
      <c r="C2373" t="s">
        <v>8015</v>
      </c>
      <c r="D2373" t="s">
        <v>8032</v>
      </c>
      <c r="E2373" s="1">
        <v>45233</v>
      </c>
      <c r="F2373">
        <v>7024.5</v>
      </c>
      <c r="G2373">
        <v>293</v>
      </c>
      <c r="H2373" t="s">
        <v>6</v>
      </c>
      <c r="I2373" t="str">
        <f>_xlfn.XLOOKUP(shipments[[#This Row],[SPID]],people[SPID],people[Sales_person],"NA",0)</f>
        <v>Kaine Padly</v>
      </c>
      <c r="J2373">
        <f>YEAR(shipments[[#This Row],[Shipdate]])</f>
        <v>2023</v>
      </c>
      <c r="K2373">
        <f>MONTH(shipments[[#This Row],[Shipdate]])</f>
        <v>11</v>
      </c>
      <c r="L2373" t="str">
        <f>TEXT(shipments[[#This Row],[Shipdate]],"mmmm")</f>
        <v>November</v>
      </c>
      <c r="M2373">
        <f>_xlfn.XLOOKUP(shipments[[#This Row],[PID]],products[PID],products[Cost_per_box],"NA",0)</f>
        <v>6.31</v>
      </c>
      <c r="N2373">
        <f>shipments[[#This Row],[Boxes]]*shipments[[#This Row],[Cost Per Box]]</f>
        <v>1848.83</v>
      </c>
      <c r="O2373">
        <f>shipments[[#This Row],[Sales Amount]]-shipments[[#This Row],[Total Cost]]</f>
        <v>5175.67</v>
      </c>
      <c r="P2373" s="9">
        <f>shipments[[#This Row],[Profit]]/shipments[[#This Row],[Sales Amount]]</f>
        <v>0.73680261940351632</v>
      </c>
    </row>
    <row r="2374" spans="1:16" x14ac:dyDescent="1">
      <c r="A2374" t="s">
        <v>2413</v>
      </c>
      <c r="B2374" t="s">
        <v>8042</v>
      </c>
      <c r="C2374" t="s">
        <v>8015</v>
      </c>
      <c r="D2374" t="s">
        <v>8036</v>
      </c>
      <c r="E2374" s="1">
        <v>44979</v>
      </c>
      <c r="F2374">
        <v>2913.75</v>
      </c>
      <c r="G2374">
        <v>108</v>
      </c>
      <c r="H2374" t="s">
        <v>6</v>
      </c>
      <c r="I2374" t="str">
        <f>_xlfn.XLOOKUP(shipments[[#This Row],[SPID]],people[SPID],people[Sales_person],"NA",0)</f>
        <v>Kaine Padly</v>
      </c>
      <c r="J2374">
        <f>YEAR(shipments[[#This Row],[Shipdate]])</f>
        <v>2023</v>
      </c>
      <c r="K2374">
        <f>MONTH(shipments[[#This Row],[Shipdate]])</f>
        <v>2</v>
      </c>
      <c r="L2374" t="str">
        <f>TEXT(shipments[[#This Row],[Shipdate]],"mmmm")</f>
        <v>February</v>
      </c>
      <c r="M2374">
        <f>_xlfn.XLOOKUP(shipments[[#This Row],[PID]],products[PID],products[Cost_per_box],"NA",0)</f>
        <v>6.31</v>
      </c>
      <c r="N2374">
        <f>shipments[[#This Row],[Boxes]]*shipments[[#This Row],[Cost Per Box]]</f>
        <v>681.4799999999999</v>
      </c>
      <c r="O2374">
        <f>shipments[[#This Row],[Sales Amount]]-shipments[[#This Row],[Total Cost]]</f>
        <v>2232.27</v>
      </c>
      <c r="P2374" s="9">
        <f>shipments[[#This Row],[Profit]]/shipments[[#This Row],[Sales Amount]]</f>
        <v>0.76611583011583007</v>
      </c>
    </row>
    <row r="2375" spans="1:16" x14ac:dyDescent="1">
      <c r="A2375" t="s">
        <v>2414</v>
      </c>
      <c r="B2375" t="s">
        <v>8042</v>
      </c>
      <c r="C2375" t="s">
        <v>8015</v>
      </c>
      <c r="D2375" t="s">
        <v>8037</v>
      </c>
      <c r="E2375" s="1">
        <v>45104</v>
      </c>
      <c r="F2375">
        <v>8655.75</v>
      </c>
      <c r="G2375">
        <v>347</v>
      </c>
      <c r="H2375" t="s">
        <v>39</v>
      </c>
      <c r="I2375" t="str">
        <f>_xlfn.XLOOKUP(shipments[[#This Row],[SPID]],people[SPID],people[Sales_person],"NA",0)</f>
        <v>Kaine Padly</v>
      </c>
      <c r="J2375">
        <f>YEAR(shipments[[#This Row],[Shipdate]])</f>
        <v>2023</v>
      </c>
      <c r="K2375">
        <f>MONTH(shipments[[#This Row],[Shipdate]])</f>
        <v>6</v>
      </c>
      <c r="L2375" t="str">
        <f>TEXT(shipments[[#This Row],[Shipdate]],"mmmm")</f>
        <v>June</v>
      </c>
      <c r="M2375">
        <f>_xlfn.XLOOKUP(shipments[[#This Row],[PID]],products[PID],products[Cost_per_box],"NA",0)</f>
        <v>6.31</v>
      </c>
      <c r="N2375">
        <f>shipments[[#This Row],[Boxes]]*shipments[[#This Row],[Cost Per Box]]</f>
        <v>2189.5699999999997</v>
      </c>
      <c r="O2375">
        <f>shipments[[#This Row],[Sales Amount]]-shipments[[#This Row],[Total Cost]]</f>
        <v>6466.18</v>
      </c>
      <c r="P2375" s="9">
        <f>shipments[[#This Row],[Profit]]/shipments[[#This Row],[Sales Amount]]</f>
        <v>0.74703867371400512</v>
      </c>
    </row>
    <row r="2376" spans="1:16" x14ac:dyDescent="1">
      <c r="A2376" t="s">
        <v>2415</v>
      </c>
      <c r="B2376" t="s">
        <v>8042</v>
      </c>
      <c r="C2376" t="s">
        <v>8016</v>
      </c>
      <c r="D2376" t="s">
        <v>8037</v>
      </c>
      <c r="E2376" s="1">
        <v>45506</v>
      </c>
      <c r="F2376">
        <v>5523.75</v>
      </c>
      <c r="G2376">
        <v>205</v>
      </c>
      <c r="H2376" t="s">
        <v>17</v>
      </c>
      <c r="I2376" t="str">
        <f>_xlfn.XLOOKUP(shipments[[#This Row],[SPID]],people[SPID],people[Sales_person],"NA",0)</f>
        <v>Kaine Padly</v>
      </c>
      <c r="J2376">
        <f>YEAR(shipments[[#This Row],[Shipdate]])</f>
        <v>2024</v>
      </c>
      <c r="K2376">
        <f>MONTH(shipments[[#This Row],[Shipdate]])</f>
        <v>8</v>
      </c>
      <c r="L2376" t="str">
        <f>TEXT(shipments[[#This Row],[Shipdate]],"mmmm")</f>
        <v>August</v>
      </c>
      <c r="M2376">
        <f>_xlfn.XLOOKUP(shipments[[#This Row],[PID]],products[PID],products[Cost_per_box],"NA",0)</f>
        <v>9.94</v>
      </c>
      <c r="N2376">
        <f>shipments[[#This Row],[Boxes]]*shipments[[#This Row],[Cost Per Box]]</f>
        <v>2037.6999999999998</v>
      </c>
      <c r="O2376">
        <f>shipments[[#This Row],[Sales Amount]]-shipments[[#This Row],[Total Cost]]</f>
        <v>3486.05</v>
      </c>
      <c r="P2376" s="9">
        <f>shipments[[#This Row],[Profit]]/shipments[[#This Row],[Sales Amount]]</f>
        <v>0.63110205928943208</v>
      </c>
    </row>
    <row r="2377" spans="1:16" x14ac:dyDescent="1">
      <c r="A2377" t="s">
        <v>2416</v>
      </c>
      <c r="B2377" t="s">
        <v>8042</v>
      </c>
      <c r="C2377" t="s">
        <v>8016</v>
      </c>
      <c r="D2377" t="s">
        <v>8035</v>
      </c>
      <c r="E2377" s="1">
        <v>45049</v>
      </c>
      <c r="F2377">
        <v>6106.5</v>
      </c>
      <c r="G2377">
        <v>227</v>
      </c>
      <c r="H2377" t="s">
        <v>6</v>
      </c>
      <c r="I2377" t="str">
        <f>_xlfn.XLOOKUP(shipments[[#This Row],[SPID]],people[SPID],people[Sales_person],"NA",0)</f>
        <v>Kaine Padly</v>
      </c>
      <c r="J2377">
        <f>YEAR(shipments[[#This Row],[Shipdate]])</f>
        <v>2023</v>
      </c>
      <c r="K2377">
        <f>MONTH(shipments[[#This Row],[Shipdate]])</f>
        <v>5</v>
      </c>
      <c r="L2377" t="str">
        <f>TEXT(shipments[[#This Row],[Shipdate]],"mmmm")</f>
        <v>May</v>
      </c>
      <c r="M2377">
        <f>_xlfn.XLOOKUP(shipments[[#This Row],[PID]],products[PID],products[Cost_per_box],"NA",0)</f>
        <v>9.94</v>
      </c>
      <c r="N2377">
        <f>shipments[[#This Row],[Boxes]]*shipments[[#This Row],[Cost Per Box]]</f>
        <v>2256.38</v>
      </c>
      <c r="O2377">
        <f>shipments[[#This Row],[Sales Amount]]-shipments[[#This Row],[Total Cost]]</f>
        <v>3850.12</v>
      </c>
      <c r="P2377" s="9">
        <f>shipments[[#This Row],[Profit]]/shipments[[#This Row],[Sales Amount]]</f>
        <v>0.63049537378203557</v>
      </c>
    </row>
    <row r="2378" spans="1:16" x14ac:dyDescent="1">
      <c r="A2378" t="s">
        <v>2417</v>
      </c>
      <c r="B2378" t="s">
        <v>8042</v>
      </c>
      <c r="C2378" t="s">
        <v>8016</v>
      </c>
      <c r="D2378" t="s">
        <v>8033</v>
      </c>
      <c r="E2378" s="1">
        <v>45090</v>
      </c>
      <c r="F2378">
        <v>5060.25</v>
      </c>
      <c r="G2378">
        <v>188</v>
      </c>
      <c r="H2378" t="s">
        <v>6</v>
      </c>
      <c r="I2378" t="str">
        <f>_xlfn.XLOOKUP(shipments[[#This Row],[SPID]],people[SPID],people[Sales_person],"NA",0)</f>
        <v>Kaine Padly</v>
      </c>
      <c r="J2378">
        <f>YEAR(shipments[[#This Row],[Shipdate]])</f>
        <v>2023</v>
      </c>
      <c r="K2378">
        <f>MONTH(shipments[[#This Row],[Shipdate]])</f>
        <v>6</v>
      </c>
      <c r="L2378" t="str">
        <f>TEXT(shipments[[#This Row],[Shipdate]],"mmmm")</f>
        <v>June</v>
      </c>
      <c r="M2378">
        <f>_xlfn.XLOOKUP(shipments[[#This Row],[PID]],products[PID],products[Cost_per_box],"NA",0)</f>
        <v>9.94</v>
      </c>
      <c r="N2378">
        <f>shipments[[#This Row],[Boxes]]*shipments[[#This Row],[Cost Per Box]]</f>
        <v>1868.7199999999998</v>
      </c>
      <c r="O2378">
        <f>shipments[[#This Row],[Sales Amount]]-shipments[[#This Row],[Total Cost]]</f>
        <v>3191.53</v>
      </c>
      <c r="P2378" s="9">
        <f>shipments[[#This Row],[Profit]]/shipments[[#This Row],[Sales Amount]]</f>
        <v>0.63070599278691764</v>
      </c>
    </row>
    <row r="2379" spans="1:16" x14ac:dyDescent="1">
      <c r="A2379" t="s">
        <v>2418</v>
      </c>
      <c r="B2379" t="s">
        <v>8042</v>
      </c>
      <c r="C2379" t="s">
        <v>8017</v>
      </c>
      <c r="D2379" t="s">
        <v>8035</v>
      </c>
      <c r="E2379" s="1">
        <v>44984</v>
      </c>
      <c r="F2379">
        <v>3289.5</v>
      </c>
      <c r="G2379">
        <v>165</v>
      </c>
      <c r="H2379" t="s">
        <v>6</v>
      </c>
      <c r="I2379" t="str">
        <f>_xlfn.XLOOKUP(shipments[[#This Row],[SPID]],people[SPID],people[Sales_person],"NA",0)</f>
        <v>Kaine Padly</v>
      </c>
      <c r="J2379">
        <f>YEAR(shipments[[#This Row],[Shipdate]])</f>
        <v>2023</v>
      </c>
      <c r="K2379">
        <f>MONTH(shipments[[#This Row],[Shipdate]])</f>
        <v>2</v>
      </c>
      <c r="L2379" t="str">
        <f>TEXT(shipments[[#This Row],[Shipdate]],"mmmm")</f>
        <v>February</v>
      </c>
      <c r="M2379">
        <f>_xlfn.XLOOKUP(shipments[[#This Row],[PID]],products[PID],products[Cost_per_box],"NA",0)</f>
        <v>7.73</v>
      </c>
      <c r="N2379">
        <f>shipments[[#This Row],[Boxes]]*shipments[[#This Row],[Cost Per Box]]</f>
        <v>1275.45</v>
      </c>
      <c r="O2379">
        <f>shipments[[#This Row],[Sales Amount]]-shipments[[#This Row],[Total Cost]]</f>
        <v>2014.05</v>
      </c>
      <c r="P2379" s="9">
        <f>shipments[[#This Row],[Profit]]/shipments[[#This Row],[Sales Amount]]</f>
        <v>0.61226630186958508</v>
      </c>
    </row>
    <row r="2380" spans="1:16" x14ac:dyDescent="1">
      <c r="A2380" t="s">
        <v>2419</v>
      </c>
      <c r="B2380" t="s">
        <v>8042</v>
      </c>
      <c r="C2380" t="s">
        <v>8017</v>
      </c>
      <c r="D2380" t="s">
        <v>8036</v>
      </c>
      <c r="E2380" s="1">
        <v>45271</v>
      </c>
      <c r="F2380">
        <v>7443</v>
      </c>
      <c r="G2380">
        <v>339</v>
      </c>
      <c r="H2380" t="s">
        <v>6</v>
      </c>
      <c r="I2380" t="str">
        <f>_xlfn.XLOOKUP(shipments[[#This Row],[SPID]],people[SPID],people[Sales_person],"NA",0)</f>
        <v>Kaine Padly</v>
      </c>
      <c r="J2380">
        <f>YEAR(shipments[[#This Row],[Shipdate]])</f>
        <v>2023</v>
      </c>
      <c r="K2380">
        <f>MONTH(shipments[[#This Row],[Shipdate]])</f>
        <v>12</v>
      </c>
      <c r="L2380" t="str">
        <f>TEXT(shipments[[#This Row],[Shipdate]],"mmmm")</f>
        <v>December</v>
      </c>
      <c r="M2380">
        <f>_xlfn.XLOOKUP(shipments[[#This Row],[PID]],products[PID],products[Cost_per_box],"NA",0)</f>
        <v>7.73</v>
      </c>
      <c r="N2380">
        <f>shipments[[#This Row],[Boxes]]*shipments[[#This Row],[Cost Per Box]]</f>
        <v>2620.4700000000003</v>
      </c>
      <c r="O2380">
        <f>shipments[[#This Row],[Sales Amount]]-shipments[[#This Row],[Total Cost]]</f>
        <v>4822.53</v>
      </c>
      <c r="P2380" s="9">
        <f>shipments[[#This Row],[Profit]]/shipments[[#This Row],[Sales Amount]]</f>
        <v>0.64792825473599347</v>
      </c>
    </row>
    <row r="2381" spans="1:16" x14ac:dyDescent="1">
      <c r="A2381" t="s">
        <v>2420</v>
      </c>
      <c r="B2381" t="s">
        <v>8042</v>
      </c>
      <c r="C2381" t="s">
        <v>8017</v>
      </c>
      <c r="D2381" t="s">
        <v>8037</v>
      </c>
      <c r="E2381" s="1">
        <v>45078</v>
      </c>
      <c r="F2381">
        <v>7555.5</v>
      </c>
      <c r="G2381">
        <v>360</v>
      </c>
      <c r="H2381" t="s">
        <v>6</v>
      </c>
      <c r="I2381" t="str">
        <f>_xlfn.XLOOKUP(shipments[[#This Row],[SPID]],people[SPID],people[Sales_person],"NA",0)</f>
        <v>Kaine Padly</v>
      </c>
      <c r="J2381">
        <f>YEAR(shipments[[#This Row],[Shipdate]])</f>
        <v>2023</v>
      </c>
      <c r="K2381">
        <f>MONTH(shipments[[#This Row],[Shipdate]])</f>
        <v>6</v>
      </c>
      <c r="L2381" t="str">
        <f>TEXT(shipments[[#This Row],[Shipdate]],"mmmm")</f>
        <v>June</v>
      </c>
      <c r="M2381">
        <f>_xlfn.XLOOKUP(shipments[[#This Row],[PID]],products[PID],products[Cost_per_box],"NA",0)</f>
        <v>7.73</v>
      </c>
      <c r="N2381">
        <f>shipments[[#This Row],[Boxes]]*shipments[[#This Row],[Cost Per Box]]</f>
        <v>2782.8</v>
      </c>
      <c r="O2381">
        <f>shipments[[#This Row],[Sales Amount]]-shipments[[#This Row],[Total Cost]]</f>
        <v>4772.7</v>
      </c>
      <c r="P2381" s="9">
        <f>shipments[[#This Row],[Profit]]/shipments[[#This Row],[Sales Amount]]</f>
        <v>0.63168552709946391</v>
      </c>
    </row>
    <row r="2382" spans="1:16" x14ac:dyDescent="1">
      <c r="A2382" t="s">
        <v>2421</v>
      </c>
      <c r="B2382" t="s">
        <v>8042</v>
      </c>
      <c r="C2382" t="s">
        <v>8018</v>
      </c>
      <c r="D2382" t="s">
        <v>8032</v>
      </c>
      <c r="E2382" s="1">
        <v>45560</v>
      </c>
      <c r="F2382">
        <v>2256.75</v>
      </c>
      <c r="G2382">
        <v>119</v>
      </c>
      <c r="H2382" t="s">
        <v>25</v>
      </c>
      <c r="I2382" t="str">
        <f>_xlfn.XLOOKUP(shipments[[#This Row],[SPID]],people[SPID],people[Sales_person],"NA",0)</f>
        <v>Kaine Padly</v>
      </c>
      <c r="J2382">
        <f>YEAR(shipments[[#This Row],[Shipdate]])</f>
        <v>2024</v>
      </c>
      <c r="K2382">
        <f>MONTH(shipments[[#This Row],[Shipdate]])</f>
        <v>9</v>
      </c>
      <c r="L2382" t="str">
        <f>TEXT(shipments[[#This Row],[Shipdate]],"mmmm")</f>
        <v>September</v>
      </c>
      <c r="M2382">
        <f>_xlfn.XLOOKUP(shipments[[#This Row],[PID]],products[PID],products[Cost_per_box],"NA",0)</f>
        <v>3.68</v>
      </c>
      <c r="N2382">
        <f>shipments[[#This Row],[Boxes]]*shipments[[#This Row],[Cost Per Box]]</f>
        <v>437.92</v>
      </c>
      <c r="O2382">
        <f>shipments[[#This Row],[Sales Amount]]-shipments[[#This Row],[Total Cost]]</f>
        <v>1818.83</v>
      </c>
      <c r="P2382" s="9">
        <f>shipments[[#This Row],[Profit]]/shipments[[#This Row],[Sales Amount]]</f>
        <v>0.80595103578154426</v>
      </c>
    </row>
    <row r="2383" spans="1:16" x14ac:dyDescent="1">
      <c r="A2383" t="s">
        <v>2422</v>
      </c>
      <c r="B2383" t="s">
        <v>8042</v>
      </c>
      <c r="C2383" t="s">
        <v>8018</v>
      </c>
      <c r="D2383" t="s">
        <v>8032</v>
      </c>
      <c r="E2383" s="1">
        <v>45040</v>
      </c>
      <c r="F2383">
        <v>13871.25</v>
      </c>
      <c r="G2383">
        <v>694</v>
      </c>
      <c r="H2383" t="s">
        <v>6</v>
      </c>
      <c r="I2383" t="str">
        <f>_xlfn.XLOOKUP(shipments[[#This Row],[SPID]],people[SPID],people[Sales_person],"NA",0)</f>
        <v>Kaine Padly</v>
      </c>
      <c r="J2383">
        <f>YEAR(shipments[[#This Row],[Shipdate]])</f>
        <v>2023</v>
      </c>
      <c r="K2383">
        <f>MONTH(shipments[[#This Row],[Shipdate]])</f>
        <v>4</v>
      </c>
      <c r="L2383" t="str">
        <f>TEXT(shipments[[#This Row],[Shipdate]],"mmmm")</f>
        <v>April</v>
      </c>
      <c r="M2383">
        <f>_xlfn.XLOOKUP(shipments[[#This Row],[PID]],products[PID],products[Cost_per_box],"NA",0)</f>
        <v>3.68</v>
      </c>
      <c r="N2383">
        <f>shipments[[#This Row],[Boxes]]*shipments[[#This Row],[Cost Per Box]]</f>
        <v>2553.92</v>
      </c>
      <c r="O2383">
        <f>shipments[[#This Row],[Sales Amount]]-shipments[[#This Row],[Total Cost]]</f>
        <v>11317.33</v>
      </c>
      <c r="P2383" s="9">
        <f>shipments[[#This Row],[Profit]]/shipments[[#This Row],[Sales Amount]]</f>
        <v>0.81588393259439485</v>
      </c>
    </row>
    <row r="2384" spans="1:16" x14ac:dyDescent="1">
      <c r="A2384" t="s">
        <v>2423</v>
      </c>
      <c r="B2384" t="s">
        <v>8042</v>
      </c>
      <c r="C2384" t="s">
        <v>8018</v>
      </c>
      <c r="D2384" t="s">
        <v>8036</v>
      </c>
      <c r="E2384" s="1">
        <v>45506</v>
      </c>
      <c r="F2384">
        <v>12073.5</v>
      </c>
      <c r="G2384">
        <v>636</v>
      </c>
      <c r="H2384" t="s">
        <v>17</v>
      </c>
      <c r="I2384" t="str">
        <f>_xlfn.XLOOKUP(shipments[[#This Row],[SPID]],people[SPID],people[Sales_person],"NA",0)</f>
        <v>Kaine Padly</v>
      </c>
      <c r="J2384">
        <f>YEAR(shipments[[#This Row],[Shipdate]])</f>
        <v>2024</v>
      </c>
      <c r="K2384">
        <f>MONTH(shipments[[#This Row],[Shipdate]])</f>
        <v>8</v>
      </c>
      <c r="L2384" t="str">
        <f>TEXT(shipments[[#This Row],[Shipdate]],"mmmm")</f>
        <v>August</v>
      </c>
      <c r="M2384">
        <f>_xlfn.XLOOKUP(shipments[[#This Row],[PID]],products[PID],products[Cost_per_box],"NA",0)</f>
        <v>3.68</v>
      </c>
      <c r="N2384">
        <f>shipments[[#This Row],[Boxes]]*shipments[[#This Row],[Cost Per Box]]</f>
        <v>2340.48</v>
      </c>
      <c r="O2384">
        <f>shipments[[#This Row],[Sales Amount]]-shipments[[#This Row],[Total Cost]]</f>
        <v>9733.02</v>
      </c>
      <c r="P2384" s="9">
        <f>shipments[[#This Row],[Profit]]/shipments[[#This Row],[Sales Amount]]</f>
        <v>0.80614734749658346</v>
      </c>
    </row>
    <row r="2385" spans="1:16" x14ac:dyDescent="1">
      <c r="A2385" t="s">
        <v>2424</v>
      </c>
      <c r="B2385" t="s">
        <v>8042</v>
      </c>
      <c r="C2385" t="s">
        <v>8019</v>
      </c>
      <c r="D2385" t="s">
        <v>8033</v>
      </c>
      <c r="E2385" s="1">
        <v>45051</v>
      </c>
      <c r="F2385">
        <v>1653.75</v>
      </c>
      <c r="G2385">
        <v>138</v>
      </c>
      <c r="H2385" t="s">
        <v>6</v>
      </c>
      <c r="I2385" t="str">
        <f>_xlfn.XLOOKUP(shipments[[#This Row],[SPID]],people[SPID],people[Sales_person],"NA",0)</f>
        <v>Kaine Padly</v>
      </c>
      <c r="J2385">
        <f>YEAR(shipments[[#This Row],[Shipdate]])</f>
        <v>2023</v>
      </c>
      <c r="K2385">
        <f>MONTH(shipments[[#This Row],[Shipdate]])</f>
        <v>5</v>
      </c>
      <c r="L2385" t="str">
        <f>TEXT(shipments[[#This Row],[Shipdate]],"mmmm")</f>
        <v>May</v>
      </c>
      <c r="M2385">
        <f>_xlfn.XLOOKUP(shipments[[#This Row],[PID]],products[PID],products[Cost_per_box],"NA",0)</f>
        <v>8.2200000000000006</v>
      </c>
      <c r="N2385">
        <f>shipments[[#This Row],[Boxes]]*shipments[[#This Row],[Cost Per Box]]</f>
        <v>1134.3600000000001</v>
      </c>
      <c r="O2385">
        <f>shipments[[#This Row],[Sales Amount]]-shipments[[#This Row],[Total Cost]]</f>
        <v>519.38999999999987</v>
      </c>
      <c r="P2385" s="9">
        <f>shipments[[#This Row],[Profit]]/shipments[[#This Row],[Sales Amount]]</f>
        <v>0.31406802721088428</v>
      </c>
    </row>
    <row r="2386" spans="1:16" x14ac:dyDescent="1">
      <c r="A2386" t="s">
        <v>2425</v>
      </c>
      <c r="B2386" t="s">
        <v>8042</v>
      </c>
      <c r="C2386" t="s">
        <v>8019</v>
      </c>
      <c r="D2386" t="s">
        <v>8037</v>
      </c>
      <c r="E2386" s="1">
        <v>45350</v>
      </c>
      <c r="F2386">
        <v>1687.5</v>
      </c>
      <c r="G2386">
        <v>113</v>
      </c>
      <c r="H2386" t="s">
        <v>6</v>
      </c>
      <c r="I2386" t="str">
        <f>_xlfn.XLOOKUP(shipments[[#This Row],[SPID]],people[SPID],people[Sales_person],"NA",0)</f>
        <v>Kaine Padly</v>
      </c>
      <c r="J2386">
        <f>YEAR(shipments[[#This Row],[Shipdate]])</f>
        <v>2024</v>
      </c>
      <c r="K2386">
        <f>MONTH(shipments[[#This Row],[Shipdate]])</f>
        <v>2</v>
      </c>
      <c r="L2386" t="str">
        <f>TEXT(shipments[[#This Row],[Shipdate]],"mmmm")</f>
        <v>February</v>
      </c>
      <c r="M2386">
        <f>_xlfn.XLOOKUP(shipments[[#This Row],[PID]],products[PID],products[Cost_per_box],"NA",0)</f>
        <v>8.2200000000000006</v>
      </c>
      <c r="N2386">
        <f>shipments[[#This Row],[Boxes]]*shipments[[#This Row],[Cost Per Box]]</f>
        <v>928.86000000000013</v>
      </c>
      <c r="O2386">
        <f>shipments[[#This Row],[Sales Amount]]-shipments[[#This Row],[Total Cost]]</f>
        <v>758.63999999999987</v>
      </c>
      <c r="P2386" s="9">
        <f>shipments[[#This Row],[Profit]]/shipments[[#This Row],[Sales Amount]]</f>
        <v>0.44956444444444438</v>
      </c>
    </row>
    <row r="2387" spans="1:16" x14ac:dyDescent="1">
      <c r="A2387" t="s">
        <v>2426</v>
      </c>
      <c r="B2387" t="s">
        <v>8042</v>
      </c>
      <c r="C2387" t="s">
        <v>8020</v>
      </c>
      <c r="D2387" t="s">
        <v>8032</v>
      </c>
      <c r="E2387" s="1">
        <v>45114</v>
      </c>
      <c r="F2387">
        <v>9177.75</v>
      </c>
      <c r="G2387">
        <v>438</v>
      </c>
      <c r="H2387" t="s">
        <v>6</v>
      </c>
      <c r="I2387" t="str">
        <f>_xlfn.XLOOKUP(shipments[[#This Row],[SPID]],people[SPID],people[Sales_person],"NA",0)</f>
        <v>Kaine Padly</v>
      </c>
      <c r="J2387">
        <f>YEAR(shipments[[#This Row],[Shipdate]])</f>
        <v>2023</v>
      </c>
      <c r="K2387">
        <f>MONTH(shipments[[#This Row],[Shipdate]])</f>
        <v>7</v>
      </c>
      <c r="L2387" t="str">
        <f>TEXT(shipments[[#This Row],[Shipdate]],"mmmm")</f>
        <v>July</v>
      </c>
      <c r="M2387">
        <f>_xlfn.XLOOKUP(shipments[[#This Row],[PID]],products[PID],products[Cost_per_box],"NA",0)</f>
        <v>10.23</v>
      </c>
      <c r="N2387">
        <f>shipments[[#This Row],[Boxes]]*shipments[[#This Row],[Cost Per Box]]</f>
        <v>4480.74</v>
      </c>
      <c r="O2387">
        <f>shipments[[#This Row],[Sales Amount]]-shipments[[#This Row],[Total Cost]]</f>
        <v>4697.01</v>
      </c>
      <c r="P2387" s="9">
        <f>shipments[[#This Row],[Profit]]/shipments[[#This Row],[Sales Amount]]</f>
        <v>0.51178229958323118</v>
      </c>
    </row>
    <row r="2388" spans="1:16" x14ac:dyDescent="1">
      <c r="A2388" t="s">
        <v>2427</v>
      </c>
      <c r="B2388" t="s">
        <v>8042</v>
      </c>
      <c r="C2388" t="s">
        <v>8021</v>
      </c>
      <c r="D2388" t="s">
        <v>8032</v>
      </c>
      <c r="E2388" s="1">
        <v>45252</v>
      </c>
      <c r="F2388">
        <v>8192.25</v>
      </c>
      <c r="G2388">
        <v>631</v>
      </c>
      <c r="H2388" t="s">
        <v>39</v>
      </c>
      <c r="I2388" t="str">
        <f>_xlfn.XLOOKUP(shipments[[#This Row],[SPID]],people[SPID],people[Sales_person],"NA",0)</f>
        <v>Kaine Padly</v>
      </c>
      <c r="J2388">
        <f>YEAR(shipments[[#This Row],[Shipdate]])</f>
        <v>2023</v>
      </c>
      <c r="K2388">
        <f>MONTH(shipments[[#This Row],[Shipdate]])</f>
        <v>11</v>
      </c>
      <c r="L2388" t="str">
        <f>TEXT(shipments[[#This Row],[Shipdate]],"mmmm")</f>
        <v>November</v>
      </c>
      <c r="M2388">
        <f>_xlfn.XLOOKUP(shipments[[#This Row],[PID]],products[PID],products[Cost_per_box],"NA",0)</f>
        <v>4.74</v>
      </c>
      <c r="N2388">
        <f>shipments[[#This Row],[Boxes]]*shipments[[#This Row],[Cost Per Box]]</f>
        <v>2990.94</v>
      </c>
      <c r="O2388">
        <f>shipments[[#This Row],[Sales Amount]]-shipments[[#This Row],[Total Cost]]</f>
        <v>5201.3099999999995</v>
      </c>
      <c r="P2388" s="9">
        <f>shipments[[#This Row],[Profit]]/shipments[[#This Row],[Sales Amount]]</f>
        <v>0.63490616131099509</v>
      </c>
    </row>
    <row r="2389" spans="1:16" x14ac:dyDescent="1">
      <c r="A2389" t="s">
        <v>2428</v>
      </c>
      <c r="B2389" t="s">
        <v>8042</v>
      </c>
      <c r="C2389" t="s">
        <v>8021</v>
      </c>
      <c r="D2389" t="s">
        <v>8037</v>
      </c>
      <c r="E2389" s="1">
        <v>45443</v>
      </c>
      <c r="F2389">
        <v>870.75</v>
      </c>
      <c r="G2389">
        <v>63</v>
      </c>
      <c r="H2389" t="s">
        <v>6</v>
      </c>
      <c r="I2389" t="str">
        <f>_xlfn.XLOOKUP(shipments[[#This Row],[SPID]],people[SPID],people[Sales_person],"NA",0)</f>
        <v>Kaine Padly</v>
      </c>
      <c r="J2389">
        <f>YEAR(shipments[[#This Row],[Shipdate]])</f>
        <v>2024</v>
      </c>
      <c r="K2389">
        <f>MONTH(shipments[[#This Row],[Shipdate]])</f>
        <v>5</v>
      </c>
      <c r="L2389" t="str">
        <f>TEXT(shipments[[#This Row],[Shipdate]],"mmmm")</f>
        <v>May</v>
      </c>
      <c r="M2389">
        <f>_xlfn.XLOOKUP(shipments[[#This Row],[PID]],products[PID],products[Cost_per_box],"NA",0)</f>
        <v>4.74</v>
      </c>
      <c r="N2389">
        <f>shipments[[#This Row],[Boxes]]*shipments[[#This Row],[Cost Per Box]]</f>
        <v>298.62</v>
      </c>
      <c r="O2389">
        <f>shipments[[#This Row],[Sales Amount]]-shipments[[#This Row],[Total Cost]]</f>
        <v>572.13</v>
      </c>
      <c r="P2389" s="9">
        <f>shipments[[#This Row],[Profit]]/shipments[[#This Row],[Sales Amount]]</f>
        <v>0.65705426356589147</v>
      </c>
    </row>
    <row r="2390" spans="1:16" x14ac:dyDescent="1">
      <c r="A2390" t="s">
        <v>2429</v>
      </c>
      <c r="B2390" t="s">
        <v>8042</v>
      </c>
      <c r="C2390" t="s">
        <v>8022</v>
      </c>
      <c r="D2390" t="s">
        <v>8034</v>
      </c>
      <c r="E2390" s="1">
        <v>45154</v>
      </c>
      <c r="F2390">
        <v>7011</v>
      </c>
      <c r="G2390">
        <v>779</v>
      </c>
      <c r="H2390" t="s">
        <v>6</v>
      </c>
      <c r="I2390" t="str">
        <f>_xlfn.XLOOKUP(shipments[[#This Row],[SPID]],people[SPID],people[Sales_person],"NA",0)</f>
        <v>Kaine Padly</v>
      </c>
      <c r="J2390">
        <f>YEAR(shipments[[#This Row],[Shipdate]])</f>
        <v>2023</v>
      </c>
      <c r="K2390">
        <f>MONTH(shipments[[#This Row],[Shipdate]])</f>
        <v>8</v>
      </c>
      <c r="L2390" t="str">
        <f>TEXT(shipments[[#This Row],[Shipdate]],"mmmm")</f>
        <v>August</v>
      </c>
      <c r="M2390">
        <f>_xlfn.XLOOKUP(shipments[[#This Row],[PID]],products[PID],products[Cost_per_box],"NA",0)</f>
        <v>10.51</v>
      </c>
      <c r="N2390">
        <f>shipments[[#This Row],[Boxes]]*shipments[[#This Row],[Cost Per Box]]</f>
        <v>8187.29</v>
      </c>
      <c r="O2390">
        <f>shipments[[#This Row],[Sales Amount]]-shipments[[#This Row],[Total Cost]]</f>
        <v>-1176.29</v>
      </c>
      <c r="P2390" s="9">
        <f>shipments[[#This Row],[Profit]]/shipments[[#This Row],[Sales Amount]]</f>
        <v>-0.16777777777777778</v>
      </c>
    </row>
    <row r="2391" spans="1:16" x14ac:dyDescent="1">
      <c r="A2391" t="s">
        <v>2430</v>
      </c>
      <c r="B2391" t="s">
        <v>8042</v>
      </c>
      <c r="C2391" t="s">
        <v>8022</v>
      </c>
      <c r="D2391" t="s">
        <v>8032</v>
      </c>
      <c r="E2391" s="1">
        <v>45429</v>
      </c>
      <c r="F2391">
        <v>6131.25</v>
      </c>
      <c r="G2391">
        <v>682</v>
      </c>
      <c r="H2391" t="s">
        <v>6</v>
      </c>
      <c r="I2391" t="str">
        <f>_xlfn.XLOOKUP(shipments[[#This Row],[SPID]],people[SPID],people[Sales_person],"NA",0)</f>
        <v>Kaine Padly</v>
      </c>
      <c r="J2391">
        <f>YEAR(shipments[[#This Row],[Shipdate]])</f>
        <v>2024</v>
      </c>
      <c r="K2391">
        <f>MONTH(shipments[[#This Row],[Shipdate]])</f>
        <v>5</v>
      </c>
      <c r="L2391" t="str">
        <f>TEXT(shipments[[#This Row],[Shipdate]],"mmmm")</f>
        <v>May</v>
      </c>
      <c r="M2391">
        <f>_xlfn.XLOOKUP(shipments[[#This Row],[PID]],products[PID],products[Cost_per_box],"NA",0)</f>
        <v>10.51</v>
      </c>
      <c r="N2391">
        <f>shipments[[#This Row],[Boxes]]*shipments[[#This Row],[Cost Per Box]]</f>
        <v>7167.82</v>
      </c>
      <c r="O2391">
        <f>shipments[[#This Row],[Sales Amount]]-shipments[[#This Row],[Total Cost]]</f>
        <v>-1036.5699999999997</v>
      </c>
      <c r="P2391" s="9">
        <f>shipments[[#This Row],[Profit]]/shipments[[#This Row],[Sales Amount]]</f>
        <v>-0.16906340468909273</v>
      </c>
    </row>
    <row r="2392" spans="1:16" x14ac:dyDescent="1">
      <c r="A2392" t="s">
        <v>2431</v>
      </c>
      <c r="B2392" t="s">
        <v>8042</v>
      </c>
      <c r="C2392" t="s">
        <v>8022</v>
      </c>
      <c r="D2392" t="s">
        <v>8033</v>
      </c>
      <c r="E2392" s="1">
        <v>45092</v>
      </c>
      <c r="F2392">
        <v>5204.25</v>
      </c>
      <c r="G2392">
        <v>651</v>
      </c>
      <c r="H2392" t="s">
        <v>6</v>
      </c>
      <c r="I2392" t="str">
        <f>_xlfn.XLOOKUP(shipments[[#This Row],[SPID]],people[SPID],people[Sales_person],"NA",0)</f>
        <v>Kaine Padly</v>
      </c>
      <c r="J2392">
        <f>YEAR(shipments[[#This Row],[Shipdate]])</f>
        <v>2023</v>
      </c>
      <c r="K2392">
        <f>MONTH(shipments[[#This Row],[Shipdate]])</f>
        <v>6</v>
      </c>
      <c r="L2392" t="str">
        <f>TEXT(shipments[[#This Row],[Shipdate]],"mmmm")</f>
        <v>June</v>
      </c>
      <c r="M2392">
        <f>_xlfn.XLOOKUP(shipments[[#This Row],[PID]],products[PID],products[Cost_per_box],"NA",0)</f>
        <v>10.51</v>
      </c>
      <c r="N2392">
        <f>shipments[[#This Row],[Boxes]]*shipments[[#This Row],[Cost Per Box]]</f>
        <v>6842.01</v>
      </c>
      <c r="O2392">
        <f>shipments[[#This Row],[Sales Amount]]-shipments[[#This Row],[Total Cost]]</f>
        <v>-1637.7600000000002</v>
      </c>
      <c r="P2392" s="9">
        <f>shipments[[#This Row],[Profit]]/shipments[[#This Row],[Sales Amount]]</f>
        <v>-0.31469664216745935</v>
      </c>
    </row>
    <row r="2393" spans="1:16" x14ac:dyDescent="1">
      <c r="A2393" t="s">
        <v>2432</v>
      </c>
      <c r="B2393" t="s">
        <v>8042</v>
      </c>
      <c r="C2393" t="s">
        <v>8022</v>
      </c>
      <c r="D2393" t="s">
        <v>8033</v>
      </c>
      <c r="E2393" s="1">
        <v>45064</v>
      </c>
      <c r="F2393">
        <v>3555</v>
      </c>
      <c r="G2393">
        <v>356</v>
      </c>
      <c r="H2393" t="s">
        <v>6</v>
      </c>
      <c r="I2393" t="str">
        <f>_xlfn.XLOOKUP(shipments[[#This Row],[SPID]],people[SPID],people[Sales_person],"NA",0)</f>
        <v>Kaine Padly</v>
      </c>
      <c r="J2393">
        <f>YEAR(shipments[[#This Row],[Shipdate]])</f>
        <v>2023</v>
      </c>
      <c r="K2393">
        <f>MONTH(shipments[[#This Row],[Shipdate]])</f>
        <v>5</v>
      </c>
      <c r="L2393" t="str">
        <f>TEXT(shipments[[#This Row],[Shipdate]],"mmmm")</f>
        <v>May</v>
      </c>
      <c r="M2393">
        <f>_xlfn.XLOOKUP(shipments[[#This Row],[PID]],products[PID],products[Cost_per_box],"NA",0)</f>
        <v>10.51</v>
      </c>
      <c r="N2393">
        <f>shipments[[#This Row],[Boxes]]*shipments[[#This Row],[Cost Per Box]]</f>
        <v>3741.56</v>
      </c>
      <c r="O2393">
        <f>shipments[[#This Row],[Sales Amount]]-shipments[[#This Row],[Total Cost]]</f>
        <v>-186.55999999999995</v>
      </c>
      <c r="P2393" s="9">
        <f>shipments[[#This Row],[Profit]]/shipments[[#This Row],[Sales Amount]]</f>
        <v>-5.2478199718706035E-2</v>
      </c>
    </row>
    <row r="2394" spans="1:16" x14ac:dyDescent="1">
      <c r="A2394" t="s">
        <v>2433</v>
      </c>
      <c r="B2394" t="s">
        <v>8042</v>
      </c>
      <c r="C2394" t="s">
        <v>8022</v>
      </c>
      <c r="D2394" t="s">
        <v>8033</v>
      </c>
      <c r="E2394" s="1">
        <v>45092</v>
      </c>
      <c r="F2394">
        <v>1723.5</v>
      </c>
      <c r="G2394">
        <v>216</v>
      </c>
      <c r="H2394" t="s">
        <v>6</v>
      </c>
      <c r="I2394" t="str">
        <f>_xlfn.XLOOKUP(shipments[[#This Row],[SPID]],people[SPID],people[Sales_person],"NA",0)</f>
        <v>Kaine Padly</v>
      </c>
      <c r="J2394">
        <f>YEAR(shipments[[#This Row],[Shipdate]])</f>
        <v>2023</v>
      </c>
      <c r="K2394">
        <f>MONTH(shipments[[#This Row],[Shipdate]])</f>
        <v>6</v>
      </c>
      <c r="L2394" t="str">
        <f>TEXT(shipments[[#This Row],[Shipdate]],"mmmm")</f>
        <v>June</v>
      </c>
      <c r="M2394">
        <f>_xlfn.XLOOKUP(shipments[[#This Row],[PID]],products[PID],products[Cost_per_box],"NA",0)</f>
        <v>10.51</v>
      </c>
      <c r="N2394">
        <f>shipments[[#This Row],[Boxes]]*shipments[[#This Row],[Cost Per Box]]</f>
        <v>2270.16</v>
      </c>
      <c r="O2394">
        <f>shipments[[#This Row],[Sales Amount]]-shipments[[#This Row],[Total Cost]]</f>
        <v>-546.65999999999985</v>
      </c>
      <c r="P2394" s="9">
        <f>shipments[[#This Row],[Profit]]/shipments[[#This Row],[Sales Amount]]</f>
        <v>-0.31718015665796334</v>
      </c>
    </row>
    <row r="2395" spans="1:16" x14ac:dyDescent="1">
      <c r="A2395" t="s">
        <v>2434</v>
      </c>
      <c r="B2395" t="s">
        <v>8042</v>
      </c>
      <c r="C2395" t="s">
        <v>8023</v>
      </c>
      <c r="D2395" t="s">
        <v>8033</v>
      </c>
      <c r="E2395" s="1">
        <v>45044</v>
      </c>
      <c r="F2395">
        <v>6194.25</v>
      </c>
      <c r="G2395">
        <v>413</v>
      </c>
      <c r="H2395" t="s">
        <v>6</v>
      </c>
      <c r="I2395" t="str">
        <f>_xlfn.XLOOKUP(shipments[[#This Row],[SPID]],people[SPID],people[Sales_person],"NA",0)</f>
        <v>Kaine Padly</v>
      </c>
      <c r="J2395">
        <f>YEAR(shipments[[#This Row],[Shipdate]])</f>
        <v>2023</v>
      </c>
      <c r="K2395">
        <f>MONTH(shipments[[#This Row],[Shipdate]])</f>
        <v>4</v>
      </c>
      <c r="L2395" t="str">
        <f>TEXT(shipments[[#This Row],[Shipdate]],"mmmm")</f>
        <v>April</v>
      </c>
      <c r="M2395">
        <f>_xlfn.XLOOKUP(shipments[[#This Row],[PID]],products[PID],products[Cost_per_box],"NA",0)</f>
        <v>6.43</v>
      </c>
      <c r="N2395">
        <f>shipments[[#This Row],[Boxes]]*shipments[[#This Row],[Cost Per Box]]</f>
        <v>2655.5899999999997</v>
      </c>
      <c r="O2395">
        <f>shipments[[#This Row],[Sales Amount]]-shipments[[#This Row],[Total Cost]]</f>
        <v>3538.6600000000003</v>
      </c>
      <c r="P2395" s="9">
        <f>shipments[[#This Row],[Profit]]/shipments[[#This Row],[Sales Amount]]</f>
        <v>0.57128143035880052</v>
      </c>
    </row>
    <row r="2396" spans="1:16" x14ac:dyDescent="1">
      <c r="A2396" t="s">
        <v>2435</v>
      </c>
      <c r="B2396" t="s">
        <v>8042</v>
      </c>
      <c r="C2396" t="s">
        <v>8025</v>
      </c>
      <c r="D2396" t="s">
        <v>8033</v>
      </c>
      <c r="E2396" s="1">
        <v>45132</v>
      </c>
      <c r="F2396">
        <v>830.25</v>
      </c>
      <c r="G2396">
        <v>56</v>
      </c>
      <c r="H2396" t="s">
        <v>6</v>
      </c>
      <c r="I2396" t="str">
        <f>_xlfn.XLOOKUP(shipments[[#This Row],[SPID]],people[SPID],people[Sales_person],"NA",0)</f>
        <v>Kaine Padly</v>
      </c>
      <c r="J2396">
        <f>YEAR(shipments[[#This Row],[Shipdate]])</f>
        <v>2023</v>
      </c>
      <c r="K2396">
        <f>MONTH(shipments[[#This Row],[Shipdate]])</f>
        <v>7</v>
      </c>
      <c r="L2396" t="str">
        <f>TEXT(shipments[[#This Row],[Shipdate]],"mmmm")</f>
        <v>July</v>
      </c>
      <c r="M2396">
        <f>_xlfn.XLOOKUP(shipments[[#This Row],[PID]],products[PID],products[Cost_per_box],"NA",0)</f>
        <v>9.57</v>
      </c>
      <c r="N2396">
        <f>shipments[[#This Row],[Boxes]]*shipments[[#This Row],[Cost Per Box]]</f>
        <v>535.92000000000007</v>
      </c>
      <c r="O2396">
        <f>shipments[[#This Row],[Sales Amount]]-shipments[[#This Row],[Total Cost]]</f>
        <v>294.32999999999993</v>
      </c>
      <c r="P2396" s="9">
        <f>shipments[[#This Row],[Profit]]/shipments[[#This Row],[Sales Amount]]</f>
        <v>0.35450767841011732</v>
      </c>
    </row>
    <row r="2397" spans="1:16" x14ac:dyDescent="1">
      <c r="A2397" t="s">
        <v>2436</v>
      </c>
      <c r="B2397" t="s">
        <v>8042</v>
      </c>
      <c r="C2397" t="s">
        <v>8025</v>
      </c>
      <c r="D2397" t="s">
        <v>8037</v>
      </c>
      <c r="E2397" s="1">
        <v>45232</v>
      </c>
      <c r="F2397">
        <v>22.5</v>
      </c>
      <c r="G2397">
        <v>2</v>
      </c>
      <c r="H2397" t="s">
        <v>6</v>
      </c>
      <c r="I2397" t="str">
        <f>_xlfn.XLOOKUP(shipments[[#This Row],[SPID]],people[SPID],people[Sales_person],"NA",0)</f>
        <v>Kaine Padly</v>
      </c>
      <c r="J2397">
        <f>YEAR(shipments[[#This Row],[Shipdate]])</f>
        <v>2023</v>
      </c>
      <c r="K2397">
        <f>MONTH(shipments[[#This Row],[Shipdate]])</f>
        <v>11</v>
      </c>
      <c r="L2397" t="str">
        <f>TEXT(shipments[[#This Row],[Shipdate]],"mmmm")</f>
        <v>November</v>
      </c>
      <c r="M2397">
        <f>_xlfn.XLOOKUP(shipments[[#This Row],[PID]],products[PID],products[Cost_per_box],"NA",0)</f>
        <v>9.57</v>
      </c>
      <c r="N2397">
        <f>shipments[[#This Row],[Boxes]]*shipments[[#This Row],[Cost Per Box]]</f>
        <v>19.14</v>
      </c>
      <c r="O2397">
        <f>shipments[[#This Row],[Sales Amount]]-shipments[[#This Row],[Total Cost]]</f>
        <v>3.3599999999999994</v>
      </c>
      <c r="P2397" s="9">
        <f>shipments[[#This Row],[Profit]]/shipments[[#This Row],[Sales Amount]]</f>
        <v>0.14933333333333332</v>
      </c>
    </row>
    <row r="2398" spans="1:16" x14ac:dyDescent="1">
      <c r="A2398" t="s">
        <v>2437</v>
      </c>
      <c r="B2398" t="s">
        <v>8042</v>
      </c>
      <c r="C2398" t="s">
        <v>8025</v>
      </c>
      <c r="D2398" t="s">
        <v>8032</v>
      </c>
      <c r="E2398" s="1">
        <v>45391</v>
      </c>
      <c r="F2398">
        <v>17624.25</v>
      </c>
      <c r="G2398">
        <v>1102</v>
      </c>
      <c r="H2398" t="s">
        <v>6</v>
      </c>
      <c r="I2398" t="str">
        <f>_xlfn.XLOOKUP(shipments[[#This Row],[SPID]],people[SPID],people[Sales_person],"NA",0)</f>
        <v>Kaine Padly</v>
      </c>
      <c r="J2398">
        <f>YEAR(shipments[[#This Row],[Shipdate]])</f>
        <v>2024</v>
      </c>
      <c r="K2398">
        <f>MONTH(shipments[[#This Row],[Shipdate]])</f>
        <v>4</v>
      </c>
      <c r="L2398" t="str">
        <f>TEXT(shipments[[#This Row],[Shipdate]],"mmmm")</f>
        <v>April</v>
      </c>
      <c r="M2398">
        <f>_xlfn.XLOOKUP(shipments[[#This Row],[PID]],products[PID],products[Cost_per_box],"NA",0)</f>
        <v>9.57</v>
      </c>
      <c r="N2398">
        <f>shipments[[#This Row],[Boxes]]*shipments[[#This Row],[Cost Per Box]]</f>
        <v>10546.14</v>
      </c>
      <c r="O2398">
        <f>shipments[[#This Row],[Sales Amount]]-shipments[[#This Row],[Total Cost]]</f>
        <v>7078.1100000000006</v>
      </c>
      <c r="P2398" s="9">
        <f>shipments[[#This Row],[Profit]]/shipments[[#This Row],[Sales Amount]]</f>
        <v>0.40161198348865912</v>
      </c>
    </row>
    <row r="2399" spans="1:16" x14ac:dyDescent="1">
      <c r="A2399" t="s">
        <v>2438</v>
      </c>
      <c r="B2399" t="s">
        <v>8042</v>
      </c>
      <c r="C2399" t="s">
        <v>8025</v>
      </c>
      <c r="D2399" t="s">
        <v>8033</v>
      </c>
      <c r="E2399" s="1">
        <v>45267</v>
      </c>
      <c r="F2399">
        <v>8766</v>
      </c>
      <c r="G2399">
        <v>585</v>
      </c>
      <c r="H2399" t="s">
        <v>6</v>
      </c>
      <c r="I2399" t="str">
        <f>_xlfn.XLOOKUP(shipments[[#This Row],[SPID]],people[SPID],people[Sales_person],"NA",0)</f>
        <v>Kaine Padly</v>
      </c>
      <c r="J2399">
        <f>YEAR(shipments[[#This Row],[Shipdate]])</f>
        <v>2023</v>
      </c>
      <c r="K2399">
        <f>MONTH(shipments[[#This Row],[Shipdate]])</f>
        <v>12</v>
      </c>
      <c r="L2399" t="str">
        <f>TEXT(shipments[[#This Row],[Shipdate]],"mmmm")</f>
        <v>December</v>
      </c>
      <c r="M2399">
        <f>_xlfn.XLOOKUP(shipments[[#This Row],[PID]],products[PID],products[Cost_per_box],"NA",0)</f>
        <v>9.57</v>
      </c>
      <c r="N2399">
        <f>shipments[[#This Row],[Boxes]]*shipments[[#This Row],[Cost Per Box]]</f>
        <v>5598.45</v>
      </c>
      <c r="O2399">
        <f>shipments[[#This Row],[Sales Amount]]-shipments[[#This Row],[Total Cost]]</f>
        <v>3167.55</v>
      </c>
      <c r="P2399" s="9">
        <f>shipments[[#This Row],[Profit]]/shipments[[#This Row],[Sales Amount]]</f>
        <v>0.36134496919917869</v>
      </c>
    </row>
    <row r="2400" spans="1:16" x14ac:dyDescent="1">
      <c r="A2400" t="s">
        <v>2439</v>
      </c>
      <c r="B2400" t="s">
        <v>8042</v>
      </c>
      <c r="C2400" t="s">
        <v>8025</v>
      </c>
      <c r="D2400" t="s">
        <v>8036</v>
      </c>
      <c r="E2400" s="1">
        <v>45250</v>
      </c>
      <c r="F2400">
        <v>6702.75</v>
      </c>
      <c r="G2400">
        <v>479</v>
      </c>
      <c r="H2400" t="s">
        <v>6</v>
      </c>
      <c r="I2400" t="str">
        <f>_xlfn.XLOOKUP(shipments[[#This Row],[SPID]],people[SPID],people[Sales_person],"NA",0)</f>
        <v>Kaine Padly</v>
      </c>
      <c r="J2400">
        <f>YEAR(shipments[[#This Row],[Shipdate]])</f>
        <v>2023</v>
      </c>
      <c r="K2400">
        <f>MONTH(shipments[[#This Row],[Shipdate]])</f>
        <v>11</v>
      </c>
      <c r="L2400" t="str">
        <f>TEXT(shipments[[#This Row],[Shipdate]],"mmmm")</f>
        <v>November</v>
      </c>
      <c r="M2400">
        <f>_xlfn.XLOOKUP(shipments[[#This Row],[PID]],products[PID],products[Cost_per_box],"NA",0)</f>
        <v>9.57</v>
      </c>
      <c r="N2400">
        <f>shipments[[#This Row],[Boxes]]*shipments[[#This Row],[Cost Per Box]]</f>
        <v>4584.03</v>
      </c>
      <c r="O2400">
        <f>shipments[[#This Row],[Sales Amount]]-shipments[[#This Row],[Total Cost]]</f>
        <v>2118.7200000000003</v>
      </c>
      <c r="P2400" s="9">
        <f>shipments[[#This Row],[Profit]]/shipments[[#This Row],[Sales Amount]]</f>
        <v>0.31609712431464704</v>
      </c>
    </row>
    <row r="2401" spans="1:16" x14ac:dyDescent="1">
      <c r="A2401" t="s">
        <v>2440</v>
      </c>
      <c r="B2401" t="s">
        <v>8042</v>
      </c>
      <c r="C2401" t="s">
        <v>8025</v>
      </c>
      <c r="D2401" t="s">
        <v>8036</v>
      </c>
      <c r="E2401" s="1">
        <v>45307</v>
      </c>
      <c r="F2401">
        <v>11578.5</v>
      </c>
      <c r="G2401">
        <v>644</v>
      </c>
      <c r="H2401" t="s">
        <v>6</v>
      </c>
      <c r="I2401" t="str">
        <f>_xlfn.XLOOKUP(shipments[[#This Row],[SPID]],people[SPID],people[Sales_person],"NA",0)</f>
        <v>Kaine Padly</v>
      </c>
      <c r="J2401">
        <f>YEAR(shipments[[#This Row],[Shipdate]])</f>
        <v>2024</v>
      </c>
      <c r="K2401">
        <f>MONTH(shipments[[#This Row],[Shipdate]])</f>
        <v>1</v>
      </c>
      <c r="L2401" t="str">
        <f>TEXT(shipments[[#This Row],[Shipdate]],"mmmm")</f>
        <v>January</v>
      </c>
      <c r="M2401">
        <f>_xlfn.XLOOKUP(shipments[[#This Row],[PID]],products[PID],products[Cost_per_box],"NA",0)</f>
        <v>9.57</v>
      </c>
      <c r="N2401">
        <f>shipments[[#This Row],[Boxes]]*shipments[[#This Row],[Cost Per Box]]</f>
        <v>6163.08</v>
      </c>
      <c r="O2401">
        <f>shipments[[#This Row],[Sales Amount]]-shipments[[#This Row],[Total Cost]]</f>
        <v>5415.42</v>
      </c>
      <c r="P2401" s="9">
        <f>shipments[[#This Row],[Profit]]/shipments[[#This Row],[Sales Amount]]</f>
        <v>0.46771343438269208</v>
      </c>
    </row>
    <row r="2402" spans="1:16" x14ac:dyDescent="1">
      <c r="A2402" t="s">
        <v>2441</v>
      </c>
      <c r="B2402" t="s">
        <v>8042</v>
      </c>
      <c r="C2402" t="s">
        <v>8026</v>
      </c>
      <c r="D2402" t="s">
        <v>8033</v>
      </c>
      <c r="E2402" s="1">
        <v>45188</v>
      </c>
      <c r="F2402">
        <v>488.25</v>
      </c>
      <c r="G2402">
        <v>49</v>
      </c>
      <c r="H2402" t="s">
        <v>6</v>
      </c>
      <c r="I2402" t="str">
        <f>_xlfn.XLOOKUP(shipments[[#This Row],[SPID]],people[SPID],people[Sales_person],"NA",0)</f>
        <v>Kaine Padly</v>
      </c>
      <c r="J2402">
        <f>YEAR(shipments[[#This Row],[Shipdate]])</f>
        <v>2023</v>
      </c>
      <c r="K2402">
        <f>MONTH(shipments[[#This Row],[Shipdate]])</f>
        <v>9</v>
      </c>
      <c r="L2402" t="str">
        <f>TEXT(shipments[[#This Row],[Shipdate]],"mmmm")</f>
        <v>September</v>
      </c>
      <c r="M2402">
        <f>_xlfn.XLOOKUP(shipments[[#This Row],[PID]],products[PID],products[Cost_per_box],"NA",0)</f>
        <v>8.43</v>
      </c>
      <c r="N2402">
        <f>shipments[[#This Row],[Boxes]]*shipments[[#This Row],[Cost Per Box]]</f>
        <v>413.07</v>
      </c>
      <c r="O2402">
        <f>shipments[[#This Row],[Sales Amount]]-shipments[[#This Row],[Total Cost]]</f>
        <v>75.180000000000007</v>
      </c>
      <c r="P2402" s="9">
        <f>shipments[[#This Row],[Profit]]/shipments[[#This Row],[Sales Amount]]</f>
        <v>0.15397849462365593</v>
      </c>
    </row>
    <row r="2403" spans="1:16" x14ac:dyDescent="1">
      <c r="A2403" t="s">
        <v>2442</v>
      </c>
      <c r="B2403" t="s">
        <v>8042</v>
      </c>
      <c r="C2403" t="s">
        <v>8026</v>
      </c>
      <c r="D2403" t="s">
        <v>8037</v>
      </c>
      <c r="E2403" s="1">
        <v>45076</v>
      </c>
      <c r="F2403">
        <v>7276.5</v>
      </c>
      <c r="G2403">
        <v>728</v>
      </c>
      <c r="H2403" t="s">
        <v>6</v>
      </c>
      <c r="I2403" t="str">
        <f>_xlfn.XLOOKUP(shipments[[#This Row],[SPID]],people[SPID],people[Sales_person],"NA",0)</f>
        <v>Kaine Padly</v>
      </c>
      <c r="J2403">
        <f>YEAR(shipments[[#This Row],[Shipdate]])</f>
        <v>2023</v>
      </c>
      <c r="K2403">
        <f>MONTH(shipments[[#This Row],[Shipdate]])</f>
        <v>5</v>
      </c>
      <c r="L2403" t="str">
        <f>TEXT(shipments[[#This Row],[Shipdate]],"mmmm")</f>
        <v>May</v>
      </c>
      <c r="M2403">
        <f>_xlfn.XLOOKUP(shipments[[#This Row],[PID]],products[PID],products[Cost_per_box],"NA",0)</f>
        <v>8.43</v>
      </c>
      <c r="N2403">
        <f>shipments[[#This Row],[Boxes]]*shipments[[#This Row],[Cost Per Box]]</f>
        <v>6137.04</v>
      </c>
      <c r="O2403">
        <f>shipments[[#This Row],[Sales Amount]]-shipments[[#This Row],[Total Cost]]</f>
        <v>1139.46</v>
      </c>
      <c r="P2403" s="9">
        <f>shipments[[#This Row],[Profit]]/shipments[[#This Row],[Sales Amount]]</f>
        <v>0.15659451659451659</v>
      </c>
    </row>
    <row r="2404" spans="1:16" x14ac:dyDescent="1">
      <c r="A2404" t="s">
        <v>2443</v>
      </c>
      <c r="B2404" t="s">
        <v>8042</v>
      </c>
      <c r="C2404" t="s">
        <v>8026</v>
      </c>
      <c r="D2404" t="s">
        <v>8033</v>
      </c>
      <c r="E2404" s="1">
        <v>45140</v>
      </c>
      <c r="F2404">
        <v>3712.5</v>
      </c>
      <c r="G2404">
        <v>465</v>
      </c>
      <c r="H2404" t="s">
        <v>6</v>
      </c>
      <c r="I2404" t="str">
        <f>_xlfn.XLOOKUP(shipments[[#This Row],[SPID]],people[SPID],people[Sales_person],"NA",0)</f>
        <v>Kaine Padly</v>
      </c>
      <c r="J2404">
        <f>YEAR(shipments[[#This Row],[Shipdate]])</f>
        <v>2023</v>
      </c>
      <c r="K2404">
        <f>MONTH(shipments[[#This Row],[Shipdate]])</f>
        <v>8</v>
      </c>
      <c r="L2404" t="str">
        <f>TEXT(shipments[[#This Row],[Shipdate]],"mmmm")</f>
        <v>August</v>
      </c>
      <c r="M2404">
        <f>_xlfn.XLOOKUP(shipments[[#This Row],[PID]],products[PID],products[Cost_per_box],"NA",0)</f>
        <v>8.43</v>
      </c>
      <c r="N2404">
        <f>shipments[[#This Row],[Boxes]]*shipments[[#This Row],[Cost Per Box]]</f>
        <v>3919.95</v>
      </c>
      <c r="O2404">
        <f>shipments[[#This Row],[Sales Amount]]-shipments[[#This Row],[Total Cost]]</f>
        <v>-207.44999999999982</v>
      </c>
      <c r="P2404" s="9">
        <f>shipments[[#This Row],[Profit]]/shipments[[#This Row],[Sales Amount]]</f>
        <v>-5.5878787878787826E-2</v>
      </c>
    </row>
    <row r="2405" spans="1:16" x14ac:dyDescent="1">
      <c r="A2405" t="s">
        <v>2444</v>
      </c>
      <c r="B2405" t="s">
        <v>8042</v>
      </c>
      <c r="C2405" t="s">
        <v>8026</v>
      </c>
      <c r="D2405" t="s">
        <v>8037</v>
      </c>
      <c r="E2405" s="1">
        <v>45491</v>
      </c>
      <c r="F2405">
        <v>7985.25</v>
      </c>
      <c r="G2405">
        <v>799</v>
      </c>
      <c r="H2405" t="s">
        <v>17</v>
      </c>
      <c r="I2405" t="str">
        <f>_xlfn.XLOOKUP(shipments[[#This Row],[SPID]],people[SPID],people[Sales_person],"NA",0)</f>
        <v>Kaine Padly</v>
      </c>
      <c r="J2405">
        <f>YEAR(shipments[[#This Row],[Shipdate]])</f>
        <v>2024</v>
      </c>
      <c r="K2405">
        <f>MONTH(shipments[[#This Row],[Shipdate]])</f>
        <v>7</v>
      </c>
      <c r="L2405" t="str">
        <f>TEXT(shipments[[#This Row],[Shipdate]],"mmmm")</f>
        <v>July</v>
      </c>
      <c r="M2405">
        <f>_xlfn.XLOOKUP(shipments[[#This Row],[PID]],products[PID],products[Cost_per_box],"NA",0)</f>
        <v>8.43</v>
      </c>
      <c r="N2405">
        <f>shipments[[#This Row],[Boxes]]*shipments[[#This Row],[Cost Per Box]]</f>
        <v>6735.57</v>
      </c>
      <c r="O2405">
        <f>shipments[[#This Row],[Sales Amount]]-shipments[[#This Row],[Total Cost]]</f>
        <v>1249.6800000000003</v>
      </c>
      <c r="P2405" s="9">
        <f>shipments[[#This Row],[Profit]]/shipments[[#This Row],[Sales Amount]]</f>
        <v>0.15649854419085191</v>
      </c>
    </row>
    <row r="2406" spans="1:16" x14ac:dyDescent="1">
      <c r="A2406" t="s">
        <v>2445</v>
      </c>
      <c r="B2406" t="s">
        <v>8042</v>
      </c>
      <c r="C2406" t="s">
        <v>8026</v>
      </c>
      <c r="D2406" t="s">
        <v>8032</v>
      </c>
      <c r="E2406" s="1">
        <v>44965</v>
      </c>
      <c r="F2406">
        <v>726.75</v>
      </c>
      <c r="G2406">
        <v>104</v>
      </c>
      <c r="H2406" t="s">
        <v>6</v>
      </c>
      <c r="I2406" t="str">
        <f>_xlfn.XLOOKUP(shipments[[#This Row],[SPID]],people[SPID],people[Sales_person],"NA",0)</f>
        <v>Kaine Padly</v>
      </c>
      <c r="J2406">
        <f>YEAR(shipments[[#This Row],[Shipdate]])</f>
        <v>2023</v>
      </c>
      <c r="K2406">
        <f>MONTH(shipments[[#This Row],[Shipdate]])</f>
        <v>2</v>
      </c>
      <c r="L2406" t="str">
        <f>TEXT(shipments[[#This Row],[Shipdate]],"mmmm")</f>
        <v>February</v>
      </c>
      <c r="M2406">
        <f>_xlfn.XLOOKUP(shipments[[#This Row],[PID]],products[PID],products[Cost_per_box],"NA",0)</f>
        <v>8.43</v>
      </c>
      <c r="N2406">
        <f>shipments[[#This Row],[Boxes]]*shipments[[#This Row],[Cost Per Box]]</f>
        <v>876.72</v>
      </c>
      <c r="O2406">
        <f>shipments[[#This Row],[Sales Amount]]-shipments[[#This Row],[Total Cost]]</f>
        <v>-149.97000000000003</v>
      </c>
      <c r="P2406" s="9">
        <f>shipments[[#This Row],[Profit]]/shipments[[#This Row],[Sales Amount]]</f>
        <v>-0.2063570691434469</v>
      </c>
    </row>
    <row r="2407" spans="1:16" x14ac:dyDescent="1">
      <c r="A2407" t="s">
        <v>2446</v>
      </c>
      <c r="B2407" t="s">
        <v>8042</v>
      </c>
      <c r="C2407" t="s">
        <v>8026</v>
      </c>
      <c r="D2407" t="s">
        <v>8036</v>
      </c>
      <c r="E2407" s="1">
        <v>45104</v>
      </c>
      <c r="F2407">
        <v>7346.25</v>
      </c>
      <c r="G2407">
        <v>1050</v>
      </c>
      <c r="H2407" t="s">
        <v>6</v>
      </c>
      <c r="I2407" t="str">
        <f>_xlfn.XLOOKUP(shipments[[#This Row],[SPID]],people[SPID],people[Sales_person],"NA",0)</f>
        <v>Kaine Padly</v>
      </c>
      <c r="J2407">
        <f>YEAR(shipments[[#This Row],[Shipdate]])</f>
        <v>2023</v>
      </c>
      <c r="K2407">
        <f>MONTH(shipments[[#This Row],[Shipdate]])</f>
        <v>6</v>
      </c>
      <c r="L2407" t="str">
        <f>TEXT(shipments[[#This Row],[Shipdate]],"mmmm")</f>
        <v>June</v>
      </c>
      <c r="M2407">
        <f>_xlfn.XLOOKUP(shipments[[#This Row],[PID]],products[PID],products[Cost_per_box],"NA",0)</f>
        <v>8.43</v>
      </c>
      <c r="N2407">
        <f>shipments[[#This Row],[Boxes]]*shipments[[#This Row],[Cost Per Box]]</f>
        <v>8851.5</v>
      </c>
      <c r="O2407">
        <f>shipments[[#This Row],[Sales Amount]]-shipments[[#This Row],[Total Cost]]</f>
        <v>-1505.25</v>
      </c>
      <c r="P2407" s="9">
        <f>shipments[[#This Row],[Profit]]/shipments[[#This Row],[Sales Amount]]</f>
        <v>-0.20490045941807045</v>
      </c>
    </row>
    <row r="2408" spans="1:16" x14ac:dyDescent="1">
      <c r="A2408" t="s">
        <v>2447</v>
      </c>
      <c r="B2408" t="s">
        <v>8042</v>
      </c>
      <c r="C2408" t="s">
        <v>8027</v>
      </c>
      <c r="D2408" t="s">
        <v>8037</v>
      </c>
      <c r="E2408" s="1">
        <v>45226</v>
      </c>
      <c r="F2408">
        <v>3246.75</v>
      </c>
      <c r="G2408">
        <v>296</v>
      </c>
      <c r="H2408" t="s">
        <v>6</v>
      </c>
      <c r="I2408" t="str">
        <f>_xlfn.XLOOKUP(shipments[[#This Row],[SPID]],people[SPID],people[Sales_person],"NA",0)</f>
        <v>Kaine Padly</v>
      </c>
      <c r="J2408">
        <f>YEAR(shipments[[#This Row],[Shipdate]])</f>
        <v>2023</v>
      </c>
      <c r="K2408">
        <f>MONTH(shipments[[#This Row],[Shipdate]])</f>
        <v>10</v>
      </c>
      <c r="L2408" t="str">
        <f>TEXT(shipments[[#This Row],[Shipdate]],"mmmm")</f>
        <v>October</v>
      </c>
      <c r="M2408">
        <f>_xlfn.XLOOKUP(shipments[[#This Row],[PID]],products[PID],products[Cost_per_box],"NA",0)</f>
        <v>6.8</v>
      </c>
      <c r="N2408">
        <f>shipments[[#This Row],[Boxes]]*shipments[[#This Row],[Cost Per Box]]</f>
        <v>2012.8</v>
      </c>
      <c r="O2408">
        <f>shipments[[#This Row],[Sales Amount]]-shipments[[#This Row],[Total Cost]]</f>
        <v>1233.95</v>
      </c>
      <c r="P2408" s="9">
        <f>shipments[[#This Row],[Profit]]/shipments[[#This Row],[Sales Amount]]</f>
        <v>0.38005698005698008</v>
      </c>
    </row>
    <row r="2409" spans="1:16" x14ac:dyDescent="1">
      <c r="A2409" t="s">
        <v>2448</v>
      </c>
      <c r="B2409" t="s">
        <v>8042</v>
      </c>
      <c r="C2409" t="s">
        <v>8027</v>
      </c>
      <c r="D2409" t="s">
        <v>8032</v>
      </c>
      <c r="E2409" s="1">
        <v>45021</v>
      </c>
      <c r="F2409">
        <v>281.25</v>
      </c>
      <c r="G2409">
        <v>32</v>
      </c>
      <c r="H2409" t="s">
        <v>6</v>
      </c>
      <c r="I2409" t="str">
        <f>_xlfn.XLOOKUP(shipments[[#This Row],[SPID]],people[SPID],people[Sales_person],"NA",0)</f>
        <v>Kaine Padly</v>
      </c>
      <c r="J2409">
        <f>YEAR(shipments[[#This Row],[Shipdate]])</f>
        <v>2023</v>
      </c>
      <c r="K2409">
        <f>MONTH(shipments[[#This Row],[Shipdate]])</f>
        <v>4</v>
      </c>
      <c r="L2409" t="str">
        <f>TEXT(shipments[[#This Row],[Shipdate]],"mmmm")</f>
        <v>April</v>
      </c>
      <c r="M2409">
        <f>_xlfn.XLOOKUP(shipments[[#This Row],[PID]],products[PID],products[Cost_per_box],"NA",0)</f>
        <v>6.8</v>
      </c>
      <c r="N2409">
        <f>shipments[[#This Row],[Boxes]]*shipments[[#This Row],[Cost Per Box]]</f>
        <v>217.6</v>
      </c>
      <c r="O2409">
        <f>shipments[[#This Row],[Sales Amount]]-shipments[[#This Row],[Total Cost]]</f>
        <v>63.650000000000006</v>
      </c>
      <c r="P2409" s="9">
        <f>shipments[[#This Row],[Profit]]/shipments[[#This Row],[Sales Amount]]</f>
        <v>0.22631111111111113</v>
      </c>
    </row>
    <row r="2410" spans="1:16" x14ac:dyDescent="1">
      <c r="A2410" t="s">
        <v>2449</v>
      </c>
      <c r="B2410" t="s">
        <v>8042</v>
      </c>
      <c r="C2410" t="s">
        <v>8028</v>
      </c>
      <c r="D2410" t="s">
        <v>8035</v>
      </c>
      <c r="E2410" s="1">
        <v>45363</v>
      </c>
      <c r="F2410">
        <v>569.25</v>
      </c>
      <c r="G2410">
        <v>21</v>
      </c>
      <c r="H2410" t="s">
        <v>6</v>
      </c>
      <c r="I2410" t="str">
        <f>_xlfn.XLOOKUP(shipments[[#This Row],[SPID]],people[SPID],people[Sales_person],"NA",0)</f>
        <v>Kaine Padly</v>
      </c>
      <c r="J2410">
        <f>YEAR(shipments[[#This Row],[Shipdate]])</f>
        <v>2024</v>
      </c>
      <c r="K2410">
        <f>MONTH(shipments[[#This Row],[Shipdate]])</f>
        <v>3</v>
      </c>
      <c r="L2410" t="str">
        <f>TEXT(shipments[[#This Row],[Shipdate]],"mmmm")</f>
        <v>March</v>
      </c>
      <c r="M2410">
        <f>_xlfn.XLOOKUP(shipments[[#This Row],[PID]],products[PID],products[Cost_per_box],"NA",0)</f>
        <v>5.04</v>
      </c>
      <c r="N2410">
        <f>shipments[[#This Row],[Boxes]]*shipments[[#This Row],[Cost Per Box]]</f>
        <v>105.84</v>
      </c>
      <c r="O2410">
        <f>shipments[[#This Row],[Sales Amount]]-shipments[[#This Row],[Total Cost]]</f>
        <v>463.40999999999997</v>
      </c>
      <c r="P2410" s="9">
        <f>shipments[[#This Row],[Profit]]/shipments[[#This Row],[Sales Amount]]</f>
        <v>0.81407114624505927</v>
      </c>
    </row>
    <row r="2411" spans="1:16" x14ac:dyDescent="1">
      <c r="A2411" t="s">
        <v>2450</v>
      </c>
      <c r="B2411" t="s">
        <v>8042</v>
      </c>
      <c r="C2411" t="s">
        <v>8029</v>
      </c>
      <c r="D2411" t="s">
        <v>8032</v>
      </c>
      <c r="E2411" s="1">
        <v>45232</v>
      </c>
      <c r="F2411">
        <v>87.75</v>
      </c>
      <c r="G2411">
        <v>8</v>
      </c>
      <c r="H2411" t="s">
        <v>6</v>
      </c>
      <c r="I2411" t="str">
        <f>_xlfn.XLOOKUP(shipments[[#This Row],[SPID]],people[SPID],people[Sales_person],"NA",0)</f>
        <v>Kaine Padly</v>
      </c>
      <c r="J2411">
        <f>YEAR(shipments[[#This Row],[Shipdate]])</f>
        <v>2023</v>
      </c>
      <c r="K2411">
        <f>MONTH(shipments[[#This Row],[Shipdate]])</f>
        <v>11</v>
      </c>
      <c r="L2411" t="str">
        <f>TEXT(shipments[[#This Row],[Shipdate]],"mmmm")</f>
        <v>November</v>
      </c>
      <c r="M2411">
        <f>_xlfn.XLOOKUP(shipments[[#This Row],[PID]],products[PID],products[Cost_per_box],"NA",0)</f>
        <v>2.76</v>
      </c>
      <c r="N2411">
        <f>shipments[[#This Row],[Boxes]]*shipments[[#This Row],[Cost Per Box]]</f>
        <v>22.08</v>
      </c>
      <c r="O2411">
        <f>shipments[[#This Row],[Sales Amount]]-shipments[[#This Row],[Total Cost]]</f>
        <v>65.67</v>
      </c>
      <c r="P2411" s="9">
        <f>shipments[[#This Row],[Profit]]/shipments[[#This Row],[Sales Amount]]</f>
        <v>0.7483760683760684</v>
      </c>
    </row>
    <row r="2412" spans="1:16" x14ac:dyDescent="1">
      <c r="A2412" t="s">
        <v>2451</v>
      </c>
      <c r="B2412" t="s">
        <v>8042</v>
      </c>
      <c r="C2412" t="s">
        <v>8029</v>
      </c>
      <c r="D2412" t="s">
        <v>8036</v>
      </c>
      <c r="E2412" s="1">
        <v>45021</v>
      </c>
      <c r="F2412">
        <v>4464</v>
      </c>
      <c r="G2412">
        <v>558</v>
      </c>
      <c r="H2412" t="s">
        <v>6</v>
      </c>
      <c r="I2412" t="str">
        <f>_xlfn.XLOOKUP(shipments[[#This Row],[SPID]],people[SPID],people[Sales_person],"NA",0)</f>
        <v>Kaine Padly</v>
      </c>
      <c r="J2412">
        <f>YEAR(shipments[[#This Row],[Shipdate]])</f>
        <v>2023</v>
      </c>
      <c r="K2412">
        <f>MONTH(shipments[[#This Row],[Shipdate]])</f>
        <v>4</v>
      </c>
      <c r="L2412" t="str">
        <f>TEXT(shipments[[#This Row],[Shipdate]],"mmmm")</f>
        <v>April</v>
      </c>
      <c r="M2412">
        <f>_xlfn.XLOOKUP(shipments[[#This Row],[PID]],products[PID],products[Cost_per_box],"NA",0)</f>
        <v>2.76</v>
      </c>
      <c r="N2412">
        <f>shipments[[#This Row],[Boxes]]*shipments[[#This Row],[Cost Per Box]]</f>
        <v>1540.08</v>
      </c>
      <c r="O2412">
        <f>shipments[[#This Row],[Sales Amount]]-shipments[[#This Row],[Total Cost]]</f>
        <v>2923.92</v>
      </c>
      <c r="P2412" s="9">
        <f>shipments[[#This Row],[Profit]]/shipments[[#This Row],[Sales Amount]]</f>
        <v>0.65500000000000003</v>
      </c>
    </row>
    <row r="2413" spans="1:16" x14ac:dyDescent="1">
      <c r="A2413" t="s">
        <v>2452</v>
      </c>
      <c r="B2413" t="s">
        <v>8042</v>
      </c>
      <c r="C2413" t="s">
        <v>8029</v>
      </c>
      <c r="D2413" t="s">
        <v>8032</v>
      </c>
      <c r="E2413" s="1">
        <v>45125</v>
      </c>
      <c r="F2413">
        <v>8399.25</v>
      </c>
      <c r="G2413">
        <v>840</v>
      </c>
      <c r="H2413" t="s">
        <v>6</v>
      </c>
      <c r="I2413" t="str">
        <f>_xlfn.XLOOKUP(shipments[[#This Row],[SPID]],people[SPID],people[Sales_person],"NA",0)</f>
        <v>Kaine Padly</v>
      </c>
      <c r="J2413">
        <f>YEAR(shipments[[#This Row],[Shipdate]])</f>
        <v>2023</v>
      </c>
      <c r="K2413">
        <f>MONTH(shipments[[#This Row],[Shipdate]])</f>
        <v>7</v>
      </c>
      <c r="L2413" t="str">
        <f>TEXT(shipments[[#This Row],[Shipdate]],"mmmm")</f>
        <v>July</v>
      </c>
      <c r="M2413">
        <f>_xlfn.XLOOKUP(shipments[[#This Row],[PID]],products[PID],products[Cost_per_box],"NA",0)</f>
        <v>2.76</v>
      </c>
      <c r="N2413">
        <f>shipments[[#This Row],[Boxes]]*shipments[[#This Row],[Cost Per Box]]</f>
        <v>2318.3999999999996</v>
      </c>
      <c r="O2413">
        <f>shipments[[#This Row],[Sales Amount]]-shipments[[#This Row],[Total Cost]]</f>
        <v>6080.85</v>
      </c>
      <c r="P2413" s="9">
        <f>shipments[[#This Row],[Profit]]/shipments[[#This Row],[Sales Amount]]</f>
        <v>0.72397535494240561</v>
      </c>
    </row>
    <row r="2414" spans="1:16" x14ac:dyDescent="1">
      <c r="A2414" t="s">
        <v>2453</v>
      </c>
      <c r="B2414" t="s">
        <v>8042</v>
      </c>
      <c r="C2414" t="s">
        <v>8030</v>
      </c>
      <c r="D2414" t="s">
        <v>8032</v>
      </c>
      <c r="E2414" s="1">
        <v>45462</v>
      </c>
      <c r="F2414">
        <v>2277</v>
      </c>
      <c r="G2414">
        <v>253</v>
      </c>
      <c r="H2414" t="s">
        <v>6</v>
      </c>
      <c r="I2414" t="str">
        <f>_xlfn.XLOOKUP(shipments[[#This Row],[SPID]],people[SPID],people[Sales_person],"NA",0)</f>
        <v>Kaine Padly</v>
      </c>
      <c r="J2414">
        <f>YEAR(shipments[[#This Row],[Shipdate]])</f>
        <v>2024</v>
      </c>
      <c r="K2414">
        <f>MONTH(shipments[[#This Row],[Shipdate]])</f>
        <v>6</v>
      </c>
      <c r="L2414" t="str">
        <f>TEXT(shipments[[#This Row],[Shipdate]],"mmmm")</f>
        <v>June</v>
      </c>
      <c r="M2414">
        <f>_xlfn.XLOOKUP(shipments[[#This Row],[PID]],products[PID],products[Cost_per_box],"NA",0)</f>
        <v>3.32</v>
      </c>
      <c r="N2414">
        <f>shipments[[#This Row],[Boxes]]*shipments[[#This Row],[Cost Per Box]]</f>
        <v>839.95999999999992</v>
      </c>
      <c r="O2414">
        <f>shipments[[#This Row],[Sales Amount]]-shipments[[#This Row],[Total Cost]]</f>
        <v>1437.04</v>
      </c>
      <c r="P2414" s="9">
        <f>shipments[[#This Row],[Profit]]/shipments[[#This Row],[Sales Amount]]</f>
        <v>0.63111111111111107</v>
      </c>
    </row>
    <row r="2415" spans="1:16" x14ac:dyDescent="1">
      <c r="A2415" t="s">
        <v>2454</v>
      </c>
      <c r="B2415" t="s">
        <v>8042</v>
      </c>
      <c r="C2415" t="s">
        <v>8030</v>
      </c>
      <c r="D2415" t="s">
        <v>8032</v>
      </c>
      <c r="E2415" s="1">
        <v>45294</v>
      </c>
      <c r="F2415">
        <v>5656.5</v>
      </c>
      <c r="G2415">
        <v>566</v>
      </c>
      <c r="H2415" t="s">
        <v>6</v>
      </c>
      <c r="I2415" t="str">
        <f>_xlfn.XLOOKUP(shipments[[#This Row],[SPID]],people[SPID],people[Sales_person],"NA",0)</f>
        <v>Kaine Padly</v>
      </c>
      <c r="J2415">
        <f>YEAR(shipments[[#This Row],[Shipdate]])</f>
        <v>2024</v>
      </c>
      <c r="K2415">
        <f>MONTH(shipments[[#This Row],[Shipdate]])</f>
        <v>1</v>
      </c>
      <c r="L2415" t="str">
        <f>TEXT(shipments[[#This Row],[Shipdate]],"mmmm")</f>
        <v>January</v>
      </c>
      <c r="M2415">
        <f>_xlfn.XLOOKUP(shipments[[#This Row],[PID]],products[PID],products[Cost_per_box],"NA",0)</f>
        <v>3.32</v>
      </c>
      <c r="N2415">
        <f>shipments[[#This Row],[Boxes]]*shipments[[#This Row],[Cost Per Box]]</f>
        <v>1879.12</v>
      </c>
      <c r="O2415">
        <f>shipments[[#This Row],[Sales Amount]]-shipments[[#This Row],[Total Cost]]</f>
        <v>3777.38</v>
      </c>
      <c r="P2415" s="9">
        <f>shipments[[#This Row],[Profit]]/shipments[[#This Row],[Sales Amount]]</f>
        <v>0.66779457261557507</v>
      </c>
    </row>
    <row r="2416" spans="1:16" x14ac:dyDescent="1">
      <c r="A2416" t="s">
        <v>2455</v>
      </c>
      <c r="B2416" t="s">
        <v>8042</v>
      </c>
      <c r="C2416" t="s">
        <v>8031</v>
      </c>
      <c r="D2416" t="s">
        <v>8032</v>
      </c>
      <c r="E2416" s="1">
        <v>45211</v>
      </c>
      <c r="F2416">
        <v>8725.5</v>
      </c>
      <c r="G2416">
        <v>460</v>
      </c>
      <c r="H2416" t="s">
        <v>6</v>
      </c>
      <c r="I2416" t="str">
        <f>_xlfn.XLOOKUP(shipments[[#This Row],[SPID]],people[SPID],people[Sales_person],"NA",0)</f>
        <v>Kaine Padly</v>
      </c>
      <c r="J2416">
        <f>YEAR(shipments[[#This Row],[Shipdate]])</f>
        <v>2023</v>
      </c>
      <c r="K2416">
        <f>MONTH(shipments[[#This Row],[Shipdate]])</f>
        <v>10</v>
      </c>
      <c r="L2416" t="str">
        <f>TEXT(shipments[[#This Row],[Shipdate]],"mmmm")</f>
        <v>October</v>
      </c>
      <c r="M2416">
        <f>_xlfn.XLOOKUP(shipments[[#This Row],[PID]],products[PID],products[Cost_per_box],"NA",0)</f>
        <v>2.65</v>
      </c>
      <c r="N2416">
        <f>shipments[[#This Row],[Boxes]]*shipments[[#This Row],[Cost Per Box]]</f>
        <v>1219</v>
      </c>
      <c r="O2416">
        <f>shipments[[#This Row],[Sales Amount]]-shipments[[#This Row],[Total Cost]]</f>
        <v>7506.5</v>
      </c>
      <c r="P2416" s="9">
        <f>shipments[[#This Row],[Profit]]/shipments[[#This Row],[Sales Amount]]</f>
        <v>0.86029453899490005</v>
      </c>
    </row>
    <row r="2417" spans="1:16" x14ac:dyDescent="1">
      <c r="A2417" t="s">
        <v>2456</v>
      </c>
      <c r="B2417" t="s">
        <v>8042</v>
      </c>
      <c r="C2417" t="s">
        <v>8031</v>
      </c>
      <c r="D2417" t="s">
        <v>8037</v>
      </c>
      <c r="E2417" s="1">
        <v>45273</v>
      </c>
      <c r="F2417">
        <v>6666.75</v>
      </c>
      <c r="G2417">
        <v>371</v>
      </c>
      <c r="H2417" t="s">
        <v>6</v>
      </c>
      <c r="I2417" t="str">
        <f>_xlfn.XLOOKUP(shipments[[#This Row],[SPID]],people[SPID],people[Sales_person],"NA",0)</f>
        <v>Kaine Padly</v>
      </c>
      <c r="J2417">
        <f>YEAR(shipments[[#This Row],[Shipdate]])</f>
        <v>2023</v>
      </c>
      <c r="K2417">
        <f>MONTH(shipments[[#This Row],[Shipdate]])</f>
        <v>12</v>
      </c>
      <c r="L2417" t="str">
        <f>TEXT(shipments[[#This Row],[Shipdate]],"mmmm")</f>
        <v>December</v>
      </c>
      <c r="M2417">
        <f>_xlfn.XLOOKUP(shipments[[#This Row],[PID]],products[PID],products[Cost_per_box],"NA",0)</f>
        <v>2.65</v>
      </c>
      <c r="N2417">
        <f>shipments[[#This Row],[Boxes]]*shipments[[#This Row],[Cost Per Box]]</f>
        <v>983.15</v>
      </c>
      <c r="O2417">
        <f>shipments[[#This Row],[Sales Amount]]-shipments[[#This Row],[Total Cost]]</f>
        <v>5683.6</v>
      </c>
      <c r="P2417" s="9">
        <f>shipments[[#This Row],[Profit]]/shipments[[#This Row],[Sales Amount]]</f>
        <v>0.85252934338320774</v>
      </c>
    </row>
    <row r="2418" spans="1:16" x14ac:dyDescent="1">
      <c r="A2418" t="s">
        <v>2457</v>
      </c>
      <c r="B2418" t="s">
        <v>8042</v>
      </c>
      <c r="C2418" t="s">
        <v>8031</v>
      </c>
      <c r="D2418" t="s">
        <v>8033</v>
      </c>
      <c r="E2418" s="1">
        <v>45232</v>
      </c>
      <c r="F2418">
        <v>4538.25</v>
      </c>
      <c r="G2418">
        <v>253</v>
      </c>
      <c r="H2418" t="s">
        <v>6</v>
      </c>
      <c r="I2418" t="str">
        <f>_xlfn.XLOOKUP(shipments[[#This Row],[SPID]],people[SPID],people[Sales_person],"NA",0)</f>
        <v>Kaine Padly</v>
      </c>
      <c r="J2418">
        <f>YEAR(shipments[[#This Row],[Shipdate]])</f>
        <v>2023</v>
      </c>
      <c r="K2418">
        <f>MONTH(shipments[[#This Row],[Shipdate]])</f>
        <v>11</v>
      </c>
      <c r="L2418" t="str">
        <f>TEXT(shipments[[#This Row],[Shipdate]],"mmmm")</f>
        <v>November</v>
      </c>
      <c r="M2418">
        <f>_xlfn.XLOOKUP(shipments[[#This Row],[PID]],products[PID],products[Cost_per_box],"NA",0)</f>
        <v>2.65</v>
      </c>
      <c r="N2418">
        <f>shipments[[#This Row],[Boxes]]*shipments[[#This Row],[Cost Per Box]]</f>
        <v>670.44999999999993</v>
      </c>
      <c r="O2418">
        <f>shipments[[#This Row],[Sales Amount]]-shipments[[#This Row],[Total Cost]]</f>
        <v>3867.8</v>
      </c>
      <c r="P2418" s="9">
        <f>shipments[[#This Row],[Profit]]/shipments[[#This Row],[Sales Amount]]</f>
        <v>0.85226684294606958</v>
      </c>
    </row>
    <row r="2419" spans="1:16" x14ac:dyDescent="1">
      <c r="A2419" t="s">
        <v>2458</v>
      </c>
      <c r="B2419" t="s">
        <v>8042</v>
      </c>
      <c r="C2419" t="s">
        <v>8031</v>
      </c>
      <c r="D2419" t="s">
        <v>8036</v>
      </c>
      <c r="E2419" s="1">
        <v>45461</v>
      </c>
      <c r="F2419">
        <v>6828.75</v>
      </c>
      <c r="G2419">
        <v>360</v>
      </c>
      <c r="H2419" t="s">
        <v>6</v>
      </c>
      <c r="I2419" t="str">
        <f>_xlfn.XLOOKUP(shipments[[#This Row],[SPID]],people[SPID],people[Sales_person],"NA",0)</f>
        <v>Kaine Padly</v>
      </c>
      <c r="J2419">
        <f>YEAR(shipments[[#This Row],[Shipdate]])</f>
        <v>2024</v>
      </c>
      <c r="K2419">
        <f>MONTH(shipments[[#This Row],[Shipdate]])</f>
        <v>6</v>
      </c>
      <c r="L2419" t="str">
        <f>TEXT(shipments[[#This Row],[Shipdate]],"mmmm")</f>
        <v>June</v>
      </c>
      <c r="M2419">
        <f>_xlfn.XLOOKUP(shipments[[#This Row],[PID]],products[PID],products[Cost_per_box],"NA",0)</f>
        <v>2.65</v>
      </c>
      <c r="N2419">
        <f>shipments[[#This Row],[Boxes]]*shipments[[#This Row],[Cost Per Box]]</f>
        <v>954</v>
      </c>
      <c r="O2419">
        <f>shipments[[#This Row],[Sales Amount]]-shipments[[#This Row],[Total Cost]]</f>
        <v>5874.75</v>
      </c>
      <c r="P2419" s="9">
        <f>shipments[[#This Row],[Profit]]/shipments[[#This Row],[Sales Amount]]</f>
        <v>0.86029654036243819</v>
      </c>
    </row>
    <row r="2420" spans="1:16" x14ac:dyDescent="1">
      <c r="A2420" t="s">
        <v>2459</v>
      </c>
      <c r="B2420" t="s">
        <v>8042</v>
      </c>
      <c r="C2420" t="s">
        <v>8031</v>
      </c>
      <c r="D2420" t="s">
        <v>8037</v>
      </c>
      <c r="E2420" s="1">
        <v>45233</v>
      </c>
      <c r="F2420">
        <v>7647.75</v>
      </c>
      <c r="G2420">
        <v>383</v>
      </c>
      <c r="H2420" t="s">
        <v>6</v>
      </c>
      <c r="I2420" t="str">
        <f>_xlfn.XLOOKUP(shipments[[#This Row],[SPID]],people[SPID],people[Sales_person],"NA",0)</f>
        <v>Kaine Padly</v>
      </c>
      <c r="J2420">
        <f>YEAR(shipments[[#This Row],[Shipdate]])</f>
        <v>2023</v>
      </c>
      <c r="K2420">
        <f>MONTH(shipments[[#This Row],[Shipdate]])</f>
        <v>11</v>
      </c>
      <c r="L2420" t="str">
        <f>TEXT(shipments[[#This Row],[Shipdate]],"mmmm")</f>
        <v>November</v>
      </c>
      <c r="M2420">
        <f>_xlfn.XLOOKUP(shipments[[#This Row],[PID]],products[PID],products[Cost_per_box],"NA",0)</f>
        <v>2.65</v>
      </c>
      <c r="N2420">
        <f>shipments[[#This Row],[Boxes]]*shipments[[#This Row],[Cost Per Box]]</f>
        <v>1014.9499999999999</v>
      </c>
      <c r="O2420">
        <f>shipments[[#This Row],[Sales Amount]]-shipments[[#This Row],[Total Cost]]</f>
        <v>6632.8</v>
      </c>
      <c r="P2420" s="9">
        <f>shipments[[#This Row],[Profit]]/shipments[[#This Row],[Sales Amount]]</f>
        <v>0.86728776437514299</v>
      </c>
    </row>
    <row r="2421" spans="1:16" x14ac:dyDescent="1">
      <c r="A2421" t="s">
        <v>2460</v>
      </c>
      <c r="B2421" t="s">
        <v>8042</v>
      </c>
      <c r="C2421" t="s">
        <v>8031</v>
      </c>
      <c r="D2421" t="s">
        <v>8032</v>
      </c>
      <c r="E2421" s="1">
        <v>45216</v>
      </c>
      <c r="F2421">
        <v>1383.75</v>
      </c>
      <c r="G2421">
        <v>63</v>
      </c>
      <c r="H2421" t="s">
        <v>6</v>
      </c>
      <c r="I2421" t="str">
        <f>_xlfn.XLOOKUP(shipments[[#This Row],[SPID]],people[SPID],people[Sales_person],"NA",0)</f>
        <v>Kaine Padly</v>
      </c>
      <c r="J2421">
        <f>YEAR(shipments[[#This Row],[Shipdate]])</f>
        <v>2023</v>
      </c>
      <c r="K2421">
        <f>MONTH(shipments[[#This Row],[Shipdate]])</f>
        <v>10</v>
      </c>
      <c r="L2421" t="str">
        <f>TEXT(shipments[[#This Row],[Shipdate]],"mmmm")</f>
        <v>October</v>
      </c>
      <c r="M2421">
        <f>_xlfn.XLOOKUP(shipments[[#This Row],[PID]],products[PID],products[Cost_per_box],"NA",0)</f>
        <v>2.65</v>
      </c>
      <c r="N2421">
        <f>shipments[[#This Row],[Boxes]]*shipments[[#This Row],[Cost Per Box]]</f>
        <v>166.95</v>
      </c>
      <c r="O2421">
        <f>shipments[[#This Row],[Sales Amount]]-shipments[[#This Row],[Total Cost]]</f>
        <v>1216.8</v>
      </c>
      <c r="P2421" s="9">
        <f>shipments[[#This Row],[Profit]]/shipments[[#This Row],[Sales Amount]]</f>
        <v>0.87934959349593489</v>
      </c>
    </row>
    <row r="2422" spans="1:16" x14ac:dyDescent="1">
      <c r="A2422" t="s">
        <v>2461</v>
      </c>
      <c r="B2422" t="s">
        <v>8042</v>
      </c>
      <c r="C2422" t="s">
        <v>8031</v>
      </c>
      <c r="D2422" t="s">
        <v>8035</v>
      </c>
      <c r="E2422" s="1">
        <v>45110</v>
      </c>
      <c r="F2422">
        <v>12208.5</v>
      </c>
      <c r="G2422">
        <v>582</v>
      </c>
      <c r="H2422" t="s">
        <v>6</v>
      </c>
      <c r="I2422" t="str">
        <f>_xlfn.XLOOKUP(shipments[[#This Row],[SPID]],people[SPID],people[Sales_person],"NA",0)</f>
        <v>Kaine Padly</v>
      </c>
      <c r="J2422">
        <f>YEAR(shipments[[#This Row],[Shipdate]])</f>
        <v>2023</v>
      </c>
      <c r="K2422">
        <f>MONTH(shipments[[#This Row],[Shipdate]])</f>
        <v>7</v>
      </c>
      <c r="L2422" t="str">
        <f>TEXT(shipments[[#This Row],[Shipdate]],"mmmm")</f>
        <v>July</v>
      </c>
      <c r="M2422">
        <f>_xlfn.XLOOKUP(shipments[[#This Row],[PID]],products[PID],products[Cost_per_box],"NA",0)</f>
        <v>2.65</v>
      </c>
      <c r="N2422">
        <f>shipments[[#This Row],[Boxes]]*shipments[[#This Row],[Cost Per Box]]</f>
        <v>1542.3</v>
      </c>
      <c r="O2422">
        <f>shipments[[#This Row],[Sales Amount]]-shipments[[#This Row],[Total Cost]]</f>
        <v>10666.2</v>
      </c>
      <c r="P2422" s="9">
        <f>shipments[[#This Row],[Profit]]/shipments[[#This Row],[Sales Amount]]</f>
        <v>0.87366998402752183</v>
      </c>
    </row>
    <row r="2423" spans="1:16" x14ac:dyDescent="1">
      <c r="A2423" t="s">
        <v>2462</v>
      </c>
      <c r="B2423" t="s">
        <v>8042</v>
      </c>
      <c r="C2423" t="s">
        <v>8031</v>
      </c>
      <c r="D2423" t="s">
        <v>8036</v>
      </c>
      <c r="E2423" s="1">
        <v>44930</v>
      </c>
      <c r="F2423">
        <v>5413.5</v>
      </c>
      <c r="G2423">
        <v>285</v>
      </c>
      <c r="H2423" t="s">
        <v>6</v>
      </c>
      <c r="I2423" t="str">
        <f>_xlfn.XLOOKUP(shipments[[#This Row],[SPID]],people[SPID],people[Sales_person],"NA",0)</f>
        <v>Kaine Padly</v>
      </c>
      <c r="J2423">
        <f>YEAR(shipments[[#This Row],[Shipdate]])</f>
        <v>2023</v>
      </c>
      <c r="K2423">
        <f>MONTH(shipments[[#This Row],[Shipdate]])</f>
        <v>1</v>
      </c>
      <c r="L2423" t="str">
        <f>TEXT(shipments[[#This Row],[Shipdate]],"mmmm")</f>
        <v>January</v>
      </c>
      <c r="M2423">
        <f>_xlfn.XLOOKUP(shipments[[#This Row],[PID]],products[PID],products[Cost_per_box],"NA",0)</f>
        <v>2.65</v>
      </c>
      <c r="N2423">
        <f>shipments[[#This Row],[Boxes]]*shipments[[#This Row],[Cost Per Box]]</f>
        <v>755.25</v>
      </c>
      <c r="O2423">
        <f>shipments[[#This Row],[Sales Amount]]-shipments[[#This Row],[Total Cost]]</f>
        <v>4658.25</v>
      </c>
      <c r="P2423" s="9">
        <f>shipments[[#This Row],[Profit]]/shipments[[#This Row],[Sales Amount]]</f>
        <v>0.86048766971460233</v>
      </c>
    </row>
    <row r="2424" spans="1:16" x14ac:dyDescent="1">
      <c r="A2424" t="s">
        <v>2463</v>
      </c>
      <c r="B2424" t="s">
        <v>8042</v>
      </c>
      <c r="C2424" t="s">
        <v>8010</v>
      </c>
      <c r="D2424" t="s">
        <v>8037</v>
      </c>
      <c r="E2424" s="1">
        <v>44958</v>
      </c>
      <c r="F2424">
        <v>3523.5</v>
      </c>
      <c r="G2424">
        <v>221</v>
      </c>
      <c r="H2424" t="s">
        <v>6</v>
      </c>
      <c r="I2424" t="str">
        <f>_xlfn.XLOOKUP(shipments[[#This Row],[SPID]],people[SPID],people[Sales_person],"NA",0)</f>
        <v>Kaine Padly</v>
      </c>
      <c r="J2424">
        <f>YEAR(shipments[[#This Row],[Shipdate]])</f>
        <v>2023</v>
      </c>
      <c r="K2424">
        <f>MONTH(shipments[[#This Row],[Shipdate]])</f>
        <v>2</v>
      </c>
      <c r="L2424" t="str">
        <f>TEXT(shipments[[#This Row],[Shipdate]],"mmmm")</f>
        <v>February</v>
      </c>
      <c r="M2424">
        <f>_xlfn.XLOOKUP(shipments[[#This Row],[PID]],products[PID],products[Cost_per_box],"NA",0)</f>
        <v>5.26</v>
      </c>
      <c r="N2424">
        <f>shipments[[#This Row],[Boxes]]*shipments[[#This Row],[Cost Per Box]]</f>
        <v>1162.46</v>
      </c>
      <c r="O2424">
        <f>shipments[[#This Row],[Sales Amount]]-shipments[[#This Row],[Total Cost]]</f>
        <v>2361.04</v>
      </c>
      <c r="P2424" s="9">
        <f>shipments[[#This Row],[Profit]]/shipments[[#This Row],[Sales Amount]]</f>
        <v>0.67008372357031365</v>
      </c>
    </row>
    <row r="2425" spans="1:16" x14ac:dyDescent="1">
      <c r="A2425" t="s">
        <v>2464</v>
      </c>
      <c r="B2425" t="s">
        <v>8042</v>
      </c>
      <c r="C2425" t="s">
        <v>8010</v>
      </c>
      <c r="D2425" t="s">
        <v>8033</v>
      </c>
      <c r="E2425" s="1">
        <v>45355</v>
      </c>
      <c r="F2425">
        <v>6864.75</v>
      </c>
      <c r="G2425">
        <v>458</v>
      </c>
      <c r="H2425" t="s">
        <v>39</v>
      </c>
      <c r="I2425" t="str">
        <f>_xlfn.XLOOKUP(shipments[[#This Row],[SPID]],people[SPID],people[Sales_person],"NA",0)</f>
        <v>Kaine Padly</v>
      </c>
      <c r="J2425">
        <f>YEAR(shipments[[#This Row],[Shipdate]])</f>
        <v>2024</v>
      </c>
      <c r="K2425">
        <f>MONTH(shipments[[#This Row],[Shipdate]])</f>
        <v>3</v>
      </c>
      <c r="L2425" t="str">
        <f>TEXT(shipments[[#This Row],[Shipdate]],"mmmm")</f>
        <v>March</v>
      </c>
      <c r="M2425">
        <f>_xlfn.XLOOKUP(shipments[[#This Row],[PID]],products[PID],products[Cost_per_box],"NA",0)</f>
        <v>5.26</v>
      </c>
      <c r="N2425">
        <f>shipments[[#This Row],[Boxes]]*shipments[[#This Row],[Cost Per Box]]</f>
        <v>2409.08</v>
      </c>
      <c r="O2425">
        <f>shipments[[#This Row],[Sales Amount]]-shipments[[#This Row],[Total Cost]]</f>
        <v>4455.67</v>
      </c>
      <c r="P2425" s="9">
        <f>shipments[[#This Row],[Profit]]/shipments[[#This Row],[Sales Amount]]</f>
        <v>0.64906515168068757</v>
      </c>
    </row>
    <row r="2426" spans="1:16" x14ac:dyDescent="1">
      <c r="A2426" t="s">
        <v>2465</v>
      </c>
      <c r="B2426" t="s">
        <v>8042</v>
      </c>
      <c r="C2426" t="s">
        <v>8010</v>
      </c>
      <c r="D2426" t="s">
        <v>8036</v>
      </c>
      <c r="E2426" s="1">
        <v>45243</v>
      </c>
      <c r="F2426">
        <v>5487.75</v>
      </c>
      <c r="G2426">
        <v>423</v>
      </c>
      <c r="H2426" t="s">
        <v>39</v>
      </c>
      <c r="I2426" t="str">
        <f>_xlfn.XLOOKUP(shipments[[#This Row],[SPID]],people[SPID],people[Sales_person],"NA",0)</f>
        <v>Kaine Padly</v>
      </c>
      <c r="J2426">
        <f>YEAR(shipments[[#This Row],[Shipdate]])</f>
        <v>2023</v>
      </c>
      <c r="K2426">
        <f>MONTH(shipments[[#This Row],[Shipdate]])</f>
        <v>11</v>
      </c>
      <c r="L2426" t="str">
        <f>TEXT(shipments[[#This Row],[Shipdate]],"mmmm")</f>
        <v>November</v>
      </c>
      <c r="M2426">
        <f>_xlfn.XLOOKUP(shipments[[#This Row],[PID]],products[PID],products[Cost_per_box],"NA",0)</f>
        <v>5.26</v>
      </c>
      <c r="N2426">
        <f>shipments[[#This Row],[Boxes]]*shipments[[#This Row],[Cost Per Box]]</f>
        <v>2224.98</v>
      </c>
      <c r="O2426">
        <f>shipments[[#This Row],[Sales Amount]]-shipments[[#This Row],[Total Cost]]</f>
        <v>3262.77</v>
      </c>
      <c r="P2426" s="9">
        <f>shipments[[#This Row],[Profit]]/shipments[[#This Row],[Sales Amount]]</f>
        <v>0.5945551455514555</v>
      </c>
    </row>
    <row r="2427" spans="1:16" x14ac:dyDescent="1">
      <c r="A2427" t="s">
        <v>2466</v>
      </c>
      <c r="B2427" t="s">
        <v>8042</v>
      </c>
      <c r="C2427" t="s">
        <v>8010</v>
      </c>
      <c r="D2427" t="s">
        <v>8036</v>
      </c>
      <c r="E2427" s="1">
        <v>45180</v>
      </c>
      <c r="F2427">
        <v>3690</v>
      </c>
      <c r="G2427">
        <v>284</v>
      </c>
      <c r="H2427" t="s">
        <v>6</v>
      </c>
      <c r="I2427" t="str">
        <f>_xlfn.XLOOKUP(shipments[[#This Row],[SPID]],people[SPID],people[Sales_person],"NA",0)</f>
        <v>Kaine Padly</v>
      </c>
      <c r="J2427">
        <f>YEAR(shipments[[#This Row],[Shipdate]])</f>
        <v>2023</v>
      </c>
      <c r="K2427">
        <f>MONTH(shipments[[#This Row],[Shipdate]])</f>
        <v>9</v>
      </c>
      <c r="L2427" t="str">
        <f>TEXT(shipments[[#This Row],[Shipdate]],"mmmm")</f>
        <v>September</v>
      </c>
      <c r="M2427">
        <f>_xlfn.XLOOKUP(shipments[[#This Row],[PID]],products[PID],products[Cost_per_box],"NA",0)</f>
        <v>5.26</v>
      </c>
      <c r="N2427">
        <f>shipments[[#This Row],[Boxes]]*shipments[[#This Row],[Cost Per Box]]</f>
        <v>1493.84</v>
      </c>
      <c r="O2427">
        <f>shipments[[#This Row],[Sales Amount]]-shipments[[#This Row],[Total Cost]]</f>
        <v>2196.16</v>
      </c>
      <c r="P2427" s="9">
        <f>shipments[[#This Row],[Profit]]/shipments[[#This Row],[Sales Amount]]</f>
        <v>0.59516531165311648</v>
      </c>
    </row>
    <row r="2428" spans="1:16" x14ac:dyDescent="1">
      <c r="A2428" t="s">
        <v>2467</v>
      </c>
      <c r="B2428" t="s">
        <v>8042</v>
      </c>
      <c r="C2428" t="s">
        <v>8012</v>
      </c>
      <c r="D2428" t="s">
        <v>8033</v>
      </c>
      <c r="E2428" s="1">
        <v>45561</v>
      </c>
      <c r="F2428">
        <v>13263.75</v>
      </c>
      <c r="G2428">
        <v>1021</v>
      </c>
      <c r="H2428" t="s">
        <v>25</v>
      </c>
      <c r="I2428" t="str">
        <f>_xlfn.XLOOKUP(shipments[[#This Row],[SPID]],people[SPID],people[Sales_person],"NA",0)</f>
        <v>Kaine Padly</v>
      </c>
      <c r="J2428">
        <f>YEAR(shipments[[#This Row],[Shipdate]])</f>
        <v>2024</v>
      </c>
      <c r="K2428">
        <f>MONTH(shipments[[#This Row],[Shipdate]])</f>
        <v>9</v>
      </c>
      <c r="L2428" t="str">
        <f>TEXT(shipments[[#This Row],[Shipdate]],"mmmm")</f>
        <v>September</v>
      </c>
      <c r="M2428">
        <f>_xlfn.XLOOKUP(shipments[[#This Row],[PID]],products[PID],products[Cost_per_box],"NA",0)</f>
        <v>5.15</v>
      </c>
      <c r="N2428">
        <f>shipments[[#This Row],[Boxes]]*shipments[[#This Row],[Cost Per Box]]</f>
        <v>5258.1500000000005</v>
      </c>
      <c r="O2428">
        <f>shipments[[#This Row],[Sales Amount]]-shipments[[#This Row],[Total Cost]]</f>
        <v>8005.5999999999995</v>
      </c>
      <c r="P2428" s="9">
        <f>shipments[[#This Row],[Profit]]/shipments[[#This Row],[Sales Amount]]</f>
        <v>0.60356988031288283</v>
      </c>
    </row>
    <row r="2429" spans="1:16" x14ac:dyDescent="1">
      <c r="A2429" t="s">
        <v>2468</v>
      </c>
      <c r="B2429" t="s">
        <v>8042</v>
      </c>
      <c r="C2429" t="s">
        <v>8012</v>
      </c>
      <c r="D2429" t="s">
        <v>8033</v>
      </c>
      <c r="E2429" s="1">
        <v>45208</v>
      </c>
      <c r="F2429">
        <v>567</v>
      </c>
      <c r="G2429">
        <v>52</v>
      </c>
      <c r="H2429" t="s">
        <v>6</v>
      </c>
      <c r="I2429" t="str">
        <f>_xlfn.XLOOKUP(shipments[[#This Row],[SPID]],people[SPID],people[Sales_person],"NA",0)</f>
        <v>Kaine Padly</v>
      </c>
      <c r="J2429">
        <f>YEAR(shipments[[#This Row],[Shipdate]])</f>
        <v>2023</v>
      </c>
      <c r="K2429">
        <f>MONTH(shipments[[#This Row],[Shipdate]])</f>
        <v>10</v>
      </c>
      <c r="L2429" t="str">
        <f>TEXT(shipments[[#This Row],[Shipdate]],"mmmm")</f>
        <v>October</v>
      </c>
      <c r="M2429">
        <f>_xlfn.XLOOKUP(shipments[[#This Row],[PID]],products[PID],products[Cost_per_box],"NA",0)</f>
        <v>5.15</v>
      </c>
      <c r="N2429">
        <f>shipments[[#This Row],[Boxes]]*shipments[[#This Row],[Cost Per Box]]</f>
        <v>267.8</v>
      </c>
      <c r="O2429">
        <f>shipments[[#This Row],[Sales Amount]]-shipments[[#This Row],[Total Cost]]</f>
        <v>299.2</v>
      </c>
      <c r="P2429" s="9">
        <f>shipments[[#This Row],[Profit]]/shipments[[#This Row],[Sales Amount]]</f>
        <v>0.52768959435626095</v>
      </c>
    </row>
    <row r="2430" spans="1:16" x14ac:dyDescent="1">
      <c r="A2430" t="s">
        <v>2469</v>
      </c>
      <c r="B2430" t="s">
        <v>8042</v>
      </c>
      <c r="C2430" t="s">
        <v>8013</v>
      </c>
      <c r="D2430" t="s">
        <v>8032</v>
      </c>
      <c r="E2430" s="1">
        <v>45005</v>
      </c>
      <c r="F2430">
        <v>5222.25</v>
      </c>
      <c r="G2430">
        <v>747</v>
      </c>
      <c r="H2430" t="s">
        <v>6</v>
      </c>
      <c r="I2430" t="str">
        <f>_xlfn.XLOOKUP(shipments[[#This Row],[SPID]],people[SPID],people[Sales_person],"NA",0)</f>
        <v>Kaine Padly</v>
      </c>
      <c r="J2430">
        <f>YEAR(shipments[[#This Row],[Shipdate]])</f>
        <v>2023</v>
      </c>
      <c r="K2430">
        <f>MONTH(shipments[[#This Row],[Shipdate]])</f>
        <v>3</v>
      </c>
      <c r="L2430" t="str">
        <f>TEXT(shipments[[#This Row],[Shipdate]],"mmmm")</f>
        <v>March</v>
      </c>
      <c r="M2430">
        <f>_xlfn.XLOOKUP(shipments[[#This Row],[PID]],products[PID],products[Cost_per_box],"NA",0)</f>
        <v>3.85</v>
      </c>
      <c r="N2430">
        <f>shipments[[#This Row],[Boxes]]*shipments[[#This Row],[Cost Per Box]]</f>
        <v>2875.9500000000003</v>
      </c>
      <c r="O2430">
        <f>shipments[[#This Row],[Sales Amount]]-shipments[[#This Row],[Total Cost]]</f>
        <v>2346.2999999999997</v>
      </c>
      <c r="P2430" s="9">
        <f>shipments[[#This Row],[Profit]]/shipments[[#This Row],[Sales Amount]]</f>
        <v>0.44928909952606627</v>
      </c>
    </row>
    <row r="2431" spans="1:16" x14ac:dyDescent="1">
      <c r="A2431" t="s">
        <v>2470</v>
      </c>
      <c r="B2431" t="s">
        <v>8042</v>
      </c>
      <c r="C2431" t="s">
        <v>8013</v>
      </c>
      <c r="D2431" t="s">
        <v>8037</v>
      </c>
      <c r="E2431" s="1">
        <v>45037</v>
      </c>
      <c r="F2431">
        <v>1509.75</v>
      </c>
      <c r="G2431">
        <v>189</v>
      </c>
      <c r="H2431" t="s">
        <v>6</v>
      </c>
      <c r="I2431" t="str">
        <f>_xlfn.XLOOKUP(shipments[[#This Row],[SPID]],people[SPID],people[Sales_person],"NA",0)</f>
        <v>Kaine Padly</v>
      </c>
      <c r="J2431">
        <f>YEAR(shipments[[#This Row],[Shipdate]])</f>
        <v>2023</v>
      </c>
      <c r="K2431">
        <f>MONTH(shipments[[#This Row],[Shipdate]])</f>
        <v>4</v>
      </c>
      <c r="L2431" t="str">
        <f>TEXT(shipments[[#This Row],[Shipdate]],"mmmm")</f>
        <v>April</v>
      </c>
      <c r="M2431">
        <f>_xlfn.XLOOKUP(shipments[[#This Row],[PID]],products[PID],products[Cost_per_box],"NA",0)</f>
        <v>3.85</v>
      </c>
      <c r="N2431">
        <f>shipments[[#This Row],[Boxes]]*shipments[[#This Row],[Cost Per Box]]</f>
        <v>727.65</v>
      </c>
      <c r="O2431">
        <f>shipments[[#This Row],[Sales Amount]]-shipments[[#This Row],[Total Cost]]</f>
        <v>782.1</v>
      </c>
      <c r="P2431" s="9">
        <f>shipments[[#This Row],[Profit]]/shipments[[#This Row],[Sales Amount]]</f>
        <v>0.5180327868852459</v>
      </c>
    </row>
    <row r="2432" spans="1:16" x14ac:dyDescent="1">
      <c r="A2432" t="s">
        <v>2471</v>
      </c>
      <c r="B2432" t="s">
        <v>8042</v>
      </c>
      <c r="C2432" t="s">
        <v>8013</v>
      </c>
      <c r="D2432" t="s">
        <v>8033</v>
      </c>
      <c r="E2432" s="1">
        <v>45265</v>
      </c>
      <c r="F2432">
        <v>2823.75</v>
      </c>
      <c r="G2432">
        <v>404</v>
      </c>
      <c r="H2432" t="s">
        <v>6</v>
      </c>
      <c r="I2432" t="str">
        <f>_xlfn.XLOOKUP(shipments[[#This Row],[SPID]],people[SPID],people[Sales_person],"NA",0)</f>
        <v>Kaine Padly</v>
      </c>
      <c r="J2432">
        <f>YEAR(shipments[[#This Row],[Shipdate]])</f>
        <v>2023</v>
      </c>
      <c r="K2432">
        <f>MONTH(shipments[[#This Row],[Shipdate]])</f>
        <v>12</v>
      </c>
      <c r="L2432" t="str">
        <f>TEXT(shipments[[#This Row],[Shipdate]],"mmmm")</f>
        <v>December</v>
      </c>
      <c r="M2432">
        <f>_xlfn.XLOOKUP(shipments[[#This Row],[PID]],products[PID],products[Cost_per_box],"NA",0)</f>
        <v>3.85</v>
      </c>
      <c r="N2432">
        <f>shipments[[#This Row],[Boxes]]*shipments[[#This Row],[Cost Per Box]]</f>
        <v>1555.4</v>
      </c>
      <c r="O2432">
        <f>shipments[[#This Row],[Sales Amount]]-shipments[[#This Row],[Total Cost]]</f>
        <v>1268.3499999999999</v>
      </c>
      <c r="P2432" s="9">
        <f>shipments[[#This Row],[Profit]]/shipments[[#This Row],[Sales Amount]]</f>
        <v>0.4491722000885347</v>
      </c>
    </row>
    <row r="2433" spans="1:16" x14ac:dyDescent="1">
      <c r="A2433" t="s">
        <v>2472</v>
      </c>
      <c r="B2433" t="s">
        <v>8042</v>
      </c>
      <c r="C2433" t="s">
        <v>8013</v>
      </c>
      <c r="D2433" t="s">
        <v>8033</v>
      </c>
      <c r="E2433" s="1">
        <v>45561</v>
      </c>
      <c r="F2433">
        <v>18202.5</v>
      </c>
      <c r="G2433">
        <v>2601</v>
      </c>
      <c r="H2433" t="s">
        <v>25</v>
      </c>
      <c r="I2433" t="str">
        <f>_xlfn.XLOOKUP(shipments[[#This Row],[SPID]],people[SPID],people[Sales_person],"NA",0)</f>
        <v>Kaine Padly</v>
      </c>
      <c r="J2433">
        <f>YEAR(shipments[[#This Row],[Shipdate]])</f>
        <v>2024</v>
      </c>
      <c r="K2433">
        <f>MONTH(shipments[[#This Row],[Shipdate]])</f>
        <v>9</v>
      </c>
      <c r="L2433" t="str">
        <f>TEXT(shipments[[#This Row],[Shipdate]],"mmmm")</f>
        <v>September</v>
      </c>
      <c r="M2433">
        <f>_xlfn.XLOOKUP(shipments[[#This Row],[PID]],products[PID],products[Cost_per_box],"NA",0)</f>
        <v>3.85</v>
      </c>
      <c r="N2433">
        <f>shipments[[#This Row],[Boxes]]*shipments[[#This Row],[Cost Per Box]]</f>
        <v>10013.85</v>
      </c>
      <c r="O2433">
        <f>shipments[[#This Row],[Sales Amount]]-shipments[[#This Row],[Total Cost]]</f>
        <v>8188.65</v>
      </c>
      <c r="P2433" s="9">
        <f>shipments[[#This Row],[Profit]]/shipments[[#This Row],[Sales Amount]]</f>
        <v>0.44986402966625461</v>
      </c>
    </row>
    <row r="2434" spans="1:16" x14ac:dyDescent="1">
      <c r="A2434" t="s">
        <v>2473</v>
      </c>
      <c r="B2434" t="s">
        <v>8042</v>
      </c>
      <c r="C2434" t="s">
        <v>8013</v>
      </c>
      <c r="D2434" t="s">
        <v>8035</v>
      </c>
      <c r="E2434" s="1">
        <v>44937</v>
      </c>
      <c r="F2434">
        <v>85.5</v>
      </c>
      <c r="G2434">
        <v>11</v>
      </c>
      <c r="H2434" t="s">
        <v>6</v>
      </c>
      <c r="I2434" t="str">
        <f>_xlfn.XLOOKUP(shipments[[#This Row],[SPID]],people[SPID],people[Sales_person],"NA",0)</f>
        <v>Kaine Padly</v>
      </c>
      <c r="J2434">
        <f>YEAR(shipments[[#This Row],[Shipdate]])</f>
        <v>2023</v>
      </c>
      <c r="K2434">
        <f>MONTH(shipments[[#This Row],[Shipdate]])</f>
        <v>1</v>
      </c>
      <c r="L2434" t="str">
        <f>TEXT(shipments[[#This Row],[Shipdate]],"mmmm")</f>
        <v>January</v>
      </c>
      <c r="M2434">
        <f>_xlfn.XLOOKUP(shipments[[#This Row],[PID]],products[PID],products[Cost_per_box],"NA",0)</f>
        <v>3.85</v>
      </c>
      <c r="N2434">
        <f>shipments[[#This Row],[Boxes]]*shipments[[#This Row],[Cost Per Box]]</f>
        <v>42.35</v>
      </c>
      <c r="O2434">
        <f>shipments[[#This Row],[Sales Amount]]-shipments[[#This Row],[Total Cost]]</f>
        <v>43.15</v>
      </c>
      <c r="P2434" s="9">
        <f>shipments[[#This Row],[Profit]]/shipments[[#This Row],[Sales Amount]]</f>
        <v>0.50467836257309939</v>
      </c>
    </row>
    <row r="2435" spans="1:16" x14ac:dyDescent="1">
      <c r="A2435" t="s">
        <v>2474</v>
      </c>
      <c r="B2435" t="s">
        <v>8042</v>
      </c>
      <c r="C2435" t="s">
        <v>8013</v>
      </c>
      <c r="D2435" t="s">
        <v>8035</v>
      </c>
      <c r="E2435" s="1">
        <v>44998</v>
      </c>
      <c r="F2435">
        <v>6072.75</v>
      </c>
      <c r="G2435">
        <v>1215</v>
      </c>
      <c r="H2435" t="s">
        <v>6</v>
      </c>
      <c r="I2435" t="str">
        <f>_xlfn.XLOOKUP(shipments[[#This Row],[SPID]],people[SPID],people[Sales_person],"NA",0)</f>
        <v>Kaine Padly</v>
      </c>
      <c r="J2435">
        <f>YEAR(shipments[[#This Row],[Shipdate]])</f>
        <v>2023</v>
      </c>
      <c r="K2435">
        <f>MONTH(shipments[[#This Row],[Shipdate]])</f>
        <v>3</v>
      </c>
      <c r="L2435" t="str">
        <f>TEXT(shipments[[#This Row],[Shipdate]],"mmmm")</f>
        <v>March</v>
      </c>
      <c r="M2435">
        <f>_xlfn.XLOOKUP(shipments[[#This Row],[PID]],products[PID],products[Cost_per_box],"NA",0)</f>
        <v>3.85</v>
      </c>
      <c r="N2435">
        <f>shipments[[#This Row],[Boxes]]*shipments[[#This Row],[Cost Per Box]]</f>
        <v>4677.75</v>
      </c>
      <c r="O2435">
        <f>shipments[[#This Row],[Sales Amount]]-shipments[[#This Row],[Total Cost]]</f>
        <v>1395</v>
      </c>
      <c r="P2435" s="9">
        <f>shipments[[#This Row],[Profit]]/shipments[[#This Row],[Sales Amount]]</f>
        <v>0.2297147091515376</v>
      </c>
    </row>
    <row r="2436" spans="1:16" x14ac:dyDescent="1">
      <c r="A2436" t="s">
        <v>2475</v>
      </c>
      <c r="B2436" t="s">
        <v>8042</v>
      </c>
      <c r="C2436" t="s">
        <v>8014</v>
      </c>
      <c r="D2436" t="s">
        <v>8036</v>
      </c>
      <c r="E2436" s="1">
        <v>45331</v>
      </c>
      <c r="F2436">
        <v>7715.25</v>
      </c>
      <c r="G2436">
        <v>1544</v>
      </c>
      <c r="H2436" t="s">
        <v>6</v>
      </c>
      <c r="I2436" t="str">
        <f>_xlfn.XLOOKUP(shipments[[#This Row],[SPID]],people[SPID],people[Sales_person],"NA",0)</f>
        <v>Kaine Padly</v>
      </c>
      <c r="J2436">
        <f>YEAR(shipments[[#This Row],[Shipdate]])</f>
        <v>2024</v>
      </c>
      <c r="K2436">
        <f>MONTH(shipments[[#This Row],[Shipdate]])</f>
        <v>2</v>
      </c>
      <c r="L2436" t="str">
        <f>TEXT(shipments[[#This Row],[Shipdate]],"mmmm")</f>
        <v>February</v>
      </c>
      <c r="M2436">
        <f>_xlfn.XLOOKUP(shipments[[#This Row],[PID]],products[PID],products[Cost_per_box],"NA",0)</f>
        <v>5.72</v>
      </c>
      <c r="N2436">
        <f>shipments[[#This Row],[Boxes]]*shipments[[#This Row],[Cost Per Box]]</f>
        <v>8831.68</v>
      </c>
      <c r="O2436">
        <f>shipments[[#This Row],[Sales Amount]]-shipments[[#This Row],[Total Cost]]</f>
        <v>-1116.4300000000003</v>
      </c>
      <c r="P2436" s="9">
        <f>shipments[[#This Row],[Profit]]/shipments[[#This Row],[Sales Amount]]</f>
        <v>-0.14470431936748651</v>
      </c>
    </row>
    <row r="2437" spans="1:16" x14ac:dyDescent="1">
      <c r="A2437" t="s">
        <v>2476</v>
      </c>
      <c r="B2437" t="s">
        <v>8042</v>
      </c>
      <c r="C2437" t="s">
        <v>8014</v>
      </c>
      <c r="D2437" t="s">
        <v>8036</v>
      </c>
      <c r="E2437" s="1">
        <v>44966</v>
      </c>
      <c r="F2437">
        <v>3462.75</v>
      </c>
      <c r="G2437">
        <v>433</v>
      </c>
      <c r="H2437" t="s">
        <v>6</v>
      </c>
      <c r="I2437" t="str">
        <f>_xlfn.XLOOKUP(shipments[[#This Row],[SPID]],people[SPID],people[Sales_person],"NA",0)</f>
        <v>Kaine Padly</v>
      </c>
      <c r="J2437">
        <f>YEAR(shipments[[#This Row],[Shipdate]])</f>
        <v>2023</v>
      </c>
      <c r="K2437">
        <f>MONTH(shipments[[#This Row],[Shipdate]])</f>
        <v>2</v>
      </c>
      <c r="L2437" t="str">
        <f>TEXT(shipments[[#This Row],[Shipdate]],"mmmm")</f>
        <v>February</v>
      </c>
      <c r="M2437">
        <f>_xlfn.XLOOKUP(shipments[[#This Row],[PID]],products[PID],products[Cost_per_box],"NA",0)</f>
        <v>5.72</v>
      </c>
      <c r="N2437">
        <f>shipments[[#This Row],[Boxes]]*shipments[[#This Row],[Cost Per Box]]</f>
        <v>2476.7599999999998</v>
      </c>
      <c r="O2437">
        <f>shipments[[#This Row],[Sales Amount]]-shipments[[#This Row],[Total Cost]]</f>
        <v>985.99000000000024</v>
      </c>
      <c r="P2437" s="9">
        <f>shipments[[#This Row],[Profit]]/shipments[[#This Row],[Sales Amount]]</f>
        <v>0.28474189589199345</v>
      </c>
    </row>
    <row r="2438" spans="1:16" x14ac:dyDescent="1">
      <c r="A2438" t="s">
        <v>2477</v>
      </c>
      <c r="B2438" t="s">
        <v>8042</v>
      </c>
      <c r="C2438" t="s">
        <v>8014</v>
      </c>
      <c r="D2438" t="s">
        <v>8037</v>
      </c>
      <c r="E2438" s="1">
        <v>44951</v>
      </c>
      <c r="F2438">
        <v>13866.75</v>
      </c>
      <c r="G2438">
        <v>2774</v>
      </c>
      <c r="H2438" t="s">
        <v>6</v>
      </c>
      <c r="I2438" t="str">
        <f>_xlfn.XLOOKUP(shipments[[#This Row],[SPID]],people[SPID],people[Sales_person],"NA",0)</f>
        <v>Kaine Padly</v>
      </c>
      <c r="J2438">
        <f>YEAR(shipments[[#This Row],[Shipdate]])</f>
        <v>2023</v>
      </c>
      <c r="K2438">
        <f>MONTH(shipments[[#This Row],[Shipdate]])</f>
        <v>1</v>
      </c>
      <c r="L2438" t="str">
        <f>TEXT(shipments[[#This Row],[Shipdate]],"mmmm")</f>
        <v>January</v>
      </c>
      <c r="M2438">
        <f>_xlfn.XLOOKUP(shipments[[#This Row],[PID]],products[PID],products[Cost_per_box],"NA",0)</f>
        <v>5.72</v>
      </c>
      <c r="N2438">
        <f>shipments[[#This Row],[Boxes]]*shipments[[#This Row],[Cost Per Box]]</f>
        <v>15867.279999999999</v>
      </c>
      <c r="O2438">
        <f>shipments[[#This Row],[Sales Amount]]-shipments[[#This Row],[Total Cost]]</f>
        <v>-2000.5299999999988</v>
      </c>
      <c r="P2438" s="9">
        <f>shipments[[#This Row],[Profit]]/shipments[[#This Row],[Sales Amount]]</f>
        <v>-0.14426812338868147</v>
      </c>
    </row>
    <row r="2439" spans="1:16" x14ac:dyDescent="1">
      <c r="A2439" t="s">
        <v>2478</v>
      </c>
      <c r="B2439" t="s">
        <v>8042</v>
      </c>
      <c r="C2439" t="s">
        <v>8014</v>
      </c>
      <c r="D2439" t="s">
        <v>8036</v>
      </c>
      <c r="E2439" s="1">
        <v>44974</v>
      </c>
      <c r="F2439">
        <v>4864.5</v>
      </c>
      <c r="G2439">
        <v>811</v>
      </c>
      <c r="H2439" t="s">
        <v>6</v>
      </c>
      <c r="I2439" t="str">
        <f>_xlfn.XLOOKUP(shipments[[#This Row],[SPID]],people[SPID],people[Sales_person],"NA",0)</f>
        <v>Kaine Padly</v>
      </c>
      <c r="J2439">
        <f>YEAR(shipments[[#This Row],[Shipdate]])</f>
        <v>2023</v>
      </c>
      <c r="K2439">
        <f>MONTH(shipments[[#This Row],[Shipdate]])</f>
        <v>2</v>
      </c>
      <c r="L2439" t="str">
        <f>TEXT(shipments[[#This Row],[Shipdate]],"mmmm")</f>
        <v>February</v>
      </c>
      <c r="M2439">
        <f>_xlfn.XLOOKUP(shipments[[#This Row],[PID]],products[PID],products[Cost_per_box],"NA",0)</f>
        <v>5.72</v>
      </c>
      <c r="N2439">
        <f>shipments[[#This Row],[Boxes]]*shipments[[#This Row],[Cost Per Box]]</f>
        <v>4638.92</v>
      </c>
      <c r="O2439">
        <f>shipments[[#This Row],[Sales Amount]]-shipments[[#This Row],[Total Cost]]</f>
        <v>225.57999999999993</v>
      </c>
      <c r="P2439" s="9">
        <f>shipments[[#This Row],[Profit]]/shipments[[#This Row],[Sales Amount]]</f>
        <v>4.6372700174735312E-2</v>
      </c>
    </row>
    <row r="2440" spans="1:16" x14ac:dyDescent="1">
      <c r="A2440" t="s">
        <v>2479</v>
      </c>
      <c r="B2440" t="s">
        <v>8042</v>
      </c>
      <c r="C2440" t="s">
        <v>8014</v>
      </c>
      <c r="D2440" t="s">
        <v>8036</v>
      </c>
      <c r="E2440" s="1">
        <v>45547</v>
      </c>
      <c r="F2440">
        <v>924.75</v>
      </c>
      <c r="G2440">
        <v>133</v>
      </c>
      <c r="H2440" t="s">
        <v>25</v>
      </c>
      <c r="I2440" t="str">
        <f>_xlfn.XLOOKUP(shipments[[#This Row],[SPID]],people[SPID],people[Sales_person],"NA",0)</f>
        <v>Kaine Padly</v>
      </c>
      <c r="J2440">
        <f>YEAR(shipments[[#This Row],[Shipdate]])</f>
        <v>2024</v>
      </c>
      <c r="K2440">
        <f>MONTH(shipments[[#This Row],[Shipdate]])</f>
        <v>9</v>
      </c>
      <c r="L2440" t="str">
        <f>TEXT(shipments[[#This Row],[Shipdate]],"mmmm")</f>
        <v>September</v>
      </c>
      <c r="M2440">
        <f>_xlfn.XLOOKUP(shipments[[#This Row],[PID]],products[PID],products[Cost_per_box],"NA",0)</f>
        <v>5.72</v>
      </c>
      <c r="N2440">
        <f>shipments[[#This Row],[Boxes]]*shipments[[#This Row],[Cost Per Box]]</f>
        <v>760.76</v>
      </c>
      <c r="O2440">
        <f>shipments[[#This Row],[Sales Amount]]-shipments[[#This Row],[Total Cost]]</f>
        <v>163.99</v>
      </c>
      <c r="P2440" s="9">
        <f>shipments[[#This Row],[Profit]]/shipments[[#This Row],[Sales Amount]]</f>
        <v>0.17733441470667749</v>
      </c>
    </row>
    <row r="2441" spans="1:16" x14ac:dyDescent="1">
      <c r="A2441" t="s">
        <v>2480</v>
      </c>
      <c r="B2441" t="s">
        <v>8042</v>
      </c>
      <c r="C2441" t="s">
        <v>8015</v>
      </c>
      <c r="D2441" t="s">
        <v>8033</v>
      </c>
      <c r="E2441" s="1">
        <v>45140</v>
      </c>
      <c r="F2441">
        <v>5454</v>
      </c>
      <c r="G2441">
        <v>210</v>
      </c>
      <c r="H2441" t="s">
        <v>6</v>
      </c>
      <c r="I2441" t="str">
        <f>_xlfn.XLOOKUP(shipments[[#This Row],[SPID]],people[SPID],people[Sales_person],"NA",0)</f>
        <v>Kaine Padly</v>
      </c>
      <c r="J2441">
        <f>YEAR(shipments[[#This Row],[Shipdate]])</f>
        <v>2023</v>
      </c>
      <c r="K2441">
        <f>MONTH(shipments[[#This Row],[Shipdate]])</f>
        <v>8</v>
      </c>
      <c r="L2441" t="str">
        <f>TEXT(shipments[[#This Row],[Shipdate]],"mmmm")</f>
        <v>August</v>
      </c>
      <c r="M2441">
        <f>_xlfn.XLOOKUP(shipments[[#This Row],[PID]],products[PID],products[Cost_per_box],"NA",0)</f>
        <v>6.31</v>
      </c>
      <c r="N2441">
        <f>shipments[[#This Row],[Boxes]]*shipments[[#This Row],[Cost Per Box]]</f>
        <v>1325.1</v>
      </c>
      <c r="O2441">
        <f>shipments[[#This Row],[Sales Amount]]-shipments[[#This Row],[Total Cost]]</f>
        <v>4128.8999999999996</v>
      </c>
      <c r="P2441" s="9">
        <f>shipments[[#This Row],[Profit]]/shipments[[#This Row],[Sales Amount]]</f>
        <v>0.75704070407040702</v>
      </c>
    </row>
    <row r="2442" spans="1:16" x14ac:dyDescent="1">
      <c r="A2442" t="s">
        <v>2481</v>
      </c>
      <c r="B2442" t="s">
        <v>8042</v>
      </c>
      <c r="C2442" t="s">
        <v>8016</v>
      </c>
      <c r="D2442" t="s">
        <v>8035</v>
      </c>
      <c r="E2442" s="1">
        <v>45292</v>
      </c>
      <c r="F2442">
        <v>3771</v>
      </c>
      <c r="G2442">
        <v>135</v>
      </c>
      <c r="H2442" t="s">
        <v>6</v>
      </c>
      <c r="I2442" t="str">
        <f>_xlfn.XLOOKUP(shipments[[#This Row],[SPID]],people[SPID],people[Sales_person],"NA",0)</f>
        <v>Kaine Padly</v>
      </c>
      <c r="J2442">
        <f>YEAR(shipments[[#This Row],[Shipdate]])</f>
        <v>2024</v>
      </c>
      <c r="K2442">
        <f>MONTH(shipments[[#This Row],[Shipdate]])</f>
        <v>1</v>
      </c>
      <c r="L2442" t="str">
        <f>TEXT(shipments[[#This Row],[Shipdate]],"mmmm")</f>
        <v>January</v>
      </c>
      <c r="M2442">
        <f>_xlfn.XLOOKUP(shipments[[#This Row],[PID]],products[PID],products[Cost_per_box],"NA",0)</f>
        <v>9.94</v>
      </c>
      <c r="N2442">
        <f>shipments[[#This Row],[Boxes]]*shipments[[#This Row],[Cost Per Box]]</f>
        <v>1341.8999999999999</v>
      </c>
      <c r="O2442">
        <f>shipments[[#This Row],[Sales Amount]]-shipments[[#This Row],[Total Cost]]</f>
        <v>2429.1000000000004</v>
      </c>
      <c r="P2442" s="9">
        <f>shipments[[#This Row],[Profit]]/shipments[[#This Row],[Sales Amount]]</f>
        <v>0.64415274463007166</v>
      </c>
    </row>
    <row r="2443" spans="1:16" x14ac:dyDescent="1">
      <c r="A2443" t="s">
        <v>2482</v>
      </c>
      <c r="B2443" t="s">
        <v>8042</v>
      </c>
      <c r="C2443" t="s">
        <v>8016</v>
      </c>
      <c r="D2443" t="s">
        <v>8032</v>
      </c>
      <c r="E2443" s="1">
        <v>45323</v>
      </c>
      <c r="F2443">
        <v>5323.5</v>
      </c>
      <c r="G2443">
        <v>191</v>
      </c>
      <c r="H2443" t="s">
        <v>6</v>
      </c>
      <c r="I2443" t="str">
        <f>_xlfn.XLOOKUP(shipments[[#This Row],[SPID]],people[SPID],people[Sales_person],"NA",0)</f>
        <v>Kaine Padly</v>
      </c>
      <c r="J2443">
        <f>YEAR(shipments[[#This Row],[Shipdate]])</f>
        <v>2024</v>
      </c>
      <c r="K2443">
        <f>MONTH(shipments[[#This Row],[Shipdate]])</f>
        <v>2</v>
      </c>
      <c r="L2443" t="str">
        <f>TEXT(shipments[[#This Row],[Shipdate]],"mmmm")</f>
        <v>February</v>
      </c>
      <c r="M2443">
        <f>_xlfn.XLOOKUP(shipments[[#This Row],[PID]],products[PID],products[Cost_per_box],"NA",0)</f>
        <v>9.94</v>
      </c>
      <c r="N2443">
        <f>shipments[[#This Row],[Boxes]]*shipments[[#This Row],[Cost Per Box]]</f>
        <v>1898.54</v>
      </c>
      <c r="O2443">
        <f>shipments[[#This Row],[Sales Amount]]-shipments[[#This Row],[Total Cost]]</f>
        <v>3424.96</v>
      </c>
      <c r="P2443" s="9">
        <f>shipments[[#This Row],[Profit]]/shipments[[#This Row],[Sales Amount]]</f>
        <v>0.64336620644312947</v>
      </c>
    </row>
    <row r="2444" spans="1:16" x14ac:dyDescent="1">
      <c r="A2444" t="s">
        <v>2483</v>
      </c>
      <c r="B2444" t="s">
        <v>8042</v>
      </c>
      <c r="C2444" t="s">
        <v>8016</v>
      </c>
      <c r="D2444" t="s">
        <v>8036</v>
      </c>
      <c r="E2444" s="1">
        <v>45495</v>
      </c>
      <c r="F2444">
        <v>6342.75</v>
      </c>
      <c r="G2444">
        <v>235</v>
      </c>
      <c r="H2444" t="s">
        <v>17</v>
      </c>
      <c r="I2444" t="str">
        <f>_xlfn.XLOOKUP(shipments[[#This Row],[SPID]],people[SPID],people[Sales_person],"NA",0)</f>
        <v>Kaine Padly</v>
      </c>
      <c r="J2444">
        <f>YEAR(shipments[[#This Row],[Shipdate]])</f>
        <v>2024</v>
      </c>
      <c r="K2444">
        <f>MONTH(shipments[[#This Row],[Shipdate]])</f>
        <v>7</v>
      </c>
      <c r="L2444" t="str">
        <f>TEXT(shipments[[#This Row],[Shipdate]],"mmmm")</f>
        <v>July</v>
      </c>
      <c r="M2444">
        <f>_xlfn.XLOOKUP(shipments[[#This Row],[PID]],products[PID],products[Cost_per_box],"NA",0)</f>
        <v>9.94</v>
      </c>
      <c r="N2444">
        <f>shipments[[#This Row],[Boxes]]*shipments[[#This Row],[Cost Per Box]]</f>
        <v>2335.9</v>
      </c>
      <c r="O2444">
        <f>shipments[[#This Row],[Sales Amount]]-shipments[[#This Row],[Total Cost]]</f>
        <v>4006.85</v>
      </c>
      <c r="P2444" s="9">
        <f>shipments[[#This Row],[Profit]]/shipments[[#This Row],[Sales Amount]]</f>
        <v>0.63172125655275702</v>
      </c>
    </row>
    <row r="2445" spans="1:16" x14ac:dyDescent="1">
      <c r="A2445" t="s">
        <v>2484</v>
      </c>
      <c r="B2445" t="s">
        <v>8042</v>
      </c>
      <c r="C2445" t="s">
        <v>8016</v>
      </c>
      <c r="D2445" t="s">
        <v>8033</v>
      </c>
      <c r="E2445" s="1">
        <v>45323</v>
      </c>
      <c r="F2445">
        <v>4961.25</v>
      </c>
      <c r="G2445">
        <v>178</v>
      </c>
      <c r="H2445" t="s">
        <v>6</v>
      </c>
      <c r="I2445" t="str">
        <f>_xlfn.XLOOKUP(shipments[[#This Row],[SPID]],people[SPID],people[Sales_person],"NA",0)</f>
        <v>Kaine Padly</v>
      </c>
      <c r="J2445">
        <f>YEAR(shipments[[#This Row],[Shipdate]])</f>
        <v>2024</v>
      </c>
      <c r="K2445">
        <f>MONTH(shipments[[#This Row],[Shipdate]])</f>
        <v>2</v>
      </c>
      <c r="L2445" t="str">
        <f>TEXT(shipments[[#This Row],[Shipdate]],"mmmm")</f>
        <v>February</v>
      </c>
      <c r="M2445">
        <f>_xlfn.XLOOKUP(shipments[[#This Row],[PID]],products[PID],products[Cost_per_box],"NA",0)</f>
        <v>9.94</v>
      </c>
      <c r="N2445">
        <f>shipments[[#This Row],[Boxes]]*shipments[[#This Row],[Cost Per Box]]</f>
        <v>1769.32</v>
      </c>
      <c r="O2445">
        <f>shipments[[#This Row],[Sales Amount]]-shipments[[#This Row],[Total Cost]]</f>
        <v>3191.9300000000003</v>
      </c>
      <c r="P2445" s="9">
        <f>shipments[[#This Row],[Profit]]/shipments[[#This Row],[Sales Amount]]</f>
        <v>0.64337213403880078</v>
      </c>
    </row>
    <row r="2446" spans="1:16" x14ac:dyDescent="1">
      <c r="A2446" t="s">
        <v>2485</v>
      </c>
      <c r="B2446" t="s">
        <v>8042</v>
      </c>
      <c r="C2446" t="s">
        <v>8017</v>
      </c>
      <c r="D2446" t="s">
        <v>8037</v>
      </c>
      <c r="E2446" s="1">
        <v>45114</v>
      </c>
      <c r="F2446">
        <v>4200.75</v>
      </c>
      <c r="G2446">
        <v>234</v>
      </c>
      <c r="H2446" t="s">
        <v>6</v>
      </c>
      <c r="I2446" t="str">
        <f>_xlfn.XLOOKUP(shipments[[#This Row],[SPID]],people[SPID],people[Sales_person],"NA",0)</f>
        <v>Kaine Padly</v>
      </c>
      <c r="J2446">
        <f>YEAR(shipments[[#This Row],[Shipdate]])</f>
        <v>2023</v>
      </c>
      <c r="K2446">
        <f>MONTH(shipments[[#This Row],[Shipdate]])</f>
        <v>7</v>
      </c>
      <c r="L2446" t="str">
        <f>TEXT(shipments[[#This Row],[Shipdate]],"mmmm")</f>
        <v>July</v>
      </c>
      <c r="M2446">
        <f>_xlfn.XLOOKUP(shipments[[#This Row],[PID]],products[PID],products[Cost_per_box],"NA",0)</f>
        <v>7.73</v>
      </c>
      <c r="N2446">
        <f>shipments[[#This Row],[Boxes]]*shipments[[#This Row],[Cost Per Box]]</f>
        <v>1808.8200000000002</v>
      </c>
      <c r="O2446">
        <f>shipments[[#This Row],[Sales Amount]]-shipments[[#This Row],[Total Cost]]</f>
        <v>2391.9299999999998</v>
      </c>
      <c r="P2446" s="9">
        <f>shipments[[#This Row],[Profit]]/shipments[[#This Row],[Sales Amount]]</f>
        <v>0.56940546331012321</v>
      </c>
    </row>
    <row r="2447" spans="1:16" x14ac:dyDescent="1">
      <c r="A2447" t="s">
        <v>2486</v>
      </c>
      <c r="B2447" t="s">
        <v>8042</v>
      </c>
      <c r="C2447" t="s">
        <v>8017</v>
      </c>
      <c r="D2447" t="s">
        <v>8032</v>
      </c>
      <c r="E2447" s="1">
        <v>45329</v>
      </c>
      <c r="F2447">
        <v>650.25</v>
      </c>
      <c r="G2447">
        <v>30</v>
      </c>
      <c r="H2447" t="s">
        <v>6</v>
      </c>
      <c r="I2447" t="str">
        <f>_xlfn.XLOOKUP(shipments[[#This Row],[SPID]],people[SPID],people[Sales_person],"NA",0)</f>
        <v>Kaine Padly</v>
      </c>
      <c r="J2447">
        <f>YEAR(shipments[[#This Row],[Shipdate]])</f>
        <v>2024</v>
      </c>
      <c r="K2447">
        <f>MONTH(shipments[[#This Row],[Shipdate]])</f>
        <v>2</v>
      </c>
      <c r="L2447" t="str">
        <f>TEXT(shipments[[#This Row],[Shipdate]],"mmmm")</f>
        <v>February</v>
      </c>
      <c r="M2447">
        <f>_xlfn.XLOOKUP(shipments[[#This Row],[PID]],products[PID],products[Cost_per_box],"NA",0)</f>
        <v>7.73</v>
      </c>
      <c r="N2447">
        <f>shipments[[#This Row],[Boxes]]*shipments[[#This Row],[Cost Per Box]]</f>
        <v>231.9</v>
      </c>
      <c r="O2447">
        <f>shipments[[#This Row],[Sales Amount]]-shipments[[#This Row],[Total Cost]]</f>
        <v>418.35</v>
      </c>
      <c r="P2447" s="9">
        <f>shipments[[#This Row],[Profit]]/shipments[[#This Row],[Sales Amount]]</f>
        <v>0.64336793540945791</v>
      </c>
    </row>
    <row r="2448" spans="1:16" x14ac:dyDescent="1">
      <c r="A2448" t="s">
        <v>2487</v>
      </c>
      <c r="B2448" t="s">
        <v>8042</v>
      </c>
      <c r="C2448" t="s">
        <v>8017</v>
      </c>
      <c r="D2448" t="s">
        <v>8033</v>
      </c>
      <c r="E2448" s="1">
        <v>45552</v>
      </c>
      <c r="F2448">
        <v>1237.5</v>
      </c>
      <c r="G2448">
        <v>59</v>
      </c>
      <c r="H2448" t="s">
        <v>25</v>
      </c>
      <c r="I2448" t="str">
        <f>_xlfn.XLOOKUP(shipments[[#This Row],[SPID]],people[SPID],people[Sales_person],"NA",0)</f>
        <v>Kaine Padly</v>
      </c>
      <c r="J2448">
        <f>YEAR(shipments[[#This Row],[Shipdate]])</f>
        <v>2024</v>
      </c>
      <c r="K2448">
        <f>MONTH(shipments[[#This Row],[Shipdate]])</f>
        <v>9</v>
      </c>
      <c r="L2448" t="str">
        <f>TEXT(shipments[[#This Row],[Shipdate]],"mmmm")</f>
        <v>September</v>
      </c>
      <c r="M2448">
        <f>_xlfn.XLOOKUP(shipments[[#This Row],[PID]],products[PID],products[Cost_per_box],"NA",0)</f>
        <v>7.73</v>
      </c>
      <c r="N2448">
        <f>shipments[[#This Row],[Boxes]]*shipments[[#This Row],[Cost Per Box]]</f>
        <v>456.07000000000005</v>
      </c>
      <c r="O2448">
        <f>shipments[[#This Row],[Sales Amount]]-shipments[[#This Row],[Total Cost]]</f>
        <v>781.43</v>
      </c>
      <c r="P2448" s="9">
        <f>shipments[[#This Row],[Profit]]/shipments[[#This Row],[Sales Amount]]</f>
        <v>0.63145858585858583</v>
      </c>
    </row>
    <row r="2449" spans="1:16" x14ac:dyDescent="1">
      <c r="A2449" t="s">
        <v>2488</v>
      </c>
      <c r="B2449" t="s">
        <v>8042</v>
      </c>
      <c r="C2449" t="s">
        <v>8017</v>
      </c>
      <c r="D2449" t="s">
        <v>8033</v>
      </c>
      <c r="E2449" s="1">
        <v>45350</v>
      </c>
      <c r="F2449">
        <v>11193.75</v>
      </c>
      <c r="G2449">
        <v>509</v>
      </c>
      <c r="H2449" t="s">
        <v>39</v>
      </c>
      <c r="I2449" t="str">
        <f>_xlfn.XLOOKUP(shipments[[#This Row],[SPID]],people[SPID],people[Sales_person],"NA",0)</f>
        <v>Kaine Padly</v>
      </c>
      <c r="J2449">
        <f>YEAR(shipments[[#This Row],[Shipdate]])</f>
        <v>2024</v>
      </c>
      <c r="K2449">
        <f>MONTH(shipments[[#This Row],[Shipdate]])</f>
        <v>2</v>
      </c>
      <c r="L2449" t="str">
        <f>TEXT(shipments[[#This Row],[Shipdate]],"mmmm")</f>
        <v>February</v>
      </c>
      <c r="M2449">
        <f>_xlfn.XLOOKUP(shipments[[#This Row],[PID]],products[PID],products[Cost_per_box],"NA",0)</f>
        <v>7.73</v>
      </c>
      <c r="N2449">
        <f>shipments[[#This Row],[Boxes]]*shipments[[#This Row],[Cost Per Box]]</f>
        <v>3934.57</v>
      </c>
      <c r="O2449">
        <f>shipments[[#This Row],[Sales Amount]]-shipments[[#This Row],[Total Cost]]</f>
        <v>7259.18</v>
      </c>
      <c r="P2449" s="9">
        <f>shipments[[#This Row],[Profit]]/shipments[[#This Row],[Sales Amount]]</f>
        <v>0.64850295924064771</v>
      </c>
    </row>
    <row r="2450" spans="1:16" x14ac:dyDescent="1">
      <c r="A2450" t="s">
        <v>2489</v>
      </c>
      <c r="B2450" t="s">
        <v>8042</v>
      </c>
      <c r="C2450" t="s">
        <v>8019</v>
      </c>
      <c r="D2450" t="s">
        <v>8032</v>
      </c>
      <c r="E2450" s="1">
        <v>45328</v>
      </c>
      <c r="F2450">
        <v>3595.5</v>
      </c>
      <c r="G2450">
        <v>240</v>
      </c>
      <c r="H2450" t="s">
        <v>6</v>
      </c>
      <c r="I2450" t="str">
        <f>_xlfn.XLOOKUP(shipments[[#This Row],[SPID]],people[SPID],people[Sales_person],"NA",0)</f>
        <v>Kaine Padly</v>
      </c>
      <c r="J2450">
        <f>YEAR(shipments[[#This Row],[Shipdate]])</f>
        <v>2024</v>
      </c>
      <c r="K2450">
        <f>MONTH(shipments[[#This Row],[Shipdate]])</f>
        <v>2</v>
      </c>
      <c r="L2450" t="str">
        <f>TEXT(shipments[[#This Row],[Shipdate]],"mmmm")</f>
        <v>February</v>
      </c>
      <c r="M2450">
        <f>_xlfn.XLOOKUP(shipments[[#This Row],[PID]],products[PID],products[Cost_per_box],"NA",0)</f>
        <v>8.2200000000000006</v>
      </c>
      <c r="N2450">
        <f>shipments[[#This Row],[Boxes]]*shipments[[#This Row],[Cost Per Box]]</f>
        <v>1972.8000000000002</v>
      </c>
      <c r="O2450">
        <f>shipments[[#This Row],[Sales Amount]]-shipments[[#This Row],[Total Cost]]</f>
        <v>1622.6999999999998</v>
      </c>
      <c r="P2450" s="9">
        <f>shipments[[#This Row],[Profit]]/shipments[[#This Row],[Sales Amount]]</f>
        <v>0.45131414267834791</v>
      </c>
    </row>
    <row r="2451" spans="1:16" x14ac:dyDescent="1">
      <c r="A2451" t="s">
        <v>2490</v>
      </c>
      <c r="B2451" t="s">
        <v>8042</v>
      </c>
      <c r="C2451" t="s">
        <v>8019</v>
      </c>
      <c r="D2451" t="s">
        <v>8032</v>
      </c>
      <c r="E2451" s="1">
        <v>45285</v>
      </c>
      <c r="F2451">
        <v>8446.5</v>
      </c>
      <c r="G2451">
        <v>564</v>
      </c>
      <c r="H2451" t="s">
        <v>6</v>
      </c>
      <c r="I2451" t="str">
        <f>_xlfn.XLOOKUP(shipments[[#This Row],[SPID]],people[SPID],people[Sales_person],"NA",0)</f>
        <v>Kaine Padly</v>
      </c>
      <c r="J2451">
        <f>YEAR(shipments[[#This Row],[Shipdate]])</f>
        <v>2023</v>
      </c>
      <c r="K2451">
        <f>MONTH(shipments[[#This Row],[Shipdate]])</f>
        <v>12</v>
      </c>
      <c r="L2451" t="str">
        <f>TEXT(shipments[[#This Row],[Shipdate]],"mmmm")</f>
        <v>December</v>
      </c>
      <c r="M2451">
        <f>_xlfn.XLOOKUP(shipments[[#This Row],[PID]],products[PID],products[Cost_per_box],"NA",0)</f>
        <v>8.2200000000000006</v>
      </c>
      <c r="N2451">
        <f>shipments[[#This Row],[Boxes]]*shipments[[#This Row],[Cost Per Box]]</f>
        <v>4636.08</v>
      </c>
      <c r="O2451">
        <f>shipments[[#This Row],[Sales Amount]]-shipments[[#This Row],[Total Cost]]</f>
        <v>3810.42</v>
      </c>
      <c r="P2451" s="9">
        <f>shipments[[#This Row],[Profit]]/shipments[[#This Row],[Sales Amount]]</f>
        <v>0.45112413425679276</v>
      </c>
    </row>
    <row r="2452" spans="1:16" x14ac:dyDescent="1">
      <c r="A2452" t="s">
        <v>2491</v>
      </c>
      <c r="B2452" t="s">
        <v>8042</v>
      </c>
      <c r="C2452" t="s">
        <v>8019</v>
      </c>
      <c r="D2452" t="s">
        <v>8032</v>
      </c>
      <c r="E2452" s="1">
        <v>45145</v>
      </c>
      <c r="F2452">
        <v>3948.75</v>
      </c>
      <c r="G2452">
        <v>304</v>
      </c>
      <c r="H2452" t="s">
        <v>6</v>
      </c>
      <c r="I2452" t="str">
        <f>_xlfn.XLOOKUP(shipments[[#This Row],[SPID]],people[SPID],people[Sales_person],"NA",0)</f>
        <v>Kaine Padly</v>
      </c>
      <c r="J2452">
        <f>YEAR(shipments[[#This Row],[Shipdate]])</f>
        <v>2023</v>
      </c>
      <c r="K2452">
        <f>MONTH(shipments[[#This Row],[Shipdate]])</f>
        <v>8</v>
      </c>
      <c r="L2452" t="str">
        <f>TEXT(shipments[[#This Row],[Shipdate]],"mmmm")</f>
        <v>August</v>
      </c>
      <c r="M2452">
        <f>_xlfn.XLOOKUP(shipments[[#This Row],[PID]],products[PID],products[Cost_per_box],"NA",0)</f>
        <v>8.2200000000000006</v>
      </c>
      <c r="N2452">
        <f>shipments[[#This Row],[Boxes]]*shipments[[#This Row],[Cost Per Box]]</f>
        <v>2498.88</v>
      </c>
      <c r="O2452">
        <f>shipments[[#This Row],[Sales Amount]]-shipments[[#This Row],[Total Cost]]</f>
        <v>1449.87</v>
      </c>
      <c r="P2452" s="9">
        <f>shipments[[#This Row],[Profit]]/shipments[[#This Row],[Sales Amount]]</f>
        <v>0.36717188983855648</v>
      </c>
    </row>
    <row r="2453" spans="1:16" x14ac:dyDescent="1">
      <c r="A2453" t="s">
        <v>2492</v>
      </c>
      <c r="B2453" t="s">
        <v>8042</v>
      </c>
      <c r="C2453" t="s">
        <v>8019</v>
      </c>
      <c r="D2453" t="s">
        <v>8032</v>
      </c>
      <c r="E2453" s="1">
        <v>45454</v>
      </c>
      <c r="F2453">
        <v>4416.75</v>
      </c>
      <c r="G2453">
        <v>340</v>
      </c>
      <c r="H2453" t="s">
        <v>39</v>
      </c>
      <c r="I2453" t="str">
        <f>_xlfn.XLOOKUP(shipments[[#This Row],[SPID]],people[SPID],people[Sales_person],"NA",0)</f>
        <v>Kaine Padly</v>
      </c>
      <c r="J2453">
        <f>YEAR(shipments[[#This Row],[Shipdate]])</f>
        <v>2024</v>
      </c>
      <c r="K2453">
        <f>MONTH(shipments[[#This Row],[Shipdate]])</f>
        <v>6</v>
      </c>
      <c r="L2453" t="str">
        <f>TEXT(shipments[[#This Row],[Shipdate]],"mmmm")</f>
        <v>June</v>
      </c>
      <c r="M2453">
        <f>_xlfn.XLOOKUP(shipments[[#This Row],[PID]],products[PID],products[Cost_per_box],"NA",0)</f>
        <v>8.2200000000000006</v>
      </c>
      <c r="N2453">
        <f>shipments[[#This Row],[Boxes]]*shipments[[#This Row],[Cost Per Box]]</f>
        <v>2794.8</v>
      </c>
      <c r="O2453">
        <f>shipments[[#This Row],[Sales Amount]]-shipments[[#This Row],[Total Cost]]</f>
        <v>1621.9499999999998</v>
      </c>
      <c r="P2453" s="9">
        <f>shipments[[#This Row],[Profit]]/shipments[[#This Row],[Sales Amount]]</f>
        <v>0.36722703345219898</v>
      </c>
    </row>
    <row r="2454" spans="1:16" x14ac:dyDescent="1">
      <c r="A2454" t="s">
        <v>2493</v>
      </c>
      <c r="B2454" t="s">
        <v>8042</v>
      </c>
      <c r="C2454" t="s">
        <v>8021</v>
      </c>
      <c r="D2454" t="s">
        <v>8036</v>
      </c>
      <c r="E2454" s="1">
        <v>45272</v>
      </c>
      <c r="F2454">
        <v>7654.5</v>
      </c>
      <c r="G2454">
        <v>547</v>
      </c>
      <c r="H2454" t="s">
        <v>6</v>
      </c>
      <c r="I2454" t="str">
        <f>_xlfn.XLOOKUP(shipments[[#This Row],[SPID]],people[SPID],people[Sales_person],"NA",0)</f>
        <v>Kaine Padly</v>
      </c>
      <c r="J2454">
        <f>YEAR(shipments[[#This Row],[Shipdate]])</f>
        <v>2023</v>
      </c>
      <c r="K2454">
        <f>MONTH(shipments[[#This Row],[Shipdate]])</f>
        <v>12</v>
      </c>
      <c r="L2454" t="str">
        <f>TEXT(shipments[[#This Row],[Shipdate]],"mmmm")</f>
        <v>December</v>
      </c>
      <c r="M2454">
        <f>_xlfn.XLOOKUP(shipments[[#This Row],[PID]],products[PID],products[Cost_per_box],"NA",0)</f>
        <v>4.74</v>
      </c>
      <c r="N2454">
        <f>shipments[[#This Row],[Boxes]]*shipments[[#This Row],[Cost Per Box]]</f>
        <v>2592.7800000000002</v>
      </c>
      <c r="O2454">
        <f>shipments[[#This Row],[Sales Amount]]-shipments[[#This Row],[Total Cost]]</f>
        <v>5061.7199999999993</v>
      </c>
      <c r="P2454" s="9">
        <f>shipments[[#This Row],[Profit]]/shipments[[#This Row],[Sales Amount]]</f>
        <v>0.66127376053301967</v>
      </c>
    </row>
    <row r="2455" spans="1:16" x14ac:dyDescent="1">
      <c r="A2455" t="s">
        <v>2494</v>
      </c>
      <c r="B2455" t="s">
        <v>8042</v>
      </c>
      <c r="C2455" t="s">
        <v>8021</v>
      </c>
      <c r="D2455" t="s">
        <v>8037</v>
      </c>
      <c r="E2455" s="1">
        <v>45380</v>
      </c>
      <c r="F2455">
        <v>11848.5</v>
      </c>
      <c r="G2455">
        <v>741</v>
      </c>
      <c r="H2455" t="s">
        <v>6</v>
      </c>
      <c r="I2455" t="str">
        <f>_xlfn.XLOOKUP(shipments[[#This Row],[SPID]],people[SPID],people[Sales_person],"NA",0)</f>
        <v>Kaine Padly</v>
      </c>
      <c r="J2455">
        <f>YEAR(shipments[[#This Row],[Shipdate]])</f>
        <v>2024</v>
      </c>
      <c r="K2455">
        <f>MONTH(shipments[[#This Row],[Shipdate]])</f>
        <v>3</v>
      </c>
      <c r="L2455" t="str">
        <f>TEXT(shipments[[#This Row],[Shipdate]],"mmmm")</f>
        <v>March</v>
      </c>
      <c r="M2455">
        <f>_xlfn.XLOOKUP(shipments[[#This Row],[PID]],products[PID],products[Cost_per_box],"NA",0)</f>
        <v>4.74</v>
      </c>
      <c r="N2455">
        <f>shipments[[#This Row],[Boxes]]*shipments[[#This Row],[Cost Per Box]]</f>
        <v>3512.34</v>
      </c>
      <c r="O2455">
        <f>shipments[[#This Row],[Sales Amount]]-shipments[[#This Row],[Total Cost]]</f>
        <v>8336.16</v>
      </c>
      <c r="P2455" s="9">
        <f>shipments[[#This Row],[Profit]]/shipments[[#This Row],[Sales Amount]]</f>
        <v>0.70356247626281809</v>
      </c>
    </row>
    <row r="2456" spans="1:16" x14ac:dyDescent="1">
      <c r="A2456" t="s">
        <v>2495</v>
      </c>
      <c r="B2456" t="s">
        <v>8042</v>
      </c>
      <c r="C2456" t="s">
        <v>8021</v>
      </c>
      <c r="D2456" t="s">
        <v>8033</v>
      </c>
      <c r="E2456" s="1">
        <v>45449</v>
      </c>
      <c r="F2456">
        <v>5872.5</v>
      </c>
      <c r="G2456">
        <v>346</v>
      </c>
      <c r="H2456" t="s">
        <v>6</v>
      </c>
      <c r="I2456" t="str">
        <f>_xlfn.XLOOKUP(shipments[[#This Row],[SPID]],people[SPID],people[Sales_person],"NA",0)</f>
        <v>Kaine Padly</v>
      </c>
      <c r="J2456">
        <f>YEAR(shipments[[#This Row],[Shipdate]])</f>
        <v>2024</v>
      </c>
      <c r="K2456">
        <f>MONTH(shipments[[#This Row],[Shipdate]])</f>
        <v>6</v>
      </c>
      <c r="L2456" t="str">
        <f>TEXT(shipments[[#This Row],[Shipdate]],"mmmm")</f>
        <v>June</v>
      </c>
      <c r="M2456">
        <f>_xlfn.XLOOKUP(shipments[[#This Row],[PID]],products[PID],products[Cost_per_box],"NA",0)</f>
        <v>4.74</v>
      </c>
      <c r="N2456">
        <f>shipments[[#This Row],[Boxes]]*shipments[[#This Row],[Cost Per Box]]</f>
        <v>1640.04</v>
      </c>
      <c r="O2456">
        <f>shipments[[#This Row],[Sales Amount]]-shipments[[#This Row],[Total Cost]]</f>
        <v>4232.46</v>
      </c>
      <c r="P2456" s="9">
        <f>shipments[[#This Row],[Profit]]/shipments[[#This Row],[Sales Amount]]</f>
        <v>0.72072541507024268</v>
      </c>
    </row>
    <row r="2457" spans="1:16" x14ac:dyDescent="1">
      <c r="A2457" t="s">
        <v>2496</v>
      </c>
      <c r="B2457" t="s">
        <v>8042</v>
      </c>
      <c r="C2457" t="s">
        <v>8021</v>
      </c>
      <c r="D2457" t="s">
        <v>8035</v>
      </c>
      <c r="E2457" s="1">
        <v>45246</v>
      </c>
      <c r="F2457">
        <v>7789.5</v>
      </c>
      <c r="G2457">
        <v>557</v>
      </c>
      <c r="H2457" t="s">
        <v>6</v>
      </c>
      <c r="I2457" t="str">
        <f>_xlfn.XLOOKUP(shipments[[#This Row],[SPID]],people[SPID],people[Sales_person],"NA",0)</f>
        <v>Kaine Padly</v>
      </c>
      <c r="J2457">
        <f>YEAR(shipments[[#This Row],[Shipdate]])</f>
        <v>2023</v>
      </c>
      <c r="K2457">
        <f>MONTH(shipments[[#This Row],[Shipdate]])</f>
        <v>11</v>
      </c>
      <c r="L2457" t="str">
        <f>TEXT(shipments[[#This Row],[Shipdate]],"mmmm")</f>
        <v>November</v>
      </c>
      <c r="M2457">
        <f>_xlfn.XLOOKUP(shipments[[#This Row],[PID]],products[PID],products[Cost_per_box],"NA",0)</f>
        <v>4.74</v>
      </c>
      <c r="N2457">
        <f>shipments[[#This Row],[Boxes]]*shipments[[#This Row],[Cost Per Box]]</f>
        <v>2640.1800000000003</v>
      </c>
      <c r="O2457">
        <f>shipments[[#This Row],[Sales Amount]]-shipments[[#This Row],[Total Cost]]</f>
        <v>5149.32</v>
      </c>
      <c r="P2457" s="9">
        <f>shipments[[#This Row],[Profit]]/shipments[[#This Row],[Sales Amount]]</f>
        <v>0.66105911804352013</v>
      </c>
    </row>
    <row r="2458" spans="1:16" x14ac:dyDescent="1">
      <c r="A2458" t="s">
        <v>2497</v>
      </c>
      <c r="B2458" t="s">
        <v>8042</v>
      </c>
      <c r="C2458" t="s">
        <v>8021</v>
      </c>
      <c r="D2458" t="s">
        <v>8036</v>
      </c>
      <c r="E2458" s="1">
        <v>45152</v>
      </c>
      <c r="F2458">
        <v>10815.75</v>
      </c>
      <c r="G2458">
        <v>722</v>
      </c>
      <c r="H2458" t="s">
        <v>6</v>
      </c>
      <c r="I2458" t="str">
        <f>_xlfn.XLOOKUP(shipments[[#This Row],[SPID]],people[SPID],people[Sales_person],"NA",0)</f>
        <v>Kaine Padly</v>
      </c>
      <c r="J2458">
        <f>YEAR(shipments[[#This Row],[Shipdate]])</f>
        <v>2023</v>
      </c>
      <c r="K2458">
        <f>MONTH(shipments[[#This Row],[Shipdate]])</f>
        <v>8</v>
      </c>
      <c r="L2458" t="str">
        <f>TEXT(shipments[[#This Row],[Shipdate]],"mmmm")</f>
        <v>August</v>
      </c>
      <c r="M2458">
        <f>_xlfn.XLOOKUP(shipments[[#This Row],[PID]],products[PID],products[Cost_per_box],"NA",0)</f>
        <v>4.74</v>
      </c>
      <c r="N2458">
        <f>shipments[[#This Row],[Boxes]]*shipments[[#This Row],[Cost Per Box]]</f>
        <v>3422.28</v>
      </c>
      <c r="O2458">
        <f>shipments[[#This Row],[Sales Amount]]-shipments[[#This Row],[Total Cost]]</f>
        <v>7393.4699999999993</v>
      </c>
      <c r="P2458" s="9">
        <f>shipments[[#This Row],[Profit]]/shipments[[#This Row],[Sales Amount]]</f>
        <v>0.68358366271409743</v>
      </c>
    </row>
    <row r="2459" spans="1:16" x14ac:dyDescent="1">
      <c r="A2459" t="s">
        <v>2498</v>
      </c>
      <c r="B2459" t="s">
        <v>8042</v>
      </c>
      <c r="C2459" t="s">
        <v>8021</v>
      </c>
      <c r="D2459" t="s">
        <v>8037</v>
      </c>
      <c r="E2459" s="1">
        <v>45205</v>
      </c>
      <c r="F2459">
        <v>5526</v>
      </c>
      <c r="G2459">
        <v>326</v>
      </c>
      <c r="H2459" t="s">
        <v>6</v>
      </c>
      <c r="I2459" t="str">
        <f>_xlfn.XLOOKUP(shipments[[#This Row],[SPID]],people[SPID],people[Sales_person],"NA",0)</f>
        <v>Kaine Padly</v>
      </c>
      <c r="J2459">
        <f>YEAR(shipments[[#This Row],[Shipdate]])</f>
        <v>2023</v>
      </c>
      <c r="K2459">
        <f>MONTH(shipments[[#This Row],[Shipdate]])</f>
        <v>10</v>
      </c>
      <c r="L2459" t="str">
        <f>TEXT(shipments[[#This Row],[Shipdate]],"mmmm")</f>
        <v>October</v>
      </c>
      <c r="M2459">
        <f>_xlfn.XLOOKUP(shipments[[#This Row],[PID]],products[PID],products[Cost_per_box],"NA",0)</f>
        <v>4.74</v>
      </c>
      <c r="N2459">
        <f>shipments[[#This Row],[Boxes]]*shipments[[#This Row],[Cost Per Box]]</f>
        <v>1545.24</v>
      </c>
      <c r="O2459">
        <f>shipments[[#This Row],[Sales Amount]]-shipments[[#This Row],[Total Cost]]</f>
        <v>3980.76</v>
      </c>
      <c r="P2459" s="9">
        <f>shipments[[#This Row],[Profit]]/shipments[[#This Row],[Sales Amount]]</f>
        <v>0.72036916395222583</v>
      </c>
    </row>
    <row r="2460" spans="1:16" x14ac:dyDescent="1">
      <c r="A2460" t="s">
        <v>2499</v>
      </c>
      <c r="B2460" t="s">
        <v>8042</v>
      </c>
      <c r="C2460" t="s">
        <v>8022</v>
      </c>
      <c r="D2460" t="s">
        <v>8036</v>
      </c>
      <c r="E2460" s="1">
        <v>45455</v>
      </c>
      <c r="F2460">
        <v>6088.5</v>
      </c>
      <c r="G2460">
        <v>870</v>
      </c>
      <c r="H2460" t="s">
        <v>6</v>
      </c>
      <c r="I2460" t="str">
        <f>_xlfn.XLOOKUP(shipments[[#This Row],[SPID]],people[SPID],people[Sales_person],"NA",0)</f>
        <v>Kaine Padly</v>
      </c>
      <c r="J2460">
        <f>YEAR(shipments[[#This Row],[Shipdate]])</f>
        <v>2024</v>
      </c>
      <c r="K2460">
        <f>MONTH(shipments[[#This Row],[Shipdate]])</f>
        <v>6</v>
      </c>
      <c r="L2460" t="str">
        <f>TEXT(shipments[[#This Row],[Shipdate]],"mmmm")</f>
        <v>June</v>
      </c>
      <c r="M2460">
        <f>_xlfn.XLOOKUP(shipments[[#This Row],[PID]],products[PID],products[Cost_per_box],"NA",0)</f>
        <v>10.51</v>
      </c>
      <c r="N2460">
        <f>shipments[[#This Row],[Boxes]]*shipments[[#This Row],[Cost Per Box]]</f>
        <v>9143.6999999999989</v>
      </c>
      <c r="O2460">
        <f>shipments[[#This Row],[Sales Amount]]-shipments[[#This Row],[Total Cost]]</f>
        <v>-3055.1999999999989</v>
      </c>
      <c r="P2460" s="9">
        <f>shipments[[#This Row],[Profit]]/shipments[[#This Row],[Sales Amount]]</f>
        <v>-0.50179847253017962</v>
      </c>
    </row>
    <row r="2461" spans="1:16" x14ac:dyDescent="1">
      <c r="A2461" t="s">
        <v>2500</v>
      </c>
      <c r="B2461" t="s">
        <v>8042</v>
      </c>
      <c r="C2461" t="s">
        <v>8022</v>
      </c>
      <c r="D2461" t="s">
        <v>8033</v>
      </c>
      <c r="E2461" s="1">
        <v>45266</v>
      </c>
      <c r="F2461">
        <v>3480.75</v>
      </c>
      <c r="G2461">
        <v>387</v>
      </c>
      <c r="H2461" t="s">
        <v>6</v>
      </c>
      <c r="I2461" t="str">
        <f>_xlfn.XLOOKUP(shipments[[#This Row],[SPID]],people[SPID],people[Sales_person],"NA",0)</f>
        <v>Kaine Padly</v>
      </c>
      <c r="J2461">
        <f>YEAR(shipments[[#This Row],[Shipdate]])</f>
        <v>2023</v>
      </c>
      <c r="K2461">
        <f>MONTH(shipments[[#This Row],[Shipdate]])</f>
        <v>12</v>
      </c>
      <c r="L2461" t="str">
        <f>TEXT(shipments[[#This Row],[Shipdate]],"mmmm")</f>
        <v>December</v>
      </c>
      <c r="M2461">
        <f>_xlfn.XLOOKUP(shipments[[#This Row],[PID]],products[PID],products[Cost_per_box],"NA",0)</f>
        <v>10.51</v>
      </c>
      <c r="N2461">
        <f>shipments[[#This Row],[Boxes]]*shipments[[#This Row],[Cost Per Box]]</f>
        <v>4067.37</v>
      </c>
      <c r="O2461">
        <f>shipments[[#This Row],[Sales Amount]]-shipments[[#This Row],[Total Cost]]</f>
        <v>-586.61999999999989</v>
      </c>
      <c r="P2461" s="9">
        <f>shipments[[#This Row],[Profit]]/shipments[[#This Row],[Sales Amount]]</f>
        <v>-0.16853264382676145</v>
      </c>
    </row>
    <row r="2462" spans="1:16" x14ac:dyDescent="1">
      <c r="A2462" t="s">
        <v>2501</v>
      </c>
      <c r="B2462" t="s">
        <v>8042</v>
      </c>
      <c r="C2462" t="s">
        <v>8022</v>
      </c>
      <c r="D2462" t="s">
        <v>8033</v>
      </c>
      <c r="E2462" s="1">
        <v>45238</v>
      </c>
      <c r="F2462">
        <v>8568</v>
      </c>
      <c r="G2462">
        <v>1428</v>
      </c>
      <c r="H2462" t="s">
        <v>6</v>
      </c>
      <c r="I2462" t="str">
        <f>_xlfn.XLOOKUP(shipments[[#This Row],[SPID]],people[SPID],people[Sales_person],"NA",0)</f>
        <v>Kaine Padly</v>
      </c>
      <c r="J2462">
        <f>YEAR(shipments[[#This Row],[Shipdate]])</f>
        <v>2023</v>
      </c>
      <c r="K2462">
        <f>MONTH(shipments[[#This Row],[Shipdate]])</f>
        <v>11</v>
      </c>
      <c r="L2462" t="str">
        <f>TEXT(shipments[[#This Row],[Shipdate]],"mmmm")</f>
        <v>November</v>
      </c>
      <c r="M2462">
        <f>_xlfn.XLOOKUP(shipments[[#This Row],[PID]],products[PID],products[Cost_per_box],"NA",0)</f>
        <v>10.51</v>
      </c>
      <c r="N2462">
        <f>shipments[[#This Row],[Boxes]]*shipments[[#This Row],[Cost Per Box]]</f>
        <v>15008.279999999999</v>
      </c>
      <c r="O2462">
        <f>shipments[[#This Row],[Sales Amount]]-shipments[[#This Row],[Total Cost]]</f>
        <v>-6440.2799999999988</v>
      </c>
      <c r="P2462" s="9">
        <f>shipments[[#This Row],[Profit]]/shipments[[#This Row],[Sales Amount]]</f>
        <v>-0.75166666666666648</v>
      </c>
    </row>
    <row r="2463" spans="1:16" x14ac:dyDescent="1">
      <c r="A2463" t="s">
        <v>2502</v>
      </c>
      <c r="B2463" t="s">
        <v>8042</v>
      </c>
      <c r="C2463" t="s">
        <v>8022</v>
      </c>
      <c r="D2463" t="s">
        <v>8037</v>
      </c>
      <c r="E2463" s="1">
        <v>45278</v>
      </c>
      <c r="F2463">
        <v>6176.25</v>
      </c>
      <c r="G2463">
        <v>618</v>
      </c>
      <c r="H2463" t="s">
        <v>6</v>
      </c>
      <c r="I2463" t="str">
        <f>_xlfn.XLOOKUP(shipments[[#This Row],[SPID]],people[SPID],people[Sales_person],"NA",0)</f>
        <v>Kaine Padly</v>
      </c>
      <c r="J2463">
        <f>YEAR(shipments[[#This Row],[Shipdate]])</f>
        <v>2023</v>
      </c>
      <c r="K2463">
        <f>MONTH(shipments[[#This Row],[Shipdate]])</f>
        <v>12</v>
      </c>
      <c r="L2463" t="str">
        <f>TEXT(shipments[[#This Row],[Shipdate]],"mmmm")</f>
        <v>December</v>
      </c>
      <c r="M2463">
        <f>_xlfn.XLOOKUP(shipments[[#This Row],[PID]],products[PID],products[Cost_per_box],"NA",0)</f>
        <v>10.51</v>
      </c>
      <c r="N2463">
        <f>shipments[[#This Row],[Boxes]]*shipments[[#This Row],[Cost Per Box]]</f>
        <v>6495.18</v>
      </c>
      <c r="O2463">
        <f>shipments[[#This Row],[Sales Amount]]-shipments[[#This Row],[Total Cost]]</f>
        <v>-318.93000000000029</v>
      </c>
      <c r="P2463" s="9">
        <f>shipments[[#This Row],[Profit]]/shipments[[#This Row],[Sales Amount]]</f>
        <v>-5.163812993321195E-2</v>
      </c>
    </row>
    <row r="2464" spans="1:16" x14ac:dyDescent="1">
      <c r="A2464" t="s">
        <v>2503</v>
      </c>
      <c r="B2464" t="s">
        <v>8042</v>
      </c>
      <c r="C2464" t="s">
        <v>8022</v>
      </c>
      <c r="D2464" t="s">
        <v>8036</v>
      </c>
      <c r="E2464" s="1">
        <v>45274</v>
      </c>
      <c r="F2464">
        <v>3604.5</v>
      </c>
      <c r="G2464">
        <v>601</v>
      </c>
      <c r="H2464" t="s">
        <v>6</v>
      </c>
      <c r="I2464" t="str">
        <f>_xlfn.XLOOKUP(shipments[[#This Row],[SPID]],people[SPID],people[Sales_person],"NA",0)</f>
        <v>Kaine Padly</v>
      </c>
      <c r="J2464">
        <f>YEAR(shipments[[#This Row],[Shipdate]])</f>
        <v>2023</v>
      </c>
      <c r="K2464">
        <f>MONTH(shipments[[#This Row],[Shipdate]])</f>
        <v>12</v>
      </c>
      <c r="L2464" t="str">
        <f>TEXT(shipments[[#This Row],[Shipdate]],"mmmm")</f>
        <v>December</v>
      </c>
      <c r="M2464">
        <f>_xlfn.XLOOKUP(shipments[[#This Row],[PID]],products[PID],products[Cost_per_box],"NA",0)</f>
        <v>10.51</v>
      </c>
      <c r="N2464">
        <f>shipments[[#This Row],[Boxes]]*shipments[[#This Row],[Cost Per Box]]</f>
        <v>6316.51</v>
      </c>
      <c r="O2464">
        <f>shipments[[#This Row],[Sales Amount]]-shipments[[#This Row],[Total Cost]]</f>
        <v>-2712.01</v>
      </c>
      <c r="P2464" s="9">
        <f>shipments[[#This Row],[Profit]]/shipments[[#This Row],[Sales Amount]]</f>
        <v>-0.75239561659037324</v>
      </c>
    </row>
    <row r="2465" spans="1:16" x14ac:dyDescent="1">
      <c r="A2465" t="s">
        <v>2504</v>
      </c>
      <c r="B2465" t="s">
        <v>8042</v>
      </c>
      <c r="C2465" t="s">
        <v>8023</v>
      </c>
      <c r="D2465" t="s">
        <v>8032</v>
      </c>
      <c r="E2465" s="1">
        <v>45455</v>
      </c>
      <c r="F2465">
        <v>6990.75</v>
      </c>
      <c r="G2465">
        <v>500</v>
      </c>
      <c r="H2465" t="s">
        <v>6</v>
      </c>
      <c r="I2465" t="str">
        <f>_xlfn.XLOOKUP(shipments[[#This Row],[SPID]],people[SPID],people[Sales_person],"NA",0)</f>
        <v>Kaine Padly</v>
      </c>
      <c r="J2465">
        <f>YEAR(shipments[[#This Row],[Shipdate]])</f>
        <v>2024</v>
      </c>
      <c r="K2465">
        <f>MONTH(shipments[[#This Row],[Shipdate]])</f>
        <v>6</v>
      </c>
      <c r="L2465" t="str">
        <f>TEXT(shipments[[#This Row],[Shipdate]],"mmmm")</f>
        <v>June</v>
      </c>
      <c r="M2465">
        <f>_xlfn.XLOOKUP(shipments[[#This Row],[PID]],products[PID],products[Cost_per_box],"NA",0)</f>
        <v>6.43</v>
      </c>
      <c r="N2465">
        <f>shipments[[#This Row],[Boxes]]*shipments[[#This Row],[Cost Per Box]]</f>
        <v>3215</v>
      </c>
      <c r="O2465">
        <f>shipments[[#This Row],[Sales Amount]]-shipments[[#This Row],[Total Cost]]</f>
        <v>3775.75</v>
      </c>
      <c r="P2465" s="9">
        <f>shipments[[#This Row],[Profit]]/shipments[[#This Row],[Sales Amount]]</f>
        <v>0.54010656939527235</v>
      </c>
    </row>
    <row r="2466" spans="1:16" x14ac:dyDescent="1">
      <c r="A2466" t="s">
        <v>2505</v>
      </c>
      <c r="B2466" t="s">
        <v>8042</v>
      </c>
      <c r="C2466" t="s">
        <v>8023</v>
      </c>
      <c r="D2466" t="s">
        <v>8035</v>
      </c>
      <c r="E2466" s="1">
        <v>45517</v>
      </c>
      <c r="F2466">
        <v>3723.75</v>
      </c>
      <c r="G2466">
        <v>220</v>
      </c>
      <c r="H2466" t="s">
        <v>17</v>
      </c>
      <c r="I2466" t="str">
        <f>_xlfn.XLOOKUP(shipments[[#This Row],[SPID]],people[SPID],people[Sales_person],"NA",0)</f>
        <v>Kaine Padly</v>
      </c>
      <c r="J2466">
        <f>YEAR(shipments[[#This Row],[Shipdate]])</f>
        <v>2024</v>
      </c>
      <c r="K2466">
        <f>MONTH(shipments[[#This Row],[Shipdate]])</f>
        <v>8</v>
      </c>
      <c r="L2466" t="str">
        <f>TEXT(shipments[[#This Row],[Shipdate]],"mmmm")</f>
        <v>August</v>
      </c>
      <c r="M2466">
        <f>_xlfn.XLOOKUP(shipments[[#This Row],[PID]],products[PID],products[Cost_per_box],"NA",0)</f>
        <v>6.43</v>
      </c>
      <c r="N2466">
        <f>shipments[[#This Row],[Boxes]]*shipments[[#This Row],[Cost Per Box]]</f>
        <v>1414.6</v>
      </c>
      <c r="O2466">
        <f>shipments[[#This Row],[Sales Amount]]-shipments[[#This Row],[Total Cost]]</f>
        <v>2309.15</v>
      </c>
      <c r="P2466" s="9">
        <f>shipments[[#This Row],[Profit]]/shipments[[#This Row],[Sales Amount]]</f>
        <v>0.62011413225914735</v>
      </c>
    </row>
    <row r="2467" spans="1:16" x14ac:dyDescent="1">
      <c r="A2467" t="s">
        <v>2506</v>
      </c>
      <c r="B2467" t="s">
        <v>8042</v>
      </c>
      <c r="C2467" t="s">
        <v>8024</v>
      </c>
      <c r="D2467" t="s">
        <v>8035</v>
      </c>
      <c r="E2467" s="1">
        <v>45100</v>
      </c>
      <c r="F2467">
        <v>6756.75</v>
      </c>
      <c r="G2467">
        <v>376</v>
      </c>
      <c r="H2467" t="s">
        <v>6</v>
      </c>
      <c r="I2467" t="str">
        <f>_xlfn.XLOOKUP(shipments[[#This Row],[SPID]],people[SPID],people[Sales_person],"NA",0)</f>
        <v>Kaine Padly</v>
      </c>
      <c r="J2467">
        <f>YEAR(shipments[[#This Row],[Shipdate]])</f>
        <v>2023</v>
      </c>
      <c r="K2467">
        <f>MONTH(shipments[[#This Row],[Shipdate]])</f>
        <v>6</v>
      </c>
      <c r="L2467" t="str">
        <f>TEXT(shipments[[#This Row],[Shipdate]],"mmmm")</f>
        <v>June</v>
      </c>
      <c r="M2467">
        <f>_xlfn.XLOOKUP(shipments[[#This Row],[PID]],products[PID],products[Cost_per_box],"NA",0)</f>
        <v>12.41</v>
      </c>
      <c r="N2467">
        <f>shipments[[#This Row],[Boxes]]*shipments[[#This Row],[Cost Per Box]]</f>
        <v>4666.16</v>
      </c>
      <c r="O2467">
        <f>shipments[[#This Row],[Sales Amount]]-shipments[[#This Row],[Total Cost]]</f>
        <v>2090.59</v>
      </c>
      <c r="P2467" s="9">
        <f>shipments[[#This Row],[Profit]]/shipments[[#This Row],[Sales Amount]]</f>
        <v>0.30940762940762945</v>
      </c>
    </row>
    <row r="2468" spans="1:16" x14ac:dyDescent="1">
      <c r="A2468" t="s">
        <v>2507</v>
      </c>
      <c r="B2468" t="s">
        <v>8042</v>
      </c>
      <c r="C2468" t="s">
        <v>8024</v>
      </c>
      <c r="D2468" t="s">
        <v>8037</v>
      </c>
      <c r="E2468" s="1">
        <v>45237</v>
      </c>
      <c r="F2468">
        <v>11360.25</v>
      </c>
      <c r="G2468">
        <v>669</v>
      </c>
      <c r="H2468" t="s">
        <v>6</v>
      </c>
      <c r="I2468" t="str">
        <f>_xlfn.XLOOKUP(shipments[[#This Row],[SPID]],people[SPID],people[Sales_person],"NA",0)</f>
        <v>Kaine Padly</v>
      </c>
      <c r="J2468">
        <f>YEAR(shipments[[#This Row],[Shipdate]])</f>
        <v>2023</v>
      </c>
      <c r="K2468">
        <f>MONTH(shipments[[#This Row],[Shipdate]])</f>
        <v>11</v>
      </c>
      <c r="L2468" t="str">
        <f>TEXT(shipments[[#This Row],[Shipdate]],"mmmm")</f>
        <v>November</v>
      </c>
      <c r="M2468">
        <f>_xlfn.XLOOKUP(shipments[[#This Row],[PID]],products[PID],products[Cost_per_box],"NA",0)</f>
        <v>12.41</v>
      </c>
      <c r="N2468">
        <f>shipments[[#This Row],[Boxes]]*shipments[[#This Row],[Cost Per Box]]</f>
        <v>8302.2900000000009</v>
      </c>
      <c r="O2468">
        <f>shipments[[#This Row],[Sales Amount]]-shipments[[#This Row],[Total Cost]]</f>
        <v>3057.9599999999991</v>
      </c>
      <c r="P2468" s="9">
        <f>shipments[[#This Row],[Profit]]/shipments[[#This Row],[Sales Amount]]</f>
        <v>0.26918069584736243</v>
      </c>
    </row>
    <row r="2469" spans="1:16" x14ac:dyDescent="1">
      <c r="A2469" t="s">
        <v>2508</v>
      </c>
      <c r="B2469" t="s">
        <v>8042</v>
      </c>
      <c r="C2469" t="s">
        <v>8024</v>
      </c>
      <c r="D2469" t="s">
        <v>8033</v>
      </c>
      <c r="E2469" s="1">
        <v>45166</v>
      </c>
      <c r="F2469">
        <v>10343.25</v>
      </c>
      <c r="G2469">
        <v>609</v>
      </c>
      <c r="H2469" t="s">
        <v>6</v>
      </c>
      <c r="I2469" t="str">
        <f>_xlfn.XLOOKUP(shipments[[#This Row],[SPID]],people[SPID],people[Sales_person],"NA",0)</f>
        <v>Kaine Padly</v>
      </c>
      <c r="J2469">
        <f>YEAR(shipments[[#This Row],[Shipdate]])</f>
        <v>2023</v>
      </c>
      <c r="K2469">
        <f>MONTH(shipments[[#This Row],[Shipdate]])</f>
        <v>8</v>
      </c>
      <c r="L2469" t="str">
        <f>TEXT(shipments[[#This Row],[Shipdate]],"mmmm")</f>
        <v>August</v>
      </c>
      <c r="M2469">
        <f>_xlfn.XLOOKUP(shipments[[#This Row],[PID]],products[PID],products[Cost_per_box],"NA",0)</f>
        <v>12.41</v>
      </c>
      <c r="N2469">
        <f>shipments[[#This Row],[Boxes]]*shipments[[#This Row],[Cost Per Box]]</f>
        <v>7557.6900000000005</v>
      </c>
      <c r="O2469">
        <f>shipments[[#This Row],[Sales Amount]]-shipments[[#This Row],[Total Cost]]</f>
        <v>2785.5599999999995</v>
      </c>
      <c r="P2469" s="9">
        <f>shipments[[#This Row],[Profit]]/shipments[[#This Row],[Sales Amount]]</f>
        <v>0.26931187006018414</v>
      </c>
    </row>
    <row r="2470" spans="1:16" x14ac:dyDescent="1">
      <c r="A2470" t="s">
        <v>2509</v>
      </c>
      <c r="B2470" t="s">
        <v>8042</v>
      </c>
      <c r="C2470" t="s">
        <v>8025</v>
      </c>
      <c r="D2470" t="s">
        <v>8037</v>
      </c>
      <c r="E2470" s="1">
        <v>45484</v>
      </c>
      <c r="F2470">
        <v>4572</v>
      </c>
      <c r="G2470">
        <v>254</v>
      </c>
      <c r="H2470" t="s">
        <v>17</v>
      </c>
      <c r="I2470" t="str">
        <f>_xlfn.XLOOKUP(shipments[[#This Row],[SPID]],people[SPID],people[Sales_person],"NA",0)</f>
        <v>Kaine Padly</v>
      </c>
      <c r="J2470">
        <f>YEAR(shipments[[#This Row],[Shipdate]])</f>
        <v>2024</v>
      </c>
      <c r="K2470">
        <f>MONTH(shipments[[#This Row],[Shipdate]])</f>
        <v>7</v>
      </c>
      <c r="L2470" t="str">
        <f>TEXT(shipments[[#This Row],[Shipdate]],"mmmm")</f>
        <v>July</v>
      </c>
      <c r="M2470">
        <f>_xlfn.XLOOKUP(shipments[[#This Row],[PID]],products[PID],products[Cost_per_box],"NA",0)</f>
        <v>9.57</v>
      </c>
      <c r="N2470">
        <f>shipments[[#This Row],[Boxes]]*shipments[[#This Row],[Cost Per Box]]</f>
        <v>2430.7800000000002</v>
      </c>
      <c r="O2470">
        <f>shipments[[#This Row],[Sales Amount]]-shipments[[#This Row],[Total Cost]]</f>
        <v>2141.2199999999998</v>
      </c>
      <c r="P2470" s="9">
        <f>shipments[[#This Row],[Profit]]/shipments[[#This Row],[Sales Amount]]</f>
        <v>0.46833333333333327</v>
      </c>
    </row>
    <row r="2471" spans="1:16" x14ac:dyDescent="1">
      <c r="A2471" t="s">
        <v>2510</v>
      </c>
      <c r="B2471" t="s">
        <v>8042</v>
      </c>
      <c r="C2471" t="s">
        <v>8026</v>
      </c>
      <c r="D2471" t="s">
        <v>8035</v>
      </c>
      <c r="E2471" s="1">
        <v>45251</v>
      </c>
      <c r="F2471">
        <v>902.25</v>
      </c>
      <c r="G2471">
        <v>101</v>
      </c>
      <c r="H2471" t="s">
        <v>6</v>
      </c>
      <c r="I2471" t="str">
        <f>_xlfn.XLOOKUP(shipments[[#This Row],[SPID]],people[SPID],people[Sales_person],"NA",0)</f>
        <v>Kaine Padly</v>
      </c>
      <c r="J2471">
        <f>YEAR(shipments[[#This Row],[Shipdate]])</f>
        <v>2023</v>
      </c>
      <c r="K2471">
        <f>MONTH(shipments[[#This Row],[Shipdate]])</f>
        <v>11</v>
      </c>
      <c r="L2471" t="str">
        <f>TEXT(shipments[[#This Row],[Shipdate]],"mmmm")</f>
        <v>November</v>
      </c>
      <c r="M2471">
        <f>_xlfn.XLOOKUP(shipments[[#This Row],[PID]],products[PID],products[Cost_per_box],"NA",0)</f>
        <v>8.43</v>
      </c>
      <c r="N2471">
        <f>shipments[[#This Row],[Boxes]]*shipments[[#This Row],[Cost Per Box]]</f>
        <v>851.43</v>
      </c>
      <c r="O2471">
        <f>shipments[[#This Row],[Sales Amount]]-shipments[[#This Row],[Total Cost]]</f>
        <v>50.82000000000005</v>
      </c>
      <c r="P2471" s="9">
        <f>shipments[[#This Row],[Profit]]/shipments[[#This Row],[Sales Amount]]</f>
        <v>5.6325852036575287E-2</v>
      </c>
    </row>
    <row r="2472" spans="1:16" x14ac:dyDescent="1">
      <c r="A2472" t="s">
        <v>2511</v>
      </c>
      <c r="B2472" t="s">
        <v>8042</v>
      </c>
      <c r="C2472" t="s">
        <v>8026</v>
      </c>
      <c r="D2472" t="s">
        <v>8032</v>
      </c>
      <c r="E2472" s="1">
        <v>45343</v>
      </c>
      <c r="F2472">
        <v>4828.5</v>
      </c>
      <c r="G2472">
        <v>537</v>
      </c>
      <c r="H2472" t="s">
        <v>6</v>
      </c>
      <c r="I2472" t="str">
        <f>_xlfn.XLOOKUP(shipments[[#This Row],[SPID]],people[SPID],people[Sales_person],"NA",0)</f>
        <v>Kaine Padly</v>
      </c>
      <c r="J2472">
        <f>YEAR(shipments[[#This Row],[Shipdate]])</f>
        <v>2024</v>
      </c>
      <c r="K2472">
        <f>MONTH(shipments[[#This Row],[Shipdate]])</f>
        <v>2</v>
      </c>
      <c r="L2472" t="str">
        <f>TEXT(shipments[[#This Row],[Shipdate]],"mmmm")</f>
        <v>February</v>
      </c>
      <c r="M2472">
        <f>_xlfn.XLOOKUP(shipments[[#This Row],[PID]],products[PID],products[Cost_per_box],"NA",0)</f>
        <v>8.43</v>
      </c>
      <c r="N2472">
        <f>shipments[[#This Row],[Boxes]]*shipments[[#This Row],[Cost Per Box]]</f>
        <v>4526.91</v>
      </c>
      <c r="O2472">
        <f>shipments[[#This Row],[Sales Amount]]-shipments[[#This Row],[Total Cost]]</f>
        <v>301.59000000000015</v>
      </c>
      <c r="P2472" s="9">
        <f>shipments[[#This Row],[Profit]]/shipments[[#This Row],[Sales Amount]]</f>
        <v>6.2460391425908694E-2</v>
      </c>
    </row>
    <row r="2473" spans="1:16" x14ac:dyDescent="1">
      <c r="A2473" t="s">
        <v>2512</v>
      </c>
      <c r="B2473" t="s">
        <v>8042</v>
      </c>
      <c r="C2473" t="s">
        <v>8026</v>
      </c>
      <c r="D2473" t="s">
        <v>8032</v>
      </c>
      <c r="E2473" s="1">
        <v>45475</v>
      </c>
      <c r="F2473">
        <v>7992</v>
      </c>
      <c r="G2473">
        <v>727</v>
      </c>
      <c r="H2473" t="s">
        <v>17</v>
      </c>
      <c r="I2473" t="str">
        <f>_xlfn.XLOOKUP(shipments[[#This Row],[SPID]],people[SPID],people[Sales_person],"NA",0)</f>
        <v>Kaine Padly</v>
      </c>
      <c r="J2473">
        <f>YEAR(shipments[[#This Row],[Shipdate]])</f>
        <v>2024</v>
      </c>
      <c r="K2473">
        <f>MONTH(shipments[[#This Row],[Shipdate]])</f>
        <v>7</v>
      </c>
      <c r="L2473" t="str">
        <f>TEXT(shipments[[#This Row],[Shipdate]],"mmmm")</f>
        <v>July</v>
      </c>
      <c r="M2473">
        <f>_xlfn.XLOOKUP(shipments[[#This Row],[PID]],products[PID],products[Cost_per_box],"NA",0)</f>
        <v>8.43</v>
      </c>
      <c r="N2473">
        <f>shipments[[#This Row],[Boxes]]*shipments[[#This Row],[Cost Per Box]]</f>
        <v>6128.61</v>
      </c>
      <c r="O2473">
        <f>shipments[[#This Row],[Sales Amount]]-shipments[[#This Row],[Total Cost]]</f>
        <v>1863.3900000000003</v>
      </c>
      <c r="P2473" s="9">
        <f>shipments[[#This Row],[Profit]]/shipments[[#This Row],[Sales Amount]]</f>
        <v>0.23315690690690694</v>
      </c>
    </row>
    <row r="2474" spans="1:16" x14ac:dyDescent="1">
      <c r="A2474" t="s">
        <v>2513</v>
      </c>
      <c r="B2474" t="s">
        <v>8042</v>
      </c>
      <c r="C2474" t="s">
        <v>8026</v>
      </c>
      <c r="D2474" t="s">
        <v>8036</v>
      </c>
      <c r="E2474" s="1">
        <v>45148</v>
      </c>
      <c r="F2474">
        <v>8804.25</v>
      </c>
      <c r="G2474">
        <v>1258</v>
      </c>
      <c r="H2474" t="s">
        <v>6</v>
      </c>
      <c r="I2474" t="str">
        <f>_xlfn.XLOOKUP(shipments[[#This Row],[SPID]],people[SPID],people[Sales_person],"NA",0)</f>
        <v>Kaine Padly</v>
      </c>
      <c r="J2474">
        <f>YEAR(shipments[[#This Row],[Shipdate]])</f>
        <v>2023</v>
      </c>
      <c r="K2474">
        <f>MONTH(shipments[[#This Row],[Shipdate]])</f>
        <v>8</v>
      </c>
      <c r="L2474" t="str">
        <f>TEXT(shipments[[#This Row],[Shipdate]],"mmmm")</f>
        <v>August</v>
      </c>
      <c r="M2474">
        <f>_xlfn.XLOOKUP(shipments[[#This Row],[PID]],products[PID],products[Cost_per_box],"NA",0)</f>
        <v>8.43</v>
      </c>
      <c r="N2474">
        <f>shipments[[#This Row],[Boxes]]*shipments[[#This Row],[Cost Per Box]]</f>
        <v>10604.94</v>
      </c>
      <c r="O2474">
        <f>shipments[[#This Row],[Sales Amount]]-shipments[[#This Row],[Total Cost]]</f>
        <v>-1800.6900000000005</v>
      </c>
      <c r="P2474" s="9">
        <f>shipments[[#This Row],[Profit]]/shipments[[#This Row],[Sales Amount]]</f>
        <v>-0.20452508731578506</v>
      </c>
    </row>
    <row r="2475" spans="1:16" x14ac:dyDescent="1">
      <c r="A2475" t="s">
        <v>2514</v>
      </c>
      <c r="B2475" t="s">
        <v>8042</v>
      </c>
      <c r="C2475" t="s">
        <v>8026</v>
      </c>
      <c r="D2475" t="s">
        <v>8032</v>
      </c>
      <c r="E2475" s="1">
        <v>45314</v>
      </c>
      <c r="F2475">
        <v>5242.5</v>
      </c>
      <c r="G2475">
        <v>583</v>
      </c>
      <c r="H2475" t="s">
        <v>6</v>
      </c>
      <c r="I2475" t="str">
        <f>_xlfn.XLOOKUP(shipments[[#This Row],[SPID]],people[SPID],people[Sales_person],"NA",0)</f>
        <v>Kaine Padly</v>
      </c>
      <c r="J2475">
        <f>YEAR(shipments[[#This Row],[Shipdate]])</f>
        <v>2024</v>
      </c>
      <c r="K2475">
        <f>MONTH(shipments[[#This Row],[Shipdate]])</f>
        <v>1</v>
      </c>
      <c r="L2475" t="str">
        <f>TEXT(shipments[[#This Row],[Shipdate]],"mmmm")</f>
        <v>January</v>
      </c>
      <c r="M2475">
        <f>_xlfn.XLOOKUP(shipments[[#This Row],[PID]],products[PID],products[Cost_per_box],"NA",0)</f>
        <v>8.43</v>
      </c>
      <c r="N2475">
        <f>shipments[[#This Row],[Boxes]]*shipments[[#This Row],[Cost Per Box]]</f>
        <v>4914.6899999999996</v>
      </c>
      <c r="O2475">
        <f>shipments[[#This Row],[Sales Amount]]-shipments[[#This Row],[Total Cost]]</f>
        <v>327.8100000000004</v>
      </c>
      <c r="P2475" s="9">
        <f>shipments[[#This Row],[Profit]]/shipments[[#This Row],[Sales Amount]]</f>
        <v>6.2529327610872751E-2</v>
      </c>
    </row>
    <row r="2476" spans="1:16" x14ac:dyDescent="1">
      <c r="A2476" t="s">
        <v>2515</v>
      </c>
      <c r="B2476" t="s">
        <v>8042</v>
      </c>
      <c r="C2476" t="s">
        <v>8026</v>
      </c>
      <c r="D2476" t="s">
        <v>8037</v>
      </c>
      <c r="E2476" s="1">
        <v>45274</v>
      </c>
      <c r="F2476">
        <v>2238.75</v>
      </c>
      <c r="G2476">
        <v>320</v>
      </c>
      <c r="H2476" t="s">
        <v>6</v>
      </c>
      <c r="I2476" t="str">
        <f>_xlfn.XLOOKUP(shipments[[#This Row],[SPID]],people[SPID],people[Sales_person],"NA",0)</f>
        <v>Kaine Padly</v>
      </c>
      <c r="J2476">
        <f>YEAR(shipments[[#This Row],[Shipdate]])</f>
        <v>2023</v>
      </c>
      <c r="K2476">
        <f>MONTH(shipments[[#This Row],[Shipdate]])</f>
        <v>12</v>
      </c>
      <c r="L2476" t="str">
        <f>TEXT(shipments[[#This Row],[Shipdate]],"mmmm")</f>
        <v>December</v>
      </c>
      <c r="M2476">
        <f>_xlfn.XLOOKUP(shipments[[#This Row],[PID]],products[PID],products[Cost_per_box],"NA",0)</f>
        <v>8.43</v>
      </c>
      <c r="N2476">
        <f>shipments[[#This Row],[Boxes]]*shipments[[#This Row],[Cost Per Box]]</f>
        <v>2697.6</v>
      </c>
      <c r="O2476">
        <f>shipments[[#This Row],[Sales Amount]]-shipments[[#This Row],[Total Cost]]</f>
        <v>-458.84999999999991</v>
      </c>
      <c r="P2476" s="9">
        <f>shipments[[#This Row],[Profit]]/shipments[[#This Row],[Sales Amount]]</f>
        <v>-0.20495812395309879</v>
      </c>
    </row>
    <row r="2477" spans="1:16" x14ac:dyDescent="1">
      <c r="A2477" t="s">
        <v>2516</v>
      </c>
      <c r="B2477" t="s">
        <v>8042</v>
      </c>
      <c r="C2477" t="s">
        <v>8026</v>
      </c>
      <c r="D2477" t="s">
        <v>8037</v>
      </c>
      <c r="E2477" s="1">
        <v>45330</v>
      </c>
      <c r="F2477">
        <v>14859</v>
      </c>
      <c r="G2477">
        <v>1486</v>
      </c>
      <c r="H2477" t="s">
        <v>6</v>
      </c>
      <c r="I2477" t="str">
        <f>_xlfn.XLOOKUP(shipments[[#This Row],[SPID]],people[SPID],people[Sales_person],"NA",0)</f>
        <v>Kaine Padly</v>
      </c>
      <c r="J2477">
        <f>YEAR(shipments[[#This Row],[Shipdate]])</f>
        <v>2024</v>
      </c>
      <c r="K2477">
        <f>MONTH(shipments[[#This Row],[Shipdate]])</f>
        <v>2</v>
      </c>
      <c r="L2477" t="str">
        <f>TEXT(shipments[[#This Row],[Shipdate]],"mmmm")</f>
        <v>February</v>
      </c>
      <c r="M2477">
        <f>_xlfn.XLOOKUP(shipments[[#This Row],[PID]],products[PID],products[Cost_per_box],"NA",0)</f>
        <v>8.43</v>
      </c>
      <c r="N2477">
        <f>shipments[[#This Row],[Boxes]]*shipments[[#This Row],[Cost Per Box]]</f>
        <v>12526.98</v>
      </c>
      <c r="O2477">
        <f>shipments[[#This Row],[Sales Amount]]-shipments[[#This Row],[Total Cost]]</f>
        <v>2332.0200000000004</v>
      </c>
      <c r="P2477" s="9">
        <f>shipments[[#This Row],[Profit]]/shipments[[#This Row],[Sales Amount]]</f>
        <v>0.15694326670704625</v>
      </c>
    </row>
    <row r="2478" spans="1:16" x14ac:dyDescent="1">
      <c r="A2478" t="s">
        <v>2517</v>
      </c>
      <c r="B2478" t="s">
        <v>8042</v>
      </c>
      <c r="C2478" t="s">
        <v>8027</v>
      </c>
      <c r="D2478" t="s">
        <v>8032</v>
      </c>
      <c r="E2478" s="1">
        <v>45513</v>
      </c>
      <c r="F2478">
        <v>1748.25</v>
      </c>
      <c r="G2478">
        <v>195</v>
      </c>
      <c r="H2478" t="s">
        <v>17</v>
      </c>
      <c r="I2478" t="str">
        <f>_xlfn.XLOOKUP(shipments[[#This Row],[SPID]],people[SPID],people[Sales_person],"NA",0)</f>
        <v>Kaine Padly</v>
      </c>
      <c r="J2478">
        <f>YEAR(shipments[[#This Row],[Shipdate]])</f>
        <v>2024</v>
      </c>
      <c r="K2478">
        <f>MONTH(shipments[[#This Row],[Shipdate]])</f>
        <v>8</v>
      </c>
      <c r="L2478" t="str">
        <f>TEXT(shipments[[#This Row],[Shipdate]],"mmmm")</f>
        <v>August</v>
      </c>
      <c r="M2478">
        <f>_xlfn.XLOOKUP(shipments[[#This Row],[PID]],products[PID],products[Cost_per_box],"NA",0)</f>
        <v>6.8</v>
      </c>
      <c r="N2478">
        <f>shipments[[#This Row],[Boxes]]*shipments[[#This Row],[Cost Per Box]]</f>
        <v>1326</v>
      </c>
      <c r="O2478">
        <f>shipments[[#This Row],[Sales Amount]]-shipments[[#This Row],[Total Cost]]</f>
        <v>422.25</v>
      </c>
      <c r="P2478" s="9">
        <f>shipments[[#This Row],[Profit]]/shipments[[#This Row],[Sales Amount]]</f>
        <v>0.24152724152724153</v>
      </c>
    </row>
    <row r="2479" spans="1:16" x14ac:dyDescent="1">
      <c r="A2479" t="s">
        <v>2518</v>
      </c>
      <c r="B2479" t="s">
        <v>8042</v>
      </c>
      <c r="C2479" t="s">
        <v>8027</v>
      </c>
      <c r="D2479" t="s">
        <v>8032</v>
      </c>
      <c r="E2479" s="1">
        <v>44939</v>
      </c>
      <c r="F2479">
        <v>2790</v>
      </c>
      <c r="G2479">
        <v>349</v>
      </c>
      <c r="H2479" t="s">
        <v>6</v>
      </c>
      <c r="I2479" t="str">
        <f>_xlfn.XLOOKUP(shipments[[#This Row],[SPID]],people[SPID],people[Sales_person],"NA",0)</f>
        <v>Kaine Padly</v>
      </c>
      <c r="J2479">
        <f>YEAR(shipments[[#This Row],[Shipdate]])</f>
        <v>2023</v>
      </c>
      <c r="K2479">
        <f>MONTH(shipments[[#This Row],[Shipdate]])</f>
        <v>1</v>
      </c>
      <c r="L2479" t="str">
        <f>TEXT(shipments[[#This Row],[Shipdate]],"mmmm")</f>
        <v>January</v>
      </c>
      <c r="M2479">
        <f>_xlfn.XLOOKUP(shipments[[#This Row],[PID]],products[PID],products[Cost_per_box],"NA",0)</f>
        <v>6.8</v>
      </c>
      <c r="N2479">
        <f>shipments[[#This Row],[Boxes]]*shipments[[#This Row],[Cost Per Box]]</f>
        <v>2373.1999999999998</v>
      </c>
      <c r="O2479">
        <f>shipments[[#This Row],[Sales Amount]]-shipments[[#This Row],[Total Cost]]</f>
        <v>416.80000000000018</v>
      </c>
      <c r="P2479" s="9">
        <f>shipments[[#This Row],[Profit]]/shipments[[#This Row],[Sales Amount]]</f>
        <v>0.1493906810035843</v>
      </c>
    </row>
    <row r="2480" spans="1:16" x14ac:dyDescent="1">
      <c r="A2480" t="s">
        <v>2519</v>
      </c>
      <c r="B2480" t="s">
        <v>8042</v>
      </c>
      <c r="C2480" t="s">
        <v>8028</v>
      </c>
      <c r="D2480" t="s">
        <v>8036</v>
      </c>
      <c r="E2480" s="1">
        <v>45019</v>
      </c>
      <c r="F2480">
        <v>4182.75</v>
      </c>
      <c r="G2480">
        <v>150</v>
      </c>
      <c r="H2480" t="s">
        <v>6</v>
      </c>
      <c r="I2480" t="str">
        <f>_xlfn.XLOOKUP(shipments[[#This Row],[SPID]],people[SPID],people[Sales_person],"NA",0)</f>
        <v>Kaine Padly</v>
      </c>
      <c r="J2480">
        <f>YEAR(shipments[[#This Row],[Shipdate]])</f>
        <v>2023</v>
      </c>
      <c r="K2480">
        <f>MONTH(shipments[[#This Row],[Shipdate]])</f>
        <v>4</v>
      </c>
      <c r="L2480" t="str">
        <f>TEXT(shipments[[#This Row],[Shipdate]],"mmmm")</f>
        <v>April</v>
      </c>
      <c r="M2480">
        <f>_xlfn.XLOOKUP(shipments[[#This Row],[PID]],products[PID],products[Cost_per_box],"NA",0)</f>
        <v>5.04</v>
      </c>
      <c r="N2480">
        <f>shipments[[#This Row],[Boxes]]*shipments[[#This Row],[Cost Per Box]]</f>
        <v>756</v>
      </c>
      <c r="O2480">
        <f>shipments[[#This Row],[Sales Amount]]-shipments[[#This Row],[Total Cost]]</f>
        <v>3426.75</v>
      </c>
      <c r="P2480" s="9">
        <f>shipments[[#This Row],[Profit]]/shipments[[#This Row],[Sales Amount]]</f>
        <v>0.81925766541151157</v>
      </c>
    </row>
    <row r="2481" spans="1:16" x14ac:dyDescent="1">
      <c r="A2481" t="s">
        <v>2520</v>
      </c>
      <c r="B2481" t="s">
        <v>8042</v>
      </c>
      <c r="C2481" t="s">
        <v>8030</v>
      </c>
      <c r="D2481" t="s">
        <v>8032</v>
      </c>
      <c r="E2481" s="1">
        <v>45443</v>
      </c>
      <c r="F2481">
        <v>5195.25</v>
      </c>
      <c r="G2481">
        <v>520</v>
      </c>
      <c r="H2481" t="s">
        <v>6</v>
      </c>
      <c r="I2481" t="str">
        <f>_xlfn.XLOOKUP(shipments[[#This Row],[SPID]],people[SPID],people[Sales_person],"NA",0)</f>
        <v>Kaine Padly</v>
      </c>
      <c r="J2481">
        <f>YEAR(shipments[[#This Row],[Shipdate]])</f>
        <v>2024</v>
      </c>
      <c r="K2481">
        <f>MONTH(shipments[[#This Row],[Shipdate]])</f>
        <v>5</v>
      </c>
      <c r="L2481" t="str">
        <f>TEXT(shipments[[#This Row],[Shipdate]],"mmmm")</f>
        <v>May</v>
      </c>
      <c r="M2481">
        <f>_xlfn.XLOOKUP(shipments[[#This Row],[PID]],products[PID],products[Cost_per_box],"NA",0)</f>
        <v>3.32</v>
      </c>
      <c r="N2481">
        <f>shipments[[#This Row],[Boxes]]*shipments[[#This Row],[Cost Per Box]]</f>
        <v>1726.3999999999999</v>
      </c>
      <c r="O2481">
        <f>shipments[[#This Row],[Sales Amount]]-shipments[[#This Row],[Total Cost]]</f>
        <v>3468.8500000000004</v>
      </c>
      <c r="P2481" s="9">
        <f>shipments[[#This Row],[Profit]]/shipments[[#This Row],[Sales Amount]]</f>
        <v>0.66769645349116991</v>
      </c>
    </row>
    <row r="2482" spans="1:16" x14ac:dyDescent="1">
      <c r="A2482" t="s">
        <v>2521</v>
      </c>
      <c r="B2482" t="s">
        <v>8042</v>
      </c>
      <c r="C2482" t="s">
        <v>8031</v>
      </c>
      <c r="D2482" t="s">
        <v>8037</v>
      </c>
      <c r="E2482" s="1">
        <v>44949</v>
      </c>
      <c r="F2482">
        <v>3555</v>
      </c>
      <c r="G2482">
        <v>178</v>
      </c>
      <c r="H2482" t="s">
        <v>6</v>
      </c>
      <c r="I2482" t="str">
        <f>_xlfn.XLOOKUP(shipments[[#This Row],[SPID]],people[SPID],people[Sales_person],"NA",0)</f>
        <v>Kaine Padly</v>
      </c>
      <c r="J2482">
        <f>YEAR(shipments[[#This Row],[Shipdate]])</f>
        <v>2023</v>
      </c>
      <c r="K2482">
        <f>MONTH(shipments[[#This Row],[Shipdate]])</f>
        <v>1</v>
      </c>
      <c r="L2482" t="str">
        <f>TEXT(shipments[[#This Row],[Shipdate]],"mmmm")</f>
        <v>January</v>
      </c>
      <c r="M2482">
        <f>_xlfn.XLOOKUP(shipments[[#This Row],[PID]],products[PID],products[Cost_per_box],"NA",0)</f>
        <v>2.65</v>
      </c>
      <c r="N2482">
        <f>shipments[[#This Row],[Boxes]]*shipments[[#This Row],[Cost Per Box]]</f>
        <v>471.7</v>
      </c>
      <c r="O2482">
        <f>shipments[[#This Row],[Sales Amount]]-shipments[[#This Row],[Total Cost]]</f>
        <v>3083.3</v>
      </c>
      <c r="P2482" s="9">
        <f>shipments[[#This Row],[Profit]]/shipments[[#This Row],[Sales Amount]]</f>
        <v>0.86731364275668077</v>
      </c>
    </row>
    <row r="2483" spans="1:16" x14ac:dyDescent="1">
      <c r="A2483" t="s">
        <v>2522</v>
      </c>
      <c r="B2483" t="s">
        <v>8042</v>
      </c>
      <c r="C2483" t="s">
        <v>8031</v>
      </c>
      <c r="D2483" t="s">
        <v>8032</v>
      </c>
      <c r="E2483" s="1">
        <v>45268</v>
      </c>
      <c r="F2483">
        <v>4313.25</v>
      </c>
      <c r="G2483">
        <v>228</v>
      </c>
      <c r="H2483" t="s">
        <v>6</v>
      </c>
      <c r="I2483" t="str">
        <f>_xlfn.XLOOKUP(shipments[[#This Row],[SPID]],people[SPID],people[Sales_person],"NA",0)</f>
        <v>Kaine Padly</v>
      </c>
      <c r="J2483">
        <f>YEAR(shipments[[#This Row],[Shipdate]])</f>
        <v>2023</v>
      </c>
      <c r="K2483">
        <f>MONTH(shipments[[#This Row],[Shipdate]])</f>
        <v>12</v>
      </c>
      <c r="L2483" t="str">
        <f>TEXT(shipments[[#This Row],[Shipdate]],"mmmm")</f>
        <v>December</v>
      </c>
      <c r="M2483">
        <f>_xlfn.XLOOKUP(shipments[[#This Row],[PID]],products[PID],products[Cost_per_box],"NA",0)</f>
        <v>2.65</v>
      </c>
      <c r="N2483">
        <f>shipments[[#This Row],[Boxes]]*shipments[[#This Row],[Cost Per Box]]</f>
        <v>604.19999999999993</v>
      </c>
      <c r="O2483">
        <f>shipments[[#This Row],[Sales Amount]]-shipments[[#This Row],[Total Cost]]</f>
        <v>3709.05</v>
      </c>
      <c r="P2483" s="9">
        <f>shipments[[#This Row],[Profit]]/shipments[[#This Row],[Sales Amount]]</f>
        <v>0.85992001391062434</v>
      </c>
    </row>
    <row r="2484" spans="1:16" x14ac:dyDescent="1">
      <c r="A2484" t="s">
        <v>2523</v>
      </c>
      <c r="B2484" t="s">
        <v>8042</v>
      </c>
      <c r="C2484" t="s">
        <v>8031</v>
      </c>
      <c r="D2484" t="s">
        <v>8036</v>
      </c>
      <c r="E2484" s="1">
        <v>45299</v>
      </c>
      <c r="F2484">
        <v>8721</v>
      </c>
      <c r="G2484">
        <v>437</v>
      </c>
      <c r="H2484" t="s">
        <v>6</v>
      </c>
      <c r="I2484" t="str">
        <f>_xlfn.XLOOKUP(shipments[[#This Row],[SPID]],people[SPID],people[Sales_person],"NA",0)</f>
        <v>Kaine Padly</v>
      </c>
      <c r="J2484">
        <f>YEAR(shipments[[#This Row],[Shipdate]])</f>
        <v>2024</v>
      </c>
      <c r="K2484">
        <f>MONTH(shipments[[#This Row],[Shipdate]])</f>
        <v>1</v>
      </c>
      <c r="L2484" t="str">
        <f>TEXT(shipments[[#This Row],[Shipdate]],"mmmm")</f>
        <v>January</v>
      </c>
      <c r="M2484">
        <f>_xlfn.XLOOKUP(shipments[[#This Row],[PID]],products[PID],products[Cost_per_box],"NA",0)</f>
        <v>2.65</v>
      </c>
      <c r="N2484">
        <f>shipments[[#This Row],[Boxes]]*shipments[[#This Row],[Cost Per Box]]</f>
        <v>1158.05</v>
      </c>
      <c r="O2484">
        <f>shipments[[#This Row],[Sales Amount]]-shipments[[#This Row],[Total Cost]]</f>
        <v>7562.95</v>
      </c>
      <c r="P2484" s="9">
        <f>shipments[[#This Row],[Profit]]/shipments[[#This Row],[Sales Amount]]</f>
        <v>0.86721132897603481</v>
      </c>
    </row>
    <row r="2485" spans="1:16" x14ac:dyDescent="1">
      <c r="A2485" t="s">
        <v>2524</v>
      </c>
      <c r="B2485" t="s">
        <v>8042</v>
      </c>
      <c r="C2485" t="s">
        <v>8031</v>
      </c>
      <c r="D2485" t="s">
        <v>8037</v>
      </c>
      <c r="E2485" s="1">
        <v>45261</v>
      </c>
      <c r="F2485">
        <v>1410.75</v>
      </c>
      <c r="G2485">
        <v>65</v>
      </c>
      <c r="H2485" t="s">
        <v>6</v>
      </c>
      <c r="I2485" t="str">
        <f>_xlfn.XLOOKUP(shipments[[#This Row],[SPID]],people[SPID],people[Sales_person],"NA",0)</f>
        <v>Kaine Padly</v>
      </c>
      <c r="J2485">
        <f>YEAR(shipments[[#This Row],[Shipdate]])</f>
        <v>2023</v>
      </c>
      <c r="K2485">
        <f>MONTH(shipments[[#This Row],[Shipdate]])</f>
        <v>12</v>
      </c>
      <c r="L2485" t="str">
        <f>TEXT(shipments[[#This Row],[Shipdate]],"mmmm")</f>
        <v>December</v>
      </c>
      <c r="M2485">
        <f>_xlfn.XLOOKUP(shipments[[#This Row],[PID]],products[PID],products[Cost_per_box],"NA",0)</f>
        <v>2.65</v>
      </c>
      <c r="N2485">
        <f>shipments[[#This Row],[Boxes]]*shipments[[#This Row],[Cost Per Box]]</f>
        <v>172.25</v>
      </c>
      <c r="O2485">
        <f>shipments[[#This Row],[Sales Amount]]-shipments[[#This Row],[Total Cost]]</f>
        <v>1238.5</v>
      </c>
      <c r="P2485" s="9">
        <f>shipments[[#This Row],[Profit]]/shipments[[#This Row],[Sales Amount]]</f>
        <v>0.87790182527024629</v>
      </c>
    </row>
    <row r="2486" spans="1:16" x14ac:dyDescent="1">
      <c r="A2486" t="s">
        <v>2525</v>
      </c>
      <c r="B2486" t="s">
        <v>8043</v>
      </c>
      <c r="C2486" t="s">
        <v>8010</v>
      </c>
      <c r="D2486" t="s">
        <v>8036</v>
      </c>
      <c r="E2486" s="1">
        <v>45238</v>
      </c>
      <c r="F2486">
        <v>11218.5</v>
      </c>
      <c r="G2486">
        <v>802</v>
      </c>
      <c r="H2486" t="s">
        <v>6</v>
      </c>
      <c r="I2486" t="str">
        <f>_xlfn.XLOOKUP(shipments[[#This Row],[SPID]],people[SPID],people[Sales_person],"NA",0)</f>
        <v>Ches Bonnell</v>
      </c>
      <c r="J2486">
        <f>YEAR(shipments[[#This Row],[Shipdate]])</f>
        <v>2023</v>
      </c>
      <c r="K2486">
        <f>MONTH(shipments[[#This Row],[Shipdate]])</f>
        <v>11</v>
      </c>
      <c r="L2486" t="str">
        <f>TEXT(shipments[[#This Row],[Shipdate]],"mmmm")</f>
        <v>November</v>
      </c>
      <c r="M2486">
        <f>_xlfn.XLOOKUP(shipments[[#This Row],[PID]],products[PID],products[Cost_per_box],"NA",0)</f>
        <v>5.26</v>
      </c>
      <c r="N2486">
        <f>shipments[[#This Row],[Boxes]]*shipments[[#This Row],[Cost Per Box]]</f>
        <v>4218.5199999999995</v>
      </c>
      <c r="O2486">
        <f>shipments[[#This Row],[Sales Amount]]-shipments[[#This Row],[Total Cost]]</f>
        <v>6999.9800000000005</v>
      </c>
      <c r="P2486" s="9">
        <f>shipments[[#This Row],[Profit]]/shipments[[#This Row],[Sales Amount]]</f>
        <v>0.62396755359450906</v>
      </c>
    </row>
    <row r="2487" spans="1:16" x14ac:dyDescent="1">
      <c r="A2487" t="s">
        <v>2527</v>
      </c>
      <c r="B2487" t="s">
        <v>8043</v>
      </c>
      <c r="C2487" t="s">
        <v>8013</v>
      </c>
      <c r="D2487" t="s">
        <v>8034</v>
      </c>
      <c r="E2487" s="1">
        <v>45517</v>
      </c>
      <c r="F2487">
        <v>7332.75</v>
      </c>
      <c r="G2487">
        <v>917</v>
      </c>
      <c r="H2487" t="s">
        <v>17</v>
      </c>
      <c r="I2487" t="str">
        <f>_xlfn.XLOOKUP(shipments[[#This Row],[SPID]],people[SPID],people[Sales_person],"NA",0)</f>
        <v>Ches Bonnell</v>
      </c>
      <c r="J2487">
        <f>YEAR(shipments[[#This Row],[Shipdate]])</f>
        <v>2024</v>
      </c>
      <c r="K2487">
        <f>MONTH(shipments[[#This Row],[Shipdate]])</f>
        <v>8</v>
      </c>
      <c r="L2487" t="str">
        <f>TEXT(shipments[[#This Row],[Shipdate]],"mmmm")</f>
        <v>August</v>
      </c>
      <c r="M2487">
        <f>_xlfn.XLOOKUP(shipments[[#This Row],[PID]],products[PID],products[Cost_per_box],"NA",0)</f>
        <v>3.85</v>
      </c>
      <c r="N2487">
        <f>shipments[[#This Row],[Boxes]]*shipments[[#This Row],[Cost Per Box]]</f>
        <v>3530.4500000000003</v>
      </c>
      <c r="O2487">
        <f>shipments[[#This Row],[Sales Amount]]-shipments[[#This Row],[Total Cost]]</f>
        <v>3802.2999999999997</v>
      </c>
      <c r="P2487" s="9">
        <f>shipments[[#This Row],[Profit]]/shipments[[#This Row],[Sales Amount]]</f>
        <v>0.5185367017830963</v>
      </c>
    </row>
    <row r="2488" spans="1:16" x14ac:dyDescent="1">
      <c r="A2488" t="s">
        <v>2528</v>
      </c>
      <c r="B2488" t="s">
        <v>8043</v>
      </c>
      <c r="C2488" t="s">
        <v>8013</v>
      </c>
      <c r="D2488" t="s">
        <v>8035</v>
      </c>
      <c r="E2488" s="1">
        <v>45447</v>
      </c>
      <c r="F2488">
        <v>227.25</v>
      </c>
      <c r="G2488">
        <v>46</v>
      </c>
      <c r="H2488" t="s">
        <v>6</v>
      </c>
      <c r="I2488" t="str">
        <f>_xlfn.XLOOKUP(shipments[[#This Row],[SPID]],people[SPID],people[Sales_person],"NA",0)</f>
        <v>Ches Bonnell</v>
      </c>
      <c r="J2488">
        <f>YEAR(shipments[[#This Row],[Shipdate]])</f>
        <v>2024</v>
      </c>
      <c r="K2488">
        <f>MONTH(shipments[[#This Row],[Shipdate]])</f>
        <v>6</v>
      </c>
      <c r="L2488" t="str">
        <f>TEXT(shipments[[#This Row],[Shipdate]],"mmmm")</f>
        <v>June</v>
      </c>
      <c r="M2488">
        <f>_xlfn.XLOOKUP(shipments[[#This Row],[PID]],products[PID],products[Cost_per_box],"NA",0)</f>
        <v>3.85</v>
      </c>
      <c r="N2488">
        <f>shipments[[#This Row],[Boxes]]*shipments[[#This Row],[Cost Per Box]]</f>
        <v>177.1</v>
      </c>
      <c r="O2488">
        <f>shipments[[#This Row],[Sales Amount]]-shipments[[#This Row],[Total Cost]]</f>
        <v>50.150000000000006</v>
      </c>
      <c r="P2488" s="9">
        <f>shipments[[#This Row],[Profit]]/shipments[[#This Row],[Sales Amount]]</f>
        <v>0.22068206820682071</v>
      </c>
    </row>
    <row r="2489" spans="1:16" x14ac:dyDescent="1">
      <c r="A2489" t="s">
        <v>2529</v>
      </c>
      <c r="B2489" t="s">
        <v>8043</v>
      </c>
      <c r="C2489" t="s">
        <v>8013</v>
      </c>
      <c r="D2489" t="s">
        <v>8033</v>
      </c>
      <c r="E2489" s="1">
        <v>45223</v>
      </c>
      <c r="F2489">
        <v>2830.5</v>
      </c>
      <c r="G2489">
        <v>405</v>
      </c>
      <c r="H2489" t="s">
        <v>6</v>
      </c>
      <c r="I2489" t="str">
        <f>_xlfn.XLOOKUP(shipments[[#This Row],[SPID]],people[SPID],people[Sales_person],"NA",0)</f>
        <v>Ches Bonnell</v>
      </c>
      <c r="J2489">
        <f>YEAR(shipments[[#This Row],[Shipdate]])</f>
        <v>2023</v>
      </c>
      <c r="K2489">
        <f>MONTH(shipments[[#This Row],[Shipdate]])</f>
        <v>10</v>
      </c>
      <c r="L2489" t="str">
        <f>TEXT(shipments[[#This Row],[Shipdate]],"mmmm")</f>
        <v>October</v>
      </c>
      <c r="M2489">
        <f>_xlfn.XLOOKUP(shipments[[#This Row],[PID]],products[PID],products[Cost_per_box],"NA",0)</f>
        <v>3.85</v>
      </c>
      <c r="N2489">
        <f>shipments[[#This Row],[Boxes]]*shipments[[#This Row],[Cost Per Box]]</f>
        <v>1559.25</v>
      </c>
      <c r="O2489">
        <f>shipments[[#This Row],[Sales Amount]]-shipments[[#This Row],[Total Cost]]</f>
        <v>1271.25</v>
      </c>
      <c r="P2489" s="9">
        <f>shipments[[#This Row],[Profit]]/shipments[[#This Row],[Sales Amount]]</f>
        <v>0.44912559618441972</v>
      </c>
    </row>
    <row r="2490" spans="1:16" x14ac:dyDescent="1">
      <c r="A2490" t="s">
        <v>2530</v>
      </c>
      <c r="B2490" t="s">
        <v>8043</v>
      </c>
      <c r="C2490" t="s">
        <v>8013</v>
      </c>
      <c r="D2490" t="s">
        <v>8037</v>
      </c>
      <c r="E2490" s="1">
        <v>45548</v>
      </c>
      <c r="F2490">
        <v>15554.25</v>
      </c>
      <c r="G2490">
        <v>2593</v>
      </c>
      <c r="H2490" t="s">
        <v>25</v>
      </c>
      <c r="I2490" t="str">
        <f>_xlfn.XLOOKUP(shipments[[#This Row],[SPID]],people[SPID],people[Sales_person],"NA",0)</f>
        <v>Ches Bonnell</v>
      </c>
      <c r="J2490">
        <f>YEAR(shipments[[#This Row],[Shipdate]])</f>
        <v>2024</v>
      </c>
      <c r="K2490">
        <f>MONTH(shipments[[#This Row],[Shipdate]])</f>
        <v>9</v>
      </c>
      <c r="L2490" t="str">
        <f>TEXT(shipments[[#This Row],[Shipdate]],"mmmm")</f>
        <v>September</v>
      </c>
      <c r="M2490">
        <f>_xlfn.XLOOKUP(shipments[[#This Row],[PID]],products[PID],products[Cost_per_box],"NA",0)</f>
        <v>3.85</v>
      </c>
      <c r="N2490">
        <f>shipments[[#This Row],[Boxes]]*shipments[[#This Row],[Cost Per Box]]</f>
        <v>9983.0500000000011</v>
      </c>
      <c r="O2490">
        <f>shipments[[#This Row],[Sales Amount]]-shipments[[#This Row],[Total Cost]]</f>
        <v>5571.1999999999989</v>
      </c>
      <c r="P2490" s="9">
        <f>shipments[[#This Row],[Profit]]/shipments[[#This Row],[Sales Amount]]</f>
        <v>0.35817863284954266</v>
      </c>
    </row>
    <row r="2491" spans="1:16" x14ac:dyDescent="1">
      <c r="A2491" t="s">
        <v>2531</v>
      </c>
      <c r="B2491" t="s">
        <v>8043</v>
      </c>
      <c r="C2491" t="s">
        <v>8013</v>
      </c>
      <c r="D2491" t="s">
        <v>8036</v>
      </c>
      <c r="E2491" s="1">
        <v>45365</v>
      </c>
      <c r="F2491">
        <v>8331.75</v>
      </c>
      <c r="G2491">
        <v>1667</v>
      </c>
      <c r="H2491" t="s">
        <v>6</v>
      </c>
      <c r="I2491" t="str">
        <f>_xlfn.XLOOKUP(shipments[[#This Row],[SPID]],people[SPID],people[Sales_person],"NA",0)</f>
        <v>Ches Bonnell</v>
      </c>
      <c r="J2491">
        <f>YEAR(shipments[[#This Row],[Shipdate]])</f>
        <v>2024</v>
      </c>
      <c r="K2491">
        <f>MONTH(shipments[[#This Row],[Shipdate]])</f>
        <v>3</v>
      </c>
      <c r="L2491" t="str">
        <f>TEXT(shipments[[#This Row],[Shipdate]],"mmmm")</f>
        <v>March</v>
      </c>
      <c r="M2491">
        <f>_xlfn.XLOOKUP(shipments[[#This Row],[PID]],products[PID],products[Cost_per_box],"NA",0)</f>
        <v>3.85</v>
      </c>
      <c r="N2491">
        <f>shipments[[#This Row],[Boxes]]*shipments[[#This Row],[Cost Per Box]]</f>
        <v>6417.95</v>
      </c>
      <c r="O2491">
        <f>shipments[[#This Row],[Sales Amount]]-shipments[[#This Row],[Total Cost]]</f>
        <v>1913.8000000000002</v>
      </c>
      <c r="P2491" s="9">
        <f>shipments[[#This Row],[Profit]]/shipments[[#This Row],[Sales Amount]]</f>
        <v>0.22969964293215714</v>
      </c>
    </row>
    <row r="2492" spans="1:16" x14ac:dyDescent="1">
      <c r="A2492" t="s">
        <v>2532</v>
      </c>
      <c r="B2492" t="s">
        <v>8043</v>
      </c>
      <c r="C2492" t="s">
        <v>8014</v>
      </c>
      <c r="D2492" t="s">
        <v>8037</v>
      </c>
      <c r="E2492" s="1">
        <v>45502</v>
      </c>
      <c r="F2492">
        <v>1390.5</v>
      </c>
      <c r="G2492">
        <v>279</v>
      </c>
      <c r="H2492" t="s">
        <v>17</v>
      </c>
      <c r="I2492" t="str">
        <f>_xlfn.XLOOKUP(shipments[[#This Row],[SPID]],people[SPID],people[Sales_person],"NA",0)</f>
        <v>Ches Bonnell</v>
      </c>
      <c r="J2492">
        <f>YEAR(shipments[[#This Row],[Shipdate]])</f>
        <v>2024</v>
      </c>
      <c r="K2492">
        <f>MONTH(shipments[[#This Row],[Shipdate]])</f>
        <v>7</v>
      </c>
      <c r="L2492" t="str">
        <f>TEXT(shipments[[#This Row],[Shipdate]],"mmmm")</f>
        <v>July</v>
      </c>
      <c r="M2492">
        <f>_xlfn.XLOOKUP(shipments[[#This Row],[PID]],products[PID],products[Cost_per_box],"NA",0)</f>
        <v>5.72</v>
      </c>
      <c r="N2492">
        <f>shipments[[#This Row],[Boxes]]*shipments[[#This Row],[Cost Per Box]]</f>
        <v>1595.8799999999999</v>
      </c>
      <c r="O2492">
        <f>shipments[[#This Row],[Sales Amount]]-shipments[[#This Row],[Total Cost]]</f>
        <v>-205.37999999999988</v>
      </c>
      <c r="P2492" s="9">
        <f>shipments[[#This Row],[Profit]]/shipments[[#This Row],[Sales Amount]]</f>
        <v>-0.14770226537216821</v>
      </c>
    </row>
    <row r="2493" spans="1:16" x14ac:dyDescent="1">
      <c r="A2493" t="s">
        <v>2533</v>
      </c>
      <c r="B2493" t="s">
        <v>8043</v>
      </c>
      <c r="C2493" t="s">
        <v>8014</v>
      </c>
      <c r="D2493" t="s">
        <v>8032</v>
      </c>
      <c r="E2493" s="1">
        <v>45302</v>
      </c>
      <c r="F2493">
        <v>2110.5</v>
      </c>
      <c r="G2493">
        <v>235</v>
      </c>
      <c r="H2493" t="s">
        <v>6</v>
      </c>
      <c r="I2493" t="str">
        <f>_xlfn.XLOOKUP(shipments[[#This Row],[SPID]],people[SPID],people[Sales_person],"NA",0)</f>
        <v>Ches Bonnell</v>
      </c>
      <c r="J2493">
        <f>YEAR(shipments[[#This Row],[Shipdate]])</f>
        <v>2024</v>
      </c>
      <c r="K2493">
        <f>MONTH(shipments[[#This Row],[Shipdate]])</f>
        <v>1</v>
      </c>
      <c r="L2493" t="str">
        <f>TEXT(shipments[[#This Row],[Shipdate]],"mmmm")</f>
        <v>January</v>
      </c>
      <c r="M2493">
        <f>_xlfn.XLOOKUP(shipments[[#This Row],[PID]],products[PID],products[Cost_per_box],"NA",0)</f>
        <v>5.72</v>
      </c>
      <c r="N2493">
        <f>shipments[[#This Row],[Boxes]]*shipments[[#This Row],[Cost Per Box]]</f>
        <v>1344.2</v>
      </c>
      <c r="O2493">
        <f>shipments[[#This Row],[Sales Amount]]-shipments[[#This Row],[Total Cost]]</f>
        <v>766.3</v>
      </c>
      <c r="P2493" s="9">
        <f>shipments[[#This Row],[Profit]]/shipments[[#This Row],[Sales Amount]]</f>
        <v>0.36308931532812128</v>
      </c>
    </row>
    <row r="2494" spans="1:16" x14ac:dyDescent="1">
      <c r="A2494" t="s">
        <v>2534</v>
      </c>
      <c r="B2494" t="s">
        <v>8043</v>
      </c>
      <c r="C2494" t="s">
        <v>8014</v>
      </c>
      <c r="D2494" t="s">
        <v>8033</v>
      </c>
      <c r="E2494" s="1">
        <v>45062</v>
      </c>
      <c r="F2494">
        <v>468</v>
      </c>
      <c r="G2494">
        <v>94</v>
      </c>
      <c r="H2494" t="s">
        <v>6</v>
      </c>
      <c r="I2494" t="str">
        <f>_xlfn.XLOOKUP(shipments[[#This Row],[SPID]],people[SPID],people[Sales_person],"NA",0)</f>
        <v>Ches Bonnell</v>
      </c>
      <c r="J2494">
        <f>YEAR(shipments[[#This Row],[Shipdate]])</f>
        <v>2023</v>
      </c>
      <c r="K2494">
        <f>MONTH(shipments[[#This Row],[Shipdate]])</f>
        <v>5</v>
      </c>
      <c r="L2494" t="str">
        <f>TEXT(shipments[[#This Row],[Shipdate]],"mmmm")</f>
        <v>May</v>
      </c>
      <c r="M2494">
        <f>_xlfn.XLOOKUP(shipments[[#This Row],[PID]],products[PID],products[Cost_per_box],"NA",0)</f>
        <v>5.72</v>
      </c>
      <c r="N2494">
        <f>shipments[[#This Row],[Boxes]]*shipments[[#This Row],[Cost Per Box]]</f>
        <v>537.67999999999995</v>
      </c>
      <c r="O2494">
        <f>shipments[[#This Row],[Sales Amount]]-shipments[[#This Row],[Total Cost]]</f>
        <v>-69.67999999999995</v>
      </c>
      <c r="P2494" s="9">
        <f>shipments[[#This Row],[Profit]]/shipments[[#This Row],[Sales Amount]]</f>
        <v>-0.14888888888888879</v>
      </c>
    </row>
    <row r="2495" spans="1:16" x14ac:dyDescent="1">
      <c r="A2495" t="s">
        <v>2535</v>
      </c>
      <c r="B2495" t="s">
        <v>8043</v>
      </c>
      <c r="C2495" t="s">
        <v>8014</v>
      </c>
      <c r="D2495" t="s">
        <v>8036</v>
      </c>
      <c r="E2495" s="1">
        <v>45139</v>
      </c>
      <c r="F2495">
        <v>3109.5</v>
      </c>
      <c r="G2495">
        <v>445</v>
      </c>
      <c r="H2495" t="s">
        <v>6</v>
      </c>
      <c r="I2495" t="str">
        <f>_xlfn.XLOOKUP(shipments[[#This Row],[SPID]],people[SPID],people[Sales_person],"NA",0)</f>
        <v>Ches Bonnell</v>
      </c>
      <c r="J2495">
        <f>YEAR(shipments[[#This Row],[Shipdate]])</f>
        <v>2023</v>
      </c>
      <c r="K2495">
        <f>MONTH(shipments[[#This Row],[Shipdate]])</f>
        <v>8</v>
      </c>
      <c r="L2495" t="str">
        <f>TEXT(shipments[[#This Row],[Shipdate]],"mmmm")</f>
        <v>August</v>
      </c>
      <c r="M2495">
        <f>_xlfn.XLOOKUP(shipments[[#This Row],[PID]],products[PID],products[Cost_per_box],"NA",0)</f>
        <v>5.72</v>
      </c>
      <c r="N2495">
        <f>shipments[[#This Row],[Boxes]]*shipments[[#This Row],[Cost Per Box]]</f>
        <v>2545.4</v>
      </c>
      <c r="O2495">
        <f>shipments[[#This Row],[Sales Amount]]-shipments[[#This Row],[Total Cost]]</f>
        <v>564.09999999999991</v>
      </c>
      <c r="P2495" s="9">
        <f>shipments[[#This Row],[Profit]]/shipments[[#This Row],[Sales Amount]]</f>
        <v>0.18141180254060135</v>
      </c>
    </row>
    <row r="2496" spans="1:16" x14ac:dyDescent="1">
      <c r="A2496" t="s">
        <v>2536</v>
      </c>
      <c r="B2496" t="s">
        <v>8043</v>
      </c>
      <c r="C2496" t="s">
        <v>8014</v>
      </c>
      <c r="D2496" t="s">
        <v>8033</v>
      </c>
      <c r="E2496" s="1">
        <v>45559</v>
      </c>
      <c r="F2496">
        <v>6840</v>
      </c>
      <c r="G2496">
        <v>978</v>
      </c>
      <c r="H2496" t="s">
        <v>25</v>
      </c>
      <c r="I2496" t="str">
        <f>_xlfn.XLOOKUP(shipments[[#This Row],[SPID]],people[SPID],people[Sales_person],"NA",0)</f>
        <v>Ches Bonnell</v>
      </c>
      <c r="J2496">
        <f>YEAR(shipments[[#This Row],[Shipdate]])</f>
        <v>2024</v>
      </c>
      <c r="K2496">
        <f>MONTH(shipments[[#This Row],[Shipdate]])</f>
        <v>9</v>
      </c>
      <c r="L2496" t="str">
        <f>TEXT(shipments[[#This Row],[Shipdate]],"mmmm")</f>
        <v>September</v>
      </c>
      <c r="M2496">
        <f>_xlfn.XLOOKUP(shipments[[#This Row],[PID]],products[PID],products[Cost_per_box],"NA",0)</f>
        <v>5.72</v>
      </c>
      <c r="N2496">
        <f>shipments[[#This Row],[Boxes]]*shipments[[#This Row],[Cost Per Box]]</f>
        <v>5594.16</v>
      </c>
      <c r="O2496">
        <f>shipments[[#This Row],[Sales Amount]]-shipments[[#This Row],[Total Cost]]</f>
        <v>1245.8400000000001</v>
      </c>
      <c r="P2496" s="9">
        <f>shipments[[#This Row],[Profit]]/shipments[[#This Row],[Sales Amount]]</f>
        <v>0.18214035087719299</v>
      </c>
    </row>
    <row r="2497" spans="1:16" x14ac:dyDescent="1">
      <c r="A2497" t="s">
        <v>2537</v>
      </c>
      <c r="B2497" t="s">
        <v>8043</v>
      </c>
      <c r="C2497" t="s">
        <v>8014</v>
      </c>
      <c r="D2497" t="s">
        <v>8032</v>
      </c>
      <c r="E2497" s="1">
        <v>44943</v>
      </c>
      <c r="F2497">
        <v>5548.5</v>
      </c>
      <c r="G2497">
        <v>793</v>
      </c>
      <c r="H2497" t="s">
        <v>6</v>
      </c>
      <c r="I2497" t="str">
        <f>_xlfn.XLOOKUP(shipments[[#This Row],[SPID]],people[SPID],people[Sales_person],"NA",0)</f>
        <v>Ches Bonnell</v>
      </c>
      <c r="J2497">
        <f>YEAR(shipments[[#This Row],[Shipdate]])</f>
        <v>2023</v>
      </c>
      <c r="K2497">
        <f>MONTH(shipments[[#This Row],[Shipdate]])</f>
        <v>1</v>
      </c>
      <c r="L2497" t="str">
        <f>TEXT(shipments[[#This Row],[Shipdate]],"mmmm")</f>
        <v>January</v>
      </c>
      <c r="M2497">
        <f>_xlfn.XLOOKUP(shipments[[#This Row],[PID]],products[PID],products[Cost_per_box],"NA",0)</f>
        <v>5.72</v>
      </c>
      <c r="N2497">
        <f>shipments[[#This Row],[Boxes]]*shipments[[#This Row],[Cost Per Box]]</f>
        <v>4535.96</v>
      </c>
      <c r="O2497">
        <f>shipments[[#This Row],[Sales Amount]]-shipments[[#This Row],[Total Cost]]</f>
        <v>1012.54</v>
      </c>
      <c r="P2497" s="9">
        <f>shipments[[#This Row],[Profit]]/shipments[[#This Row],[Sales Amount]]</f>
        <v>0.18248896098044515</v>
      </c>
    </row>
    <row r="2498" spans="1:16" x14ac:dyDescent="1">
      <c r="A2498" t="s">
        <v>2538</v>
      </c>
      <c r="B2498" t="s">
        <v>8043</v>
      </c>
      <c r="C2498" t="s">
        <v>8014</v>
      </c>
      <c r="D2498" t="s">
        <v>8036</v>
      </c>
      <c r="E2498" s="1">
        <v>45328</v>
      </c>
      <c r="F2498">
        <v>5103</v>
      </c>
      <c r="G2498">
        <v>638</v>
      </c>
      <c r="H2498" t="s">
        <v>6</v>
      </c>
      <c r="I2498" t="str">
        <f>_xlfn.XLOOKUP(shipments[[#This Row],[SPID]],people[SPID],people[Sales_person],"NA",0)</f>
        <v>Ches Bonnell</v>
      </c>
      <c r="J2498">
        <f>YEAR(shipments[[#This Row],[Shipdate]])</f>
        <v>2024</v>
      </c>
      <c r="K2498">
        <f>MONTH(shipments[[#This Row],[Shipdate]])</f>
        <v>2</v>
      </c>
      <c r="L2498" t="str">
        <f>TEXT(shipments[[#This Row],[Shipdate]],"mmmm")</f>
        <v>February</v>
      </c>
      <c r="M2498">
        <f>_xlfn.XLOOKUP(shipments[[#This Row],[PID]],products[PID],products[Cost_per_box],"NA",0)</f>
        <v>5.72</v>
      </c>
      <c r="N2498">
        <f>shipments[[#This Row],[Boxes]]*shipments[[#This Row],[Cost Per Box]]</f>
        <v>3649.3599999999997</v>
      </c>
      <c r="O2498">
        <f>shipments[[#This Row],[Sales Amount]]-shipments[[#This Row],[Total Cost]]</f>
        <v>1453.6400000000003</v>
      </c>
      <c r="P2498" s="9">
        <f>shipments[[#This Row],[Profit]]/shipments[[#This Row],[Sales Amount]]</f>
        <v>0.28485988634136788</v>
      </c>
    </row>
    <row r="2499" spans="1:16" x14ac:dyDescent="1">
      <c r="A2499" t="s">
        <v>2539</v>
      </c>
      <c r="B2499" t="s">
        <v>8043</v>
      </c>
      <c r="C2499" t="s">
        <v>8015</v>
      </c>
      <c r="D2499" t="s">
        <v>8035</v>
      </c>
      <c r="E2499" s="1">
        <v>45273</v>
      </c>
      <c r="F2499">
        <v>6.75</v>
      </c>
      <c r="G2499">
        <v>1</v>
      </c>
      <c r="H2499" t="s">
        <v>6</v>
      </c>
      <c r="I2499" t="str">
        <f>_xlfn.XLOOKUP(shipments[[#This Row],[SPID]],people[SPID],people[Sales_person],"NA",0)</f>
        <v>Ches Bonnell</v>
      </c>
      <c r="J2499">
        <f>YEAR(shipments[[#This Row],[Shipdate]])</f>
        <v>2023</v>
      </c>
      <c r="K2499">
        <f>MONTH(shipments[[#This Row],[Shipdate]])</f>
        <v>12</v>
      </c>
      <c r="L2499" t="str">
        <f>TEXT(shipments[[#This Row],[Shipdate]],"mmmm")</f>
        <v>December</v>
      </c>
      <c r="M2499">
        <f>_xlfn.XLOOKUP(shipments[[#This Row],[PID]],products[PID],products[Cost_per_box],"NA",0)</f>
        <v>6.31</v>
      </c>
      <c r="N2499">
        <f>shipments[[#This Row],[Boxes]]*shipments[[#This Row],[Cost Per Box]]</f>
        <v>6.31</v>
      </c>
      <c r="O2499">
        <f>shipments[[#This Row],[Sales Amount]]-shipments[[#This Row],[Total Cost]]</f>
        <v>0.44000000000000039</v>
      </c>
      <c r="P2499" s="9">
        <f>shipments[[#This Row],[Profit]]/shipments[[#This Row],[Sales Amount]]</f>
        <v>6.5185185185185249E-2</v>
      </c>
    </row>
    <row r="2500" spans="1:16" x14ac:dyDescent="1">
      <c r="A2500" t="s">
        <v>2540</v>
      </c>
      <c r="B2500" t="s">
        <v>8043</v>
      </c>
      <c r="C2500" t="s">
        <v>8015</v>
      </c>
      <c r="D2500" t="s">
        <v>8037</v>
      </c>
      <c r="E2500" s="1">
        <v>45222</v>
      </c>
      <c r="F2500">
        <v>1719</v>
      </c>
      <c r="G2500">
        <v>72</v>
      </c>
      <c r="H2500" t="s">
        <v>6</v>
      </c>
      <c r="I2500" t="str">
        <f>_xlfn.XLOOKUP(shipments[[#This Row],[SPID]],people[SPID],people[Sales_person],"NA",0)</f>
        <v>Ches Bonnell</v>
      </c>
      <c r="J2500">
        <f>YEAR(shipments[[#This Row],[Shipdate]])</f>
        <v>2023</v>
      </c>
      <c r="K2500">
        <f>MONTH(shipments[[#This Row],[Shipdate]])</f>
        <v>10</v>
      </c>
      <c r="L2500" t="str">
        <f>TEXT(shipments[[#This Row],[Shipdate]],"mmmm")</f>
        <v>October</v>
      </c>
      <c r="M2500">
        <f>_xlfn.XLOOKUP(shipments[[#This Row],[PID]],products[PID],products[Cost_per_box],"NA",0)</f>
        <v>6.31</v>
      </c>
      <c r="N2500">
        <f>shipments[[#This Row],[Boxes]]*shipments[[#This Row],[Cost Per Box]]</f>
        <v>454.32</v>
      </c>
      <c r="O2500">
        <f>shipments[[#This Row],[Sales Amount]]-shipments[[#This Row],[Total Cost]]</f>
        <v>1264.68</v>
      </c>
      <c r="P2500" s="9">
        <f>shipments[[#This Row],[Profit]]/shipments[[#This Row],[Sales Amount]]</f>
        <v>0.73570680628272256</v>
      </c>
    </row>
    <row r="2501" spans="1:16" x14ac:dyDescent="1">
      <c r="A2501" t="s">
        <v>2541</v>
      </c>
      <c r="B2501" t="s">
        <v>8043</v>
      </c>
      <c r="C2501" t="s">
        <v>8017</v>
      </c>
      <c r="D2501" t="s">
        <v>8032</v>
      </c>
      <c r="E2501" s="1">
        <v>45432</v>
      </c>
      <c r="F2501">
        <v>9024.75</v>
      </c>
      <c r="G2501">
        <v>452</v>
      </c>
      <c r="H2501" t="s">
        <v>6</v>
      </c>
      <c r="I2501" t="str">
        <f>_xlfn.XLOOKUP(shipments[[#This Row],[SPID]],people[SPID],people[Sales_person],"NA",0)</f>
        <v>Ches Bonnell</v>
      </c>
      <c r="J2501">
        <f>YEAR(shipments[[#This Row],[Shipdate]])</f>
        <v>2024</v>
      </c>
      <c r="K2501">
        <f>MONTH(shipments[[#This Row],[Shipdate]])</f>
        <v>5</v>
      </c>
      <c r="L2501" t="str">
        <f>TEXT(shipments[[#This Row],[Shipdate]],"mmmm")</f>
        <v>May</v>
      </c>
      <c r="M2501">
        <f>_xlfn.XLOOKUP(shipments[[#This Row],[PID]],products[PID],products[Cost_per_box],"NA",0)</f>
        <v>7.73</v>
      </c>
      <c r="N2501">
        <f>shipments[[#This Row],[Boxes]]*shipments[[#This Row],[Cost Per Box]]</f>
        <v>3493.96</v>
      </c>
      <c r="O2501">
        <f>shipments[[#This Row],[Sales Amount]]-shipments[[#This Row],[Total Cost]]</f>
        <v>5530.79</v>
      </c>
      <c r="P2501" s="9">
        <f>shipments[[#This Row],[Profit]]/shipments[[#This Row],[Sales Amount]]</f>
        <v>0.61284689326574138</v>
      </c>
    </row>
    <row r="2502" spans="1:16" x14ac:dyDescent="1">
      <c r="A2502" t="s">
        <v>2542</v>
      </c>
      <c r="B2502" t="s">
        <v>8043</v>
      </c>
      <c r="C2502" t="s">
        <v>8018</v>
      </c>
      <c r="D2502" t="s">
        <v>8034</v>
      </c>
      <c r="E2502" s="1">
        <v>45233</v>
      </c>
      <c r="F2502">
        <v>5289.75</v>
      </c>
      <c r="G2502">
        <v>265</v>
      </c>
      <c r="H2502" t="s">
        <v>6</v>
      </c>
      <c r="I2502" t="str">
        <f>_xlfn.XLOOKUP(shipments[[#This Row],[SPID]],people[SPID],people[Sales_person],"NA",0)</f>
        <v>Ches Bonnell</v>
      </c>
      <c r="J2502">
        <f>YEAR(shipments[[#This Row],[Shipdate]])</f>
        <v>2023</v>
      </c>
      <c r="K2502">
        <f>MONTH(shipments[[#This Row],[Shipdate]])</f>
        <v>11</v>
      </c>
      <c r="L2502" t="str">
        <f>TEXT(shipments[[#This Row],[Shipdate]],"mmmm")</f>
        <v>November</v>
      </c>
      <c r="M2502">
        <f>_xlfn.XLOOKUP(shipments[[#This Row],[PID]],products[PID],products[Cost_per_box],"NA",0)</f>
        <v>3.68</v>
      </c>
      <c r="N2502">
        <f>shipments[[#This Row],[Boxes]]*shipments[[#This Row],[Cost Per Box]]</f>
        <v>975.2</v>
      </c>
      <c r="O2502">
        <f>shipments[[#This Row],[Sales Amount]]-shipments[[#This Row],[Total Cost]]</f>
        <v>4314.55</v>
      </c>
      <c r="P2502" s="9">
        <f>shipments[[#This Row],[Profit]]/shipments[[#This Row],[Sales Amount]]</f>
        <v>0.81564346141121979</v>
      </c>
    </row>
    <row r="2503" spans="1:16" x14ac:dyDescent="1">
      <c r="A2503" t="s">
        <v>2543</v>
      </c>
      <c r="B2503" t="s">
        <v>8043</v>
      </c>
      <c r="C2503" t="s">
        <v>8018</v>
      </c>
      <c r="D2503" t="s">
        <v>8037</v>
      </c>
      <c r="E2503" s="1">
        <v>45152</v>
      </c>
      <c r="F2503">
        <v>2164.5</v>
      </c>
      <c r="G2503">
        <v>109</v>
      </c>
      <c r="H2503" t="s">
        <v>39</v>
      </c>
      <c r="I2503" t="str">
        <f>_xlfn.XLOOKUP(shipments[[#This Row],[SPID]],people[SPID],people[Sales_person],"NA",0)</f>
        <v>Ches Bonnell</v>
      </c>
      <c r="J2503">
        <f>YEAR(shipments[[#This Row],[Shipdate]])</f>
        <v>2023</v>
      </c>
      <c r="K2503">
        <f>MONTH(shipments[[#This Row],[Shipdate]])</f>
        <v>8</v>
      </c>
      <c r="L2503" t="str">
        <f>TEXT(shipments[[#This Row],[Shipdate]],"mmmm")</f>
        <v>August</v>
      </c>
      <c r="M2503">
        <f>_xlfn.XLOOKUP(shipments[[#This Row],[PID]],products[PID],products[Cost_per_box],"NA",0)</f>
        <v>3.68</v>
      </c>
      <c r="N2503">
        <f>shipments[[#This Row],[Boxes]]*shipments[[#This Row],[Cost Per Box]]</f>
        <v>401.12</v>
      </c>
      <c r="O2503">
        <f>shipments[[#This Row],[Sales Amount]]-shipments[[#This Row],[Total Cost]]</f>
        <v>1763.38</v>
      </c>
      <c r="P2503" s="9">
        <f>shipments[[#This Row],[Profit]]/shipments[[#This Row],[Sales Amount]]</f>
        <v>0.8146823746823747</v>
      </c>
    </row>
    <row r="2504" spans="1:16" x14ac:dyDescent="1">
      <c r="A2504" t="s">
        <v>2544</v>
      </c>
      <c r="B2504" t="s">
        <v>8043</v>
      </c>
      <c r="C2504" t="s">
        <v>8019</v>
      </c>
      <c r="D2504" t="s">
        <v>8032</v>
      </c>
      <c r="E2504" s="1">
        <v>45196</v>
      </c>
      <c r="F2504">
        <v>996.75</v>
      </c>
      <c r="G2504">
        <v>77</v>
      </c>
      <c r="H2504" t="s">
        <v>6</v>
      </c>
      <c r="I2504" t="str">
        <f>_xlfn.XLOOKUP(shipments[[#This Row],[SPID]],people[SPID],people[Sales_person],"NA",0)</f>
        <v>Ches Bonnell</v>
      </c>
      <c r="J2504">
        <f>YEAR(shipments[[#This Row],[Shipdate]])</f>
        <v>2023</v>
      </c>
      <c r="K2504">
        <f>MONTH(shipments[[#This Row],[Shipdate]])</f>
        <v>9</v>
      </c>
      <c r="L2504" t="str">
        <f>TEXT(shipments[[#This Row],[Shipdate]],"mmmm")</f>
        <v>September</v>
      </c>
      <c r="M2504">
        <f>_xlfn.XLOOKUP(shipments[[#This Row],[PID]],products[PID],products[Cost_per_box],"NA",0)</f>
        <v>8.2200000000000006</v>
      </c>
      <c r="N2504">
        <f>shipments[[#This Row],[Boxes]]*shipments[[#This Row],[Cost Per Box]]</f>
        <v>632.94000000000005</v>
      </c>
      <c r="O2504">
        <f>shipments[[#This Row],[Sales Amount]]-shipments[[#This Row],[Total Cost]]</f>
        <v>363.80999999999995</v>
      </c>
      <c r="P2504" s="9">
        <f>shipments[[#This Row],[Profit]]/shipments[[#This Row],[Sales Amount]]</f>
        <v>0.36499623777276141</v>
      </c>
    </row>
    <row r="2505" spans="1:16" x14ac:dyDescent="1">
      <c r="A2505" t="s">
        <v>2545</v>
      </c>
      <c r="B2505" t="s">
        <v>8043</v>
      </c>
      <c r="C2505" t="s">
        <v>8019</v>
      </c>
      <c r="D2505" t="s">
        <v>8032</v>
      </c>
      <c r="E2505" s="1">
        <v>45495</v>
      </c>
      <c r="F2505">
        <v>4808.25</v>
      </c>
      <c r="G2505">
        <v>370</v>
      </c>
      <c r="H2505" t="s">
        <v>17</v>
      </c>
      <c r="I2505" t="str">
        <f>_xlfn.XLOOKUP(shipments[[#This Row],[SPID]],people[SPID],people[Sales_person],"NA",0)</f>
        <v>Ches Bonnell</v>
      </c>
      <c r="J2505">
        <f>YEAR(shipments[[#This Row],[Shipdate]])</f>
        <v>2024</v>
      </c>
      <c r="K2505">
        <f>MONTH(shipments[[#This Row],[Shipdate]])</f>
        <v>7</v>
      </c>
      <c r="L2505" t="str">
        <f>TEXT(shipments[[#This Row],[Shipdate]],"mmmm")</f>
        <v>July</v>
      </c>
      <c r="M2505">
        <f>_xlfn.XLOOKUP(shipments[[#This Row],[PID]],products[PID],products[Cost_per_box],"NA",0)</f>
        <v>8.2200000000000006</v>
      </c>
      <c r="N2505">
        <f>shipments[[#This Row],[Boxes]]*shipments[[#This Row],[Cost Per Box]]</f>
        <v>3041.4</v>
      </c>
      <c r="O2505">
        <f>shipments[[#This Row],[Sales Amount]]-shipments[[#This Row],[Total Cost]]</f>
        <v>1766.85</v>
      </c>
      <c r="P2505" s="9">
        <f>shipments[[#This Row],[Profit]]/shipments[[#This Row],[Sales Amount]]</f>
        <v>0.36746217438777101</v>
      </c>
    </row>
    <row r="2506" spans="1:16" x14ac:dyDescent="1">
      <c r="A2506" t="s">
        <v>2546</v>
      </c>
      <c r="B2506" t="s">
        <v>8043</v>
      </c>
      <c r="C2506" t="s">
        <v>8019</v>
      </c>
      <c r="D2506" t="s">
        <v>8037</v>
      </c>
      <c r="E2506" s="1">
        <v>45012</v>
      </c>
      <c r="F2506">
        <v>828</v>
      </c>
      <c r="G2506">
        <v>69</v>
      </c>
      <c r="H2506" t="s">
        <v>6</v>
      </c>
      <c r="I2506" t="str">
        <f>_xlfn.XLOOKUP(shipments[[#This Row],[SPID]],people[SPID],people[Sales_person],"NA",0)</f>
        <v>Ches Bonnell</v>
      </c>
      <c r="J2506">
        <f>YEAR(shipments[[#This Row],[Shipdate]])</f>
        <v>2023</v>
      </c>
      <c r="K2506">
        <f>MONTH(shipments[[#This Row],[Shipdate]])</f>
        <v>3</v>
      </c>
      <c r="L2506" t="str">
        <f>TEXT(shipments[[#This Row],[Shipdate]],"mmmm")</f>
        <v>March</v>
      </c>
      <c r="M2506">
        <f>_xlfn.XLOOKUP(shipments[[#This Row],[PID]],products[PID],products[Cost_per_box],"NA",0)</f>
        <v>8.2200000000000006</v>
      </c>
      <c r="N2506">
        <f>shipments[[#This Row],[Boxes]]*shipments[[#This Row],[Cost Per Box]]</f>
        <v>567.18000000000006</v>
      </c>
      <c r="O2506">
        <f>shipments[[#This Row],[Sales Amount]]-shipments[[#This Row],[Total Cost]]</f>
        <v>260.81999999999994</v>
      </c>
      <c r="P2506" s="9">
        <f>shipments[[#This Row],[Profit]]/shipments[[#This Row],[Sales Amount]]</f>
        <v>0.31499999999999995</v>
      </c>
    </row>
    <row r="2507" spans="1:16" x14ac:dyDescent="1">
      <c r="A2507" t="s">
        <v>2547</v>
      </c>
      <c r="B2507" t="s">
        <v>8043</v>
      </c>
      <c r="C2507" t="s">
        <v>8019</v>
      </c>
      <c r="D2507" t="s">
        <v>8033</v>
      </c>
      <c r="E2507" s="1">
        <v>45537</v>
      </c>
      <c r="F2507">
        <v>9398.25</v>
      </c>
      <c r="G2507">
        <v>672</v>
      </c>
      <c r="H2507" t="s">
        <v>25</v>
      </c>
      <c r="I2507" t="str">
        <f>_xlfn.XLOOKUP(shipments[[#This Row],[SPID]],people[SPID],people[Sales_person],"NA",0)</f>
        <v>Ches Bonnell</v>
      </c>
      <c r="J2507">
        <f>YEAR(shipments[[#This Row],[Shipdate]])</f>
        <v>2024</v>
      </c>
      <c r="K2507">
        <f>MONTH(shipments[[#This Row],[Shipdate]])</f>
        <v>9</v>
      </c>
      <c r="L2507" t="str">
        <f>TEXT(shipments[[#This Row],[Shipdate]],"mmmm")</f>
        <v>September</v>
      </c>
      <c r="M2507">
        <f>_xlfn.XLOOKUP(shipments[[#This Row],[PID]],products[PID],products[Cost_per_box],"NA",0)</f>
        <v>8.2200000000000006</v>
      </c>
      <c r="N2507">
        <f>shipments[[#This Row],[Boxes]]*shipments[[#This Row],[Cost Per Box]]</f>
        <v>5523.84</v>
      </c>
      <c r="O2507">
        <f>shipments[[#This Row],[Sales Amount]]-shipments[[#This Row],[Total Cost]]</f>
        <v>3874.41</v>
      </c>
      <c r="P2507" s="9">
        <f>shipments[[#This Row],[Profit]]/shipments[[#This Row],[Sales Amount]]</f>
        <v>0.4122480248982523</v>
      </c>
    </row>
    <row r="2508" spans="1:16" x14ac:dyDescent="1">
      <c r="A2508" t="s">
        <v>2548</v>
      </c>
      <c r="B2508" t="s">
        <v>8043</v>
      </c>
      <c r="C2508" t="s">
        <v>8020</v>
      </c>
      <c r="D2508" t="s">
        <v>8032</v>
      </c>
      <c r="E2508" s="1">
        <v>45300</v>
      </c>
      <c r="F2508">
        <v>10899</v>
      </c>
      <c r="G2508">
        <v>519</v>
      </c>
      <c r="H2508" t="s">
        <v>6</v>
      </c>
      <c r="I2508" t="str">
        <f>_xlfn.XLOOKUP(shipments[[#This Row],[SPID]],people[SPID],people[Sales_person],"NA",0)</f>
        <v>Ches Bonnell</v>
      </c>
      <c r="J2508">
        <f>YEAR(shipments[[#This Row],[Shipdate]])</f>
        <v>2024</v>
      </c>
      <c r="K2508">
        <f>MONTH(shipments[[#This Row],[Shipdate]])</f>
        <v>1</v>
      </c>
      <c r="L2508" t="str">
        <f>TEXT(shipments[[#This Row],[Shipdate]],"mmmm")</f>
        <v>January</v>
      </c>
      <c r="M2508">
        <f>_xlfn.XLOOKUP(shipments[[#This Row],[PID]],products[PID],products[Cost_per_box],"NA",0)</f>
        <v>10.23</v>
      </c>
      <c r="N2508">
        <f>shipments[[#This Row],[Boxes]]*shipments[[#This Row],[Cost Per Box]]</f>
        <v>5309.37</v>
      </c>
      <c r="O2508">
        <f>shipments[[#This Row],[Sales Amount]]-shipments[[#This Row],[Total Cost]]</f>
        <v>5589.63</v>
      </c>
      <c r="P2508" s="9">
        <f>shipments[[#This Row],[Profit]]/shipments[[#This Row],[Sales Amount]]</f>
        <v>0.5128571428571429</v>
      </c>
    </row>
    <row r="2509" spans="1:16" x14ac:dyDescent="1">
      <c r="A2509" t="s">
        <v>2549</v>
      </c>
      <c r="B2509" t="s">
        <v>8043</v>
      </c>
      <c r="C2509" t="s">
        <v>8020</v>
      </c>
      <c r="D2509" t="s">
        <v>8032</v>
      </c>
      <c r="E2509" s="1">
        <v>45344</v>
      </c>
      <c r="F2509">
        <v>3028.5</v>
      </c>
      <c r="G2509">
        <v>179</v>
      </c>
      <c r="H2509" t="s">
        <v>6</v>
      </c>
      <c r="I2509" t="str">
        <f>_xlfn.XLOOKUP(shipments[[#This Row],[SPID]],people[SPID],people[Sales_person],"NA",0)</f>
        <v>Ches Bonnell</v>
      </c>
      <c r="J2509">
        <f>YEAR(shipments[[#This Row],[Shipdate]])</f>
        <v>2024</v>
      </c>
      <c r="K2509">
        <f>MONTH(shipments[[#This Row],[Shipdate]])</f>
        <v>2</v>
      </c>
      <c r="L2509" t="str">
        <f>TEXT(shipments[[#This Row],[Shipdate]],"mmmm")</f>
        <v>February</v>
      </c>
      <c r="M2509">
        <f>_xlfn.XLOOKUP(shipments[[#This Row],[PID]],products[PID],products[Cost_per_box],"NA",0)</f>
        <v>10.23</v>
      </c>
      <c r="N2509">
        <f>shipments[[#This Row],[Boxes]]*shipments[[#This Row],[Cost Per Box]]</f>
        <v>1831.17</v>
      </c>
      <c r="O2509">
        <f>shipments[[#This Row],[Sales Amount]]-shipments[[#This Row],[Total Cost]]</f>
        <v>1197.33</v>
      </c>
      <c r="P2509" s="9">
        <f>shipments[[#This Row],[Profit]]/shipments[[#This Row],[Sales Amount]]</f>
        <v>0.39535413571074784</v>
      </c>
    </row>
    <row r="2510" spans="1:16" x14ac:dyDescent="1">
      <c r="A2510" t="s">
        <v>2550</v>
      </c>
      <c r="B2510" t="s">
        <v>8043</v>
      </c>
      <c r="C2510" t="s">
        <v>8020</v>
      </c>
      <c r="D2510" t="s">
        <v>8032</v>
      </c>
      <c r="E2510" s="1">
        <v>45099</v>
      </c>
      <c r="F2510">
        <v>6075</v>
      </c>
      <c r="G2510">
        <v>304</v>
      </c>
      <c r="H2510" t="s">
        <v>6</v>
      </c>
      <c r="I2510" t="str">
        <f>_xlfn.XLOOKUP(shipments[[#This Row],[SPID]],people[SPID],people[Sales_person],"NA",0)</f>
        <v>Ches Bonnell</v>
      </c>
      <c r="J2510">
        <f>YEAR(shipments[[#This Row],[Shipdate]])</f>
        <v>2023</v>
      </c>
      <c r="K2510">
        <f>MONTH(shipments[[#This Row],[Shipdate]])</f>
        <v>6</v>
      </c>
      <c r="L2510" t="str">
        <f>TEXT(shipments[[#This Row],[Shipdate]],"mmmm")</f>
        <v>June</v>
      </c>
      <c r="M2510">
        <f>_xlfn.XLOOKUP(shipments[[#This Row],[PID]],products[PID],products[Cost_per_box],"NA",0)</f>
        <v>10.23</v>
      </c>
      <c r="N2510">
        <f>shipments[[#This Row],[Boxes]]*shipments[[#This Row],[Cost Per Box]]</f>
        <v>3109.92</v>
      </c>
      <c r="O2510">
        <f>shipments[[#This Row],[Sales Amount]]-shipments[[#This Row],[Total Cost]]</f>
        <v>2965.08</v>
      </c>
      <c r="P2510" s="9">
        <f>shipments[[#This Row],[Profit]]/shipments[[#This Row],[Sales Amount]]</f>
        <v>0.48807901234567902</v>
      </c>
    </row>
    <row r="2511" spans="1:16" x14ac:dyDescent="1">
      <c r="A2511" t="s">
        <v>2551</v>
      </c>
      <c r="B2511" t="s">
        <v>8043</v>
      </c>
      <c r="C2511" t="s">
        <v>8020</v>
      </c>
      <c r="D2511" t="s">
        <v>8037</v>
      </c>
      <c r="E2511" s="1">
        <v>45380</v>
      </c>
      <c r="F2511">
        <v>7742.25</v>
      </c>
      <c r="G2511">
        <v>408</v>
      </c>
      <c r="H2511" t="s">
        <v>6</v>
      </c>
      <c r="I2511" t="str">
        <f>_xlfn.XLOOKUP(shipments[[#This Row],[SPID]],people[SPID],people[Sales_person],"NA",0)</f>
        <v>Ches Bonnell</v>
      </c>
      <c r="J2511">
        <f>YEAR(shipments[[#This Row],[Shipdate]])</f>
        <v>2024</v>
      </c>
      <c r="K2511">
        <f>MONTH(shipments[[#This Row],[Shipdate]])</f>
        <v>3</v>
      </c>
      <c r="L2511" t="str">
        <f>TEXT(shipments[[#This Row],[Shipdate]],"mmmm")</f>
        <v>March</v>
      </c>
      <c r="M2511">
        <f>_xlfn.XLOOKUP(shipments[[#This Row],[PID]],products[PID],products[Cost_per_box],"NA",0)</f>
        <v>10.23</v>
      </c>
      <c r="N2511">
        <f>shipments[[#This Row],[Boxes]]*shipments[[#This Row],[Cost Per Box]]</f>
        <v>4173.84</v>
      </c>
      <c r="O2511">
        <f>shipments[[#This Row],[Sales Amount]]-shipments[[#This Row],[Total Cost]]</f>
        <v>3568.41</v>
      </c>
      <c r="P2511" s="9">
        <f>shipments[[#This Row],[Profit]]/shipments[[#This Row],[Sales Amount]]</f>
        <v>0.46090090090090086</v>
      </c>
    </row>
    <row r="2512" spans="1:16" x14ac:dyDescent="1">
      <c r="A2512" t="s">
        <v>2552</v>
      </c>
      <c r="B2512" t="s">
        <v>8043</v>
      </c>
      <c r="C2512" t="s">
        <v>8021</v>
      </c>
      <c r="D2512" t="s">
        <v>8036</v>
      </c>
      <c r="E2512" s="1">
        <v>44966</v>
      </c>
      <c r="F2512">
        <v>6752.25</v>
      </c>
      <c r="G2512">
        <v>483</v>
      </c>
      <c r="H2512" t="s">
        <v>6</v>
      </c>
      <c r="I2512" t="str">
        <f>_xlfn.XLOOKUP(shipments[[#This Row],[SPID]],people[SPID],people[Sales_person],"NA",0)</f>
        <v>Ches Bonnell</v>
      </c>
      <c r="J2512">
        <f>YEAR(shipments[[#This Row],[Shipdate]])</f>
        <v>2023</v>
      </c>
      <c r="K2512">
        <f>MONTH(shipments[[#This Row],[Shipdate]])</f>
        <v>2</v>
      </c>
      <c r="L2512" t="str">
        <f>TEXT(shipments[[#This Row],[Shipdate]],"mmmm")</f>
        <v>February</v>
      </c>
      <c r="M2512">
        <f>_xlfn.XLOOKUP(shipments[[#This Row],[PID]],products[PID],products[Cost_per_box],"NA",0)</f>
        <v>4.74</v>
      </c>
      <c r="N2512">
        <f>shipments[[#This Row],[Boxes]]*shipments[[#This Row],[Cost Per Box]]</f>
        <v>2289.42</v>
      </c>
      <c r="O2512">
        <f>shipments[[#This Row],[Sales Amount]]-shipments[[#This Row],[Total Cost]]</f>
        <v>4462.83</v>
      </c>
      <c r="P2512" s="9">
        <f>shipments[[#This Row],[Profit]]/shipments[[#This Row],[Sales Amount]]</f>
        <v>0.66093968677107628</v>
      </c>
    </row>
    <row r="2513" spans="1:16" x14ac:dyDescent="1">
      <c r="A2513" t="s">
        <v>2553</v>
      </c>
      <c r="B2513" t="s">
        <v>8043</v>
      </c>
      <c r="C2513" t="s">
        <v>8021</v>
      </c>
      <c r="D2513" t="s">
        <v>8036</v>
      </c>
      <c r="E2513" s="1">
        <v>45128</v>
      </c>
      <c r="F2513">
        <v>7976.25</v>
      </c>
      <c r="G2513">
        <v>614</v>
      </c>
      <c r="H2513" t="s">
        <v>6</v>
      </c>
      <c r="I2513" t="str">
        <f>_xlfn.XLOOKUP(shipments[[#This Row],[SPID]],people[SPID],people[Sales_person],"NA",0)</f>
        <v>Ches Bonnell</v>
      </c>
      <c r="J2513">
        <f>YEAR(shipments[[#This Row],[Shipdate]])</f>
        <v>2023</v>
      </c>
      <c r="K2513">
        <f>MONTH(shipments[[#This Row],[Shipdate]])</f>
        <v>7</v>
      </c>
      <c r="L2513" t="str">
        <f>TEXT(shipments[[#This Row],[Shipdate]],"mmmm")</f>
        <v>July</v>
      </c>
      <c r="M2513">
        <f>_xlfn.XLOOKUP(shipments[[#This Row],[PID]],products[PID],products[Cost_per_box],"NA",0)</f>
        <v>4.74</v>
      </c>
      <c r="N2513">
        <f>shipments[[#This Row],[Boxes]]*shipments[[#This Row],[Cost Per Box]]</f>
        <v>2910.36</v>
      </c>
      <c r="O2513">
        <f>shipments[[#This Row],[Sales Amount]]-shipments[[#This Row],[Total Cost]]</f>
        <v>5065.8899999999994</v>
      </c>
      <c r="P2513" s="9">
        <f>shipments[[#This Row],[Profit]]/shipments[[#This Row],[Sales Amount]]</f>
        <v>0.63512176774800178</v>
      </c>
    </row>
    <row r="2514" spans="1:16" x14ac:dyDescent="1">
      <c r="A2514" t="s">
        <v>2554</v>
      </c>
      <c r="B2514" t="s">
        <v>8043</v>
      </c>
      <c r="C2514" t="s">
        <v>8021</v>
      </c>
      <c r="D2514" t="s">
        <v>8032</v>
      </c>
      <c r="E2514" s="1">
        <v>45482</v>
      </c>
      <c r="F2514">
        <v>373.5</v>
      </c>
      <c r="G2514">
        <v>27</v>
      </c>
      <c r="H2514" t="s">
        <v>17</v>
      </c>
      <c r="I2514" t="str">
        <f>_xlfn.XLOOKUP(shipments[[#This Row],[SPID]],people[SPID],people[Sales_person],"NA",0)</f>
        <v>Ches Bonnell</v>
      </c>
      <c r="J2514">
        <f>YEAR(shipments[[#This Row],[Shipdate]])</f>
        <v>2024</v>
      </c>
      <c r="K2514">
        <f>MONTH(shipments[[#This Row],[Shipdate]])</f>
        <v>7</v>
      </c>
      <c r="L2514" t="str">
        <f>TEXT(shipments[[#This Row],[Shipdate]],"mmmm")</f>
        <v>July</v>
      </c>
      <c r="M2514">
        <f>_xlfn.XLOOKUP(shipments[[#This Row],[PID]],products[PID],products[Cost_per_box],"NA",0)</f>
        <v>4.74</v>
      </c>
      <c r="N2514">
        <f>shipments[[#This Row],[Boxes]]*shipments[[#This Row],[Cost Per Box]]</f>
        <v>127.98</v>
      </c>
      <c r="O2514">
        <f>shipments[[#This Row],[Sales Amount]]-shipments[[#This Row],[Total Cost]]</f>
        <v>245.51999999999998</v>
      </c>
      <c r="P2514" s="9">
        <f>shipments[[#This Row],[Profit]]/shipments[[#This Row],[Sales Amount]]</f>
        <v>0.65734939759036137</v>
      </c>
    </row>
    <row r="2515" spans="1:16" x14ac:dyDescent="1">
      <c r="A2515" t="s">
        <v>2555</v>
      </c>
      <c r="B2515" t="s">
        <v>8043</v>
      </c>
      <c r="C2515" t="s">
        <v>8021</v>
      </c>
      <c r="D2515" t="s">
        <v>8035</v>
      </c>
      <c r="E2515" s="1">
        <v>45293</v>
      </c>
      <c r="F2515">
        <v>6903</v>
      </c>
      <c r="G2515">
        <v>531</v>
      </c>
      <c r="H2515" t="s">
        <v>6</v>
      </c>
      <c r="I2515" t="str">
        <f>_xlfn.XLOOKUP(shipments[[#This Row],[SPID]],people[SPID],people[Sales_person],"NA",0)</f>
        <v>Ches Bonnell</v>
      </c>
      <c r="J2515">
        <f>YEAR(shipments[[#This Row],[Shipdate]])</f>
        <v>2024</v>
      </c>
      <c r="K2515">
        <f>MONTH(shipments[[#This Row],[Shipdate]])</f>
        <v>1</v>
      </c>
      <c r="L2515" t="str">
        <f>TEXT(shipments[[#This Row],[Shipdate]],"mmmm")</f>
        <v>January</v>
      </c>
      <c r="M2515">
        <f>_xlfn.XLOOKUP(shipments[[#This Row],[PID]],products[PID],products[Cost_per_box],"NA",0)</f>
        <v>4.74</v>
      </c>
      <c r="N2515">
        <f>shipments[[#This Row],[Boxes]]*shipments[[#This Row],[Cost Per Box]]</f>
        <v>2516.94</v>
      </c>
      <c r="O2515">
        <f>shipments[[#This Row],[Sales Amount]]-shipments[[#This Row],[Total Cost]]</f>
        <v>4386.0599999999995</v>
      </c>
      <c r="P2515" s="9">
        <f>shipments[[#This Row],[Profit]]/shipments[[#This Row],[Sales Amount]]</f>
        <v>0.63538461538461533</v>
      </c>
    </row>
    <row r="2516" spans="1:16" x14ac:dyDescent="1">
      <c r="A2516" t="s">
        <v>2556</v>
      </c>
      <c r="B2516" t="s">
        <v>8043</v>
      </c>
      <c r="C2516" t="s">
        <v>8021</v>
      </c>
      <c r="D2516" t="s">
        <v>8037</v>
      </c>
      <c r="E2516" s="1">
        <v>45124</v>
      </c>
      <c r="F2516">
        <v>4506.75</v>
      </c>
      <c r="G2516">
        <v>282</v>
      </c>
      <c r="H2516" t="s">
        <v>6</v>
      </c>
      <c r="I2516" t="str">
        <f>_xlfn.XLOOKUP(shipments[[#This Row],[SPID]],people[SPID],people[Sales_person],"NA",0)</f>
        <v>Ches Bonnell</v>
      </c>
      <c r="J2516">
        <f>YEAR(shipments[[#This Row],[Shipdate]])</f>
        <v>2023</v>
      </c>
      <c r="K2516">
        <f>MONTH(shipments[[#This Row],[Shipdate]])</f>
        <v>7</v>
      </c>
      <c r="L2516" t="str">
        <f>TEXT(shipments[[#This Row],[Shipdate]],"mmmm")</f>
        <v>July</v>
      </c>
      <c r="M2516">
        <f>_xlfn.XLOOKUP(shipments[[#This Row],[PID]],products[PID],products[Cost_per_box],"NA",0)</f>
        <v>4.74</v>
      </c>
      <c r="N2516">
        <f>shipments[[#This Row],[Boxes]]*shipments[[#This Row],[Cost Per Box]]</f>
        <v>1336.68</v>
      </c>
      <c r="O2516">
        <f>shipments[[#This Row],[Sales Amount]]-shipments[[#This Row],[Total Cost]]</f>
        <v>3170.0699999999997</v>
      </c>
      <c r="P2516" s="9">
        <f>shipments[[#This Row],[Profit]]/shipments[[#This Row],[Sales Amount]]</f>
        <v>0.70340489266100847</v>
      </c>
    </row>
    <row r="2517" spans="1:16" x14ac:dyDescent="1">
      <c r="A2517" t="s">
        <v>2557</v>
      </c>
      <c r="B2517" t="s">
        <v>8043</v>
      </c>
      <c r="C2517" t="s">
        <v>8021</v>
      </c>
      <c r="D2517" t="s">
        <v>8033</v>
      </c>
      <c r="E2517" s="1">
        <v>45244</v>
      </c>
      <c r="F2517">
        <v>5764.5</v>
      </c>
      <c r="G2517">
        <v>385</v>
      </c>
      <c r="H2517" t="s">
        <v>6</v>
      </c>
      <c r="I2517" t="str">
        <f>_xlfn.XLOOKUP(shipments[[#This Row],[SPID]],people[SPID],people[Sales_person],"NA",0)</f>
        <v>Ches Bonnell</v>
      </c>
      <c r="J2517">
        <f>YEAR(shipments[[#This Row],[Shipdate]])</f>
        <v>2023</v>
      </c>
      <c r="K2517">
        <f>MONTH(shipments[[#This Row],[Shipdate]])</f>
        <v>11</v>
      </c>
      <c r="L2517" t="str">
        <f>TEXT(shipments[[#This Row],[Shipdate]],"mmmm")</f>
        <v>November</v>
      </c>
      <c r="M2517">
        <f>_xlfn.XLOOKUP(shipments[[#This Row],[PID]],products[PID],products[Cost_per_box],"NA",0)</f>
        <v>4.74</v>
      </c>
      <c r="N2517">
        <f>shipments[[#This Row],[Boxes]]*shipments[[#This Row],[Cost Per Box]]</f>
        <v>1824.9</v>
      </c>
      <c r="O2517">
        <f>shipments[[#This Row],[Sales Amount]]-shipments[[#This Row],[Total Cost]]</f>
        <v>3939.6</v>
      </c>
      <c r="P2517" s="9">
        <f>shipments[[#This Row],[Profit]]/shipments[[#This Row],[Sales Amount]]</f>
        <v>0.68342440801457194</v>
      </c>
    </row>
    <row r="2518" spans="1:16" x14ac:dyDescent="1">
      <c r="A2518" t="s">
        <v>2558</v>
      </c>
      <c r="B2518" t="s">
        <v>8043</v>
      </c>
      <c r="C2518" t="s">
        <v>8021</v>
      </c>
      <c r="D2518" t="s">
        <v>8034</v>
      </c>
      <c r="E2518" s="1">
        <v>45127</v>
      </c>
      <c r="F2518">
        <v>2682</v>
      </c>
      <c r="G2518">
        <v>168</v>
      </c>
      <c r="H2518" t="s">
        <v>6</v>
      </c>
      <c r="I2518" t="str">
        <f>_xlfn.XLOOKUP(shipments[[#This Row],[SPID]],people[SPID],people[Sales_person],"NA",0)</f>
        <v>Ches Bonnell</v>
      </c>
      <c r="J2518">
        <f>YEAR(shipments[[#This Row],[Shipdate]])</f>
        <v>2023</v>
      </c>
      <c r="K2518">
        <f>MONTH(shipments[[#This Row],[Shipdate]])</f>
        <v>7</v>
      </c>
      <c r="L2518" t="str">
        <f>TEXT(shipments[[#This Row],[Shipdate]],"mmmm")</f>
        <v>July</v>
      </c>
      <c r="M2518">
        <f>_xlfn.XLOOKUP(shipments[[#This Row],[PID]],products[PID],products[Cost_per_box],"NA",0)</f>
        <v>4.74</v>
      </c>
      <c r="N2518">
        <f>shipments[[#This Row],[Boxes]]*shipments[[#This Row],[Cost Per Box]]</f>
        <v>796.32</v>
      </c>
      <c r="O2518">
        <f>shipments[[#This Row],[Sales Amount]]-shipments[[#This Row],[Total Cost]]</f>
        <v>1885.6799999999998</v>
      </c>
      <c r="P2518" s="9">
        <f>shipments[[#This Row],[Profit]]/shipments[[#This Row],[Sales Amount]]</f>
        <v>0.70308724832214764</v>
      </c>
    </row>
    <row r="2519" spans="1:16" x14ac:dyDescent="1">
      <c r="A2519" t="s">
        <v>2559</v>
      </c>
      <c r="B2519" t="s">
        <v>8043</v>
      </c>
      <c r="C2519" t="s">
        <v>8022</v>
      </c>
      <c r="D2519" t="s">
        <v>8036</v>
      </c>
      <c r="E2519" s="1">
        <v>44949</v>
      </c>
      <c r="F2519">
        <v>6918.75</v>
      </c>
      <c r="G2519">
        <v>865</v>
      </c>
      <c r="H2519" t="s">
        <v>6</v>
      </c>
      <c r="I2519" t="str">
        <f>_xlfn.XLOOKUP(shipments[[#This Row],[SPID]],people[SPID],people[Sales_person],"NA",0)</f>
        <v>Ches Bonnell</v>
      </c>
      <c r="J2519">
        <f>YEAR(shipments[[#This Row],[Shipdate]])</f>
        <v>2023</v>
      </c>
      <c r="K2519">
        <f>MONTH(shipments[[#This Row],[Shipdate]])</f>
        <v>1</v>
      </c>
      <c r="L2519" t="str">
        <f>TEXT(shipments[[#This Row],[Shipdate]],"mmmm")</f>
        <v>January</v>
      </c>
      <c r="M2519">
        <f>_xlfn.XLOOKUP(shipments[[#This Row],[PID]],products[PID],products[Cost_per_box],"NA",0)</f>
        <v>10.51</v>
      </c>
      <c r="N2519">
        <f>shipments[[#This Row],[Boxes]]*shipments[[#This Row],[Cost Per Box]]</f>
        <v>9091.15</v>
      </c>
      <c r="O2519">
        <f>shipments[[#This Row],[Sales Amount]]-shipments[[#This Row],[Total Cost]]</f>
        <v>-2172.3999999999996</v>
      </c>
      <c r="P2519" s="9">
        <f>shipments[[#This Row],[Profit]]/shipments[[#This Row],[Sales Amount]]</f>
        <v>-0.31398735320686533</v>
      </c>
    </row>
    <row r="2520" spans="1:16" x14ac:dyDescent="1">
      <c r="A2520" t="s">
        <v>2560</v>
      </c>
      <c r="B2520" t="s">
        <v>8043</v>
      </c>
      <c r="C2520" t="s">
        <v>8022</v>
      </c>
      <c r="D2520" t="s">
        <v>8036</v>
      </c>
      <c r="E2520" s="1">
        <v>45327</v>
      </c>
      <c r="F2520">
        <v>4106.25</v>
      </c>
      <c r="G2520">
        <v>685</v>
      </c>
      <c r="H2520" t="s">
        <v>6</v>
      </c>
      <c r="I2520" t="str">
        <f>_xlfn.XLOOKUP(shipments[[#This Row],[SPID]],people[SPID],people[Sales_person],"NA",0)</f>
        <v>Ches Bonnell</v>
      </c>
      <c r="J2520">
        <f>YEAR(shipments[[#This Row],[Shipdate]])</f>
        <v>2024</v>
      </c>
      <c r="K2520">
        <f>MONTH(shipments[[#This Row],[Shipdate]])</f>
        <v>2</v>
      </c>
      <c r="L2520" t="str">
        <f>TEXT(shipments[[#This Row],[Shipdate]],"mmmm")</f>
        <v>February</v>
      </c>
      <c r="M2520">
        <f>_xlfn.XLOOKUP(shipments[[#This Row],[PID]],products[PID],products[Cost_per_box],"NA",0)</f>
        <v>10.51</v>
      </c>
      <c r="N2520">
        <f>shipments[[#This Row],[Boxes]]*shipments[[#This Row],[Cost Per Box]]</f>
        <v>7199.3499999999995</v>
      </c>
      <c r="O2520">
        <f>shipments[[#This Row],[Sales Amount]]-shipments[[#This Row],[Total Cost]]</f>
        <v>-3093.0999999999995</v>
      </c>
      <c r="P2520" s="9">
        <f>shipments[[#This Row],[Profit]]/shipments[[#This Row],[Sales Amount]]</f>
        <v>-0.75326636225266352</v>
      </c>
    </row>
    <row r="2521" spans="1:16" x14ac:dyDescent="1">
      <c r="A2521" t="s">
        <v>2561</v>
      </c>
      <c r="B2521" t="s">
        <v>8043</v>
      </c>
      <c r="C2521" t="s">
        <v>8023</v>
      </c>
      <c r="D2521" t="s">
        <v>8032</v>
      </c>
      <c r="E2521" s="1">
        <v>45047</v>
      </c>
      <c r="F2521">
        <v>4648.5</v>
      </c>
      <c r="G2521">
        <v>291</v>
      </c>
      <c r="H2521" t="s">
        <v>39</v>
      </c>
      <c r="I2521" t="str">
        <f>_xlfn.XLOOKUP(shipments[[#This Row],[SPID]],people[SPID],people[Sales_person],"NA",0)</f>
        <v>Ches Bonnell</v>
      </c>
      <c r="J2521">
        <f>YEAR(shipments[[#This Row],[Shipdate]])</f>
        <v>2023</v>
      </c>
      <c r="K2521">
        <f>MONTH(shipments[[#This Row],[Shipdate]])</f>
        <v>5</v>
      </c>
      <c r="L2521" t="str">
        <f>TEXT(shipments[[#This Row],[Shipdate]],"mmmm")</f>
        <v>May</v>
      </c>
      <c r="M2521">
        <f>_xlfn.XLOOKUP(shipments[[#This Row],[PID]],products[PID],products[Cost_per_box],"NA",0)</f>
        <v>6.43</v>
      </c>
      <c r="N2521">
        <f>shipments[[#This Row],[Boxes]]*shipments[[#This Row],[Cost Per Box]]</f>
        <v>1871.1299999999999</v>
      </c>
      <c r="O2521">
        <f>shipments[[#This Row],[Sales Amount]]-shipments[[#This Row],[Total Cost]]</f>
        <v>2777.37</v>
      </c>
      <c r="P2521" s="9">
        <f>shipments[[#This Row],[Profit]]/shipments[[#This Row],[Sales Amount]]</f>
        <v>0.59747660535656666</v>
      </c>
    </row>
    <row r="2522" spans="1:16" x14ac:dyDescent="1">
      <c r="A2522" t="s">
        <v>2562</v>
      </c>
      <c r="B2522" t="s">
        <v>8043</v>
      </c>
      <c r="C2522" t="s">
        <v>8024</v>
      </c>
      <c r="D2522" t="s">
        <v>8034</v>
      </c>
      <c r="E2522" s="1">
        <v>45293</v>
      </c>
      <c r="F2522">
        <v>2326.5</v>
      </c>
      <c r="G2522">
        <v>117</v>
      </c>
      <c r="H2522" t="s">
        <v>6</v>
      </c>
      <c r="I2522" t="str">
        <f>_xlfn.XLOOKUP(shipments[[#This Row],[SPID]],people[SPID],people[Sales_person],"NA",0)</f>
        <v>Ches Bonnell</v>
      </c>
      <c r="J2522">
        <f>YEAR(shipments[[#This Row],[Shipdate]])</f>
        <v>2024</v>
      </c>
      <c r="K2522">
        <f>MONTH(shipments[[#This Row],[Shipdate]])</f>
        <v>1</v>
      </c>
      <c r="L2522" t="str">
        <f>TEXT(shipments[[#This Row],[Shipdate]],"mmmm")</f>
        <v>January</v>
      </c>
      <c r="M2522">
        <f>_xlfn.XLOOKUP(shipments[[#This Row],[PID]],products[PID],products[Cost_per_box],"NA",0)</f>
        <v>12.41</v>
      </c>
      <c r="N2522">
        <f>shipments[[#This Row],[Boxes]]*shipments[[#This Row],[Cost Per Box]]</f>
        <v>1451.97</v>
      </c>
      <c r="O2522">
        <f>shipments[[#This Row],[Sales Amount]]-shipments[[#This Row],[Total Cost]]</f>
        <v>874.53</v>
      </c>
      <c r="P2522" s="9">
        <f>shipments[[#This Row],[Profit]]/shipments[[#This Row],[Sales Amount]]</f>
        <v>0.37589941972920693</v>
      </c>
    </row>
    <row r="2523" spans="1:16" x14ac:dyDescent="1">
      <c r="A2523" t="s">
        <v>2563</v>
      </c>
      <c r="B2523" t="s">
        <v>8043</v>
      </c>
      <c r="C2523" t="s">
        <v>8025</v>
      </c>
      <c r="D2523" t="s">
        <v>8033</v>
      </c>
      <c r="E2523" s="1">
        <v>45296</v>
      </c>
      <c r="F2523">
        <v>2976.75</v>
      </c>
      <c r="G2523">
        <v>176</v>
      </c>
      <c r="H2523" t="s">
        <v>6</v>
      </c>
      <c r="I2523" t="str">
        <f>_xlfn.XLOOKUP(shipments[[#This Row],[SPID]],people[SPID],people[Sales_person],"NA",0)</f>
        <v>Ches Bonnell</v>
      </c>
      <c r="J2523">
        <f>YEAR(shipments[[#This Row],[Shipdate]])</f>
        <v>2024</v>
      </c>
      <c r="K2523">
        <f>MONTH(shipments[[#This Row],[Shipdate]])</f>
        <v>1</v>
      </c>
      <c r="L2523" t="str">
        <f>TEXT(shipments[[#This Row],[Shipdate]],"mmmm")</f>
        <v>January</v>
      </c>
      <c r="M2523">
        <f>_xlfn.XLOOKUP(shipments[[#This Row],[PID]],products[PID],products[Cost_per_box],"NA",0)</f>
        <v>9.57</v>
      </c>
      <c r="N2523">
        <f>shipments[[#This Row],[Boxes]]*shipments[[#This Row],[Cost Per Box]]</f>
        <v>1684.3200000000002</v>
      </c>
      <c r="O2523">
        <f>shipments[[#This Row],[Sales Amount]]-shipments[[#This Row],[Total Cost]]</f>
        <v>1292.4299999999998</v>
      </c>
      <c r="P2523" s="9">
        <f>shipments[[#This Row],[Profit]]/shipments[[#This Row],[Sales Amount]]</f>
        <v>0.43417485512723603</v>
      </c>
    </row>
    <row r="2524" spans="1:16" x14ac:dyDescent="1">
      <c r="A2524" t="s">
        <v>2564</v>
      </c>
      <c r="B2524" t="s">
        <v>8043</v>
      </c>
      <c r="C2524" t="s">
        <v>8025</v>
      </c>
      <c r="D2524" t="s">
        <v>8034</v>
      </c>
      <c r="E2524" s="1">
        <v>45533</v>
      </c>
      <c r="F2524">
        <v>4893.75</v>
      </c>
      <c r="G2524">
        <v>350</v>
      </c>
      <c r="H2524" t="s">
        <v>17</v>
      </c>
      <c r="I2524" t="str">
        <f>_xlfn.XLOOKUP(shipments[[#This Row],[SPID]],people[SPID],people[Sales_person],"NA",0)</f>
        <v>Ches Bonnell</v>
      </c>
      <c r="J2524">
        <f>YEAR(shipments[[#This Row],[Shipdate]])</f>
        <v>2024</v>
      </c>
      <c r="K2524">
        <f>MONTH(shipments[[#This Row],[Shipdate]])</f>
        <v>8</v>
      </c>
      <c r="L2524" t="str">
        <f>TEXT(shipments[[#This Row],[Shipdate]],"mmmm")</f>
        <v>August</v>
      </c>
      <c r="M2524">
        <f>_xlfn.XLOOKUP(shipments[[#This Row],[PID]],products[PID],products[Cost_per_box],"NA",0)</f>
        <v>9.57</v>
      </c>
      <c r="N2524">
        <f>shipments[[#This Row],[Boxes]]*shipments[[#This Row],[Cost Per Box]]</f>
        <v>3349.5</v>
      </c>
      <c r="O2524">
        <f>shipments[[#This Row],[Sales Amount]]-shipments[[#This Row],[Total Cost]]</f>
        <v>1544.25</v>
      </c>
      <c r="P2524" s="9">
        <f>shipments[[#This Row],[Profit]]/shipments[[#This Row],[Sales Amount]]</f>
        <v>0.31555555555555553</v>
      </c>
    </row>
    <row r="2525" spans="1:16" x14ac:dyDescent="1">
      <c r="A2525" t="s">
        <v>2565</v>
      </c>
      <c r="B2525" t="s">
        <v>8043</v>
      </c>
      <c r="C2525" t="s">
        <v>8025</v>
      </c>
      <c r="D2525" t="s">
        <v>8037</v>
      </c>
      <c r="E2525" s="1">
        <v>45238</v>
      </c>
      <c r="F2525">
        <v>5460.75</v>
      </c>
      <c r="G2525">
        <v>342</v>
      </c>
      <c r="H2525" t="s">
        <v>6</v>
      </c>
      <c r="I2525" t="str">
        <f>_xlfn.XLOOKUP(shipments[[#This Row],[SPID]],people[SPID],people[Sales_person],"NA",0)</f>
        <v>Ches Bonnell</v>
      </c>
      <c r="J2525">
        <f>YEAR(shipments[[#This Row],[Shipdate]])</f>
        <v>2023</v>
      </c>
      <c r="K2525">
        <f>MONTH(shipments[[#This Row],[Shipdate]])</f>
        <v>11</v>
      </c>
      <c r="L2525" t="str">
        <f>TEXT(shipments[[#This Row],[Shipdate]],"mmmm")</f>
        <v>November</v>
      </c>
      <c r="M2525">
        <f>_xlfn.XLOOKUP(shipments[[#This Row],[PID]],products[PID],products[Cost_per_box],"NA",0)</f>
        <v>9.57</v>
      </c>
      <c r="N2525">
        <f>shipments[[#This Row],[Boxes]]*shipments[[#This Row],[Cost Per Box]]</f>
        <v>3272.94</v>
      </c>
      <c r="O2525">
        <f>shipments[[#This Row],[Sales Amount]]-shipments[[#This Row],[Total Cost]]</f>
        <v>2187.81</v>
      </c>
      <c r="P2525" s="9">
        <f>shipments[[#This Row],[Profit]]/shipments[[#This Row],[Sales Amount]]</f>
        <v>0.4006427688504326</v>
      </c>
    </row>
    <row r="2526" spans="1:16" x14ac:dyDescent="1">
      <c r="A2526" t="s">
        <v>2566</v>
      </c>
      <c r="B2526" t="s">
        <v>8043</v>
      </c>
      <c r="C2526" t="s">
        <v>8026</v>
      </c>
      <c r="D2526" t="s">
        <v>8035</v>
      </c>
      <c r="E2526" s="1">
        <v>45496</v>
      </c>
      <c r="F2526">
        <v>3422.25</v>
      </c>
      <c r="G2526">
        <v>343</v>
      </c>
      <c r="H2526" t="s">
        <v>17</v>
      </c>
      <c r="I2526" t="str">
        <f>_xlfn.XLOOKUP(shipments[[#This Row],[SPID]],people[SPID],people[Sales_person],"NA",0)</f>
        <v>Ches Bonnell</v>
      </c>
      <c r="J2526">
        <f>YEAR(shipments[[#This Row],[Shipdate]])</f>
        <v>2024</v>
      </c>
      <c r="K2526">
        <f>MONTH(shipments[[#This Row],[Shipdate]])</f>
        <v>7</v>
      </c>
      <c r="L2526" t="str">
        <f>TEXT(shipments[[#This Row],[Shipdate]],"mmmm")</f>
        <v>July</v>
      </c>
      <c r="M2526">
        <f>_xlfn.XLOOKUP(shipments[[#This Row],[PID]],products[PID],products[Cost_per_box],"NA",0)</f>
        <v>8.43</v>
      </c>
      <c r="N2526">
        <f>shipments[[#This Row],[Boxes]]*shipments[[#This Row],[Cost Per Box]]</f>
        <v>2891.49</v>
      </c>
      <c r="O2526">
        <f>shipments[[#This Row],[Sales Amount]]-shipments[[#This Row],[Total Cost]]</f>
        <v>530.76000000000022</v>
      </c>
      <c r="P2526" s="9">
        <f>shipments[[#This Row],[Profit]]/shipments[[#This Row],[Sales Amount]]</f>
        <v>0.15509094893710285</v>
      </c>
    </row>
    <row r="2527" spans="1:16" x14ac:dyDescent="1">
      <c r="A2527" t="s">
        <v>2567</v>
      </c>
      <c r="B2527" t="s">
        <v>8043</v>
      </c>
      <c r="C2527" t="s">
        <v>8026</v>
      </c>
      <c r="D2527" t="s">
        <v>8036</v>
      </c>
      <c r="E2527" s="1">
        <v>45366</v>
      </c>
      <c r="F2527">
        <v>6599.25</v>
      </c>
      <c r="G2527">
        <v>943</v>
      </c>
      <c r="H2527" t="s">
        <v>6</v>
      </c>
      <c r="I2527" t="str">
        <f>_xlfn.XLOOKUP(shipments[[#This Row],[SPID]],people[SPID],people[Sales_person],"NA",0)</f>
        <v>Ches Bonnell</v>
      </c>
      <c r="J2527">
        <f>YEAR(shipments[[#This Row],[Shipdate]])</f>
        <v>2024</v>
      </c>
      <c r="K2527">
        <f>MONTH(shipments[[#This Row],[Shipdate]])</f>
        <v>3</v>
      </c>
      <c r="L2527" t="str">
        <f>TEXT(shipments[[#This Row],[Shipdate]],"mmmm")</f>
        <v>March</v>
      </c>
      <c r="M2527">
        <f>_xlfn.XLOOKUP(shipments[[#This Row],[PID]],products[PID],products[Cost_per_box],"NA",0)</f>
        <v>8.43</v>
      </c>
      <c r="N2527">
        <f>shipments[[#This Row],[Boxes]]*shipments[[#This Row],[Cost Per Box]]</f>
        <v>7949.49</v>
      </c>
      <c r="O2527">
        <f>shipments[[#This Row],[Sales Amount]]-shipments[[#This Row],[Total Cost]]</f>
        <v>-1350.2399999999998</v>
      </c>
      <c r="P2527" s="9">
        <f>shipments[[#This Row],[Profit]]/shipments[[#This Row],[Sales Amount]]</f>
        <v>-0.20460506875781337</v>
      </c>
    </row>
    <row r="2528" spans="1:16" x14ac:dyDescent="1">
      <c r="A2528" t="s">
        <v>2568</v>
      </c>
      <c r="B2528" t="s">
        <v>8043</v>
      </c>
      <c r="C2528" t="s">
        <v>8027</v>
      </c>
      <c r="D2528" t="s">
        <v>8037</v>
      </c>
      <c r="E2528" s="1">
        <v>45295</v>
      </c>
      <c r="F2528">
        <v>1359</v>
      </c>
      <c r="G2528">
        <v>195</v>
      </c>
      <c r="H2528" t="s">
        <v>6</v>
      </c>
      <c r="I2528" t="str">
        <f>_xlfn.XLOOKUP(shipments[[#This Row],[SPID]],people[SPID],people[Sales_person],"NA",0)</f>
        <v>Ches Bonnell</v>
      </c>
      <c r="J2528">
        <f>YEAR(shipments[[#This Row],[Shipdate]])</f>
        <v>2024</v>
      </c>
      <c r="K2528">
        <f>MONTH(shipments[[#This Row],[Shipdate]])</f>
        <v>1</v>
      </c>
      <c r="L2528" t="str">
        <f>TEXT(shipments[[#This Row],[Shipdate]],"mmmm")</f>
        <v>January</v>
      </c>
      <c r="M2528">
        <f>_xlfn.XLOOKUP(shipments[[#This Row],[PID]],products[PID],products[Cost_per_box],"NA",0)</f>
        <v>6.8</v>
      </c>
      <c r="N2528">
        <f>shipments[[#This Row],[Boxes]]*shipments[[#This Row],[Cost Per Box]]</f>
        <v>1326</v>
      </c>
      <c r="O2528">
        <f>shipments[[#This Row],[Sales Amount]]-shipments[[#This Row],[Total Cost]]</f>
        <v>33</v>
      </c>
      <c r="P2528" s="9">
        <f>shipments[[#This Row],[Profit]]/shipments[[#This Row],[Sales Amount]]</f>
        <v>2.4282560706401765E-2</v>
      </c>
    </row>
    <row r="2529" spans="1:16" x14ac:dyDescent="1">
      <c r="A2529" t="s">
        <v>2569</v>
      </c>
      <c r="B2529" t="s">
        <v>8043</v>
      </c>
      <c r="C2529" t="s">
        <v>8027</v>
      </c>
      <c r="D2529" t="s">
        <v>8032</v>
      </c>
      <c r="E2529" s="1">
        <v>45483</v>
      </c>
      <c r="F2529">
        <v>4893.75</v>
      </c>
      <c r="G2529">
        <v>612</v>
      </c>
      <c r="H2529" t="s">
        <v>17</v>
      </c>
      <c r="I2529" t="str">
        <f>_xlfn.XLOOKUP(shipments[[#This Row],[SPID]],people[SPID],people[Sales_person],"NA",0)</f>
        <v>Ches Bonnell</v>
      </c>
      <c r="J2529">
        <f>YEAR(shipments[[#This Row],[Shipdate]])</f>
        <v>2024</v>
      </c>
      <c r="K2529">
        <f>MONTH(shipments[[#This Row],[Shipdate]])</f>
        <v>7</v>
      </c>
      <c r="L2529" t="str">
        <f>TEXT(shipments[[#This Row],[Shipdate]],"mmmm")</f>
        <v>July</v>
      </c>
      <c r="M2529">
        <f>_xlfn.XLOOKUP(shipments[[#This Row],[PID]],products[PID],products[Cost_per_box],"NA",0)</f>
        <v>6.8</v>
      </c>
      <c r="N2529">
        <f>shipments[[#This Row],[Boxes]]*shipments[[#This Row],[Cost Per Box]]</f>
        <v>4161.5999999999995</v>
      </c>
      <c r="O2529">
        <f>shipments[[#This Row],[Sales Amount]]-shipments[[#This Row],[Total Cost]]</f>
        <v>732.15000000000055</v>
      </c>
      <c r="P2529" s="9">
        <f>shipments[[#This Row],[Profit]]/shipments[[#This Row],[Sales Amount]]</f>
        <v>0.14960919540229897</v>
      </c>
    </row>
    <row r="2530" spans="1:16" x14ac:dyDescent="1">
      <c r="A2530" t="s">
        <v>2570</v>
      </c>
      <c r="B2530" t="s">
        <v>8043</v>
      </c>
      <c r="C2530" t="s">
        <v>8028</v>
      </c>
      <c r="D2530" t="s">
        <v>8032</v>
      </c>
      <c r="E2530" s="1">
        <v>45504</v>
      </c>
      <c r="F2530">
        <v>8082</v>
      </c>
      <c r="G2530">
        <v>289</v>
      </c>
      <c r="H2530" t="s">
        <v>17</v>
      </c>
      <c r="I2530" t="str">
        <f>_xlfn.XLOOKUP(shipments[[#This Row],[SPID]],people[SPID],people[Sales_person],"NA",0)</f>
        <v>Ches Bonnell</v>
      </c>
      <c r="J2530">
        <f>YEAR(shipments[[#This Row],[Shipdate]])</f>
        <v>2024</v>
      </c>
      <c r="K2530">
        <f>MONTH(shipments[[#This Row],[Shipdate]])</f>
        <v>7</v>
      </c>
      <c r="L2530" t="str">
        <f>TEXT(shipments[[#This Row],[Shipdate]],"mmmm")</f>
        <v>July</v>
      </c>
      <c r="M2530">
        <f>_xlfn.XLOOKUP(shipments[[#This Row],[PID]],products[PID],products[Cost_per_box],"NA",0)</f>
        <v>5.04</v>
      </c>
      <c r="N2530">
        <f>shipments[[#This Row],[Boxes]]*shipments[[#This Row],[Cost Per Box]]</f>
        <v>1456.56</v>
      </c>
      <c r="O2530">
        <f>shipments[[#This Row],[Sales Amount]]-shipments[[#This Row],[Total Cost]]</f>
        <v>6625.4400000000005</v>
      </c>
      <c r="P2530" s="9">
        <f>shipments[[#This Row],[Profit]]/shipments[[#This Row],[Sales Amount]]</f>
        <v>0.81977728285077955</v>
      </c>
    </row>
    <row r="2531" spans="1:16" x14ac:dyDescent="1">
      <c r="A2531" t="s">
        <v>2571</v>
      </c>
      <c r="B2531" t="s">
        <v>8043</v>
      </c>
      <c r="C2531" t="s">
        <v>8028</v>
      </c>
      <c r="D2531" t="s">
        <v>8037</v>
      </c>
      <c r="E2531" s="1">
        <v>45266</v>
      </c>
      <c r="F2531">
        <v>8561.25</v>
      </c>
      <c r="G2531">
        <v>343</v>
      </c>
      <c r="H2531" t="s">
        <v>6</v>
      </c>
      <c r="I2531" t="str">
        <f>_xlfn.XLOOKUP(shipments[[#This Row],[SPID]],people[SPID],people[Sales_person],"NA",0)</f>
        <v>Ches Bonnell</v>
      </c>
      <c r="J2531">
        <f>YEAR(shipments[[#This Row],[Shipdate]])</f>
        <v>2023</v>
      </c>
      <c r="K2531">
        <f>MONTH(shipments[[#This Row],[Shipdate]])</f>
        <v>12</v>
      </c>
      <c r="L2531" t="str">
        <f>TEXT(shipments[[#This Row],[Shipdate]],"mmmm")</f>
        <v>December</v>
      </c>
      <c r="M2531">
        <f>_xlfn.XLOOKUP(shipments[[#This Row],[PID]],products[PID],products[Cost_per_box],"NA",0)</f>
        <v>5.04</v>
      </c>
      <c r="N2531">
        <f>shipments[[#This Row],[Boxes]]*shipments[[#This Row],[Cost Per Box]]</f>
        <v>1728.72</v>
      </c>
      <c r="O2531">
        <f>shipments[[#This Row],[Sales Amount]]-shipments[[#This Row],[Total Cost]]</f>
        <v>6832.53</v>
      </c>
      <c r="P2531" s="9">
        <f>shipments[[#This Row],[Profit]]/shipments[[#This Row],[Sales Amount]]</f>
        <v>0.79807621550591323</v>
      </c>
    </row>
    <row r="2532" spans="1:16" x14ac:dyDescent="1">
      <c r="A2532" t="s">
        <v>2572</v>
      </c>
      <c r="B2532" t="s">
        <v>8043</v>
      </c>
      <c r="C2532" t="s">
        <v>8028</v>
      </c>
      <c r="D2532" t="s">
        <v>8032</v>
      </c>
      <c r="E2532" s="1">
        <v>45040</v>
      </c>
      <c r="F2532">
        <v>1395</v>
      </c>
      <c r="G2532">
        <v>52</v>
      </c>
      <c r="H2532" t="s">
        <v>6</v>
      </c>
      <c r="I2532" t="str">
        <f>_xlfn.XLOOKUP(shipments[[#This Row],[SPID]],people[SPID],people[Sales_person],"NA",0)</f>
        <v>Ches Bonnell</v>
      </c>
      <c r="J2532">
        <f>YEAR(shipments[[#This Row],[Shipdate]])</f>
        <v>2023</v>
      </c>
      <c r="K2532">
        <f>MONTH(shipments[[#This Row],[Shipdate]])</f>
        <v>4</v>
      </c>
      <c r="L2532" t="str">
        <f>TEXT(shipments[[#This Row],[Shipdate]],"mmmm")</f>
        <v>April</v>
      </c>
      <c r="M2532">
        <f>_xlfn.XLOOKUP(shipments[[#This Row],[PID]],products[PID],products[Cost_per_box],"NA",0)</f>
        <v>5.04</v>
      </c>
      <c r="N2532">
        <f>shipments[[#This Row],[Boxes]]*shipments[[#This Row],[Cost Per Box]]</f>
        <v>262.08</v>
      </c>
      <c r="O2532">
        <f>shipments[[#This Row],[Sales Amount]]-shipments[[#This Row],[Total Cost]]</f>
        <v>1132.92</v>
      </c>
      <c r="P2532" s="9">
        <f>shipments[[#This Row],[Profit]]/shipments[[#This Row],[Sales Amount]]</f>
        <v>0.81212903225806454</v>
      </c>
    </row>
    <row r="2533" spans="1:16" x14ac:dyDescent="1">
      <c r="A2533" t="s">
        <v>2573</v>
      </c>
      <c r="B2533" t="s">
        <v>8043</v>
      </c>
      <c r="C2533" t="s">
        <v>8029</v>
      </c>
      <c r="D2533" t="s">
        <v>8036</v>
      </c>
      <c r="E2533" s="1">
        <v>45433</v>
      </c>
      <c r="F2533">
        <v>11947.5</v>
      </c>
      <c r="G2533">
        <v>1087</v>
      </c>
      <c r="H2533" t="s">
        <v>6</v>
      </c>
      <c r="I2533" t="str">
        <f>_xlfn.XLOOKUP(shipments[[#This Row],[SPID]],people[SPID],people[Sales_person],"NA",0)</f>
        <v>Ches Bonnell</v>
      </c>
      <c r="J2533">
        <f>YEAR(shipments[[#This Row],[Shipdate]])</f>
        <v>2024</v>
      </c>
      <c r="K2533">
        <f>MONTH(shipments[[#This Row],[Shipdate]])</f>
        <v>5</v>
      </c>
      <c r="L2533" t="str">
        <f>TEXT(shipments[[#This Row],[Shipdate]],"mmmm")</f>
        <v>May</v>
      </c>
      <c r="M2533">
        <f>_xlfn.XLOOKUP(shipments[[#This Row],[PID]],products[PID],products[Cost_per_box],"NA",0)</f>
        <v>2.76</v>
      </c>
      <c r="N2533">
        <f>shipments[[#This Row],[Boxes]]*shipments[[#This Row],[Cost Per Box]]</f>
        <v>3000.12</v>
      </c>
      <c r="O2533">
        <f>shipments[[#This Row],[Sales Amount]]-shipments[[#This Row],[Total Cost]]</f>
        <v>8947.380000000001</v>
      </c>
      <c r="P2533" s="9">
        <f>shipments[[#This Row],[Profit]]/shipments[[#This Row],[Sales Amount]]</f>
        <v>0.74889139987445086</v>
      </c>
    </row>
    <row r="2534" spans="1:16" x14ac:dyDescent="1">
      <c r="A2534" t="s">
        <v>2574</v>
      </c>
      <c r="B2534" t="s">
        <v>8043</v>
      </c>
      <c r="C2534" t="s">
        <v>8029</v>
      </c>
      <c r="D2534" t="s">
        <v>8037</v>
      </c>
      <c r="E2534" s="1">
        <v>44946</v>
      </c>
      <c r="F2534">
        <v>13221</v>
      </c>
      <c r="G2534">
        <v>1202</v>
      </c>
      <c r="H2534" t="s">
        <v>6</v>
      </c>
      <c r="I2534" t="str">
        <f>_xlfn.XLOOKUP(shipments[[#This Row],[SPID]],people[SPID],people[Sales_person],"NA",0)</f>
        <v>Ches Bonnell</v>
      </c>
      <c r="J2534">
        <f>YEAR(shipments[[#This Row],[Shipdate]])</f>
        <v>2023</v>
      </c>
      <c r="K2534">
        <f>MONTH(shipments[[#This Row],[Shipdate]])</f>
        <v>1</v>
      </c>
      <c r="L2534" t="str">
        <f>TEXT(shipments[[#This Row],[Shipdate]],"mmmm")</f>
        <v>January</v>
      </c>
      <c r="M2534">
        <f>_xlfn.XLOOKUP(shipments[[#This Row],[PID]],products[PID],products[Cost_per_box],"NA",0)</f>
        <v>2.76</v>
      </c>
      <c r="N2534">
        <f>shipments[[#This Row],[Boxes]]*shipments[[#This Row],[Cost Per Box]]</f>
        <v>3317.5199999999995</v>
      </c>
      <c r="O2534">
        <f>shipments[[#This Row],[Sales Amount]]-shipments[[#This Row],[Total Cost]]</f>
        <v>9903.48</v>
      </c>
      <c r="P2534" s="9">
        <f>shipments[[#This Row],[Profit]]/shipments[[#This Row],[Sales Amount]]</f>
        <v>0.74907193101883363</v>
      </c>
    </row>
    <row r="2535" spans="1:16" x14ac:dyDescent="1">
      <c r="A2535" t="s">
        <v>2575</v>
      </c>
      <c r="B2535" t="s">
        <v>8043</v>
      </c>
      <c r="C2535" t="s">
        <v>8029</v>
      </c>
      <c r="D2535" t="s">
        <v>8036</v>
      </c>
      <c r="E2535" s="1">
        <v>45208</v>
      </c>
      <c r="F2535">
        <v>3883.5</v>
      </c>
      <c r="G2535">
        <v>354</v>
      </c>
      <c r="H2535" t="s">
        <v>6</v>
      </c>
      <c r="I2535" t="str">
        <f>_xlfn.XLOOKUP(shipments[[#This Row],[SPID]],people[SPID],people[Sales_person],"NA",0)</f>
        <v>Ches Bonnell</v>
      </c>
      <c r="J2535">
        <f>YEAR(shipments[[#This Row],[Shipdate]])</f>
        <v>2023</v>
      </c>
      <c r="K2535">
        <f>MONTH(shipments[[#This Row],[Shipdate]])</f>
        <v>10</v>
      </c>
      <c r="L2535" t="str">
        <f>TEXT(shipments[[#This Row],[Shipdate]],"mmmm")</f>
        <v>October</v>
      </c>
      <c r="M2535">
        <f>_xlfn.XLOOKUP(shipments[[#This Row],[PID]],products[PID],products[Cost_per_box],"NA",0)</f>
        <v>2.76</v>
      </c>
      <c r="N2535">
        <f>shipments[[#This Row],[Boxes]]*shipments[[#This Row],[Cost Per Box]]</f>
        <v>977.04</v>
      </c>
      <c r="O2535">
        <f>shipments[[#This Row],[Sales Amount]]-shipments[[#This Row],[Total Cost]]</f>
        <v>2906.46</v>
      </c>
      <c r="P2535" s="9">
        <f>shipments[[#This Row],[Profit]]/shipments[[#This Row],[Sales Amount]]</f>
        <v>0.74841251448435686</v>
      </c>
    </row>
    <row r="2536" spans="1:16" x14ac:dyDescent="1">
      <c r="A2536" t="s">
        <v>2576</v>
      </c>
      <c r="B2536" t="s">
        <v>8043</v>
      </c>
      <c r="C2536" t="s">
        <v>8030</v>
      </c>
      <c r="D2536" t="s">
        <v>8037</v>
      </c>
      <c r="E2536" s="1">
        <v>44929</v>
      </c>
      <c r="F2536">
        <v>3935.25</v>
      </c>
      <c r="G2536">
        <v>438</v>
      </c>
      <c r="H2536" t="s">
        <v>6</v>
      </c>
      <c r="I2536" t="str">
        <f>_xlfn.XLOOKUP(shipments[[#This Row],[SPID]],people[SPID],people[Sales_person],"NA",0)</f>
        <v>Ches Bonnell</v>
      </c>
      <c r="J2536">
        <f>YEAR(shipments[[#This Row],[Shipdate]])</f>
        <v>2023</v>
      </c>
      <c r="K2536">
        <f>MONTH(shipments[[#This Row],[Shipdate]])</f>
        <v>1</v>
      </c>
      <c r="L2536" t="str">
        <f>TEXT(shipments[[#This Row],[Shipdate]],"mmmm")</f>
        <v>January</v>
      </c>
      <c r="M2536">
        <f>_xlfn.XLOOKUP(shipments[[#This Row],[PID]],products[PID],products[Cost_per_box],"NA",0)</f>
        <v>3.32</v>
      </c>
      <c r="N2536">
        <f>shipments[[#This Row],[Boxes]]*shipments[[#This Row],[Cost Per Box]]</f>
        <v>1454.1599999999999</v>
      </c>
      <c r="O2536">
        <f>shipments[[#This Row],[Sales Amount]]-shipments[[#This Row],[Total Cost]]</f>
        <v>2481.09</v>
      </c>
      <c r="P2536" s="9">
        <f>shipments[[#This Row],[Profit]]/shipments[[#This Row],[Sales Amount]]</f>
        <v>0.63047836859157613</v>
      </c>
    </row>
    <row r="2537" spans="1:16" x14ac:dyDescent="1">
      <c r="A2537" t="s">
        <v>2577</v>
      </c>
      <c r="B2537" t="s">
        <v>8043</v>
      </c>
      <c r="C2537" t="s">
        <v>8030</v>
      </c>
      <c r="D2537" t="s">
        <v>8037</v>
      </c>
      <c r="E2537" s="1">
        <v>45355</v>
      </c>
      <c r="F2537">
        <v>4965.75</v>
      </c>
      <c r="G2537">
        <v>710</v>
      </c>
      <c r="H2537" t="s">
        <v>6</v>
      </c>
      <c r="I2537" t="str">
        <f>_xlfn.XLOOKUP(shipments[[#This Row],[SPID]],people[SPID],people[Sales_person],"NA",0)</f>
        <v>Ches Bonnell</v>
      </c>
      <c r="J2537">
        <f>YEAR(shipments[[#This Row],[Shipdate]])</f>
        <v>2024</v>
      </c>
      <c r="K2537">
        <f>MONTH(shipments[[#This Row],[Shipdate]])</f>
        <v>3</v>
      </c>
      <c r="L2537" t="str">
        <f>TEXT(shipments[[#This Row],[Shipdate]],"mmmm")</f>
        <v>March</v>
      </c>
      <c r="M2537">
        <f>_xlfn.XLOOKUP(shipments[[#This Row],[PID]],products[PID],products[Cost_per_box],"NA",0)</f>
        <v>3.32</v>
      </c>
      <c r="N2537">
        <f>shipments[[#This Row],[Boxes]]*shipments[[#This Row],[Cost Per Box]]</f>
        <v>2357.1999999999998</v>
      </c>
      <c r="O2537">
        <f>shipments[[#This Row],[Sales Amount]]-shipments[[#This Row],[Total Cost]]</f>
        <v>2608.5500000000002</v>
      </c>
      <c r="P2537" s="9">
        <f>shipments[[#This Row],[Profit]]/shipments[[#This Row],[Sales Amount]]</f>
        <v>0.52530836228162925</v>
      </c>
    </row>
    <row r="2538" spans="1:16" x14ac:dyDescent="1">
      <c r="A2538" t="s">
        <v>2578</v>
      </c>
      <c r="B2538" t="s">
        <v>8043</v>
      </c>
      <c r="C2538" t="s">
        <v>8030</v>
      </c>
      <c r="D2538" t="s">
        <v>8037</v>
      </c>
      <c r="E2538" s="1">
        <v>44958</v>
      </c>
      <c r="F2538">
        <v>679.5</v>
      </c>
      <c r="G2538">
        <v>85</v>
      </c>
      <c r="H2538" t="s">
        <v>6</v>
      </c>
      <c r="I2538" t="str">
        <f>_xlfn.XLOOKUP(shipments[[#This Row],[SPID]],people[SPID],people[Sales_person],"NA",0)</f>
        <v>Ches Bonnell</v>
      </c>
      <c r="J2538">
        <f>YEAR(shipments[[#This Row],[Shipdate]])</f>
        <v>2023</v>
      </c>
      <c r="K2538">
        <f>MONTH(shipments[[#This Row],[Shipdate]])</f>
        <v>2</v>
      </c>
      <c r="L2538" t="str">
        <f>TEXT(shipments[[#This Row],[Shipdate]],"mmmm")</f>
        <v>February</v>
      </c>
      <c r="M2538">
        <f>_xlfn.XLOOKUP(shipments[[#This Row],[PID]],products[PID],products[Cost_per_box],"NA",0)</f>
        <v>3.32</v>
      </c>
      <c r="N2538">
        <f>shipments[[#This Row],[Boxes]]*shipments[[#This Row],[Cost Per Box]]</f>
        <v>282.2</v>
      </c>
      <c r="O2538">
        <f>shipments[[#This Row],[Sales Amount]]-shipments[[#This Row],[Total Cost]]</f>
        <v>397.3</v>
      </c>
      <c r="P2538" s="9">
        <f>shipments[[#This Row],[Profit]]/shipments[[#This Row],[Sales Amount]]</f>
        <v>0.58469462840323772</v>
      </c>
    </row>
    <row r="2539" spans="1:16" x14ac:dyDescent="1">
      <c r="A2539" t="s">
        <v>2579</v>
      </c>
      <c r="B2539" t="s">
        <v>8043</v>
      </c>
      <c r="C2539" t="s">
        <v>8030</v>
      </c>
      <c r="D2539" t="s">
        <v>8033</v>
      </c>
      <c r="E2539" s="1">
        <v>45274</v>
      </c>
      <c r="F2539">
        <v>2403</v>
      </c>
      <c r="G2539">
        <v>219</v>
      </c>
      <c r="H2539" t="s">
        <v>6</v>
      </c>
      <c r="I2539" t="str">
        <f>_xlfn.XLOOKUP(shipments[[#This Row],[SPID]],people[SPID],people[Sales_person],"NA",0)</f>
        <v>Ches Bonnell</v>
      </c>
      <c r="J2539">
        <f>YEAR(shipments[[#This Row],[Shipdate]])</f>
        <v>2023</v>
      </c>
      <c r="K2539">
        <f>MONTH(shipments[[#This Row],[Shipdate]])</f>
        <v>12</v>
      </c>
      <c r="L2539" t="str">
        <f>TEXT(shipments[[#This Row],[Shipdate]],"mmmm")</f>
        <v>December</v>
      </c>
      <c r="M2539">
        <f>_xlfn.XLOOKUP(shipments[[#This Row],[PID]],products[PID],products[Cost_per_box],"NA",0)</f>
        <v>3.32</v>
      </c>
      <c r="N2539">
        <f>shipments[[#This Row],[Boxes]]*shipments[[#This Row],[Cost Per Box]]</f>
        <v>727.07999999999993</v>
      </c>
      <c r="O2539">
        <f>shipments[[#This Row],[Sales Amount]]-shipments[[#This Row],[Total Cost]]</f>
        <v>1675.92</v>
      </c>
      <c r="P2539" s="9">
        <f>shipments[[#This Row],[Profit]]/shipments[[#This Row],[Sales Amount]]</f>
        <v>0.69742821473158556</v>
      </c>
    </row>
    <row r="2540" spans="1:16" x14ac:dyDescent="1">
      <c r="A2540" t="s">
        <v>2580</v>
      </c>
      <c r="B2540" t="s">
        <v>8043</v>
      </c>
      <c r="C2540" t="s">
        <v>8030</v>
      </c>
      <c r="D2540" t="s">
        <v>8037</v>
      </c>
      <c r="E2540" s="1">
        <v>45471</v>
      </c>
      <c r="F2540">
        <v>1100.25</v>
      </c>
      <c r="G2540">
        <v>111</v>
      </c>
      <c r="H2540" t="s">
        <v>6</v>
      </c>
      <c r="I2540" t="str">
        <f>_xlfn.XLOOKUP(shipments[[#This Row],[SPID]],people[SPID],people[Sales_person],"NA",0)</f>
        <v>Ches Bonnell</v>
      </c>
      <c r="J2540">
        <f>YEAR(shipments[[#This Row],[Shipdate]])</f>
        <v>2024</v>
      </c>
      <c r="K2540">
        <f>MONTH(shipments[[#This Row],[Shipdate]])</f>
        <v>6</v>
      </c>
      <c r="L2540" t="str">
        <f>TEXT(shipments[[#This Row],[Shipdate]],"mmmm")</f>
        <v>June</v>
      </c>
      <c r="M2540">
        <f>_xlfn.XLOOKUP(shipments[[#This Row],[PID]],products[PID],products[Cost_per_box],"NA",0)</f>
        <v>3.32</v>
      </c>
      <c r="N2540">
        <f>shipments[[#This Row],[Boxes]]*shipments[[#This Row],[Cost Per Box]]</f>
        <v>368.52</v>
      </c>
      <c r="O2540">
        <f>shipments[[#This Row],[Sales Amount]]-shipments[[#This Row],[Total Cost]]</f>
        <v>731.73</v>
      </c>
      <c r="P2540" s="9">
        <f>shipments[[#This Row],[Profit]]/shipments[[#This Row],[Sales Amount]]</f>
        <v>0.66505794137695984</v>
      </c>
    </row>
    <row r="2541" spans="1:16" x14ac:dyDescent="1">
      <c r="A2541" t="s">
        <v>2581</v>
      </c>
      <c r="B2541" t="s">
        <v>8043</v>
      </c>
      <c r="C2541" t="s">
        <v>8031</v>
      </c>
      <c r="D2541" t="s">
        <v>8033</v>
      </c>
      <c r="E2541" s="1">
        <v>45246</v>
      </c>
      <c r="F2541">
        <v>1262.25</v>
      </c>
      <c r="G2541">
        <v>58</v>
      </c>
      <c r="H2541" t="s">
        <v>6</v>
      </c>
      <c r="I2541" t="str">
        <f>_xlfn.XLOOKUP(shipments[[#This Row],[SPID]],people[SPID],people[Sales_person],"NA",0)</f>
        <v>Ches Bonnell</v>
      </c>
      <c r="J2541">
        <f>YEAR(shipments[[#This Row],[Shipdate]])</f>
        <v>2023</v>
      </c>
      <c r="K2541">
        <f>MONTH(shipments[[#This Row],[Shipdate]])</f>
        <v>11</v>
      </c>
      <c r="L2541" t="str">
        <f>TEXT(shipments[[#This Row],[Shipdate]],"mmmm")</f>
        <v>November</v>
      </c>
      <c r="M2541">
        <f>_xlfn.XLOOKUP(shipments[[#This Row],[PID]],products[PID],products[Cost_per_box],"NA",0)</f>
        <v>2.65</v>
      </c>
      <c r="N2541">
        <f>shipments[[#This Row],[Boxes]]*shipments[[#This Row],[Cost Per Box]]</f>
        <v>153.69999999999999</v>
      </c>
      <c r="O2541">
        <f>shipments[[#This Row],[Sales Amount]]-shipments[[#This Row],[Total Cost]]</f>
        <v>1108.55</v>
      </c>
      <c r="P2541" s="9">
        <f>shipments[[#This Row],[Profit]]/shipments[[#This Row],[Sales Amount]]</f>
        <v>0.87823331352743117</v>
      </c>
    </row>
    <row r="2542" spans="1:16" x14ac:dyDescent="1">
      <c r="A2542" t="s">
        <v>2582</v>
      </c>
      <c r="B2542" t="s">
        <v>8043</v>
      </c>
      <c r="C2542" t="s">
        <v>8031</v>
      </c>
      <c r="D2542" t="s">
        <v>8036</v>
      </c>
      <c r="E2542" s="1">
        <v>45323</v>
      </c>
      <c r="F2542">
        <v>10680.75</v>
      </c>
      <c r="G2542">
        <v>535</v>
      </c>
      <c r="H2542" t="s">
        <v>6</v>
      </c>
      <c r="I2542" t="str">
        <f>_xlfn.XLOOKUP(shipments[[#This Row],[SPID]],people[SPID],people[Sales_person],"NA",0)</f>
        <v>Ches Bonnell</v>
      </c>
      <c r="J2542">
        <f>YEAR(shipments[[#This Row],[Shipdate]])</f>
        <v>2024</v>
      </c>
      <c r="K2542">
        <f>MONTH(shipments[[#This Row],[Shipdate]])</f>
        <v>2</v>
      </c>
      <c r="L2542" t="str">
        <f>TEXT(shipments[[#This Row],[Shipdate]],"mmmm")</f>
        <v>February</v>
      </c>
      <c r="M2542">
        <f>_xlfn.XLOOKUP(shipments[[#This Row],[PID]],products[PID],products[Cost_per_box],"NA",0)</f>
        <v>2.65</v>
      </c>
      <c r="N2542">
        <f>shipments[[#This Row],[Boxes]]*shipments[[#This Row],[Cost Per Box]]</f>
        <v>1417.75</v>
      </c>
      <c r="O2542">
        <f>shipments[[#This Row],[Sales Amount]]-shipments[[#This Row],[Total Cost]]</f>
        <v>9263</v>
      </c>
      <c r="P2542" s="9">
        <f>shipments[[#This Row],[Profit]]/shipments[[#This Row],[Sales Amount]]</f>
        <v>0.86726119420452685</v>
      </c>
    </row>
    <row r="2543" spans="1:16" x14ac:dyDescent="1">
      <c r="A2543" t="s">
        <v>2583</v>
      </c>
      <c r="B2543" t="s">
        <v>8043</v>
      </c>
      <c r="C2543" t="s">
        <v>8031</v>
      </c>
      <c r="D2543" t="s">
        <v>8036</v>
      </c>
      <c r="E2543" s="1">
        <v>45107</v>
      </c>
      <c r="F2543">
        <v>7650</v>
      </c>
      <c r="G2543">
        <v>348</v>
      </c>
      <c r="H2543" t="s">
        <v>39</v>
      </c>
      <c r="I2543" t="str">
        <f>_xlfn.XLOOKUP(shipments[[#This Row],[SPID]],people[SPID],people[Sales_person],"NA",0)</f>
        <v>Ches Bonnell</v>
      </c>
      <c r="J2543">
        <f>YEAR(shipments[[#This Row],[Shipdate]])</f>
        <v>2023</v>
      </c>
      <c r="K2543">
        <f>MONTH(shipments[[#This Row],[Shipdate]])</f>
        <v>6</v>
      </c>
      <c r="L2543" t="str">
        <f>TEXT(shipments[[#This Row],[Shipdate]],"mmmm")</f>
        <v>June</v>
      </c>
      <c r="M2543">
        <f>_xlfn.XLOOKUP(shipments[[#This Row],[PID]],products[PID],products[Cost_per_box],"NA",0)</f>
        <v>2.65</v>
      </c>
      <c r="N2543">
        <f>shipments[[#This Row],[Boxes]]*shipments[[#This Row],[Cost Per Box]]</f>
        <v>922.19999999999993</v>
      </c>
      <c r="O2543">
        <f>shipments[[#This Row],[Sales Amount]]-shipments[[#This Row],[Total Cost]]</f>
        <v>6727.8</v>
      </c>
      <c r="P2543" s="9">
        <f>shipments[[#This Row],[Profit]]/shipments[[#This Row],[Sales Amount]]</f>
        <v>0.87945098039215686</v>
      </c>
    </row>
    <row r="2544" spans="1:16" x14ac:dyDescent="1">
      <c r="A2544" t="s">
        <v>2584</v>
      </c>
      <c r="B2544" t="s">
        <v>8043</v>
      </c>
      <c r="C2544" t="s">
        <v>8031</v>
      </c>
      <c r="D2544" t="s">
        <v>8032</v>
      </c>
      <c r="E2544" s="1">
        <v>45323</v>
      </c>
      <c r="F2544">
        <v>7195.5</v>
      </c>
      <c r="G2544">
        <v>360</v>
      </c>
      <c r="H2544" t="s">
        <v>6</v>
      </c>
      <c r="I2544" t="str">
        <f>_xlfn.XLOOKUP(shipments[[#This Row],[SPID]],people[SPID],people[Sales_person],"NA",0)</f>
        <v>Ches Bonnell</v>
      </c>
      <c r="J2544">
        <f>YEAR(shipments[[#This Row],[Shipdate]])</f>
        <v>2024</v>
      </c>
      <c r="K2544">
        <f>MONTH(shipments[[#This Row],[Shipdate]])</f>
        <v>2</v>
      </c>
      <c r="L2544" t="str">
        <f>TEXT(shipments[[#This Row],[Shipdate]],"mmmm")</f>
        <v>February</v>
      </c>
      <c r="M2544">
        <f>_xlfn.XLOOKUP(shipments[[#This Row],[PID]],products[PID],products[Cost_per_box],"NA",0)</f>
        <v>2.65</v>
      </c>
      <c r="N2544">
        <f>shipments[[#This Row],[Boxes]]*shipments[[#This Row],[Cost Per Box]]</f>
        <v>954</v>
      </c>
      <c r="O2544">
        <f>shipments[[#This Row],[Sales Amount]]-shipments[[#This Row],[Total Cost]]</f>
        <v>6241.5</v>
      </c>
      <c r="P2544" s="9">
        <f>shipments[[#This Row],[Profit]]/shipments[[#This Row],[Sales Amount]]</f>
        <v>0.8674171357098186</v>
      </c>
    </row>
    <row r="2545" spans="1:16" x14ac:dyDescent="1">
      <c r="A2545" t="s">
        <v>2585</v>
      </c>
      <c r="B2545" t="s">
        <v>8043</v>
      </c>
      <c r="C2545" t="s">
        <v>8031</v>
      </c>
      <c r="D2545" t="s">
        <v>8034</v>
      </c>
      <c r="E2545" s="1">
        <v>44930</v>
      </c>
      <c r="F2545">
        <v>8120.25</v>
      </c>
      <c r="G2545">
        <v>452</v>
      </c>
      <c r="H2545" t="s">
        <v>6</v>
      </c>
      <c r="I2545" t="str">
        <f>_xlfn.XLOOKUP(shipments[[#This Row],[SPID]],people[SPID],people[Sales_person],"NA",0)</f>
        <v>Ches Bonnell</v>
      </c>
      <c r="J2545">
        <f>YEAR(shipments[[#This Row],[Shipdate]])</f>
        <v>2023</v>
      </c>
      <c r="K2545">
        <f>MONTH(shipments[[#This Row],[Shipdate]])</f>
        <v>1</v>
      </c>
      <c r="L2545" t="str">
        <f>TEXT(shipments[[#This Row],[Shipdate]],"mmmm")</f>
        <v>January</v>
      </c>
      <c r="M2545">
        <f>_xlfn.XLOOKUP(shipments[[#This Row],[PID]],products[PID],products[Cost_per_box],"NA",0)</f>
        <v>2.65</v>
      </c>
      <c r="N2545">
        <f>shipments[[#This Row],[Boxes]]*shipments[[#This Row],[Cost Per Box]]</f>
        <v>1197.8</v>
      </c>
      <c r="O2545">
        <f>shipments[[#This Row],[Sales Amount]]-shipments[[#This Row],[Total Cost]]</f>
        <v>6922.45</v>
      </c>
      <c r="P2545" s="9">
        <f>shipments[[#This Row],[Profit]]/shipments[[#This Row],[Sales Amount]]</f>
        <v>0.852492226224562</v>
      </c>
    </row>
    <row r="2546" spans="1:16" x14ac:dyDescent="1">
      <c r="A2546" t="s">
        <v>2586</v>
      </c>
      <c r="B2546" t="s">
        <v>8043</v>
      </c>
      <c r="C2546" t="s">
        <v>8031</v>
      </c>
      <c r="D2546" t="s">
        <v>8036</v>
      </c>
      <c r="E2546" s="1">
        <v>45544</v>
      </c>
      <c r="F2546">
        <v>3807</v>
      </c>
      <c r="G2546">
        <v>201</v>
      </c>
      <c r="H2546" t="s">
        <v>25</v>
      </c>
      <c r="I2546" t="str">
        <f>_xlfn.XLOOKUP(shipments[[#This Row],[SPID]],people[SPID],people[Sales_person],"NA",0)</f>
        <v>Ches Bonnell</v>
      </c>
      <c r="J2546">
        <f>YEAR(shipments[[#This Row],[Shipdate]])</f>
        <v>2024</v>
      </c>
      <c r="K2546">
        <f>MONTH(shipments[[#This Row],[Shipdate]])</f>
        <v>9</v>
      </c>
      <c r="L2546" t="str">
        <f>TEXT(shipments[[#This Row],[Shipdate]],"mmmm")</f>
        <v>September</v>
      </c>
      <c r="M2546">
        <f>_xlfn.XLOOKUP(shipments[[#This Row],[PID]],products[PID],products[Cost_per_box],"NA",0)</f>
        <v>2.65</v>
      </c>
      <c r="N2546">
        <f>shipments[[#This Row],[Boxes]]*shipments[[#This Row],[Cost Per Box]]</f>
        <v>532.65</v>
      </c>
      <c r="O2546">
        <f>shipments[[#This Row],[Sales Amount]]-shipments[[#This Row],[Total Cost]]</f>
        <v>3274.35</v>
      </c>
      <c r="P2546" s="9">
        <f>shipments[[#This Row],[Profit]]/shipments[[#This Row],[Sales Amount]]</f>
        <v>0.86008668242710795</v>
      </c>
    </row>
    <row r="2547" spans="1:16" x14ac:dyDescent="1">
      <c r="A2547" t="s">
        <v>2587</v>
      </c>
      <c r="B2547" t="s">
        <v>8043</v>
      </c>
      <c r="C2547" t="s">
        <v>8010</v>
      </c>
      <c r="D2547" t="s">
        <v>8037</v>
      </c>
      <c r="E2547" s="1">
        <v>45250</v>
      </c>
      <c r="F2547">
        <v>7852.5</v>
      </c>
      <c r="G2547">
        <v>524</v>
      </c>
      <c r="H2547" t="s">
        <v>6</v>
      </c>
      <c r="I2547" t="str">
        <f>_xlfn.XLOOKUP(shipments[[#This Row],[SPID]],people[SPID],people[Sales_person],"NA",0)</f>
        <v>Ches Bonnell</v>
      </c>
      <c r="J2547">
        <f>YEAR(shipments[[#This Row],[Shipdate]])</f>
        <v>2023</v>
      </c>
      <c r="K2547">
        <f>MONTH(shipments[[#This Row],[Shipdate]])</f>
        <v>11</v>
      </c>
      <c r="L2547" t="str">
        <f>TEXT(shipments[[#This Row],[Shipdate]],"mmmm")</f>
        <v>November</v>
      </c>
      <c r="M2547">
        <f>_xlfn.XLOOKUP(shipments[[#This Row],[PID]],products[PID],products[Cost_per_box],"NA",0)</f>
        <v>5.26</v>
      </c>
      <c r="N2547">
        <f>shipments[[#This Row],[Boxes]]*shipments[[#This Row],[Cost Per Box]]</f>
        <v>2756.24</v>
      </c>
      <c r="O2547">
        <f>shipments[[#This Row],[Sales Amount]]-shipments[[#This Row],[Total Cost]]</f>
        <v>5096.26</v>
      </c>
      <c r="P2547" s="9">
        <f>shipments[[#This Row],[Profit]]/shipments[[#This Row],[Sales Amount]]</f>
        <v>0.64899840815027066</v>
      </c>
    </row>
    <row r="2548" spans="1:16" x14ac:dyDescent="1">
      <c r="A2548" t="s">
        <v>2588</v>
      </c>
      <c r="B2548" t="s">
        <v>8043</v>
      </c>
      <c r="C2548" t="s">
        <v>8011</v>
      </c>
      <c r="D2548" t="s">
        <v>8033</v>
      </c>
      <c r="E2548" s="1">
        <v>45316</v>
      </c>
      <c r="F2548">
        <v>5395.5</v>
      </c>
      <c r="G2548">
        <v>360</v>
      </c>
      <c r="H2548" t="s">
        <v>6</v>
      </c>
      <c r="I2548" t="str">
        <f>_xlfn.XLOOKUP(shipments[[#This Row],[SPID]],people[SPID],people[Sales_person],"NA",0)</f>
        <v>Ches Bonnell</v>
      </c>
      <c r="J2548">
        <f>YEAR(shipments[[#This Row],[Shipdate]])</f>
        <v>2024</v>
      </c>
      <c r="K2548">
        <f>MONTH(shipments[[#This Row],[Shipdate]])</f>
        <v>1</v>
      </c>
      <c r="L2548" t="str">
        <f>TEXT(shipments[[#This Row],[Shipdate]],"mmmm")</f>
        <v>January</v>
      </c>
      <c r="M2548">
        <f>_xlfn.XLOOKUP(shipments[[#This Row],[PID]],products[PID],products[Cost_per_box],"NA",0)</f>
        <v>7.48</v>
      </c>
      <c r="N2548">
        <f>shipments[[#This Row],[Boxes]]*shipments[[#This Row],[Cost Per Box]]</f>
        <v>2692.8</v>
      </c>
      <c r="O2548">
        <f>shipments[[#This Row],[Sales Amount]]-shipments[[#This Row],[Total Cost]]</f>
        <v>2702.7</v>
      </c>
      <c r="P2548" s="9">
        <f>shipments[[#This Row],[Profit]]/shipments[[#This Row],[Sales Amount]]</f>
        <v>0.50091743119266052</v>
      </c>
    </row>
    <row r="2549" spans="1:16" x14ac:dyDescent="1">
      <c r="A2549" t="s">
        <v>2589</v>
      </c>
      <c r="B2549" t="s">
        <v>8043</v>
      </c>
      <c r="C2549" t="s">
        <v>8013</v>
      </c>
      <c r="D2549" t="s">
        <v>8033</v>
      </c>
      <c r="E2549" s="1">
        <v>45215</v>
      </c>
      <c r="F2549">
        <v>17613</v>
      </c>
      <c r="G2549">
        <v>2936</v>
      </c>
      <c r="H2549" t="s">
        <v>6</v>
      </c>
      <c r="I2549" t="str">
        <f>_xlfn.XLOOKUP(shipments[[#This Row],[SPID]],people[SPID],people[Sales_person],"NA",0)</f>
        <v>Ches Bonnell</v>
      </c>
      <c r="J2549">
        <f>YEAR(shipments[[#This Row],[Shipdate]])</f>
        <v>2023</v>
      </c>
      <c r="K2549">
        <f>MONTH(shipments[[#This Row],[Shipdate]])</f>
        <v>10</v>
      </c>
      <c r="L2549" t="str">
        <f>TEXT(shipments[[#This Row],[Shipdate]],"mmmm")</f>
        <v>October</v>
      </c>
      <c r="M2549">
        <f>_xlfn.XLOOKUP(shipments[[#This Row],[PID]],products[PID],products[Cost_per_box],"NA",0)</f>
        <v>3.85</v>
      </c>
      <c r="N2549">
        <f>shipments[[#This Row],[Boxes]]*shipments[[#This Row],[Cost Per Box]]</f>
        <v>11303.6</v>
      </c>
      <c r="O2549">
        <f>shipments[[#This Row],[Sales Amount]]-shipments[[#This Row],[Total Cost]]</f>
        <v>6309.4</v>
      </c>
      <c r="P2549" s="9">
        <f>shipments[[#This Row],[Profit]]/shipments[[#This Row],[Sales Amount]]</f>
        <v>0.35822403906205641</v>
      </c>
    </row>
    <row r="2550" spans="1:16" x14ac:dyDescent="1">
      <c r="A2550" t="s">
        <v>2590</v>
      </c>
      <c r="B2550" t="s">
        <v>8043</v>
      </c>
      <c r="C2550" t="s">
        <v>8013</v>
      </c>
      <c r="D2550" t="s">
        <v>8035</v>
      </c>
      <c r="E2550" s="1">
        <v>45058</v>
      </c>
      <c r="F2550">
        <v>2011.5</v>
      </c>
      <c r="G2550">
        <v>403</v>
      </c>
      <c r="H2550" t="s">
        <v>6</v>
      </c>
      <c r="I2550" t="str">
        <f>_xlfn.XLOOKUP(shipments[[#This Row],[SPID]],people[SPID],people[Sales_person],"NA",0)</f>
        <v>Ches Bonnell</v>
      </c>
      <c r="J2550">
        <f>YEAR(shipments[[#This Row],[Shipdate]])</f>
        <v>2023</v>
      </c>
      <c r="K2550">
        <f>MONTH(shipments[[#This Row],[Shipdate]])</f>
        <v>5</v>
      </c>
      <c r="L2550" t="str">
        <f>TEXT(shipments[[#This Row],[Shipdate]],"mmmm")</f>
        <v>May</v>
      </c>
      <c r="M2550">
        <f>_xlfn.XLOOKUP(shipments[[#This Row],[PID]],products[PID],products[Cost_per_box],"NA",0)</f>
        <v>3.85</v>
      </c>
      <c r="N2550">
        <f>shipments[[#This Row],[Boxes]]*shipments[[#This Row],[Cost Per Box]]</f>
        <v>1551.55</v>
      </c>
      <c r="O2550">
        <f>shipments[[#This Row],[Sales Amount]]-shipments[[#This Row],[Total Cost]]</f>
        <v>459.95000000000005</v>
      </c>
      <c r="P2550" s="9">
        <f>shipments[[#This Row],[Profit]]/shipments[[#This Row],[Sales Amount]]</f>
        <v>0.22866020382798907</v>
      </c>
    </row>
    <row r="2551" spans="1:16" x14ac:dyDescent="1">
      <c r="A2551" t="s">
        <v>2591</v>
      </c>
      <c r="B2551" t="s">
        <v>8043</v>
      </c>
      <c r="C2551" t="s">
        <v>8013</v>
      </c>
      <c r="D2551" t="s">
        <v>8033</v>
      </c>
      <c r="E2551" s="1">
        <v>45294</v>
      </c>
      <c r="F2551">
        <v>11207.25</v>
      </c>
      <c r="G2551">
        <v>1246</v>
      </c>
      <c r="H2551" t="s">
        <v>6</v>
      </c>
      <c r="I2551" t="str">
        <f>_xlfn.XLOOKUP(shipments[[#This Row],[SPID]],people[SPID],people[Sales_person],"NA",0)</f>
        <v>Ches Bonnell</v>
      </c>
      <c r="J2551">
        <f>YEAR(shipments[[#This Row],[Shipdate]])</f>
        <v>2024</v>
      </c>
      <c r="K2551">
        <f>MONTH(shipments[[#This Row],[Shipdate]])</f>
        <v>1</v>
      </c>
      <c r="L2551" t="str">
        <f>TEXT(shipments[[#This Row],[Shipdate]],"mmmm")</f>
        <v>January</v>
      </c>
      <c r="M2551">
        <f>_xlfn.XLOOKUP(shipments[[#This Row],[PID]],products[PID],products[Cost_per_box],"NA",0)</f>
        <v>3.85</v>
      </c>
      <c r="N2551">
        <f>shipments[[#This Row],[Boxes]]*shipments[[#This Row],[Cost Per Box]]</f>
        <v>4797.1000000000004</v>
      </c>
      <c r="O2551">
        <f>shipments[[#This Row],[Sales Amount]]-shipments[[#This Row],[Total Cost]]</f>
        <v>6410.15</v>
      </c>
      <c r="P2551" s="9">
        <f>shipments[[#This Row],[Profit]]/shipments[[#This Row],[Sales Amount]]</f>
        <v>0.57196457650181798</v>
      </c>
    </row>
    <row r="2552" spans="1:16" x14ac:dyDescent="1">
      <c r="A2552" t="s">
        <v>2592</v>
      </c>
      <c r="B2552" t="s">
        <v>8043</v>
      </c>
      <c r="C2552" t="s">
        <v>8013</v>
      </c>
      <c r="D2552" t="s">
        <v>8032</v>
      </c>
      <c r="E2552" s="1">
        <v>45141</v>
      </c>
      <c r="F2552">
        <v>1271.25</v>
      </c>
      <c r="G2552">
        <v>159</v>
      </c>
      <c r="H2552" t="s">
        <v>39</v>
      </c>
      <c r="I2552" t="str">
        <f>_xlfn.XLOOKUP(shipments[[#This Row],[SPID]],people[SPID],people[Sales_person],"NA",0)</f>
        <v>Ches Bonnell</v>
      </c>
      <c r="J2552">
        <f>YEAR(shipments[[#This Row],[Shipdate]])</f>
        <v>2023</v>
      </c>
      <c r="K2552">
        <f>MONTH(shipments[[#This Row],[Shipdate]])</f>
        <v>8</v>
      </c>
      <c r="L2552" t="str">
        <f>TEXT(shipments[[#This Row],[Shipdate]],"mmmm")</f>
        <v>August</v>
      </c>
      <c r="M2552">
        <f>_xlfn.XLOOKUP(shipments[[#This Row],[PID]],products[PID],products[Cost_per_box],"NA",0)</f>
        <v>3.85</v>
      </c>
      <c r="N2552">
        <f>shipments[[#This Row],[Boxes]]*shipments[[#This Row],[Cost Per Box]]</f>
        <v>612.15</v>
      </c>
      <c r="O2552">
        <f>shipments[[#This Row],[Sales Amount]]-shipments[[#This Row],[Total Cost]]</f>
        <v>659.1</v>
      </c>
      <c r="P2552" s="9">
        <f>shipments[[#This Row],[Profit]]/shipments[[#This Row],[Sales Amount]]</f>
        <v>0.51846607669616518</v>
      </c>
    </row>
    <row r="2553" spans="1:16" x14ac:dyDescent="1">
      <c r="A2553" t="s">
        <v>2593</v>
      </c>
      <c r="B2553" t="s">
        <v>8043</v>
      </c>
      <c r="C2553" t="s">
        <v>8014</v>
      </c>
      <c r="D2553" t="s">
        <v>8035</v>
      </c>
      <c r="E2553" s="1">
        <v>45006</v>
      </c>
      <c r="F2553">
        <v>8428.5</v>
      </c>
      <c r="G2553">
        <v>1205</v>
      </c>
      <c r="H2553" t="s">
        <v>6</v>
      </c>
      <c r="I2553" t="str">
        <f>_xlfn.XLOOKUP(shipments[[#This Row],[SPID]],people[SPID],people[Sales_person],"NA",0)</f>
        <v>Ches Bonnell</v>
      </c>
      <c r="J2553">
        <f>YEAR(shipments[[#This Row],[Shipdate]])</f>
        <v>2023</v>
      </c>
      <c r="K2553">
        <f>MONTH(shipments[[#This Row],[Shipdate]])</f>
        <v>3</v>
      </c>
      <c r="L2553" t="str">
        <f>TEXT(shipments[[#This Row],[Shipdate]],"mmmm")</f>
        <v>March</v>
      </c>
      <c r="M2553">
        <f>_xlfn.XLOOKUP(shipments[[#This Row],[PID]],products[PID],products[Cost_per_box],"NA",0)</f>
        <v>5.72</v>
      </c>
      <c r="N2553">
        <f>shipments[[#This Row],[Boxes]]*shipments[[#This Row],[Cost Per Box]]</f>
        <v>6892.5999999999995</v>
      </c>
      <c r="O2553">
        <f>shipments[[#This Row],[Sales Amount]]-shipments[[#This Row],[Total Cost]]</f>
        <v>1535.9000000000005</v>
      </c>
      <c r="P2553" s="9">
        <f>shipments[[#This Row],[Profit]]/shipments[[#This Row],[Sales Amount]]</f>
        <v>0.18222696802515281</v>
      </c>
    </row>
    <row r="2554" spans="1:16" x14ac:dyDescent="1">
      <c r="A2554" t="s">
        <v>2594</v>
      </c>
      <c r="B2554" t="s">
        <v>8043</v>
      </c>
      <c r="C2554" t="s">
        <v>8014</v>
      </c>
      <c r="D2554" t="s">
        <v>8036</v>
      </c>
      <c r="E2554" s="1">
        <v>45357</v>
      </c>
      <c r="F2554">
        <v>1224</v>
      </c>
      <c r="G2554">
        <v>204</v>
      </c>
      <c r="H2554" t="s">
        <v>6</v>
      </c>
      <c r="I2554" t="str">
        <f>_xlfn.XLOOKUP(shipments[[#This Row],[SPID]],people[SPID],people[Sales_person],"NA",0)</f>
        <v>Ches Bonnell</v>
      </c>
      <c r="J2554">
        <f>YEAR(shipments[[#This Row],[Shipdate]])</f>
        <v>2024</v>
      </c>
      <c r="K2554">
        <f>MONTH(shipments[[#This Row],[Shipdate]])</f>
        <v>3</v>
      </c>
      <c r="L2554" t="str">
        <f>TEXT(shipments[[#This Row],[Shipdate]],"mmmm")</f>
        <v>March</v>
      </c>
      <c r="M2554">
        <f>_xlfn.XLOOKUP(shipments[[#This Row],[PID]],products[PID],products[Cost_per_box],"NA",0)</f>
        <v>5.72</v>
      </c>
      <c r="N2554">
        <f>shipments[[#This Row],[Boxes]]*shipments[[#This Row],[Cost Per Box]]</f>
        <v>1166.8799999999999</v>
      </c>
      <c r="O2554">
        <f>shipments[[#This Row],[Sales Amount]]-shipments[[#This Row],[Total Cost]]</f>
        <v>57.120000000000118</v>
      </c>
      <c r="P2554" s="9">
        <f>shipments[[#This Row],[Profit]]/shipments[[#This Row],[Sales Amount]]</f>
        <v>4.6666666666666766E-2</v>
      </c>
    </row>
    <row r="2555" spans="1:16" x14ac:dyDescent="1">
      <c r="A2555" t="s">
        <v>2595</v>
      </c>
      <c r="B2555" t="s">
        <v>8043</v>
      </c>
      <c r="C2555" t="s">
        <v>8014</v>
      </c>
      <c r="D2555" t="s">
        <v>8036</v>
      </c>
      <c r="E2555" s="1">
        <v>45257</v>
      </c>
      <c r="F2555">
        <v>2517.75</v>
      </c>
      <c r="G2555">
        <v>504</v>
      </c>
      <c r="H2555" t="s">
        <v>6</v>
      </c>
      <c r="I2555" t="str">
        <f>_xlfn.XLOOKUP(shipments[[#This Row],[SPID]],people[SPID],people[Sales_person],"NA",0)</f>
        <v>Ches Bonnell</v>
      </c>
      <c r="J2555">
        <f>YEAR(shipments[[#This Row],[Shipdate]])</f>
        <v>2023</v>
      </c>
      <c r="K2555">
        <f>MONTH(shipments[[#This Row],[Shipdate]])</f>
        <v>11</v>
      </c>
      <c r="L2555" t="str">
        <f>TEXT(shipments[[#This Row],[Shipdate]],"mmmm")</f>
        <v>November</v>
      </c>
      <c r="M2555">
        <f>_xlfn.XLOOKUP(shipments[[#This Row],[PID]],products[PID],products[Cost_per_box],"NA",0)</f>
        <v>5.72</v>
      </c>
      <c r="N2555">
        <f>shipments[[#This Row],[Boxes]]*shipments[[#This Row],[Cost Per Box]]</f>
        <v>2882.8799999999997</v>
      </c>
      <c r="O2555">
        <f>shipments[[#This Row],[Sales Amount]]-shipments[[#This Row],[Total Cost]]</f>
        <v>-365.12999999999965</v>
      </c>
      <c r="P2555" s="9">
        <f>shipments[[#This Row],[Profit]]/shipments[[#This Row],[Sales Amount]]</f>
        <v>-0.14502234137622863</v>
      </c>
    </row>
    <row r="2556" spans="1:16" x14ac:dyDescent="1">
      <c r="A2556" t="s">
        <v>2596</v>
      </c>
      <c r="B2556" t="s">
        <v>8043</v>
      </c>
      <c r="C2556" t="s">
        <v>8014</v>
      </c>
      <c r="D2556" t="s">
        <v>8032</v>
      </c>
      <c r="E2556" s="1">
        <v>45498</v>
      </c>
      <c r="F2556">
        <v>713.25</v>
      </c>
      <c r="G2556">
        <v>90</v>
      </c>
      <c r="H2556" t="s">
        <v>17</v>
      </c>
      <c r="I2556" t="str">
        <f>_xlfn.XLOOKUP(shipments[[#This Row],[SPID]],people[SPID],people[Sales_person],"NA",0)</f>
        <v>Ches Bonnell</v>
      </c>
      <c r="J2556">
        <f>YEAR(shipments[[#This Row],[Shipdate]])</f>
        <v>2024</v>
      </c>
      <c r="K2556">
        <f>MONTH(shipments[[#This Row],[Shipdate]])</f>
        <v>7</v>
      </c>
      <c r="L2556" t="str">
        <f>TEXT(shipments[[#This Row],[Shipdate]],"mmmm")</f>
        <v>July</v>
      </c>
      <c r="M2556">
        <f>_xlfn.XLOOKUP(shipments[[#This Row],[PID]],products[PID],products[Cost_per_box],"NA",0)</f>
        <v>5.72</v>
      </c>
      <c r="N2556">
        <f>shipments[[#This Row],[Boxes]]*shipments[[#This Row],[Cost Per Box]]</f>
        <v>514.79999999999995</v>
      </c>
      <c r="O2556">
        <f>shipments[[#This Row],[Sales Amount]]-shipments[[#This Row],[Total Cost]]</f>
        <v>198.45000000000005</v>
      </c>
      <c r="P2556" s="9">
        <f>shipments[[#This Row],[Profit]]/shipments[[#This Row],[Sales Amount]]</f>
        <v>0.27823343848580451</v>
      </c>
    </row>
    <row r="2557" spans="1:16" x14ac:dyDescent="1">
      <c r="A2557" t="s">
        <v>2597</v>
      </c>
      <c r="B2557" t="s">
        <v>8043</v>
      </c>
      <c r="C2557" t="s">
        <v>8014</v>
      </c>
      <c r="D2557" t="s">
        <v>8032</v>
      </c>
      <c r="E2557" s="1">
        <v>45188</v>
      </c>
      <c r="F2557">
        <v>6871.5</v>
      </c>
      <c r="G2557">
        <v>1375</v>
      </c>
      <c r="H2557" t="s">
        <v>6</v>
      </c>
      <c r="I2557" t="str">
        <f>_xlfn.XLOOKUP(shipments[[#This Row],[SPID]],people[SPID],people[Sales_person],"NA",0)</f>
        <v>Ches Bonnell</v>
      </c>
      <c r="J2557">
        <f>YEAR(shipments[[#This Row],[Shipdate]])</f>
        <v>2023</v>
      </c>
      <c r="K2557">
        <f>MONTH(shipments[[#This Row],[Shipdate]])</f>
        <v>9</v>
      </c>
      <c r="L2557" t="str">
        <f>TEXT(shipments[[#This Row],[Shipdate]],"mmmm")</f>
        <v>September</v>
      </c>
      <c r="M2557">
        <f>_xlfn.XLOOKUP(shipments[[#This Row],[PID]],products[PID],products[Cost_per_box],"NA",0)</f>
        <v>5.72</v>
      </c>
      <c r="N2557">
        <f>shipments[[#This Row],[Boxes]]*shipments[[#This Row],[Cost Per Box]]</f>
        <v>7865</v>
      </c>
      <c r="O2557">
        <f>shipments[[#This Row],[Sales Amount]]-shipments[[#This Row],[Total Cost]]</f>
        <v>-993.5</v>
      </c>
      <c r="P2557" s="9">
        <f>shipments[[#This Row],[Profit]]/shipments[[#This Row],[Sales Amount]]</f>
        <v>-0.14458269664556503</v>
      </c>
    </row>
    <row r="2558" spans="1:16" x14ac:dyDescent="1">
      <c r="A2558" t="s">
        <v>2598</v>
      </c>
      <c r="B2558" t="s">
        <v>8043</v>
      </c>
      <c r="C2558" t="s">
        <v>8014</v>
      </c>
      <c r="D2558" t="s">
        <v>8033</v>
      </c>
      <c r="E2558" s="1">
        <v>45551</v>
      </c>
      <c r="F2558">
        <v>10527.75</v>
      </c>
      <c r="G2558">
        <v>1170</v>
      </c>
      <c r="H2558" t="s">
        <v>25</v>
      </c>
      <c r="I2558" t="str">
        <f>_xlfn.XLOOKUP(shipments[[#This Row],[SPID]],people[SPID],people[Sales_person],"NA",0)</f>
        <v>Ches Bonnell</v>
      </c>
      <c r="J2558">
        <f>YEAR(shipments[[#This Row],[Shipdate]])</f>
        <v>2024</v>
      </c>
      <c r="K2558">
        <f>MONTH(shipments[[#This Row],[Shipdate]])</f>
        <v>9</v>
      </c>
      <c r="L2558" t="str">
        <f>TEXT(shipments[[#This Row],[Shipdate]],"mmmm")</f>
        <v>September</v>
      </c>
      <c r="M2558">
        <f>_xlfn.XLOOKUP(shipments[[#This Row],[PID]],products[PID],products[Cost_per_box],"NA",0)</f>
        <v>5.72</v>
      </c>
      <c r="N2558">
        <f>shipments[[#This Row],[Boxes]]*shipments[[#This Row],[Cost Per Box]]</f>
        <v>6692.4</v>
      </c>
      <c r="O2558">
        <f>shipments[[#This Row],[Sales Amount]]-shipments[[#This Row],[Total Cost]]</f>
        <v>3835.3500000000004</v>
      </c>
      <c r="P2558" s="9">
        <f>shipments[[#This Row],[Profit]]/shipments[[#This Row],[Sales Amount]]</f>
        <v>0.36430861295148542</v>
      </c>
    </row>
    <row r="2559" spans="1:16" x14ac:dyDescent="1">
      <c r="A2559" t="s">
        <v>2599</v>
      </c>
      <c r="B2559" t="s">
        <v>8043</v>
      </c>
      <c r="C2559" t="s">
        <v>8014</v>
      </c>
      <c r="D2559" t="s">
        <v>8032</v>
      </c>
      <c r="E2559" s="1">
        <v>45184</v>
      </c>
      <c r="F2559">
        <v>3768.75</v>
      </c>
      <c r="G2559">
        <v>754</v>
      </c>
      <c r="H2559" t="s">
        <v>6</v>
      </c>
      <c r="I2559" t="str">
        <f>_xlfn.XLOOKUP(shipments[[#This Row],[SPID]],people[SPID],people[Sales_person],"NA",0)</f>
        <v>Ches Bonnell</v>
      </c>
      <c r="J2559">
        <f>YEAR(shipments[[#This Row],[Shipdate]])</f>
        <v>2023</v>
      </c>
      <c r="K2559">
        <f>MONTH(shipments[[#This Row],[Shipdate]])</f>
        <v>9</v>
      </c>
      <c r="L2559" t="str">
        <f>TEXT(shipments[[#This Row],[Shipdate]],"mmmm")</f>
        <v>September</v>
      </c>
      <c r="M2559">
        <f>_xlfn.XLOOKUP(shipments[[#This Row],[PID]],products[PID],products[Cost_per_box],"NA",0)</f>
        <v>5.72</v>
      </c>
      <c r="N2559">
        <f>shipments[[#This Row],[Boxes]]*shipments[[#This Row],[Cost Per Box]]</f>
        <v>4312.88</v>
      </c>
      <c r="O2559">
        <f>shipments[[#This Row],[Sales Amount]]-shipments[[#This Row],[Total Cost]]</f>
        <v>-544.13000000000011</v>
      </c>
      <c r="P2559" s="9">
        <f>shipments[[#This Row],[Profit]]/shipments[[#This Row],[Sales Amount]]</f>
        <v>-0.14437943615257051</v>
      </c>
    </row>
    <row r="2560" spans="1:16" x14ac:dyDescent="1">
      <c r="A2560" t="s">
        <v>2600</v>
      </c>
      <c r="B2560" t="s">
        <v>8043</v>
      </c>
      <c r="C2560" t="s">
        <v>8015</v>
      </c>
      <c r="D2560" t="s">
        <v>8035</v>
      </c>
      <c r="E2560" s="1">
        <v>45118</v>
      </c>
      <c r="F2560">
        <v>1377</v>
      </c>
      <c r="G2560">
        <v>51</v>
      </c>
      <c r="H2560" t="s">
        <v>6</v>
      </c>
      <c r="I2560" t="str">
        <f>_xlfn.XLOOKUP(shipments[[#This Row],[SPID]],people[SPID],people[Sales_person],"NA",0)</f>
        <v>Ches Bonnell</v>
      </c>
      <c r="J2560">
        <f>YEAR(shipments[[#This Row],[Shipdate]])</f>
        <v>2023</v>
      </c>
      <c r="K2560">
        <f>MONTH(shipments[[#This Row],[Shipdate]])</f>
        <v>7</v>
      </c>
      <c r="L2560" t="str">
        <f>TEXT(shipments[[#This Row],[Shipdate]],"mmmm")</f>
        <v>July</v>
      </c>
      <c r="M2560">
        <f>_xlfn.XLOOKUP(shipments[[#This Row],[PID]],products[PID],products[Cost_per_box],"NA",0)</f>
        <v>6.31</v>
      </c>
      <c r="N2560">
        <f>shipments[[#This Row],[Boxes]]*shipments[[#This Row],[Cost Per Box]]</f>
        <v>321.81</v>
      </c>
      <c r="O2560">
        <f>shipments[[#This Row],[Sales Amount]]-shipments[[#This Row],[Total Cost]]</f>
        <v>1055.19</v>
      </c>
      <c r="P2560" s="9">
        <f>shipments[[#This Row],[Profit]]/shipments[[#This Row],[Sales Amount]]</f>
        <v>0.76629629629629636</v>
      </c>
    </row>
    <row r="2561" spans="1:16" x14ac:dyDescent="1">
      <c r="A2561" t="s">
        <v>2601</v>
      </c>
      <c r="B2561" t="s">
        <v>8043</v>
      </c>
      <c r="C2561" t="s">
        <v>8015</v>
      </c>
      <c r="D2561" t="s">
        <v>8032</v>
      </c>
      <c r="E2561" s="1">
        <v>45448</v>
      </c>
      <c r="F2561">
        <v>9585</v>
      </c>
      <c r="G2561">
        <v>343</v>
      </c>
      <c r="H2561" t="s">
        <v>6</v>
      </c>
      <c r="I2561" t="str">
        <f>_xlfn.XLOOKUP(shipments[[#This Row],[SPID]],people[SPID],people[Sales_person],"NA",0)</f>
        <v>Ches Bonnell</v>
      </c>
      <c r="J2561">
        <f>YEAR(shipments[[#This Row],[Shipdate]])</f>
        <v>2024</v>
      </c>
      <c r="K2561">
        <f>MONTH(shipments[[#This Row],[Shipdate]])</f>
        <v>6</v>
      </c>
      <c r="L2561" t="str">
        <f>TEXT(shipments[[#This Row],[Shipdate]],"mmmm")</f>
        <v>June</v>
      </c>
      <c r="M2561">
        <f>_xlfn.XLOOKUP(shipments[[#This Row],[PID]],products[PID],products[Cost_per_box],"NA",0)</f>
        <v>6.31</v>
      </c>
      <c r="N2561">
        <f>shipments[[#This Row],[Boxes]]*shipments[[#This Row],[Cost Per Box]]</f>
        <v>2164.33</v>
      </c>
      <c r="O2561">
        <f>shipments[[#This Row],[Sales Amount]]-shipments[[#This Row],[Total Cost]]</f>
        <v>7420.67</v>
      </c>
      <c r="P2561" s="9">
        <f>shipments[[#This Row],[Profit]]/shipments[[#This Row],[Sales Amount]]</f>
        <v>0.7741961398017736</v>
      </c>
    </row>
    <row r="2562" spans="1:16" x14ac:dyDescent="1">
      <c r="A2562" t="s">
        <v>2602</v>
      </c>
      <c r="B2562" t="s">
        <v>8043</v>
      </c>
      <c r="C2562" t="s">
        <v>8016</v>
      </c>
      <c r="D2562" t="s">
        <v>8032</v>
      </c>
      <c r="E2562" s="1">
        <v>45463</v>
      </c>
      <c r="F2562">
        <v>6358.5</v>
      </c>
      <c r="G2562">
        <v>265</v>
      </c>
      <c r="H2562" t="s">
        <v>6</v>
      </c>
      <c r="I2562" t="str">
        <f>_xlfn.XLOOKUP(shipments[[#This Row],[SPID]],people[SPID],people[Sales_person],"NA",0)</f>
        <v>Ches Bonnell</v>
      </c>
      <c r="J2562">
        <f>YEAR(shipments[[#This Row],[Shipdate]])</f>
        <v>2024</v>
      </c>
      <c r="K2562">
        <f>MONTH(shipments[[#This Row],[Shipdate]])</f>
        <v>6</v>
      </c>
      <c r="L2562" t="str">
        <f>TEXT(shipments[[#This Row],[Shipdate]],"mmmm")</f>
        <v>June</v>
      </c>
      <c r="M2562">
        <f>_xlfn.XLOOKUP(shipments[[#This Row],[PID]],products[PID],products[Cost_per_box],"NA",0)</f>
        <v>9.94</v>
      </c>
      <c r="N2562">
        <f>shipments[[#This Row],[Boxes]]*shipments[[#This Row],[Cost Per Box]]</f>
        <v>2634.1</v>
      </c>
      <c r="O2562">
        <f>shipments[[#This Row],[Sales Amount]]-shipments[[#This Row],[Total Cost]]</f>
        <v>3724.4</v>
      </c>
      <c r="P2562" s="9">
        <f>shipments[[#This Row],[Profit]]/shipments[[#This Row],[Sales Amount]]</f>
        <v>0.5857356294723598</v>
      </c>
    </row>
    <row r="2563" spans="1:16" x14ac:dyDescent="1">
      <c r="A2563" t="s">
        <v>2603</v>
      </c>
      <c r="B2563" t="s">
        <v>8043</v>
      </c>
      <c r="C2563" t="s">
        <v>8016</v>
      </c>
      <c r="D2563" t="s">
        <v>8033</v>
      </c>
      <c r="E2563" s="1">
        <v>45096</v>
      </c>
      <c r="F2563">
        <v>5490</v>
      </c>
      <c r="G2563">
        <v>220</v>
      </c>
      <c r="H2563" t="s">
        <v>6</v>
      </c>
      <c r="I2563" t="str">
        <f>_xlfn.XLOOKUP(shipments[[#This Row],[SPID]],people[SPID],people[Sales_person],"NA",0)</f>
        <v>Ches Bonnell</v>
      </c>
      <c r="J2563">
        <f>YEAR(shipments[[#This Row],[Shipdate]])</f>
        <v>2023</v>
      </c>
      <c r="K2563">
        <f>MONTH(shipments[[#This Row],[Shipdate]])</f>
        <v>6</v>
      </c>
      <c r="L2563" t="str">
        <f>TEXT(shipments[[#This Row],[Shipdate]],"mmmm")</f>
        <v>June</v>
      </c>
      <c r="M2563">
        <f>_xlfn.XLOOKUP(shipments[[#This Row],[PID]],products[PID],products[Cost_per_box],"NA",0)</f>
        <v>9.94</v>
      </c>
      <c r="N2563">
        <f>shipments[[#This Row],[Boxes]]*shipments[[#This Row],[Cost Per Box]]</f>
        <v>2186.7999999999997</v>
      </c>
      <c r="O2563">
        <f>shipments[[#This Row],[Sales Amount]]-shipments[[#This Row],[Total Cost]]</f>
        <v>3303.2000000000003</v>
      </c>
      <c r="P2563" s="9">
        <f>shipments[[#This Row],[Profit]]/shipments[[#This Row],[Sales Amount]]</f>
        <v>0.60167577413479056</v>
      </c>
    </row>
    <row r="2564" spans="1:16" x14ac:dyDescent="1">
      <c r="A2564" t="s">
        <v>2604</v>
      </c>
      <c r="B2564" t="s">
        <v>8043</v>
      </c>
      <c r="C2564" t="s">
        <v>8016</v>
      </c>
      <c r="D2564" t="s">
        <v>8032</v>
      </c>
      <c r="E2564" s="1">
        <v>45341</v>
      </c>
      <c r="F2564">
        <v>5402.25</v>
      </c>
      <c r="G2564">
        <v>201</v>
      </c>
      <c r="H2564" t="s">
        <v>6</v>
      </c>
      <c r="I2564" t="str">
        <f>_xlfn.XLOOKUP(shipments[[#This Row],[SPID]],people[SPID],people[Sales_person],"NA",0)</f>
        <v>Ches Bonnell</v>
      </c>
      <c r="J2564">
        <f>YEAR(shipments[[#This Row],[Shipdate]])</f>
        <v>2024</v>
      </c>
      <c r="K2564">
        <f>MONTH(shipments[[#This Row],[Shipdate]])</f>
        <v>2</v>
      </c>
      <c r="L2564" t="str">
        <f>TEXT(shipments[[#This Row],[Shipdate]],"mmmm")</f>
        <v>February</v>
      </c>
      <c r="M2564">
        <f>_xlfn.XLOOKUP(shipments[[#This Row],[PID]],products[PID],products[Cost_per_box],"NA",0)</f>
        <v>9.94</v>
      </c>
      <c r="N2564">
        <f>shipments[[#This Row],[Boxes]]*shipments[[#This Row],[Cost Per Box]]</f>
        <v>1997.9399999999998</v>
      </c>
      <c r="O2564">
        <f>shipments[[#This Row],[Sales Amount]]-shipments[[#This Row],[Total Cost]]</f>
        <v>3404.3100000000004</v>
      </c>
      <c r="P2564" s="9">
        <f>shipments[[#This Row],[Profit]]/shipments[[#This Row],[Sales Amount]]</f>
        <v>0.63016520894071926</v>
      </c>
    </row>
    <row r="2565" spans="1:16" x14ac:dyDescent="1">
      <c r="A2565" t="s">
        <v>2605</v>
      </c>
      <c r="B2565" t="s">
        <v>8043</v>
      </c>
      <c r="C2565" t="s">
        <v>8016</v>
      </c>
      <c r="D2565" t="s">
        <v>8037</v>
      </c>
      <c r="E2565" s="1">
        <v>45189</v>
      </c>
      <c r="F2565">
        <v>4961.25</v>
      </c>
      <c r="G2565">
        <v>207</v>
      </c>
      <c r="H2565" t="s">
        <v>6</v>
      </c>
      <c r="I2565" t="str">
        <f>_xlfn.XLOOKUP(shipments[[#This Row],[SPID]],people[SPID],people[Sales_person],"NA",0)</f>
        <v>Ches Bonnell</v>
      </c>
      <c r="J2565">
        <f>YEAR(shipments[[#This Row],[Shipdate]])</f>
        <v>2023</v>
      </c>
      <c r="K2565">
        <f>MONTH(shipments[[#This Row],[Shipdate]])</f>
        <v>9</v>
      </c>
      <c r="L2565" t="str">
        <f>TEXT(shipments[[#This Row],[Shipdate]],"mmmm")</f>
        <v>September</v>
      </c>
      <c r="M2565">
        <f>_xlfn.XLOOKUP(shipments[[#This Row],[PID]],products[PID],products[Cost_per_box],"NA",0)</f>
        <v>9.94</v>
      </c>
      <c r="N2565">
        <f>shipments[[#This Row],[Boxes]]*shipments[[#This Row],[Cost Per Box]]</f>
        <v>2057.58</v>
      </c>
      <c r="O2565">
        <f>shipments[[#This Row],[Sales Amount]]-shipments[[#This Row],[Total Cost]]</f>
        <v>2903.67</v>
      </c>
      <c r="P2565" s="9">
        <f>shipments[[#This Row],[Profit]]/shipments[[#This Row],[Sales Amount]]</f>
        <v>0.58526984126984127</v>
      </c>
    </row>
    <row r="2566" spans="1:16" x14ac:dyDescent="1">
      <c r="A2566" t="s">
        <v>2606</v>
      </c>
      <c r="B2566" t="s">
        <v>8043</v>
      </c>
      <c r="C2566" t="s">
        <v>8016</v>
      </c>
      <c r="D2566" t="s">
        <v>8032</v>
      </c>
      <c r="E2566" s="1">
        <v>45240</v>
      </c>
      <c r="F2566">
        <v>3946.5</v>
      </c>
      <c r="G2566">
        <v>158</v>
      </c>
      <c r="H2566" t="s">
        <v>6</v>
      </c>
      <c r="I2566" t="str">
        <f>_xlfn.XLOOKUP(shipments[[#This Row],[SPID]],people[SPID],people[Sales_person],"NA",0)</f>
        <v>Ches Bonnell</v>
      </c>
      <c r="J2566">
        <f>YEAR(shipments[[#This Row],[Shipdate]])</f>
        <v>2023</v>
      </c>
      <c r="K2566">
        <f>MONTH(shipments[[#This Row],[Shipdate]])</f>
        <v>11</v>
      </c>
      <c r="L2566" t="str">
        <f>TEXT(shipments[[#This Row],[Shipdate]],"mmmm")</f>
        <v>November</v>
      </c>
      <c r="M2566">
        <f>_xlfn.XLOOKUP(shipments[[#This Row],[PID]],products[PID],products[Cost_per_box],"NA",0)</f>
        <v>9.94</v>
      </c>
      <c r="N2566">
        <f>shipments[[#This Row],[Boxes]]*shipments[[#This Row],[Cost Per Box]]</f>
        <v>1570.52</v>
      </c>
      <c r="O2566">
        <f>shipments[[#This Row],[Sales Amount]]-shipments[[#This Row],[Total Cost]]</f>
        <v>2375.98</v>
      </c>
      <c r="P2566" s="9">
        <f>shipments[[#This Row],[Profit]]/shipments[[#This Row],[Sales Amount]]</f>
        <v>0.60204738375776001</v>
      </c>
    </row>
    <row r="2567" spans="1:16" x14ac:dyDescent="1">
      <c r="A2567" t="s">
        <v>2607</v>
      </c>
      <c r="B2567" t="s">
        <v>8043</v>
      </c>
      <c r="C2567" t="s">
        <v>8016</v>
      </c>
      <c r="D2567" t="s">
        <v>8035</v>
      </c>
      <c r="E2567" s="1">
        <v>44979</v>
      </c>
      <c r="F2567">
        <v>6608.25</v>
      </c>
      <c r="G2567">
        <v>265</v>
      </c>
      <c r="H2567" t="s">
        <v>6</v>
      </c>
      <c r="I2567" t="str">
        <f>_xlfn.XLOOKUP(shipments[[#This Row],[SPID]],people[SPID],people[Sales_person],"NA",0)</f>
        <v>Ches Bonnell</v>
      </c>
      <c r="J2567">
        <f>YEAR(shipments[[#This Row],[Shipdate]])</f>
        <v>2023</v>
      </c>
      <c r="K2567">
        <f>MONTH(shipments[[#This Row],[Shipdate]])</f>
        <v>2</v>
      </c>
      <c r="L2567" t="str">
        <f>TEXT(shipments[[#This Row],[Shipdate]],"mmmm")</f>
        <v>February</v>
      </c>
      <c r="M2567">
        <f>_xlfn.XLOOKUP(shipments[[#This Row],[PID]],products[PID],products[Cost_per_box],"NA",0)</f>
        <v>9.94</v>
      </c>
      <c r="N2567">
        <f>shipments[[#This Row],[Boxes]]*shipments[[#This Row],[Cost Per Box]]</f>
        <v>2634.1</v>
      </c>
      <c r="O2567">
        <f>shipments[[#This Row],[Sales Amount]]-shipments[[#This Row],[Total Cost]]</f>
        <v>3974.15</v>
      </c>
      <c r="P2567" s="9">
        <f>shipments[[#This Row],[Profit]]/shipments[[#This Row],[Sales Amount]]</f>
        <v>0.60139219914500819</v>
      </c>
    </row>
    <row r="2568" spans="1:16" x14ac:dyDescent="1">
      <c r="A2568" t="s">
        <v>2608</v>
      </c>
      <c r="B2568" t="s">
        <v>8043</v>
      </c>
      <c r="C2568" t="s">
        <v>8016</v>
      </c>
      <c r="D2568" t="s">
        <v>8037</v>
      </c>
      <c r="E2568" s="1">
        <v>45195</v>
      </c>
      <c r="F2568">
        <v>5451.75</v>
      </c>
      <c r="G2568">
        <v>195</v>
      </c>
      <c r="H2568" t="s">
        <v>6</v>
      </c>
      <c r="I2568" t="str">
        <f>_xlfn.XLOOKUP(shipments[[#This Row],[SPID]],people[SPID],people[Sales_person],"NA",0)</f>
        <v>Ches Bonnell</v>
      </c>
      <c r="J2568">
        <f>YEAR(shipments[[#This Row],[Shipdate]])</f>
        <v>2023</v>
      </c>
      <c r="K2568">
        <f>MONTH(shipments[[#This Row],[Shipdate]])</f>
        <v>9</v>
      </c>
      <c r="L2568" t="str">
        <f>TEXT(shipments[[#This Row],[Shipdate]],"mmmm")</f>
        <v>September</v>
      </c>
      <c r="M2568">
        <f>_xlfn.XLOOKUP(shipments[[#This Row],[PID]],products[PID],products[Cost_per_box],"NA",0)</f>
        <v>9.94</v>
      </c>
      <c r="N2568">
        <f>shipments[[#This Row],[Boxes]]*shipments[[#This Row],[Cost Per Box]]</f>
        <v>1938.3</v>
      </c>
      <c r="O2568">
        <f>shipments[[#This Row],[Sales Amount]]-shipments[[#This Row],[Total Cost]]</f>
        <v>3513.45</v>
      </c>
      <c r="P2568" s="9">
        <f>shipments[[#This Row],[Profit]]/shipments[[#This Row],[Sales Amount]]</f>
        <v>0.64446278717842886</v>
      </c>
    </row>
    <row r="2569" spans="1:16" x14ac:dyDescent="1">
      <c r="A2569" t="s">
        <v>2609</v>
      </c>
      <c r="B2569" t="s">
        <v>8043</v>
      </c>
      <c r="C2569" t="s">
        <v>8017</v>
      </c>
      <c r="D2569" t="s">
        <v>8032</v>
      </c>
      <c r="E2569" s="1">
        <v>45555</v>
      </c>
      <c r="F2569">
        <v>3294</v>
      </c>
      <c r="G2569">
        <v>150</v>
      </c>
      <c r="H2569" t="s">
        <v>25</v>
      </c>
      <c r="I2569" t="str">
        <f>_xlfn.XLOOKUP(shipments[[#This Row],[SPID]],people[SPID],people[Sales_person],"NA",0)</f>
        <v>Ches Bonnell</v>
      </c>
      <c r="J2569">
        <f>YEAR(shipments[[#This Row],[Shipdate]])</f>
        <v>2024</v>
      </c>
      <c r="K2569">
        <f>MONTH(shipments[[#This Row],[Shipdate]])</f>
        <v>9</v>
      </c>
      <c r="L2569" t="str">
        <f>TEXT(shipments[[#This Row],[Shipdate]],"mmmm")</f>
        <v>September</v>
      </c>
      <c r="M2569">
        <f>_xlfn.XLOOKUP(shipments[[#This Row],[PID]],products[PID],products[Cost_per_box],"NA",0)</f>
        <v>7.73</v>
      </c>
      <c r="N2569">
        <f>shipments[[#This Row],[Boxes]]*shipments[[#This Row],[Cost Per Box]]</f>
        <v>1159.5</v>
      </c>
      <c r="O2569">
        <f>shipments[[#This Row],[Sales Amount]]-shipments[[#This Row],[Total Cost]]</f>
        <v>2134.5</v>
      </c>
      <c r="P2569" s="9">
        <f>shipments[[#This Row],[Profit]]/shipments[[#This Row],[Sales Amount]]</f>
        <v>0.64799635701275049</v>
      </c>
    </row>
    <row r="2570" spans="1:16" x14ac:dyDescent="1">
      <c r="A2570" t="s">
        <v>2610</v>
      </c>
      <c r="B2570" t="s">
        <v>8043</v>
      </c>
      <c r="C2570" t="s">
        <v>8017</v>
      </c>
      <c r="D2570" t="s">
        <v>8036</v>
      </c>
      <c r="E2570" s="1">
        <v>45266</v>
      </c>
      <c r="F2570">
        <v>6212.25</v>
      </c>
      <c r="G2570">
        <v>311</v>
      </c>
      <c r="H2570" t="s">
        <v>6</v>
      </c>
      <c r="I2570" t="str">
        <f>_xlfn.XLOOKUP(shipments[[#This Row],[SPID]],people[SPID],people[Sales_person],"NA",0)</f>
        <v>Ches Bonnell</v>
      </c>
      <c r="J2570">
        <f>YEAR(shipments[[#This Row],[Shipdate]])</f>
        <v>2023</v>
      </c>
      <c r="K2570">
        <f>MONTH(shipments[[#This Row],[Shipdate]])</f>
        <v>12</v>
      </c>
      <c r="L2570" t="str">
        <f>TEXT(shipments[[#This Row],[Shipdate]],"mmmm")</f>
        <v>December</v>
      </c>
      <c r="M2570">
        <f>_xlfn.XLOOKUP(shipments[[#This Row],[PID]],products[PID],products[Cost_per_box],"NA",0)</f>
        <v>7.73</v>
      </c>
      <c r="N2570">
        <f>shipments[[#This Row],[Boxes]]*shipments[[#This Row],[Cost Per Box]]</f>
        <v>2404.0300000000002</v>
      </c>
      <c r="O2570">
        <f>shipments[[#This Row],[Sales Amount]]-shipments[[#This Row],[Total Cost]]</f>
        <v>3808.22</v>
      </c>
      <c r="P2570" s="9">
        <f>shipments[[#This Row],[Profit]]/shipments[[#This Row],[Sales Amount]]</f>
        <v>0.61301782767918223</v>
      </c>
    </row>
    <row r="2571" spans="1:16" x14ac:dyDescent="1">
      <c r="A2571" t="s">
        <v>2611</v>
      </c>
      <c r="B2571" t="s">
        <v>8043</v>
      </c>
      <c r="C2571" t="s">
        <v>8017</v>
      </c>
      <c r="D2571" t="s">
        <v>8037</v>
      </c>
      <c r="E2571" s="1">
        <v>45469</v>
      </c>
      <c r="F2571">
        <v>4702.5</v>
      </c>
      <c r="G2571">
        <v>248</v>
      </c>
      <c r="H2571" t="s">
        <v>6</v>
      </c>
      <c r="I2571" t="str">
        <f>_xlfn.XLOOKUP(shipments[[#This Row],[SPID]],people[SPID],people[Sales_person],"NA",0)</f>
        <v>Ches Bonnell</v>
      </c>
      <c r="J2571">
        <f>YEAR(shipments[[#This Row],[Shipdate]])</f>
        <v>2024</v>
      </c>
      <c r="K2571">
        <f>MONTH(shipments[[#This Row],[Shipdate]])</f>
        <v>6</v>
      </c>
      <c r="L2571" t="str">
        <f>TEXT(shipments[[#This Row],[Shipdate]],"mmmm")</f>
        <v>June</v>
      </c>
      <c r="M2571">
        <f>_xlfn.XLOOKUP(shipments[[#This Row],[PID]],products[PID],products[Cost_per_box],"NA",0)</f>
        <v>7.73</v>
      </c>
      <c r="N2571">
        <f>shipments[[#This Row],[Boxes]]*shipments[[#This Row],[Cost Per Box]]</f>
        <v>1917.0400000000002</v>
      </c>
      <c r="O2571">
        <f>shipments[[#This Row],[Sales Amount]]-shipments[[#This Row],[Total Cost]]</f>
        <v>2785.46</v>
      </c>
      <c r="P2571" s="9">
        <f>shipments[[#This Row],[Profit]]/shipments[[#This Row],[Sales Amount]]</f>
        <v>0.59233599149388627</v>
      </c>
    </row>
    <row r="2572" spans="1:16" x14ac:dyDescent="1">
      <c r="A2572" t="s">
        <v>2612</v>
      </c>
      <c r="B2572" t="s">
        <v>8043</v>
      </c>
      <c r="C2572" t="s">
        <v>8019</v>
      </c>
      <c r="D2572" t="s">
        <v>8033</v>
      </c>
      <c r="E2572" s="1">
        <v>45111</v>
      </c>
      <c r="F2572">
        <v>3721.5</v>
      </c>
      <c r="G2572">
        <v>266</v>
      </c>
      <c r="H2572" t="s">
        <v>6</v>
      </c>
      <c r="I2572" t="str">
        <f>_xlfn.XLOOKUP(shipments[[#This Row],[SPID]],people[SPID],people[Sales_person],"NA",0)</f>
        <v>Ches Bonnell</v>
      </c>
      <c r="J2572">
        <f>YEAR(shipments[[#This Row],[Shipdate]])</f>
        <v>2023</v>
      </c>
      <c r="K2572">
        <f>MONTH(shipments[[#This Row],[Shipdate]])</f>
        <v>7</v>
      </c>
      <c r="L2572" t="str">
        <f>TEXT(shipments[[#This Row],[Shipdate]],"mmmm")</f>
        <v>July</v>
      </c>
      <c r="M2572">
        <f>_xlfn.XLOOKUP(shipments[[#This Row],[PID]],products[PID],products[Cost_per_box],"NA",0)</f>
        <v>8.2200000000000006</v>
      </c>
      <c r="N2572">
        <f>shipments[[#This Row],[Boxes]]*shipments[[#This Row],[Cost Per Box]]</f>
        <v>2186.52</v>
      </c>
      <c r="O2572">
        <f>shipments[[#This Row],[Sales Amount]]-shipments[[#This Row],[Total Cost]]</f>
        <v>1534.98</v>
      </c>
      <c r="P2572" s="9">
        <f>shipments[[#This Row],[Profit]]/shipments[[#This Row],[Sales Amount]]</f>
        <v>0.41246271664651352</v>
      </c>
    </row>
    <row r="2573" spans="1:16" x14ac:dyDescent="1">
      <c r="A2573" t="s">
        <v>2613</v>
      </c>
      <c r="B2573" t="s">
        <v>8043</v>
      </c>
      <c r="C2573" t="s">
        <v>8019</v>
      </c>
      <c r="D2573" t="s">
        <v>8035</v>
      </c>
      <c r="E2573" s="1">
        <v>45244</v>
      </c>
      <c r="F2573">
        <v>1586.25</v>
      </c>
      <c r="G2573">
        <v>123</v>
      </c>
      <c r="H2573" t="s">
        <v>6</v>
      </c>
      <c r="I2573" t="str">
        <f>_xlfn.XLOOKUP(shipments[[#This Row],[SPID]],people[SPID],people[Sales_person],"NA",0)</f>
        <v>Ches Bonnell</v>
      </c>
      <c r="J2573">
        <f>YEAR(shipments[[#This Row],[Shipdate]])</f>
        <v>2023</v>
      </c>
      <c r="K2573">
        <f>MONTH(shipments[[#This Row],[Shipdate]])</f>
        <v>11</v>
      </c>
      <c r="L2573" t="str">
        <f>TEXT(shipments[[#This Row],[Shipdate]],"mmmm")</f>
        <v>November</v>
      </c>
      <c r="M2573">
        <f>_xlfn.XLOOKUP(shipments[[#This Row],[PID]],products[PID],products[Cost_per_box],"NA",0)</f>
        <v>8.2200000000000006</v>
      </c>
      <c r="N2573">
        <f>shipments[[#This Row],[Boxes]]*shipments[[#This Row],[Cost Per Box]]</f>
        <v>1011.0600000000001</v>
      </c>
      <c r="O2573">
        <f>shipments[[#This Row],[Sales Amount]]-shipments[[#This Row],[Total Cost]]</f>
        <v>575.18999999999994</v>
      </c>
      <c r="P2573" s="9">
        <f>shipments[[#This Row],[Profit]]/shipments[[#This Row],[Sales Amount]]</f>
        <v>0.36260992907801415</v>
      </c>
    </row>
    <row r="2574" spans="1:16" x14ac:dyDescent="1">
      <c r="A2574" t="s">
        <v>2614</v>
      </c>
      <c r="B2574" t="s">
        <v>8043</v>
      </c>
      <c r="C2574" t="s">
        <v>8019</v>
      </c>
      <c r="D2574" t="s">
        <v>8034</v>
      </c>
      <c r="E2574" s="1">
        <v>45540</v>
      </c>
      <c r="F2574">
        <v>12170.25</v>
      </c>
      <c r="G2574">
        <v>761</v>
      </c>
      <c r="H2574" t="s">
        <v>25</v>
      </c>
      <c r="I2574" t="str">
        <f>_xlfn.XLOOKUP(shipments[[#This Row],[SPID]],people[SPID],people[Sales_person],"NA",0)</f>
        <v>Ches Bonnell</v>
      </c>
      <c r="J2574">
        <f>YEAR(shipments[[#This Row],[Shipdate]])</f>
        <v>2024</v>
      </c>
      <c r="K2574">
        <f>MONTH(shipments[[#This Row],[Shipdate]])</f>
        <v>9</v>
      </c>
      <c r="L2574" t="str">
        <f>TEXT(shipments[[#This Row],[Shipdate]],"mmmm")</f>
        <v>September</v>
      </c>
      <c r="M2574">
        <f>_xlfn.XLOOKUP(shipments[[#This Row],[PID]],products[PID],products[Cost_per_box],"NA",0)</f>
        <v>8.2200000000000006</v>
      </c>
      <c r="N2574">
        <f>shipments[[#This Row],[Boxes]]*shipments[[#This Row],[Cost Per Box]]</f>
        <v>6255.42</v>
      </c>
      <c r="O2574">
        <f>shipments[[#This Row],[Sales Amount]]-shipments[[#This Row],[Total Cost]]</f>
        <v>5914.83</v>
      </c>
      <c r="P2574" s="9">
        <f>shipments[[#This Row],[Profit]]/shipments[[#This Row],[Sales Amount]]</f>
        <v>0.48600727183089909</v>
      </c>
    </row>
    <row r="2575" spans="1:16" x14ac:dyDescent="1">
      <c r="A2575" t="s">
        <v>2615</v>
      </c>
      <c r="B2575" t="s">
        <v>8043</v>
      </c>
      <c r="C2575" t="s">
        <v>8019</v>
      </c>
      <c r="D2575" t="s">
        <v>8032</v>
      </c>
      <c r="E2575" s="1">
        <v>45093</v>
      </c>
      <c r="F2575">
        <v>10003.5</v>
      </c>
      <c r="G2575">
        <v>626</v>
      </c>
      <c r="H2575" t="s">
        <v>6</v>
      </c>
      <c r="I2575" t="str">
        <f>_xlfn.XLOOKUP(shipments[[#This Row],[SPID]],people[SPID],people[Sales_person],"NA",0)</f>
        <v>Ches Bonnell</v>
      </c>
      <c r="J2575">
        <f>YEAR(shipments[[#This Row],[Shipdate]])</f>
        <v>2023</v>
      </c>
      <c r="K2575">
        <f>MONTH(shipments[[#This Row],[Shipdate]])</f>
        <v>6</v>
      </c>
      <c r="L2575" t="str">
        <f>TEXT(shipments[[#This Row],[Shipdate]],"mmmm")</f>
        <v>June</v>
      </c>
      <c r="M2575">
        <f>_xlfn.XLOOKUP(shipments[[#This Row],[PID]],products[PID],products[Cost_per_box],"NA",0)</f>
        <v>8.2200000000000006</v>
      </c>
      <c r="N2575">
        <f>shipments[[#This Row],[Boxes]]*shipments[[#This Row],[Cost Per Box]]</f>
        <v>5145.72</v>
      </c>
      <c r="O2575">
        <f>shipments[[#This Row],[Sales Amount]]-shipments[[#This Row],[Total Cost]]</f>
        <v>4857.78</v>
      </c>
      <c r="P2575" s="9">
        <f>shipments[[#This Row],[Profit]]/shipments[[#This Row],[Sales Amount]]</f>
        <v>0.48560803718698453</v>
      </c>
    </row>
    <row r="2576" spans="1:16" x14ac:dyDescent="1">
      <c r="A2576" t="s">
        <v>2616</v>
      </c>
      <c r="B2576" t="s">
        <v>8043</v>
      </c>
      <c r="C2576" t="s">
        <v>8019</v>
      </c>
      <c r="D2576" t="s">
        <v>8036</v>
      </c>
      <c r="E2576" s="1">
        <v>45135</v>
      </c>
      <c r="F2576">
        <v>4394.25</v>
      </c>
      <c r="G2576">
        <v>339</v>
      </c>
      <c r="H2576" t="s">
        <v>6</v>
      </c>
      <c r="I2576" t="str">
        <f>_xlfn.XLOOKUP(shipments[[#This Row],[SPID]],people[SPID],people[Sales_person],"NA",0)</f>
        <v>Ches Bonnell</v>
      </c>
      <c r="J2576">
        <f>YEAR(shipments[[#This Row],[Shipdate]])</f>
        <v>2023</v>
      </c>
      <c r="K2576">
        <f>MONTH(shipments[[#This Row],[Shipdate]])</f>
        <v>7</v>
      </c>
      <c r="L2576" t="str">
        <f>TEXT(shipments[[#This Row],[Shipdate]],"mmmm")</f>
        <v>July</v>
      </c>
      <c r="M2576">
        <f>_xlfn.XLOOKUP(shipments[[#This Row],[PID]],products[PID],products[Cost_per_box],"NA",0)</f>
        <v>8.2200000000000006</v>
      </c>
      <c r="N2576">
        <f>shipments[[#This Row],[Boxes]]*shipments[[#This Row],[Cost Per Box]]</f>
        <v>2786.5800000000004</v>
      </c>
      <c r="O2576">
        <f>shipments[[#This Row],[Sales Amount]]-shipments[[#This Row],[Total Cost]]</f>
        <v>1607.6699999999996</v>
      </c>
      <c r="P2576" s="9">
        <f>shipments[[#This Row],[Profit]]/shipments[[#This Row],[Sales Amount]]</f>
        <v>0.36585765488991284</v>
      </c>
    </row>
    <row r="2577" spans="1:16" x14ac:dyDescent="1">
      <c r="A2577" t="s">
        <v>2617</v>
      </c>
      <c r="B2577" t="s">
        <v>8043</v>
      </c>
      <c r="C2577" t="s">
        <v>8019</v>
      </c>
      <c r="D2577" t="s">
        <v>8035</v>
      </c>
      <c r="E2577" s="1">
        <v>45377</v>
      </c>
      <c r="F2577">
        <v>1638</v>
      </c>
      <c r="G2577">
        <v>126</v>
      </c>
      <c r="H2577" t="s">
        <v>6</v>
      </c>
      <c r="I2577" t="str">
        <f>_xlfn.XLOOKUP(shipments[[#This Row],[SPID]],people[SPID],people[Sales_person],"NA",0)</f>
        <v>Ches Bonnell</v>
      </c>
      <c r="J2577">
        <f>YEAR(shipments[[#This Row],[Shipdate]])</f>
        <v>2024</v>
      </c>
      <c r="K2577">
        <f>MONTH(shipments[[#This Row],[Shipdate]])</f>
        <v>3</v>
      </c>
      <c r="L2577" t="str">
        <f>TEXT(shipments[[#This Row],[Shipdate]],"mmmm")</f>
        <v>March</v>
      </c>
      <c r="M2577">
        <f>_xlfn.XLOOKUP(shipments[[#This Row],[PID]],products[PID],products[Cost_per_box],"NA",0)</f>
        <v>8.2200000000000006</v>
      </c>
      <c r="N2577">
        <f>shipments[[#This Row],[Boxes]]*shipments[[#This Row],[Cost Per Box]]</f>
        <v>1035.72</v>
      </c>
      <c r="O2577">
        <f>shipments[[#This Row],[Sales Amount]]-shipments[[#This Row],[Total Cost]]</f>
        <v>602.28</v>
      </c>
      <c r="P2577" s="9">
        <f>shipments[[#This Row],[Profit]]/shipments[[#This Row],[Sales Amount]]</f>
        <v>0.36769230769230765</v>
      </c>
    </row>
    <row r="2578" spans="1:16" x14ac:dyDescent="1">
      <c r="A2578" t="s">
        <v>2618</v>
      </c>
      <c r="B2578" t="s">
        <v>8043</v>
      </c>
      <c r="C2578" t="s">
        <v>8022</v>
      </c>
      <c r="D2578" t="s">
        <v>8032</v>
      </c>
      <c r="E2578" s="1">
        <v>45029</v>
      </c>
      <c r="F2578">
        <v>1845</v>
      </c>
      <c r="G2578">
        <v>264</v>
      </c>
      <c r="H2578" t="s">
        <v>6</v>
      </c>
      <c r="I2578" t="str">
        <f>_xlfn.XLOOKUP(shipments[[#This Row],[SPID]],people[SPID],people[Sales_person],"NA",0)</f>
        <v>Ches Bonnell</v>
      </c>
      <c r="J2578">
        <f>YEAR(shipments[[#This Row],[Shipdate]])</f>
        <v>2023</v>
      </c>
      <c r="K2578">
        <f>MONTH(shipments[[#This Row],[Shipdate]])</f>
        <v>4</v>
      </c>
      <c r="L2578" t="str">
        <f>TEXT(shipments[[#This Row],[Shipdate]],"mmmm")</f>
        <v>April</v>
      </c>
      <c r="M2578">
        <f>_xlfn.XLOOKUP(shipments[[#This Row],[PID]],products[PID],products[Cost_per_box],"NA",0)</f>
        <v>10.51</v>
      </c>
      <c r="N2578">
        <f>shipments[[#This Row],[Boxes]]*shipments[[#This Row],[Cost Per Box]]</f>
        <v>2774.64</v>
      </c>
      <c r="O2578">
        <f>shipments[[#This Row],[Sales Amount]]-shipments[[#This Row],[Total Cost]]</f>
        <v>-929.63999999999987</v>
      </c>
      <c r="P2578" s="9">
        <f>shipments[[#This Row],[Profit]]/shipments[[#This Row],[Sales Amount]]</f>
        <v>-0.50386991869918696</v>
      </c>
    </row>
    <row r="2579" spans="1:16" x14ac:dyDescent="1">
      <c r="A2579" t="s">
        <v>2619</v>
      </c>
      <c r="B2579" t="s">
        <v>8043</v>
      </c>
      <c r="C2579" t="s">
        <v>8022</v>
      </c>
      <c r="D2579" t="s">
        <v>8034</v>
      </c>
      <c r="E2579" s="1">
        <v>45566</v>
      </c>
      <c r="F2579">
        <v>3921.75</v>
      </c>
      <c r="G2579">
        <v>436</v>
      </c>
      <c r="H2579" t="s">
        <v>25</v>
      </c>
      <c r="I2579" t="str">
        <f>_xlfn.XLOOKUP(shipments[[#This Row],[SPID]],people[SPID],people[Sales_person],"NA",0)</f>
        <v>Ches Bonnell</v>
      </c>
      <c r="J2579">
        <f>YEAR(shipments[[#This Row],[Shipdate]])</f>
        <v>2024</v>
      </c>
      <c r="K2579">
        <f>MONTH(shipments[[#This Row],[Shipdate]])</f>
        <v>10</v>
      </c>
      <c r="L2579" t="str">
        <f>TEXT(shipments[[#This Row],[Shipdate]],"mmmm")</f>
        <v>October</v>
      </c>
      <c r="M2579">
        <f>_xlfn.XLOOKUP(shipments[[#This Row],[PID]],products[PID],products[Cost_per_box],"NA",0)</f>
        <v>10.51</v>
      </c>
      <c r="N2579">
        <f>shipments[[#This Row],[Boxes]]*shipments[[#This Row],[Cost Per Box]]</f>
        <v>4582.3599999999997</v>
      </c>
      <c r="O2579">
        <f>shipments[[#This Row],[Sales Amount]]-shipments[[#This Row],[Total Cost]]</f>
        <v>-660.60999999999967</v>
      </c>
      <c r="P2579" s="9">
        <f>shipments[[#This Row],[Profit]]/shipments[[#This Row],[Sales Amount]]</f>
        <v>-0.1684477592911327</v>
      </c>
    </row>
    <row r="2580" spans="1:16" x14ac:dyDescent="1">
      <c r="A2580" t="s">
        <v>2620</v>
      </c>
      <c r="B2580" t="s">
        <v>8043</v>
      </c>
      <c r="C2580" t="s">
        <v>8022</v>
      </c>
      <c r="D2580" t="s">
        <v>8032</v>
      </c>
      <c r="E2580" s="1">
        <v>45104</v>
      </c>
      <c r="F2580">
        <v>8777.25</v>
      </c>
      <c r="G2580">
        <v>1254</v>
      </c>
      <c r="H2580" t="s">
        <v>6</v>
      </c>
      <c r="I2580" t="str">
        <f>_xlfn.XLOOKUP(shipments[[#This Row],[SPID]],people[SPID],people[Sales_person],"NA",0)</f>
        <v>Ches Bonnell</v>
      </c>
      <c r="J2580">
        <f>YEAR(shipments[[#This Row],[Shipdate]])</f>
        <v>2023</v>
      </c>
      <c r="K2580">
        <f>MONTH(shipments[[#This Row],[Shipdate]])</f>
        <v>6</v>
      </c>
      <c r="L2580" t="str">
        <f>TEXT(shipments[[#This Row],[Shipdate]],"mmmm")</f>
        <v>June</v>
      </c>
      <c r="M2580">
        <f>_xlfn.XLOOKUP(shipments[[#This Row],[PID]],products[PID],products[Cost_per_box],"NA",0)</f>
        <v>10.51</v>
      </c>
      <c r="N2580">
        <f>shipments[[#This Row],[Boxes]]*shipments[[#This Row],[Cost Per Box]]</f>
        <v>13179.539999999999</v>
      </c>
      <c r="O2580">
        <f>shipments[[#This Row],[Sales Amount]]-shipments[[#This Row],[Total Cost]]</f>
        <v>-4402.2899999999991</v>
      </c>
      <c r="P2580" s="9">
        <f>shipments[[#This Row],[Profit]]/shipments[[#This Row],[Sales Amount]]</f>
        <v>-0.50155686576091585</v>
      </c>
    </row>
    <row r="2581" spans="1:16" x14ac:dyDescent="1">
      <c r="A2581" t="s">
        <v>2621</v>
      </c>
      <c r="B2581" t="s">
        <v>8043</v>
      </c>
      <c r="C2581" t="s">
        <v>8022</v>
      </c>
      <c r="D2581" t="s">
        <v>8036</v>
      </c>
      <c r="E2581" s="1">
        <v>45502</v>
      </c>
      <c r="F2581">
        <v>8664.75</v>
      </c>
      <c r="G2581">
        <v>1445</v>
      </c>
      <c r="H2581" t="s">
        <v>17</v>
      </c>
      <c r="I2581" t="str">
        <f>_xlfn.XLOOKUP(shipments[[#This Row],[SPID]],people[SPID],people[Sales_person],"NA",0)</f>
        <v>Ches Bonnell</v>
      </c>
      <c r="J2581">
        <f>YEAR(shipments[[#This Row],[Shipdate]])</f>
        <v>2024</v>
      </c>
      <c r="K2581">
        <f>MONTH(shipments[[#This Row],[Shipdate]])</f>
        <v>7</v>
      </c>
      <c r="L2581" t="str">
        <f>TEXT(shipments[[#This Row],[Shipdate]],"mmmm")</f>
        <v>July</v>
      </c>
      <c r="M2581">
        <f>_xlfn.XLOOKUP(shipments[[#This Row],[PID]],products[PID],products[Cost_per_box],"NA",0)</f>
        <v>10.51</v>
      </c>
      <c r="N2581">
        <f>shipments[[#This Row],[Boxes]]*shipments[[#This Row],[Cost Per Box]]</f>
        <v>15186.949999999999</v>
      </c>
      <c r="O2581">
        <f>shipments[[#This Row],[Sales Amount]]-shipments[[#This Row],[Total Cost]]</f>
        <v>-6522.1999999999989</v>
      </c>
      <c r="P2581" s="9">
        <f>shipments[[#This Row],[Profit]]/shipments[[#This Row],[Sales Amount]]</f>
        <v>-0.75272800715542842</v>
      </c>
    </row>
    <row r="2582" spans="1:16" x14ac:dyDescent="1">
      <c r="A2582" t="s">
        <v>2622</v>
      </c>
      <c r="B2582" t="s">
        <v>8043</v>
      </c>
      <c r="C2582" t="s">
        <v>8022</v>
      </c>
      <c r="D2582" t="s">
        <v>8033</v>
      </c>
      <c r="E2582" s="1">
        <v>45414</v>
      </c>
      <c r="F2582">
        <v>6340.5</v>
      </c>
      <c r="G2582">
        <v>1057</v>
      </c>
      <c r="H2582" t="s">
        <v>6</v>
      </c>
      <c r="I2582" t="str">
        <f>_xlfn.XLOOKUP(shipments[[#This Row],[SPID]],people[SPID],people[Sales_person],"NA",0)</f>
        <v>Ches Bonnell</v>
      </c>
      <c r="J2582">
        <f>YEAR(shipments[[#This Row],[Shipdate]])</f>
        <v>2024</v>
      </c>
      <c r="K2582">
        <f>MONTH(shipments[[#This Row],[Shipdate]])</f>
        <v>5</v>
      </c>
      <c r="L2582" t="str">
        <f>TEXT(shipments[[#This Row],[Shipdate]],"mmmm")</f>
        <v>May</v>
      </c>
      <c r="M2582">
        <f>_xlfn.XLOOKUP(shipments[[#This Row],[PID]],products[PID],products[Cost_per_box],"NA",0)</f>
        <v>10.51</v>
      </c>
      <c r="N2582">
        <f>shipments[[#This Row],[Boxes]]*shipments[[#This Row],[Cost Per Box]]</f>
        <v>11109.07</v>
      </c>
      <c r="O2582">
        <f>shipments[[#This Row],[Sales Amount]]-shipments[[#This Row],[Total Cost]]</f>
        <v>-4768.57</v>
      </c>
      <c r="P2582" s="9">
        <f>shipments[[#This Row],[Profit]]/shipments[[#This Row],[Sales Amount]]</f>
        <v>-0.75208106616197457</v>
      </c>
    </row>
    <row r="2583" spans="1:16" x14ac:dyDescent="1">
      <c r="A2583" t="s">
        <v>2623</v>
      </c>
      <c r="B2583" t="s">
        <v>8043</v>
      </c>
      <c r="C2583" t="s">
        <v>8022</v>
      </c>
      <c r="D2583" t="s">
        <v>8034</v>
      </c>
      <c r="E2583" s="1">
        <v>45240</v>
      </c>
      <c r="F2583">
        <v>6252.75</v>
      </c>
      <c r="G2583">
        <v>695</v>
      </c>
      <c r="H2583" t="s">
        <v>6</v>
      </c>
      <c r="I2583" t="str">
        <f>_xlfn.XLOOKUP(shipments[[#This Row],[SPID]],people[SPID],people[Sales_person],"NA",0)</f>
        <v>Ches Bonnell</v>
      </c>
      <c r="J2583">
        <f>YEAR(shipments[[#This Row],[Shipdate]])</f>
        <v>2023</v>
      </c>
      <c r="K2583">
        <f>MONTH(shipments[[#This Row],[Shipdate]])</f>
        <v>11</v>
      </c>
      <c r="L2583" t="str">
        <f>TEXT(shipments[[#This Row],[Shipdate]],"mmmm")</f>
        <v>November</v>
      </c>
      <c r="M2583">
        <f>_xlfn.XLOOKUP(shipments[[#This Row],[PID]],products[PID],products[Cost_per_box],"NA",0)</f>
        <v>10.51</v>
      </c>
      <c r="N2583">
        <f>shipments[[#This Row],[Boxes]]*shipments[[#This Row],[Cost Per Box]]</f>
        <v>7304.45</v>
      </c>
      <c r="O2583">
        <f>shipments[[#This Row],[Sales Amount]]-shipments[[#This Row],[Total Cost]]</f>
        <v>-1051.6999999999998</v>
      </c>
      <c r="P2583" s="9">
        <f>shipments[[#This Row],[Profit]]/shipments[[#This Row],[Sales Amount]]</f>
        <v>-0.16819799288313139</v>
      </c>
    </row>
    <row r="2584" spans="1:16" x14ac:dyDescent="1">
      <c r="A2584" t="s">
        <v>2624</v>
      </c>
      <c r="B2584" t="s">
        <v>8043</v>
      </c>
      <c r="C2584" t="s">
        <v>8023</v>
      </c>
      <c r="D2584" t="s">
        <v>8037</v>
      </c>
      <c r="E2584" s="1">
        <v>45180</v>
      </c>
      <c r="F2584">
        <v>1329.75</v>
      </c>
      <c r="G2584">
        <v>89</v>
      </c>
      <c r="H2584" t="s">
        <v>6</v>
      </c>
      <c r="I2584" t="str">
        <f>_xlfn.XLOOKUP(shipments[[#This Row],[SPID]],people[SPID],people[Sales_person],"NA",0)</f>
        <v>Ches Bonnell</v>
      </c>
      <c r="J2584">
        <f>YEAR(shipments[[#This Row],[Shipdate]])</f>
        <v>2023</v>
      </c>
      <c r="K2584">
        <f>MONTH(shipments[[#This Row],[Shipdate]])</f>
        <v>9</v>
      </c>
      <c r="L2584" t="str">
        <f>TEXT(shipments[[#This Row],[Shipdate]],"mmmm")</f>
        <v>September</v>
      </c>
      <c r="M2584">
        <f>_xlfn.XLOOKUP(shipments[[#This Row],[PID]],products[PID],products[Cost_per_box],"NA",0)</f>
        <v>6.43</v>
      </c>
      <c r="N2584">
        <f>shipments[[#This Row],[Boxes]]*shipments[[#This Row],[Cost Per Box]]</f>
        <v>572.27</v>
      </c>
      <c r="O2584">
        <f>shipments[[#This Row],[Sales Amount]]-shipments[[#This Row],[Total Cost]]</f>
        <v>757.48</v>
      </c>
      <c r="P2584" s="9">
        <f>shipments[[#This Row],[Profit]]/shipments[[#This Row],[Sales Amount]]</f>
        <v>0.56964090994547845</v>
      </c>
    </row>
    <row r="2585" spans="1:16" x14ac:dyDescent="1">
      <c r="A2585" t="s">
        <v>2625</v>
      </c>
      <c r="B2585" t="s">
        <v>8043</v>
      </c>
      <c r="C2585" t="s">
        <v>8024</v>
      </c>
      <c r="D2585" t="s">
        <v>8036</v>
      </c>
      <c r="E2585" s="1">
        <v>45233</v>
      </c>
      <c r="F2585">
        <v>3215.25</v>
      </c>
      <c r="G2585">
        <v>179</v>
      </c>
      <c r="H2585" t="s">
        <v>6</v>
      </c>
      <c r="I2585" t="str">
        <f>_xlfn.XLOOKUP(shipments[[#This Row],[SPID]],people[SPID],people[Sales_person],"NA",0)</f>
        <v>Ches Bonnell</v>
      </c>
      <c r="J2585">
        <f>YEAR(shipments[[#This Row],[Shipdate]])</f>
        <v>2023</v>
      </c>
      <c r="K2585">
        <f>MONTH(shipments[[#This Row],[Shipdate]])</f>
        <v>11</v>
      </c>
      <c r="L2585" t="str">
        <f>TEXT(shipments[[#This Row],[Shipdate]],"mmmm")</f>
        <v>November</v>
      </c>
      <c r="M2585">
        <f>_xlfn.XLOOKUP(shipments[[#This Row],[PID]],products[PID],products[Cost_per_box],"NA",0)</f>
        <v>12.41</v>
      </c>
      <c r="N2585">
        <f>shipments[[#This Row],[Boxes]]*shipments[[#This Row],[Cost Per Box]]</f>
        <v>2221.39</v>
      </c>
      <c r="O2585">
        <f>shipments[[#This Row],[Sales Amount]]-shipments[[#This Row],[Total Cost]]</f>
        <v>993.86000000000013</v>
      </c>
      <c r="P2585" s="9">
        <f>shipments[[#This Row],[Profit]]/shipments[[#This Row],[Sales Amount]]</f>
        <v>0.30910815644195633</v>
      </c>
    </row>
    <row r="2586" spans="1:16" x14ac:dyDescent="1">
      <c r="A2586" t="s">
        <v>2626</v>
      </c>
      <c r="B2586" t="s">
        <v>8043</v>
      </c>
      <c r="C2586" t="s">
        <v>8024</v>
      </c>
      <c r="D2586" t="s">
        <v>8032</v>
      </c>
      <c r="E2586" s="1">
        <v>45208</v>
      </c>
      <c r="F2586">
        <v>4657.5</v>
      </c>
      <c r="G2586">
        <v>222</v>
      </c>
      <c r="H2586" t="s">
        <v>6</v>
      </c>
      <c r="I2586" t="str">
        <f>_xlfn.XLOOKUP(shipments[[#This Row],[SPID]],people[SPID],people[Sales_person],"NA",0)</f>
        <v>Ches Bonnell</v>
      </c>
      <c r="J2586">
        <f>YEAR(shipments[[#This Row],[Shipdate]])</f>
        <v>2023</v>
      </c>
      <c r="K2586">
        <f>MONTH(shipments[[#This Row],[Shipdate]])</f>
        <v>10</v>
      </c>
      <c r="L2586" t="str">
        <f>TEXT(shipments[[#This Row],[Shipdate]],"mmmm")</f>
        <v>October</v>
      </c>
      <c r="M2586">
        <f>_xlfn.XLOOKUP(shipments[[#This Row],[PID]],products[PID],products[Cost_per_box],"NA",0)</f>
        <v>12.41</v>
      </c>
      <c r="N2586">
        <f>shipments[[#This Row],[Boxes]]*shipments[[#This Row],[Cost Per Box]]</f>
        <v>2755.02</v>
      </c>
      <c r="O2586">
        <f>shipments[[#This Row],[Sales Amount]]-shipments[[#This Row],[Total Cost]]</f>
        <v>1902.48</v>
      </c>
      <c r="P2586" s="9">
        <f>shipments[[#This Row],[Profit]]/shipments[[#This Row],[Sales Amount]]</f>
        <v>0.4084766505636071</v>
      </c>
    </row>
    <row r="2587" spans="1:16" x14ac:dyDescent="1">
      <c r="A2587" t="s">
        <v>2627</v>
      </c>
      <c r="B2587" t="s">
        <v>8043</v>
      </c>
      <c r="C2587" t="s">
        <v>8024</v>
      </c>
      <c r="D2587" t="s">
        <v>8036</v>
      </c>
      <c r="E2587" s="1">
        <v>45461</v>
      </c>
      <c r="F2587">
        <v>5125.5</v>
      </c>
      <c r="G2587">
        <v>302</v>
      </c>
      <c r="H2587" t="s">
        <v>6</v>
      </c>
      <c r="I2587" t="str">
        <f>_xlfn.XLOOKUP(shipments[[#This Row],[SPID]],people[SPID],people[Sales_person],"NA",0)</f>
        <v>Ches Bonnell</v>
      </c>
      <c r="J2587">
        <f>YEAR(shipments[[#This Row],[Shipdate]])</f>
        <v>2024</v>
      </c>
      <c r="K2587">
        <f>MONTH(shipments[[#This Row],[Shipdate]])</f>
        <v>6</v>
      </c>
      <c r="L2587" t="str">
        <f>TEXT(shipments[[#This Row],[Shipdate]],"mmmm")</f>
        <v>June</v>
      </c>
      <c r="M2587">
        <f>_xlfn.XLOOKUP(shipments[[#This Row],[PID]],products[PID],products[Cost_per_box],"NA",0)</f>
        <v>12.41</v>
      </c>
      <c r="N2587">
        <f>shipments[[#This Row],[Boxes]]*shipments[[#This Row],[Cost Per Box]]</f>
        <v>3747.82</v>
      </c>
      <c r="O2587">
        <f>shipments[[#This Row],[Sales Amount]]-shipments[[#This Row],[Total Cost]]</f>
        <v>1377.6799999999998</v>
      </c>
      <c r="P2587" s="9">
        <f>shipments[[#This Row],[Profit]]/shipments[[#This Row],[Sales Amount]]</f>
        <v>0.26878938640132666</v>
      </c>
    </row>
    <row r="2588" spans="1:16" x14ac:dyDescent="1">
      <c r="A2588" t="s">
        <v>2628</v>
      </c>
      <c r="B2588" t="s">
        <v>8043</v>
      </c>
      <c r="C2588" t="s">
        <v>8024</v>
      </c>
      <c r="D2588" t="s">
        <v>8037</v>
      </c>
      <c r="E2588" s="1">
        <v>45021</v>
      </c>
      <c r="F2588">
        <v>8349.75</v>
      </c>
      <c r="G2588">
        <v>464</v>
      </c>
      <c r="H2588" t="s">
        <v>6</v>
      </c>
      <c r="I2588" t="str">
        <f>_xlfn.XLOOKUP(shipments[[#This Row],[SPID]],people[SPID],people[Sales_person],"NA",0)</f>
        <v>Ches Bonnell</v>
      </c>
      <c r="J2588">
        <f>YEAR(shipments[[#This Row],[Shipdate]])</f>
        <v>2023</v>
      </c>
      <c r="K2588">
        <f>MONTH(shipments[[#This Row],[Shipdate]])</f>
        <v>4</v>
      </c>
      <c r="L2588" t="str">
        <f>TEXT(shipments[[#This Row],[Shipdate]],"mmmm")</f>
        <v>April</v>
      </c>
      <c r="M2588">
        <f>_xlfn.XLOOKUP(shipments[[#This Row],[PID]],products[PID],products[Cost_per_box],"NA",0)</f>
        <v>12.41</v>
      </c>
      <c r="N2588">
        <f>shipments[[#This Row],[Boxes]]*shipments[[#This Row],[Cost Per Box]]</f>
        <v>5758.24</v>
      </c>
      <c r="O2588">
        <f>shipments[[#This Row],[Sales Amount]]-shipments[[#This Row],[Total Cost]]</f>
        <v>2591.5100000000002</v>
      </c>
      <c r="P2588" s="9">
        <f>shipments[[#This Row],[Profit]]/shipments[[#This Row],[Sales Amount]]</f>
        <v>0.31036977155004641</v>
      </c>
    </row>
    <row r="2589" spans="1:16" x14ac:dyDescent="1">
      <c r="A2589" t="s">
        <v>2629</v>
      </c>
      <c r="B2589" t="s">
        <v>8043</v>
      </c>
      <c r="C2589" t="s">
        <v>8025</v>
      </c>
      <c r="D2589" t="s">
        <v>8032</v>
      </c>
      <c r="E2589" s="1">
        <v>45202</v>
      </c>
      <c r="F2589">
        <v>14436</v>
      </c>
      <c r="G2589">
        <v>903</v>
      </c>
      <c r="H2589" t="s">
        <v>6</v>
      </c>
      <c r="I2589" t="str">
        <f>_xlfn.XLOOKUP(shipments[[#This Row],[SPID]],people[SPID],people[Sales_person],"NA",0)</f>
        <v>Ches Bonnell</v>
      </c>
      <c r="J2589">
        <f>YEAR(shipments[[#This Row],[Shipdate]])</f>
        <v>2023</v>
      </c>
      <c r="K2589">
        <f>MONTH(shipments[[#This Row],[Shipdate]])</f>
        <v>10</v>
      </c>
      <c r="L2589" t="str">
        <f>TEXT(shipments[[#This Row],[Shipdate]],"mmmm")</f>
        <v>October</v>
      </c>
      <c r="M2589">
        <f>_xlfn.XLOOKUP(shipments[[#This Row],[PID]],products[PID],products[Cost_per_box],"NA",0)</f>
        <v>9.57</v>
      </c>
      <c r="N2589">
        <f>shipments[[#This Row],[Boxes]]*shipments[[#This Row],[Cost Per Box]]</f>
        <v>8641.7100000000009</v>
      </c>
      <c r="O2589">
        <f>shipments[[#This Row],[Sales Amount]]-shipments[[#This Row],[Total Cost]]</f>
        <v>5794.2899999999991</v>
      </c>
      <c r="P2589" s="9">
        <f>shipments[[#This Row],[Profit]]/shipments[[#This Row],[Sales Amount]]</f>
        <v>0.40137780548628421</v>
      </c>
    </row>
    <row r="2590" spans="1:16" x14ac:dyDescent="1">
      <c r="A2590" t="s">
        <v>2630</v>
      </c>
      <c r="B2590" t="s">
        <v>8043</v>
      </c>
      <c r="C2590" t="s">
        <v>8025</v>
      </c>
      <c r="D2590" t="s">
        <v>8032</v>
      </c>
      <c r="E2590" s="1">
        <v>45132</v>
      </c>
      <c r="F2590">
        <v>13212</v>
      </c>
      <c r="G2590">
        <v>778</v>
      </c>
      <c r="H2590" t="s">
        <v>6</v>
      </c>
      <c r="I2590" t="str">
        <f>_xlfn.XLOOKUP(shipments[[#This Row],[SPID]],people[SPID],people[Sales_person],"NA",0)</f>
        <v>Ches Bonnell</v>
      </c>
      <c r="J2590">
        <f>YEAR(shipments[[#This Row],[Shipdate]])</f>
        <v>2023</v>
      </c>
      <c r="K2590">
        <f>MONTH(shipments[[#This Row],[Shipdate]])</f>
        <v>7</v>
      </c>
      <c r="L2590" t="str">
        <f>TEXT(shipments[[#This Row],[Shipdate]],"mmmm")</f>
        <v>July</v>
      </c>
      <c r="M2590">
        <f>_xlfn.XLOOKUP(shipments[[#This Row],[PID]],products[PID],products[Cost_per_box],"NA",0)</f>
        <v>9.57</v>
      </c>
      <c r="N2590">
        <f>shipments[[#This Row],[Boxes]]*shipments[[#This Row],[Cost Per Box]]</f>
        <v>7445.46</v>
      </c>
      <c r="O2590">
        <f>shipments[[#This Row],[Sales Amount]]-shipments[[#This Row],[Total Cost]]</f>
        <v>5766.54</v>
      </c>
      <c r="P2590" s="9">
        <f>shipments[[#This Row],[Profit]]/shipments[[#This Row],[Sales Amount]]</f>
        <v>0.43646230699364214</v>
      </c>
    </row>
    <row r="2591" spans="1:16" x14ac:dyDescent="1">
      <c r="A2591" t="s">
        <v>2631</v>
      </c>
      <c r="B2591" t="s">
        <v>8043</v>
      </c>
      <c r="C2591" t="s">
        <v>8025</v>
      </c>
      <c r="D2591" t="s">
        <v>8036</v>
      </c>
      <c r="E2591" s="1">
        <v>45436</v>
      </c>
      <c r="F2591">
        <v>6185.25</v>
      </c>
      <c r="G2591">
        <v>387</v>
      </c>
      <c r="H2591" t="s">
        <v>6</v>
      </c>
      <c r="I2591" t="str">
        <f>_xlfn.XLOOKUP(shipments[[#This Row],[SPID]],people[SPID],people[Sales_person],"NA",0)</f>
        <v>Ches Bonnell</v>
      </c>
      <c r="J2591">
        <f>YEAR(shipments[[#This Row],[Shipdate]])</f>
        <v>2024</v>
      </c>
      <c r="K2591">
        <f>MONTH(shipments[[#This Row],[Shipdate]])</f>
        <v>5</v>
      </c>
      <c r="L2591" t="str">
        <f>TEXT(shipments[[#This Row],[Shipdate]],"mmmm")</f>
        <v>May</v>
      </c>
      <c r="M2591">
        <f>_xlfn.XLOOKUP(shipments[[#This Row],[PID]],products[PID],products[Cost_per_box],"NA",0)</f>
        <v>9.57</v>
      </c>
      <c r="N2591">
        <f>shipments[[#This Row],[Boxes]]*shipments[[#This Row],[Cost Per Box]]</f>
        <v>3703.59</v>
      </c>
      <c r="O2591">
        <f>shipments[[#This Row],[Sales Amount]]-shipments[[#This Row],[Total Cost]]</f>
        <v>2481.66</v>
      </c>
      <c r="P2591" s="9">
        <f>shipments[[#This Row],[Profit]]/shipments[[#This Row],[Sales Amount]]</f>
        <v>0.40122226264096034</v>
      </c>
    </row>
    <row r="2592" spans="1:16" x14ac:dyDescent="1">
      <c r="A2592" t="s">
        <v>2632</v>
      </c>
      <c r="B2592" t="s">
        <v>8043</v>
      </c>
      <c r="C2592" t="s">
        <v>8026</v>
      </c>
      <c r="D2592" t="s">
        <v>8032</v>
      </c>
      <c r="E2592" s="1">
        <v>44995</v>
      </c>
      <c r="F2592">
        <v>6738.75</v>
      </c>
      <c r="G2592">
        <v>843</v>
      </c>
      <c r="H2592" t="s">
        <v>6</v>
      </c>
      <c r="I2592" t="str">
        <f>_xlfn.XLOOKUP(shipments[[#This Row],[SPID]],people[SPID],people[Sales_person],"NA",0)</f>
        <v>Ches Bonnell</v>
      </c>
      <c r="J2592">
        <f>YEAR(shipments[[#This Row],[Shipdate]])</f>
        <v>2023</v>
      </c>
      <c r="K2592">
        <f>MONTH(shipments[[#This Row],[Shipdate]])</f>
        <v>3</v>
      </c>
      <c r="L2592" t="str">
        <f>TEXT(shipments[[#This Row],[Shipdate]],"mmmm")</f>
        <v>March</v>
      </c>
      <c r="M2592">
        <f>_xlfn.XLOOKUP(shipments[[#This Row],[PID]],products[PID],products[Cost_per_box],"NA",0)</f>
        <v>8.43</v>
      </c>
      <c r="N2592">
        <f>shipments[[#This Row],[Boxes]]*shipments[[#This Row],[Cost Per Box]]</f>
        <v>7106.49</v>
      </c>
      <c r="O2592">
        <f>shipments[[#This Row],[Sales Amount]]-shipments[[#This Row],[Total Cost]]</f>
        <v>-367.73999999999978</v>
      </c>
      <c r="P2592" s="9">
        <f>shipments[[#This Row],[Profit]]/shipments[[#This Row],[Sales Amount]]</f>
        <v>-5.4570951585976593E-2</v>
      </c>
    </row>
    <row r="2593" spans="1:16" x14ac:dyDescent="1">
      <c r="A2593" t="s">
        <v>2633</v>
      </c>
      <c r="B2593" t="s">
        <v>8043</v>
      </c>
      <c r="C2593" t="s">
        <v>8026</v>
      </c>
      <c r="D2593" t="s">
        <v>8037</v>
      </c>
      <c r="E2593" s="1">
        <v>45499</v>
      </c>
      <c r="F2593">
        <v>10075.5</v>
      </c>
      <c r="G2593">
        <v>1008</v>
      </c>
      <c r="H2593" t="s">
        <v>17</v>
      </c>
      <c r="I2593" t="str">
        <f>_xlfn.XLOOKUP(shipments[[#This Row],[SPID]],people[SPID],people[Sales_person],"NA",0)</f>
        <v>Ches Bonnell</v>
      </c>
      <c r="J2593">
        <f>YEAR(shipments[[#This Row],[Shipdate]])</f>
        <v>2024</v>
      </c>
      <c r="K2593">
        <f>MONTH(shipments[[#This Row],[Shipdate]])</f>
        <v>7</v>
      </c>
      <c r="L2593" t="str">
        <f>TEXT(shipments[[#This Row],[Shipdate]],"mmmm")</f>
        <v>July</v>
      </c>
      <c r="M2593">
        <f>_xlfn.XLOOKUP(shipments[[#This Row],[PID]],products[PID],products[Cost_per_box],"NA",0)</f>
        <v>8.43</v>
      </c>
      <c r="N2593">
        <f>shipments[[#This Row],[Boxes]]*shipments[[#This Row],[Cost Per Box]]</f>
        <v>8497.44</v>
      </c>
      <c r="O2593">
        <f>shipments[[#This Row],[Sales Amount]]-shipments[[#This Row],[Total Cost]]</f>
        <v>1578.0599999999995</v>
      </c>
      <c r="P2593" s="9">
        <f>shipments[[#This Row],[Profit]]/shipments[[#This Row],[Sales Amount]]</f>
        <v>0.15662349263063863</v>
      </c>
    </row>
    <row r="2594" spans="1:16" x14ac:dyDescent="1">
      <c r="A2594" t="s">
        <v>2634</v>
      </c>
      <c r="B2594" t="s">
        <v>8043</v>
      </c>
      <c r="C2594" t="s">
        <v>8026</v>
      </c>
      <c r="D2594" t="s">
        <v>8035</v>
      </c>
      <c r="E2594" s="1">
        <v>45281</v>
      </c>
      <c r="F2594">
        <v>600.75</v>
      </c>
      <c r="G2594">
        <v>86</v>
      </c>
      <c r="H2594" t="s">
        <v>6</v>
      </c>
      <c r="I2594" t="str">
        <f>_xlfn.XLOOKUP(shipments[[#This Row],[SPID]],people[SPID],people[Sales_person],"NA",0)</f>
        <v>Ches Bonnell</v>
      </c>
      <c r="J2594">
        <f>YEAR(shipments[[#This Row],[Shipdate]])</f>
        <v>2023</v>
      </c>
      <c r="K2594">
        <f>MONTH(shipments[[#This Row],[Shipdate]])</f>
        <v>12</v>
      </c>
      <c r="L2594" t="str">
        <f>TEXT(shipments[[#This Row],[Shipdate]],"mmmm")</f>
        <v>December</v>
      </c>
      <c r="M2594">
        <f>_xlfn.XLOOKUP(shipments[[#This Row],[PID]],products[PID],products[Cost_per_box],"NA",0)</f>
        <v>8.43</v>
      </c>
      <c r="N2594">
        <f>shipments[[#This Row],[Boxes]]*shipments[[#This Row],[Cost Per Box]]</f>
        <v>724.98</v>
      </c>
      <c r="O2594">
        <f>shipments[[#This Row],[Sales Amount]]-shipments[[#This Row],[Total Cost]]</f>
        <v>-124.23000000000002</v>
      </c>
      <c r="P2594" s="9">
        <f>shipments[[#This Row],[Profit]]/shipments[[#This Row],[Sales Amount]]</f>
        <v>-0.20679151061173537</v>
      </c>
    </row>
    <row r="2595" spans="1:16" x14ac:dyDescent="1">
      <c r="A2595" t="s">
        <v>2635</v>
      </c>
      <c r="B2595" t="s">
        <v>8043</v>
      </c>
      <c r="C2595" t="s">
        <v>8027</v>
      </c>
      <c r="D2595" t="s">
        <v>8033</v>
      </c>
      <c r="E2595" s="1">
        <v>45310</v>
      </c>
      <c r="F2595">
        <v>11106</v>
      </c>
      <c r="G2595">
        <v>1010</v>
      </c>
      <c r="H2595" t="s">
        <v>6</v>
      </c>
      <c r="I2595" t="str">
        <f>_xlfn.XLOOKUP(shipments[[#This Row],[SPID]],people[SPID],people[Sales_person],"NA",0)</f>
        <v>Ches Bonnell</v>
      </c>
      <c r="J2595">
        <f>YEAR(shipments[[#This Row],[Shipdate]])</f>
        <v>2024</v>
      </c>
      <c r="K2595">
        <f>MONTH(shipments[[#This Row],[Shipdate]])</f>
        <v>1</v>
      </c>
      <c r="L2595" t="str">
        <f>TEXT(shipments[[#This Row],[Shipdate]],"mmmm")</f>
        <v>January</v>
      </c>
      <c r="M2595">
        <f>_xlfn.XLOOKUP(shipments[[#This Row],[PID]],products[PID],products[Cost_per_box],"NA",0)</f>
        <v>6.8</v>
      </c>
      <c r="N2595">
        <f>shipments[[#This Row],[Boxes]]*shipments[[#This Row],[Cost Per Box]]</f>
        <v>6868</v>
      </c>
      <c r="O2595">
        <f>shipments[[#This Row],[Sales Amount]]-shipments[[#This Row],[Total Cost]]</f>
        <v>4238</v>
      </c>
      <c r="P2595" s="9">
        <f>shipments[[#This Row],[Profit]]/shipments[[#This Row],[Sales Amount]]</f>
        <v>0.38159553394561496</v>
      </c>
    </row>
    <row r="2596" spans="1:16" x14ac:dyDescent="1">
      <c r="A2596" t="s">
        <v>2636</v>
      </c>
      <c r="B2596" t="s">
        <v>8043</v>
      </c>
      <c r="C2596" t="s">
        <v>8027</v>
      </c>
      <c r="D2596" t="s">
        <v>8032</v>
      </c>
      <c r="E2596" s="1">
        <v>45159</v>
      </c>
      <c r="F2596">
        <v>14805</v>
      </c>
      <c r="G2596">
        <v>1645</v>
      </c>
      <c r="H2596" t="s">
        <v>6</v>
      </c>
      <c r="I2596" t="str">
        <f>_xlfn.XLOOKUP(shipments[[#This Row],[SPID]],people[SPID],people[Sales_person],"NA",0)</f>
        <v>Ches Bonnell</v>
      </c>
      <c r="J2596">
        <f>YEAR(shipments[[#This Row],[Shipdate]])</f>
        <v>2023</v>
      </c>
      <c r="K2596">
        <f>MONTH(shipments[[#This Row],[Shipdate]])</f>
        <v>8</v>
      </c>
      <c r="L2596" t="str">
        <f>TEXT(shipments[[#This Row],[Shipdate]],"mmmm")</f>
        <v>August</v>
      </c>
      <c r="M2596">
        <f>_xlfn.XLOOKUP(shipments[[#This Row],[PID]],products[PID],products[Cost_per_box],"NA",0)</f>
        <v>6.8</v>
      </c>
      <c r="N2596">
        <f>shipments[[#This Row],[Boxes]]*shipments[[#This Row],[Cost Per Box]]</f>
        <v>11186</v>
      </c>
      <c r="O2596">
        <f>shipments[[#This Row],[Sales Amount]]-shipments[[#This Row],[Total Cost]]</f>
        <v>3619</v>
      </c>
      <c r="P2596" s="9">
        <f>shipments[[#This Row],[Profit]]/shipments[[#This Row],[Sales Amount]]</f>
        <v>0.24444444444444444</v>
      </c>
    </row>
    <row r="2597" spans="1:16" x14ac:dyDescent="1">
      <c r="A2597" t="s">
        <v>2637</v>
      </c>
      <c r="B2597" t="s">
        <v>8043</v>
      </c>
      <c r="C2597" t="s">
        <v>8027</v>
      </c>
      <c r="D2597" t="s">
        <v>8037</v>
      </c>
      <c r="E2597" s="1">
        <v>45034</v>
      </c>
      <c r="F2597">
        <v>12611.25</v>
      </c>
      <c r="G2597">
        <v>1802</v>
      </c>
      <c r="H2597" t="s">
        <v>6</v>
      </c>
      <c r="I2597" t="str">
        <f>_xlfn.XLOOKUP(shipments[[#This Row],[SPID]],people[SPID],people[Sales_person],"NA",0)</f>
        <v>Ches Bonnell</v>
      </c>
      <c r="J2597">
        <f>YEAR(shipments[[#This Row],[Shipdate]])</f>
        <v>2023</v>
      </c>
      <c r="K2597">
        <f>MONTH(shipments[[#This Row],[Shipdate]])</f>
        <v>4</v>
      </c>
      <c r="L2597" t="str">
        <f>TEXT(shipments[[#This Row],[Shipdate]],"mmmm")</f>
        <v>April</v>
      </c>
      <c r="M2597">
        <f>_xlfn.XLOOKUP(shipments[[#This Row],[PID]],products[PID],products[Cost_per_box],"NA",0)</f>
        <v>6.8</v>
      </c>
      <c r="N2597">
        <f>shipments[[#This Row],[Boxes]]*shipments[[#This Row],[Cost Per Box]]</f>
        <v>12253.6</v>
      </c>
      <c r="O2597">
        <f>shipments[[#This Row],[Sales Amount]]-shipments[[#This Row],[Total Cost]]</f>
        <v>357.64999999999964</v>
      </c>
      <c r="P2597" s="9">
        <f>shipments[[#This Row],[Profit]]/shipments[[#This Row],[Sales Amount]]</f>
        <v>2.8359599563881427E-2</v>
      </c>
    </row>
    <row r="2598" spans="1:16" x14ac:dyDescent="1">
      <c r="A2598" t="s">
        <v>2638</v>
      </c>
      <c r="B2598" t="s">
        <v>8043</v>
      </c>
      <c r="C2598" t="s">
        <v>8027</v>
      </c>
      <c r="D2598" t="s">
        <v>8037</v>
      </c>
      <c r="E2598" s="1">
        <v>45012</v>
      </c>
      <c r="F2598">
        <v>9812.25</v>
      </c>
      <c r="G2598">
        <v>1227</v>
      </c>
      <c r="H2598" t="s">
        <v>6</v>
      </c>
      <c r="I2598" t="str">
        <f>_xlfn.XLOOKUP(shipments[[#This Row],[SPID]],people[SPID],people[Sales_person],"NA",0)</f>
        <v>Ches Bonnell</v>
      </c>
      <c r="J2598">
        <f>YEAR(shipments[[#This Row],[Shipdate]])</f>
        <v>2023</v>
      </c>
      <c r="K2598">
        <f>MONTH(shipments[[#This Row],[Shipdate]])</f>
        <v>3</v>
      </c>
      <c r="L2598" t="str">
        <f>TEXT(shipments[[#This Row],[Shipdate]],"mmmm")</f>
        <v>March</v>
      </c>
      <c r="M2598">
        <f>_xlfn.XLOOKUP(shipments[[#This Row],[PID]],products[PID],products[Cost_per_box],"NA",0)</f>
        <v>6.8</v>
      </c>
      <c r="N2598">
        <f>shipments[[#This Row],[Boxes]]*shipments[[#This Row],[Cost Per Box]]</f>
        <v>8343.6</v>
      </c>
      <c r="O2598">
        <f>shipments[[#This Row],[Sales Amount]]-shipments[[#This Row],[Total Cost]]</f>
        <v>1468.6499999999996</v>
      </c>
      <c r="P2598" s="9">
        <f>shipments[[#This Row],[Profit]]/shipments[[#This Row],[Sales Amount]]</f>
        <v>0.14967515095926007</v>
      </c>
    </row>
    <row r="2599" spans="1:16" x14ac:dyDescent="1">
      <c r="A2599" t="s">
        <v>2639</v>
      </c>
      <c r="B2599" t="s">
        <v>8043</v>
      </c>
      <c r="C2599" t="s">
        <v>8027</v>
      </c>
      <c r="D2599" t="s">
        <v>8033</v>
      </c>
      <c r="E2599" s="1">
        <v>45196</v>
      </c>
      <c r="F2599">
        <v>4509</v>
      </c>
      <c r="G2599">
        <v>564</v>
      </c>
      <c r="H2599" t="s">
        <v>6</v>
      </c>
      <c r="I2599" t="str">
        <f>_xlfn.XLOOKUP(shipments[[#This Row],[SPID]],people[SPID],people[Sales_person],"NA",0)</f>
        <v>Ches Bonnell</v>
      </c>
      <c r="J2599">
        <f>YEAR(shipments[[#This Row],[Shipdate]])</f>
        <v>2023</v>
      </c>
      <c r="K2599">
        <f>MONTH(shipments[[#This Row],[Shipdate]])</f>
        <v>9</v>
      </c>
      <c r="L2599" t="str">
        <f>TEXT(shipments[[#This Row],[Shipdate]],"mmmm")</f>
        <v>September</v>
      </c>
      <c r="M2599">
        <f>_xlfn.XLOOKUP(shipments[[#This Row],[PID]],products[PID],products[Cost_per_box],"NA",0)</f>
        <v>6.8</v>
      </c>
      <c r="N2599">
        <f>shipments[[#This Row],[Boxes]]*shipments[[#This Row],[Cost Per Box]]</f>
        <v>3835.2</v>
      </c>
      <c r="O2599">
        <f>shipments[[#This Row],[Sales Amount]]-shipments[[#This Row],[Total Cost]]</f>
        <v>673.80000000000018</v>
      </c>
      <c r="P2599" s="9">
        <f>shipments[[#This Row],[Profit]]/shipments[[#This Row],[Sales Amount]]</f>
        <v>0.14943446440452432</v>
      </c>
    </row>
    <row r="2600" spans="1:16" x14ac:dyDescent="1">
      <c r="A2600" t="s">
        <v>2640</v>
      </c>
      <c r="B2600" t="s">
        <v>8043</v>
      </c>
      <c r="C2600" t="s">
        <v>8028</v>
      </c>
      <c r="D2600" t="s">
        <v>8037</v>
      </c>
      <c r="E2600" s="1">
        <v>45112</v>
      </c>
      <c r="F2600">
        <v>4529.25</v>
      </c>
      <c r="G2600">
        <v>168</v>
      </c>
      <c r="H2600" t="s">
        <v>6</v>
      </c>
      <c r="I2600" t="str">
        <f>_xlfn.XLOOKUP(shipments[[#This Row],[SPID]],people[SPID],people[Sales_person],"NA",0)</f>
        <v>Ches Bonnell</v>
      </c>
      <c r="J2600">
        <f>YEAR(shipments[[#This Row],[Shipdate]])</f>
        <v>2023</v>
      </c>
      <c r="K2600">
        <f>MONTH(shipments[[#This Row],[Shipdate]])</f>
        <v>7</v>
      </c>
      <c r="L2600" t="str">
        <f>TEXT(shipments[[#This Row],[Shipdate]],"mmmm")</f>
        <v>July</v>
      </c>
      <c r="M2600">
        <f>_xlfn.XLOOKUP(shipments[[#This Row],[PID]],products[PID],products[Cost_per_box],"NA",0)</f>
        <v>5.04</v>
      </c>
      <c r="N2600">
        <f>shipments[[#This Row],[Boxes]]*shipments[[#This Row],[Cost Per Box]]</f>
        <v>846.72</v>
      </c>
      <c r="O2600">
        <f>shipments[[#This Row],[Sales Amount]]-shipments[[#This Row],[Total Cost]]</f>
        <v>3682.5299999999997</v>
      </c>
      <c r="P2600" s="9">
        <f>shipments[[#This Row],[Profit]]/shipments[[#This Row],[Sales Amount]]</f>
        <v>0.81305514157973169</v>
      </c>
    </row>
    <row r="2601" spans="1:16" x14ac:dyDescent="1">
      <c r="A2601" t="s">
        <v>2641</v>
      </c>
      <c r="B2601" t="s">
        <v>8043</v>
      </c>
      <c r="C2601" t="s">
        <v>8028</v>
      </c>
      <c r="D2601" t="s">
        <v>8035</v>
      </c>
      <c r="E2601" s="1">
        <v>45503</v>
      </c>
      <c r="F2601">
        <v>9094.5</v>
      </c>
      <c r="G2601">
        <v>350</v>
      </c>
      <c r="H2601" t="s">
        <v>17</v>
      </c>
      <c r="I2601" t="str">
        <f>_xlfn.XLOOKUP(shipments[[#This Row],[SPID]],people[SPID],people[Sales_person],"NA",0)</f>
        <v>Ches Bonnell</v>
      </c>
      <c r="J2601">
        <f>YEAR(shipments[[#This Row],[Shipdate]])</f>
        <v>2024</v>
      </c>
      <c r="K2601">
        <f>MONTH(shipments[[#This Row],[Shipdate]])</f>
        <v>7</v>
      </c>
      <c r="L2601" t="str">
        <f>TEXT(shipments[[#This Row],[Shipdate]],"mmmm")</f>
        <v>July</v>
      </c>
      <c r="M2601">
        <f>_xlfn.XLOOKUP(shipments[[#This Row],[PID]],products[PID],products[Cost_per_box],"NA",0)</f>
        <v>5.04</v>
      </c>
      <c r="N2601">
        <f>shipments[[#This Row],[Boxes]]*shipments[[#This Row],[Cost Per Box]]</f>
        <v>1764</v>
      </c>
      <c r="O2601">
        <f>shipments[[#This Row],[Sales Amount]]-shipments[[#This Row],[Total Cost]]</f>
        <v>7330.5</v>
      </c>
      <c r="P2601" s="9">
        <f>shipments[[#This Row],[Profit]]/shipments[[#This Row],[Sales Amount]]</f>
        <v>0.8060366155368629</v>
      </c>
    </row>
    <row r="2602" spans="1:16" x14ac:dyDescent="1">
      <c r="A2602" t="s">
        <v>2642</v>
      </c>
      <c r="B2602" t="s">
        <v>8043</v>
      </c>
      <c r="C2602" t="s">
        <v>8028</v>
      </c>
      <c r="D2602" t="s">
        <v>8036</v>
      </c>
      <c r="E2602" s="1">
        <v>45281</v>
      </c>
      <c r="F2602">
        <v>6801.75</v>
      </c>
      <c r="G2602">
        <v>273</v>
      </c>
      <c r="H2602" t="s">
        <v>6</v>
      </c>
      <c r="I2602" t="str">
        <f>_xlfn.XLOOKUP(shipments[[#This Row],[SPID]],people[SPID],people[Sales_person],"NA",0)</f>
        <v>Ches Bonnell</v>
      </c>
      <c r="J2602">
        <f>YEAR(shipments[[#This Row],[Shipdate]])</f>
        <v>2023</v>
      </c>
      <c r="K2602">
        <f>MONTH(shipments[[#This Row],[Shipdate]])</f>
        <v>12</v>
      </c>
      <c r="L2602" t="str">
        <f>TEXT(shipments[[#This Row],[Shipdate]],"mmmm")</f>
        <v>December</v>
      </c>
      <c r="M2602">
        <f>_xlfn.XLOOKUP(shipments[[#This Row],[PID]],products[PID],products[Cost_per_box],"NA",0)</f>
        <v>5.04</v>
      </c>
      <c r="N2602">
        <f>shipments[[#This Row],[Boxes]]*shipments[[#This Row],[Cost Per Box]]</f>
        <v>1375.92</v>
      </c>
      <c r="O2602">
        <f>shipments[[#This Row],[Sales Amount]]-shipments[[#This Row],[Total Cost]]</f>
        <v>5425.83</v>
      </c>
      <c r="P2602" s="9">
        <f>shipments[[#This Row],[Profit]]/shipments[[#This Row],[Sales Amount]]</f>
        <v>0.79771088322858086</v>
      </c>
    </row>
    <row r="2603" spans="1:16" x14ac:dyDescent="1">
      <c r="A2603" t="s">
        <v>2643</v>
      </c>
      <c r="B2603" t="s">
        <v>8043</v>
      </c>
      <c r="C2603" t="s">
        <v>8028</v>
      </c>
      <c r="D2603" t="s">
        <v>8035</v>
      </c>
      <c r="E2603" s="1">
        <v>45131</v>
      </c>
      <c r="F2603">
        <v>2085.75</v>
      </c>
      <c r="G2603">
        <v>84</v>
      </c>
      <c r="H2603" t="s">
        <v>6</v>
      </c>
      <c r="I2603" t="str">
        <f>_xlfn.XLOOKUP(shipments[[#This Row],[SPID]],people[SPID],people[Sales_person],"NA",0)</f>
        <v>Ches Bonnell</v>
      </c>
      <c r="J2603">
        <f>YEAR(shipments[[#This Row],[Shipdate]])</f>
        <v>2023</v>
      </c>
      <c r="K2603">
        <f>MONTH(shipments[[#This Row],[Shipdate]])</f>
        <v>7</v>
      </c>
      <c r="L2603" t="str">
        <f>TEXT(shipments[[#This Row],[Shipdate]],"mmmm")</f>
        <v>July</v>
      </c>
      <c r="M2603">
        <f>_xlfn.XLOOKUP(shipments[[#This Row],[PID]],products[PID],products[Cost_per_box],"NA",0)</f>
        <v>5.04</v>
      </c>
      <c r="N2603">
        <f>shipments[[#This Row],[Boxes]]*shipments[[#This Row],[Cost Per Box]]</f>
        <v>423.36</v>
      </c>
      <c r="O2603">
        <f>shipments[[#This Row],[Sales Amount]]-shipments[[#This Row],[Total Cost]]</f>
        <v>1662.3899999999999</v>
      </c>
      <c r="P2603" s="9">
        <f>shipments[[#This Row],[Profit]]/shipments[[#This Row],[Sales Amount]]</f>
        <v>0.79702265372168279</v>
      </c>
    </row>
    <row r="2604" spans="1:16" x14ac:dyDescent="1">
      <c r="A2604" t="s">
        <v>2644</v>
      </c>
      <c r="B2604" t="s">
        <v>8043</v>
      </c>
      <c r="C2604" t="s">
        <v>8029</v>
      </c>
      <c r="D2604" t="s">
        <v>8036</v>
      </c>
      <c r="E2604" s="1">
        <v>45135</v>
      </c>
      <c r="F2604">
        <v>12514.5</v>
      </c>
      <c r="G2604">
        <v>1043</v>
      </c>
      <c r="H2604" t="s">
        <v>6</v>
      </c>
      <c r="I2604" t="str">
        <f>_xlfn.XLOOKUP(shipments[[#This Row],[SPID]],people[SPID],people[Sales_person],"NA",0)</f>
        <v>Ches Bonnell</v>
      </c>
      <c r="J2604">
        <f>YEAR(shipments[[#This Row],[Shipdate]])</f>
        <v>2023</v>
      </c>
      <c r="K2604">
        <f>MONTH(shipments[[#This Row],[Shipdate]])</f>
        <v>7</v>
      </c>
      <c r="L2604" t="str">
        <f>TEXT(shipments[[#This Row],[Shipdate]],"mmmm")</f>
        <v>July</v>
      </c>
      <c r="M2604">
        <f>_xlfn.XLOOKUP(shipments[[#This Row],[PID]],products[PID],products[Cost_per_box],"NA",0)</f>
        <v>2.76</v>
      </c>
      <c r="N2604">
        <f>shipments[[#This Row],[Boxes]]*shipments[[#This Row],[Cost Per Box]]</f>
        <v>2878.68</v>
      </c>
      <c r="O2604">
        <f>shipments[[#This Row],[Sales Amount]]-shipments[[#This Row],[Total Cost]]</f>
        <v>9635.82</v>
      </c>
      <c r="P2604" s="9">
        <f>shipments[[#This Row],[Profit]]/shipments[[#This Row],[Sales Amount]]</f>
        <v>0.76997243197890441</v>
      </c>
    </row>
    <row r="2605" spans="1:16" x14ac:dyDescent="1">
      <c r="A2605" t="s">
        <v>2645</v>
      </c>
      <c r="B2605" t="s">
        <v>8043</v>
      </c>
      <c r="C2605" t="s">
        <v>8029</v>
      </c>
      <c r="D2605" t="s">
        <v>8037</v>
      </c>
      <c r="E2605" s="1">
        <v>45495</v>
      </c>
      <c r="F2605">
        <v>13054.5</v>
      </c>
      <c r="G2605">
        <v>1632</v>
      </c>
      <c r="H2605" t="s">
        <v>17</v>
      </c>
      <c r="I2605" t="str">
        <f>_xlfn.XLOOKUP(shipments[[#This Row],[SPID]],people[SPID],people[Sales_person],"NA",0)</f>
        <v>Ches Bonnell</v>
      </c>
      <c r="J2605">
        <f>YEAR(shipments[[#This Row],[Shipdate]])</f>
        <v>2024</v>
      </c>
      <c r="K2605">
        <f>MONTH(shipments[[#This Row],[Shipdate]])</f>
        <v>7</v>
      </c>
      <c r="L2605" t="str">
        <f>TEXT(shipments[[#This Row],[Shipdate]],"mmmm")</f>
        <v>July</v>
      </c>
      <c r="M2605">
        <f>_xlfn.XLOOKUP(shipments[[#This Row],[PID]],products[PID],products[Cost_per_box],"NA",0)</f>
        <v>2.76</v>
      </c>
      <c r="N2605">
        <f>shipments[[#This Row],[Boxes]]*shipments[[#This Row],[Cost Per Box]]</f>
        <v>4504.32</v>
      </c>
      <c r="O2605">
        <f>shipments[[#This Row],[Sales Amount]]-shipments[[#This Row],[Total Cost]]</f>
        <v>8550.18</v>
      </c>
      <c r="P2605" s="9">
        <f>shipments[[#This Row],[Profit]]/shipments[[#This Row],[Sales Amount]]</f>
        <v>0.65496035849707002</v>
      </c>
    </row>
    <row r="2606" spans="1:16" x14ac:dyDescent="1">
      <c r="A2606" t="s">
        <v>2646</v>
      </c>
      <c r="B2606" t="s">
        <v>8043</v>
      </c>
      <c r="C2606" t="s">
        <v>8029</v>
      </c>
      <c r="D2606" t="s">
        <v>8032</v>
      </c>
      <c r="E2606" s="1">
        <v>45237</v>
      </c>
      <c r="F2606">
        <v>12156.75</v>
      </c>
      <c r="G2606">
        <v>1106</v>
      </c>
      <c r="H2606" t="s">
        <v>6</v>
      </c>
      <c r="I2606" t="str">
        <f>_xlfn.XLOOKUP(shipments[[#This Row],[SPID]],people[SPID],people[Sales_person],"NA",0)</f>
        <v>Ches Bonnell</v>
      </c>
      <c r="J2606">
        <f>YEAR(shipments[[#This Row],[Shipdate]])</f>
        <v>2023</v>
      </c>
      <c r="K2606">
        <f>MONTH(shipments[[#This Row],[Shipdate]])</f>
        <v>11</v>
      </c>
      <c r="L2606" t="str">
        <f>TEXT(shipments[[#This Row],[Shipdate]],"mmmm")</f>
        <v>November</v>
      </c>
      <c r="M2606">
        <f>_xlfn.XLOOKUP(shipments[[#This Row],[PID]],products[PID],products[Cost_per_box],"NA",0)</f>
        <v>2.76</v>
      </c>
      <c r="N2606">
        <f>shipments[[#This Row],[Boxes]]*shipments[[#This Row],[Cost Per Box]]</f>
        <v>3052.56</v>
      </c>
      <c r="O2606">
        <f>shipments[[#This Row],[Sales Amount]]-shipments[[#This Row],[Total Cost]]</f>
        <v>9104.19</v>
      </c>
      <c r="P2606" s="9">
        <f>shipments[[#This Row],[Profit]]/shipments[[#This Row],[Sales Amount]]</f>
        <v>0.74889999383058803</v>
      </c>
    </row>
    <row r="2607" spans="1:16" x14ac:dyDescent="1">
      <c r="A2607" t="s">
        <v>2647</v>
      </c>
      <c r="B2607" t="s">
        <v>8043</v>
      </c>
      <c r="C2607" t="s">
        <v>8029</v>
      </c>
      <c r="D2607" t="s">
        <v>8035</v>
      </c>
      <c r="E2607" s="1">
        <v>45092</v>
      </c>
      <c r="F2607">
        <v>12345.75</v>
      </c>
      <c r="G2607">
        <v>1235</v>
      </c>
      <c r="H2607" t="s">
        <v>6</v>
      </c>
      <c r="I2607" t="str">
        <f>_xlfn.XLOOKUP(shipments[[#This Row],[SPID]],people[SPID],people[Sales_person],"NA",0)</f>
        <v>Ches Bonnell</v>
      </c>
      <c r="J2607">
        <f>YEAR(shipments[[#This Row],[Shipdate]])</f>
        <v>2023</v>
      </c>
      <c r="K2607">
        <f>MONTH(shipments[[#This Row],[Shipdate]])</f>
        <v>6</v>
      </c>
      <c r="L2607" t="str">
        <f>TEXT(shipments[[#This Row],[Shipdate]],"mmmm")</f>
        <v>June</v>
      </c>
      <c r="M2607">
        <f>_xlfn.XLOOKUP(shipments[[#This Row],[PID]],products[PID],products[Cost_per_box],"NA",0)</f>
        <v>2.76</v>
      </c>
      <c r="N2607">
        <f>shipments[[#This Row],[Boxes]]*shipments[[#This Row],[Cost Per Box]]</f>
        <v>3408.6</v>
      </c>
      <c r="O2607">
        <f>shipments[[#This Row],[Sales Amount]]-shipments[[#This Row],[Total Cost]]</f>
        <v>8937.15</v>
      </c>
      <c r="P2607" s="9">
        <f>shipments[[#This Row],[Profit]]/shipments[[#This Row],[Sales Amount]]</f>
        <v>0.7239049875463216</v>
      </c>
    </row>
    <row r="2608" spans="1:16" x14ac:dyDescent="1">
      <c r="A2608" t="s">
        <v>2648</v>
      </c>
      <c r="B2608" t="s">
        <v>8043</v>
      </c>
      <c r="C2608" t="s">
        <v>8030</v>
      </c>
      <c r="D2608" t="s">
        <v>8033</v>
      </c>
      <c r="E2608" s="1">
        <v>45320</v>
      </c>
      <c r="F2608">
        <v>13941</v>
      </c>
      <c r="G2608">
        <v>1268</v>
      </c>
      <c r="H2608" t="s">
        <v>6</v>
      </c>
      <c r="I2608" t="str">
        <f>_xlfn.XLOOKUP(shipments[[#This Row],[SPID]],people[SPID],people[Sales_person],"NA",0)</f>
        <v>Ches Bonnell</v>
      </c>
      <c r="J2608">
        <f>YEAR(shipments[[#This Row],[Shipdate]])</f>
        <v>2024</v>
      </c>
      <c r="K2608">
        <f>MONTH(shipments[[#This Row],[Shipdate]])</f>
        <v>1</v>
      </c>
      <c r="L2608" t="str">
        <f>TEXT(shipments[[#This Row],[Shipdate]],"mmmm")</f>
        <v>January</v>
      </c>
      <c r="M2608">
        <f>_xlfn.XLOOKUP(shipments[[#This Row],[PID]],products[PID],products[Cost_per_box],"NA",0)</f>
        <v>3.32</v>
      </c>
      <c r="N2608">
        <f>shipments[[#This Row],[Boxes]]*shipments[[#This Row],[Cost Per Box]]</f>
        <v>4209.76</v>
      </c>
      <c r="O2608">
        <f>shipments[[#This Row],[Sales Amount]]-shipments[[#This Row],[Total Cost]]</f>
        <v>9731.24</v>
      </c>
      <c r="P2608" s="9">
        <f>shipments[[#This Row],[Profit]]/shipments[[#This Row],[Sales Amount]]</f>
        <v>0.69803027042536403</v>
      </c>
    </row>
    <row r="2609" spans="1:16" x14ac:dyDescent="1">
      <c r="A2609" t="s">
        <v>2649</v>
      </c>
      <c r="B2609" t="s">
        <v>8043</v>
      </c>
      <c r="C2609" t="s">
        <v>8030</v>
      </c>
      <c r="D2609" t="s">
        <v>8032</v>
      </c>
      <c r="E2609" s="1">
        <v>45349</v>
      </c>
      <c r="F2609">
        <v>567</v>
      </c>
      <c r="G2609">
        <v>63</v>
      </c>
      <c r="H2609" t="s">
        <v>6</v>
      </c>
      <c r="I2609" t="str">
        <f>_xlfn.XLOOKUP(shipments[[#This Row],[SPID]],people[SPID],people[Sales_person],"NA",0)</f>
        <v>Ches Bonnell</v>
      </c>
      <c r="J2609">
        <f>YEAR(shipments[[#This Row],[Shipdate]])</f>
        <v>2024</v>
      </c>
      <c r="K2609">
        <f>MONTH(shipments[[#This Row],[Shipdate]])</f>
        <v>2</v>
      </c>
      <c r="L2609" t="str">
        <f>TEXT(shipments[[#This Row],[Shipdate]],"mmmm")</f>
        <v>February</v>
      </c>
      <c r="M2609">
        <f>_xlfn.XLOOKUP(shipments[[#This Row],[PID]],products[PID],products[Cost_per_box],"NA",0)</f>
        <v>3.32</v>
      </c>
      <c r="N2609">
        <f>shipments[[#This Row],[Boxes]]*shipments[[#This Row],[Cost Per Box]]</f>
        <v>209.16</v>
      </c>
      <c r="O2609">
        <f>shipments[[#This Row],[Sales Amount]]-shipments[[#This Row],[Total Cost]]</f>
        <v>357.84000000000003</v>
      </c>
      <c r="P2609" s="9">
        <f>shipments[[#This Row],[Profit]]/shipments[[#This Row],[Sales Amount]]</f>
        <v>0.63111111111111118</v>
      </c>
    </row>
    <row r="2610" spans="1:16" x14ac:dyDescent="1">
      <c r="A2610" t="s">
        <v>2650</v>
      </c>
      <c r="B2610" t="s">
        <v>8043</v>
      </c>
      <c r="C2610" t="s">
        <v>8031</v>
      </c>
      <c r="D2610" t="s">
        <v>8032</v>
      </c>
      <c r="E2610" s="1">
        <v>45131</v>
      </c>
      <c r="F2610">
        <v>3894.75</v>
      </c>
      <c r="G2610">
        <v>178</v>
      </c>
      <c r="H2610" t="s">
        <v>6</v>
      </c>
      <c r="I2610" t="str">
        <f>_xlfn.XLOOKUP(shipments[[#This Row],[SPID]],people[SPID],people[Sales_person],"NA",0)</f>
        <v>Ches Bonnell</v>
      </c>
      <c r="J2610">
        <f>YEAR(shipments[[#This Row],[Shipdate]])</f>
        <v>2023</v>
      </c>
      <c r="K2610">
        <f>MONTH(shipments[[#This Row],[Shipdate]])</f>
        <v>7</v>
      </c>
      <c r="L2610" t="str">
        <f>TEXT(shipments[[#This Row],[Shipdate]],"mmmm")</f>
        <v>July</v>
      </c>
      <c r="M2610">
        <f>_xlfn.XLOOKUP(shipments[[#This Row],[PID]],products[PID],products[Cost_per_box],"NA",0)</f>
        <v>2.65</v>
      </c>
      <c r="N2610">
        <f>shipments[[#This Row],[Boxes]]*shipments[[#This Row],[Cost Per Box]]</f>
        <v>471.7</v>
      </c>
      <c r="O2610">
        <f>shipments[[#This Row],[Sales Amount]]-shipments[[#This Row],[Total Cost]]</f>
        <v>3423.05</v>
      </c>
      <c r="P2610" s="9">
        <f>shipments[[#This Row],[Profit]]/shipments[[#This Row],[Sales Amount]]</f>
        <v>0.87888824699916557</v>
      </c>
    </row>
    <row r="2611" spans="1:16" x14ac:dyDescent="1">
      <c r="A2611" t="s">
        <v>2651</v>
      </c>
      <c r="B2611" t="s">
        <v>8043</v>
      </c>
      <c r="C2611" t="s">
        <v>8031</v>
      </c>
      <c r="D2611" t="s">
        <v>8034</v>
      </c>
      <c r="E2611" s="1">
        <v>45481</v>
      </c>
      <c r="F2611">
        <v>7141.5</v>
      </c>
      <c r="G2611">
        <v>325</v>
      </c>
      <c r="H2611" t="s">
        <v>17</v>
      </c>
      <c r="I2611" t="str">
        <f>_xlfn.XLOOKUP(shipments[[#This Row],[SPID]],people[SPID],people[Sales_person],"NA",0)</f>
        <v>Ches Bonnell</v>
      </c>
      <c r="J2611">
        <f>YEAR(shipments[[#This Row],[Shipdate]])</f>
        <v>2024</v>
      </c>
      <c r="K2611">
        <f>MONTH(shipments[[#This Row],[Shipdate]])</f>
        <v>7</v>
      </c>
      <c r="L2611" t="str">
        <f>TEXT(shipments[[#This Row],[Shipdate]],"mmmm")</f>
        <v>July</v>
      </c>
      <c r="M2611">
        <f>_xlfn.XLOOKUP(shipments[[#This Row],[PID]],products[PID],products[Cost_per_box],"NA",0)</f>
        <v>2.65</v>
      </c>
      <c r="N2611">
        <f>shipments[[#This Row],[Boxes]]*shipments[[#This Row],[Cost Per Box]]</f>
        <v>861.25</v>
      </c>
      <c r="O2611">
        <f>shipments[[#This Row],[Sales Amount]]-shipments[[#This Row],[Total Cost]]</f>
        <v>6280.25</v>
      </c>
      <c r="P2611" s="9">
        <f>shipments[[#This Row],[Profit]]/shipments[[#This Row],[Sales Amount]]</f>
        <v>0.87940208639641537</v>
      </c>
    </row>
    <row r="2612" spans="1:16" x14ac:dyDescent="1">
      <c r="A2612" t="s">
        <v>2652</v>
      </c>
      <c r="B2612" t="s">
        <v>8043</v>
      </c>
      <c r="C2612" t="s">
        <v>8031</v>
      </c>
      <c r="D2612" t="s">
        <v>8033</v>
      </c>
      <c r="E2612" s="1">
        <v>44952</v>
      </c>
      <c r="F2612">
        <v>9569.25</v>
      </c>
      <c r="G2612">
        <v>504</v>
      </c>
      <c r="H2612" t="s">
        <v>6</v>
      </c>
      <c r="I2612" t="str">
        <f>_xlfn.XLOOKUP(shipments[[#This Row],[SPID]],people[SPID],people[Sales_person],"NA",0)</f>
        <v>Ches Bonnell</v>
      </c>
      <c r="J2612">
        <f>YEAR(shipments[[#This Row],[Shipdate]])</f>
        <v>2023</v>
      </c>
      <c r="K2612">
        <f>MONTH(shipments[[#This Row],[Shipdate]])</f>
        <v>1</v>
      </c>
      <c r="L2612" t="str">
        <f>TEXT(shipments[[#This Row],[Shipdate]],"mmmm")</f>
        <v>January</v>
      </c>
      <c r="M2612">
        <f>_xlfn.XLOOKUP(shipments[[#This Row],[PID]],products[PID],products[Cost_per_box],"NA",0)</f>
        <v>2.65</v>
      </c>
      <c r="N2612">
        <f>shipments[[#This Row],[Boxes]]*shipments[[#This Row],[Cost Per Box]]</f>
        <v>1335.6</v>
      </c>
      <c r="O2612">
        <f>shipments[[#This Row],[Sales Amount]]-shipments[[#This Row],[Total Cost]]</f>
        <v>8233.65</v>
      </c>
      <c r="P2612" s="9">
        <f>shipments[[#This Row],[Profit]]/shipments[[#This Row],[Sales Amount]]</f>
        <v>0.86042793322360678</v>
      </c>
    </row>
    <row r="2613" spans="1:16" x14ac:dyDescent="1">
      <c r="A2613" t="s">
        <v>2653</v>
      </c>
      <c r="B2613" t="s">
        <v>8043</v>
      </c>
      <c r="C2613" t="s">
        <v>8031</v>
      </c>
      <c r="D2613" t="s">
        <v>8034</v>
      </c>
      <c r="E2613" s="1">
        <v>45285</v>
      </c>
      <c r="F2613">
        <v>2445.75</v>
      </c>
      <c r="G2613">
        <v>129</v>
      </c>
      <c r="H2613" t="s">
        <v>6</v>
      </c>
      <c r="I2613" t="str">
        <f>_xlfn.XLOOKUP(shipments[[#This Row],[SPID]],people[SPID],people[Sales_person],"NA",0)</f>
        <v>Ches Bonnell</v>
      </c>
      <c r="J2613">
        <f>YEAR(shipments[[#This Row],[Shipdate]])</f>
        <v>2023</v>
      </c>
      <c r="K2613">
        <f>MONTH(shipments[[#This Row],[Shipdate]])</f>
        <v>12</v>
      </c>
      <c r="L2613" t="str">
        <f>TEXT(shipments[[#This Row],[Shipdate]],"mmmm")</f>
        <v>December</v>
      </c>
      <c r="M2613">
        <f>_xlfn.XLOOKUP(shipments[[#This Row],[PID]],products[PID],products[Cost_per_box],"NA",0)</f>
        <v>2.65</v>
      </c>
      <c r="N2613">
        <f>shipments[[#This Row],[Boxes]]*shipments[[#This Row],[Cost Per Box]]</f>
        <v>341.84999999999997</v>
      </c>
      <c r="O2613">
        <f>shipments[[#This Row],[Sales Amount]]-shipments[[#This Row],[Total Cost]]</f>
        <v>2103.9</v>
      </c>
      <c r="P2613" s="9">
        <f>shipments[[#This Row],[Profit]]/shipments[[#This Row],[Sales Amount]]</f>
        <v>0.86022692425636316</v>
      </c>
    </row>
    <row r="2614" spans="1:16" x14ac:dyDescent="1">
      <c r="A2614" t="s">
        <v>2654</v>
      </c>
      <c r="B2614" t="s">
        <v>8043</v>
      </c>
      <c r="C2614" t="s">
        <v>8010</v>
      </c>
      <c r="D2614" t="s">
        <v>8032</v>
      </c>
      <c r="E2614" s="1">
        <v>45098</v>
      </c>
      <c r="F2614">
        <v>3732.75</v>
      </c>
      <c r="G2614">
        <v>267</v>
      </c>
      <c r="H2614" t="s">
        <v>6</v>
      </c>
      <c r="I2614" t="str">
        <f>_xlfn.XLOOKUP(shipments[[#This Row],[SPID]],people[SPID],people[Sales_person],"NA",0)</f>
        <v>Ches Bonnell</v>
      </c>
      <c r="J2614">
        <f>YEAR(shipments[[#This Row],[Shipdate]])</f>
        <v>2023</v>
      </c>
      <c r="K2614">
        <f>MONTH(shipments[[#This Row],[Shipdate]])</f>
        <v>6</v>
      </c>
      <c r="L2614" t="str">
        <f>TEXT(shipments[[#This Row],[Shipdate]],"mmmm")</f>
        <v>June</v>
      </c>
      <c r="M2614">
        <f>_xlfn.XLOOKUP(shipments[[#This Row],[PID]],products[PID],products[Cost_per_box],"NA",0)</f>
        <v>5.26</v>
      </c>
      <c r="N2614">
        <f>shipments[[#This Row],[Boxes]]*shipments[[#This Row],[Cost Per Box]]</f>
        <v>1404.4199999999998</v>
      </c>
      <c r="O2614">
        <f>shipments[[#This Row],[Sales Amount]]-shipments[[#This Row],[Total Cost]]</f>
        <v>2328.33</v>
      </c>
      <c r="P2614" s="9">
        <f>shipments[[#This Row],[Profit]]/shipments[[#This Row],[Sales Amount]]</f>
        <v>0.62375728350411896</v>
      </c>
    </row>
    <row r="2615" spans="1:16" x14ac:dyDescent="1">
      <c r="A2615" t="s">
        <v>2655</v>
      </c>
      <c r="B2615" t="s">
        <v>8043</v>
      </c>
      <c r="C2615" t="s">
        <v>8010</v>
      </c>
      <c r="D2615" t="s">
        <v>8033</v>
      </c>
      <c r="E2615" s="1">
        <v>45078</v>
      </c>
      <c r="F2615">
        <v>5321.25</v>
      </c>
      <c r="G2615">
        <v>410</v>
      </c>
      <c r="H2615" t="s">
        <v>6</v>
      </c>
      <c r="I2615" t="str">
        <f>_xlfn.XLOOKUP(shipments[[#This Row],[SPID]],people[SPID],people[Sales_person],"NA",0)</f>
        <v>Ches Bonnell</v>
      </c>
      <c r="J2615">
        <f>YEAR(shipments[[#This Row],[Shipdate]])</f>
        <v>2023</v>
      </c>
      <c r="K2615">
        <f>MONTH(shipments[[#This Row],[Shipdate]])</f>
        <v>6</v>
      </c>
      <c r="L2615" t="str">
        <f>TEXT(shipments[[#This Row],[Shipdate]],"mmmm")</f>
        <v>June</v>
      </c>
      <c r="M2615">
        <f>_xlfn.XLOOKUP(shipments[[#This Row],[PID]],products[PID],products[Cost_per_box],"NA",0)</f>
        <v>5.26</v>
      </c>
      <c r="N2615">
        <f>shipments[[#This Row],[Boxes]]*shipments[[#This Row],[Cost Per Box]]</f>
        <v>2156.6</v>
      </c>
      <c r="O2615">
        <f>shipments[[#This Row],[Sales Amount]]-shipments[[#This Row],[Total Cost]]</f>
        <v>3164.65</v>
      </c>
      <c r="P2615" s="9">
        <f>shipments[[#This Row],[Profit]]/shipments[[#This Row],[Sales Amount]]</f>
        <v>0.59471928588207656</v>
      </c>
    </row>
    <row r="2616" spans="1:16" x14ac:dyDescent="1">
      <c r="A2616" t="s">
        <v>2656</v>
      </c>
      <c r="B2616" t="s">
        <v>8043</v>
      </c>
      <c r="C2616" t="s">
        <v>8010</v>
      </c>
      <c r="D2616" t="s">
        <v>8034</v>
      </c>
      <c r="E2616" s="1">
        <v>45244</v>
      </c>
      <c r="F2616">
        <v>5773.5</v>
      </c>
      <c r="G2616">
        <v>361</v>
      </c>
      <c r="H2616" t="s">
        <v>6</v>
      </c>
      <c r="I2616" t="str">
        <f>_xlfn.XLOOKUP(shipments[[#This Row],[SPID]],people[SPID],people[Sales_person],"NA",0)</f>
        <v>Ches Bonnell</v>
      </c>
      <c r="J2616">
        <f>YEAR(shipments[[#This Row],[Shipdate]])</f>
        <v>2023</v>
      </c>
      <c r="K2616">
        <f>MONTH(shipments[[#This Row],[Shipdate]])</f>
        <v>11</v>
      </c>
      <c r="L2616" t="str">
        <f>TEXT(shipments[[#This Row],[Shipdate]],"mmmm")</f>
        <v>November</v>
      </c>
      <c r="M2616">
        <f>_xlfn.XLOOKUP(shipments[[#This Row],[PID]],products[PID],products[Cost_per_box],"NA",0)</f>
        <v>5.26</v>
      </c>
      <c r="N2616">
        <f>shipments[[#This Row],[Boxes]]*shipments[[#This Row],[Cost Per Box]]</f>
        <v>1898.86</v>
      </c>
      <c r="O2616">
        <f>shipments[[#This Row],[Sales Amount]]-shipments[[#This Row],[Total Cost]]</f>
        <v>3874.6400000000003</v>
      </c>
      <c r="P2616" s="9">
        <f>shipments[[#This Row],[Profit]]/shipments[[#This Row],[Sales Amount]]</f>
        <v>0.67110764700788084</v>
      </c>
    </row>
    <row r="2617" spans="1:16" x14ac:dyDescent="1">
      <c r="A2617" t="s">
        <v>2657</v>
      </c>
      <c r="B2617" t="s">
        <v>8043</v>
      </c>
      <c r="C2617" t="s">
        <v>8010</v>
      </c>
      <c r="D2617" t="s">
        <v>8037</v>
      </c>
      <c r="E2617" s="1">
        <v>45286</v>
      </c>
      <c r="F2617">
        <v>1732.5</v>
      </c>
      <c r="G2617">
        <v>109</v>
      </c>
      <c r="H2617" t="s">
        <v>6</v>
      </c>
      <c r="I2617" t="str">
        <f>_xlfn.XLOOKUP(shipments[[#This Row],[SPID]],people[SPID],people[Sales_person],"NA",0)</f>
        <v>Ches Bonnell</v>
      </c>
      <c r="J2617">
        <f>YEAR(shipments[[#This Row],[Shipdate]])</f>
        <v>2023</v>
      </c>
      <c r="K2617">
        <f>MONTH(shipments[[#This Row],[Shipdate]])</f>
        <v>12</v>
      </c>
      <c r="L2617" t="str">
        <f>TEXT(shipments[[#This Row],[Shipdate]],"mmmm")</f>
        <v>December</v>
      </c>
      <c r="M2617">
        <f>_xlfn.XLOOKUP(shipments[[#This Row],[PID]],products[PID],products[Cost_per_box],"NA",0)</f>
        <v>5.26</v>
      </c>
      <c r="N2617">
        <f>shipments[[#This Row],[Boxes]]*shipments[[#This Row],[Cost Per Box]]</f>
        <v>573.34</v>
      </c>
      <c r="O2617">
        <f>shipments[[#This Row],[Sales Amount]]-shipments[[#This Row],[Total Cost]]</f>
        <v>1159.1599999999999</v>
      </c>
      <c r="P2617" s="9">
        <f>shipments[[#This Row],[Profit]]/shipments[[#This Row],[Sales Amount]]</f>
        <v>0.66906782106782103</v>
      </c>
    </row>
    <row r="2618" spans="1:16" x14ac:dyDescent="1">
      <c r="A2618" t="s">
        <v>2658</v>
      </c>
      <c r="B2618" t="s">
        <v>8043</v>
      </c>
      <c r="C2618" t="s">
        <v>8011</v>
      </c>
      <c r="D2618" t="s">
        <v>8032</v>
      </c>
      <c r="E2618" s="1">
        <v>44964</v>
      </c>
      <c r="F2618">
        <v>3728.25</v>
      </c>
      <c r="G2618">
        <v>249</v>
      </c>
      <c r="H2618" t="s">
        <v>6</v>
      </c>
      <c r="I2618" t="str">
        <f>_xlfn.XLOOKUP(shipments[[#This Row],[SPID]],people[SPID],people[Sales_person],"NA",0)</f>
        <v>Ches Bonnell</v>
      </c>
      <c r="J2618">
        <f>YEAR(shipments[[#This Row],[Shipdate]])</f>
        <v>2023</v>
      </c>
      <c r="K2618">
        <f>MONTH(shipments[[#This Row],[Shipdate]])</f>
        <v>2</v>
      </c>
      <c r="L2618" t="str">
        <f>TEXT(shipments[[#This Row],[Shipdate]],"mmmm")</f>
        <v>February</v>
      </c>
      <c r="M2618">
        <f>_xlfn.XLOOKUP(shipments[[#This Row],[PID]],products[PID],products[Cost_per_box],"NA",0)</f>
        <v>7.48</v>
      </c>
      <c r="N2618">
        <f>shipments[[#This Row],[Boxes]]*shipments[[#This Row],[Cost Per Box]]</f>
        <v>1862.5200000000002</v>
      </c>
      <c r="O2618">
        <f>shipments[[#This Row],[Sales Amount]]-shipments[[#This Row],[Total Cost]]</f>
        <v>1865.7299999999998</v>
      </c>
      <c r="P2618" s="9">
        <f>shipments[[#This Row],[Profit]]/shipments[[#This Row],[Sales Amount]]</f>
        <v>0.5004304968819151</v>
      </c>
    </row>
    <row r="2619" spans="1:16" x14ac:dyDescent="1">
      <c r="A2619" t="s">
        <v>2659</v>
      </c>
      <c r="B2619" t="s">
        <v>8043</v>
      </c>
      <c r="C2619" t="s">
        <v>8012</v>
      </c>
      <c r="D2619" t="s">
        <v>8036</v>
      </c>
      <c r="E2619" s="1">
        <v>45110</v>
      </c>
      <c r="F2619">
        <v>3735</v>
      </c>
      <c r="G2619">
        <v>374</v>
      </c>
      <c r="H2619" t="s">
        <v>6</v>
      </c>
      <c r="I2619" t="str">
        <f>_xlfn.XLOOKUP(shipments[[#This Row],[SPID]],people[SPID],people[Sales_person],"NA",0)</f>
        <v>Ches Bonnell</v>
      </c>
      <c r="J2619">
        <f>YEAR(shipments[[#This Row],[Shipdate]])</f>
        <v>2023</v>
      </c>
      <c r="K2619">
        <f>MONTH(shipments[[#This Row],[Shipdate]])</f>
        <v>7</v>
      </c>
      <c r="L2619" t="str">
        <f>TEXT(shipments[[#This Row],[Shipdate]],"mmmm")</f>
        <v>July</v>
      </c>
      <c r="M2619">
        <f>_xlfn.XLOOKUP(shipments[[#This Row],[PID]],products[PID],products[Cost_per_box],"NA",0)</f>
        <v>5.15</v>
      </c>
      <c r="N2619">
        <f>shipments[[#This Row],[Boxes]]*shipments[[#This Row],[Cost Per Box]]</f>
        <v>1926.1000000000001</v>
      </c>
      <c r="O2619">
        <f>shipments[[#This Row],[Sales Amount]]-shipments[[#This Row],[Total Cost]]</f>
        <v>1808.8999999999999</v>
      </c>
      <c r="P2619" s="9">
        <f>shipments[[#This Row],[Profit]]/shipments[[#This Row],[Sales Amount]]</f>
        <v>0.48431057563587682</v>
      </c>
    </row>
    <row r="2620" spans="1:16" x14ac:dyDescent="1">
      <c r="A2620" t="s">
        <v>2660</v>
      </c>
      <c r="B2620" t="s">
        <v>8043</v>
      </c>
      <c r="C2620" t="s">
        <v>8013</v>
      </c>
      <c r="D2620" t="s">
        <v>8032</v>
      </c>
      <c r="E2620" s="1">
        <v>45302</v>
      </c>
      <c r="F2620">
        <v>1386</v>
      </c>
      <c r="G2620">
        <v>154</v>
      </c>
      <c r="H2620" t="s">
        <v>6</v>
      </c>
      <c r="I2620" t="str">
        <f>_xlfn.XLOOKUP(shipments[[#This Row],[SPID]],people[SPID],people[Sales_person],"NA",0)</f>
        <v>Ches Bonnell</v>
      </c>
      <c r="J2620">
        <f>YEAR(shipments[[#This Row],[Shipdate]])</f>
        <v>2024</v>
      </c>
      <c r="K2620">
        <f>MONTH(shipments[[#This Row],[Shipdate]])</f>
        <v>1</v>
      </c>
      <c r="L2620" t="str">
        <f>TEXT(shipments[[#This Row],[Shipdate]],"mmmm")</f>
        <v>January</v>
      </c>
      <c r="M2620">
        <f>_xlfn.XLOOKUP(shipments[[#This Row],[PID]],products[PID],products[Cost_per_box],"NA",0)</f>
        <v>3.85</v>
      </c>
      <c r="N2620">
        <f>shipments[[#This Row],[Boxes]]*shipments[[#This Row],[Cost Per Box]]</f>
        <v>592.9</v>
      </c>
      <c r="O2620">
        <f>shipments[[#This Row],[Sales Amount]]-shipments[[#This Row],[Total Cost]]</f>
        <v>793.1</v>
      </c>
      <c r="P2620" s="9">
        <f>shipments[[#This Row],[Profit]]/shipments[[#This Row],[Sales Amount]]</f>
        <v>0.57222222222222219</v>
      </c>
    </row>
    <row r="2621" spans="1:16" x14ac:dyDescent="1">
      <c r="A2621" t="s">
        <v>2661</v>
      </c>
      <c r="B2621" t="s">
        <v>8043</v>
      </c>
      <c r="C2621" t="s">
        <v>8013</v>
      </c>
      <c r="D2621" t="s">
        <v>8035</v>
      </c>
      <c r="E2621" s="1">
        <v>45233</v>
      </c>
      <c r="F2621">
        <v>5373</v>
      </c>
      <c r="G2621">
        <v>597</v>
      </c>
      <c r="H2621" t="s">
        <v>6</v>
      </c>
      <c r="I2621" t="str">
        <f>_xlfn.XLOOKUP(shipments[[#This Row],[SPID]],people[SPID],people[Sales_person],"NA",0)</f>
        <v>Ches Bonnell</v>
      </c>
      <c r="J2621">
        <f>YEAR(shipments[[#This Row],[Shipdate]])</f>
        <v>2023</v>
      </c>
      <c r="K2621">
        <f>MONTH(shipments[[#This Row],[Shipdate]])</f>
        <v>11</v>
      </c>
      <c r="L2621" t="str">
        <f>TEXT(shipments[[#This Row],[Shipdate]],"mmmm")</f>
        <v>November</v>
      </c>
      <c r="M2621">
        <f>_xlfn.XLOOKUP(shipments[[#This Row],[PID]],products[PID],products[Cost_per_box],"NA",0)</f>
        <v>3.85</v>
      </c>
      <c r="N2621">
        <f>shipments[[#This Row],[Boxes]]*shipments[[#This Row],[Cost Per Box]]</f>
        <v>2298.4500000000003</v>
      </c>
      <c r="O2621">
        <f>shipments[[#This Row],[Sales Amount]]-shipments[[#This Row],[Total Cost]]</f>
        <v>3074.5499999999997</v>
      </c>
      <c r="P2621" s="9">
        <f>shipments[[#This Row],[Profit]]/shipments[[#This Row],[Sales Amount]]</f>
        <v>0.57222222222222219</v>
      </c>
    </row>
    <row r="2622" spans="1:16" x14ac:dyDescent="1">
      <c r="A2622" t="s">
        <v>2662</v>
      </c>
      <c r="B2622" t="s">
        <v>8043</v>
      </c>
      <c r="C2622" t="s">
        <v>8013</v>
      </c>
      <c r="D2622" t="s">
        <v>8036</v>
      </c>
      <c r="E2622" s="1">
        <v>45092</v>
      </c>
      <c r="F2622">
        <v>6995.25</v>
      </c>
      <c r="G2622">
        <v>1000</v>
      </c>
      <c r="H2622" t="s">
        <v>6</v>
      </c>
      <c r="I2622" t="str">
        <f>_xlfn.XLOOKUP(shipments[[#This Row],[SPID]],people[SPID],people[Sales_person],"NA",0)</f>
        <v>Ches Bonnell</v>
      </c>
      <c r="J2622">
        <f>YEAR(shipments[[#This Row],[Shipdate]])</f>
        <v>2023</v>
      </c>
      <c r="K2622">
        <f>MONTH(shipments[[#This Row],[Shipdate]])</f>
        <v>6</v>
      </c>
      <c r="L2622" t="str">
        <f>TEXT(shipments[[#This Row],[Shipdate]],"mmmm")</f>
        <v>June</v>
      </c>
      <c r="M2622">
        <f>_xlfn.XLOOKUP(shipments[[#This Row],[PID]],products[PID],products[Cost_per_box],"NA",0)</f>
        <v>3.85</v>
      </c>
      <c r="N2622">
        <f>shipments[[#This Row],[Boxes]]*shipments[[#This Row],[Cost Per Box]]</f>
        <v>3850</v>
      </c>
      <c r="O2622">
        <f>shipments[[#This Row],[Sales Amount]]-shipments[[#This Row],[Total Cost]]</f>
        <v>3145.25</v>
      </c>
      <c r="P2622" s="9">
        <f>shipments[[#This Row],[Profit]]/shipments[[#This Row],[Sales Amount]]</f>
        <v>0.44962653228976807</v>
      </c>
    </row>
    <row r="2623" spans="1:16" x14ac:dyDescent="1">
      <c r="A2623" t="s">
        <v>2663</v>
      </c>
      <c r="B2623" t="s">
        <v>8043</v>
      </c>
      <c r="C2623" t="s">
        <v>8013</v>
      </c>
      <c r="D2623" t="s">
        <v>8037</v>
      </c>
      <c r="E2623" s="1">
        <v>45502</v>
      </c>
      <c r="F2623">
        <v>7105.5</v>
      </c>
      <c r="G2623">
        <v>1185</v>
      </c>
      <c r="H2623" t="s">
        <v>17</v>
      </c>
      <c r="I2623" t="str">
        <f>_xlfn.XLOOKUP(shipments[[#This Row],[SPID]],people[SPID],people[Sales_person],"NA",0)</f>
        <v>Ches Bonnell</v>
      </c>
      <c r="J2623">
        <f>YEAR(shipments[[#This Row],[Shipdate]])</f>
        <v>2024</v>
      </c>
      <c r="K2623">
        <f>MONTH(shipments[[#This Row],[Shipdate]])</f>
        <v>7</v>
      </c>
      <c r="L2623" t="str">
        <f>TEXT(shipments[[#This Row],[Shipdate]],"mmmm")</f>
        <v>July</v>
      </c>
      <c r="M2623">
        <f>_xlfn.XLOOKUP(shipments[[#This Row],[PID]],products[PID],products[Cost_per_box],"NA",0)</f>
        <v>3.85</v>
      </c>
      <c r="N2623">
        <f>shipments[[#This Row],[Boxes]]*shipments[[#This Row],[Cost Per Box]]</f>
        <v>4562.25</v>
      </c>
      <c r="O2623">
        <f>shipments[[#This Row],[Sales Amount]]-shipments[[#This Row],[Total Cost]]</f>
        <v>2543.25</v>
      </c>
      <c r="P2623" s="9">
        <f>shipments[[#This Row],[Profit]]/shipments[[#This Row],[Sales Amount]]</f>
        <v>0.35792695799028923</v>
      </c>
    </row>
    <row r="2624" spans="1:16" x14ac:dyDescent="1">
      <c r="A2624" t="s">
        <v>2664</v>
      </c>
      <c r="B2624" t="s">
        <v>8043</v>
      </c>
      <c r="C2624" t="s">
        <v>8014</v>
      </c>
      <c r="D2624" t="s">
        <v>8033</v>
      </c>
      <c r="E2624" s="1">
        <v>45288</v>
      </c>
      <c r="F2624">
        <v>4263.75</v>
      </c>
      <c r="G2624">
        <v>853</v>
      </c>
      <c r="H2624" t="s">
        <v>6</v>
      </c>
      <c r="I2624" t="str">
        <f>_xlfn.XLOOKUP(shipments[[#This Row],[SPID]],people[SPID],people[Sales_person],"NA",0)</f>
        <v>Ches Bonnell</v>
      </c>
      <c r="J2624">
        <f>YEAR(shipments[[#This Row],[Shipdate]])</f>
        <v>2023</v>
      </c>
      <c r="K2624">
        <f>MONTH(shipments[[#This Row],[Shipdate]])</f>
        <v>12</v>
      </c>
      <c r="L2624" t="str">
        <f>TEXT(shipments[[#This Row],[Shipdate]],"mmmm")</f>
        <v>December</v>
      </c>
      <c r="M2624">
        <f>_xlfn.XLOOKUP(shipments[[#This Row],[PID]],products[PID],products[Cost_per_box],"NA",0)</f>
        <v>5.72</v>
      </c>
      <c r="N2624">
        <f>shipments[[#This Row],[Boxes]]*shipments[[#This Row],[Cost Per Box]]</f>
        <v>4879.16</v>
      </c>
      <c r="O2624">
        <f>shipments[[#This Row],[Sales Amount]]-shipments[[#This Row],[Total Cost]]</f>
        <v>-615.40999999999985</v>
      </c>
      <c r="P2624" s="9">
        <f>shipments[[#This Row],[Profit]]/shipments[[#This Row],[Sales Amount]]</f>
        <v>-0.14433538551744354</v>
      </c>
    </row>
    <row r="2625" spans="1:16" x14ac:dyDescent="1">
      <c r="A2625" t="s">
        <v>2665</v>
      </c>
      <c r="B2625" t="s">
        <v>8043</v>
      </c>
      <c r="C2625" t="s">
        <v>8014</v>
      </c>
      <c r="D2625" t="s">
        <v>8032</v>
      </c>
      <c r="E2625" s="1">
        <v>45187</v>
      </c>
      <c r="F2625">
        <v>285.75</v>
      </c>
      <c r="G2625">
        <v>41</v>
      </c>
      <c r="H2625" t="s">
        <v>39</v>
      </c>
      <c r="I2625" t="str">
        <f>_xlfn.XLOOKUP(shipments[[#This Row],[SPID]],people[SPID],people[Sales_person],"NA",0)</f>
        <v>Ches Bonnell</v>
      </c>
      <c r="J2625">
        <f>YEAR(shipments[[#This Row],[Shipdate]])</f>
        <v>2023</v>
      </c>
      <c r="K2625">
        <f>MONTH(shipments[[#This Row],[Shipdate]])</f>
        <v>9</v>
      </c>
      <c r="L2625" t="str">
        <f>TEXT(shipments[[#This Row],[Shipdate]],"mmmm")</f>
        <v>September</v>
      </c>
      <c r="M2625">
        <f>_xlfn.XLOOKUP(shipments[[#This Row],[PID]],products[PID],products[Cost_per_box],"NA",0)</f>
        <v>5.72</v>
      </c>
      <c r="N2625">
        <f>shipments[[#This Row],[Boxes]]*shipments[[#This Row],[Cost Per Box]]</f>
        <v>234.51999999999998</v>
      </c>
      <c r="O2625">
        <f>shipments[[#This Row],[Sales Amount]]-shipments[[#This Row],[Total Cost]]</f>
        <v>51.230000000000018</v>
      </c>
      <c r="P2625" s="9">
        <f>shipments[[#This Row],[Profit]]/shipments[[#This Row],[Sales Amount]]</f>
        <v>0.17928258967629052</v>
      </c>
    </row>
    <row r="2626" spans="1:16" x14ac:dyDescent="1">
      <c r="A2626" t="s">
        <v>2666</v>
      </c>
      <c r="B2626" t="s">
        <v>8043</v>
      </c>
      <c r="C2626" t="s">
        <v>8014</v>
      </c>
      <c r="D2626" t="s">
        <v>8032</v>
      </c>
      <c r="E2626" s="1">
        <v>45098</v>
      </c>
      <c r="F2626">
        <v>5280.75</v>
      </c>
      <c r="G2626">
        <v>881</v>
      </c>
      <c r="H2626" t="s">
        <v>39</v>
      </c>
      <c r="I2626" t="str">
        <f>_xlfn.XLOOKUP(shipments[[#This Row],[SPID]],people[SPID],people[Sales_person],"NA",0)</f>
        <v>Ches Bonnell</v>
      </c>
      <c r="J2626">
        <f>YEAR(shipments[[#This Row],[Shipdate]])</f>
        <v>2023</v>
      </c>
      <c r="K2626">
        <f>MONTH(shipments[[#This Row],[Shipdate]])</f>
        <v>6</v>
      </c>
      <c r="L2626" t="str">
        <f>TEXT(shipments[[#This Row],[Shipdate]],"mmmm")</f>
        <v>June</v>
      </c>
      <c r="M2626">
        <f>_xlfn.XLOOKUP(shipments[[#This Row],[PID]],products[PID],products[Cost_per_box],"NA",0)</f>
        <v>5.72</v>
      </c>
      <c r="N2626">
        <f>shipments[[#This Row],[Boxes]]*shipments[[#This Row],[Cost Per Box]]</f>
        <v>5039.32</v>
      </c>
      <c r="O2626">
        <f>shipments[[#This Row],[Sales Amount]]-shipments[[#This Row],[Total Cost]]</f>
        <v>241.43000000000029</v>
      </c>
      <c r="P2626" s="9">
        <f>shipments[[#This Row],[Profit]]/shipments[[#This Row],[Sales Amount]]</f>
        <v>4.5718884628130528E-2</v>
      </c>
    </row>
    <row r="2627" spans="1:16" x14ac:dyDescent="1">
      <c r="A2627" t="s">
        <v>2667</v>
      </c>
      <c r="B2627" t="s">
        <v>8043</v>
      </c>
      <c r="C2627" t="s">
        <v>8014</v>
      </c>
      <c r="D2627" t="s">
        <v>8036</v>
      </c>
      <c r="E2627" s="1">
        <v>45439</v>
      </c>
      <c r="F2627">
        <v>8561.25</v>
      </c>
      <c r="G2627">
        <v>952</v>
      </c>
      <c r="H2627" t="s">
        <v>6</v>
      </c>
      <c r="I2627" t="str">
        <f>_xlfn.XLOOKUP(shipments[[#This Row],[SPID]],people[SPID],people[Sales_person],"NA",0)</f>
        <v>Ches Bonnell</v>
      </c>
      <c r="J2627">
        <f>YEAR(shipments[[#This Row],[Shipdate]])</f>
        <v>2024</v>
      </c>
      <c r="K2627">
        <f>MONTH(shipments[[#This Row],[Shipdate]])</f>
        <v>5</v>
      </c>
      <c r="L2627" t="str">
        <f>TEXT(shipments[[#This Row],[Shipdate]],"mmmm")</f>
        <v>May</v>
      </c>
      <c r="M2627">
        <f>_xlfn.XLOOKUP(shipments[[#This Row],[PID]],products[PID],products[Cost_per_box],"NA",0)</f>
        <v>5.72</v>
      </c>
      <c r="N2627">
        <f>shipments[[#This Row],[Boxes]]*shipments[[#This Row],[Cost Per Box]]</f>
        <v>5445.44</v>
      </c>
      <c r="O2627">
        <f>shipments[[#This Row],[Sales Amount]]-shipments[[#This Row],[Total Cost]]</f>
        <v>3115.8100000000004</v>
      </c>
      <c r="P2627" s="9">
        <f>shipments[[#This Row],[Profit]]/shipments[[#This Row],[Sales Amount]]</f>
        <v>0.36394334939407219</v>
      </c>
    </row>
    <row r="2628" spans="1:16" x14ac:dyDescent="1">
      <c r="A2628" t="s">
        <v>2668</v>
      </c>
      <c r="B2628" t="s">
        <v>8043</v>
      </c>
      <c r="C2628" t="s">
        <v>8014</v>
      </c>
      <c r="D2628" t="s">
        <v>8032</v>
      </c>
      <c r="E2628" s="1">
        <v>45330</v>
      </c>
      <c r="F2628">
        <v>6320.25</v>
      </c>
      <c r="G2628">
        <v>1054</v>
      </c>
      <c r="H2628" t="s">
        <v>6</v>
      </c>
      <c r="I2628" t="str">
        <f>_xlfn.XLOOKUP(shipments[[#This Row],[SPID]],people[SPID],people[Sales_person],"NA",0)</f>
        <v>Ches Bonnell</v>
      </c>
      <c r="J2628">
        <f>YEAR(shipments[[#This Row],[Shipdate]])</f>
        <v>2024</v>
      </c>
      <c r="K2628">
        <f>MONTH(shipments[[#This Row],[Shipdate]])</f>
        <v>2</v>
      </c>
      <c r="L2628" t="str">
        <f>TEXT(shipments[[#This Row],[Shipdate]],"mmmm")</f>
        <v>February</v>
      </c>
      <c r="M2628">
        <f>_xlfn.XLOOKUP(shipments[[#This Row],[PID]],products[PID],products[Cost_per_box],"NA",0)</f>
        <v>5.72</v>
      </c>
      <c r="N2628">
        <f>shipments[[#This Row],[Boxes]]*shipments[[#This Row],[Cost Per Box]]</f>
        <v>6028.88</v>
      </c>
      <c r="O2628">
        <f>shipments[[#This Row],[Sales Amount]]-shipments[[#This Row],[Total Cost]]</f>
        <v>291.36999999999989</v>
      </c>
      <c r="P2628" s="9">
        <f>shipments[[#This Row],[Profit]]/shipments[[#This Row],[Sales Amount]]</f>
        <v>4.6101024484790934E-2</v>
      </c>
    </row>
    <row r="2629" spans="1:16" x14ac:dyDescent="1">
      <c r="A2629" t="s">
        <v>2669</v>
      </c>
      <c r="B2629" t="s">
        <v>8043</v>
      </c>
      <c r="C2629" t="s">
        <v>8015</v>
      </c>
      <c r="D2629" t="s">
        <v>8035</v>
      </c>
      <c r="E2629" s="1">
        <v>44949</v>
      </c>
      <c r="F2629">
        <v>6662.25</v>
      </c>
      <c r="G2629">
        <v>257</v>
      </c>
      <c r="H2629" t="s">
        <v>6</v>
      </c>
      <c r="I2629" t="str">
        <f>_xlfn.XLOOKUP(shipments[[#This Row],[SPID]],people[SPID],people[Sales_person],"NA",0)</f>
        <v>Ches Bonnell</v>
      </c>
      <c r="J2629">
        <f>YEAR(shipments[[#This Row],[Shipdate]])</f>
        <v>2023</v>
      </c>
      <c r="K2629">
        <f>MONTH(shipments[[#This Row],[Shipdate]])</f>
        <v>1</v>
      </c>
      <c r="L2629" t="str">
        <f>TEXT(shipments[[#This Row],[Shipdate]],"mmmm")</f>
        <v>January</v>
      </c>
      <c r="M2629">
        <f>_xlfn.XLOOKUP(shipments[[#This Row],[PID]],products[PID],products[Cost_per_box],"NA",0)</f>
        <v>6.31</v>
      </c>
      <c r="N2629">
        <f>shipments[[#This Row],[Boxes]]*shipments[[#This Row],[Cost Per Box]]</f>
        <v>1621.6699999999998</v>
      </c>
      <c r="O2629">
        <f>shipments[[#This Row],[Sales Amount]]-shipments[[#This Row],[Total Cost]]</f>
        <v>5040.58</v>
      </c>
      <c r="P2629" s="9">
        <f>shipments[[#This Row],[Profit]]/shipments[[#This Row],[Sales Amount]]</f>
        <v>0.75658823970880706</v>
      </c>
    </row>
    <row r="2630" spans="1:16" x14ac:dyDescent="1">
      <c r="A2630" t="s">
        <v>2670</v>
      </c>
      <c r="B2630" t="s">
        <v>8043</v>
      </c>
      <c r="C2630" t="s">
        <v>8015</v>
      </c>
      <c r="D2630" t="s">
        <v>8037</v>
      </c>
      <c r="E2630" s="1">
        <v>44932</v>
      </c>
      <c r="F2630">
        <v>3096</v>
      </c>
      <c r="G2630">
        <v>115</v>
      </c>
      <c r="H2630" t="s">
        <v>6</v>
      </c>
      <c r="I2630" t="str">
        <f>_xlfn.XLOOKUP(shipments[[#This Row],[SPID]],people[SPID],people[Sales_person],"NA",0)</f>
        <v>Ches Bonnell</v>
      </c>
      <c r="J2630">
        <f>YEAR(shipments[[#This Row],[Shipdate]])</f>
        <v>2023</v>
      </c>
      <c r="K2630">
        <f>MONTH(shipments[[#This Row],[Shipdate]])</f>
        <v>1</v>
      </c>
      <c r="L2630" t="str">
        <f>TEXT(shipments[[#This Row],[Shipdate]],"mmmm")</f>
        <v>January</v>
      </c>
      <c r="M2630">
        <f>_xlfn.XLOOKUP(shipments[[#This Row],[PID]],products[PID],products[Cost_per_box],"NA",0)</f>
        <v>6.31</v>
      </c>
      <c r="N2630">
        <f>shipments[[#This Row],[Boxes]]*shipments[[#This Row],[Cost Per Box]]</f>
        <v>725.65</v>
      </c>
      <c r="O2630">
        <f>shipments[[#This Row],[Sales Amount]]-shipments[[#This Row],[Total Cost]]</f>
        <v>2370.35</v>
      </c>
      <c r="P2630" s="9">
        <f>shipments[[#This Row],[Profit]]/shipments[[#This Row],[Sales Amount]]</f>
        <v>0.76561692506459944</v>
      </c>
    </row>
    <row r="2631" spans="1:16" x14ac:dyDescent="1">
      <c r="A2631" t="s">
        <v>2671</v>
      </c>
      <c r="B2631" t="s">
        <v>8043</v>
      </c>
      <c r="C2631" t="s">
        <v>8016</v>
      </c>
      <c r="D2631" t="s">
        <v>8037</v>
      </c>
      <c r="E2631" s="1">
        <v>45345</v>
      </c>
      <c r="F2631">
        <v>5343.75</v>
      </c>
      <c r="G2631">
        <v>198</v>
      </c>
      <c r="H2631" t="s">
        <v>6</v>
      </c>
      <c r="I2631" t="str">
        <f>_xlfn.XLOOKUP(shipments[[#This Row],[SPID]],people[SPID],people[Sales_person],"NA",0)</f>
        <v>Ches Bonnell</v>
      </c>
      <c r="J2631">
        <f>YEAR(shipments[[#This Row],[Shipdate]])</f>
        <v>2024</v>
      </c>
      <c r="K2631">
        <f>MONTH(shipments[[#This Row],[Shipdate]])</f>
        <v>2</v>
      </c>
      <c r="L2631" t="str">
        <f>TEXT(shipments[[#This Row],[Shipdate]],"mmmm")</f>
        <v>February</v>
      </c>
      <c r="M2631">
        <f>_xlfn.XLOOKUP(shipments[[#This Row],[PID]],products[PID],products[Cost_per_box],"NA",0)</f>
        <v>9.94</v>
      </c>
      <c r="N2631">
        <f>shipments[[#This Row],[Boxes]]*shipments[[#This Row],[Cost Per Box]]</f>
        <v>1968.12</v>
      </c>
      <c r="O2631">
        <f>shipments[[#This Row],[Sales Amount]]-shipments[[#This Row],[Total Cost]]</f>
        <v>3375.63</v>
      </c>
      <c r="P2631" s="9">
        <f>shipments[[#This Row],[Profit]]/shipments[[#This Row],[Sales Amount]]</f>
        <v>0.63169684210526322</v>
      </c>
    </row>
    <row r="2632" spans="1:16" x14ac:dyDescent="1">
      <c r="A2632" t="s">
        <v>2672</v>
      </c>
      <c r="B2632" t="s">
        <v>8043</v>
      </c>
      <c r="C2632" t="s">
        <v>8017</v>
      </c>
      <c r="D2632" t="s">
        <v>8033</v>
      </c>
      <c r="E2632" s="1">
        <v>45273</v>
      </c>
      <c r="F2632">
        <v>10275.75</v>
      </c>
      <c r="G2632">
        <v>541</v>
      </c>
      <c r="H2632" t="s">
        <v>6</v>
      </c>
      <c r="I2632" t="str">
        <f>_xlfn.XLOOKUP(shipments[[#This Row],[SPID]],people[SPID],people[Sales_person],"NA",0)</f>
        <v>Ches Bonnell</v>
      </c>
      <c r="J2632">
        <f>YEAR(shipments[[#This Row],[Shipdate]])</f>
        <v>2023</v>
      </c>
      <c r="K2632">
        <f>MONTH(shipments[[#This Row],[Shipdate]])</f>
        <v>12</v>
      </c>
      <c r="L2632" t="str">
        <f>TEXT(shipments[[#This Row],[Shipdate]],"mmmm")</f>
        <v>December</v>
      </c>
      <c r="M2632">
        <f>_xlfn.XLOOKUP(shipments[[#This Row],[PID]],products[PID],products[Cost_per_box],"NA",0)</f>
        <v>7.73</v>
      </c>
      <c r="N2632">
        <f>shipments[[#This Row],[Boxes]]*shipments[[#This Row],[Cost Per Box]]</f>
        <v>4181.93</v>
      </c>
      <c r="O2632">
        <f>shipments[[#This Row],[Sales Amount]]-shipments[[#This Row],[Total Cost]]</f>
        <v>6093.82</v>
      </c>
      <c r="P2632" s="9">
        <f>shipments[[#This Row],[Profit]]/shipments[[#This Row],[Sales Amount]]</f>
        <v>0.59302921927839813</v>
      </c>
    </row>
    <row r="2633" spans="1:16" x14ac:dyDescent="1">
      <c r="A2633" t="s">
        <v>2673</v>
      </c>
      <c r="B2633" t="s">
        <v>8043</v>
      </c>
      <c r="C2633" t="s">
        <v>8017</v>
      </c>
      <c r="D2633" t="s">
        <v>8037</v>
      </c>
      <c r="E2633" s="1">
        <v>44967</v>
      </c>
      <c r="F2633">
        <v>3865.5</v>
      </c>
      <c r="G2633">
        <v>185</v>
      </c>
      <c r="H2633" t="s">
        <v>6</v>
      </c>
      <c r="I2633" t="str">
        <f>_xlfn.XLOOKUP(shipments[[#This Row],[SPID]],people[SPID],people[Sales_person],"NA",0)</f>
        <v>Ches Bonnell</v>
      </c>
      <c r="J2633">
        <f>YEAR(shipments[[#This Row],[Shipdate]])</f>
        <v>2023</v>
      </c>
      <c r="K2633">
        <f>MONTH(shipments[[#This Row],[Shipdate]])</f>
        <v>2</v>
      </c>
      <c r="L2633" t="str">
        <f>TEXT(shipments[[#This Row],[Shipdate]],"mmmm")</f>
        <v>February</v>
      </c>
      <c r="M2633">
        <f>_xlfn.XLOOKUP(shipments[[#This Row],[PID]],products[PID],products[Cost_per_box],"NA",0)</f>
        <v>7.73</v>
      </c>
      <c r="N2633">
        <f>shipments[[#This Row],[Boxes]]*shipments[[#This Row],[Cost Per Box]]</f>
        <v>1430.0500000000002</v>
      </c>
      <c r="O2633">
        <f>shipments[[#This Row],[Sales Amount]]-shipments[[#This Row],[Total Cost]]</f>
        <v>2435.4499999999998</v>
      </c>
      <c r="P2633" s="9">
        <f>shipments[[#This Row],[Profit]]/shipments[[#This Row],[Sales Amount]]</f>
        <v>0.63004785926788254</v>
      </c>
    </row>
    <row r="2634" spans="1:16" x14ac:dyDescent="1">
      <c r="A2634" t="s">
        <v>2674</v>
      </c>
      <c r="B2634" t="s">
        <v>8043</v>
      </c>
      <c r="C2634" t="s">
        <v>8017</v>
      </c>
      <c r="D2634" t="s">
        <v>8032</v>
      </c>
      <c r="E2634" s="1">
        <v>45384</v>
      </c>
      <c r="F2634">
        <v>2400.75</v>
      </c>
      <c r="G2634">
        <v>115</v>
      </c>
      <c r="H2634" t="s">
        <v>6</v>
      </c>
      <c r="I2634" t="str">
        <f>_xlfn.XLOOKUP(shipments[[#This Row],[SPID]],people[SPID],people[Sales_person],"NA",0)</f>
        <v>Ches Bonnell</v>
      </c>
      <c r="J2634">
        <f>YEAR(shipments[[#This Row],[Shipdate]])</f>
        <v>2024</v>
      </c>
      <c r="K2634">
        <f>MONTH(shipments[[#This Row],[Shipdate]])</f>
        <v>4</v>
      </c>
      <c r="L2634" t="str">
        <f>TEXT(shipments[[#This Row],[Shipdate]],"mmmm")</f>
        <v>April</v>
      </c>
      <c r="M2634">
        <f>_xlfn.XLOOKUP(shipments[[#This Row],[PID]],products[PID],products[Cost_per_box],"NA",0)</f>
        <v>7.73</v>
      </c>
      <c r="N2634">
        <f>shipments[[#This Row],[Boxes]]*shipments[[#This Row],[Cost Per Box]]</f>
        <v>888.95</v>
      </c>
      <c r="O2634">
        <f>shipments[[#This Row],[Sales Amount]]-shipments[[#This Row],[Total Cost]]</f>
        <v>1511.8</v>
      </c>
      <c r="P2634" s="9">
        <f>shipments[[#This Row],[Profit]]/shipments[[#This Row],[Sales Amount]]</f>
        <v>0.6297198792044153</v>
      </c>
    </row>
    <row r="2635" spans="1:16" x14ac:dyDescent="1">
      <c r="A2635" t="s">
        <v>2675</v>
      </c>
      <c r="B2635" t="s">
        <v>8043</v>
      </c>
      <c r="C2635" t="s">
        <v>8017</v>
      </c>
      <c r="D2635" t="s">
        <v>8034</v>
      </c>
      <c r="E2635" s="1">
        <v>45083</v>
      </c>
      <c r="F2635">
        <v>3890.25</v>
      </c>
      <c r="G2635">
        <v>195</v>
      </c>
      <c r="H2635" t="s">
        <v>6</v>
      </c>
      <c r="I2635" t="str">
        <f>_xlfn.XLOOKUP(shipments[[#This Row],[SPID]],people[SPID],people[Sales_person],"NA",0)</f>
        <v>Ches Bonnell</v>
      </c>
      <c r="J2635">
        <f>YEAR(shipments[[#This Row],[Shipdate]])</f>
        <v>2023</v>
      </c>
      <c r="K2635">
        <f>MONTH(shipments[[#This Row],[Shipdate]])</f>
        <v>6</v>
      </c>
      <c r="L2635" t="str">
        <f>TEXT(shipments[[#This Row],[Shipdate]],"mmmm")</f>
        <v>June</v>
      </c>
      <c r="M2635">
        <f>_xlfn.XLOOKUP(shipments[[#This Row],[PID]],products[PID],products[Cost_per_box],"NA",0)</f>
        <v>7.73</v>
      </c>
      <c r="N2635">
        <f>shipments[[#This Row],[Boxes]]*shipments[[#This Row],[Cost Per Box]]</f>
        <v>1507.3500000000001</v>
      </c>
      <c r="O2635">
        <f>shipments[[#This Row],[Sales Amount]]-shipments[[#This Row],[Total Cost]]</f>
        <v>2382.8999999999996</v>
      </c>
      <c r="P2635" s="9">
        <f>shipments[[#This Row],[Profit]]/shipments[[#This Row],[Sales Amount]]</f>
        <v>0.61253132832080193</v>
      </c>
    </row>
    <row r="2636" spans="1:16" x14ac:dyDescent="1">
      <c r="A2636" t="s">
        <v>2676</v>
      </c>
      <c r="B2636" t="s">
        <v>8043</v>
      </c>
      <c r="C2636" t="s">
        <v>8017</v>
      </c>
      <c r="D2636" t="s">
        <v>8032</v>
      </c>
      <c r="E2636" s="1">
        <v>45321</v>
      </c>
      <c r="F2636">
        <v>14055.75</v>
      </c>
      <c r="G2636">
        <v>740</v>
      </c>
      <c r="H2636" t="s">
        <v>6</v>
      </c>
      <c r="I2636" t="str">
        <f>_xlfn.XLOOKUP(shipments[[#This Row],[SPID]],people[SPID],people[Sales_person],"NA",0)</f>
        <v>Ches Bonnell</v>
      </c>
      <c r="J2636">
        <f>YEAR(shipments[[#This Row],[Shipdate]])</f>
        <v>2024</v>
      </c>
      <c r="K2636">
        <f>MONTH(shipments[[#This Row],[Shipdate]])</f>
        <v>1</v>
      </c>
      <c r="L2636" t="str">
        <f>TEXT(shipments[[#This Row],[Shipdate]],"mmmm")</f>
        <v>January</v>
      </c>
      <c r="M2636">
        <f>_xlfn.XLOOKUP(shipments[[#This Row],[PID]],products[PID],products[Cost_per_box],"NA",0)</f>
        <v>7.73</v>
      </c>
      <c r="N2636">
        <f>shipments[[#This Row],[Boxes]]*shipments[[#This Row],[Cost Per Box]]</f>
        <v>5720.2000000000007</v>
      </c>
      <c r="O2636">
        <f>shipments[[#This Row],[Sales Amount]]-shipments[[#This Row],[Total Cost]]</f>
        <v>8335.5499999999993</v>
      </c>
      <c r="P2636" s="9">
        <f>shipments[[#This Row],[Profit]]/shipments[[#This Row],[Sales Amount]]</f>
        <v>0.59303487896412499</v>
      </c>
    </row>
    <row r="2637" spans="1:16" x14ac:dyDescent="1">
      <c r="A2637" t="s">
        <v>2677</v>
      </c>
      <c r="B2637" t="s">
        <v>8043</v>
      </c>
      <c r="C2637" t="s">
        <v>8019</v>
      </c>
      <c r="D2637" t="s">
        <v>8036</v>
      </c>
      <c r="E2637" s="1">
        <v>44985</v>
      </c>
      <c r="F2637">
        <v>4189.5</v>
      </c>
      <c r="G2637">
        <v>300</v>
      </c>
      <c r="H2637" t="s">
        <v>6</v>
      </c>
      <c r="I2637" t="str">
        <f>_xlfn.XLOOKUP(shipments[[#This Row],[SPID]],people[SPID],people[Sales_person],"NA",0)</f>
        <v>Ches Bonnell</v>
      </c>
      <c r="J2637">
        <f>YEAR(shipments[[#This Row],[Shipdate]])</f>
        <v>2023</v>
      </c>
      <c r="K2637">
        <f>MONTH(shipments[[#This Row],[Shipdate]])</f>
        <v>2</v>
      </c>
      <c r="L2637" t="str">
        <f>TEXT(shipments[[#This Row],[Shipdate]],"mmmm")</f>
        <v>February</v>
      </c>
      <c r="M2637">
        <f>_xlfn.XLOOKUP(shipments[[#This Row],[PID]],products[PID],products[Cost_per_box],"NA",0)</f>
        <v>8.2200000000000006</v>
      </c>
      <c r="N2637">
        <f>shipments[[#This Row],[Boxes]]*shipments[[#This Row],[Cost Per Box]]</f>
        <v>2466</v>
      </c>
      <c r="O2637">
        <f>shipments[[#This Row],[Sales Amount]]-shipments[[#This Row],[Total Cost]]</f>
        <v>1723.5</v>
      </c>
      <c r="P2637" s="9">
        <f>shipments[[#This Row],[Profit]]/shipments[[#This Row],[Sales Amount]]</f>
        <v>0.41138560687432868</v>
      </c>
    </row>
    <row r="2638" spans="1:16" x14ac:dyDescent="1">
      <c r="A2638" t="s">
        <v>2678</v>
      </c>
      <c r="B2638" t="s">
        <v>8043</v>
      </c>
      <c r="C2638" t="s">
        <v>8019</v>
      </c>
      <c r="D2638" t="s">
        <v>8037</v>
      </c>
      <c r="E2638" s="1">
        <v>44978</v>
      </c>
      <c r="F2638">
        <v>5870.25</v>
      </c>
      <c r="G2638">
        <v>367</v>
      </c>
      <c r="H2638" t="s">
        <v>6</v>
      </c>
      <c r="I2638" t="str">
        <f>_xlfn.XLOOKUP(shipments[[#This Row],[SPID]],people[SPID],people[Sales_person],"NA",0)</f>
        <v>Ches Bonnell</v>
      </c>
      <c r="J2638">
        <f>YEAR(shipments[[#This Row],[Shipdate]])</f>
        <v>2023</v>
      </c>
      <c r="K2638">
        <f>MONTH(shipments[[#This Row],[Shipdate]])</f>
        <v>2</v>
      </c>
      <c r="L2638" t="str">
        <f>TEXT(shipments[[#This Row],[Shipdate]],"mmmm")</f>
        <v>February</v>
      </c>
      <c r="M2638">
        <f>_xlfn.XLOOKUP(shipments[[#This Row],[PID]],products[PID],products[Cost_per_box],"NA",0)</f>
        <v>8.2200000000000006</v>
      </c>
      <c r="N2638">
        <f>shipments[[#This Row],[Boxes]]*shipments[[#This Row],[Cost Per Box]]</f>
        <v>3016.7400000000002</v>
      </c>
      <c r="O2638">
        <f>shipments[[#This Row],[Sales Amount]]-shipments[[#This Row],[Total Cost]]</f>
        <v>2853.5099999999998</v>
      </c>
      <c r="P2638" s="9">
        <f>shipments[[#This Row],[Profit]]/shipments[[#This Row],[Sales Amount]]</f>
        <v>0.48609684425705885</v>
      </c>
    </row>
    <row r="2639" spans="1:16" x14ac:dyDescent="1">
      <c r="A2639" t="s">
        <v>2679</v>
      </c>
      <c r="B2639" t="s">
        <v>8043</v>
      </c>
      <c r="C2639" t="s">
        <v>8019</v>
      </c>
      <c r="D2639" t="s">
        <v>8032</v>
      </c>
      <c r="E2639" s="1">
        <v>45196</v>
      </c>
      <c r="F2639">
        <v>6041.25</v>
      </c>
      <c r="G2639">
        <v>504</v>
      </c>
      <c r="H2639" t="s">
        <v>6</v>
      </c>
      <c r="I2639" t="str">
        <f>_xlfn.XLOOKUP(shipments[[#This Row],[SPID]],people[SPID],people[Sales_person],"NA",0)</f>
        <v>Ches Bonnell</v>
      </c>
      <c r="J2639">
        <f>YEAR(shipments[[#This Row],[Shipdate]])</f>
        <v>2023</v>
      </c>
      <c r="K2639">
        <f>MONTH(shipments[[#This Row],[Shipdate]])</f>
        <v>9</v>
      </c>
      <c r="L2639" t="str">
        <f>TEXT(shipments[[#This Row],[Shipdate]],"mmmm")</f>
        <v>September</v>
      </c>
      <c r="M2639">
        <f>_xlfn.XLOOKUP(shipments[[#This Row],[PID]],products[PID],products[Cost_per_box],"NA",0)</f>
        <v>8.2200000000000006</v>
      </c>
      <c r="N2639">
        <f>shipments[[#This Row],[Boxes]]*shipments[[#This Row],[Cost Per Box]]</f>
        <v>4142.88</v>
      </c>
      <c r="O2639">
        <f>shipments[[#This Row],[Sales Amount]]-shipments[[#This Row],[Total Cost]]</f>
        <v>1898.37</v>
      </c>
      <c r="P2639" s="9">
        <f>shipments[[#This Row],[Profit]]/shipments[[#This Row],[Sales Amount]]</f>
        <v>0.31423463687150838</v>
      </c>
    </row>
    <row r="2640" spans="1:16" x14ac:dyDescent="1">
      <c r="A2640" t="s">
        <v>2680</v>
      </c>
      <c r="B2640" t="s">
        <v>8043</v>
      </c>
      <c r="C2640" t="s">
        <v>8019</v>
      </c>
      <c r="D2640" t="s">
        <v>8037</v>
      </c>
      <c r="E2640" s="1">
        <v>45093</v>
      </c>
      <c r="F2640">
        <v>4146.75</v>
      </c>
      <c r="G2640">
        <v>260</v>
      </c>
      <c r="H2640" t="s">
        <v>6</v>
      </c>
      <c r="I2640" t="str">
        <f>_xlfn.XLOOKUP(shipments[[#This Row],[SPID]],people[SPID],people[Sales_person],"NA",0)</f>
        <v>Ches Bonnell</v>
      </c>
      <c r="J2640">
        <f>YEAR(shipments[[#This Row],[Shipdate]])</f>
        <v>2023</v>
      </c>
      <c r="K2640">
        <f>MONTH(shipments[[#This Row],[Shipdate]])</f>
        <v>6</v>
      </c>
      <c r="L2640" t="str">
        <f>TEXT(shipments[[#This Row],[Shipdate]],"mmmm")</f>
        <v>June</v>
      </c>
      <c r="M2640">
        <f>_xlfn.XLOOKUP(shipments[[#This Row],[PID]],products[PID],products[Cost_per_box],"NA",0)</f>
        <v>8.2200000000000006</v>
      </c>
      <c r="N2640">
        <f>shipments[[#This Row],[Boxes]]*shipments[[#This Row],[Cost Per Box]]</f>
        <v>2137.2000000000003</v>
      </c>
      <c r="O2640">
        <f>shipments[[#This Row],[Sales Amount]]-shipments[[#This Row],[Total Cost]]</f>
        <v>2009.5499999999997</v>
      </c>
      <c r="P2640" s="9">
        <f>shipments[[#This Row],[Profit]]/shipments[[#This Row],[Sales Amount]]</f>
        <v>0.48460842828721279</v>
      </c>
    </row>
    <row r="2641" spans="1:16" x14ac:dyDescent="1">
      <c r="A2641" t="s">
        <v>2681</v>
      </c>
      <c r="B2641" t="s">
        <v>8043</v>
      </c>
      <c r="C2641" t="s">
        <v>8019</v>
      </c>
      <c r="D2641" t="s">
        <v>8034</v>
      </c>
      <c r="E2641" s="1">
        <v>45209</v>
      </c>
      <c r="F2641">
        <v>1725.75</v>
      </c>
      <c r="G2641">
        <v>124</v>
      </c>
      <c r="H2641" t="s">
        <v>6</v>
      </c>
      <c r="I2641" t="str">
        <f>_xlfn.XLOOKUP(shipments[[#This Row],[SPID]],people[SPID],people[Sales_person],"NA",0)</f>
        <v>Ches Bonnell</v>
      </c>
      <c r="J2641">
        <f>YEAR(shipments[[#This Row],[Shipdate]])</f>
        <v>2023</v>
      </c>
      <c r="K2641">
        <f>MONTH(shipments[[#This Row],[Shipdate]])</f>
        <v>10</v>
      </c>
      <c r="L2641" t="str">
        <f>TEXT(shipments[[#This Row],[Shipdate]],"mmmm")</f>
        <v>October</v>
      </c>
      <c r="M2641">
        <f>_xlfn.XLOOKUP(shipments[[#This Row],[PID]],products[PID],products[Cost_per_box],"NA",0)</f>
        <v>8.2200000000000006</v>
      </c>
      <c r="N2641">
        <f>shipments[[#This Row],[Boxes]]*shipments[[#This Row],[Cost Per Box]]</f>
        <v>1019.2800000000001</v>
      </c>
      <c r="O2641">
        <f>shipments[[#This Row],[Sales Amount]]-shipments[[#This Row],[Total Cost]]</f>
        <v>706.46999999999991</v>
      </c>
      <c r="P2641" s="9">
        <f>shipments[[#This Row],[Profit]]/shipments[[#This Row],[Sales Amount]]</f>
        <v>0.40936983920034764</v>
      </c>
    </row>
    <row r="2642" spans="1:16" x14ac:dyDescent="1">
      <c r="A2642" t="s">
        <v>2682</v>
      </c>
      <c r="B2642" t="s">
        <v>8043</v>
      </c>
      <c r="C2642" t="s">
        <v>8019</v>
      </c>
      <c r="D2642" t="s">
        <v>8037</v>
      </c>
      <c r="E2642" s="1">
        <v>45105</v>
      </c>
      <c r="F2642">
        <v>1361.25</v>
      </c>
      <c r="G2642">
        <v>86</v>
      </c>
      <c r="H2642" t="s">
        <v>6</v>
      </c>
      <c r="I2642" t="str">
        <f>_xlfn.XLOOKUP(shipments[[#This Row],[SPID]],people[SPID],people[Sales_person],"NA",0)</f>
        <v>Ches Bonnell</v>
      </c>
      <c r="J2642">
        <f>YEAR(shipments[[#This Row],[Shipdate]])</f>
        <v>2023</v>
      </c>
      <c r="K2642">
        <f>MONTH(shipments[[#This Row],[Shipdate]])</f>
        <v>6</v>
      </c>
      <c r="L2642" t="str">
        <f>TEXT(shipments[[#This Row],[Shipdate]],"mmmm")</f>
        <v>June</v>
      </c>
      <c r="M2642">
        <f>_xlfn.XLOOKUP(shipments[[#This Row],[PID]],products[PID],products[Cost_per_box],"NA",0)</f>
        <v>8.2200000000000006</v>
      </c>
      <c r="N2642">
        <f>shipments[[#This Row],[Boxes]]*shipments[[#This Row],[Cost Per Box]]</f>
        <v>706.92000000000007</v>
      </c>
      <c r="O2642">
        <f>shipments[[#This Row],[Sales Amount]]-shipments[[#This Row],[Total Cost]]</f>
        <v>654.32999999999993</v>
      </c>
      <c r="P2642" s="9">
        <f>shipments[[#This Row],[Profit]]/shipments[[#This Row],[Sales Amount]]</f>
        <v>0.48068319559228645</v>
      </c>
    </row>
    <row r="2643" spans="1:16" x14ac:dyDescent="1">
      <c r="A2643" t="s">
        <v>2683</v>
      </c>
      <c r="B2643" t="s">
        <v>8043</v>
      </c>
      <c r="C2643" t="s">
        <v>8020</v>
      </c>
      <c r="D2643" t="s">
        <v>8032</v>
      </c>
      <c r="E2643" s="1">
        <v>45161</v>
      </c>
      <c r="F2643">
        <v>4700.25</v>
      </c>
      <c r="G2643">
        <v>224</v>
      </c>
      <c r="H2643" t="s">
        <v>6</v>
      </c>
      <c r="I2643" t="str">
        <f>_xlfn.XLOOKUP(shipments[[#This Row],[SPID]],people[SPID],people[Sales_person],"NA",0)</f>
        <v>Ches Bonnell</v>
      </c>
      <c r="J2643">
        <f>YEAR(shipments[[#This Row],[Shipdate]])</f>
        <v>2023</v>
      </c>
      <c r="K2643">
        <f>MONTH(shipments[[#This Row],[Shipdate]])</f>
        <v>8</v>
      </c>
      <c r="L2643" t="str">
        <f>TEXT(shipments[[#This Row],[Shipdate]],"mmmm")</f>
        <v>August</v>
      </c>
      <c r="M2643">
        <f>_xlfn.XLOOKUP(shipments[[#This Row],[PID]],products[PID],products[Cost_per_box],"NA",0)</f>
        <v>10.23</v>
      </c>
      <c r="N2643">
        <f>shipments[[#This Row],[Boxes]]*shipments[[#This Row],[Cost Per Box]]</f>
        <v>2291.52</v>
      </c>
      <c r="O2643">
        <f>shipments[[#This Row],[Sales Amount]]-shipments[[#This Row],[Total Cost]]</f>
        <v>2408.73</v>
      </c>
      <c r="P2643" s="9">
        <f>shipments[[#This Row],[Profit]]/shipments[[#This Row],[Sales Amount]]</f>
        <v>0.51246848571884474</v>
      </c>
    </row>
    <row r="2644" spans="1:16" x14ac:dyDescent="1">
      <c r="A2644" t="s">
        <v>2684</v>
      </c>
      <c r="B2644" t="s">
        <v>8043</v>
      </c>
      <c r="C2644" t="s">
        <v>8020</v>
      </c>
      <c r="D2644" t="s">
        <v>8032</v>
      </c>
      <c r="E2644" s="1">
        <v>44942</v>
      </c>
      <c r="F2644">
        <v>7290</v>
      </c>
      <c r="G2644">
        <v>384</v>
      </c>
      <c r="H2644" t="s">
        <v>6</v>
      </c>
      <c r="I2644" t="str">
        <f>_xlfn.XLOOKUP(shipments[[#This Row],[SPID]],people[SPID],people[Sales_person],"NA",0)</f>
        <v>Ches Bonnell</v>
      </c>
      <c r="J2644">
        <f>YEAR(shipments[[#This Row],[Shipdate]])</f>
        <v>2023</v>
      </c>
      <c r="K2644">
        <f>MONTH(shipments[[#This Row],[Shipdate]])</f>
        <v>1</v>
      </c>
      <c r="L2644" t="str">
        <f>TEXT(shipments[[#This Row],[Shipdate]],"mmmm")</f>
        <v>January</v>
      </c>
      <c r="M2644">
        <f>_xlfn.XLOOKUP(shipments[[#This Row],[PID]],products[PID],products[Cost_per_box],"NA",0)</f>
        <v>10.23</v>
      </c>
      <c r="N2644">
        <f>shipments[[#This Row],[Boxes]]*shipments[[#This Row],[Cost Per Box]]</f>
        <v>3928.32</v>
      </c>
      <c r="O2644">
        <f>shipments[[#This Row],[Sales Amount]]-shipments[[#This Row],[Total Cost]]</f>
        <v>3361.68</v>
      </c>
      <c r="P2644" s="9">
        <f>shipments[[#This Row],[Profit]]/shipments[[#This Row],[Sales Amount]]</f>
        <v>0.46113580246913577</v>
      </c>
    </row>
    <row r="2645" spans="1:16" x14ac:dyDescent="1">
      <c r="A2645" t="s">
        <v>2685</v>
      </c>
      <c r="B2645" t="s">
        <v>8043</v>
      </c>
      <c r="C2645" t="s">
        <v>8021</v>
      </c>
      <c r="D2645" t="s">
        <v>8032</v>
      </c>
      <c r="E2645" s="1">
        <v>45229</v>
      </c>
      <c r="F2645">
        <v>9144</v>
      </c>
      <c r="G2645">
        <v>610</v>
      </c>
      <c r="H2645" t="s">
        <v>6</v>
      </c>
      <c r="I2645" t="str">
        <f>_xlfn.XLOOKUP(shipments[[#This Row],[SPID]],people[SPID],people[Sales_person],"NA",0)</f>
        <v>Ches Bonnell</v>
      </c>
      <c r="J2645">
        <f>YEAR(shipments[[#This Row],[Shipdate]])</f>
        <v>2023</v>
      </c>
      <c r="K2645">
        <f>MONTH(shipments[[#This Row],[Shipdate]])</f>
        <v>10</v>
      </c>
      <c r="L2645" t="str">
        <f>TEXT(shipments[[#This Row],[Shipdate]],"mmmm")</f>
        <v>October</v>
      </c>
      <c r="M2645">
        <f>_xlfn.XLOOKUP(shipments[[#This Row],[PID]],products[PID],products[Cost_per_box],"NA",0)</f>
        <v>4.74</v>
      </c>
      <c r="N2645">
        <f>shipments[[#This Row],[Boxes]]*shipments[[#This Row],[Cost Per Box]]</f>
        <v>2891.4</v>
      </c>
      <c r="O2645">
        <f>shipments[[#This Row],[Sales Amount]]-shipments[[#This Row],[Total Cost]]</f>
        <v>6252.6</v>
      </c>
      <c r="P2645" s="9">
        <f>shipments[[#This Row],[Profit]]/shipments[[#This Row],[Sales Amount]]</f>
        <v>0.68379265091863517</v>
      </c>
    </row>
    <row r="2646" spans="1:16" x14ac:dyDescent="1">
      <c r="A2646" t="s">
        <v>2686</v>
      </c>
      <c r="B2646" t="s">
        <v>8043</v>
      </c>
      <c r="C2646" t="s">
        <v>8021</v>
      </c>
      <c r="D2646" t="s">
        <v>8036</v>
      </c>
      <c r="E2646" s="1">
        <v>45331</v>
      </c>
      <c r="F2646">
        <v>11862</v>
      </c>
      <c r="G2646">
        <v>698</v>
      </c>
      <c r="H2646" t="s">
        <v>6</v>
      </c>
      <c r="I2646" t="str">
        <f>_xlfn.XLOOKUP(shipments[[#This Row],[SPID]],people[SPID],people[Sales_person],"NA",0)</f>
        <v>Ches Bonnell</v>
      </c>
      <c r="J2646">
        <f>YEAR(shipments[[#This Row],[Shipdate]])</f>
        <v>2024</v>
      </c>
      <c r="K2646">
        <f>MONTH(shipments[[#This Row],[Shipdate]])</f>
        <v>2</v>
      </c>
      <c r="L2646" t="str">
        <f>TEXT(shipments[[#This Row],[Shipdate]],"mmmm")</f>
        <v>February</v>
      </c>
      <c r="M2646">
        <f>_xlfn.XLOOKUP(shipments[[#This Row],[PID]],products[PID],products[Cost_per_box],"NA",0)</f>
        <v>4.74</v>
      </c>
      <c r="N2646">
        <f>shipments[[#This Row],[Boxes]]*shipments[[#This Row],[Cost Per Box]]</f>
        <v>3308.52</v>
      </c>
      <c r="O2646">
        <f>shipments[[#This Row],[Sales Amount]]-shipments[[#This Row],[Total Cost]]</f>
        <v>8553.48</v>
      </c>
      <c r="P2646" s="9">
        <f>shipments[[#This Row],[Profit]]/shipments[[#This Row],[Sales Amount]]</f>
        <v>0.72108244815376832</v>
      </c>
    </row>
    <row r="2647" spans="1:16" x14ac:dyDescent="1">
      <c r="A2647" t="s">
        <v>2687</v>
      </c>
      <c r="B2647" t="s">
        <v>8043</v>
      </c>
      <c r="C2647" t="s">
        <v>8022</v>
      </c>
      <c r="D2647" t="s">
        <v>8035</v>
      </c>
      <c r="E2647" s="1">
        <v>44981</v>
      </c>
      <c r="F2647">
        <v>3467.25</v>
      </c>
      <c r="G2647">
        <v>578</v>
      </c>
      <c r="H2647" t="s">
        <v>6</v>
      </c>
      <c r="I2647" t="str">
        <f>_xlfn.XLOOKUP(shipments[[#This Row],[SPID]],people[SPID],people[Sales_person],"NA",0)</f>
        <v>Ches Bonnell</v>
      </c>
      <c r="J2647">
        <f>YEAR(shipments[[#This Row],[Shipdate]])</f>
        <v>2023</v>
      </c>
      <c r="K2647">
        <f>MONTH(shipments[[#This Row],[Shipdate]])</f>
        <v>2</v>
      </c>
      <c r="L2647" t="str">
        <f>TEXT(shipments[[#This Row],[Shipdate]],"mmmm")</f>
        <v>February</v>
      </c>
      <c r="M2647">
        <f>_xlfn.XLOOKUP(shipments[[#This Row],[PID]],products[PID],products[Cost_per_box],"NA",0)</f>
        <v>10.51</v>
      </c>
      <c r="N2647">
        <f>shipments[[#This Row],[Boxes]]*shipments[[#This Row],[Cost Per Box]]</f>
        <v>6074.78</v>
      </c>
      <c r="O2647">
        <f>shipments[[#This Row],[Sales Amount]]-shipments[[#This Row],[Total Cost]]</f>
        <v>-2607.5299999999997</v>
      </c>
      <c r="P2647" s="9">
        <f>shipments[[#This Row],[Profit]]/shipments[[#This Row],[Sales Amount]]</f>
        <v>-0.7520455692551733</v>
      </c>
    </row>
    <row r="2648" spans="1:16" x14ac:dyDescent="1">
      <c r="A2648" t="s">
        <v>2688</v>
      </c>
      <c r="B2648" t="s">
        <v>8043</v>
      </c>
      <c r="C2648" t="s">
        <v>8022</v>
      </c>
      <c r="D2648" t="s">
        <v>8036</v>
      </c>
      <c r="E2648" s="1">
        <v>44974</v>
      </c>
      <c r="F2648">
        <v>1896.75</v>
      </c>
      <c r="G2648">
        <v>271</v>
      </c>
      <c r="H2648" t="s">
        <v>6</v>
      </c>
      <c r="I2648" t="str">
        <f>_xlfn.XLOOKUP(shipments[[#This Row],[SPID]],people[SPID],people[Sales_person],"NA",0)</f>
        <v>Ches Bonnell</v>
      </c>
      <c r="J2648">
        <f>YEAR(shipments[[#This Row],[Shipdate]])</f>
        <v>2023</v>
      </c>
      <c r="K2648">
        <f>MONTH(shipments[[#This Row],[Shipdate]])</f>
        <v>2</v>
      </c>
      <c r="L2648" t="str">
        <f>TEXT(shipments[[#This Row],[Shipdate]],"mmmm")</f>
        <v>February</v>
      </c>
      <c r="M2648">
        <f>_xlfn.XLOOKUP(shipments[[#This Row],[PID]],products[PID],products[Cost_per_box],"NA",0)</f>
        <v>10.51</v>
      </c>
      <c r="N2648">
        <f>shipments[[#This Row],[Boxes]]*shipments[[#This Row],[Cost Per Box]]</f>
        <v>2848.21</v>
      </c>
      <c r="O2648">
        <f>shipments[[#This Row],[Sales Amount]]-shipments[[#This Row],[Total Cost]]</f>
        <v>-951.46</v>
      </c>
      <c r="P2648" s="9">
        <f>shipments[[#This Row],[Profit]]/shipments[[#This Row],[Sales Amount]]</f>
        <v>-0.50162646632397523</v>
      </c>
    </row>
    <row r="2649" spans="1:16" x14ac:dyDescent="1">
      <c r="A2649" t="s">
        <v>2689</v>
      </c>
      <c r="B2649" t="s">
        <v>8043</v>
      </c>
      <c r="C2649" t="s">
        <v>8022</v>
      </c>
      <c r="D2649" t="s">
        <v>8032</v>
      </c>
      <c r="E2649" s="1">
        <v>45411</v>
      </c>
      <c r="F2649">
        <v>5919.75</v>
      </c>
      <c r="G2649">
        <v>846</v>
      </c>
      <c r="H2649" t="s">
        <v>6</v>
      </c>
      <c r="I2649" t="str">
        <f>_xlfn.XLOOKUP(shipments[[#This Row],[SPID]],people[SPID],people[Sales_person],"NA",0)</f>
        <v>Ches Bonnell</v>
      </c>
      <c r="J2649">
        <f>YEAR(shipments[[#This Row],[Shipdate]])</f>
        <v>2024</v>
      </c>
      <c r="K2649">
        <f>MONTH(shipments[[#This Row],[Shipdate]])</f>
        <v>4</v>
      </c>
      <c r="L2649" t="str">
        <f>TEXT(shipments[[#This Row],[Shipdate]],"mmmm")</f>
        <v>April</v>
      </c>
      <c r="M2649">
        <f>_xlfn.XLOOKUP(shipments[[#This Row],[PID]],products[PID],products[Cost_per_box],"NA",0)</f>
        <v>10.51</v>
      </c>
      <c r="N2649">
        <f>shipments[[#This Row],[Boxes]]*shipments[[#This Row],[Cost Per Box]]</f>
        <v>8891.4599999999991</v>
      </c>
      <c r="O2649">
        <f>shipments[[#This Row],[Sales Amount]]-shipments[[#This Row],[Total Cost]]</f>
        <v>-2971.7099999999991</v>
      </c>
      <c r="P2649" s="9">
        <f>shipments[[#This Row],[Profit]]/shipments[[#This Row],[Sales Amount]]</f>
        <v>-0.50199923983276307</v>
      </c>
    </row>
    <row r="2650" spans="1:16" x14ac:dyDescent="1">
      <c r="A2650" t="s">
        <v>2690</v>
      </c>
      <c r="B2650" t="s">
        <v>8043</v>
      </c>
      <c r="C2650" t="s">
        <v>8022</v>
      </c>
      <c r="D2650" t="s">
        <v>8037</v>
      </c>
      <c r="E2650" s="1">
        <v>45062</v>
      </c>
      <c r="F2650">
        <v>670.5</v>
      </c>
      <c r="G2650">
        <v>84</v>
      </c>
      <c r="H2650" t="s">
        <v>6</v>
      </c>
      <c r="I2650" t="str">
        <f>_xlfn.XLOOKUP(shipments[[#This Row],[SPID]],people[SPID],people[Sales_person],"NA",0)</f>
        <v>Ches Bonnell</v>
      </c>
      <c r="J2650">
        <f>YEAR(shipments[[#This Row],[Shipdate]])</f>
        <v>2023</v>
      </c>
      <c r="K2650">
        <f>MONTH(shipments[[#This Row],[Shipdate]])</f>
        <v>5</v>
      </c>
      <c r="L2650" t="str">
        <f>TEXT(shipments[[#This Row],[Shipdate]],"mmmm")</f>
        <v>May</v>
      </c>
      <c r="M2650">
        <f>_xlfn.XLOOKUP(shipments[[#This Row],[PID]],products[PID],products[Cost_per_box],"NA",0)</f>
        <v>10.51</v>
      </c>
      <c r="N2650">
        <f>shipments[[#This Row],[Boxes]]*shipments[[#This Row],[Cost Per Box]]</f>
        <v>882.84</v>
      </c>
      <c r="O2650">
        <f>shipments[[#This Row],[Sales Amount]]-shipments[[#This Row],[Total Cost]]</f>
        <v>-212.34000000000003</v>
      </c>
      <c r="P2650" s="9">
        <f>shipments[[#This Row],[Profit]]/shipments[[#This Row],[Sales Amount]]</f>
        <v>-0.31668903803131998</v>
      </c>
    </row>
    <row r="2651" spans="1:16" x14ac:dyDescent="1">
      <c r="A2651" t="s">
        <v>2691</v>
      </c>
      <c r="B2651" t="s">
        <v>8043</v>
      </c>
      <c r="C2651" t="s">
        <v>8022</v>
      </c>
      <c r="D2651" t="s">
        <v>8032</v>
      </c>
      <c r="E2651" s="1">
        <v>45100</v>
      </c>
      <c r="F2651">
        <v>13016.25</v>
      </c>
      <c r="G2651">
        <v>1628</v>
      </c>
      <c r="H2651" t="s">
        <v>6</v>
      </c>
      <c r="I2651" t="str">
        <f>_xlfn.XLOOKUP(shipments[[#This Row],[SPID]],people[SPID],people[Sales_person],"NA",0)</f>
        <v>Ches Bonnell</v>
      </c>
      <c r="J2651">
        <f>YEAR(shipments[[#This Row],[Shipdate]])</f>
        <v>2023</v>
      </c>
      <c r="K2651">
        <f>MONTH(shipments[[#This Row],[Shipdate]])</f>
        <v>6</v>
      </c>
      <c r="L2651" t="str">
        <f>TEXT(shipments[[#This Row],[Shipdate]],"mmmm")</f>
        <v>June</v>
      </c>
      <c r="M2651">
        <f>_xlfn.XLOOKUP(shipments[[#This Row],[PID]],products[PID],products[Cost_per_box],"NA",0)</f>
        <v>10.51</v>
      </c>
      <c r="N2651">
        <f>shipments[[#This Row],[Boxes]]*shipments[[#This Row],[Cost Per Box]]</f>
        <v>17110.28</v>
      </c>
      <c r="O2651">
        <f>shipments[[#This Row],[Sales Amount]]-shipments[[#This Row],[Total Cost]]</f>
        <v>-4094.0299999999988</v>
      </c>
      <c r="P2651" s="9">
        <f>shipments[[#This Row],[Profit]]/shipments[[#This Row],[Sales Amount]]</f>
        <v>-0.31453221934120801</v>
      </c>
    </row>
    <row r="2652" spans="1:16" x14ac:dyDescent="1">
      <c r="A2652" t="s">
        <v>2692</v>
      </c>
      <c r="B2652" t="s">
        <v>8043</v>
      </c>
      <c r="C2652" t="s">
        <v>8022</v>
      </c>
      <c r="D2652" t="s">
        <v>8036</v>
      </c>
      <c r="E2652" s="1">
        <v>45237</v>
      </c>
      <c r="F2652">
        <v>7557.75</v>
      </c>
      <c r="G2652">
        <v>945</v>
      </c>
      <c r="H2652" t="s">
        <v>6</v>
      </c>
      <c r="I2652" t="str">
        <f>_xlfn.XLOOKUP(shipments[[#This Row],[SPID]],people[SPID],people[Sales_person],"NA",0)</f>
        <v>Ches Bonnell</v>
      </c>
      <c r="J2652">
        <f>YEAR(shipments[[#This Row],[Shipdate]])</f>
        <v>2023</v>
      </c>
      <c r="K2652">
        <f>MONTH(shipments[[#This Row],[Shipdate]])</f>
        <v>11</v>
      </c>
      <c r="L2652" t="str">
        <f>TEXT(shipments[[#This Row],[Shipdate]],"mmmm")</f>
        <v>November</v>
      </c>
      <c r="M2652">
        <f>_xlfn.XLOOKUP(shipments[[#This Row],[PID]],products[PID],products[Cost_per_box],"NA",0)</f>
        <v>10.51</v>
      </c>
      <c r="N2652">
        <f>shipments[[#This Row],[Boxes]]*shipments[[#This Row],[Cost Per Box]]</f>
        <v>9931.9499999999989</v>
      </c>
      <c r="O2652">
        <f>shipments[[#This Row],[Sales Amount]]-shipments[[#This Row],[Total Cost]]</f>
        <v>-2374.1999999999989</v>
      </c>
      <c r="P2652" s="9">
        <f>shipments[[#This Row],[Profit]]/shipments[[#This Row],[Sales Amount]]</f>
        <v>-0.31414111342661494</v>
      </c>
    </row>
    <row r="2653" spans="1:16" x14ac:dyDescent="1">
      <c r="A2653" t="s">
        <v>2693</v>
      </c>
      <c r="B2653" t="s">
        <v>8043</v>
      </c>
      <c r="C2653" t="s">
        <v>8023</v>
      </c>
      <c r="D2653" t="s">
        <v>8037</v>
      </c>
      <c r="E2653" s="1">
        <v>45250</v>
      </c>
      <c r="F2653">
        <v>4414.5</v>
      </c>
      <c r="G2653">
        <v>260</v>
      </c>
      <c r="H2653" t="s">
        <v>6</v>
      </c>
      <c r="I2653" t="str">
        <f>_xlfn.XLOOKUP(shipments[[#This Row],[SPID]],people[SPID],people[Sales_person],"NA",0)</f>
        <v>Ches Bonnell</v>
      </c>
      <c r="J2653">
        <f>YEAR(shipments[[#This Row],[Shipdate]])</f>
        <v>2023</v>
      </c>
      <c r="K2653">
        <f>MONTH(shipments[[#This Row],[Shipdate]])</f>
        <v>11</v>
      </c>
      <c r="L2653" t="str">
        <f>TEXT(shipments[[#This Row],[Shipdate]],"mmmm")</f>
        <v>November</v>
      </c>
      <c r="M2653">
        <f>_xlfn.XLOOKUP(shipments[[#This Row],[PID]],products[PID],products[Cost_per_box],"NA",0)</f>
        <v>6.43</v>
      </c>
      <c r="N2653">
        <f>shipments[[#This Row],[Boxes]]*shipments[[#This Row],[Cost Per Box]]</f>
        <v>1671.8</v>
      </c>
      <c r="O2653">
        <f>shipments[[#This Row],[Sales Amount]]-shipments[[#This Row],[Total Cost]]</f>
        <v>2742.7</v>
      </c>
      <c r="P2653" s="9">
        <f>shipments[[#This Row],[Profit]]/shipments[[#This Row],[Sales Amount]]</f>
        <v>0.62129346471854108</v>
      </c>
    </row>
    <row r="2654" spans="1:16" x14ac:dyDescent="1">
      <c r="A2654" t="s">
        <v>2694</v>
      </c>
      <c r="B2654" t="s">
        <v>8043</v>
      </c>
      <c r="C2654" t="s">
        <v>8023</v>
      </c>
      <c r="D2654" t="s">
        <v>8032</v>
      </c>
      <c r="E2654" s="1">
        <v>44974</v>
      </c>
      <c r="F2654">
        <v>6516</v>
      </c>
      <c r="G2654">
        <v>435</v>
      </c>
      <c r="H2654" t="s">
        <v>6</v>
      </c>
      <c r="I2654" t="str">
        <f>_xlfn.XLOOKUP(shipments[[#This Row],[SPID]],people[SPID],people[Sales_person],"NA",0)</f>
        <v>Ches Bonnell</v>
      </c>
      <c r="J2654">
        <f>YEAR(shipments[[#This Row],[Shipdate]])</f>
        <v>2023</v>
      </c>
      <c r="K2654">
        <f>MONTH(shipments[[#This Row],[Shipdate]])</f>
        <v>2</v>
      </c>
      <c r="L2654" t="str">
        <f>TEXT(shipments[[#This Row],[Shipdate]],"mmmm")</f>
        <v>February</v>
      </c>
      <c r="M2654">
        <f>_xlfn.XLOOKUP(shipments[[#This Row],[PID]],products[PID],products[Cost_per_box],"NA",0)</f>
        <v>6.43</v>
      </c>
      <c r="N2654">
        <f>shipments[[#This Row],[Boxes]]*shipments[[#This Row],[Cost Per Box]]</f>
        <v>2797.0499999999997</v>
      </c>
      <c r="O2654">
        <f>shipments[[#This Row],[Sales Amount]]-shipments[[#This Row],[Total Cost]]</f>
        <v>3718.9500000000003</v>
      </c>
      <c r="P2654" s="9">
        <f>shipments[[#This Row],[Profit]]/shipments[[#This Row],[Sales Amount]]</f>
        <v>0.57074125230202577</v>
      </c>
    </row>
    <row r="2655" spans="1:16" x14ac:dyDescent="1">
      <c r="A2655" t="s">
        <v>2695</v>
      </c>
      <c r="B2655" t="s">
        <v>8043</v>
      </c>
      <c r="C2655" t="s">
        <v>8023</v>
      </c>
      <c r="D2655" t="s">
        <v>8035</v>
      </c>
      <c r="E2655" s="1">
        <v>45499</v>
      </c>
      <c r="F2655">
        <v>5937.75</v>
      </c>
      <c r="G2655">
        <v>372</v>
      </c>
      <c r="H2655" t="s">
        <v>17</v>
      </c>
      <c r="I2655" t="str">
        <f>_xlfn.XLOOKUP(shipments[[#This Row],[SPID]],people[SPID],people[Sales_person],"NA",0)</f>
        <v>Ches Bonnell</v>
      </c>
      <c r="J2655">
        <f>YEAR(shipments[[#This Row],[Shipdate]])</f>
        <v>2024</v>
      </c>
      <c r="K2655">
        <f>MONTH(shipments[[#This Row],[Shipdate]])</f>
        <v>7</v>
      </c>
      <c r="L2655" t="str">
        <f>TEXT(shipments[[#This Row],[Shipdate]],"mmmm")</f>
        <v>July</v>
      </c>
      <c r="M2655">
        <f>_xlfn.XLOOKUP(shipments[[#This Row],[PID]],products[PID],products[Cost_per_box],"NA",0)</f>
        <v>6.43</v>
      </c>
      <c r="N2655">
        <f>shipments[[#This Row],[Boxes]]*shipments[[#This Row],[Cost Per Box]]</f>
        <v>2391.96</v>
      </c>
      <c r="O2655">
        <f>shipments[[#This Row],[Sales Amount]]-shipments[[#This Row],[Total Cost]]</f>
        <v>3545.79</v>
      </c>
      <c r="P2655" s="9">
        <f>shipments[[#This Row],[Profit]]/shipments[[#This Row],[Sales Amount]]</f>
        <v>0.59716054060881651</v>
      </c>
    </row>
    <row r="2656" spans="1:16" x14ac:dyDescent="1">
      <c r="A2656" t="s">
        <v>2696</v>
      </c>
      <c r="B2656" t="s">
        <v>8043</v>
      </c>
      <c r="C2656" t="s">
        <v>8023</v>
      </c>
      <c r="D2656" t="s">
        <v>8037</v>
      </c>
      <c r="E2656" s="1">
        <v>45261</v>
      </c>
      <c r="F2656">
        <v>6954.75</v>
      </c>
      <c r="G2656">
        <v>387</v>
      </c>
      <c r="H2656" t="s">
        <v>6</v>
      </c>
      <c r="I2656" t="str">
        <f>_xlfn.XLOOKUP(shipments[[#This Row],[SPID]],people[SPID],people[Sales_person],"NA",0)</f>
        <v>Ches Bonnell</v>
      </c>
      <c r="J2656">
        <f>YEAR(shipments[[#This Row],[Shipdate]])</f>
        <v>2023</v>
      </c>
      <c r="K2656">
        <f>MONTH(shipments[[#This Row],[Shipdate]])</f>
        <v>12</v>
      </c>
      <c r="L2656" t="str">
        <f>TEXT(shipments[[#This Row],[Shipdate]],"mmmm")</f>
        <v>December</v>
      </c>
      <c r="M2656">
        <f>_xlfn.XLOOKUP(shipments[[#This Row],[PID]],products[PID],products[Cost_per_box],"NA",0)</f>
        <v>6.43</v>
      </c>
      <c r="N2656">
        <f>shipments[[#This Row],[Boxes]]*shipments[[#This Row],[Cost Per Box]]</f>
        <v>2488.41</v>
      </c>
      <c r="O2656">
        <f>shipments[[#This Row],[Sales Amount]]-shipments[[#This Row],[Total Cost]]</f>
        <v>4466.34</v>
      </c>
      <c r="P2656" s="9">
        <f>shipments[[#This Row],[Profit]]/shipments[[#This Row],[Sales Amount]]</f>
        <v>0.64219993529602071</v>
      </c>
    </row>
    <row r="2657" spans="1:16" x14ac:dyDescent="1">
      <c r="A2657" t="s">
        <v>2697</v>
      </c>
      <c r="B2657" t="s">
        <v>8043</v>
      </c>
      <c r="C2657" t="s">
        <v>8023</v>
      </c>
      <c r="D2657" t="s">
        <v>8032</v>
      </c>
      <c r="E2657" s="1">
        <v>45168</v>
      </c>
      <c r="F2657">
        <v>7589.25</v>
      </c>
      <c r="G2657">
        <v>506</v>
      </c>
      <c r="H2657" t="s">
        <v>6</v>
      </c>
      <c r="I2657" t="str">
        <f>_xlfn.XLOOKUP(shipments[[#This Row],[SPID]],people[SPID],people[Sales_person],"NA",0)</f>
        <v>Ches Bonnell</v>
      </c>
      <c r="J2657">
        <f>YEAR(shipments[[#This Row],[Shipdate]])</f>
        <v>2023</v>
      </c>
      <c r="K2657">
        <f>MONTH(shipments[[#This Row],[Shipdate]])</f>
        <v>8</v>
      </c>
      <c r="L2657" t="str">
        <f>TEXT(shipments[[#This Row],[Shipdate]],"mmmm")</f>
        <v>August</v>
      </c>
      <c r="M2657">
        <f>_xlfn.XLOOKUP(shipments[[#This Row],[PID]],products[PID],products[Cost_per_box],"NA",0)</f>
        <v>6.43</v>
      </c>
      <c r="N2657">
        <f>shipments[[#This Row],[Boxes]]*shipments[[#This Row],[Cost Per Box]]</f>
        <v>3253.58</v>
      </c>
      <c r="O2657">
        <f>shipments[[#This Row],[Sales Amount]]-shipments[[#This Row],[Total Cost]]</f>
        <v>4335.67</v>
      </c>
      <c r="P2657" s="9">
        <f>shipments[[#This Row],[Profit]]/shipments[[#This Row],[Sales Amount]]</f>
        <v>0.57129097078103896</v>
      </c>
    </row>
    <row r="2658" spans="1:16" x14ac:dyDescent="1">
      <c r="A2658" t="s">
        <v>2698</v>
      </c>
      <c r="B2658" t="s">
        <v>8043</v>
      </c>
      <c r="C2658" t="s">
        <v>8023</v>
      </c>
      <c r="D2658" t="s">
        <v>8036</v>
      </c>
      <c r="E2658" s="1">
        <v>45517</v>
      </c>
      <c r="F2658">
        <v>5422.5</v>
      </c>
      <c r="G2658">
        <v>388</v>
      </c>
      <c r="H2658" t="s">
        <v>17</v>
      </c>
      <c r="I2658" t="str">
        <f>_xlfn.XLOOKUP(shipments[[#This Row],[SPID]],people[SPID],people[Sales_person],"NA",0)</f>
        <v>Ches Bonnell</v>
      </c>
      <c r="J2658">
        <f>YEAR(shipments[[#This Row],[Shipdate]])</f>
        <v>2024</v>
      </c>
      <c r="K2658">
        <f>MONTH(shipments[[#This Row],[Shipdate]])</f>
        <v>8</v>
      </c>
      <c r="L2658" t="str">
        <f>TEXT(shipments[[#This Row],[Shipdate]],"mmmm")</f>
        <v>August</v>
      </c>
      <c r="M2658">
        <f>_xlfn.XLOOKUP(shipments[[#This Row],[PID]],products[PID],products[Cost_per_box],"NA",0)</f>
        <v>6.43</v>
      </c>
      <c r="N2658">
        <f>shipments[[#This Row],[Boxes]]*shipments[[#This Row],[Cost Per Box]]</f>
        <v>2494.8399999999997</v>
      </c>
      <c r="O2658">
        <f>shipments[[#This Row],[Sales Amount]]-shipments[[#This Row],[Total Cost]]</f>
        <v>2927.6600000000003</v>
      </c>
      <c r="P2658" s="9">
        <f>shipments[[#This Row],[Profit]]/shipments[[#This Row],[Sales Amount]]</f>
        <v>0.5399096357768558</v>
      </c>
    </row>
    <row r="2659" spans="1:16" x14ac:dyDescent="1">
      <c r="A2659" t="s">
        <v>2699</v>
      </c>
      <c r="B2659" t="s">
        <v>8043</v>
      </c>
      <c r="C2659" t="s">
        <v>8023</v>
      </c>
      <c r="D2659" t="s">
        <v>8037</v>
      </c>
      <c r="E2659" s="1">
        <v>45120</v>
      </c>
      <c r="F2659">
        <v>5782.5</v>
      </c>
      <c r="G2659">
        <v>362</v>
      </c>
      <c r="H2659" t="s">
        <v>6</v>
      </c>
      <c r="I2659" t="str">
        <f>_xlfn.XLOOKUP(shipments[[#This Row],[SPID]],people[SPID],people[Sales_person],"NA",0)</f>
        <v>Ches Bonnell</v>
      </c>
      <c r="J2659">
        <f>YEAR(shipments[[#This Row],[Shipdate]])</f>
        <v>2023</v>
      </c>
      <c r="K2659">
        <f>MONTH(shipments[[#This Row],[Shipdate]])</f>
        <v>7</v>
      </c>
      <c r="L2659" t="str">
        <f>TEXT(shipments[[#This Row],[Shipdate]],"mmmm")</f>
        <v>July</v>
      </c>
      <c r="M2659">
        <f>_xlfn.XLOOKUP(shipments[[#This Row],[PID]],products[PID],products[Cost_per_box],"NA",0)</f>
        <v>6.43</v>
      </c>
      <c r="N2659">
        <f>shipments[[#This Row],[Boxes]]*shipments[[#This Row],[Cost Per Box]]</f>
        <v>2327.66</v>
      </c>
      <c r="O2659">
        <f>shipments[[#This Row],[Sales Amount]]-shipments[[#This Row],[Total Cost]]</f>
        <v>3454.84</v>
      </c>
      <c r="P2659" s="9">
        <f>shipments[[#This Row],[Profit]]/shipments[[#This Row],[Sales Amount]]</f>
        <v>0.59746476437527019</v>
      </c>
    </row>
    <row r="2660" spans="1:16" x14ac:dyDescent="1">
      <c r="A2660" t="s">
        <v>2700</v>
      </c>
      <c r="B2660" t="s">
        <v>8043</v>
      </c>
      <c r="C2660" t="s">
        <v>8024</v>
      </c>
      <c r="D2660" t="s">
        <v>8032</v>
      </c>
      <c r="E2660" s="1">
        <v>45419</v>
      </c>
      <c r="F2660">
        <v>7679.25</v>
      </c>
      <c r="G2660">
        <v>366</v>
      </c>
      <c r="H2660" t="s">
        <v>6</v>
      </c>
      <c r="I2660" t="str">
        <f>_xlfn.XLOOKUP(shipments[[#This Row],[SPID]],people[SPID],people[Sales_person],"NA",0)</f>
        <v>Ches Bonnell</v>
      </c>
      <c r="J2660">
        <f>YEAR(shipments[[#This Row],[Shipdate]])</f>
        <v>2024</v>
      </c>
      <c r="K2660">
        <f>MONTH(shipments[[#This Row],[Shipdate]])</f>
        <v>5</v>
      </c>
      <c r="L2660" t="str">
        <f>TEXT(shipments[[#This Row],[Shipdate]],"mmmm")</f>
        <v>May</v>
      </c>
      <c r="M2660">
        <f>_xlfn.XLOOKUP(shipments[[#This Row],[PID]],products[PID],products[Cost_per_box],"NA",0)</f>
        <v>12.41</v>
      </c>
      <c r="N2660">
        <f>shipments[[#This Row],[Boxes]]*shipments[[#This Row],[Cost Per Box]]</f>
        <v>4542.0600000000004</v>
      </c>
      <c r="O2660">
        <f>shipments[[#This Row],[Sales Amount]]-shipments[[#This Row],[Total Cost]]</f>
        <v>3137.1899999999996</v>
      </c>
      <c r="P2660" s="9">
        <f>shipments[[#This Row],[Profit]]/shipments[[#This Row],[Sales Amount]]</f>
        <v>0.40852817657974405</v>
      </c>
    </row>
    <row r="2661" spans="1:16" x14ac:dyDescent="1">
      <c r="A2661" t="s">
        <v>2701</v>
      </c>
      <c r="B2661" t="s">
        <v>8043</v>
      </c>
      <c r="C2661" t="s">
        <v>8024</v>
      </c>
      <c r="D2661" t="s">
        <v>8032</v>
      </c>
      <c r="E2661" s="1">
        <v>45544</v>
      </c>
      <c r="F2661">
        <v>8637.75</v>
      </c>
      <c r="G2661">
        <v>480</v>
      </c>
      <c r="H2661" t="s">
        <v>25</v>
      </c>
      <c r="I2661" t="str">
        <f>_xlfn.XLOOKUP(shipments[[#This Row],[SPID]],people[SPID],people[Sales_person],"NA",0)</f>
        <v>Ches Bonnell</v>
      </c>
      <c r="J2661">
        <f>YEAR(shipments[[#This Row],[Shipdate]])</f>
        <v>2024</v>
      </c>
      <c r="K2661">
        <f>MONTH(shipments[[#This Row],[Shipdate]])</f>
        <v>9</v>
      </c>
      <c r="L2661" t="str">
        <f>TEXT(shipments[[#This Row],[Shipdate]],"mmmm")</f>
        <v>September</v>
      </c>
      <c r="M2661">
        <f>_xlfn.XLOOKUP(shipments[[#This Row],[PID]],products[PID],products[Cost_per_box],"NA",0)</f>
        <v>12.41</v>
      </c>
      <c r="N2661">
        <f>shipments[[#This Row],[Boxes]]*shipments[[#This Row],[Cost Per Box]]</f>
        <v>5956.8</v>
      </c>
      <c r="O2661">
        <f>shipments[[#This Row],[Sales Amount]]-shipments[[#This Row],[Total Cost]]</f>
        <v>2680.95</v>
      </c>
      <c r="P2661" s="9">
        <f>shipments[[#This Row],[Profit]]/shipments[[#This Row],[Sales Amount]]</f>
        <v>0.31037596596335848</v>
      </c>
    </row>
    <row r="2662" spans="1:16" x14ac:dyDescent="1">
      <c r="A2662" t="s">
        <v>2702</v>
      </c>
      <c r="B2662" t="s">
        <v>8043</v>
      </c>
      <c r="C2662" t="s">
        <v>8025</v>
      </c>
      <c r="D2662" t="s">
        <v>8032</v>
      </c>
      <c r="E2662" s="1">
        <v>45541</v>
      </c>
      <c r="F2662">
        <v>276.75</v>
      </c>
      <c r="G2662">
        <v>19</v>
      </c>
      <c r="H2662" t="s">
        <v>25</v>
      </c>
      <c r="I2662" t="str">
        <f>_xlfn.XLOOKUP(shipments[[#This Row],[SPID]],people[SPID],people[Sales_person],"NA",0)</f>
        <v>Ches Bonnell</v>
      </c>
      <c r="J2662">
        <f>YEAR(shipments[[#This Row],[Shipdate]])</f>
        <v>2024</v>
      </c>
      <c r="K2662">
        <f>MONTH(shipments[[#This Row],[Shipdate]])</f>
        <v>9</v>
      </c>
      <c r="L2662" t="str">
        <f>TEXT(shipments[[#This Row],[Shipdate]],"mmmm")</f>
        <v>September</v>
      </c>
      <c r="M2662">
        <f>_xlfn.XLOOKUP(shipments[[#This Row],[PID]],products[PID],products[Cost_per_box],"NA",0)</f>
        <v>9.57</v>
      </c>
      <c r="N2662">
        <f>shipments[[#This Row],[Boxes]]*shipments[[#This Row],[Cost Per Box]]</f>
        <v>181.83</v>
      </c>
      <c r="O2662">
        <f>shipments[[#This Row],[Sales Amount]]-shipments[[#This Row],[Total Cost]]</f>
        <v>94.919999999999987</v>
      </c>
      <c r="P2662" s="9">
        <f>shipments[[#This Row],[Profit]]/shipments[[#This Row],[Sales Amount]]</f>
        <v>0.34298102981029804</v>
      </c>
    </row>
    <row r="2663" spans="1:16" x14ac:dyDescent="1">
      <c r="A2663" t="s">
        <v>2703</v>
      </c>
      <c r="B2663" t="s">
        <v>8043</v>
      </c>
      <c r="C2663" t="s">
        <v>8025</v>
      </c>
      <c r="D2663" t="s">
        <v>8032</v>
      </c>
      <c r="E2663" s="1">
        <v>45240</v>
      </c>
      <c r="F2663">
        <v>10181.25</v>
      </c>
      <c r="G2663">
        <v>679</v>
      </c>
      <c r="H2663" t="s">
        <v>6</v>
      </c>
      <c r="I2663" t="str">
        <f>_xlfn.XLOOKUP(shipments[[#This Row],[SPID]],people[SPID],people[Sales_person],"NA",0)</f>
        <v>Ches Bonnell</v>
      </c>
      <c r="J2663">
        <f>YEAR(shipments[[#This Row],[Shipdate]])</f>
        <v>2023</v>
      </c>
      <c r="K2663">
        <f>MONTH(shipments[[#This Row],[Shipdate]])</f>
        <v>11</v>
      </c>
      <c r="L2663" t="str">
        <f>TEXT(shipments[[#This Row],[Shipdate]],"mmmm")</f>
        <v>November</v>
      </c>
      <c r="M2663">
        <f>_xlfn.XLOOKUP(shipments[[#This Row],[PID]],products[PID],products[Cost_per_box],"NA",0)</f>
        <v>9.57</v>
      </c>
      <c r="N2663">
        <f>shipments[[#This Row],[Boxes]]*shipments[[#This Row],[Cost Per Box]]</f>
        <v>6498.03</v>
      </c>
      <c r="O2663">
        <f>shipments[[#This Row],[Sales Amount]]-shipments[[#This Row],[Total Cost]]</f>
        <v>3683.2200000000003</v>
      </c>
      <c r="P2663" s="9">
        <f>shipments[[#This Row],[Profit]]/shipments[[#This Row],[Sales Amount]]</f>
        <v>0.36176500920810317</v>
      </c>
    </row>
    <row r="2664" spans="1:16" x14ac:dyDescent="1">
      <c r="A2664" t="s">
        <v>2704</v>
      </c>
      <c r="B2664" t="s">
        <v>8043</v>
      </c>
      <c r="C2664" t="s">
        <v>8025</v>
      </c>
      <c r="D2664" t="s">
        <v>8036</v>
      </c>
      <c r="E2664" s="1">
        <v>45553</v>
      </c>
      <c r="F2664">
        <v>9333</v>
      </c>
      <c r="G2664">
        <v>623</v>
      </c>
      <c r="H2664" t="s">
        <v>25</v>
      </c>
      <c r="I2664" t="str">
        <f>_xlfn.XLOOKUP(shipments[[#This Row],[SPID]],people[SPID],people[Sales_person],"NA",0)</f>
        <v>Ches Bonnell</v>
      </c>
      <c r="J2664">
        <f>YEAR(shipments[[#This Row],[Shipdate]])</f>
        <v>2024</v>
      </c>
      <c r="K2664">
        <f>MONTH(shipments[[#This Row],[Shipdate]])</f>
        <v>9</v>
      </c>
      <c r="L2664" t="str">
        <f>TEXT(shipments[[#This Row],[Shipdate]],"mmmm")</f>
        <v>September</v>
      </c>
      <c r="M2664">
        <f>_xlfn.XLOOKUP(shipments[[#This Row],[PID]],products[PID],products[Cost_per_box],"NA",0)</f>
        <v>9.57</v>
      </c>
      <c r="N2664">
        <f>shipments[[#This Row],[Boxes]]*shipments[[#This Row],[Cost Per Box]]</f>
        <v>5962.1100000000006</v>
      </c>
      <c r="O2664">
        <f>shipments[[#This Row],[Sales Amount]]-shipments[[#This Row],[Total Cost]]</f>
        <v>3370.8899999999994</v>
      </c>
      <c r="P2664" s="9">
        <f>shipments[[#This Row],[Profit]]/shipments[[#This Row],[Sales Amount]]</f>
        <v>0.36117968498874953</v>
      </c>
    </row>
    <row r="2665" spans="1:16" x14ac:dyDescent="1">
      <c r="A2665" t="s">
        <v>2705</v>
      </c>
      <c r="B2665" t="s">
        <v>8043</v>
      </c>
      <c r="C2665" t="s">
        <v>8025</v>
      </c>
      <c r="D2665" t="s">
        <v>8032</v>
      </c>
      <c r="E2665" s="1">
        <v>44966</v>
      </c>
      <c r="F2665">
        <v>1296</v>
      </c>
      <c r="G2665">
        <v>93</v>
      </c>
      <c r="H2665" t="s">
        <v>6</v>
      </c>
      <c r="I2665" t="str">
        <f>_xlfn.XLOOKUP(shipments[[#This Row],[SPID]],people[SPID],people[Sales_person],"NA",0)</f>
        <v>Ches Bonnell</v>
      </c>
      <c r="J2665">
        <f>YEAR(shipments[[#This Row],[Shipdate]])</f>
        <v>2023</v>
      </c>
      <c r="K2665">
        <f>MONTH(shipments[[#This Row],[Shipdate]])</f>
        <v>2</v>
      </c>
      <c r="L2665" t="str">
        <f>TEXT(shipments[[#This Row],[Shipdate]],"mmmm")</f>
        <v>February</v>
      </c>
      <c r="M2665">
        <f>_xlfn.XLOOKUP(shipments[[#This Row],[PID]],products[PID],products[Cost_per_box],"NA",0)</f>
        <v>9.57</v>
      </c>
      <c r="N2665">
        <f>shipments[[#This Row],[Boxes]]*shipments[[#This Row],[Cost Per Box]]</f>
        <v>890.01</v>
      </c>
      <c r="O2665">
        <f>shipments[[#This Row],[Sales Amount]]-shipments[[#This Row],[Total Cost]]</f>
        <v>405.99</v>
      </c>
      <c r="P2665" s="9">
        <f>shipments[[#This Row],[Profit]]/shipments[[#This Row],[Sales Amount]]</f>
        <v>0.3132638888888889</v>
      </c>
    </row>
    <row r="2666" spans="1:16" x14ac:dyDescent="1">
      <c r="A2666" t="s">
        <v>2706</v>
      </c>
      <c r="B2666" t="s">
        <v>8043</v>
      </c>
      <c r="C2666" t="s">
        <v>8025</v>
      </c>
      <c r="D2666" t="s">
        <v>8036</v>
      </c>
      <c r="E2666" s="1">
        <v>45271</v>
      </c>
      <c r="F2666">
        <v>12903.75</v>
      </c>
      <c r="G2666">
        <v>922</v>
      </c>
      <c r="H2666" t="s">
        <v>6</v>
      </c>
      <c r="I2666" t="str">
        <f>_xlfn.XLOOKUP(shipments[[#This Row],[SPID]],people[SPID],people[Sales_person],"NA",0)</f>
        <v>Ches Bonnell</v>
      </c>
      <c r="J2666">
        <f>YEAR(shipments[[#This Row],[Shipdate]])</f>
        <v>2023</v>
      </c>
      <c r="K2666">
        <f>MONTH(shipments[[#This Row],[Shipdate]])</f>
        <v>12</v>
      </c>
      <c r="L2666" t="str">
        <f>TEXT(shipments[[#This Row],[Shipdate]],"mmmm")</f>
        <v>December</v>
      </c>
      <c r="M2666">
        <f>_xlfn.XLOOKUP(shipments[[#This Row],[PID]],products[PID],products[Cost_per_box],"NA",0)</f>
        <v>9.57</v>
      </c>
      <c r="N2666">
        <f>shipments[[#This Row],[Boxes]]*shipments[[#This Row],[Cost Per Box]]</f>
        <v>8823.5400000000009</v>
      </c>
      <c r="O2666">
        <f>shipments[[#This Row],[Sales Amount]]-shipments[[#This Row],[Total Cost]]</f>
        <v>4080.2099999999991</v>
      </c>
      <c r="P2666" s="9">
        <f>shipments[[#This Row],[Profit]]/shipments[[#This Row],[Sales Amount]]</f>
        <v>0.31620342923568723</v>
      </c>
    </row>
    <row r="2667" spans="1:16" x14ac:dyDescent="1">
      <c r="A2667" t="s">
        <v>2707</v>
      </c>
      <c r="B2667" t="s">
        <v>8043</v>
      </c>
      <c r="C2667" t="s">
        <v>8025</v>
      </c>
      <c r="D2667" t="s">
        <v>8032</v>
      </c>
      <c r="E2667" s="1">
        <v>45380</v>
      </c>
      <c r="F2667">
        <v>5141.25</v>
      </c>
      <c r="G2667">
        <v>286</v>
      </c>
      <c r="H2667" t="s">
        <v>6</v>
      </c>
      <c r="I2667" t="str">
        <f>_xlfn.XLOOKUP(shipments[[#This Row],[SPID]],people[SPID],people[Sales_person],"NA",0)</f>
        <v>Ches Bonnell</v>
      </c>
      <c r="J2667">
        <f>YEAR(shipments[[#This Row],[Shipdate]])</f>
        <v>2024</v>
      </c>
      <c r="K2667">
        <f>MONTH(shipments[[#This Row],[Shipdate]])</f>
        <v>3</v>
      </c>
      <c r="L2667" t="str">
        <f>TEXT(shipments[[#This Row],[Shipdate]],"mmmm")</f>
        <v>March</v>
      </c>
      <c r="M2667">
        <f>_xlfn.XLOOKUP(shipments[[#This Row],[PID]],products[PID],products[Cost_per_box],"NA",0)</f>
        <v>9.57</v>
      </c>
      <c r="N2667">
        <f>shipments[[#This Row],[Boxes]]*shipments[[#This Row],[Cost Per Box]]</f>
        <v>2737.02</v>
      </c>
      <c r="O2667">
        <f>shipments[[#This Row],[Sales Amount]]-shipments[[#This Row],[Total Cost]]</f>
        <v>2404.23</v>
      </c>
      <c r="P2667" s="9">
        <f>shipments[[#This Row],[Profit]]/shipments[[#This Row],[Sales Amount]]</f>
        <v>0.46763530269876002</v>
      </c>
    </row>
    <row r="2668" spans="1:16" x14ac:dyDescent="1">
      <c r="A2668" t="s">
        <v>2708</v>
      </c>
      <c r="B2668" t="s">
        <v>8043</v>
      </c>
      <c r="C2668" t="s">
        <v>8025</v>
      </c>
      <c r="D2668" t="s">
        <v>8037</v>
      </c>
      <c r="E2668" s="1">
        <v>45274</v>
      </c>
      <c r="F2668">
        <v>6743.25</v>
      </c>
      <c r="G2668">
        <v>482</v>
      </c>
      <c r="H2668" t="s">
        <v>6</v>
      </c>
      <c r="I2668" t="str">
        <f>_xlfn.XLOOKUP(shipments[[#This Row],[SPID]],people[SPID],people[Sales_person],"NA",0)</f>
        <v>Ches Bonnell</v>
      </c>
      <c r="J2668">
        <f>YEAR(shipments[[#This Row],[Shipdate]])</f>
        <v>2023</v>
      </c>
      <c r="K2668">
        <f>MONTH(shipments[[#This Row],[Shipdate]])</f>
        <v>12</v>
      </c>
      <c r="L2668" t="str">
        <f>TEXT(shipments[[#This Row],[Shipdate]],"mmmm")</f>
        <v>December</v>
      </c>
      <c r="M2668">
        <f>_xlfn.XLOOKUP(shipments[[#This Row],[PID]],products[PID],products[Cost_per_box],"NA",0)</f>
        <v>9.57</v>
      </c>
      <c r="N2668">
        <f>shipments[[#This Row],[Boxes]]*shipments[[#This Row],[Cost Per Box]]</f>
        <v>4612.74</v>
      </c>
      <c r="O2668">
        <f>shipments[[#This Row],[Sales Amount]]-shipments[[#This Row],[Total Cost]]</f>
        <v>2130.5100000000002</v>
      </c>
      <c r="P2668" s="9">
        <f>shipments[[#This Row],[Profit]]/shipments[[#This Row],[Sales Amount]]</f>
        <v>0.31594705816928043</v>
      </c>
    </row>
    <row r="2669" spans="1:16" x14ac:dyDescent="1">
      <c r="A2669" t="s">
        <v>2709</v>
      </c>
      <c r="B2669" t="s">
        <v>8043</v>
      </c>
      <c r="C2669" t="s">
        <v>8026</v>
      </c>
      <c r="D2669" t="s">
        <v>8032</v>
      </c>
      <c r="E2669" s="1">
        <v>45236</v>
      </c>
      <c r="F2669">
        <v>807.75</v>
      </c>
      <c r="G2669">
        <v>116</v>
      </c>
      <c r="H2669" t="s">
        <v>6</v>
      </c>
      <c r="I2669" t="str">
        <f>_xlfn.XLOOKUP(shipments[[#This Row],[SPID]],people[SPID],people[Sales_person],"NA",0)</f>
        <v>Ches Bonnell</v>
      </c>
      <c r="J2669">
        <f>YEAR(shipments[[#This Row],[Shipdate]])</f>
        <v>2023</v>
      </c>
      <c r="K2669">
        <f>MONTH(shipments[[#This Row],[Shipdate]])</f>
        <v>11</v>
      </c>
      <c r="L2669" t="str">
        <f>TEXT(shipments[[#This Row],[Shipdate]],"mmmm")</f>
        <v>November</v>
      </c>
      <c r="M2669">
        <f>_xlfn.XLOOKUP(shipments[[#This Row],[PID]],products[PID],products[Cost_per_box],"NA",0)</f>
        <v>8.43</v>
      </c>
      <c r="N2669">
        <f>shipments[[#This Row],[Boxes]]*shipments[[#This Row],[Cost Per Box]]</f>
        <v>977.88</v>
      </c>
      <c r="O2669">
        <f>shipments[[#This Row],[Sales Amount]]-shipments[[#This Row],[Total Cost]]</f>
        <v>-170.13</v>
      </c>
      <c r="P2669" s="9">
        <f>shipments[[#This Row],[Profit]]/shipments[[#This Row],[Sales Amount]]</f>
        <v>-0.21062209842154131</v>
      </c>
    </row>
    <row r="2670" spans="1:16" x14ac:dyDescent="1">
      <c r="A2670" t="s">
        <v>2710</v>
      </c>
      <c r="B2670" t="s">
        <v>8043</v>
      </c>
      <c r="C2670" t="s">
        <v>8026</v>
      </c>
      <c r="D2670" t="s">
        <v>8035</v>
      </c>
      <c r="E2670" s="1">
        <v>45539</v>
      </c>
      <c r="F2670">
        <v>112.5</v>
      </c>
      <c r="G2670">
        <v>11</v>
      </c>
      <c r="H2670" t="s">
        <v>25</v>
      </c>
      <c r="I2670" t="str">
        <f>_xlfn.XLOOKUP(shipments[[#This Row],[SPID]],people[SPID],people[Sales_person],"NA",0)</f>
        <v>Ches Bonnell</v>
      </c>
      <c r="J2670">
        <f>YEAR(shipments[[#This Row],[Shipdate]])</f>
        <v>2024</v>
      </c>
      <c r="K2670">
        <f>MONTH(shipments[[#This Row],[Shipdate]])</f>
        <v>9</v>
      </c>
      <c r="L2670" t="str">
        <f>TEXT(shipments[[#This Row],[Shipdate]],"mmmm")</f>
        <v>September</v>
      </c>
      <c r="M2670">
        <f>_xlfn.XLOOKUP(shipments[[#This Row],[PID]],products[PID],products[Cost_per_box],"NA",0)</f>
        <v>8.43</v>
      </c>
      <c r="N2670">
        <f>shipments[[#This Row],[Boxes]]*shipments[[#This Row],[Cost Per Box]]</f>
        <v>92.72999999999999</v>
      </c>
      <c r="O2670">
        <f>shipments[[#This Row],[Sales Amount]]-shipments[[#This Row],[Total Cost]]</f>
        <v>19.77000000000001</v>
      </c>
      <c r="P2670" s="9">
        <f>shipments[[#This Row],[Profit]]/shipments[[#This Row],[Sales Amount]]</f>
        <v>0.17573333333333344</v>
      </c>
    </row>
    <row r="2671" spans="1:16" x14ac:dyDescent="1">
      <c r="A2671" t="s">
        <v>2711</v>
      </c>
      <c r="B2671" t="s">
        <v>8043</v>
      </c>
      <c r="C2671" t="s">
        <v>8026</v>
      </c>
      <c r="D2671" t="s">
        <v>8036</v>
      </c>
      <c r="E2671" s="1">
        <v>45097</v>
      </c>
      <c r="F2671">
        <v>5334.75</v>
      </c>
      <c r="G2671">
        <v>593</v>
      </c>
      <c r="H2671" t="s">
        <v>39</v>
      </c>
      <c r="I2671" t="str">
        <f>_xlfn.XLOOKUP(shipments[[#This Row],[SPID]],people[SPID],people[Sales_person],"NA",0)</f>
        <v>Ches Bonnell</v>
      </c>
      <c r="J2671">
        <f>YEAR(shipments[[#This Row],[Shipdate]])</f>
        <v>2023</v>
      </c>
      <c r="K2671">
        <f>MONTH(shipments[[#This Row],[Shipdate]])</f>
        <v>6</v>
      </c>
      <c r="L2671" t="str">
        <f>TEXT(shipments[[#This Row],[Shipdate]],"mmmm")</f>
        <v>June</v>
      </c>
      <c r="M2671">
        <f>_xlfn.XLOOKUP(shipments[[#This Row],[PID]],products[PID],products[Cost_per_box],"NA",0)</f>
        <v>8.43</v>
      </c>
      <c r="N2671">
        <f>shipments[[#This Row],[Boxes]]*shipments[[#This Row],[Cost Per Box]]</f>
        <v>4998.99</v>
      </c>
      <c r="O2671">
        <f>shipments[[#This Row],[Sales Amount]]-shipments[[#This Row],[Total Cost]]</f>
        <v>335.76000000000022</v>
      </c>
      <c r="P2671" s="9">
        <f>shipments[[#This Row],[Profit]]/shipments[[#This Row],[Sales Amount]]</f>
        <v>6.293828201883879E-2</v>
      </c>
    </row>
    <row r="2672" spans="1:16" x14ac:dyDescent="1">
      <c r="A2672" t="s">
        <v>2712</v>
      </c>
      <c r="B2672" t="s">
        <v>8043</v>
      </c>
      <c r="C2672" t="s">
        <v>8026</v>
      </c>
      <c r="D2672" t="s">
        <v>8032</v>
      </c>
      <c r="E2672" s="1">
        <v>45246</v>
      </c>
      <c r="F2672">
        <v>7375.5</v>
      </c>
      <c r="G2672">
        <v>1054</v>
      </c>
      <c r="H2672" t="s">
        <v>6</v>
      </c>
      <c r="I2672" t="str">
        <f>_xlfn.XLOOKUP(shipments[[#This Row],[SPID]],people[SPID],people[Sales_person],"NA",0)</f>
        <v>Ches Bonnell</v>
      </c>
      <c r="J2672">
        <f>YEAR(shipments[[#This Row],[Shipdate]])</f>
        <v>2023</v>
      </c>
      <c r="K2672">
        <f>MONTH(shipments[[#This Row],[Shipdate]])</f>
        <v>11</v>
      </c>
      <c r="L2672" t="str">
        <f>TEXT(shipments[[#This Row],[Shipdate]],"mmmm")</f>
        <v>November</v>
      </c>
      <c r="M2672">
        <f>_xlfn.XLOOKUP(shipments[[#This Row],[PID]],products[PID],products[Cost_per_box],"NA",0)</f>
        <v>8.43</v>
      </c>
      <c r="N2672">
        <f>shipments[[#This Row],[Boxes]]*shipments[[#This Row],[Cost Per Box]]</f>
        <v>8885.2199999999993</v>
      </c>
      <c r="O2672">
        <f>shipments[[#This Row],[Sales Amount]]-shipments[[#This Row],[Total Cost]]</f>
        <v>-1509.7199999999993</v>
      </c>
      <c r="P2672" s="9">
        <f>shipments[[#This Row],[Profit]]/shipments[[#This Row],[Sales Amount]]</f>
        <v>-0.20469391905633508</v>
      </c>
    </row>
    <row r="2673" spans="1:16" x14ac:dyDescent="1">
      <c r="A2673" t="s">
        <v>2713</v>
      </c>
      <c r="B2673" t="s">
        <v>8043</v>
      </c>
      <c r="C2673" t="s">
        <v>8027</v>
      </c>
      <c r="D2673" t="s">
        <v>8035</v>
      </c>
      <c r="E2673" s="1">
        <v>45138</v>
      </c>
      <c r="F2673">
        <v>4837.5</v>
      </c>
      <c r="G2673">
        <v>440</v>
      </c>
      <c r="H2673" t="s">
        <v>6</v>
      </c>
      <c r="I2673" t="str">
        <f>_xlfn.XLOOKUP(shipments[[#This Row],[SPID]],people[SPID],people[Sales_person],"NA",0)</f>
        <v>Ches Bonnell</v>
      </c>
      <c r="J2673">
        <f>YEAR(shipments[[#This Row],[Shipdate]])</f>
        <v>2023</v>
      </c>
      <c r="K2673">
        <f>MONTH(shipments[[#This Row],[Shipdate]])</f>
        <v>7</v>
      </c>
      <c r="L2673" t="str">
        <f>TEXT(shipments[[#This Row],[Shipdate]],"mmmm")</f>
        <v>July</v>
      </c>
      <c r="M2673">
        <f>_xlfn.XLOOKUP(shipments[[#This Row],[PID]],products[PID],products[Cost_per_box],"NA",0)</f>
        <v>6.8</v>
      </c>
      <c r="N2673">
        <f>shipments[[#This Row],[Boxes]]*shipments[[#This Row],[Cost Per Box]]</f>
        <v>2992</v>
      </c>
      <c r="O2673">
        <f>shipments[[#This Row],[Sales Amount]]-shipments[[#This Row],[Total Cost]]</f>
        <v>1845.5</v>
      </c>
      <c r="P2673" s="9">
        <f>shipments[[#This Row],[Profit]]/shipments[[#This Row],[Sales Amount]]</f>
        <v>0.38149870801033592</v>
      </c>
    </row>
    <row r="2674" spans="1:16" x14ac:dyDescent="1">
      <c r="A2674" t="s">
        <v>2714</v>
      </c>
      <c r="B2674" t="s">
        <v>8043</v>
      </c>
      <c r="C2674" t="s">
        <v>8027</v>
      </c>
      <c r="D2674" t="s">
        <v>8035</v>
      </c>
      <c r="E2674" s="1">
        <v>44971</v>
      </c>
      <c r="F2674">
        <v>3863.25</v>
      </c>
      <c r="G2674">
        <v>552</v>
      </c>
      <c r="H2674" t="s">
        <v>39</v>
      </c>
      <c r="I2674" t="str">
        <f>_xlfn.XLOOKUP(shipments[[#This Row],[SPID]],people[SPID],people[Sales_person],"NA",0)</f>
        <v>Ches Bonnell</v>
      </c>
      <c r="J2674">
        <f>YEAR(shipments[[#This Row],[Shipdate]])</f>
        <v>2023</v>
      </c>
      <c r="K2674">
        <f>MONTH(shipments[[#This Row],[Shipdate]])</f>
        <v>2</v>
      </c>
      <c r="L2674" t="str">
        <f>TEXT(shipments[[#This Row],[Shipdate]],"mmmm")</f>
        <v>February</v>
      </c>
      <c r="M2674">
        <f>_xlfn.XLOOKUP(shipments[[#This Row],[PID]],products[PID],products[Cost_per_box],"NA",0)</f>
        <v>6.8</v>
      </c>
      <c r="N2674">
        <f>shipments[[#This Row],[Boxes]]*shipments[[#This Row],[Cost Per Box]]</f>
        <v>3753.6</v>
      </c>
      <c r="O2674">
        <f>shipments[[#This Row],[Sales Amount]]-shipments[[#This Row],[Total Cost]]</f>
        <v>109.65000000000009</v>
      </c>
      <c r="P2674" s="9">
        <f>shipments[[#This Row],[Profit]]/shipments[[#This Row],[Sales Amount]]</f>
        <v>2.8382838283828406E-2</v>
      </c>
    </row>
    <row r="2675" spans="1:16" x14ac:dyDescent="1">
      <c r="A2675" t="s">
        <v>2715</v>
      </c>
      <c r="B2675" t="s">
        <v>8043</v>
      </c>
      <c r="C2675" t="s">
        <v>8027</v>
      </c>
      <c r="D2675" t="s">
        <v>8035</v>
      </c>
      <c r="E2675" s="1">
        <v>45280</v>
      </c>
      <c r="F2675">
        <v>3314.25</v>
      </c>
      <c r="G2675">
        <v>332</v>
      </c>
      <c r="H2675" t="s">
        <v>39</v>
      </c>
      <c r="I2675" t="str">
        <f>_xlfn.XLOOKUP(shipments[[#This Row],[SPID]],people[SPID],people[Sales_person],"NA",0)</f>
        <v>Ches Bonnell</v>
      </c>
      <c r="J2675">
        <f>YEAR(shipments[[#This Row],[Shipdate]])</f>
        <v>2023</v>
      </c>
      <c r="K2675">
        <f>MONTH(shipments[[#This Row],[Shipdate]])</f>
        <v>12</v>
      </c>
      <c r="L2675" t="str">
        <f>TEXT(shipments[[#This Row],[Shipdate]],"mmmm")</f>
        <v>December</v>
      </c>
      <c r="M2675">
        <f>_xlfn.XLOOKUP(shipments[[#This Row],[PID]],products[PID],products[Cost_per_box],"NA",0)</f>
        <v>6.8</v>
      </c>
      <c r="N2675">
        <f>shipments[[#This Row],[Boxes]]*shipments[[#This Row],[Cost Per Box]]</f>
        <v>2257.6</v>
      </c>
      <c r="O2675">
        <f>shipments[[#This Row],[Sales Amount]]-shipments[[#This Row],[Total Cost]]</f>
        <v>1056.6500000000001</v>
      </c>
      <c r="P2675" s="9">
        <f>shipments[[#This Row],[Profit]]/shipments[[#This Row],[Sales Amount]]</f>
        <v>0.31882024590782232</v>
      </c>
    </row>
    <row r="2676" spans="1:16" x14ac:dyDescent="1">
      <c r="A2676" t="s">
        <v>2716</v>
      </c>
      <c r="B2676" t="s">
        <v>8043</v>
      </c>
      <c r="C2676" t="s">
        <v>8027</v>
      </c>
      <c r="D2676" t="s">
        <v>8032</v>
      </c>
      <c r="E2676" s="1">
        <v>45478</v>
      </c>
      <c r="F2676">
        <v>14208.75</v>
      </c>
      <c r="G2676">
        <v>1579</v>
      </c>
      <c r="H2676" t="s">
        <v>17</v>
      </c>
      <c r="I2676" t="str">
        <f>_xlfn.XLOOKUP(shipments[[#This Row],[SPID]],people[SPID],people[Sales_person],"NA",0)</f>
        <v>Ches Bonnell</v>
      </c>
      <c r="J2676">
        <f>YEAR(shipments[[#This Row],[Shipdate]])</f>
        <v>2024</v>
      </c>
      <c r="K2676">
        <f>MONTH(shipments[[#This Row],[Shipdate]])</f>
        <v>7</v>
      </c>
      <c r="L2676" t="str">
        <f>TEXT(shipments[[#This Row],[Shipdate]],"mmmm")</f>
        <v>July</v>
      </c>
      <c r="M2676">
        <f>_xlfn.XLOOKUP(shipments[[#This Row],[PID]],products[PID],products[Cost_per_box],"NA",0)</f>
        <v>6.8</v>
      </c>
      <c r="N2676">
        <f>shipments[[#This Row],[Boxes]]*shipments[[#This Row],[Cost Per Box]]</f>
        <v>10737.199999999999</v>
      </c>
      <c r="O2676">
        <f>shipments[[#This Row],[Sales Amount]]-shipments[[#This Row],[Total Cost]]</f>
        <v>3471.5500000000011</v>
      </c>
      <c r="P2676" s="9">
        <f>shipments[[#This Row],[Profit]]/shipments[[#This Row],[Sales Amount]]</f>
        <v>0.24432479985924174</v>
      </c>
    </row>
    <row r="2677" spans="1:16" x14ac:dyDescent="1">
      <c r="A2677" t="s">
        <v>2717</v>
      </c>
      <c r="B2677" t="s">
        <v>8043</v>
      </c>
      <c r="C2677" t="s">
        <v>8027</v>
      </c>
      <c r="D2677" t="s">
        <v>8033</v>
      </c>
      <c r="E2677" s="1">
        <v>44981</v>
      </c>
      <c r="F2677">
        <v>2391.75</v>
      </c>
      <c r="G2677">
        <v>240</v>
      </c>
      <c r="H2677" t="s">
        <v>6</v>
      </c>
      <c r="I2677" t="str">
        <f>_xlfn.XLOOKUP(shipments[[#This Row],[SPID]],people[SPID],people[Sales_person],"NA",0)</f>
        <v>Ches Bonnell</v>
      </c>
      <c r="J2677">
        <f>YEAR(shipments[[#This Row],[Shipdate]])</f>
        <v>2023</v>
      </c>
      <c r="K2677">
        <f>MONTH(shipments[[#This Row],[Shipdate]])</f>
        <v>2</v>
      </c>
      <c r="L2677" t="str">
        <f>TEXT(shipments[[#This Row],[Shipdate]],"mmmm")</f>
        <v>February</v>
      </c>
      <c r="M2677">
        <f>_xlfn.XLOOKUP(shipments[[#This Row],[PID]],products[PID],products[Cost_per_box],"NA",0)</f>
        <v>6.8</v>
      </c>
      <c r="N2677">
        <f>shipments[[#This Row],[Boxes]]*shipments[[#This Row],[Cost Per Box]]</f>
        <v>1632</v>
      </c>
      <c r="O2677">
        <f>shipments[[#This Row],[Sales Amount]]-shipments[[#This Row],[Total Cost]]</f>
        <v>759.75</v>
      </c>
      <c r="P2677" s="9">
        <f>shipments[[#This Row],[Profit]]/shipments[[#This Row],[Sales Amount]]</f>
        <v>0.3176544371276262</v>
      </c>
    </row>
    <row r="2678" spans="1:16" x14ac:dyDescent="1">
      <c r="A2678" t="s">
        <v>2718</v>
      </c>
      <c r="B2678" t="s">
        <v>8043</v>
      </c>
      <c r="C2678" t="s">
        <v>8028</v>
      </c>
      <c r="D2678" t="s">
        <v>8032</v>
      </c>
      <c r="E2678" s="1">
        <v>44957</v>
      </c>
      <c r="F2678">
        <v>2076.75</v>
      </c>
      <c r="G2678">
        <v>77</v>
      </c>
      <c r="H2678" t="s">
        <v>6</v>
      </c>
      <c r="I2678" t="str">
        <f>_xlfn.XLOOKUP(shipments[[#This Row],[SPID]],people[SPID],people[Sales_person],"NA",0)</f>
        <v>Ches Bonnell</v>
      </c>
      <c r="J2678">
        <f>YEAR(shipments[[#This Row],[Shipdate]])</f>
        <v>2023</v>
      </c>
      <c r="K2678">
        <f>MONTH(shipments[[#This Row],[Shipdate]])</f>
        <v>1</v>
      </c>
      <c r="L2678" t="str">
        <f>TEXT(shipments[[#This Row],[Shipdate]],"mmmm")</f>
        <v>January</v>
      </c>
      <c r="M2678">
        <f>_xlfn.XLOOKUP(shipments[[#This Row],[PID]],products[PID],products[Cost_per_box],"NA",0)</f>
        <v>5.04</v>
      </c>
      <c r="N2678">
        <f>shipments[[#This Row],[Boxes]]*shipments[[#This Row],[Cost Per Box]]</f>
        <v>388.08</v>
      </c>
      <c r="O2678">
        <f>shipments[[#This Row],[Sales Amount]]-shipments[[#This Row],[Total Cost]]</f>
        <v>1688.67</v>
      </c>
      <c r="P2678" s="9">
        <f>shipments[[#This Row],[Profit]]/shipments[[#This Row],[Sales Amount]]</f>
        <v>0.8131310942578549</v>
      </c>
    </row>
    <row r="2679" spans="1:16" x14ac:dyDescent="1">
      <c r="A2679" t="s">
        <v>2719</v>
      </c>
      <c r="B2679" t="s">
        <v>8043</v>
      </c>
      <c r="C2679" t="s">
        <v>8029</v>
      </c>
      <c r="D2679" t="s">
        <v>8033</v>
      </c>
      <c r="E2679" s="1">
        <v>45280</v>
      </c>
      <c r="F2679">
        <v>1086.75</v>
      </c>
      <c r="G2679">
        <v>99</v>
      </c>
      <c r="H2679" t="s">
        <v>6</v>
      </c>
      <c r="I2679" t="str">
        <f>_xlfn.XLOOKUP(shipments[[#This Row],[SPID]],people[SPID],people[Sales_person],"NA",0)</f>
        <v>Ches Bonnell</v>
      </c>
      <c r="J2679">
        <f>YEAR(shipments[[#This Row],[Shipdate]])</f>
        <v>2023</v>
      </c>
      <c r="K2679">
        <f>MONTH(shipments[[#This Row],[Shipdate]])</f>
        <v>12</v>
      </c>
      <c r="L2679" t="str">
        <f>TEXT(shipments[[#This Row],[Shipdate]],"mmmm")</f>
        <v>December</v>
      </c>
      <c r="M2679">
        <f>_xlfn.XLOOKUP(shipments[[#This Row],[PID]],products[PID],products[Cost_per_box],"NA",0)</f>
        <v>2.76</v>
      </c>
      <c r="N2679">
        <f>shipments[[#This Row],[Boxes]]*shipments[[#This Row],[Cost Per Box]]</f>
        <v>273.23999999999995</v>
      </c>
      <c r="O2679">
        <f>shipments[[#This Row],[Sales Amount]]-shipments[[#This Row],[Total Cost]]</f>
        <v>813.51</v>
      </c>
      <c r="P2679" s="9">
        <f>shipments[[#This Row],[Profit]]/shipments[[#This Row],[Sales Amount]]</f>
        <v>0.74857142857142855</v>
      </c>
    </row>
    <row r="2680" spans="1:16" x14ac:dyDescent="1">
      <c r="A2680" t="s">
        <v>2720</v>
      </c>
      <c r="B2680" t="s">
        <v>8043</v>
      </c>
      <c r="C2680" t="s">
        <v>8029</v>
      </c>
      <c r="D2680" t="s">
        <v>8036</v>
      </c>
      <c r="E2680" s="1">
        <v>45455</v>
      </c>
      <c r="F2680">
        <v>17599.5</v>
      </c>
      <c r="G2680">
        <v>1467</v>
      </c>
      <c r="H2680" t="s">
        <v>6</v>
      </c>
      <c r="I2680" t="str">
        <f>_xlfn.XLOOKUP(shipments[[#This Row],[SPID]],people[SPID],people[Sales_person],"NA",0)</f>
        <v>Ches Bonnell</v>
      </c>
      <c r="J2680">
        <f>YEAR(shipments[[#This Row],[Shipdate]])</f>
        <v>2024</v>
      </c>
      <c r="K2680">
        <f>MONTH(shipments[[#This Row],[Shipdate]])</f>
        <v>6</v>
      </c>
      <c r="L2680" t="str">
        <f>TEXT(shipments[[#This Row],[Shipdate]],"mmmm")</f>
        <v>June</v>
      </c>
      <c r="M2680">
        <f>_xlfn.XLOOKUP(shipments[[#This Row],[PID]],products[PID],products[Cost_per_box],"NA",0)</f>
        <v>2.76</v>
      </c>
      <c r="N2680">
        <f>shipments[[#This Row],[Boxes]]*shipments[[#This Row],[Cost Per Box]]</f>
        <v>4048.9199999999996</v>
      </c>
      <c r="O2680">
        <f>shipments[[#This Row],[Sales Amount]]-shipments[[#This Row],[Total Cost]]</f>
        <v>13550.58</v>
      </c>
      <c r="P2680" s="9">
        <f>shipments[[#This Row],[Profit]]/shipments[[#This Row],[Sales Amount]]</f>
        <v>0.7699411915111225</v>
      </c>
    </row>
    <row r="2681" spans="1:16" x14ac:dyDescent="1">
      <c r="A2681" t="s">
        <v>2721</v>
      </c>
      <c r="B2681" t="s">
        <v>8043</v>
      </c>
      <c r="C2681" t="s">
        <v>8029</v>
      </c>
      <c r="D2681" t="s">
        <v>8036</v>
      </c>
      <c r="E2681" s="1">
        <v>45072</v>
      </c>
      <c r="F2681">
        <v>12519</v>
      </c>
      <c r="G2681">
        <v>1044</v>
      </c>
      <c r="H2681" t="s">
        <v>6</v>
      </c>
      <c r="I2681" t="str">
        <f>_xlfn.XLOOKUP(shipments[[#This Row],[SPID]],people[SPID],people[Sales_person],"NA",0)</f>
        <v>Ches Bonnell</v>
      </c>
      <c r="J2681">
        <f>YEAR(shipments[[#This Row],[Shipdate]])</f>
        <v>2023</v>
      </c>
      <c r="K2681">
        <f>MONTH(shipments[[#This Row],[Shipdate]])</f>
        <v>5</v>
      </c>
      <c r="L2681" t="str">
        <f>TEXT(shipments[[#This Row],[Shipdate]],"mmmm")</f>
        <v>May</v>
      </c>
      <c r="M2681">
        <f>_xlfn.XLOOKUP(shipments[[#This Row],[PID]],products[PID],products[Cost_per_box],"NA",0)</f>
        <v>2.76</v>
      </c>
      <c r="N2681">
        <f>shipments[[#This Row],[Boxes]]*shipments[[#This Row],[Cost Per Box]]</f>
        <v>2881.4399999999996</v>
      </c>
      <c r="O2681">
        <f>shipments[[#This Row],[Sales Amount]]-shipments[[#This Row],[Total Cost]]</f>
        <v>9637.5600000000013</v>
      </c>
      <c r="P2681" s="9">
        <f>shipments[[#This Row],[Profit]]/shipments[[#This Row],[Sales Amount]]</f>
        <v>0.76983465132997853</v>
      </c>
    </row>
    <row r="2682" spans="1:16" x14ac:dyDescent="1">
      <c r="A2682" t="s">
        <v>2722</v>
      </c>
      <c r="B2682" t="s">
        <v>8043</v>
      </c>
      <c r="C2682" t="s">
        <v>8029</v>
      </c>
      <c r="D2682" t="s">
        <v>8037</v>
      </c>
      <c r="E2682" s="1">
        <v>45539</v>
      </c>
      <c r="F2682">
        <v>2576.25</v>
      </c>
      <c r="G2682">
        <v>258</v>
      </c>
      <c r="H2682" t="s">
        <v>25</v>
      </c>
      <c r="I2682" t="str">
        <f>_xlfn.XLOOKUP(shipments[[#This Row],[SPID]],people[SPID],people[Sales_person],"NA",0)</f>
        <v>Ches Bonnell</v>
      </c>
      <c r="J2682">
        <f>YEAR(shipments[[#This Row],[Shipdate]])</f>
        <v>2024</v>
      </c>
      <c r="K2682">
        <f>MONTH(shipments[[#This Row],[Shipdate]])</f>
        <v>9</v>
      </c>
      <c r="L2682" t="str">
        <f>TEXT(shipments[[#This Row],[Shipdate]],"mmmm")</f>
        <v>September</v>
      </c>
      <c r="M2682">
        <f>_xlfn.XLOOKUP(shipments[[#This Row],[PID]],products[PID],products[Cost_per_box],"NA",0)</f>
        <v>2.76</v>
      </c>
      <c r="N2682">
        <f>shipments[[#This Row],[Boxes]]*shipments[[#This Row],[Cost Per Box]]</f>
        <v>712.07999999999993</v>
      </c>
      <c r="O2682">
        <f>shipments[[#This Row],[Sales Amount]]-shipments[[#This Row],[Total Cost]]</f>
        <v>1864.17</v>
      </c>
      <c r="P2682" s="9">
        <f>shipments[[#This Row],[Profit]]/shipments[[#This Row],[Sales Amount]]</f>
        <v>0.72359825327510918</v>
      </c>
    </row>
    <row r="2683" spans="1:16" x14ac:dyDescent="1">
      <c r="A2683" t="s">
        <v>2723</v>
      </c>
      <c r="B2683" t="s">
        <v>8043</v>
      </c>
      <c r="C2683" t="s">
        <v>8030</v>
      </c>
      <c r="D2683" t="s">
        <v>8032</v>
      </c>
      <c r="E2683" s="1">
        <v>45250</v>
      </c>
      <c r="F2683">
        <v>285.75</v>
      </c>
      <c r="G2683">
        <v>29</v>
      </c>
      <c r="H2683" t="s">
        <v>6</v>
      </c>
      <c r="I2683" t="str">
        <f>_xlfn.XLOOKUP(shipments[[#This Row],[SPID]],people[SPID],people[Sales_person],"NA",0)</f>
        <v>Ches Bonnell</v>
      </c>
      <c r="J2683">
        <f>YEAR(shipments[[#This Row],[Shipdate]])</f>
        <v>2023</v>
      </c>
      <c r="K2683">
        <f>MONTH(shipments[[#This Row],[Shipdate]])</f>
        <v>11</v>
      </c>
      <c r="L2683" t="str">
        <f>TEXT(shipments[[#This Row],[Shipdate]],"mmmm")</f>
        <v>November</v>
      </c>
      <c r="M2683">
        <f>_xlfn.XLOOKUP(shipments[[#This Row],[PID]],products[PID],products[Cost_per_box],"NA",0)</f>
        <v>3.32</v>
      </c>
      <c r="N2683">
        <f>shipments[[#This Row],[Boxes]]*shipments[[#This Row],[Cost Per Box]]</f>
        <v>96.28</v>
      </c>
      <c r="O2683">
        <f>shipments[[#This Row],[Sales Amount]]-shipments[[#This Row],[Total Cost]]</f>
        <v>189.47</v>
      </c>
      <c r="P2683" s="9">
        <f>shipments[[#This Row],[Profit]]/shipments[[#This Row],[Sales Amount]]</f>
        <v>0.66306211723534558</v>
      </c>
    </row>
    <row r="2684" spans="1:16" x14ac:dyDescent="1">
      <c r="A2684" t="s">
        <v>2724</v>
      </c>
      <c r="B2684" t="s">
        <v>8043</v>
      </c>
      <c r="C2684" t="s">
        <v>8030</v>
      </c>
      <c r="D2684" t="s">
        <v>8032</v>
      </c>
      <c r="E2684" s="1">
        <v>45194</v>
      </c>
      <c r="F2684">
        <v>3512.25</v>
      </c>
      <c r="G2684">
        <v>391</v>
      </c>
      <c r="H2684" t="s">
        <v>6</v>
      </c>
      <c r="I2684" t="str">
        <f>_xlfn.XLOOKUP(shipments[[#This Row],[SPID]],people[SPID],people[Sales_person],"NA",0)</f>
        <v>Ches Bonnell</v>
      </c>
      <c r="J2684">
        <f>YEAR(shipments[[#This Row],[Shipdate]])</f>
        <v>2023</v>
      </c>
      <c r="K2684">
        <f>MONTH(shipments[[#This Row],[Shipdate]])</f>
        <v>9</v>
      </c>
      <c r="L2684" t="str">
        <f>TEXT(shipments[[#This Row],[Shipdate]],"mmmm")</f>
        <v>September</v>
      </c>
      <c r="M2684">
        <f>_xlfn.XLOOKUP(shipments[[#This Row],[PID]],products[PID],products[Cost_per_box],"NA",0)</f>
        <v>3.32</v>
      </c>
      <c r="N2684">
        <f>shipments[[#This Row],[Boxes]]*shipments[[#This Row],[Cost Per Box]]</f>
        <v>1298.1199999999999</v>
      </c>
      <c r="O2684">
        <f>shipments[[#This Row],[Sales Amount]]-shipments[[#This Row],[Total Cost]]</f>
        <v>2214.13</v>
      </c>
      <c r="P2684" s="9">
        <f>shipments[[#This Row],[Profit]]/shipments[[#This Row],[Sales Amount]]</f>
        <v>0.63040216385507863</v>
      </c>
    </row>
    <row r="2685" spans="1:16" x14ac:dyDescent="1">
      <c r="A2685" t="s">
        <v>2725</v>
      </c>
      <c r="B2685" t="s">
        <v>8043</v>
      </c>
      <c r="C2685" t="s">
        <v>8030</v>
      </c>
      <c r="D2685" t="s">
        <v>8033</v>
      </c>
      <c r="E2685" s="1">
        <v>45287</v>
      </c>
      <c r="F2685">
        <v>2929.5</v>
      </c>
      <c r="G2685">
        <v>293</v>
      </c>
      <c r="H2685" t="s">
        <v>6</v>
      </c>
      <c r="I2685" t="str">
        <f>_xlfn.XLOOKUP(shipments[[#This Row],[SPID]],people[SPID],people[Sales_person],"NA",0)</f>
        <v>Ches Bonnell</v>
      </c>
      <c r="J2685">
        <f>YEAR(shipments[[#This Row],[Shipdate]])</f>
        <v>2023</v>
      </c>
      <c r="K2685">
        <f>MONTH(shipments[[#This Row],[Shipdate]])</f>
        <v>12</v>
      </c>
      <c r="L2685" t="str">
        <f>TEXT(shipments[[#This Row],[Shipdate]],"mmmm")</f>
        <v>December</v>
      </c>
      <c r="M2685">
        <f>_xlfn.XLOOKUP(shipments[[#This Row],[PID]],products[PID],products[Cost_per_box],"NA",0)</f>
        <v>3.32</v>
      </c>
      <c r="N2685">
        <f>shipments[[#This Row],[Boxes]]*shipments[[#This Row],[Cost Per Box]]</f>
        <v>972.76</v>
      </c>
      <c r="O2685">
        <f>shipments[[#This Row],[Sales Amount]]-shipments[[#This Row],[Total Cost]]</f>
        <v>1956.74</v>
      </c>
      <c r="P2685" s="9">
        <f>shipments[[#This Row],[Profit]]/shipments[[#This Row],[Sales Amount]]</f>
        <v>0.66794333504010928</v>
      </c>
    </row>
    <row r="2686" spans="1:16" x14ac:dyDescent="1">
      <c r="A2686" t="s">
        <v>2726</v>
      </c>
      <c r="B2686" t="s">
        <v>8043</v>
      </c>
      <c r="C2686" t="s">
        <v>8030</v>
      </c>
      <c r="D2686" t="s">
        <v>8036</v>
      </c>
      <c r="E2686" s="1">
        <v>45132</v>
      </c>
      <c r="F2686">
        <v>6999.75</v>
      </c>
      <c r="G2686">
        <v>875</v>
      </c>
      <c r="H2686" t="s">
        <v>6</v>
      </c>
      <c r="I2686" t="str">
        <f>_xlfn.XLOOKUP(shipments[[#This Row],[SPID]],people[SPID],people[Sales_person],"NA",0)</f>
        <v>Ches Bonnell</v>
      </c>
      <c r="J2686">
        <f>YEAR(shipments[[#This Row],[Shipdate]])</f>
        <v>2023</v>
      </c>
      <c r="K2686">
        <f>MONTH(shipments[[#This Row],[Shipdate]])</f>
        <v>7</v>
      </c>
      <c r="L2686" t="str">
        <f>TEXT(shipments[[#This Row],[Shipdate]],"mmmm")</f>
        <v>July</v>
      </c>
      <c r="M2686">
        <f>_xlfn.XLOOKUP(shipments[[#This Row],[PID]],products[PID],products[Cost_per_box],"NA",0)</f>
        <v>3.32</v>
      </c>
      <c r="N2686">
        <f>shipments[[#This Row],[Boxes]]*shipments[[#This Row],[Cost Per Box]]</f>
        <v>2905</v>
      </c>
      <c r="O2686">
        <f>shipments[[#This Row],[Sales Amount]]-shipments[[#This Row],[Total Cost]]</f>
        <v>4094.75</v>
      </c>
      <c r="P2686" s="9">
        <f>shipments[[#This Row],[Profit]]/shipments[[#This Row],[Sales Amount]]</f>
        <v>0.58498517804207295</v>
      </c>
    </row>
    <row r="2687" spans="1:16" x14ac:dyDescent="1">
      <c r="A2687" t="s">
        <v>2727</v>
      </c>
      <c r="B2687" t="s">
        <v>8043</v>
      </c>
      <c r="C2687" t="s">
        <v>8030</v>
      </c>
      <c r="D2687" t="s">
        <v>8034</v>
      </c>
      <c r="E2687" s="1">
        <v>45163</v>
      </c>
      <c r="F2687">
        <v>2261.25</v>
      </c>
      <c r="G2687">
        <v>283</v>
      </c>
      <c r="H2687" t="s">
        <v>6</v>
      </c>
      <c r="I2687" t="str">
        <f>_xlfn.XLOOKUP(shipments[[#This Row],[SPID]],people[SPID],people[Sales_person],"NA",0)</f>
        <v>Ches Bonnell</v>
      </c>
      <c r="J2687">
        <f>YEAR(shipments[[#This Row],[Shipdate]])</f>
        <v>2023</v>
      </c>
      <c r="K2687">
        <f>MONTH(shipments[[#This Row],[Shipdate]])</f>
        <v>8</v>
      </c>
      <c r="L2687" t="str">
        <f>TEXT(shipments[[#This Row],[Shipdate]],"mmmm")</f>
        <v>August</v>
      </c>
      <c r="M2687">
        <f>_xlfn.XLOOKUP(shipments[[#This Row],[PID]],products[PID],products[Cost_per_box],"NA",0)</f>
        <v>3.32</v>
      </c>
      <c r="N2687">
        <f>shipments[[#This Row],[Boxes]]*shipments[[#This Row],[Cost Per Box]]</f>
        <v>939.56</v>
      </c>
      <c r="O2687">
        <f>shipments[[#This Row],[Sales Amount]]-shipments[[#This Row],[Total Cost]]</f>
        <v>1321.69</v>
      </c>
      <c r="P2687" s="9">
        <f>shipments[[#This Row],[Profit]]/shipments[[#This Row],[Sales Amount]]</f>
        <v>0.58449530127142069</v>
      </c>
    </row>
    <row r="2688" spans="1:16" x14ac:dyDescent="1">
      <c r="A2688" t="s">
        <v>2728</v>
      </c>
      <c r="B2688" t="s">
        <v>8043</v>
      </c>
      <c r="C2688" t="s">
        <v>8030</v>
      </c>
      <c r="D2688" t="s">
        <v>8033</v>
      </c>
      <c r="E2688" s="1">
        <v>45393</v>
      </c>
      <c r="F2688">
        <v>2819.25</v>
      </c>
      <c r="G2688">
        <v>403</v>
      </c>
      <c r="H2688" t="s">
        <v>6</v>
      </c>
      <c r="I2688" t="str">
        <f>_xlfn.XLOOKUP(shipments[[#This Row],[SPID]],people[SPID],people[Sales_person],"NA",0)</f>
        <v>Ches Bonnell</v>
      </c>
      <c r="J2688">
        <f>YEAR(shipments[[#This Row],[Shipdate]])</f>
        <v>2024</v>
      </c>
      <c r="K2688">
        <f>MONTH(shipments[[#This Row],[Shipdate]])</f>
        <v>4</v>
      </c>
      <c r="L2688" t="str">
        <f>TEXT(shipments[[#This Row],[Shipdate]],"mmmm")</f>
        <v>April</v>
      </c>
      <c r="M2688">
        <f>_xlfn.XLOOKUP(shipments[[#This Row],[PID]],products[PID],products[Cost_per_box],"NA",0)</f>
        <v>3.32</v>
      </c>
      <c r="N2688">
        <f>shipments[[#This Row],[Boxes]]*shipments[[#This Row],[Cost Per Box]]</f>
        <v>1337.96</v>
      </c>
      <c r="O2688">
        <f>shipments[[#This Row],[Sales Amount]]-shipments[[#This Row],[Total Cost]]</f>
        <v>1481.29</v>
      </c>
      <c r="P2688" s="9">
        <f>shipments[[#This Row],[Profit]]/shipments[[#This Row],[Sales Amount]]</f>
        <v>0.52541988117407112</v>
      </c>
    </row>
    <row r="2689" spans="1:16" x14ac:dyDescent="1">
      <c r="A2689" t="s">
        <v>2729</v>
      </c>
      <c r="B2689" t="s">
        <v>8043</v>
      </c>
      <c r="C2689" t="s">
        <v>8031</v>
      </c>
      <c r="D2689" t="s">
        <v>8036</v>
      </c>
      <c r="E2689" s="1">
        <v>45128</v>
      </c>
      <c r="F2689">
        <v>11283.75</v>
      </c>
      <c r="G2689">
        <v>594</v>
      </c>
      <c r="H2689" t="s">
        <v>6</v>
      </c>
      <c r="I2689" t="str">
        <f>_xlfn.XLOOKUP(shipments[[#This Row],[SPID]],people[SPID],people[Sales_person],"NA",0)</f>
        <v>Ches Bonnell</v>
      </c>
      <c r="J2689">
        <f>YEAR(shipments[[#This Row],[Shipdate]])</f>
        <v>2023</v>
      </c>
      <c r="K2689">
        <f>MONTH(shipments[[#This Row],[Shipdate]])</f>
        <v>7</v>
      </c>
      <c r="L2689" t="str">
        <f>TEXT(shipments[[#This Row],[Shipdate]],"mmmm")</f>
        <v>July</v>
      </c>
      <c r="M2689">
        <f>_xlfn.XLOOKUP(shipments[[#This Row],[PID]],products[PID],products[Cost_per_box],"NA",0)</f>
        <v>2.65</v>
      </c>
      <c r="N2689">
        <f>shipments[[#This Row],[Boxes]]*shipments[[#This Row],[Cost Per Box]]</f>
        <v>1574.1</v>
      </c>
      <c r="O2689">
        <f>shipments[[#This Row],[Sales Amount]]-shipments[[#This Row],[Total Cost]]</f>
        <v>9709.65</v>
      </c>
      <c r="P2689" s="9">
        <f>shipments[[#This Row],[Profit]]/shipments[[#This Row],[Sales Amount]]</f>
        <v>0.86049850448654031</v>
      </c>
    </row>
    <row r="2690" spans="1:16" x14ac:dyDescent="1">
      <c r="A2690" t="s">
        <v>2730</v>
      </c>
      <c r="B2690" t="s">
        <v>8043</v>
      </c>
      <c r="C2690" t="s">
        <v>8031</v>
      </c>
      <c r="D2690" t="s">
        <v>8035</v>
      </c>
      <c r="E2690" s="1">
        <v>44929</v>
      </c>
      <c r="F2690">
        <v>8354.25</v>
      </c>
      <c r="G2690">
        <v>380</v>
      </c>
      <c r="H2690" t="s">
        <v>6</v>
      </c>
      <c r="I2690" t="str">
        <f>_xlfn.XLOOKUP(shipments[[#This Row],[SPID]],people[SPID],people[Sales_person],"NA",0)</f>
        <v>Ches Bonnell</v>
      </c>
      <c r="J2690">
        <f>YEAR(shipments[[#This Row],[Shipdate]])</f>
        <v>2023</v>
      </c>
      <c r="K2690">
        <f>MONTH(shipments[[#This Row],[Shipdate]])</f>
        <v>1</v>
      </c>
      <c r="L2690" t="str">
        <f>TEXT(shipments[[#This Row],[Shipdate]],"mmmm")</f>
        <v>January</v>
      </c>
      <c r="M2690">
        <f>_xlfn.XLOOKUP(shipments[[#This Row],[PID]],products[PID],products[Cost_per_box],"NA",0)</f>
        <v>2.65</v>
      </c>
      <c r="N2690">
        <f>shipments[[#This Row],[Boxes]]*shipments[[#This Row],[Cost Per Box]]</f>
        <v>1007</v>
      </c>
      <c r="O2690">
        <f>shipments[[#This Row],[Sales Amount]]-shipments[[#This Row],[Total Cost]]</f>
        <v>7347.25</v>
      </c>
      <c r="P2690" s="9">
        <f>shipments[[#This Row],[Profit]]/shipments[[#This Row],[Sales Amount]]</f>
        <v>0.87946254900200493</v>
      </c>
    </row>
    <row r="2691" spans="1:16" x14ac:dyDescent="1">
      <c r="A2691" t="s">
        <v>2731</v>
      </c>
      <c r="B2691" t="s">
        <v>8043</v>
      </c>
      <c r="C2691" t="s">
        <v>8031</v>
      </c>
      <c r="D2691" t="s">
        <v>8037</v>
      </c>
      <c r="E2691" s="1">
        <v>44972</v>
      </c>
      <c r="F2691">
        <v>4133.25</v>
      </c>
      <c r="G2691">
        <v>197</v>
      </c>
      <c r="H2691" t="s">
        <v>6</v>
      </c>
      <c r="I2691" t="str">
        <f>_xlfn.XLOOKUP(shipments[[#This Row],[SPID]],people[SPID],people[Sales_person],"NA",0)</f>
        <v>Ches Bonnell</v>
      </c>
      <c r="J2691">
        <f>YEAR(shipments[[#This Row],[Shipdate]])</f>
        <v>2023</v>
      </c>
      <c r="K2691">
        <f>MONTH(shipments[[#This Row],[Shipdate]])</f>
        <v>2</v>
      </c>
      <c r="L2691" t="str">
        <f>TEXT(shipments[[#This Row],[Shipdate]],"mmmm")</f>
        <v>February</v>
      </c>
      <c r="M2691">
        <f>_xlfn.XLOOKUP(shipments[[#This Row],[PID]],products[PID],products[Cost_per_box],"NA",0)</f>
        <v>2.65</v>
      </c>
      <c r="N2691">
        <f>shipments[[#This Row],[Boxes]]*shipments[[#This Row],[Cost Per Box]]</f>
        <v>522.04999999999995</v>
      </c>
      <c r="O2691">
        <f>shipments[[#This Row],[Sales Amount]]-shipments[[#This Row],[Total Cost]]</f>
        <v>3611.2</v>
      </c>
      <c r="P2691" s="9">
        <f>shipments[[#This Row],[Profit]]/shipments[[#This Row],[Sales Amount]]</f>
        <v>0.87369503417407601</v>
      </c>
    </row>
    <row r="2692" spans="1:16" x14ac:dyDescent="1">
      <c r="A2692" t="s">
        <v>2732</v>
      </c>
      <c r="B2692" t="s">
        <v>8043</v>
      </c>
      <c r="C2692" t="s">
        <v>8031</v>
      </c>
      <c r="D2692" t="s">
        <v>8036</v>
      </c>
      <c r="E2692" s="1">
        <v>45349</v>
      </c>
      <c r="F2692">
        <v>10593</v>
      </c>
      <c r="G2692">
        <v>505</v>
      </c>
      <c r="H2692" t="s">
        <v>6</v>
      </c>
      <c r="I2692" t="str">
        <f>_xlfn.XLOOKUP(shipments[[#This Row],[SPID]],people[SPID],people[Sales_person],"NA",0)</f>
        <v>Ches Bonnell</v>
      </c>
      <c r="J2692">
        <f>YEAR(shipments[[#This Row],[Shipdate]])</f>
        <v>2024</v>
      </c>
      <c r="K2692">
        <f>MONTH(shipments[[#This Row],[Shipdate]])</f>
        <v>2</v>
      </c>
      <c r="L2692" t="str">
        <f>TEXT(shipments[[#This Row],[Shipdate]],"mmmm")</f>
        <v>February</v>
      </c>
      <c r="M2692">
        <f>_xlfn.XLOOKUP(shipments[[#This Row],[PID]],products[PID],products[Cost_per_box],"NA",0)</f>
        <v>2.65</v>
      </c>
      <c r="N2692">
        <f>shipments[[#This Row],[Boxes]]*shipments[[#This Row],[Cost Per Box]]</f>
        <v>1338.25</v>
      </c>
      <c r="O2692">
        <f>shipments[[#This Row],[Sales Amount]]-shipments[[#This Row],[Total Cost]]</f>
        <v>9254.75</v>
      </c>
      <c r="P2692" s="9">
        <f>shipments[[#This Row],[Profit]]/shipments[[#This Row],[Sales Amount]]</f>
        <v>0.87366657226470312</v>
      </c>
    </row>
    <row r="2693" spans="1:16" x14ac:dyDescent="1">
      <c r="A2693" t="s">
        <v>2733</v>
      </c>
      <c r="B2693" t="s">
        <v>8043</v>
      </c>
      <c r="C2693" t="s">
        <v>8010</v>
      </c>
      <c r="D2693" t="s">
        <v>8037</v>
      </c>
      <c r="E2693" s="1">
        <v>45238</v>
      </c>
      <c r="F2693">
        <v>6867</v>
      </c>
      <c r="G2693">
        <v>430</v>
      </c>
      <c r="H2693" t="s">
        <v>6</v>
      </c>
      <c r="I2693" t="str">
        <f>_xlfn.XLOOKUP(shipments[[#This Row],[SPID]],people[SPID],people[Sales_person],"NA",0)</f>
        <v>Ches Bonnell</v>
      </c>
      <c r="J2693">
        <f>YEAR(shipments[[#This Row],[Shipdate]])</f>
        <v>2023</v>
      </c>
      <c r="K2693">
        <f>MONTH(shipments[[#This Row],[Shipdate]])</f>
        <v>11</v>
      </c>
      <c r="L2693" t="str">
        <f>TEXT(shipments[[#This Row],[Shipdate]],"mmmm")</f>
        <v>November</v>
      </c>
      <c r="M2693">
        <f>_xlfn.XLOOKUP(shipments[[#This Row],[PID]],products[PID],products[Cost_per_box],"NA",0)</f>
        <v>5.26</v>
      </c>
      <c r="N2693">
        <f>shipments[[#This Row],[Boxes]]*shipments[[#This Row],[Cost Per Box]]</f>
        <v>2261.7999999999997</v>
      </c>
      <c r="O2693">
        <f>shipments[[#This Row],[Sales Amount]]-shipments[[#This Row],[Total Cost]]</f>
        <v>4605.2000000000007</v>
      </c>
      <c r="P2693" s="9">
        <f>shipments[[#This Row],[Profit]]/shipments[[#This Row],[Sales Amount]]</f>
        <v>0.67062763943497894</v>
      </c>
    </row>
    <row r="2694" spans="1:16" x14ac:dyDescent="1">
      <c r="A2694" t="s">
        <v>2734</v>
      </c>
      <c r="B2694" t="s">
        <v>8043</v>
      </c>
      <c r="C2694" t="s">
        <v>8010</v>
      </c>
      <c r="D2694" t="s">
        <v>8036</v>
      </c>
      <c r="E2694" s="1">
        <v>45541</v>
      </c>
      <c r="F2694">
        <v>2414.25</v>
      </c>
      <c r="G2694">
        <v>186</v>
      </c>
      <c r="H2694" t="s">
        <v>25</v>
      </c>
      <c r="I2694" t="str">
        <f>_xlfn.XLOOKUP(shipments[[#This Row],[SPID]],people[SPID],people[Sales_person],"NA",0)</f>
        <v>Ches Bonnell</v>
      </c>
      <c r="J2694">
        <f>YEAR(shipments[[#This Row],[Shipdate]])</f>
        <v>2024</v>
      </c>
      <c r="K2694">
        <f>MONTH(shipments[[#This Row],[Shipdate]])</f>
        <v>9</v>
      </c>
      <c r="L2694" t="str">
        <f>TEXT(shipments[[#This Row],[Shipdate]],"mmmm")</f>
        <v>September</v>
      </c>
      <c r="M2694">
        <f>_xlfn.XLOOKUP(shipments[[#This Row],[PID]],products[PID],products[Cost_per_box],"NA",0)</f>
        <v>5.26</v>
      </c>
      <c r="N2694">
        <f>shipments[[#This Row],[Boxes]]*shipments[[#This Row],[Cost Per Box]]</f>
        <v>978.36</v>
      </c>
      <c r="O2694">
        <f>shipments[[#This Row],[Sales Amount]]-shipments[[#This Row],[Total Cost]]</f>
        <v>1435.8899999999999</v>
      </c>
      <c r="P2694" s="9">
        <f>shipments[[#This Row],[Profit]]/shipments[[#This Row],[Sales Amount]]</f>
        <v>0.59475613544579053</v>
      </c>
    </row>
    <row r="2695" spans="1:16" x14ac:dyDescent="1">
      <c r="A2695" t="s">
        <v>2735</v>
      </c>
      <c r="B2695" t="s">
        <v>8043</v>
      </c>
      <c r="C2695" t="s">
        <v>8010</v>
      </c>
      <c r="D2695" t="s">
        <v>8032</v>
      </c>
      <c r="E2695" s="1">
        <v>45512</v>
      </c>
      <c r="F2695">
        <v>5181.75</v>
      </c>
      <c r="G2695">
        <v>324</v>
      </c>
      <c r="H2695" t="s">
        <v>17</v>
      </c>
      <c r="I2695" t="str">
        <f>_xlfn.XLOOKUP(shipments[[#This Row],[SPID]],people[SPID],people[Sales_person],"NA",0)</f>
        <v>Ches Bonnell</v>
      </c>
      <c r="J2695">
        <f>YEAR(shipments[[#This Row],[Shipdate]])</f>
        <v>2024</v>
      </c>
      <c r="K2695">
        <f>MONTH(shipments[[#This Row],[Shipdate]])</f>
        <v>8</v>
      </c>
      <c r="L2695" t="str">
        <f>TEXT(shipments[[#This Row],[Shipdate]],"mmmm")</f>
        <v>August</v>
      </c>
      <c r="M2695">
        <f>_xlfn.XLOOKUP(shipments[[#This Row],[PID]],products[PID],products[Cost_per_box],"NA",0)</f>
        <v>5.26</v>
      </c>
      <c r="N2695">
        <f>shipments[[#This Row],[Boxes]]*shipments[[#This Row],[Cost Per Box]]</f>
        <v>1704.24</v>
      </c>
      <c r="O2695">
        <f>shipments[[#This Row],[Sales Amount]]-shipments[[#This Row],[Total Cost]]</f>
        <v>3477.51</v>
      </c>
      <c r="P2695" s="9">
        <f>shipments[[#This Row],[Profit]]/shipments[[#This Row],[Sales Amount]]</f>
        <v>0.67110725141120287</v>
      </c>
    </row>
    <row r="2696" spans="1:16" x14ac:dyDescent="1">
      <c r="A2696" t="s">
        <v>2736</v>
      </c>
      <c r="B2696" t="s">
        <v>8043</v>
      </c>
      <c r="C2696" t="s">
        <v>8010</v>
      </c>
      <c r="D2696" t="s">
        <v>8037</v>
      </c>
      <c r="E2696" s="1">
        <v>45009</v>
      </c>
      <c r="F2696">
        <v>1998</v>
      </c>
      <c r="G2696">
        <v>143</v>
      </c>
      <c r="H2696" t="s">
        <v>6</v>
      </c>
      <c r="I2696" t="str">
        <f>_xlfn.XLOOKUP(shipments[[#This Row],[SPID]],people[SPID],people[Sales_person],"NA",0)</f>
        <v>Ches Bonnell</v>
      </c>
      <c r="J2696">
        <f>YEAR(shipments[[#This Row],[Shipdate]])</f>
        <v>2023</v>
      </c>
      <c r="K2696">
        <f>MONTH(shipments[[#This Row],[Shipdate]])</f>
        <v>3</v>
      </c>
      <c r="L2696" t="str">
        <f>TEXT(shipments[[#This Row],[Shipdate]],"mmmm")</f>
        <v>March</v>
      </c>
      <c r="M2696">
        <f>_xlfn.XLOOKUP(shipments[[#This Row],[PID]],products[PID],products[Cost_per_box],"NA",0)</f>
        <v>5.26</v>
      </c>
      <c r="N2696">
        <f>shipments[[#This Row],[Boxes]]*shipments[[#This Row],[Cost Per Box]]</f>
        <v>752.18</v>
      </c>
      <c r="O2696">
        <f>shipments[[#This Row],[Sales Amount]]-shipments[[#This Row],[Total Cost]]</f>
        <v>1245.8200000000002</v>
      </c>
      <c r="P2696" s="9">
        <f>shipments[[#This Row],[Profit]]/shipments[[#This Row],[Sales Amount]]</f>
        <v>0.62353353353353358</v>
      </c>
    </row>
    <row r="2697" spans="1:16" x14ac:dyDescent="1">
      <c r="A2697" t="s">
        <v>2737</v>
      </c>
      <c r="B2697" t="s">
        <v>8043</v>
      </c>
      <c r="C2697" t="s">
        <v>8011</v>
      </c>
      <c r="D2697" t="s">
        <v>8035</v>
      </c>
      <c r="E2697" s="1">
        <v>45463</v>
      </c>
      <c r="F2697">
        <v>6115.5</v>
      </c>
      <c r="G2697">
        <v>383</v>
      </c>
      <c r="H2697" t="s">
        <v>6</v>
      </c>
      <c r="I2697" t="str">
        <f>_xlfn.XLOOKUP(shipments[[#This Row],[SPID]],people[SPID],people[Sales_person],"NA",0)</f>
        <v>Ches Bonnell</v>
      </c>
      <c r="J2697">
        <f>YEAR(shipments[[#This Row],[Shipdate]])</f>
        <v>2024</v>
      </c>
      <c r="K2697">
        <f>MONTH(shipments[[#This Row],[Shipdate]])</f>
        <v>6</v>
      </c>
      <c r="L2697" t="str">
        <f>TEXT(shipments[[#This Row],[Shipdate]],"mmmm")</f>
        <v>June</v>
      </c>
      <c r="M2697">
        <f>_xlfn.XLOOKUP(shipments[[#This Row],[PID]],products[PID],products[Cost_per_box],"NA",0)</f>
        <v>7.48</v>
      </c>
      <c r="N2697">
        <f>shipments[[#This Row],[Boxes]]*shipments[[#This Row],[Cost Per Box]]</f>
        <v>2864.84</v>
      </c>
      <c r="O2697">
        <f>shipments[[#This Row],[Sales Amount]]-shipments[[#This Row],[Total Cost]]</f>
        <v>3250.66</v>
      </c>
      <c r="P2697" s="9">
        <f>shipments[[#This Row],[Profit]]/shipments[[#This Row],[Sales Amount]]</f>
        <v>0.53154443626849801</v>
      </c>
    </row>
    <row r="2698" spans="1:16" x14ac:dyDescent="1">
      <c r="A2698" t="s">
        <v>2738</v>
      </c>
      <c r="B2698" t="s">
        <v>8043</v>
      </c>
      <c r="C2698" t="s">
        <v>8013</v>
      </c>
      <c r="D2698" t="s">
        <v>8035</v>
      </c>
      <c r="E2698" s="1">
        <v>45448</v>
      </c>
      <c r="F2698">
        <v>2326.5</v>
      </c>
      <c r="G2698">
        <v>333</v>
      </c>
      <c r="H2698" t="s">
        <v>39</v>
      </c>
      <c r="I2698" t="str">
        <f>_xlfn.XLOOKUP(shipments[[#This Row],[SPID]],people[SPID],people[Sales_person],"NA",0)</f>
        <v>Ches Bonnell</v>
      </c>
      <c r="J2698">
        <f>YEAR(shipments[[#This Row],[Shipdate]])</f>
        <v>2024</v>
      </c>
      <c r="K2698">
        <f>MONTH(shipments[[#This Row],[Shipdate]])</f>
        <v>6</v>
      </c>
      <c r="L2698" t="str">
        <f>TEXT(shipments[[#This Row],[Shipdate]],"mmmm")</f>
        <v>June</v>
      </c>
      <c r="M2698">
        <f>_xlfn.XLOOKUP(shipments[[#This Row],[PID]],products[PID],products[Cost_per_box],"NA",0)</f>
        <v>3.85</v>
      </c>
      <c r="N2698">
        <f>shipments[[#This Row],[Boxes]]*shipments[[#This Row],[Cost Per Box]]</f>
        <v>1282.05</v>
      </c>
      <c r="O2698">
        <f>shipments[[#This Row],[Sales Amount]]-shipments[[#This Row],[Total Cost]]</f>
        <v>1044.45</v>
      </c>
      <c r="P2698" s="9">
        <f>shipments[[#This Row],[Profit]]/shipments[[#This Row],[Sales Amount]]</f>
        <v>0.44893617021276599</v>
      </c>
    </row>
    <row r="2699" spans="1:16" x14ac:dyDescent="1">
      <c r="A2699" t="s">
        <v>2739</v>
      </c>
      <c r="B2699" t="s">
        <v>8043</v>
      </c>
      <c r="C2699" t="s">
        <v>8013</v>
      </c>
      <c r="D2699" t="s">
        <v>8037</v>
      </c>
      <c r="E2699" s="1">
        <v>45128</v>
      </c>
      <c r="F2699">
        <v>4169.25</v>
      </c>
      <c r="G2699">
        <v>834</v>
      </c>
      <c r="H2699" t="s">
        <v>6</v>
      </c>
      <c r="I2699" t="str">
        <f>_xlfn.XLOOKUP(shipments[[#This Row],[SPID]],people[SPID],people[Sales_person],"NA",0)</f>
        <v>Ches Bonnell</v>
      </c>
      <c r="J2699">
        <f>YEAR(shipments[[#This Row],[Shipdate]])</f>
        <v>2023</v>
      </c>
      <c r="K2699">
        <f>MONTH(shipments[[#This Row],[Shipdate]])</f>
        <v>7</v>
      </c>
      <c r="L2699" t="str">
        <f>TEXT(shipments[[#This Row],[Shipdate]],"mmmm")</f>
        <v>July</v>
      </c>
      <c r="M2699">
        <f>_xlfn.XLOOKUP(shipments[[#This Row],[PID]],products[PID],products[Cost_per_box],"NA",0)</f>
        <v>3.85</v>
      </c>
      <c r="N2699">
        <f>shipments[[#This Row],[Boxes]]*shipments[[#This Row],[Cost Per Box]]</f>
        <v>3210.9</v>
      </c>
      <c r="O2699">
        <f>shipments[[#This Row],[Sales Amount]]-shipments[[#This Row],[Total Cost]]</f>
        <v>958.34999999999991</v>
      </c>
      <c r="P2699" s="9">
        <f>shipments[[#This Row],[Profit]]/shipments[[#This Row],[Sales Amount]]</f>
        <v>0.22986148587875516</v>
      </c>
    </row>
    <row r="2700" spans="1:16" x14ac:dyDescent="1">
      <c r="A2700" t="s">
        <v>2740</v>
      </c>
      <c r="B2700" t="s">
        <v>8043</v>
      </c>
      <c r="C2700" t="s">
        <v>8013</v>
      </c>
      <c r="D2700" t="s">
        <v>8032</v>
      </c>
      <c r="E2700" s="1">
        <v>45286</v>
      </c>
      <c r="F2700">
        <v>2949.75</v>
      </c>
      <c r="G2700">
        <v>492</v>
      </c>
      <c r="H2700" t="s">
        <v>6</v>
      </c>
      <c r="I2700" t="str">
        <f>_xlfn.XLOOKUP(shipments[[#This Row],[SPID]],people[SPID],people[Sales_person],"NA",0)</f>
        <v>Ches Bonnell</v>
      </c>
      <c r="J2700">
        <f>YEAR(shipments[[#This Row],[Shipdate]])</f>
        <v>2023</v>
      </c>
      <c r="K2700">
        <f>MONTH(shipments[[#This Row],[Shipdate]])</f>
        <v>12</v>
      </c>
      <c r="L2700" t="str">
        <f>TEXT(shipments[[#This Row],[Shipdate]],"mmmm")</f>
        <v>December</v>
      </c>
      <c r="M2700">
        <f>_xlfn.XLOOKUP(shipments[[#This Row],[PID]],products[PID],products[Cost_per_box],"NA",0)</f>
        <v>3.85</v>
      </c>
      <c r="N2700">
        <f>shipments[[#This Row],[Boxes]]*shipments[[#This Row],[Cost Per Box]]</f>
        <v>1894.2</v>
      </c>
      <c r="O2700">
        <f>shipments[[#This Row],[Sales Amount]]-shipments[[#This Row],[Total Cost]]</f>
        <v>1055.55</v>
      </c>
      <c r="P2700" s="9">
        <f>shipments[[#This Row],[Profit]]/shipments[[#This Row],[Sales Amount]]</f>
        <v>0.35784388507500636</v>
      </c>
    </row>
    <row r="2701" spans="1:16" x14ac:dyDescent="1">
      <c r="A2701" t="s">
        <v>2741</v>
      </c>
      <c r="B2701" t="s">
        <v>8043</v>
      </c>
      <c r="C2701" t="s">
        <v>8013</v>
      </c>
      <c r="D2701" t="s">
        <v>8034</v>
      </c>
      <c r="E2701" s="1">
        <v>45265</v>
      </c>
      <c r="F2701">
        <v>10401.75</v>
      </c>
      <c r="G2701">
        <v>1156</v>
      </c>
      <c r="H2701" t="s">
        <v>6</v>
      </c>
      <c r="I2701" t="str">
        <f>_xlfn.XLOOKUP(shipments[[#This Row],[SPID]],people[SPID],people[Sales_person],"NA",0)</f>
        <v>Ches Bonnell</v>
      </c>
      <c r="J2701">
        <f>YEAR(shipments[[#This Row],[Shipdate]])</f>
        <v>2023</v>
      </c>
      <c r="K2701">
        <f>MONTH(shipments[[#This Row],[Shipdate]])</f>
        <v>12</v>
      </c>
      <c r="L2701" t="str">
        <f>TEXT(shipments[[#This Row],[Shipdate]],"mmmm")</f>
        <v>December</v>
      </c>
      <c r="M2701">
        <f>_xlfn.XLOOKUP(shipments[[#This Row],[PID]],products[PID],products[Cost_per_box],"NA",0)</f>
        <v>3.85</v>
      </c>
      <c r="N2701">
        <f>shipments[[#This Row],[Boxes]]*shipments[[#This Row],[Cost Per Box]]</f>
        <v>4450.6000000000004</v>
      </c>
      <c r="O2701">
        <f>shipments[[#This Row],[Sales Amount]]-shipments[[#This Row],[Total Cost]]</f>
        <v>5951.15</v>
      </c>
      <c r="P2701" s="9">
        <f>shipments[[#This Row],[Profit]]/shipments[[#This Row],[Sales Amount]]</f>
        <v>0.5721296897156728</v>
      </c>
    </row>
    <row r="2702" spans="1:16" x14ac:dyDescent="1">
      <c r="A2702" t="s">
        <v>2742</v>
      </c>
      <c r="B2702" t="s">
        <v>8043</v>
      </c>
      <c r="C2702" t="s">
        <v>8013</v>
      </c>
      <c r="D2702" t="s">
        <v>8035</v>
      </c>
      <c r="E2702" s="1">
        <v>45555</v>
      </c>
      <c r="F2702">
        <v>7753.5</v>
      </c>
      <c r="G2702">
        <v>970</v>
      </c>
      <c r="H2702" t="s">
        <v>25</v>
      </c>
      <c r="I2702" t="str">
        <f>_xlfn.XLOOKUP(shipments[[#This Row],[SPID]],people[SPID],people[Sales_person],"NA",0)</f>
        <v>Ches Bonnell</v>
      </c>
      <c r="J2702">
        <f>YEAR(shipments[[#This Row],[Shipdate]])</f>
        <v>2024</v>
      </c>
      <c r="K2702">
        <f>MONTH(shipments[[#This Row],[Shipdate]])</f>
        <v>9</v>
      </c>
      <c r="L2702" t="str">
        <f>TEXT(shipments[[#This Row],[Shipdate]],"mmmm")</f>
        <v>September</v>
      </c>
      <c r="M2702">
        <f>_xlfn.XLOOKUP(shipments[[#This Row],[PID]],products[PID],products[Cost_per_box],"NA",0)</f>
        <v>3.85</v>
      </c>
      <c r="N2702">
        <f>shipments[[#This Row],[Boxes]]*shipments[[#This Row],[Cost Per Box]]</f>
        <v>3734.5</v>
      </c>
      <c r="O2702">
        <f>shipments[[#This Row],[Sales Amount]]-shipments[[#This Row],[Total Cost]]</f>
        <v>4019</v>
      </c>
      <c r="P2702" s="9">
        <f>shipments[[#This Row],[Profit]]/shipments[[#This Row],[Sales Amount]]</f>
        <v>0.51834655316953637</v>
      </c>
    </row>
    <row r="2703" spans="1:16" x14ac:dyDescent="1">
      <c r="A2703" t="s">
        <v>2743</v>
      </c>
      <c r="B2703" t="s">
        <v>8043</v>
      </c>
      <c r="C2703" t="s">
        <v>8013</v>
      </c>
      <c r="D2703" t="s">
        <v>8036</v>
      </c>
      <c r="E2703" s="1">
        <v>45036</v>
      </c>
      <c r="F2703">
        <v>3651.75</v>
      </c>
      <c r="G2703">
        <v>522</v>
      </c>
      <c r="H2703" t="s">
        <v>6</v>
      </c>
      <c r="I2703" t="str">
        <f>_xlfn.XLOOKUP(shipments[[#This Row],[SPID]],people[SPID],people[Sales_person],"NA",0)</f>
        <v>Ches Bonnell</v>
      </c>
      <c r="J2703">
        <f>YEAR(shipments[[#This Row],[Shipdate]])</f>
        <v>2023</v>
      </c>
      <c r="K2703">
        <f>MONTH(shipments[[#This Row],[Shipdate]])</f>
        <v>4</v>
      </c>
      <c r="L2703" t="str">
        <f>TEXT(shipments[[#This Row],[Shipdate]],"mmmm")</f>
        <v>April</v>
      </c>
      <c r="M2703">
        <f>_xlfn.XLOOKUP(shipments[[#This Row],[PID]],products[PID],products[Cost_per_box],"NA",0)</f>
        <v>3.85</v>
      </c>
      <c r="N2703">
        <f>shipments[[#This Row],[Boxes]]*shipments[[#This Row],[Cost Per Box]]</f>
        <v>2009.7</v>
      </c>
      <c r="O2703">
        <f>shipments[[#This Row],[Sales Amount]]-shipments[[#This Row],[Total Cost]]</f>
        <v>1642.05</v>
      </c>
      <c r="P2703" s="9">
        <f>shipments[[#This Row],[Profit]]/shipments[[#This Row],[Sales Amount]]</f>
        <v>0.44966112138016018</v>
      </c>
    </row>
    <row r="2704" spans="1:16" x14ac:dyDescent="1">
      <c r="A2704" t="s">
        <v>2744</v>
      </c>
      <c r="B2704" t="s">
        <v>8043</v>
      </c>
      <c r="C2704" t="s">
        <v>8013</v>
      </c>
      <c r="D2704" t="s">
        <v>8033</v>
      </c>
      <c r="E2704" s="1">
        <v>45278</v>
      </c>
      <c r="F2704">
        <v>5897.25</v>
      </c>
      <c r="G2704">
        <v>656</v>
      </c>
      <c r="H2704" t="s">
        <v>6</v>
      </c>
      <c r="I2704" t="str">
        <f>_xlfn.XLOOKUP(shipments[[#This Row],[SPID]],people[SPID],people[Sales_person],"NA",0)</f>
        <v>Ches Bonnell</v>
      </c>
      <c r="J2704">
        <f>YEAR(shipments[[#This Row],[Shipdate]])</f>
        <v>2023</v>
      </c>
      <c r="K2704">
        <f>MONTH(shipments[[#This Row],[Shipdate]])</f>
        <v>12</v>
      </c>
      <c r="L2704" t="str">
        <f>TEXT(shipments[[#This Row],[Shipdate]],"mmmm")</f>
        <v>December</v>
      </c>
      <c r="M2704">
        <f>_xlfn.XLOOKUP(shipments[[#This Row],[PID]],products[PID],products[Cost_per_box],"NA",0)</f>
        <v>3.85</v>
      </c>
      <c r="N2704">
        <f>shipments[[#This Row],[Boxes]]*shipments[[#This Row],[Cost Per Box]]</f>
        <v>2525.6</v>
      </c>
      <c r="O2704">
        <f>shipments[[#This Row],[Sales Amount]]-shipments[[#This Row],[Total Cost]]</f>
        <v>3371.65</v>
      </c>
      <c r="P2704" s="9">
        <f>shipments[[#This Row],[Profit]]/shipments[[#This Row],[Sales Amount]]</f>
        <v>0.57173258722285814</v>
      </c>
    </row>
    <row r="2705" spans="1:16" x14ac:dyDescent="1">
      <c r="A2705" t="s">
        <v>2745</v>
      </c>
      <c r="B2705" t="s">
        <v>8043</v>
      </c>
      <c r="C2705" t="s">
        <v>8013</v>
      </c>
      <c r="D2705" t="s">
        <v>8036</v>
      </c>
      <c r="E2705" s="1">
        <v>45126</v>
      </c>
      <c r="F2705">
        <v>9402.75</v>
      </c>
      <c r="G2705">
        <v>1045</v>
      </c>
      <c r="H2705" t="s">
        <v>6</v>
      </c>
      <c r="I2705" t="str">
        <f>_xlfn.XLOOKUP(shipments[[#This Row],[SPID]],people[SPID],people[Sales_person],"NA",0)</f>
        <v>Ches Bonnell</v>
      </c>
      <c r="J2705">
        <f>YEAR(shipments[[#This Row],[Shipdate]])</f>
        <v>2023</v>
      </c>
      <c r="K2705">
        <f>MONTH(shipments[[#This Row],[Shipdate]])</f>
        <v>7</v>
      </c>
      <c r="L2705" t="str">
        <f>TEXT(shipments[[#This Row],[Shipdate]],"mmmm")</f>
        <v>July</v>
      </c>
      <c r="M2705">
        <f>_xlfn.XLOOKUP(shipments[[#This Row],[PID]],products[PID],products[Cost_per_box],"NA",0)</f>
        <v>3.85</v>
      </c>
      <c r="N2705">
        <f>shipments[[#This Row],[Boxes]]*shipments[[#This Row],[Cost Per Box]]</f>
        <v>4023.25</v>
      </c>
      <c r="O2705">
        <f>shipments[[#This Row],[Sales Amount]]-shipments[[#This Row],[Total Cost]]</f>
        <v>5379.5</v>
      </c>
      <c r="P2705" s="9">
        <f>shipments[[#This Row],[Profit]]/shipments[[#This Row],[Sales Amount]]</f>
        <v>0.57211985855201941</v>
      </c>
    </row>
    <row r="2706" spans="1:16" x14ac:dyDescent="1">
      <c r="A2706" t="s">
        <v>2746</v>
      </c>
      <c r="B2706" t="s">
        <v>8043</v>
      </c>
      <c r="C2706" t="s">
        <v>8014</v>
      </c>
      <c r="D2706" t="s">
        <v>8033</v>
      </c>
      <c r="E2706" s="1">
        <v>45204</v>
      </c>
      <c r="F2706">
        <v>3678.75</v>
      </c>
      <c r="G2706">
        <v>614</v>
      </c>
      <c r="H2706" t="s">
        <v>6</v>
      </c>
      <c r="I2706" t="str">
        <f>_xlfn.XLOOKUP(shipments[[#This Row],[SPID]],people[SPID],people[Sales_person],"NA",0)</f>
        <v>Ches Bonnell</v>
      </c>
      <c r="J2706">
        <f>YEAR(shipments[[#This Row],[Shipdate]])</f>
        <v>2023</v>
      </c>
      <c r="K2706">
        <f>MONTH(shipments[[#This Row],[Shipdate]])</f>
        <v>10</v>
      </c>
      <c r="L2706" t="str">
        <f>TEXT(shipments[[#This Row],[Shipdate]],"mmmm")</f>
        <v>October</v>
      </c>
      <c r="M2706">
        <f>_xlfn.XLOOKUP(shipments[[#This Row],[PID]],products[PID],products[Cost_per_box],"NA",0)</f>
        <v>5.72</v>
      </c>
      <c r="N2706">
        <f>shipments[[#This Row],[Boxes]]*shipments[[#This Row],[Cost Per Box]]</f>
        <v>3512.08</v>
      </c>
      <c r="O2706">
        <f>shipments[[#This Row],[Sales Amount]]-shipments[[#This Row],[Total Cost]]</f>
        <v>166.67000000000007</v>
      </c>
      <c r="P2706" s="9">
        <f>shipments[[#This Row],[Profit]]/shipments[[#This Row],[Sales Amount]]</f>
        <v>4.530615018688415E-2</v>
      </c>
    </row>
    <row r="2707" spans="1:16" x14ac:dyDescent="1">
      <c r="A2707" t="s">
        <v>2747</v>
      </c>
      <c r="B2707" t="s">
        <v>8043</v>
      </c>
      <c r="C2707" t="s">
        <v>8014</v>
      </c>
      <c r="D2707" t="s">
        <v>8037</v>
      </c>
      <c r="E2707" s="1">
        <v>45323</v>
      </c>
      <c r="F2707">
        <v>1163.25</v>
      </c>
      <c r="G2707">
        <v>146</v>
      </c>
      <c r="H2707" t="s">
        <v>6</v>
      </c>
      <c r="I2707" t="str">
        <f>_xlfn.XLOOKUP(shipments[[#This Row],[SPID]],people[SPID],people[Sales_person],"NA",0)</f>
        <v>Ches Bonnell</v>
      </c>
      <c r="J2707">
        <f>YEAR(shipments[[#This Row],[Shipdate]])</f>
        <v>2024</v>
      </c>
      <c r="K2707">
        <f>MONTH(shipments[[#This Row],[Shipdate]])</f>
        <v>2</v>
      </c>
      <c r="L2707" t="str">
        <f>TEXT(shipments[[#This Row],[Shipdate]],"mmmm")</f>
        <v>February</v>
      </c>
      <c r="M2707">
        <f>_xlfn.XLOOKUP(shipments[[#This Row],[PID]],products[PID],products[Cost_per_box],"NA",0)</f>
        <v>5.72</v>
      </c>
      <c r="N2707">
        <f>shipments[[#This Row],[Boxes]]*shipments[[#This Row],[Cost Per Box]]</f>
        <v>835.12</v>
      </c>
      <c r="O2707">
        <f>shipments[[#This Row],[Sales Amount]]-shipments[[#This Row],[Total Cost]]</f>
        <v>328.13</v>
      </c>
      <c r="P2707" s="9">
        <f>shipments[[#This Row],[Profit]]/shipments[[#This Row],[Sales Amount]]</f>
        <v>0.28208037825059101</v>
      </c>
    </row>
    <row r="2708" spans="1:16" x14ac:dyDescent="1">
      <c r="A2708" t="s">
        <v>2748</v>
      </c>
      <c r="B2708" t="s">
        <v>8043</v>
      </c>
      <c r="C2708" t="s">
        <v>8015</v>
      </c>
      <c r="D2708" t="s">
        <v>8032</v>
      </c>
      <c r="E2708" s="1">
        <v>45224</v>
      </c>
      <c r="F2708">
        <v>3537</v>
      </c>
      <c r="G2708">
        <v>137</v>
      </c>
      <c r="H2708" t="s">
        <v>6</v>
      </c>
      <c r="I2708" t="str">
        <f>_xlfn.XLOOKUP(shipments[[#This Row],[SPID]],people[SPID],people[Sales_person],"NA",0)</f>
        <v>Ches Bonnell</v>
      </c>
      <c r="J2708">
        <f>YEAR(shipments[[#This Row],[Shipdate]])</f>
        <v>2023</v>
      </c>
      <c r="K2708">
        <f>MONTH(shipments[[#This Row],[Shipdate]])</f>
        <v>10</v>
      </c>
      <c r="L2708" t="str">
        <f>TEXT(shipments[[#This Row],[Shipdate]],"mmmm")</f>
        <v>October</v>
      </c>
      <c r="M2708">
        <f>_xlfn.XLOOKUP(shipments[[#This Row],[PID]],products[PID],products[Cost_per_box],"NA",0)</f>
        <v>6.31</v>
      </c>
      <c r="N2708">
        <f>shipments[[#This Row],[Boxes]]*shipments[[#This Row],[Cost Per Box]]</f>
        <v>864.46999999999991</v>
      </c>
      <c r="O2708">
        <f>shipments[[#This Row],[Sales Amount]]-shipments[[#This Row],[Total Cost]]</f>
        <v>2672.53</v>
      </c>
      <c r="P2708" s="9">
        <f>shipments[[#This Row],[Profit]]/shipments[[#This Row],[Sales Amount]]</f>
        <v>0.75559230986711912</v>
      </c>
    </row>
    <row r="2709" spans="1:16" x14ac:dyDescent="1">
      <c r="A2709" t="s">
        <v>2749</v>
      </c>
      <c r="B2709" t="s">
        <v>8043</v>
      </c>
      <c r="C2709" t="s">
        <v>8015</v>
      </c>
      <c r="D2709" t="s">
        <v>8033</v>
      </c>
      <c r="E2709" s="1">
        <v>45099</v>
      </c>
      <c r="F2709">
        <v>1703.25</v>
      </c>
      <c r="G2709">
        <v>71</v>
      </c>
      <c r="H2709" t="s">
        <v>6</v>
      </c>
      <c r="I2709" t="str">
        <f>_xlfn.XLOOKUP(shipments[[#This Row],[SPID]],people[SPID],people[Sales_person],"NA",0)</f>
        <v>Ches Bonnell</v>
      </c>
      <c r="J2709">
        <f>YEAR(shipments[[#This Row],[Shipdate]])</f>
        <v>2023</v>
      </c>
      <c r="K2709">
        <f>MONTH(shipments[[#This Row],[Shipdate]])</f>
        <v>6</v>
      </c>
      <c r="L2709" t="str">
        <f>TEXT(shipments[[#This Row],[Shipdate]],"mmmm")</f>
        <v>June</v>
      </c>
      <c r="M2709">
        <f>_xlfn.XLOOKUP(shipments[[#This Row],[PID]],products[PID],products[Cost_per_box],"NA",0)</f>
        <v>6.31</v>
      </c>
      <c r="N2709">
        <f>shipments[[#This Row],[Boxes]]*shipments[[#This Row],[Cost Per Box]]</f>
        <v>448.01</v>
      </c>
      <c r="O2709">
        <f>shipments[[#This Row],[Sales Amount]]-shipments[[#This Row],[Total Cost]]</f>
        <v>1255.24</v>
      </c>
      <c r="P2709" s="9">
        <f>shipments[[#This Row],[Profit]]/shipments[[#This Row],[Sales Amount]]</f>
        <v>0.73696756201379721</v>
      </c>
    </row>
    <row r="2710" spans="1:16" x14ac:dyDescent="1">
      <c r="A2710" t="s">
        <v>2750</v>
      </c>
      <c r="B2710" t="s">
        <v>8043</v>
      </c>
      <c r="C2710" t="s">
        <v>8015</v>
      </c>
      <c r="D2710" t="s">
        <v>8034</v>
      </c>
      <c r="E2710" s="1">
        <v>45313</v>
      </c>
      <c r="F2710">
        <v>1307.25</v>
      </c>
      <c r="G2710">
        <v>55</v>
      </c>
      <c r="H2710" t="s">
        <v>6</v>
      </c>
      <c r="I2710" t="str">
        <f>_xlfn.XLOOKUP(shipments[[#This Row],[SPID]],people[SPID],people[Sales_person],"NA",0)</f>
        <v>Ches Bonnell</v>
      </c>
      <c r="J2710">
        <f>YEAR(shipments[[#This Row],[Shipdate]])</f>
        <v>2024</v>
      </c>
      <c r="K2710">
        <f>MONTH(shipments[[#This Row],[Shipdate]])</f>
        <v>1</v>
      </c>
      <c r="L2710" t="str">
        <f>TEXT(shipments[[#This Row],[Shipdate]],"mmmm")</f>
        <v>January</v>
      </c>
      <c r="M2710">
        <f>_xlfn.XLOOKUP(shipments[[#This Row],[PID]],products[PID],products[Cost_per_box],"NA",0)</f>
        <v>6.31</v>
      </c>
      <c r="N2710">
        <f>shipments[[#This Row],[Boxes]]*shipments[[#This Row],[Cost Per Box]]</f>
        <v>347.04999999999995</v>
      </c>
      <c r="O2710">
        <f>shipments[[#This Row],[Sales Amount]]-shipments[[#This Row],[Total Cost]]</f>
        <v>960.2</v>
      </c>
      <c r="P2710" s="9">
        <f>shipments[[#This Row],[Profit]]/shipments[[#This Row],[Sales Amount]]</f>
        <v>0.73451902849493211</v>
      </c>
    </row>
    <row r="2711" spans="1:16" x14ac:dyDescent="1">
      <c r="A2711" t="s">
        <v>2751</v>
      </c>
      <c r="B2711" t="s">
        <v>8043</v>
      </c>
      <c r="C2711" t="s">
        <v>8015</v>
      </c>
      <c r="D2711" t="s">
        <v>8036</v>
      </c>
      <c r="E2711" s="1">
        <v>44960</v>
      </c>
      <c r="F2711">
        <v>3510</v>
      </c>
      <c r="G2711">
        <v>135</v>
      </c>
      <c r="H2711" t="s">
        <v>6</v>
      </c>
      <c r="I2711" t="str">
        <f>_xlfn.XLOOKUP(shipments[[#This Row],[SPID]],people[SPID],people[Sales_person],"NA",0)</f>
        <v>Ches Bonnell</v>
      </c>
      <c r="J2711">
        <f>YEAR(shipments[[#This Row],[Shipdate]])</f>
        <v>2023</v>
      </c>
      <c r="K2711">
        <f>MONTH(shipments[[#This Row],[Shipdate]])</f>
        <v>2</v>
      </c>
      <c r="L2711" t="str">
        <f>TEXT(shipments[[#This Row],[Shipdate]],"mmmm")</f>
        <v>February</v>
      </c>
      <c r="M2711">
        <f>_xlfn.XLOOKUP(shipments[[#This Row],[PID]],products[PID],products[Cost_per_box],"NA",0)</f>
        <v>6.31</v>
      </c>
      <c r="N2711">
        <f>shipments[[#This Row],[Boxes]]*shipments[[#This Row],[Cost Per Box]]</f>
        <v>851.84999999999991</v>
      </c>
      <c r="O2711">
        <f>shipments[[#This Row],[Sales Amount]]-shipments[[#This Row],[Total Cost]]</f>
        <v>2658.15</v>
      </c>
      <c r="P2711" s="9">
        <f>shipments[[#This Row],[Profit]]/shipments[[#This Row],[Sales Amount]]</f>
        <v>0.75730769230769235</v>
      </c>
    </row>
    <row r="2712" spans="1:16" x14ac:dyDescent="1">
      <c r="A2712" t="s">
        <v>2752</v>
      </c>
      <c r="B2712" t="s">
        <v>8043</v>
      </c>
      <c r="C2712" t="s">
        <v>8015</v>
      </c>
      <c r="D2712" t="s">
        <v>8036</v>
      </c>
      <c r="E2712" s="1">
        <v>45121</v>
      </c>
      <c r="F2712">
        <v>5238</v>
      </c>
      <c r="G2712">
        <v>194</v>
      </c>
      <c r="H2712" t="s">
        <v>6</v>
      </c>
      <c r="I2712" t="str">
        <f>_xlfn.XLOOKUP(shipments[[#This Row],[SPID]],people[SPID],people[Sales_person],"NA",0)</f>
        <v>Ches Bonnell</v>
      </c>
      <c r="J2712">
        <f>YEAR(shipments[[#This Row],[Shipdate]])</f>
        <v>2023</v>
      </c>
      <c r="K2712">
        <f>MONTH(shipments[[#This Row],[Shipdate]])</f>
        <v>7</v>
      </c>
      <c r="L2712" t="str">
        <f>TEXT(shipments[[#This Row],[Shipdate]],"mmmm")</f>
        <v>July</v>
      </c>
      <c r="M2712">
        <f>_xlfn.XLOOKUP(shipments[[#This Row],[PID]],products[PID],products[Cost_per_box],"NA",0)</f>
        <v>6.31</v>
      </c>
      <c r="N2712">
        <f>shipments[[#This Row],[Boxes]]*shipments[[#This Row],[Cost Per Box]]</f>
        <v>1224.1399999999999</v>
      </c>
      <c r="O2712">
        <f>shipments[[#This Row],[Sales Amount]]-shipments[[#This Row],[Total Cost]]</f>
        <v>4013.86</v>
      </c>
      <c r="P2712" s="9">
        <f>shipments[[#This Row],[Profit]]/shipments[[#This Row],[Sales Amount]]</f>
        <v>0.76629629629629636</v>
      </c>
    </row>
    <row r="2713" spans="1:16" x14ac:dyDescent="1">
      <c r="A2713" t="s">
        <v>2753</v>
      </c>
      <c r="B2713" t="s">
        <v>8043</v>
      </c>
      <c r="C2713" t="s">
        <v>8015</v>
      </c>
      <c r="D2713" t="s">
        <v>8036</v>
      </c>
      <c r="E2713" s="1">
        <v>45405</v>
      </c>
      <c r="F2713">
        <v>324</v>
      </c>
      <c r="G2713">
        <v>13</v>
      </c>
      <c r="H2713" t="s">
        <v>6</v>
      </c>
      <c r="I2713" t="str">
        <f>_xlfn.XLOOKUP(shipments[[#This Row],[SPID]],people[SPID],people[Sales_person],"NA",0)</f>
        <v>Ches Bonnell</v>
      </c>
      <c r="J2713">
        <f>YEAR(shipments[[#This Row],[Shipdate]])</f>
        <v>2024</v>
      </c>
      <c r="K2713">
        <f>MONTH(shipments[[#This Row],[Shipdate]])</f>
        <v>4</v>
      </c>
      <c r="L2713" t="str">
        <f>TEXT(shipments[[#This Row],[Shipdate]],"mmmm")</f>
        <v>April</v>
      </c>
      <c r="M2713">
        <f>_xlfn.XLOOKUP(shipments[[#This Row],[PID]],products[PID],products[Cost_per_box],"NA",0)</f>
        <v>6.31</v>
      </c>
      <c r="N2713">
        <f>shipments[[#This Row],[Boxes]]*shipments[[#This Row],[Cost Per Box]]</f>
        <v>82.03</v>
      </c>
      <c r="O2713">
        <f>shipments[[#This Row],[Sales Amount]]-shipments[[#This Row],[Total Cost]]</f>
        <v>241.97</v>
      </c>
      <c r="P2713" s="9">
        <f>shipments[[#This Row],[Profit]]/shipments[[#This Row],[Sales Amount]]</f>
        <v>0.74682098765432103</v>
      </c>
    </row>
    <row r="2714" spans="1:16" x14ac:dyDescent="1">
      <c r="A2714" t="s">
        <v>2754</v>
      </c>
      <c r="B2714" t="s">
        <v>8043</v>
      </c>
      <c r="C2714" t="s">
        <v>8016</v>
      </c>
      <c r="D2714" t="s">
        <v>8033</v>
      </c>
      <c r="E2714" s="1">
        <v>45099</v>
      </c>
      <c r="F2714">
        <v>5710.5</v>
      </c>
      <c r="G2714">
        <v>220</v>
      </c>
      <c r="H2714" t="s">
        <v>6</v>
      </c>
      <c r="I2714" t="str">
        <f>_xlfn.XLOOKUP(shipments[[#This Row],[SPID]],people[SPID],people[Sales_person],"NA",0)</f>
        <v>Ches Bonnell</v>
      </c>
      <c r="J2714">
        <f>YEAR(shipments[[#This Row],[Shipdate]])</f>
        <v>2023</v>
      </c>
      <c r="K2714">
        <f>MONTH(shipments[[#This Row],[Shipdate]])</f>
        <v>6</v>
      </c>
      <c r="L2714" t="str">
        <f>TEXT(shipments[[#This Row],[Shipdate]],"mmmm")</f>
        <v>June</v>
      </c>
      <c r="M2714">
        <f>_xlfn.XLOOKUP(shipments[[#This Row],[PID]],products[PID],products[Cost_per_box],"NA",0)</f>
        <v>9.94</v>
      </c>
      <c r="N2714">
        <f>shipments[[#This Row],[Boxes]]*shipments[[#This Row],[Cost Per Box]]</f>
        <v>2186.7999999999997</v>
      </c>
      <c r="O2714">
        <f>shipments[[#This Row],[Sales Amount]]-shipments[[#This Row],[Total Cost]]</f>
        <v>3523.7000000000003</v>
      </c>
      <c r="P2714" s="9">
        <f>shipments[[#This Row],[Profit]]/shipments[[#This Row],[Sales Amount]]</f>
        <v>0.61705629979861665</v>
      </c>
    </row>
    <row r="2715" spans="1:16" x14ac:dyDescent="1">
      <c r="A2715" t="s">
        <v>2755</v>
      </c>
      <c r="B2715" t="s">
        <v>8043</v>
      </c>
      <c r="C2715" t="s">
        <v>8016</v>
      </c>
      <c r="D2715" t="s">
        <v>8033</v>
      </c>
      <c r="E2715" s="1">
        <v>45449</v>
      </c>
      <c r="F2715">
        <v>6653.25</v>
      </c>
      <c r="G2715">
        <v>238</v>
      </c>
      <c r="H2715" t="s">
        <v>6</v>
      </c>
      <c r="I2715" t="str">
        <f>_xlfn.XLOOKUP(shipments[[#This Row],[SPID]],people[SPID],people[Sales_person],"NA",0)</f>
        <v>Ches Bonnell</v>
      </c>
      <c r="J2715">
        <f>YEAR(shipments[[#This Row],[Shipdate]])</f>
        <v>2024</v>
      </c>
      <c r="K2715">
        <f>MONTH(shipments[[#This Row],[Shipdate]])</f>
        <v>6</v>
      </c>
      <c r="L2715" t="str">
        <f>TEXT(shipments[[#This Row],[Shipdate]],"mmmm")</f>
        <v>June</v>
      </c>
      <c r="M2715">
        <f>_xlfn.XLOOKUP(shipments[[#This Row],[PID]],products[PID],products[Cost_per_box],"NA",0)</f>
        <v>9.94</v>
      </c>
      <c r="N2715">
        <f>shipments[[#This Row],[Boxes]]*shipments[[#This Row],[Cost Per Box]]</f>
        <v>2365.7199999999998</v>
      </c>
      <c r="O2715">
        <f>shipments[[#This Row],[Sales Amount]]-shipments[[#This Row],[Total Cost]]</f>
        <v>4287.5300000000007</v>
      </c>
      <c r="P2715" s="9">
        <f>shipments[[#This Row],[Profit]]/shipments[[#This Row],[Sales Amount]]</f>
        <v>0.64442640814639474</v>
      </c>
    </row>
    <row r="2716" spans="1:16" x14ac:dyDescent="1">
      <c r="A2716" t="s">
        <v>2756</v>
      </c>
      <c r="B2716" t="s">
        <v>8043</v>
      </c>
      <c r="C2716" t="s">
        <v>8016</v>
      </c>
      <c r="D2716" t="s">
        <v>8032</v>
      </c>
      <c r="E2716" s="1">
        <v>45356</v>
      </c>
      <c r="F2716">
        <v>5694.75</v>
      </c>
      <c r="G2716">
        <v>220</v>
      </c>
      <c r="H2716" t="s">
        <v>6</v>
      </c>
      <c r="I2716" t="str">
        <f>_xlfn.XLOOKUP(shipments[[#This Row],[SPID]],people[SPID],people[Sales_person],"NA",0)</f>
        <v>Ches Bonnell</v>
      </c>
      <c r="J2716">
        <f>YEAR(shipments[[#This Row],[Shipdate]])</f>
        <v>2024</v>
      </c>
      <c r="K2716">
        <f>MONTH(shipments[[#This Row],[Shipdate]])</f>
        <v>3</v>
      </c>
      <c r="L2716" t="str">
        <f>TEXT(shipments[[#This Row],[Shipdate]],"mmmm")</f>
        <v>March</v>
      </c>
      <c r="M2716">
        <f>_xlfn.XLOOKUP(shipments[[#This Row],[PID]],products[PID],products[Cost_per_box],"NA",0)</f>
        <v>9.94</v>
      </c>
      <c r="N2716">
        <f>shipments[[#This Row],[Boxes]]*shipments[[#This Row],[Cost Per Box]]</f>
        <v>2186.7999999999997</v>
      </c>
      <c r="O2716">
        <f>shipments[[#This Row],[Sales Amount]]-shipments[[#This Row],[Total Cost]]</f>
        <v>3507.9500000000003</v>
      </c>
      <c r="P2716" s="9">
        <f>shipments[[#This Row],[Profit]]/shipments[[#This Row],[Sales Amount]]</f>
        <v>0.61599719039466183</v>
      </c>
    </row>
    <row r="2717" spans="1:16" x14ac:dyDescent="1">
      <c r="A2717" t="s">
        <v>2757</v>
      </c>
      <c r="B2717" t="s">
        <v>8043</v>
      </c>
      <c r="C2717" t="s">
        <v>8016</v>
      </c>
      <c r="D2717" t="s">
        <v>8036</v>
      </c>
      <c r="E2717" s="1">
        <v>45125</v>
      </c>
      <c r="F2717">
        <v>4806</v>
      </c>
      <c r="G2717">
        <v>201</v>
      </c>
      <c r="H2717" t="s">
        <v>6</v>
      </c>
      <c r="I2717" t="str">
        <f>_xlfn.XLOOKUP(shipments[[#This Row],[SPID]],people[SPID],people[Sales_person],"NA",0)</f>
        <v>Ches Bonnell</v>
      </c>
      <c r="J2717">
        <f>YEAR(shipments[[#This Row],[Shipdate]])</f>
        <v>2023</v>
      </c>
      <c r="K2717">
        <f>MONTH(shipments[[#This Row],[Shipdate]])</f>
        <v>7</v>
      </c>
      <c r="L2717" t="str">
        <f>TEXT(shipments[[#This Row],[Shipdate]],"mmmm")</f>
        <v>July</v>
      </c>
      <c r="M2717">
        <f>_xlfn.XLOOKUP(shipments[[#This Row],[PID]],products[PID],products[Cost_per_box],"NA",0)</f>
        <v>9.94</v>
      </c>
      <c r="N2717">
        <f>shipments[[#This Row],[Boxes]]*shipments[[#This Row],[Cost Per Box]]</f>
        <v>1997.9399999999998</v>
      </c>
      <c r="O2717">
        <f>shipments[[#This Row],[Sales Amount]]-shipments[[#This Row],[Total Cost]]</f>
        <v>2808.0600000000004</v>
      </c>
      <c r="P2717" s="9">
        <f>shipments[[#This Row],[Profit]]/shipments[[#This Row],[Sales Amount]]</f>
        <v>0.58428214731585526</v>
      </c>
    </row>
    <row r="2718" spans="1:16" x14ac:dyDescent="1">
      <c r="A2718" t="s">
        <v>2758</v>
      </c>
      <c r="B2718" t="s">
        <v>8043</v>
      </c>
      <c r="C2718" t="s">
        <v>8016</v>
      </c>
      <c r="D2718" t="s">
        <v>8037</v>
      </c>
      <c r="E2718" s="1">
        <v>45049</v>
      </c>
      <c r="F2718">
        <v>5593.5</v>
      </c>
      <c r="G2718">
        <v>200</v>
      </c>
      <c r="H2718" t="s">
        <v>6</v>
      </c>
      <c r="I2718" t="str">
        <f>_xlfn.XLOOKUP(shipments[[#This Row],[SPID]],people[SPID],people[Sales_person],"NA",0)</f>
        <v>Ches Bonnell</v>
      </c>
      <c r="J2718">
        <f>YEAR(shipments[[#This Row],[Shipdate]])</f>
        <v>2023</v>
      </c>
      <c r="K2718">
        <f>MONTH(shipments[[#This Row],[Shipdate]])</f>
        <v>5</v>
      </c>
      <c r="L2718" t="str">
        <f>TEXT(shipments[[#This Row],[Shipdate]],"mmmm")</f>
        <v>May</v>
      </c>
      <c r="M2718">
        <f>_xlfn.XLOOKUP(shipments[[#This Row],[PID]],products[PID],products[Cost_per_box],"NA",0)</f>
        <v>9.94</v>
      </c>
      <c r="N2718">
        <f>shipments[[#This Row],[Boxes]]*shipments[[#This Row],[Cost Per Box]]</f>
        <v>1988</v>
      </c>
      <c r="O2718">
        <f>shipments[[#This Row],[Sales Amount]]-shipments[[#This Row],[Total Cost]]</f>
        <v>3605.5</v>
      </c>
      <c r="P2718" s="9">
        <f>shipments[[#This Row],[Profit]]/shipments[[#This Row],[Sales Amount]]</f>
        <v>0.64458746759631713</v>
      </c>
    </row>
    <row r="2719" spans="1:16" x14ac:dyDescent="1">
      <c r="A2719" t="s">
        <v>2759</v>
      </c>
      <c r="B2719" t="s">
        <v>8043</v>
      </c>
      <c r="C2719" t="s">
        <v>8017</v>
      </c>
      <c r="D2719" t="s">
        <v>8032</v>
      </c>
      <c r="E2719" s="1">
        <v>45446</v>
      </c>
      <c r="F2719">
        <v>3885.75</v>
      </c>
      <c r="G2719">
        <v>186</v>
      </c>
      <c r="H2719" t="s">
        <v>6</v>
      </c>
      <c r="I2719" t="str">
        <f>_xlfn.XLOOKUP(shipments[[#This Row],[SPID]],people[SPID],people[Sales_person],"NA",0)</f>
        <v>Ches Bonnell</v>
      </c>
      <c r="J2719">
        <f>YEAR(shipments[[#This Row],[Shipdate]])</f>
        <v>2024</v>
      </c>
      <c r="K2719">
        <f>MONTH(shipments[[#This Row],[Shipdate]])</f>
        <v>6</v>
      </c>
      <c r="L2719" t="str">
        <f>TEXT(shipments[[#This Row],[Shipdate]],"mmmm")</f>
        <v>June</v>
      </c>
      <c r="M2719">
        <f>_xlfn.XLOOKUP(shipments[[#This Row],[PID]],products[PID],products[Cost_per_box],"NA",0)</f>
        <v>7.73</v>
      </c>
      <c r="N2719">
        <f>shipments[[#This Row],[Boxes]]*shipments[[#This Row],[Cost Per Box]]</f>
        <v>1437.78</v>
      </c>
      <c r="O2719">
        <f>shipments[[#This Row],[Sales Amount]]-shipments[[#This Row],[Total Cost]]</f>
        <v>2447.9700000000003</v>
      </c>
      <c r="P2719" s="9">
        <f>shipments[[#This Row],[Profit]]/shipments[[#This Row],[Sales Amount]]</f>
        <v>0.6299864890947694</v>
      </c>
    </row>
    <row r="2720" spans="1:16" x14ac:dyDescent="1">
      <c r="A2720" t="s">
        <v>2760</v>
      </c>
      <c r="B2720" t="s">
        <v>8043</v>
      </c>
      <c r="C2720" t="s">
        <v>8017</v>
      </c>
      <c r="D2720" t="s">
        <v>8036</v>
      </c>
      <c r="E2720" s="1">
        <v>45523</v>
      </c>
      <c r="F2720">
        <v>10210.5</v>
      </c>
      <c r="G2720">
        <v>487</v>
      </c>
      <c r="H2720" t="s">
        <v>17</v>
      </c>
      <c r="I2720" t="str">
        <f>_xlfn.XLOOKUP(shipments[[#This Row],[SPID]],people[SPID],people[Sales_person],"NA",0)</f>
        <v>Ches Bonnell</v>
      </c>
      <c r="J2720">
        <f>YEAR(shipments[[#This Row],[Shipdate]])</f>
        <v>2024</v>
      </c>
      <c r="K2720">
        <f>MONTH(shipments[[#This Row],[Shipdate]])</f>
        <v>8</v>
      </c>
      <c r="L2720" t="str">
        <f>TEXT(shipments[[#This Row],[Shipdate]],"mmmm")</f>
        <v>August</v>
      </c>
      <c r="M2720">
        <f>_xlfn.XLOOKUP(shipments[[#This Row],[PID]],products[PID],products[Cost_per_box],"NA",0)</f>
        <v>7.73</v>
      </c>
      <c r="N2720">
        <f>shipments[[#This Row],[Boxes]]*shipments[[#This Row],[Cost Per Box]]</f>
        <v>3764.51</v>
      </c>
      <c r="O2720">
        <f>shipments[[#This Row],[Sales Amount]]-shipments[[#This Row],[Total Cost]]</f>
        <v>6445.99</v>
      </c>
      <c r="P2720" s="9">
        <f>shipments[[#This Row],[Profit]]/shipments[[#This Row],[Sales Amount]]</f>
        <v>0.63130992605651048</v>
      </c>
    </row>
    <row r="2721" spans="1:16" x14ac:dyDescent="1">
      <c r="A2721" t="s">
        <v>2761</v>
      </c>
      <c r="B2721" t="s">
        <v>8043</v>
      </c>
      <c r="C2721" t="s">
        <v>8017</v>
      </c>
      <c r="D2721" t="s">
        <v>8036</v>
      </c>
      <c r="E2721" s="1">
        <v>45341</v>
      </c>
      <c r="F2721">
        <v>319.5</v>
      </c>
      <c r="G2721">
        <v>15</v>
      </c>
      <c r="H2721" t="s">
        <v>6</v>
      </c>
      <c r="I2721" t="str">
        <f>_xlfn.XLOOKUP(shipments[[#This Row],[SPID]],people[SPID],people[Sales_person],"NA",0)</f>
        <v>Ches Bonnell</v>
      </c>
      <c r="J2721">
        <f>YEAR(shipments[[#This Row],[Shipdate]])</f>
        <v>2024</v>
      </c>
      <c r="K2721">
        <f>MONTH(shipments[[#This Row],[Shipdate]])</f>
        <v>2</v>
      </c>
      <c r="L2721" t="str">
        <f>TEXT(shipments[[#This Row],[Shipdate]],"mmmm")</f>
        <v>February</v>
      </c>
      <c r="M2721">
        <f>_xlfn.XLOOKUP(shipments[[#This Row],[PID]],products[PID],products[Cost_per_box],"NA",0)</f>
        <v>7.73</v>
      </c>
      <c r="N2721">
        <f>shipments[[#This Row],[Boxes]]*shipments[[#This Row],[Cost Per Box]]</f>
        <v>115.95</v>
      </c>
      <c r="O2721">
        <f>shipments[[#This Row],[Sales Amount]]-shipments[[#This Row],[Total Cost]]</f>
        <v>203.55</v>
      </c>
      <c r="P2721" s="9">
        <f>shipments[[#This Row],[Profit]]/shipments[[#This Row],[Sales Amount]]</f>
        <v>0.63708920187793427</v>
      </c>
    </row>
    <row r="2722" spans="1:16" x14ac:dyDescent="1">
      <c r="A2722" t="s">
        <v>2762</v>
      </c>
      <c r="B2722" t="s">
        <v>8043</v>
      </c>
      <c r="C2722" t="s">
        <v>8017</v>
      </c>
      <c r="D2722" t="s">
        <v>8033</v>
      </c>
      <c r="E2722" s="1">
        <v>45537</v>
      </c>
      <c r="F2722">
        <v>2004.75</v>
      </c>
      <c r="G2722">
        <v>96</v>
      </c>
      <c r="H2722" t="s">
        <v>25</v>
      </c>
      <c r="I2722" t="str">
        <f>_xlfn.XLOOKUP(shipments[[#This Row],[SPID]],people[SPID],people[Sales_person],"NA",0)</f>
        <v>Ches Bonnell</v>
      </c>
      <c r="J2722">
        <f>YEAR(shipments[[#This Row],[Shipdate]])</f>
        <v>2024</v>
      </c>
      <c r="K2722">
        <f>MONTH(shipments[[#This Row],[Shipdate]])</f>
        <v>9</v>
      </c>
      <c r="L2722" t="str">
        <f>TEXT(shipments[[#This Row],[Shipdate]],"mmmm")</f>
        <v>September</v>
      </c>
      <c r="M2722">
        <f>_xlfn.XLOOKUP(shipments[[#This Row],[PID]],products[PID],products[Cost_per_box],"NA",0)</f>
        <v>7.73</v>
      </c>
      <c r="N2722">
        <f>shipments[[#This Row],[Boxes]]*shipments[[#This Row],[Cost Per Box]]</f>
        <v>742.08</v>
      </c>
      <c r="O2722">
        <f>shipments[[#This Row],[Sales Amount]]-shipments[[#This Row],[Total Cost]]</f>
        <v>1262.67</v>
      </c>
      <c r="P2722" s="9">
        <f>shipments[[#This Row],[Profit]]/shipments[[#This Row],[Sales Amount]]</f>
        <v>0.62983913206135433</v>
      </c>
    </row>
    <row r="2723" spans="1:16" x14ac:dyDescent="1">
      <c r="A2723" t="s">
        <v>2763</v>
      </c>
      <c r="B2723" t="s">
        <v>8043</v>
      </c>
      <c r="C2723" t="s">
        <v>8017</v>
      </c>
      <c r="D2723" t="s">
        <v>8035</v>
      </c>
      <c r="E2723" s="1">
        <v>45462</v>
      </c>
      <c r="F2723">
        <v>7857</v>
      </c>
      <c r="G2723">
        <v>358</v>
      </c>
      <c r="H2723" t="s">
        <v>6</v>
      </c>
      <c r="I2723" t="str">
        <f>_xlfn.XLOOKUP(shipments[[#This Row],[SPID]],people[SPID],people[Sales_person],"NA",0)</f>
        <v>Ches Bonnell</v>
      </c>
      <c r="J2723">
        <f>YEAR(shipments[[#This Row],[Shipdate]])</f>
        <v>2024</v>
      </c>
      <c r="K2723">
        <f>MONTH(shipments[[#This Row],[Shipdate]])</f>
        <v>6</v>
      </c>
      <c r="L2723" t="str">
        <f>TEXT(shipments[[#This Row],[Shipdate]],"mmmm")</f>
        <v>June</v>
      </c>
      <c r="M2723">
        <f>_xlfn.XLOOKUP(shipments[[#This Row],[PID]],products[PID],products[Cost_per_box],"NA",0)</f>
        <v>7.73</v>
      </c>
      <c r="N2723">
        <f>shipments[[#This Row],[Boxes]]*shipments[[#This Row],[Cost Per Box]]</f>
        <v>2767.34</v>
      </c>
      <c r="O2723">
        <f>shipments[[#This Row],[Sales Amount]]-shipments[[#This Row],[Total Cost]]</f>
        <v>5089.66</v>
      </c>
      <c r="P2723" s="9">
        <f>shipments[[#This Row],[Profit]]/shipments[[#This Row],[Sales Amount]]</f>
        <v>0.64778668703067321</v>
      </c>
    </row>
    <row r="2724" spans="1:16" x14ac:dyDescent="1">
      <c r="A2724" t="s">
        <v>2764</v>
      </c>
      <c r="B2724" t="s">
        <v>8043</v>
      </c>
      <c r="C2724" t="s">
        <v>8017</v>
      </c>
      <c r="D2724" t="s">
        <v>8034</v>
      </c>
      <c r="E2724" s="1">
        <v>45223</v>
      </c>
      <c r="F2724">
        <v>2880</v>
      </c>
      <c r="G2724">
        <v>138</v>
      </c>
      <c r="H2724" t="s">
        <v>6</v>
      </c>
      <c r="I2724" t="str">
        <f>_xlfn.XLOOKUP(shipments[[#This Row],[SPID]],people[SPID],people[Sales_person],"NA",0)</f>
        <v>Ches Bonnell</v>
      </c>
      <c r="J2724">
        <f>YEAR(shipments[[#This Row],[Shipdate]])</f>
        <v>2023</v>
      </c>
      <c r="K2724">
        <f>MONTH(shipments[[#This Row],[Shipdate]])</f>
        <v>10</v>
      </c>
      <c r="L2724" t="str">
        <f>TEXT(shipments[[#This Row],[Shipdate]],"mmmm")</f>
        <v>October</v>
      </c>
      <c r="M2724">
        <f>_xlfn.XLOOKUP(shipments[[#This Row],[PID]],products[PID],products[Cost_per_box],"NA",0)</f>
        <v>7.73</v>
      </c>
      <c r="N2724">
        <f>shipments[[#This Row],[Boxes]]*shipments[[#This Row],[Cost Per Box]]</f>
        <v>1066.74</v>
      </c>
      <c r="O2724">
        <f>shipments[[#This Row],[Sales Amount]]-shipments[[#This Row],[Total Cost]]</f>
        <v>1813.26</v>
      </c>
      <c r="P2724" s="9">
        <f>shipments[[#This Row],[Profit]]/shipments[[#This Row],[Sales Amount]]</f>
        <v>0.62960416666666663</v>
      </c>
    </row>
    <row r="2725" spans="1:16" x14ac:dyDescent="1">
      <c r="A2725" t="s">
        <v>2765</v>
      </c>
      <c r="B2725" t="s">
        <v>8043</v>
      </c>
      <c r="C2725" t="s">
        <v>8017</v>
      </c>
      <c r="D2725" t="s">
        <v>8035</v>
      </c>
      <c r="E2725" s="1">
        <v>44979</v>
      </c>
      <c r="F2725">
        <v>675</v>
      </c>
      <c r="G2725">
        <v>31</v>
      </c>
      <c r="H2725" t="s">
        <v>6</v>
      </c>
      <c r="I2725" t="str">
        <f>_xlfn.XLOOKUP(shipments[[#This Row],[SPID]],people[SPID],people[Sales_person],"NA",0)</f>
        <v>Ches Bonnell</v>
      </c>
      <c r="J2725">
        <f>YEAR(shipments[[#This Row],[Shipdate]])</f>
        <v>2023</v>
      </c>
      <c r="K2725">
        <f>MONTH(shipments[[#This Row],[Shipdate]])</f>
        <v>2</v>
      </c>
      <c r="L2725" t="str">
        <f>TEXT(shipments[[#This Row],[Shipdate]],"mmmm")</f>
        <v>February</v>
      </c>
      <c r="M2725">
        <f>_xlfn.XLOOKUP(shipments[[#This Row],[PID]],products[PID],products[Cost_per_box],"NA",0)</f>
        <v>7.73</v>
      </c>
      <c r="N2725">
        <f>shipments[[#This Row],[Boxes]]*shipments[[#This Row],[Cost Per Box]]</f>
        <v>239.63000000000002</v>
      </c>
      <c r="O2725">
        <f>shipments[[#This Row],[Sales Amount]]-shipments[[#This Row],[Total Cost]]</f>
        <v>435.37</v>
      </c>
      <c r="P2725" s="9">
        <f>shipments[[#This Row],[Profit]]/shipments[[#This Row],[Sales Amount]]</f>
        <v>0.64499259259259256</v>
      </c>
    </row>
    <row r="2726" spans="1:16" x14ac:dyDescent="1">
      <c r="A2726" t="s">
        <v>2766</v>
      </c>
      <c r="B2726" t="s">
        <v>8043</v>
      </c>
      <c r="C2726" t="s">
        <v>8017</v>
      </c>
      <c r="D2726" t="s">
        <v>8037</v>
      </c>
      <c r="E2726" s="1">
        <v>45285</v>
      </c>
      <c r="F2726">
        <v>5595.75</v>
      </c>
      <c r="G2726">
        <v>280</v>
      </c>
      <c r="H2726" t="s">
        <v>6</v>
      </c>
      <c r="I2726" t="str">
        <f>_xlfn.XLOOKUP(shipments[[#This Row],[SPID]],people[SPID],people[Sales_person],"NA",0)</f>
        <v>Ches Bonnell</v>
      </c>
      <c r="J2726">
        <f>YEAR(shipments[[#This Row],[Shipdate]])</f>
        <v>2023</v>
      </c>
      <c r="K2726">
        <f>MONTH(shipments[[#This Row],[Shipdate]])</f>
        <v>12</v>
      </c>
      <c r="L2726" t="str">
        <f>TEXT(shipments[[#This Row],[Shipdate]],"mmmm")</f>
        <v>December</v>
      </c>
      <c r="M2726">
        <f>_xlfn.XLOOKUP(shipments[[#This Row],[PID]],products[PID],products[Cost_per_box],"NA",0)</f>
        <v>7.73</v>
      </c>
      <c r="N2726">
        <f>shipments[[#This Row],[Boxes]]*shipments[[#This Row],[Cost Per Box]]</f>
        <v>2164.4</v>
      </c>
      <c r="O2726">
        <f>shipments[[#This Row],[Sales Amount]]-shipments[[#This Row],[Total Cost]]</f>
        <v>3431.35</v>
      </c>
      <c r="P2726" s="9">
        <f>shipments[[#This Row],[Profit]]/shipments[[#This Row],[Sales Amount]]</f>
        <v>0.613206451324666</v>
      </c>
    </row>
    <row r="2727" spans="1:16" x14ac:dyDescent="1">
      <c r="A2727" t="s">
        <v>2767</v>
      </c>
      <c r="B2727" t="s">
        <v>8043</v>
      </c>
      <c r="C2727" t="s">
        <v>8019</v>
      </c>
      <c r="D2727" t="s">
        <v>8037</v>
      </c>
      <c r="E2727" s="1">
        <v>44930</v>
      </c>
      <c r="F2727">
        <v>4104</v>
      </c>
      <c r="G2727">
        <v>257</v>
      </c>
      <c r="H2727" t="s">
        <v>6</v>
      </c>
      <c r="I2727" t="str">
        <f>_xlfn.XLOOKUP(shipments[[#This Row],[SPID]],people[SPID],people[Sales_person],"NA",0)</f>
        <v>Ches Bonnell</v>
      </c>
      <c r="J2727">
        <f>YEAR(shipments[[#This Row],[Shipdate]])</f>
        <v>2023</v>
      </c>
      <c r="K2727">
        <f>MONTH(shipments[[#This Row],[Shipdate]])</f>
        <v>1</v>
      </c>
      <c r="L2727" t="str">
        <f>TEXT(shipments[[#This Row],[Shipdate]],"mmmm")</f>
        <v>January</v>
      </c>
      <c r="M2727">
        <f>_xlfn.XLOOKUP(shipments[[#This Row],[PID]],products[PID],products[Cost_per_box],"NA",0)</f>
        <v>8.2200000000000006</v>
      </c>
      <c r="N2727">
        <f>shipments[[#This Row],[Boxes]]*shipments[[#This Row],[Cost Per Box]]</f>
        <v>2112.54</v>
      </c>
      <c r="O2727">
        <f>shipments[[#This Row],[Sales Amount]]-shipments[[#This Row],[Total Cost]]</f>
        <v>1991.46</v>
      </c>
      <c r="P2727" s="9">
        <f>shipments[[#This Row],[Profit]]/shipments[[#This Row],[Sales Amount]]</f>
        <v>0.48524853801169593</v>
      </c>
    </row>
    <row r="2728" spans="1:16" x14ac:dyDescent="1">
      <c r="A2728" t="s">
        <v>2768</v>
      </c>
      <c r="B2728" t="s">
        <v>8043</v>
      </c>
      <c r="C2728" t="s">
        <v>8019</v>
      </c>
      <c r="D2728" t="s">
        <v>8033</v>
      </c>
      <c r="E2728" s="1">
        <v>45498</v>
      </c>
      <c r="F2728">
        <v>297</v>
      </c>
      <c r="G2728">
        <v>20</v>
      </c>
      <c r="H2728" t="s">
        <v>17</v>
      </c>
      <c r="I2728" t="str">
        <f>_xlfn.XLOOKUP(shipments[[#This Row],[SPID]],people[SPID],people[Sales_person],"NA",0)</f>
        <v>Ches Bonnell</v>
      </c>
      <c r="J2728">
        <f>YEAR(shipments[[#This Row],[Shipdate]])</f>
        <v>2024</v>
      </c>
      <c r="K2728">
        <f>MONTH(shipments[[#This Row],[Shipdate]])</f>
        <v>7</v>
      </c>
      <c r="L2728" t="str">
        <f>TEXT(shipments[[#This Row],[Shipdate]],"mmmm")</f>
        <v>July</v>
      </c>
      <c r="M2728">
        <f>_xlfn.XLOOKUP(shipments[[#This Row],[PID]],products[PID],products[Cost_per_box],"NA",0)</f>
        <v>8.2200000000000006</v>
      </c>
      <c r="N2728">
        <f>shipments[[#This Row],[Boxes]]*shipments[[#This Row],[Cost Per Box]]</f>
        <v>164.4</v>
      </c>
      <c r="O2728">
        <f>shipments[[#This Row],[Sales Amount]]-shipments[[#This Row],[Total Cost]]</f>
        <v>132.6</v>
      </c>
      <c r="P2728" s="9">
        <f>shipments[[#This Row],[Profit]]/shipments[[#This Row],[Sales Amount]]</f>
        <v>0.44646464646464645</v>
      </c>
    </row>
    <row r="2729" spans="1:16" x14ac:dyDescent="1">
      <c r="A2729" t="s">
        <v>2769</v>
      </c>
      <c r="B2729" t="s">
        <v>8043</v>
      </c>
      <c r="C2729" t="s">
        <v>8019</v>
      </c>
      <c r="D2729" t="s">
        <v>8036</v>
      </c>
      <c r="E2729" s="1">
        <v>45147</v>
      </c>
      <c r="F2729">
        <v>10653.75</v>
      </c>
      <c r="G2729">
        <v>820</v>
      </c>
      <c r="H2729" t="s">
        <v>6</v>
      </c>
      <c r="I2729" t="str">
        <f>_xlfn.XLOOKUP(shipments[[#This Row],[SPID]],people[SPID],people[Sales_person],"NA",0)</f>
        <v>Ches Bonnell</v>
      </c>
      <c r="J2729">
        <f>YEAR(shipments[[#This Row],[Shipdate]])</f>
        <v>2023</v>
      </c>
      <c r="K2729">
        <f>MONTH(shipments[[#This Row],[Shipdate]])</f>
        <v>8</v>
      </c>
      <c r="L2729" t="str">
        <f>TEXT(shipments[[#This Row],[Shipdate]],"mmmm")</f>
        <v>August</v>
      </c>
      <c r="M2729">
        <f>_xlfn.XLOOKUP(shipments[[#This Row],[PID]],products[PID],products[Cost_per_box],"NA",0)</f>
        <v>8.2200000000000006</v>
      </c>
      <c r="N2729">
        <f>shipments[[#This Row],[Boxes]]*shipments[[#This Row],[Cost Per Box]]</f>
        <v>6740.4000000000005</v>
      </c>
      <c r="O2729">
        <f>shipments[[#This Row],[Sales Amount]]-shipments[[#This Row],[Total Cost]]</f>
        <v>3913.3499999999995</v>
      </c>
      <c r="P2729" s="9">
        <f>shipments[[#This Row],[Profit]]/shipments[[#This Row],[Sales Amount]]</f>
        <v>0.36732136571629703</v>
      </c>
    </row>
    <row r="2730" spans="1:16" x14ac:dyDescent="1">
      <c r="A2730" t="s">
        <v>2770</v>
      </c>
      <c r="B2730" t="s">
        <v>8043</v>
      </c>
      <c r="C2730" t="s">
        <v>8019</v>
      </c>
      <c r="D2730" t="s">
        <v>8035</v>
      </c>
      <c r="E2730" s="1">
        <v>44991</v>
      </c>
      <c r="F2730">
        <v>9315</v>
      </c>
      <c r="G2730">
        <v>666</v>
      </c>
      <c r="H2730" t="s">
        <v>6</v>
      </c>
      <c r="I2730" t="str">
        <f>_xlfn.XLOOKUP(shipments[[#This Row],[SPID]],people[SPID],people[Sales_person],"NA",0)</f>
        <v>Ches Bonnell</v>
      </c>
      <c r="J2730">
        <f>YEAR(shipments[[#This Row],[Shipdate]])</f>
        <v>2023</v>
      </c>
      <c r="K2730">
        <f>MONTH(shipments[[#This Row],[Shipdate]])</f>
        <v>3</v>
      </c>
      <c r="L2730" t="str">
        <f>TEXT(shipments[[#This Row],[Shipdate]],"mmmm")</f>
        <v>March</v>
      </c>
      <c r="M2730">
        <f>_xlfn.XLOOKUP(shipments[[#This Row],[PID]],products[PID],products[Cost_per_box],"NA",0)</f>
        <v>8.2200000000000006</v>
      </c>
      <c r="N2730">
        <f>shipments[[#This Row],[Boxes]]*shipments[[#This Row],[Cost Per Box]]</f>
        <v>5474.52</v>
      </c>
      <c r="O2730">
        <f>shipments[[#This Row],[Sales Amount]]-shipments[[#This Row],[Total Cost]]</f>
        <v>3840.4799999999996</v>
      </c>
      <c r="P2730" s="9">
        <f>shipments[[#This Row],[Profit]]/shipments[[#This Row],[Sales Amount]]</f>
        <v>0.41228985507246374</v>
      </c>
    </row>
    <row r="2731" spans="1:16" x14ac:dyDescent="1">
      <c r="A2731" t="s">
        <v>2771</v>
      </c>
      <c r="B2731" t="s">
        <v>8043</v>
      </c>
      <c r="C2731" t="s">
        <v>8019</v>
      </c>
      <c r="D2731" t="s">
        <v>8036</v>
      </c>
      <c r="E2731" s="1">
        <v>45163</v>
      </c>
      <c r="F2731">
        <v>15419.25</v>
      </c>
      <c r="G2731">
        <v>1102</v>
      </c>
      <c r="H2731" t="s">
        <v>39</v>
      </c>
      <c r="I2731" t="str">
        <f>_xlfn.XLOOKUP(shipments[[#This Row],[SPID]],people[SPID],people[Sales_person],"NA",0)</f>
        <v>Ches Bonnell</v>
      </c>
      <c r="J2731">
        <f>YEAR(shipments[[#This Row],[Shipdate]])</f>
        <v>2023</v>
      </c>
      <c r="K2731">
        <f>MONTH(shipments[[#This Row],[Shipdate]])</f>
        <v>8</v>
      </c>
      <c r="L2731" t="str">
        <f>TEXT(shipments[[#This Row],[Shipdate]],"mmmm")</f>
        <v>August</v>
      </c>
      <c r="M2731">
        <f>_xlfn.XLOOKUP(shipments[[#This Row],[PID]],products[PID],products[Cost_per_box],"NA",0)</f>
        <v>8.2200000000000006</v>
      </c>
      <c r="N2731">
        <f>shipments[[#This Row],[Boxes]]*shipments[[#This Row],[Cost Per Box]]</f>
        <v>9058.44</v>
      </c>
      <c r="O2731">
        <f>shipments[[#This Row],[Sales Amount]]-shipments[[#This Row],[Total Cost]]</f>
        <v>6360.8099999999995</v>
      </c>
      <c r="P2731" s="9">
        <f>shipments[[#This Row],[Profit]]/shipments[[#This Row],[Sales Amount]]</f>
        <v>0.41252395544530374</v>
      </c>
    </row>
    <row r="2732" spans="1:16" x14ac:dyDescent="1">
      <c r="A2732" t="s">
        <v>2772</v>
      </c>
      <c r="B2732" t="s">
        <v>8043</v>
      </c>
      <c r="C2732" t="s">
        <v>8019</v>
      </c>
      <c r="D2732" t="s">
        <v>8032</v>
      </c>
      <c r="E2732" s="1">
        <v>45560</v>
      </c>
      <c r="F2732">
        <v>2830.5</v>
      </c>
      <c r="G2732">
        <v>218</v>
      </c>
      <c r="H2732" t="s">
        <v>25</v>
      </c>
      <c r="I2732" t="str">
        <f>_xlfn.XLOOKUP(shipments[[#This Row],[SPID]],people[SPID],people[Sales_person],"NA",0)</f>
        <v>Ches Bonnell</v>
      </c>
      <c r="J2732">
        <f>YEAR(shipments[[#This Row],[Shipdate]])</f>
        <v>2024</v>
      </c>
      <c r="K2732">
        <f>MONTH(shipments[[#This Row],[Shipdate]])</f>
        <v>9</v>
      </c>
      <c r="L2732" t="str">
        <f>TEXT(shipments[[#This Row],[Shipdate]],"mmmm")</f>
        <v>September</v>
      </c>
      <c r="M2732">
        <f>_xlfn.XLOOKUP(shipments[[#This Row],[PID]],products[PID],products[Cost_per_box],"NA",0)</f>
        <v>8.2200000000000006</v>
      </c>
      <c r="N2732">
        <f>shipments[[#This Row],[Boxes]]*shipments[[#This Row],[Cost Per Box]]</f>
        <v>1791.96</v>
      </c>
      <c r="O2732">
        <f>shipments[[#This Row],[Sales Amount]]-shipments[[#This Row],[Total Cost]]</f>
        <v>1038.54</v>
      </c>
      <c r="P2732" s="9">
        <f>shipments[[#This Row],[Profit]]/shipments[[#This Row],[Sales Amount]]</f>
        <v>0.36691043985161631</v>
      </c>
    </row>
    <row r="2733" spans="1:16" x14ac:dyDescent="1">
      <c r="A2733" t="s">
        <v>2773</v>
      </c>
      <c r="B2733" t="s">
        <v>8043</v>
      </c>
      <c r="C2733" t="s">
        <v>8020</v>
      </c>
      <c r="D2733" t="s">
        <v>8032</v>
      </c>
      <c r="E2733" s="1">
        <v>45105</v>
      </c>
      <c r="F2733">
        <v>4018.5</v>
      </c>
      <c r="G2733">
        <v>212</v>
      </c>
      <c r="H2733" t="s">
        <v>6</v>
      </c>
      <c r="I2733" t="str">
        <f>_xlfn.XLOOKUP(shipments[[#This Row],[SPID]],people[SPID],people[Sales_person],"NA",0)</f>
        <v>Ches Bonnell</v>
      </c>
      <c r="J2733">
        <f>YEAR(shipments[[#This Row],[Shipdate]])</f>
        <v>2023</v>
      </c>
      <c r="K2733">
        <f>MONTH(shipments[[#This Row],[Shipdate]])</f>
        <v>6</v>
      </c>
      <c r="L2733" t="str">
        <f>TEXT(shipments[[#This Row],[Shipdate]],"mmmm")</f>
        <v>June</v>
      </c>
      <c r="M2733">
        <f>_xlfn.XLOOKUP(shipments[[#This Row],[PID]],products[PID],products[Cost_per_box],"NA",0)</f>
        <v>10.23</v>
      </c>
      <c r="N2733">
        <f>shipments[[#This Row],[Boxes]]*shipments[[#This Row],[Cost Per Box]]</f>
        <v>2168.7600000000002</v>
      </c>
      <c r="O2733">
        <f>shipments[[#This Row],[Sales Amount]]-shipments[[#This Row],[Total Cost]]</f>
        <v>1849.7399999999998</v>
      </c>
      <c r="P2733" s="9">
        <f>shipments[[#This Row],[Profit]]/shipments[[#This Row],[Sales Amount]]</f>
        <v>0.46030608435983572</v>
      </c>
    </row>
    <row r="2734" spans="1:16" x14ac:dyDescent="1">
      <c r="A2734" t="s">
        <v>2774</v>
      </c>
      <c r="B2734" t="s">
        <v>8043</v>
      </c>
      <c r="C2734" t="s">
        <v>8021</v>
      </c>
      <c r="D2734" t="s">
        <v>8033</v>
      </c>
      <c r="E2734" s="1">
        <v>45475</v>
      </c>
      <c r="F2734">
        <v>5757.75</v>
      </c>
      <c r="G2734">
        <v>384</v>
      </c>
      <c r="H2734" t="s">
        <v>17</v>
      </c>
      <c r="I2734" t="str">
        <f>_xlfn.XLOOKUP(shipments[[#This Row],[SPID]],people[SPID],people[Sales_person],"NA",0)</f>
        <v>Ches Bonnell</v>
      </c>
      <c r="J2734">
        <f>YEAR(shipments[[#This Row],[Shipdate]])</f>
        <v>2024</v>
      </c>
      <c r="K2734">
        <f>MONTH(shipments[[#This Row],[Shipdate]])</f>
        <v>7</v>
      </c>
      <c r="L2734" t="str">
        <f>TEXT(shipments[[#This Row],[Shipdate]],"mmmm")</f>
        <v>July</v>
      </c>
      <c r="M2734">
        <f>_xlfn.XLOOKUP(shipments[[#This Row],[PID]],products[PID],products[Cost_per_box],"NA",0)</f>
        <v>4.74</v>
      </c>
      <c r="N2734">
        <f>shipments[[#This Row],[Boxes]]*shipments[[#This Row],[Cost Per Box]]</f>
        <v>1820.16</v>
      </c>
      <c r="O2734">
        <f>shipments[[#This Row],[Sales Amount]]-shipments[[#This Row],[Total Cost]]</f>
        <v>3937.59</v>
      </c>
      <c r="P2734" s="9">
        <f>shipments[[#This Row],[Profit]]/shipments[[#This Row],[Sales Amount]]</f>
        <v>0.68387651426338414</v>
      </c>
    </row>
    <row r="2735" spans="1:16" x14ac:dyDescent="1">
      <c r="A2735" t="s">
        <v>2775</v>
      </c>
      <c r="B2735" t="s">
        <v>8043</v>
      </c>
      <c r="C2735" t="s">
        <v>8021</v>
      </c>
      <c r="D2735" t="s">
        <v>8036</v>
      </c>
      <c r="E2735" s="1">
        <v>44974</v>
      </c>
      <c r="F2735">
        <v>7242.75</v>
      </c>
      <c r="G2735">
        <v>518</v>
      </c>
      <c r="H2735" t="s">
        <v>6</v>
      </c>
      <c r="I2735" t="str">
        <f>_xlfn.XLOOKUP(shipments[[#This Row],[SPID]],people[SPID],people[Sales_person],"NA",0)</f>
        <v>Ches Bonnell</v>
      </c>
      <c r="J2735">
        <f>YEAR(shipments[[#This Row],[Shipdate]])</f>
        <v>2023</v>
      </c>
      <c r="K2735">
        <f>MONTH(shipments[[#This Row],[Shipdate]])</f>
        <v>2</v>
      </c>
      <c r="L2735" t="str">
        <f>TEXT(shipments[[#This Row],[Shipdate]],"mmmm")</f>
        <v>February</v>
      </c>
      <c r="M2735">
        <f>_xlfn.XLOOKUP(shipments[[#This Row],[PID]],products[PID],products[Cost_per_box],"NA",0)</f>
        <v>4.74</v>
      </c>
      <c r="N2735">
        <f>shipments[[#This Row],[Boxes]]*shipments[[#This Row],[Cost Per Box]]</f>
        <v>2455.3200000000002</v>
      </c>
      <c r="O2735">
        <f>shipments[[#This Row],[Sales Amount]]-shipments[[#This Row],[Total Cost]]</f>
        <v>4787.43</v>
      </c>
      <c r="P2735" s="9">
        <f>shipments[[#This Row],[Profit]]/shipments[[#This Row],[Sales Amount]]</f>
        <v>0.66099616858237553</v>
      </c>
    </row>
    <row r="2736" spans="1:16" x14ac:dyDescent="1">
      <c r="A2736" t="s">
        <v>2776</v>
      </c>
      <c r="B2736" t="s">
        <v>8043</v>
      </c>
      <c r="C2736" t="s">
        <v>8021</v>
      </c>
      <c r="D2736" t="s">
        <v>8035</v>
      </c>
      <c r="E2736" s="1">
        <v>45254</v>
      </c>
      <c r="F2736">
        <v>420.75</v>
      </c>
      <c r="G2736">
        <v>25</v>
      </c>
      <c r="H2736" t="s">
        <v>6</v>
      </c>
      <c r="I2736" t="str">
        <f>_xlfn.XLOOKUP(shipments[[#This Row],[SPID]],people[SPID],people[Sales_person],"NA",0)</f>
        <v>Ches Bonnell</v>
      </c>
      <c r="J2736">
        <f>YEAR(shipments[[#This Row],[Shipdate]])</f>
        <v>2023</v>
      </c>
      <c r="K2736">
        <f>MONTH(shipments[[#This Row],[Shipdate]])</f>
        <v>11</v>
      </c>
      <c r="L2736" t="str">
        <f>TEXT(shipments[[#This Row],[Shipdate]],"mmmm")</f>
        <v>November</v>
      </c>
      <c r="M2736">
        <f>_xlfn.XLOOKUP(shipments[[#This Row],[PID]],products[PID],products[Cost_per_box],"NA",0)</f>
        <v>4.74</v>
      </c>
      <c r="N2736">
        <f>shipments[[#This Row],[Boxes]]*shipments[[#This Row],[Cost Per Box]]</f>
        <v>118.5</v>
      </c>
      <c r="O2736">
        <f>shipments[[#This Row],[Sales Amount]]-shipments[[#This Row],[Total Cost]]</f>
        <v>302.25</v>
      </c>
      <c r="P2736" s="9">
        <f>shipments[[#This Row],[Profit]]/shipments[[#This Row],[Sales Amount]]</f>
        <v>0.71836007130124779</v>
      </c>
    </row>
    <row r="2737" spans="1:16" x14ac:dyDescent="1">
      <c r="A2737" t="s">
        <v>2777</v>
      </c>
      <c r="B2737" t="s">
        <v>8043</v>
      </c>
      <c r="C2737" t="s">
        <v>8022</v>
      </c>
      <c r="D2737" t="s">
        <v>8032</v>
      </c>
      <c r="E2737" s="1">
        <v>44946</v>
      </c>
      <c r="F2737">
        <v>2097</v>
      </c>
      <c r="G2737">
        <v>300</v>
      </c>
      <c r="H2737" t="s">
        <v>6</v>
      </c>
      <c r="I2737" t="str">
        <f>_xlfn.XLOOKUP(shipments[[#This Row],[SPID]],people[SPID],people[Sales_person],"NA",0)</f>
        <v>Ches Bonnell</v>
      </c>
      <c r="J2737">
        <f>YEAR(shipments[[#This Row],[Shipdate]])</f>
        <v>2023</v>
      </c>
      <c r="K2737">
        <f>MONTH(shipments[[#This Row],[Shipdate]])</f>
        <v>1</v>
      </c>
      <c r="L2737" t="str">
        <f>TEXT(shipments[[#This Row],[Shipdate]],"mmmm")</f>
        <v>January</v>
      </c>
      <c r="M2737">
        <f>_xlfn.XLOOKUP(shipments[[#This Row],[PID]],products[PID],products[Cost_per_box],"NA",0)</f>
        <v>10.51</v>
      </c>
      <c r="N2737">
        <f>shipments[[#This Row],[Boxes]]*shipments[[#This Row],[Cost Per Box]]</f>
        <v>3153</v>
      </c>
      <c r="O2737">
        <f>shipments[[#This Row],[Sales Amount]]-shipments[[#This Row],[Total Cost]]</f>
        <v>-1056</v>
      </c>
      <c r="P2737" s="9">
        <f>shipments[[#This Row],[Profit]]/shipments[[#This Row],[Sales Amount]]</f>
        <v>-0.50357653791130186</v>
      </c>
    </row>
    <row r="2738" spans="1:16" x14ac:dyDescent="1">
      <c r="A2738" t="s">
        <v>2778</v>
      </c>
      <c r="B2738" t="s">
        <v>8043</v>
      </c>
      <c r="C2738" t="s">
        <v>8022</v>
      </c>
      <c r="D2738" t="s">
        <v>8037</v>
      </c>
      <c r="E2738" s="1">
        <v>45288</v>
      </c>
      <c r="F2738">
        <v>12107.25</v>
      </c>
      <c r="G2738">
        <v>1730</v>
      </c>
      <c r="H2738" t="s">
        <v>6</v>
      </c>
      <c r="I2738" t="str">
        <f>_xlfn.XLOOKUP(shipments[[#This Row],[SPID]],people[SPID],people[Sales_person],"NA",0)</f>
        <v>Ches Bonnell</v>
      </c>
      <c r="J2738">
        <f>YEAR(shipments[[#This Row],[Shipdate]])</f>
        <v>2023</v>
      </c>
      <c r="K2738">
        <f>MONTH(shipments[[#This Row],[Shipdate]])</f>
        <v>12</v>
      </c>
      <c r="L2738" t="str">
        <f>TEXT(shipments[[#This Row],[Shipdate]],"mmmm")</f>
        <v>December</v>
      </c>
      <c r="M2738">
        <f>_xlfn.XLOOKUP(shipments[[#This Row],[PID]],products[PID],products[Cost_per_box],"NA",0)</f>
        <v>10.51</v>
      </c>
      <c r="N2738">
        <f>shipments[[#This Row],[Boxes]]*shipments[[#This Row],[Cost Per Box]]</f>
        <v>18182.3</v>
      </c>
      <c r="O2738">
        <f>shipments[[#This Row],[Sales Amount]]-shipments[[#This Row],[Total Cost]]</f>
        <v>-6075.0499999999993</v>
      </c>
      <c r="P2738" s="9">
        <f>shipments[[#This Row],[Profit]]/shipments[[#This Row],[Sales Amount]]</f>
        <v>-0.50176960085898936</v>
      </c>
    </row>
    <row r="2739" spans="1:16" x14ac:dyDescent="1">
      <c r="A2739" t="s">
        <v>2779</v>
      </c>
      <c r="B2739" t="s">
        <v>8043</v>
      </c>
      <c r="C2739" t="s">
        <v>8023</v>
      </c>
      <c r="D2739" t="s">
        <v>8032</v>
      </c>
      <c r="E2739" s="1">
        <v>45182</v>
      </c>
      <c r="F2739">
        <v>5656.5</v>
      </c>
      <c r="G2739">
        <v>405</v>
      </c>
      <c r="H2739" t="s">
        <v>6</v>
      </c>
      <c r="I2739" t="str">
        <f>_xlfn.XLOOKUP(shipments[[#This Row],[SPID]],people[SPID],people[Sales_person],"NA",0)</f>
        <v>Ches Bonnell</v>
      </c>
      <c r="J2739">
        <f>YEAR(shipments[[#This Row],[Shipdate]])</f>
        <v>2023</v>
      </c>
      <c r="K2739">
        <f>MONTH(shipments[[#This Row],[Shipdate]])</f>
        <v>9</v>
      </c>
      <c r="L2739" t="str">
        <f>TEXT(shipments[[#This Row],[Shipdate]],"mmmm")</f>
        <v>September</v>
      </c>
      <c r="M2739">
        <f>_xlfn.XLOOKUP(shipments[[#This Row],[PID]],products[PID],products[Cost_per_box],"NA",0)</f>
        <v>6.43</v>
      </c>
      <c r="N2739">
        <f>shipments[[#This Row],[Boxes]]*shipments[[#This Row],[Cost Per Box]]</f>
        <v>2604.15</v>
      </c>
      <c r="O2739">
        <f>shipments[[#This Row],[Sales Amount]]-shipments[[#This Row],[Total Cost]]</f>
        <v>3052.35</v>
      </c>
      <c r="P2739" s="9">
        <f>shipments[[#This Row],[Profit]]/shipments[[#This Row],[Sales Amount]]</f>
        <v>0.53961813842482098</v>
      </c>
    </row>
    <row r="2740" spans="1:16" x14ac:dyDescent="1">
      <c r="A2740" t="s">
        <v>2780</v>
      </c>
      <c r="B2740" t="s">
        <v>8043</v>
      </c>
      <c r="C2740" t="s">
        <v>8023</v>
      </c>
      <c r="D2740" t="s">
        <v>8032</v>
      </c>
      <c r="E2740" s="1">
        <v>45036</v>
      </c>
      <c r="F2740">
        <v>7114.5</v>
      </c>
      <c r="G2740">
        <v>419</v>
      </c>
      <c r="H2740" t="s">
        <v>39</v>
      </c>
      <c r="I2740" t="str">
        <f>_xlfn.XLOOKUP(shipments[[#This Row],[SPID]],people[SPID],people[Sales_person],"NA",0)</f>
        <v>Ches Bonnell</v>
      </c>
      <c r="J2740">
        <f>YEAR(shipments[[#This Row],[Shipdate]])</f>
        <v>2023</v>
      </c>
      <c r="K2740">
        <f>MONTH(shipments[[#This Row],[Shipdate]])</f>
        <v>4</v>
      </c>
      <c r="L2740" t="str">
        <f>TEXT(shipments[[#This Row],[Shipdate]],"mmmm")</f>
        <v>April</v>
      </c>
      <c r="M2740">
        <f>_xlfn.XLOOKUP(shipments[[#This Row],[PID]],products[PID],products[Cost_per_box],"NA",0)</f>
        <v>6.43</v>
      </c>
      <c r="N2740">
        <f>shipments[[#This Row],[Boxes]]*shipments[[#This Row],[Cost Per Box]]</f>
        <v>2694.17</v>
      </c>
      <c r="O2740">
        <f>shipments[[#This Row],[Sales Amount]]-shipments[[#This Row],[Total Cost]]</f>
        <v>4420.33</v>
      </c>
      <c r="P2740" s="9">
        <f>shipments[[#This Row],[Profit]]/shipments[[#This Row],[Sales Amount]]</f>
        <v>0.6213128118630965</v>
      </c>
    </row>
    <row r="2741" spans="1:16" x14ac:dyDescent="1">
      <c r="A2741" t="s">
        <v>2781</v>
      </c>
      <c r="B2741" t="s">
        <v>8043</v>
      </c>
      <c r="C2741" t="s">
        <v>8023</v>
      </c>
      <c r="D2741" t="s">
        <v>8032</v>
      </c>
      <c r="E2741" s="1">
        <v>45288</v>
      </c>
      <c r="F2741">
        <v>6786</v>
      </c>
      <c r="G2741">
        <v>425</v>
      </c>
      <c r="H2741" t="s">
        <v>6</v>
      </c>
      <c r="I2741" t="str">
        <f>_xlfn.XLOOKUP(shipments[[#This Row],[SPID]],people[SPID],people[Sales_person],"NA",0)</f>
        <v>Ches Bonnell</v>
      </c>
      <c r="J2741">
        <f>YEAR(shipments[[#This Row],[Shipdate]])</f>
        <v>2023</v>
      </c>
      <c r="K2741">
        <f>MONTH(shipments[[#This Row],[Shipdate]])</f>
        <v>12</v>
      </c>
      <c r="L2741" t="str">
        <f>TEXT(shipments[[#This Row],[Shipdate]],"mmmm")</f>
        <v>December</v>
      </c>
      <c r="M2741">
        <f>_xlfn.XLOOKUP(shipments[[#This Row],[PID]],products[PID],products[Cost_per_box],"NA",0)</f>
        <v>6.43</v>
      </c>
      <c r="N2741">
        <f>shipments[[#This Row],[Boxes]]*shipments[[#This Row],[Cost Per Box]]</f>
        <v>2732.75</v>
      </c>
      <c r="O2741">
        <f>shipments[[#This Row],[Sales Amount]]-shipments[[#This Row],[Total Cost]]</f>
        <v>4053.25</v>
      </c>
      <c r="P2741" s="9">
        <f>shipments[[#This Row],[Profit]]/shipments[[#This Row],[Sales Amount]]</f>
        <v>0.59729590333038607</v>
      </c>
    </row>
    <row r="2742" spans="1:16" x14ac:dyDescent="1">
      <c r="A2742" t="s">
        <v>2782</v>
      </c>
      <c r="B2742" t="s">
        <v>8043</v>
      </c>
      <c r="C2742" t="s">
        <v>8023</v>
      </c>
      <c r="D2742" t="s">
        <v>8035</v>
      </c>
      <c r="E2742" s="1">
        <v>45523</v>
      </c>
      <c r="F2742">
        <v>4099.5</v>
      </c>
      <c r="G2742">
        <v>228</v>
      </c>
      <c r="H2742" t="s">
        <v>17</v>
      </c>
      <c r="I2742" t="str">
        <f>_xlfn.XLOOKUP(shipments[[#This Row],[SPID]],people[SPID],people[Sales_person],"NA",0)</f>
        <v>Ches Bonnell</v>
      </c>
      <c r="J2742">
        <f>YEAR(shipments[[#This Row],[Shipdate]])</f>
        <v>2024</v>
      </c>
      <c r="K2742">
        <f>MONTH(shipments[[#This Row],[Shipdate]])</f>
        <v>8</v>
      </c>
      <c r="L2742" t="str">
        <f>TEXT(shipments[[#This Row],[Shipdate]],"mmmm")</f>
        <v>August</v>
      </c>
      <c r="M2742">
        <f>_xlfn.XLOOKUP(shipments[[#This Row],[PID]],products[PID],products[Cost_per_box],"NA",0)</f>
        <v>6.43</v>
      </c>
      <c r="N2742">
        <f>shipments[[#This Row],[Boxes]]*shipments[[#This Row],[Cost Per Box]]</f>
        <v>1466.04</v>
      </c>
      <c r="O2742">
        <f>shipments[[#This Row],[Sales Amount]]-shipments[[#This Row],[Total Cost]]</f>
        <v>2633.46</v>
      </c>
      <c r="P2742" s="9">
        <f>shipments[[#This Row],[Profit]]/shipments[[#This Row],[Sales Amount]]</f>
        <v>0.64238565678741311</v>
      </c>
    </row>
    <row r="2743" spans="1:16" x14ac:dyDescent="1">
      <c r="A2743" t="s">
        <v>2783</v>
      </c>
      <c r="B2743" t="s">
        <v>8043</v>
      </c>
      <c r="C2743" t="s">
        <v>8024</v>
      </c>
      <c r="D2743" t="s">
        <v>8032</v>
      </c>
      <c r="E2743" s="1">
        <v>45288</v>
      </c>
      <c r="F2743">
        <v>2261.25</v>
      </c>
      <c r="G2743">
        <v>134</v>
      </c>
      <c r="H2743" t="s">
        <v>6</v>
      </c>
      <c r="I2743" t="str">
        <f>_xlfn.XLOOKUP(shipments[[#This Row],[SPID]],people[SPID],people[Sales_person],"NA",0)</f>
        <v>Ches Bonnell</v>
      </c>
      <c r="J2743">
        <f>YEAR(shipments[[#This Row],[Shipdate]])</f>
        <v>2023</v>
      </c>
      <c r="K2743">
        <f>MONTH(shipments[[#This Row],[Shipdate]])</f>
        <v>12</v>
      </c>
      <c r="L2743" t="str">
        <f>TEXT(shipments[[#This Row],[Shipdate]],"mmmm")</f>
        <v>December</v>
      </c>
      <c r="M2743">
        <f>_xlfn.XLOOKUP(shipments[[#This Row],[PID]],products[PID],products[Cost_per_box],"NA",0)</f>
        <v>12.41</v>
      </c>
      <c r="N2743">
        <f>shipments[[#This Row],[Boxes]]*shipments[[#This Row],[Cost Per Box]]</f>
        <v>1662.94</v>
      </c>
      <c r="O2743">
        <f>shipments[[#This Row],[Sales Amount]]-shipments[[#This Row],[Total Cost]]</f>
        <v>598.30999999999995</v>
      </c>
      <c r="P2743" s="9">
        <f>shipments[[#This Row],[Profit]]/shipments[[#This Row],[Sales Amount]]</f>
        <v>0.26459259259259255</v>
      </c>
    </row>
    <row r="2744" spans="1:16" x14ac:dyDescent="1">
      <c r="A2744" t="s">
        <v>2784</v>
      </c>
      <c r="B2744" t="s">
        <v>8043</v>
      </c>
      <c r="C2744" t="s">
        <v>8024</v>
      </c>
      <c r="D2744" t="s">
        <v>8036</v>
      </c>
      <c r="E2744" s="1">
        <v>45219</v>
      </c>
      <c r="F2744">
        <v>5301</v>
      </c>
      <c r="G2744">
        <v>295</v>
      </c>
      <c r="H2744" t="s">
        <v>6</v>
      </c>
      <c r="I2744" t="str">
        <f>_xlfn.XLOOKUP(shipments[[#This Row],[SPID]],people[SPID],people[Sales_person],"NA",0)</f>
        <v>Ches Bonnell</v>
      </c>
      <c r="J2744">
        <f>YEAR(shipments[[#This Row],[Shipdate]])</f>
        <v>2023</v>
      </c>
      <c r="K2744">
        <f>MONTH(shipments[[#This Row],[Shipdate]])</f>
        <v>10</v>
      </c>
      <c r="L2744" t="str">
        <f>TEXT(shipments[[#This Row],[Shipdate]],"mmmm")</f>
        <v>October</v>
      </c>
      <c r="M2744">
        <f>_xlfn.XLOOKUP(shipments[[#This Row],[PID]],products[PID],products[Cost_per_box],"NA",0)</f>
        <v>12.41</v>
      </c>
      <c r="N2744">
        <f>shipments[[#This Row],[Boxes]]*shipments[[#This Row],[Cost Per Box]]</f>
        <v>3660.95</v>
      </c>
      <c r="O2744">
        <f>shipments[[#This Row],[Sales Amount]]-shipments[[#This Row],[Total Cost]]</f>
        <v>1640.0500000000002</v>
      </c>
      <c r="P2744" s="9">
        <f>shipments[[#This Row],[Profit]]/shipments[[#This Row],[Sales Amount]]</f>
        <v>0.30938502169402005</v>
      </c>
    </row>
    <row r="2745" spans="1:16" x14ac:dyDescent="1">
      <c r="A2745" t="s">
        <v>2785</v>
      </c>
      <c r="B2745" t="s">
        <v>8043</v>
      </c>
      <c r="C2745" t="s">
        <v>8024</v>
      </c>
      <c r="D2745" t="s">
        <v>8033</v>
      </c>
      <c r="E2745" s="1">
        <v>45085</v>
      </c>
      <c r="F2745">
        <v>7544.25</v>
      </c>
      <c r="G2745">
        <v>420</v>
      </c>
      <c r="H2745" t="s">
        <v>6</v>
      </c>
      <c r="I2745" t="str">
        <f>_xlfn.XLOOKUP(shipments[[#This Row],[SPID]],people[SPID],people[Sales_person],"NA",0)</f>
        <v>Ches Bonnell</v>
      </c>
      <c r="J2745">
        <f>YEAR(shipments[[#This Row],[Shipdate]])</f>
        <v>2023</v>
      </c>
      <c r="K2745">
        <f>MONTH(shipments[[#This Row],[Shipdate]])</f>
        <v>6</v>
      </c>
      <c r="L2745" t="str">
        <f>TEXT(shipments[[#This Row],[Shipdate]],"mmmm")</f>
        <v>June</v>
      </c>
      <c r="M2745">
        <f>_xlfn.XLOOKUP(shipments[[#This Row],[PID]],products[PID],products[Cost_per_box],"NA",0)</f>
        <v>12.41</v>
      </c>
      <c r="N2745">
        <f>shipments[[#This Row],[Boxes]]*shipments[[#This Row],[Cost Per Box]]</f>
        <v>5212.2</v>
      </c>
      <c r="O2745">
        <f>shipments[[#This Row],[Sales Amount]]-shipments[[#This Row],[Total Cost]]</f>
        <v>2332.0500000000002</v>
      </c>
      <c r="P2745" s="9">
        <f>shipments[[#This Row],[Profit]]/shipments[[#This Row],[Sales Amount]]</f>
        <v>0.30911621433542102</v>
      </c>
    </row>
    <row r="2746" spans="1:16" x14ac:dyDescent="1">
      <c r="A2746" t="s">
        <v>2786</v>
      </c>
      <c r="B2746" t="s">
        <v>8043</v>
      </c>
      <c r="C2746" t="s">
        <v>8024</v>
      </c>
      <c r="D2746" t="s">
        <v>8034</v>
      </c>
      <c r="E2746" s="1">
        <v>45254</v>
      </c>
      <c r="F2746">
        <v>4824</v>
      </c>
      <c r="G2746">
        <v>268</v>
      </c>
      <c r="H2746" t="s">
        <v>6</v>
      </c>
      <c r="I2746" t="str">
        <f>_xlfn.XLOOKUP(shipments[[#This Row],[SPID]],people[SPID],people[Sales_person],"NA",0)</f>
        <v>Ches Bonnell</v>
      </c>
      <c r="J2746">
        <f>YEAR(shipments[[#This Row],[Shipdate]])</f>
        <v>2023</v>
      </c>
      <c r="K2746">
        <f>MONTH(shipments[[#This Row],[Shipdate]])</f>
        <v>11</v>
      </c>
      <c r="L2746" t="str">
        <f>TEXT(shipments[[#This Row],[Shipdate]],"mmmm")</f>
        <v>November</v>
      </c>
      <c r="M2746">
        <f>_xlfn.XLOOKUP(shipments[[#This Row],[PID]],products[PID],products[Cost_per_box],"NA",0)</f>
        <v>12.41</v>
      </c>
      <c r="N2746">
        <f>shipments[[#This Row],[Boxes]]*shipments[[#This Row],[Cost Per Box]]</f>
        <v>3325.88</v>
      </c>
      <c r="O2746">
        <f>shipments[[#This Row],[Sales Amount]]-shipments[[#This Row],[Total Cost]]</f>
        <v>1498.12</v>
      </c>
      <c r="P2746" s="9">
        <f>shipments[[#This Row],[Profit]]/shipments[[#This Row],[Sales Amount]]</f>
        <v>0.31055555555555553</v>
      </c>
    </row>
    <row r="2747" spans="1:16" x14ac:dyDescent="1">
      <c r="A2747" t="s">
        <v>2787</v>
      </c>
      <c r="B2747" t="s">
        <v>8043</v>
      </c>
      <c r="C2747" t="s">
        <v>8024</v>
      </c>
      <c r="D2747" t="s">
        <v>8037</v>
      </c>
      <c r="E2747" s="1">
        <v>45110</v>
      </c>
      <c r="F2747">
        <v>681.75</v>
      </c>
      <c r="G2747">
        <v>33</v>
      </c>
      <c r="H2747" t="s">
        <v>6</v>
      </c>
      <c r="I2747" t="str">
        <f>_xlfn.XLOOKUP(shipments[[#This Row],[SPID]],people[SPID],people[Sales_person],"NA",0)</f>
        <v>Ches Bonnell</v>
      </c>
      <c r="J2747">
        <f>YEAR(shipments[[#This Row],[Shipdate]])</f>
        <v>2023</v>
      </c>
      <c r="K2747">
        <f>MONTH(shipments[[#This Row],[Shipdate]])</f>
        <v>7</v>
      </c>
      <c r="L2747" t="str">
        <f>TEXT(shipments[[#This Row],[Shipdate]],"mmmm")</f>
        <v>July</v>
      </c>
      <c r="M2747">
        <f>_xlfn.XLOOKUP(shipments[[#This Row],[PID]],products[PID],products[Cost_per_box],"NA",0)</f>
        <v>12.41</v>
      </c>
      <c r="N2747">
        <f>shipments[[#This Row],[Boxes]]*shipments[[#This Row],[Cost Per Box]]</f>
        <v>409.53000000000003</v>
      </c>
      <c r="O2747">
        <f>shipments[[#This Row],[Sales Amount]]-shipments[[#This Row],[Total Cost]]</f>
        <v>272.21999999999997</v>
      </c>
      <c r="P2747" s="9">
        <f>shipments[[#This Row],[Profit]]/shipments[[#This Row],[Sales Amount]]</f>
        <v>0.39929592959295923</v>
      </c>
    </row>
    <row r="2748" spans="1:16" x14ac:dyDescent="1">
      <c r="A2748" t="s">
        <v>2788</v>
      </c>
      <c r="B2748" t="s">
        <v>8043</v>
      </c>
      <c r="C2748" t="s">
        <v>8025</v>
      </c>
      <c r="D2748" t="s">
        <v>8033</v>
      </c>
      <c r="E2748" s="1">
        <v>44931</v>
      </c>
      <c r="F2748">
        <v>9976.5</v>
      </c>
      <c r="G2748">
        <v>587</v>
      </c>
      <c r="H2748" t="s">
        <v>6</v>
      </c>
      <c r="I2748" t="str">
        <f>_xlfn.XLOOKUP(shipments[[#This Row],[SPID]],people[SPID],people[Sales_person],"NA",0)</f>
        <v>Ches Bonnell</v>
      </c>
      <c r="J2748">
        <f>YEAR(shipments[[#This Row],[Shipdate]])</f>
        <v>2023</v>
      </c>
      <c r="K2748">
        <f>MONTH(shipments[[#This Row],[Shipdate]])</f>
        <v>1</v>
      </c>
      <c r="L2748" t="str">
        <f>TEXT(shipments[[#This Row],[Shipdate]],"mmmm")</f>
        <v>January</v>
      </c>
      <c r="M2748">
        <f>_xlfn.XLOOKUP(shipments[[#This Row],[PID]],products[PID],products[Cost_per_box],"NA",0)</f>
        <v>9.57</v>
      </c>
      <c r="N2748">
        <f>shipments[[#This Row],[Boxes]]*shipments[[#This Row],[Cost Per Box]]</f>
        <v>5617.59</v>
      </c>
      <c r="O2748">
        <f>shipments[[#This Row],[Sales Amount]]-shipments[[#This Row],[Total Cost]]</f>
        <v>4358.91</v>
      </c>
      <c r="P2748" s="9">
        <f>shipments[[#This Row],[Profit]]/shipments[[#This Row],[Sales Amount]]</f>
        <v>0.43691775672831151</v>
      </c>
    </row>
    <row r="2749" spans="1:16" x14ac:dyDescent="1">
      <c r="A2749" t="s">
        <v>2789</v>
      </c>
      <c r="B2749" t="s">
        <v>8043</v>
      </c>
      <c r="C2749" t="s">
        <v>8026</v>
      </c>
      <c r="D2749" t="s">
        <v>8033</v>
      </c>
      <c r="E2749" s="1">
        <v>45208</v>
      </c>
      <c r="F2749">
        <v>8901</v>
      </c>
      <c r="G2749">
        <v>1272</v>
      </c>
      <c r="H2749" t="s">
        <v>6</v>
      </c>
      <c r="I2749" t="str">
        <f>_xlfn.XLOOKUP(shipments[[#This Row],[SPID]],people[SPID],people[Sales_person],"NA",0)</f>
        <v>Ches Bonnell</v>
      </c>
      <c r="J2749">
        <f>YEAR(shipments[[#This Row],[Shipdate]])</f>
        <v>2023</v>
      </c>
      <c r="K2749">
        <f>MONTH(shipments[[#This Row],[Shipdate]])</f>
        <v>10</v>
      </c>
      <c r="L2749" t="str">
        <f>TEXT(shipments[[#This Row],[Shipdate]],"mmmm")</f>
        <v>October</v>
      </c>
      <c r="M2749">
        <f>_xlfn.XLOOKUP(shipments[[#This Row],[PID]],products[PID],products[Cost_per_box],"NA",0)</f>
        <v>8.43</v>
      </c>
      <c r="N2749">
        <f>shipments[[#This Row],[Boxes]]*shipments[[#This Row],[Cost Per Box]]</f>
        <v>10722.96</v>
      </c>
      <c r="O2749">
        <f>shipments[[#This Row],[Sales Amount]]-shipments[[#This Row],[Total Cost]]</f>
        <v>-1821.9599999999991</v>
      </c>
      <c r="P2749" s="9">
        <f>shipments[[#This Row],[Profit]]/shipments[[#This Row],[Sales Amount]]</f>
        <v>-0.20469160768452974</v>
      </c>
    </row>
    <row r="2750" spans="1:16" x14ac:dyDescent="1">
      <c r="A2750" t="s">
        <v>2790</v>
      </c>
      <c r="B2750" t="s">
        <v>8043</v>
      </c>
      <c r="C2750" t="s">
        <v>8026</v>
      </c>
      <c r="D2750" t="s">
        <v>8035</v>
      </c>
      <c r="E2750" s="1">
        <v>45274</v>
      </c>
      <c r="F2750">
        <v>2389.5</v>
      </c>
      <c r="G2750">
        <v>342</v>
      </c>
      <c r="H2750" t="s">
        <v>6</v>
      </c>
      <c r="I2750" t="str">
        <f>_xlfn.XLOOKUP(shipments[[#This Row],[SPID]],people[SPID],people[Sales_person],"NA",0)</f>
        <v>Ches Bonnell</v>
      </c>
      <c r="J2750">
        <f>YEAR(shipments[[#This Row],[Shipdate]])</f>
        <v>2023</v>
      </c>
      <c r="K2750">
        <f>MONTH(shipments[[#This Row],[Shipdate]])</f>
        <v>12</v>
      </c>
      <c r="L2750" t="str">
        <f>TEXT(shipments[[#This Row],[Shipdate]],"mmmm")</f>
        <v>December</v>
      </c>
      <c r="M2750">
        <f>_xlfn.XLOOKUP(shipments[[#This Row],[PID]],products[PID],products[Cost_per_box],"NA",0)</f>
        <v>8.43</v>
      </c>
      <c r="N2750">
        <f>shipments[[#This Row],[Boxes]]*shipments[[#This Row],[Cost Per Box]]</f>
        <v>2883.06</v>
      </c>
      <c r="O2750">
        <f>shipments[[#This Row],[Sales Amount]]-shipments[[#This Row],[Total Cost]]</f>
        <v>-493.55999999999995</v>
      </c>
      <c r="P2750" s="9">
        <f>shipments[[#This Row],[Profit]]/shipments[[#This Row],[Sales Amount]]</f>
        <v>-0.20655367231638416</v>
      </c>
    </row>
    <row r="2751" spans="1:16" x14ac:dyDescent="1">
      <c r="A2751" t="s">
        <v>2791</v>
      </c>
      <c r="B2751" t="s">
        <v>8043</v>
      </c>
      <c r="C2751" t="s">
        <v>8027</v>
      </c>
      <c r="D2751" t="s">
        <v>8037</v>
      </c>
      <c r="E2751" s="1">
        <v>45134</v>
      </c>
      <c r="F2751">
        <v>650.25</v>
      </c>
      <c r="G2751">
        <v>93</v>
      </c>
      <c r="H2751" t="s">
        <v>6</v>
      </c>
      <c r="I2751" t="str">
        <f>_xlfn.XLOOKUP(shipments[[#This Row],[SPID]],people[SPID],people[Sales_person],"NA",0)</f>
        <v>Ches Bonnell</v>
      </c>
      <c r="J2751">
        <f>YEAR(shipments[[#This Row],[Shipdate]])</f>
        <v>2023</v>
      </c>
      <c r="K2751">
        <f>MONTH(shipments[[#This Row],[Shipdate]])</f>
        <v>7</v>
      </c>
      <c r="L2751" t="str">
        <f>TEXT(shipments[[#This Row],[Shipdate]],"mmmm")</f>
        <v>July</v>
      </c>
      <c r="M2751">
        <f>_xlfn.XLOOKUP(shipments[[#This Row],[PID]],products[PID],products[Cost_per_box],"NA",0)</f>
        <v>6.8</v>
      </c>
      <c r="N2751">
        <f>shipments[[#This Row],[Boxes]]*shipments[[#This Row],[Cost Per Box]]</f>
        <v>632.4</v>
      </c>
      <c r="O2751">
        <f>shipments[[#This Row],[Sales Amount]]-shipments[[#This Row],[Total Cost]]</f>
        <v>17.850000000000023</v>
      </c>
      <c r="P2751" s="9">
        <f>shipments[[#This Row],[Profit]]/shipments[[#This Row],[Sales Amount]]</f>
        <v>2.7450980392156897E-2</v>
      </c>
    </row>
    <row r="2752" spans="1:16" x14ac:dyDescent="1">
      <c r="A2752" t="s">
        <v>2792</v>
      </c>
      <c r="B2752" t="s">
        <v>8043</v>
      </c>
      <c r="C2752" t="s">
        <v>8027</v>
      </c>
      <c r="D2752" t="s">
        <v>8035</v>
      </c>
      <c r="E2752" s="1">
        <v>45266</v>
      </c>
      <c r="F2752">
        <v>7470</v>
      </c>
      <c r="G2752">
        <v>680</v>
      </c>
      <c r="H2752" t="s">
        <v>6</v>
      </c>
      <c r="I2752" t="str">
        <f>_xlfn.XLOOKUP(shipments[[#This Row],[SPID]],people[SPID],people[Sales_person],"NA",0)</f>
        <v>Ches Bonnell</v>
      </c>
      <c r="J2752">
        <f>YEAR(shipments[[#This Row],[Shipdate]])</f>
        <v>2023</v>
      </c>
      <c r="K2752">
        <f>MONTH(shipments[[#This Row],[Shipdate]])</f>
        <v>12</v>
      </c>
      <c r="L2752" t="str">
        <f>TEXT(shipments[[#This Row],[Shipdate]],"mmmm")</f>
        <v>December</v>
      </c>
      <c r="M2752">
        <f>_xlfn.XLOOKUP(shipments[[#This Row],[PID]],products[PID],products[Cost_per_box],"NA",0)</f>
        <v>6.8</v>
      </c>
      <c r="N2752">
        <f>shipments[[#This Row],[Boxes]]*shipments[[#This Row],[Cost Per Box]]</f>
        <v>4624</v>
      </c>
      <c r="O2752">
        <f>shipments[[#This Row],[Sales Amount]]-shipments[[#This Row],[Total Cost]]</f>
        <v>2846</v>
      </c>
      <c r="P2752" s="9">
        <f>shipments[[#This Row],[Profit]]/shipments[[#This Row],[Sales Amount]]</f>
        <v>0.38099062918340026</v>
      </c>
    </row>
    <row r="2753" spans="1:16" x14ac:dyDescent="1">
      <c r="A2753" t="s">
        <v>2793</v>
      </c>
      <c r="B2753" t="s">
        <v>8043</v>
      </c>
      <c r="C2753" t="s">
        <v>8027</v>
      </c>
      <c r="D2753" t="s">
        <v>8035</v>
      </c>
      <c r="E2753" s="1">
        <v>45202</v>
      </c>
      <c r="F2753">
        <v>2621.25</v>
      </c>
      <c r="G2753">
        <v>292</v>
      </c>
      <c r="H2753" t="s">
        <v>6</v>
      </c>
      <c r="I2753" t="str">
        <f>_xlfn.XLOOKUP(shipments[[#This Row],[SPID]],people[SPID],people[Sales_person],"NA",0)</f>
        <v>Ches Bonnell</v>
      </c>
      <c r="J2753">
        <f>YEAR(shipments[[#This Row],[Shipdate]])</f>
        <v>2023</v>
      </c>
      <c r="K2753">
        <f>MONTH(shipments[[#This Row],[Shipdate]])</f>
        <v>10</v>
      </c>
      <c r="L2753" t="str">
        <f>TEXT(shipments[[#This Row],[Shipdate]],"mmmm")</f>
        <v>October</v>
      </c>
      <c r="M2753">
        <f>_xlfn.XLOOKUP(shipments[[#This Row],[PID]],products[PID],products[Cost_per_box],"NA",0)</f>
        <v>6.8</v>
      </c>
      <c r="N2753">
        <f>shipments[[#This Row],[Boxes]]*shipments[[#This Row],[Cost Per Box]]</f>
        <v>1985.6</v>
      </c>
      <c r="O2753">
        <f>shipments[[#This Row],[Sales Amount]]-shipments[[#This Row],[Total Cost]]</f>
        <v>635.65000000000009</v>
      </c>
      <c r="P2753" s="9">
        <f>shipments[[#This Row],[Profit]]/shipments[[#This Row],[Sales Amount]]</f>
        <v>0.24249880782069627</v>
      </c>
    </row>
    <row r="2754" spans="1:16" x14ac:dyDescent="1">
      <c r="A2754" t="s">
        <v>2794</v>
      </c>
      <c r="B2754" t="s">
        <v>8043</v>
      </c>
      <c r="C2754" t="s">
        <v>8027</v>
      </c>
      <c r="D2754" t="s">
        <v>8035</v>
      </c>
      <c r="E2754" s="1">
        <v>45555</v>
      </c>
      <c r="F2754">
        <v>4171.5</v>
      </c>
      <c r="G2754">
        <v>522</v>
      </c>
      <c r="H2754" t="s">
        <v>25</v>
      </c>
      <c r="I2754" t="str">
        <f>_xlfn.XLOOKUP(shipments[[#This Row],[SPID]],people[SPID],people[Sales_person],"NA",0)</f>
        <v>Ches Bonnell</v>
      </c>
      <c r="J2754">
        <f>YEAR(shipments[[#This Row],[Shipdate]])</f>
        <v>2024</v>
      </c>
      <c r="K2754">
        <f>MONTH(shipments[[#This Row],[Shipdate]])</f>
        <v>9</v>
      </c>
      <c r="L2754" t="str">
        <f>TEXT(shipments[[#This Row],[Shipdate]],"mmmm")</f>
        <v>September</v>
      </c>
      <c r="M2754">
        <f>_xlfn.XLOOKUP(shipments[[#This Row],[PID]],products[PID],products[Cost_per_box],"NA",0)</f>
        <v>6.8</v>
      </c>
      <c r="N2754">
        <f>shipments[[#This Row],[Boxes]]*shipments[[#This Row],[Cost Per Box]]</f>
        <v>3549.6</v>
      </c>
      <c r="O2754">
        <f>shipments[[#This Row],[Sales Amount]]-shipments[[#This Row],[Total Cost]]</f>
        <v>621.90000000000009</v>
      </c>
      <c r="P2754" s="9">
        <f>shipments[[#This Row],[Profit]]/shipments[[#This Row],[Sales Amount]]</f>
        <v>0.14908306364617047</v>
      </c>
    </row>
    <row r="2755" spans="1:16" x14ac:dyDescent="1">
      <c r="A2755" t="s">
        <v>2795</v>
      </c>
      <c r="B2755" t="s">
        <v>8043</v>
      </c>
      <c r="C2755" t="s">
        <v>8028</v>
      </c>
      <c r="D2755" t="s">
        <v>8036</v>
      </c>
      <c r="E2755" s="1">
        <v>45342</v>
      </c>
      <c r="F2755">
        <v>1379.25</v>
      </c>
      <c r="G2755">
        <v>54</v>
      </c>
      <c r="H2755" t="s">
        <v>6</v>
      </c>
      <c r="I2755" t="str">
        <f>_xlfn.XLOOKUP(shipments[[#This Row],[SPID]],people[SPID],people[Sales_person],"NA",0)</f>
        <v>Ches Bonnell</v>
      </c>
      <c r="J2755">
        <f>YEAR(shipments[[#This Row],[Shipdate]])</f>
        <v>2024</v>
      </c>
      <c r="K2755">
        <f>MONTH(shipments[[#This Row],[Shipdate]])</f>
        <v>2</v>
      </c>
      <c r="L2755" t="str">
        <f>TEXT(shipments[[#This Row],[Shipdate]],"mmmm")</f>
        <v>February</v>
      </c>
      <c r="M2755">
        <f>_xlfn.XLOOKUP(shipments[[#This Row],[PID]],products[PID],products[Cost_per_box],"NA",0)</f>
        <v>5.04</v>
      </c>
      <c r="N2755">
        <f>shipments[[#This Row],[Boxes]]*shipments[[#This Row],[Cost Per Box]]</f>
        <v>272.16000000000003</v>
      </c>
      <c r="O2755">
        <f>shipments[[#This Row],[Sales Amount]]-shipments[[#This Row],[Total Cost]]</f>
        <v>1107.0899999999999</v>
      </c>
      <c r="P2755" s="9">
        <f>shipments[[#This Row],[Profit]]/shipments[[#This Row],[Sales Amount]]</f>
        <v>0.80267536704730824</v>
      </c>
    </row>
    <row r="2756" spans="1:16" x14ac:dyDescent="1">
      <c r="A2756" t="s">
        <v>2796</v>
      </c>
      <c r="B2756" t="s">
        <v>8043</v>
      </c>
      <c r="C2756" t="s">
        <v>8028</v>
      </c>
      <c r="D2756" t="s">
        <v>8036</v>
      </c>
      <c r="E2756" s="1">
        <v>45245</v>
      </c>
      <c r="F2756">
        <v>9076.5</v>
      </c>
      <c r="G2756">
        <v>350</v>
      </c>
      <c r="H2756" t="s">
        <v>6</v>
      </c>
      <c r="I2756" t="str">
        <f>_xlfn.XLOOKUP(shipments[[#This Row],[SPID]],people[SPID],people[Sales_person],"NA",0)</f>
        <v>Ches Bonnell</v>
      </c>
      <c r="J2756">
        <f>YEAR(shipments[[#This Row],[Shipdate]])</f>
        <v>2023</v>
      </c>
      <c r="K2756">
        <f>MONTH(shipments[[#This Row],[Shipdate]])</f>
        <v>11</v>
      </c>
      <c r="L2756" t="str">
        <f>TEXT(shipments[[#This Row],[Shipdate]],"mmmm")</f>
        <v>November</v>
      </c>
      <c r="M2756">
        <f>_xlfn.XLOOKUP(shipments[[#This Row],[PID]],products[PID],products[Cost_per_box],"NA",0)</f>
        <v>5.04</v>
      </c>
      <c r="N2756">
        <f>shipments[[#This Row],[Boxes]]*shipments[[#This Row],[Cost Per Box]]</f>
        <v>1764</v>
      </c>
      <c r="O2756">
        <f>shipments[[#This Row],[Sales Amount]]-shipments[[#This Row],[Total Cost]]</f>
        <v>7312.5</v>
      </c>
      <c r="P2756" s="9">
        <f>shipments[[#This Row],[Profit]]/shipments[[#This Row],[Sales Amount]]</f>
        <v>0.80565195835399106</v>
      </c>
    </row>
    <row r="2757" spans="1:16" x14ac:dyDescent="1">
      <c r="A2757" t="s">
        <v>2797</v>
      </c>
      <c r="B2757" t="s">
        <v>8043</v>
      </c>
      <c r="C2757" t="s">
        <v>8029</v>
      </c>
      <c r="D2757" t="s">
        <v>8033</v>
      </c>
      <c r="E2757" s="1">
        <v>45219</v>
      </c>
      <c r="F2757">
        <v>2758.5</v>
      </c>
      <c r="G2757">
        <v>276</v>
      </c>
      <c r="H2757" t="s">
        <v>6</v>
      </c>
      <c r="I2757" t="str">
        <f>_xlfn.XLOOKUP(shipments[[#This Row],[SPID]],people[SPID],people[Sales_person],"NA",0)</f>
        <v>Ches Bonnell</v>
      </c>
      <c r="J2757">
        <f>YEAR(shipments[[#This Row],[Shipdate]])</f>
        <v>2023</v>
      </c>
      <c r="K2757">
        <f>MONTH(shipments[[#This Row],[Shipdate]])</f>
        <v>10</v>
      </c>
      <c r="L2757" t="str">
        <f>TEXT(shipments[[#This Row],[Shipdate]],"mmmm")</f>
        <v>October</v>
      </c>
      <c r="M2757">
        <f>_xlfn.XLOOKUP(shipments[[#This Row],[PID]],products[PID],products[Cost_per_box],"NA",0)</f>
        <v>2.76</v>
      </c>
      <c r="N2757">
        <f>shipments[[#This Row],[Boxes]]*shipments[[#This Row],[Cost Per Box]]</f>
        <v>761.76</v>
      </c>
      <c r="O2757">
        <f>shipments[[#This Row],[Sales Amount]]-shipments[[#This Row],[Total Cost]]</f>
        <v>1996.74</v>
      </c>
      <c r="P2757" s="9">
        <f>shipments[[#This Row],[Profit]]/shipments[[#This Row],[Sales Amount]]</f>
        <v>0.72384991843393154</v>
      </c>
    </row>
    <row r="2758" spans="1:16" x14ac:dyDescent="1">
      <c r="A2758" t="s">
        <v>2798</v>
      </c>
      <c r="B2758" t="s">
        <v>8043</v>
      </c>
      <c r="C2758" t="s">
        <v>8029</v>
      </c>
      <c r="D2758" t="s">
        <v>8036</v>
      </c>
      <c r="E2758" s="1">
        <v>45317</v>
      </c>
      <c r="F2758">
        <v>9031.5</v>
      </c>
      <c r="G2758">
        <v>1129</v>
      </c>
      <c r="H2758" t="s">
        <v>6</v>
      </c>
      <c r="I2758" t="str">
        <f>_xlfn.XLOOKUP(shipments[[#This Row],[SPID]],people[SPID],people[Sales_person],"NA",0)</f>
        <v>Ches Bonnell</v>
      </c>
      <c r="J2758">
        <f>YEAR(shipments[[#This Row],[Shipdate]])</f>
        <v>2024</v>
      </c>
      <c r="K2758">
        <f>MONTH(shipments[[#This Row],[Shipdate]])</f>
        <v>1</v>
      </c>
      <c r="L2758" t="str">
        <f>TEXT(shipments[[#This Row],[Shipdate]],"mmmm")</f>
        <v>January</v>
      </c>
      <c r="M2758">
        <f>_xlfn.XLOOKUP(shipments[[#This Row],[PID]],products[PID],products[Cost_per_box],"NA",0)</f>
        <v>2.76</v>
      </c>
      <c r="N2758">
        <f>shipments[[#This Row],[Boxes]]*shipments[[#This Row],[Cost Per Box]]</f>
        <v>3116.04</v>
      </c>
      <c r="O2758">
        <f>shipments[[#This Row],[Sales Amount]]-shipments[[#This Row],[Total Cost]]</f>
        <v>5915.46</v>
      </c>
      <c r="P2758" s="9">
        <f>shipments[[#This Row],[Profit]]/shipments[[#This Row],[Sales Amount]]</f>
        <v>0.65498090018269395</v>
      </c>
    </row>
    <row r="2759" spans="1:16" x14ac:dyDescent="1">
      <c r="A2759" t="s">
        <v>2799</v>
      </c>
      <c r="B2759" t="s">
        <v>8043</v>
      </c>
      <c r="C2759" t="s">
        <v>8029</v>
      </c>
      <c r="D2759" t="s">
        <v>8035</v>
      </c>
      <c r="E2759" s="1">
        <v>45104</v>
      </c>
      <c r="F2759">
        <v>504</v>
      </c>
      <c r="G2759">
        <v>42</v>
      </c>
      <c r="H2759" t="s">
        <v>6</v>
      </c>
      <c r="I2759" t="str">
        <f>_xlfn.XLOOKUP(shipments[[#This Row],[SPID]],people[SPID],people[Sales_person],"NA",0)</f>
        <v>Ches Bonnell</v>
      </c>
      <c r="J2759">
        <f>YEAR(shipments[[#This Row],[Shipdate]])</f>
        <v>2023</v>
      </c>
      <c r="K2759">
        <f>MONTH(shipments[[#This Row],[Shipdate]])</f>
        <v>6</v>
      </c>
      <c r="L2759" t="str">
        <f>TEXT(shipments[[#This Row],[Shipdate]],"mmmm")</f>
        <v>June</v>
      </c>
      <c r="M2759">
        <f>_xlfn.XLOOKUP(shipments[[#This Row],[PID]],products[PID],products[Cost_per_box],"NA",0)</f>
        <v>2.76</v>
      </c>
      <c r="N2759">
        <f>shipments[[#This Row],[Boxes]]*shipments[[#This Row],[Cost Per Box]]</f>
        <v>115.91999999999999</v>
      </c>
      <c r="O2759">
        <f>shipments[[#This Row],[Sales Amount]]-shipments[[#This Row],[Total Cost]]</f>
        <v>388.08000000000004</v>
      </c>
      <c r="P2759" s="9">
        <f>shipments[[#This Row],[Profit]]/shipments[[#This Row],[Sales Amount]]</f>
        <v>0.77000000000000013</v>
      </c>
    </row>
    <row r="2760" spans="1:16" x14ac:dyDescent="1">
      <c r="A2760" t="s">
        <v>2800</v>
      </c>
      <c r="B2760" t="s">
        <v>8043</v>
      </c>
      <c r="C2760" t="s">
        <v>8029</v>
      </c>
      <c r="D2760" t="s">
        <v>8037</v>
      </c>
      <c r="E2760" s="1">
        <v>45551</v>
      </c>
      <c r="F2760">
        <v>5094</v>
      </c>
      <c r="G2760">
        <v>566</v>
      </c>
      <c r="H2760" t="s">
        <v>25</v>
      </c>
      <c r="I2760" t="str">
        <f>_xlfn.XLOOKUP(shipments[[#This Row],[SPID]],people[SPID],people[Sales_person],"NA",0)</f>
        <v>Ches Bonnell</v>
      </c>
      <c r="J2760">
        <f>YEAR(shipments[[#This Row],[Shipdate]])</f>
        <v>2024</v>
      </c>
      <c r="K2760">
        <f>MONTH(shipments[[#This Row],[Shipdate]])</f>
        <v>9</v>
      </c>
      <c r="L2760" t="str">
        <f>TEXT(shipments[[#This Row],[Shipdate]],"mmmm")</f>
        <v>September</v>
      </c>
      <c r="M2760">
        <f>_xlfn.XLOOKUP(shipments[[#This Row],[PID]],products[PID],products[Cost_per_box],"NA",0)</f>
        <v>2.76</v>
      </c>
      <c r="N2760">
        <f>shipments[[#This Row],[Boxes]]*shipments[[#This Row],[Cost Per Box]]</f>
        <v>1562.1599999999999</v>
      </c>
      <c r="O2760">
        <f>shipments[[#This Row],[Sales Amount]]-shipments[[#This Row],[Total Cost]]</f>
        <v>3531.84</v>
      </c>
      <c r="P2760" s="9">
        <f>shipments[[#This Row],[Profit]]/shipments[[#This Row],[Sales Amount]]</f>
        <v>0.69333333333333336</v>
      </c>
    </row>
    <row r="2761" spans="1:16" x14ac:dyDescent="1">
      <c r="A2761" t="s">
        <v>2801</v>
      </c>
      <c r="B2761" t="s">
        <v>8043</v>
      </c>
      <c r="C2761" t="s">
        <v>8030</v>
      </c>
      <c r="D2761" t="s">
        <v>8032</v>
      </c>
      <c r="E2761" s="1">
        <v>44957</v>
      </c>
      <c r="F2761">
        <v>9508.5</v>
      </c>
      <c r="G2761">
        <v>1359</v>
      </c>
      <c r="H2761" t="s">
        <v>6</v>
      </c>
      <c r="I2761" t="str">
        <f>_xlfn.XLOOKUP(shipments[[#This Row],[SPID]],people[SPID],people[Sales_person],"NA",0)</f>
        <v>Ches Bonnell</v>
      </c>
      <c r="J2761">
        <f>YEAR(shipments[[#This Row],[Shipdate]])</f>
        <v>2023</v>
      </c>
      <c r="K2761">
        <f>MONTH(shipments[[#This Row],[Shipdate]])</f>
        <v>1</v>
      </c>
      <c r="L2761" t="str">
        <f>TEXT(shipments[[#This Row],[Shipdate]],"mmmm")</f>
        <v>January</v>
      </c>
      <c r="M2761">
        <f>_xlfn.XLOOKUP(shipments[[#This Row],[PID]],products[PID],products[Cost_per_box],"NA",0)</f>
        <v>3.32</v>
      </c>
      <c r="N2761">
        <f>shipments[[#This Row],[Boxes]]*shipments[[#This Row],[Cost Per Box]]</f>
        <v>4511.88</v>
      </c>
      <c r="O2761">
        <f>shipments[[#This Row],[Sales Amount]]-shipments[[#This Row],[Total Cost]]</f>
        <v>4996.62</v>
      </c>
      <c r="P2761" s="9">
        <f>shipments[[#This Row],[Profit]]/shipments[[#This Row],[Sales Amount]]</f>
        <v>0.52548982489351637</v>
      </c>
    </row>
    <row r="2762" spans="1:16" x14ac:dyDescent="1">
      <c r="A2762" t="s">
        <v>2802</v>
      </c>
      <c r="B2762" t="s">
        <v>8043</v>
      </c>
      <c r="C2762" t="s">
        <v>8030</v>
      </c>
      <c r="D2762" t="s">
        <v>8033</v>
      </c>
      <c r="E2762" s="1">
        <v>45041</v>
      </c>
      <c r="F2762">
        <v>1059.75</v>
      </c>
      <c r="G2762">
        <v>106</v>
      </c>
      <c r="H2762" t="s">
        <v>6</v>
      </c>
      <c r="I2762" t="str">
        <f>_xlfn.XLOOKUP(shipments[[#This Row],[SPID]],people[SPID],people[Sales_person],"NA",0)</f>
        <v>Ches Bonnell</v>
      </c>
      <c r="J2762">
        <f>YEAR(shipments[[#This Row],[Shipdate]])</f>
        <v>2023</v>
      </c>
      <c r="K2762">
        <f>MONTH(shipments[[#This Row],[Shipdate]])</f>
        <v>4</v>
      </c>
      <c r="L2762" t="str">
        <f>TEXT(shipments[[#This Row],[Shipdate]],"mmmm")</f>
        <v>April</v>
      </c>
      <c r="M2762">
        <f>_xlfn.XLOOKUP(shipments[[#This Row],[PID]],products[PID],products[Cost_per_box],"NA",0)</f>
        <v>3.32</v>
      </c>
      <c r="N2762">
        <f>shipments[[#This Row],[Boxes]]*shipments[[#This Row],[Cost Per Box]]</f>
        <v>351.91999999999996</v>
      </c>
      <c r="O2762">
        <f>shipments[[#This Row],[Sales Amount]]-shipments[[#This Row],[Total Cost]]</f>
        <v>707.83</v>
      </c>
      <c r="P2762" s="9">
        <f>shipments[[#This Row],[Profit]]/shipments[[#This Row],[Sales Amount]]</f>
        <v>0.6679216796414249</v>
      </c>
    </row>
    <row r="2763" spans="1:16" x14ac:dyDescent="1">
      <c r="A2763" t="s">
        <v>2803</v>
      </c>
      <c r="B2763" t="s">
        <v>8043</v>
      </c>
      <c r="C2763" t="s">
        <v>8031</v>
      </c>
      <c r="D2763" t="s">
        <v>8032</v>
      </c>
      <c r="E2763" s="1">
        <v>44957</v>
      </c>
      <c r="F2763">
        <v>5028.75</v>
      </c>
      <c r="G2763">
        <v>229</v>
      </c>
      <c r="H2763" t="s">
        <v>6</v>
      </c>
      <c r="I2763" t="str">
        <f>_xlfn.XLOOKUP(shipments[[#This Row],[SPID]],people[SPID],people[Sales_person],"NA",0)</f>
        <v>Ches Bonnell</v>
      </c>
      <c r="J2763">
        <f>YEAR(shipments[[#This Row],[Shipdate]])</f>
        <v>2023</v>
      </c>
      <c r="K2763">
        <f>MONTH(shipments[[#This Row],[Shipdate]])</f>
        <v>1</v>
      </c>
      <c r="L2763" t="str">
        <f>TEXT(shipments[[#This Row],[Shipdate]],"mmmm")</f>
        <v>January</v>
      </c>
      <c r="M2763">
        <f>_xlfn.XLOOKUP(shipments[[#This Row],[PID]],products[PID],products[Cost_per_box],"NA",0)</f>
        <v>2.65</v>
      </c>
      <c r="N2763">
        <f>shipments[[#This Row],[Boxes]]*shipments[[#This Row],[Cost Per Box]]</f>
        <v>606.85</v>
      </c>
      <c r="O2763">
        <f>shipments[[#This Row],[Sales Amount]]-shipments[[#This Row],[Total Cost]]</f>
        <v>4421.8999999999996</v>
      </c>
      <c r="P2763" s="9">
        <f>shipments[[#This Row],[Profit]]/shipments[[#This Row],[Sales Amount]]</f>
        <v>0.8793238876460352</v>
      </c>
    </row>
    <row r="2764" spans="1:16" x14ac:dyDescent="1">
      <c r="A2764" t="s">
        <v>2804</v>
      </c>
      <c r="B2764" t="s">
        <v>8043</v>
      </c>
      <c r="C2764" t="s">
        <v>8031</v>
      </c>
      <c r="D2764" t="s">
        <v>8034</v>
      </c>
      <c r="E2764" s="1">
        <v>45471</v>
      </c>
      <c r="F2764">
        <v>10674</v>
      </c>
      <c r="G2764">
        <v>486</v>
      </c>
      <c r="H2764" t="s">
        <v>6</v>
      </c>
      <c r="I2764" t="str">
        <f>_xlfn.XLOOKUP(shipments[[#This Row],[SPID]],people[SPID],people[Sales_person],"NA",0)</f>
        <v>Ches Bonnell</v>
      </c>
      <c r="J2764">
        <f>YEAR(shipments[[#This Row],[Shipdate]])</f>
        <v>2024</v>
      </c>
      <c r="K2764">
        <f>MONTH(shipments[[#This Row],[Shipdate]])</f>
        <v>6</v>
      </c>
      <c r="L2764" t="str">
        <f>TEXT(shipments[[#This Row],[Shipdate]],"mmmm")</f>
        <v>June</v>
      </c>
      <c r="M2764">
        <f>_xlfn.XLOOKUP(shipments[[#This Row],[PID]],products[PID],products[Cost_per_box],"NA",0)</f>
        <v>2.65</v>
      </c>
      <c r="N2764">
        <f>shipments[[#This Row],[Boxes]]*shipments[[#This Row],[Cost Per Box]]</f>
        <v>1287.8999999999999</v>
      </c>
      <c r="O2764">
        <f>shipments[[#This Row],[Sales Amount]]-shipments[[#This Row],[Total Cost]]</f>
        <v>9386.1</v>
      </c>
      <c r="P2764" s="9">
        <f>shipments[[#This Row],[Profit]]/shipments[[#This Row],[Sales Amount]]</f>
        <v>0.87934232715008431</v>
      </c>
    </row>
    <row r="2765" spans="1:16" x14ac:dyDescent="1">
      <c r="A2765" t="s">
        <v>2805</v>
      </c>
      <c r="B2765" t="s">
        <v>8043</v>
      </c>
      <c r="C2765" t="s">
        <v>8031</v>
      </c>
      <c r="D2765" t="s">
        <v>8032</v>
      </c>
      <c r="E2765" s="1">
        <v>45233</v>
      </c>
      <c r="F2765">
        <v>3282.75</v>
      </c>
      <c r="G2765">
        <v>173</v>
      </c>
      <c r="H2765" t="s">
        <v>6</v>
      </c>
      <c r="I2765" t="str">
        <f>_xlfn.XLOOKUP(shipments[[#This Row],[SPID]],people[SPID],people[Sales_person],"NA",0)</f>
        <v>Ches Bonnell</v>
      </c>
      <c r="J2765">
        <f>YEAR(shipments[[#This Row],[Shipdate]])</f>
        <v>2023</v>
      </c>
      <c r="K2765">
        <f>MONTH(shipments[[#This Row],[Shipdate]])</f>
        <v>11</v>
      </c>
      <c r="L2765" t="str">
        <f>TEXT(shipments[[#This Row],[Shipdate]],"mmmm")</f>
        <v>November</v>
      </c>
      <c r="M2765">
        <f>_xlfn.XLOOKUP(shipments[[#This Row],[PID]],products[PID],products[Cost_per_box],"NA",0)</f>
        <v>2.65</v>
      </c>
      <c r="N2765">
        <f>shipments[[#This Row],[Boxes]]*shipments[[#This Row],[Cost Per Box]]</f>
        <v>458.45</v>
      </c>
      <c r="O2765">
        <f>shipments[[#This Row],[Sales Amount]]-shipments[[#This Row],[Total Cost]]</f>
        <v>2824.3</v>
      </c>
      <c r="P2765" s="9">
        <f>shipments[[#This Row],[Profit]]/shipments[[#This Row],[Sales Amount]]</f>
        <v>0.86034574670626762</v>
      </c>
    </row>
    <row r="2766" spans="1:16" x14ac:dyDescent="1">
      <c r="A2766" t="s">
        <v>2806</v>
      </c>
      <c r="B2766" t="s">
        <v>8043</v>
      </c>
      <c r="C2766" t="s">
        <v>8031</v>
      </c>
      <c r="D2766" t="s">
        <v>8036</v>
      </c>
      <c r="E2766" s="1">
        <v>44967</v>
      </c>
      <c r="F2766">
        <v>9531</v>
      </c>
      <c r="G2766">
        <v>477</v>
      </c>
      <c r="H2766" t="s">
        <v>6</v>
      </c>
      <c r="I2766" t="str">
        <f>_xlfn.XLOOKUP(shipments[[#This Row],[SPID]],people[SPID],people[Sales_person],"NA",0)</f>
        <v>Ches Bonnell</v>
      </c>
      <c r="J2766">
        <f>YEAR(shipments[[#This Row],[Shipdate]])</f>
        <v>2023</v>
      </c>
      <c r="K2766">
        <f>MONTH(shipments[[#This Row],[Shipdate]])</f>
        <v>2</v>
      </c>
      <c r="L2766" t="str">
        <f>TEXT(shipments[[#This Row],[Shipdate]],"mmmm")</f>
        <v>February</v>
      </c>
      <c r="M2766">
        <f>_xlfn.XLOOKUP(shipments[[#This Row],[PID]],products[PID],products[Cost_per_box],"NA",0)</f>
        <v>2.65</v>
      </c>
      <c r="N2766">
        <f>shipments[[#This Row],[Boxes]]*shipments[[#This Row],[Cost Per Box]]</f>
        <v>1264.05</v>
      </c>
      <c r="O2766">
        <f>shipments[[#This Row],[Sales Amount]]-shipments[[#This Row],[Total Cost]]</f>
        <v>8266.9500000000007</v>
      </c>
      <c r="P2766" s="9">
        <f>shipments[[#This Row],[Profit]]/shipments[[#This Row],[Sales Amount]]</f>
        <v>0.86737488196411716</v>
      </c>
    </row>
    <row r="2767" spans="1:16" x14ac:dyDescent="1">
      <c r="A2767" t="s">
        <v>2807</v>
      </c>
      <c r="B2767" t="s">
        <v>8043</v>
      </c>
      <c r="C2767" t="s">
        <v>8010</v>
      </c>
      <c r="D2767" t="s">
        <v>8033</v>
      </c>
      <c r="E2767" s="1">
        <v>45233</v>
      </c>
      <c r="F2767">
        <v>220.5</v>
      </c>
      <c r="G2767">
        <v>15</v>
      </c>
      <c r="H2767" t="s">
        <v>6</v>
      </c>
      <c r="I2767" t="str">
        <f>_xlfn.XLOOKUP(shipments[[#This Row],[SPID]],people[SPID],people[Sales_person],"NA",0)</f>
        <v>Ches Bonnell</v>
      </c>
      <c r="J2767">
        <f>YEAR(shipments[[#This Row],[Shipdate]])</f>
        <v>2023</v>
      </c>
      <c r="K2767">
        <f>MONTH(shipments[[#This Row],[Shipdate]])</f>
        <v>11</v>
      </c>
      <c r="L2767" t="str">
        <f>TEXT(shipments[[#This Row],[Shipdate]],"mmmm")</f>
        <v>November</v>
      </c>
      <c r="M2767">
        <f>_xlfn.XLOOKUP(shipments[[#This Row],[PID]],products[PID],products[Cost_per_box],"NA",0)</f>
        <v>5.26</v>
      </c>
      <c r="N2767">
        <f>shipments[[#This Row],[Boxes]]*shipments[[#This Row],[Cost Per Box]]</f>
        <v>78.899999999999991</v>
      </c>
      <c r="O2767">
        <f>shipments[[#This Row],[Sales Amount]]-shipments[[#This Row],[Total Cost]]</f>
        <v>141.60000000000002</v>
      </c>
      <c r="P2767" s="9">
        <f>shipments[[#This Row],[Profit]]/shipments[[#This Row],[Sales Amount]]</f>
        <v>0.64217687074829943</v>
      </c>
    </row>
    <row r="2768" spans="1:16" x14ac:dyDescent="1">
      <c r="A2768" t="s">
        <v>2808</v>
      </c>
      <c r="B2768" t="s">
        <v>8043</v>
      </c>
      <c r="C2768" t="s">
        <v>8010</v>
      </c>
      <c r="D2768" t="s">
        <v>8032</v>
      </c>
      <c r="E2768" s="1">
        <v>45114</v>
      </c>
      <c r="F2768">
        <v>17604</v>
      </c>
      <c r="G2768">
        <v>1258</v>
      </c>
      <c r="H2768" t="s">
        <v>6</v>
      </c>
      <c r="I2768" t="str">
        <f>_xlfn.XLOOKUP(shipments[[#This Row],[SPID]],people[SPID],people[Sales_person],"NA",0)</f>
        <v>Ches Bonnell</v>
      </c>
      <c r="J2768">
        <f>YEAR(shipments[[#This Row],[Shipdate]])</f>
        <v>2023</v>
      </c>
      <c r="K2768">
        <f>MONTH(shipments[[#This Row],[Shipdate]])</f>
        <v>7</v>
      </c>
      <c r="L2768" t="str">
        <f>TEXT(shipments[[#This Row],[Shipdate]],"mmmm")</f>
        <v>July</v>
      </c>
      <c r="M2768">
        <f>_xlfn.XLOOKUP(shipments[[#This Row],[PID]],products[PID],products[Cost_per_box],"NA",0)</f>
        <v>5.26</v>
      </c>
      <c r="N2768">
        <f>shipments[[#This Row],[Boxes]]*shipments[[#This Row],[Cost Per Box]]</f>
        <v>6617.08</v>
      </c>
      <c r="O2768">
        <f>shipments[[#This Row],[Sales Amount]]-shipments[[#This Row],[Total Cost]]</f>
        <v>10986.92</v>
      </c>
      <c r="P2768" s="9">
        <f>shipments[[#This Row],[Profit]]/shipments[[#This Row],[Sales Amount]]</f>
        <v>0.62411497386957515</v>
      </c>
    </row>
    <row r="2769" spans="1:16" x14ac:dyDescent="1">
      <c r="A2769" t="s">
        <v>2809</v>
      </c>
      <c r="B2769" t="s">
        <v>8043</v>
      </c>
      <c r="C2769" t="s">
        <v>8010</v>
      </c>
      <c r="D2769" t="s">
        <v>8037</v>
      </c>
      <c r="E2769" s="1">
        <v>45282</v>
      </c>
      <c r="F2769">
        <v>382.5</v>
      </c>
      <c r="G2769">
        <v>28</v>
      </c>
      <c r="H2769" t="s">
        <v>6</v>
      </c>
      <c r="I2769" t="str">
        <f>_xlfn.XLOOKUP(shipments[[#This Row],[SPID]],people[SPID],people[Sales_person],"NA",0)</f>
        <v>Ches Bonnell</v>
      </c>
      <c r="J2769">
        <f>YEAR(shipments[[#This Row],[Shipdate]])</f>
        <v>2023</v>
      </c>
      <c r="K2769">
        <f>MONTH(shipments[[#This Row],[Shipdate]])</f>
        <v>12</v>
      </c>
      <c r="L2769" t="str">
        <f>TEXT(shipments[[#This Row],[Shipdate]],"mmmm")</f>
        <v>December</v>
      </c>
      <c r="M2769">
        <f>_xlfn.XLOOKUP(shipments[[#This Row],[PID]],products[PID],products[Cost_per_box],"NA",0)</f>
        <v>5.26</v>
      </c>
      <c r="N2769">
        <f>shipments[[#This Row],[Boxes]]*shipments[[#This Row],[Cost Per Box]]</f>
        <v>147.28</v>
      </c>
      <c r="O2769">
        <f>shipments[[#This Row],[Sales Amount]]-shipments[[#This Row],[Total Cost]]</f>
        <v>235.22</v>
      </c>
      <c r="P2769" s="9">
        <f>shipments[[#This Row],[Profit]]/shipments[[#This Row],[Sales Amount]]</f>
        <v>0.61495424836601309</v>
      </c>
    </row>
    <row r="2770" spans="1:16" x14ac:dyDescent="1">
      <c r="A2770" t="s">
        <v>2810</v>
      </c>
      <c r="B2770" t="s">
        <v>8043</v>
      </c>
      <c r="C2770" t="s">
        <v>8010</v>
      </c>
      <c r="D2770" t="s">
        <v>8032</v>
      </c>
      <c r="E2770" s="1">
        <v>45127</v>
      </c>
      <c r="F2770">
        <v>1986.75</v>
      </c>
      <c r="G2770">
        <v>125</v>
      </c>
      <c r="H2770" t="s">
        <v>6</v>
      </c>
      <c r="I2770" t="str">
        <f>_xlfn.XLOOKUP(shipments[[#This Row],[SPID]],people[SPID],people[Sales_person],"NA",0)</f>
        <v>Ches Bonnell</v>
      </c>
      <c r="J2770">
        <f>YEAR(shipments[[#This Row],[Shipdate]])</f>
        <v>2023</v>
      </c>
      <c r="K2770">
        <f>MONTH(shipments[[#This Row],[Shipdate]])</f>
        <v>7</v>
      </c>
      <c r="L2770" t="str">
        <f>TEXT(shipments[[#This Row],[Shipdate]],"mmmm")</f>
        <v>July</v>
      </c>
      <c r="M2770">
        <f>_xlfn.XLOOKUP(shipments[[#This Row],[PID]],products[PID],products[Cost_per_box],"NA",0)</f>
        <v>5.26</v>
      </c>
      <c r="N2770">
        <f>shipments[[#This Row],[Boxes]]*shipments[[#This Row],[Cost Per Box]]</f>
        <v>657.5</v>
      </c>
      <c r="O2770">
        <f>shipments[[#This Row],[Sales Amount]]-shipments[[#This Row],[Total Cost]]</f>
        <v>1329.25</v>
      </c>
      <c r="P2770" s="9">
        <f>shipments[[#This Row],[Profit]]/shipments[[#This Row],[Sales Amount]]</f>
        <v>0.66905750597709823</v>
      </c>
    </row>
    <row r="2771" spans="1:16" x14ac:dyDescent="1">
      <c r="A2771" t="s">
        <v>2811</v>
      </c>
      <c r="B2771" t="s">
        <v>8043</v>
      </c>
      <c r="C2771" t="s">
        <v>8013</v>
      </c>
      <c r="D2771" t="s">
        <v>8036</v>
      </c>
      <c r="E2771" s="1">
        <v>45278</v>
      </c>
      <c r="F2771">
        <v>3217.5</v>
      </c>
      <c r="G2771">
        <v>537</v>
      </c>
      <c r="H2771" t="s">
        <v>6</v>
      </c>
      <c r="I2771" t="str">
        <f>_xlfn.XLOOKUP(shipments[[#This Row],[SPID]],people[SPID],people[Sales_person],"NA",0)</f>
        <v>Ches Bonnell</v>
      </c>
      <c r="J2771">
        <f>YEAR(shipments[[#This Row],[Shipdate]])</f>
        <v>2023</v>
      </c>
      <c r="K2771">
        <f>MONTH(shipments[[#This Row],[Shipdate]])</f>
        <v>12</v>
      </c>
      <c r="L2771" t="str">
        <f>TEXT(shipments[[#This Row],[Shipdate]],"mmmm")</f>
        <v>December</v>
      </c>
      <c r="M2771">
        <f>_xlfn.XLOOKUP(shipments[[#This Row],[PID]],products[PID],products[Cost_per_box],"NA",0)</f>
        <v>3.85</v>
      </c>
      <c r="N2771">
        <f>shipments[[#This Row],[Boxes]]*shipments[[#This Row],[Cost Per Box]]</f>
        <v>2067.4500000000003</v>
      </c>
      <c r="O2771">
        <f>shipments[[#This Row],[Sales Amount]]-shipments[[#This Row],[Total Cost]]</f>
        <v>1150.0499999999997</v>
      </c>
      <c r="P2771" s="9">
        <f>shipments[[#This Row],[Profit]]/shipments[[#This Row],[Sales Amount]]</f>
        <v>0.35743589743589738</v>
      </c>
    </row>
    <row r="2772" spans="1:16" x14ac:dyDescent="1">
      <c r="A2772" t="s">
        <v>2812</v>
      </c>
      <c r="B2772" t="s">
        <v>8043</v>
      </c>
      <c r="C2772" t="s">
        <v>8013</v>
      </c>
      <c r="D2772" t="s">
        <v>8034</v>
      </c>
      <c r="E2772" s="1">
        <v>45211</v>
      </c>
      <c r="F2772">
        <v>5143.5</v>
      </c>
      <c r="G2772">
        <v>1029</v>
      </c>
      <c r="H2772" t="s">
        <v>6</v>
      </c>
      <c r="I2772" t="str">
        <f>_xlfn.XLOOKUP(shipments[[#This Row],[SPID]],people[SPID],people[Sales_person],"NA",0)</f>
        <v>Ches Bonnell</v>
      </c>
      <c r="J2772">
        <f>YEAR(shipments[[#This Row],[Shipdate]])</f>
        <v>2023</v>
      </c>
      <c r="K2772">
        <f>MONTH(shipments[[#This Row],[Shipdate]])</f>
        <v>10</v>
      </c>
      <c r="L2772" t="str">
        <f>TEXT(shipments[[#This Row],[Shipdate]],"mmmm")</f>
        <v>October</v>
      </c>
      <c r="M2772">
        <f>_xlfn.XLOOKUP(shipments[[#This Row],[PID]],products[PID],products[Cost_per_box],"NA",0)</f>
        <v>3.85</v>
      </c>
      <c r="N2772">
        <f>shipments[[#This Row],[Boxes]]*shipments[[#This Row],[Cost Per Box]]</f>
        <v>3961.65</v>
      </c>
      <c r="O2772">
        <f>shipments[[#This Row],[Sales Amount]]-shipments[[#This Row],[Total Cost]]</f>
        <v>1181.8499999999999</v>
      </c>
      <c r="P2772" s="9">
        <f>shipments[[#This Row],[Profit]]/shipments[[#This Row],[Sales Amount]]</f>
        <v>0.22977544473607464</v>
      </c>
    </row>
    <row r="2773" spans="1:16" x14ac:dyDescent="1">
      <c r="A2773" t="s">
        <v>2813</v>
      </c>
      <c r="B2773" t="s">
        <v>8043</v>
      </c>
      <c r="C2773" t="s">
        <v>8013</v>
      </c>
      <c r="D2773" t="s">
        <v>8036</v>
      </c>
      <c r="E2773" s="1">
        <v>45323</v>
      </c>
      <c r="F2773">
        <v>14735.25</v>
      </c>
      <c r="G2773">
        <v>2106</v>
      </c>
      <c r="H2773" t="s">
        <v>6</v>
      </c>
      <c r="I2773" t="str">
        <f>_xlfn.XLOOKUP(shipments[[#This Row],[SPID]],people[SPID],people[Sales_person],"NA",0)</f>
        <v>Ches Bonnell</v>
      </c>
      <c r="J2773">
        <f>YEAR(shipments[[#This Row],[Shipdate]])</f>
        <v>2024</v>
      </c>
      <c r="K2773">
        <f>MONTH(shipments[[#This Row],[Shipdate]])</f>
        <v>2</v>
      </c>
      <c r="L2773" t="str">
        <f>TEXT(shipments[[#This Row],[Shipdate]],"mmmm")</f>
        <v>February</v>
      </c>
      <c r="M2773">
        <f>_xlfn.XLOOKUP(shipments[[#This Row],[PID]],products[PID],products[Cost_per_box],"NA",0)</f>
        <v>3.85</v>
      </c>
      <c r="N2773">
        <f>shipments[[#This Row],[Boxes]]*shipments[[#This Row],[Cost Per Box]]</f>
        <v>8108.1</v>
      </c>
      <c r="O2773">
        <f>shipments[[#This Row],[Sales Amount]]-shipments[[#This Row],[Total Cost]]</f>
        <v>6627.15</v>
      </c>
      <c r="P2773" s="9">
        <f>shipments[[#This Row],[Profit]]/shipments[[#This Row],[Sales Amount]]</f>
        <v>0.44974805313788363</v>
      </c>
    </row>
    <row r="2774" spans="1:16" x14ac:dyDescent="1">
      <c r="A2774" t="s">
        <v>2814</v>
      </c>
      <c r="B2774" t="s">
        <v>8043</v>
      </c>
      <c r="C2774" t="s">
        <v>8013</v>
      </c>
      <c r="D2774" t="s">
        <v>8032</v>
      </c>
      <c r="E2774" s="1">
        <v>45196</v>
      </c>
      <c r="F2774">
        <v>8604</v>
      </c>
      <c r="G2774">
        <v>1721</v>
      </c>
      <c r="H2774" t="s">
        <v>39</v>
      </c>
      <c r="I2774" t="str">
        <f>_xlfn.XLOOKUP(shipments[[#This Row],[SPID]],people[SPID],people[Sales_person],"NA",0)</f>
        <v>Ches Bonnell</v>
      </c>
      <c r="J2774">
        <f>YEAR(shipments[[#This Row],[Shipdate]])</f>
        <v>2023</v>
      </c>
      <c r="K2774">
        <f>MONTH(shipments[[#This Row],[Shipdate]])</f>
        <v>9</v>
      </c>
      <c r="L2774" t="str">
        <f>TEXT(shipments[[#This Row],[Shipdate]],"mmmm")</f>
        <v>September</v>
      </c>
      <c r="M2774">
        <f>_xlfn.XLOOKUP(shipments[[#This Row],[PID]],products[PID],products[Cost_per_box],"NA",0)</f>
        <v>3.85</v>
      </c>
      <c r="N2774">
        <f>shipments[[#This Row],[Boxes]]*shipments[[#This Row],[Cost Per Box]]</f>
        <v>6625.85</v>
      </c>
      <c r="O2774">
        <f>shipments[[#This Row],[Sales Amount]]-shipments[[#This Row],[Total Cost]]</f>
        <v>1978.1499999999996</v>
      </c>
      <c r="P2774" s="9">
        <f>shipments[[#This Row],[Profit]]/shipments[[#This Row],[Sales Amount]]</f>
        <v>0.22991050674105062</v>
      </c>
    </row>
    <row r="2775" spans="1:16" x14ac:dyDescent="1">
      <c r="A2775" t="s">
        <v>2815</v>
      </c>
      <c r="B2775" t="s">
        <v>8043</v>
      </c>
      <c r="C2775" t="s">
        <v>8013</v>
      </c>
      <c r="D2775" t="s">
        <v>8035</v>
      </c>
      <c r="E2775" s="1">
        <v>45113</v>
      </c>
      <c r="F2775">
        <v>4227.75</v>
      </c>
      <c r="G2775">
        <v>470</v>
      </c>
      <c r="H2775" t="s">
        <v>6</v>
      </c>
      <c r="I2775" t="str">
        <f>_xlfn.XLOOKUP(shipments[[#This Row],[SPID]],people[SPID],people[Sales_person],"NA",0)</f>
        <v>Ches Bonnell</v>
      </c>
      <c r="J2775">
        <f>YEAR(shipments[[#This Row],[Shipdate]])</f>
        <v>2023</v>
      </c>
      <c r="K2775">
        <f>MONTH(shipments[[#This Row],[Shipdate]])</f>
        <v>7</v>
      </c>
      <c r="L2775" t="str">
        <f>TEXT(shipments[[#This Row],[Shipdate]],"mmmm")</f>
        <v>July</v>
      </c>
      <c r="M2775">
        <f>_xlfn.XLOOKUP(shipments[[#This Row],[PID]],products[PID],products[Cost_per_box],"NA",0)</f>
        <v>3.85</v>
      </c>
      <c r="N2775">
        <f>shipments[[#This Row],[Boxes]]*shipments[[#This Row],[Cost Per Box]]</f>
        <v>1809.5</v>
      </c>
      <c r="O2775">
        <f>shipments[[#This Row],[Sales Amount]]-shipments[[#This Row],[Total Cost]]</f>
        <v>2418.25</v>
      </c>
      <c r="P2775" s="9">
        <f>shipments[[#This Row],[Profit]]/shipments[[#This Row],[Sales Amount]]</f>
        <v>0.57199455975400626</v>
      </c>
    </row>
    <row r="2776" spans="1:16" x14ac:dyDescent="1">
      <c r="A2776" t="s">
        <v>2816</v>
      </c>
      <c r="B2776" t="s">
        <v>8043</v>
      </c>
      <c r="C2776" t="s">
        <v>8013</v>
      </c>
      <c r="D2776" t="s">
        <v>8037</v>
      </c>
      <c r="E2776" s="1">
        <v>45054</v>
      </c>
      <c r="F2776">
        <v>6885</v>
      </c>
      <c r="G2776">
        <v>1148</v>
      </c>
      <c r="H2776" t="s">
        <v>6</v>
      </c>
      <c r="I2776" t="str">
        <f>_xlfn.XLOOKUP(shipments[[#This Row],[SPID]],people[SPID],people[Sales_person],"NA",0)</f>
        <v>Ches Bonnell</v>
      </c>
      <c r="J2776">
        <f>YEAR(shipments[[#This Row],[Shipdate]])</f>
        <v>2023</v>
      </c>
      <c r="K2776">
        <f>MONTH(shipments[[#This Row],[Shipdate]])</f>
        <v>5</v>
      </c>
      <c r="L2776" t="str">
        <f>TEXT(shipments[[#This Row],[Shipdate]],"mmmm")</f>
        <v>May</v>
      </c>
      <c r="M2776">
        <f>_xlfn.XLOOKUP(shipments[[#This Row],[PID]],products[PID],products[Cost_per_box],"NA",0)</f>
        <v>3.85</v>
      </c>
      <c r="N2776">
        <f>shipments[[#This Row],[Boxes]]*shipments[[#This Row],[Cost Per Box]]</f>
        <v>4419.8</v>
      </c>
      <c r="O2776">
        <f>shipments[[#This Row],[Sales Amount]]-shipments[[#This Row],[Total Cost]]</f>
        <v>2465.1999999999998</v>
      </c>
      <c r="P2776" s="9">
        <f>shipments[[#This Row],[Profit]]/shipments[[#This Row],[Sales Amount]]</f>
        <v>0.35805374001452428</v>
      </c>
    </row>
    <row r="2777" spans="1:16" x14ac:dyDescent="1">
      <c r="A2777" t="s">
        <v>2817</v>
      </c>
      <c r="B2777" t="s">
        <v>8043</v>
      </c>
      <c r="C2777" t="s">
        <v>8014</v>
      </c>
      <c r="D2777" t="s">
        <v>8033</v>
      </c>
      <c r="E2777" s="1">
        <v>45117</v>
      </c>
      <c r="F2777">
        <v>2081.25</v>
      </c>
      <c r="G2777">
        <v>417</v>
      </c>
      <c r="H2777" t="s">
        <v>6</v>
      </c>
      <c r="I2777" t="str">
        <f>_xlfn.XLOOKUP(shipments[[#This Row],[SPID]],people[SPID],people[Sales_person],"NA",0)</f>
        <v>Ches Bonnell</v>
      </c>
      <c r="J2777">
        <f>YEAR(shipments[[#This Row],[Shipdate]])</f>
        <v>2023</v>
      </c>
      <c r="K2777">
        <f>MONTH(shipments[[#This Row],[Shipdate]])</f>
        <v>7</v>
      </c>
      <c r="L2777" t="str">
        <f>TEXT(shipments[[#This Row],[Shipdate]],"mmmm")</f>
        <v>July</v>
      </c>
      <c r="M2777">
        <f>_xlfn.XLOOKUP(shipments[[#This Row],[PID]],products[PID],products[Cost_per_box],"NA",0)</f>
        <v>5.72</v>
      </c>
      <c r="N2777">
        <f>shipments[[#This Row],[Boxes]]*shipments[[#This Row],[Cost Per Box]]</f>
        <v>2385.2399999999998</v>
      </c>
      <c r="O2777">
        <f>shipments[[#This Row],[Sales Amount]]-shipments[[#This Row],[Total Cost]]</f>
        <v>-303.98999999999978</v>
      </c>
      <c r="P2777" s="9">
        <f>shipments[[#This Row],[Profit]]/shipments[[#This Row],[Sales Amount]]</f>
        <v>-0.14606126126126115</v>
      </c>
    </row>
    <row r="2778" spans="1:16" x14ac:dyDescent="1">
      <c r="A2778" t="s">
        <v>2818</v>
      </c>
      <c r="B2778" t="s">
        <v>8043</v>
      </c>
      <c r="C2778" t="s">
        <v>8014</v>
      </c>
      <c r="D2778" t="s">
        <v>8036</v>
      </c>
      <c r="E2778" s="1">
        <v>45121</v>
      </c>
      <c r="F2778">
        <v>4439.25</v>
      </c>
      <c r="G2778">
        <v>555</v>
      </c>
      <c r="H2778" t="s">
        <v>6</v>
      </c>
      <c r="I2778" t="str">
        <f>_xlfn.XLOOKUP(shipments[[#This Row],[SPID]],people[SPID],people[Sales_person],"NA",0)</f>
        <v>Ches Bonnell</v>
      </c>
      <c r="J2778">
        <f>YEAR(shipments[[#This Row],[Shipdate]])</f>
        <v>2023</v>
      </c>
      <c r="K2778">
        <f>MONTH(shipments[[#This Row],[Shipdate]])</f>
        <v>7</v>
      </c>
      <c r="L2778" t="str">
        <f>TEXT(shipments[[#This Row],[Shipdate]],"mmmm")</f>
        <v>July</v>
      </c>
      <c r="M2778">
        <f>_xlfn.XLOOKUP(shipments[[#This Row],[PID]],products[PID],products[Cost_per_box],"NA",0)</f>
        <v>5.72</v>
      </c>
      <c r="N2778">
        <f>shipments[[#This Row],[Boxes]]*shipments[[#This Row],[Cost Per Box]]</f>
        <v>3174.6</v>
      </c>
      <c r="O2778">
        <f>shipments[[#This Row],[Sales Amount]]-shipments[[#This Row],[Total Cost]]</f>
        <v>1264.6500000000001</v>
      </c>
      <c r="P2778" s="9">
        <f>shipments[[#This Row],[Profit]]/shipments[[#This Row],[Sales Amount]]</f>
        <v>0.28487920256800137</v>
      </c>
    </row>
    <row r="2779" spans="1:16" x14ac:dyDescent="1">
      <c r="A2779" t="s">
        <v>2819</v>
      </c>
      <c r="B2779" t="s">
        <v>8043</v>
      </c>
      <c r="C2779" t="s">
        <v>8014</v>
      </c>
      <c r="D2779" t="s">
        <v>8032</v>
      </c>
      <c r="E2779" s="1">
        <v>45223</v>
      </c>
      <c r="F2779">
        <v>519.75</v>
      </c>
      <c r="G2779">
        <v>58</v>
      </c>
      <c r="H2779" t="s">
        <v>6</v>
      </c>
      <c r="I2779" t="str">
        <f>_xlfn.XLOOKUP(shipments[[#This Row],[SPID]],people[SPID],people[Sales_person],"NA",0)</f>
        <v>Ches Bonnell</v>
      </c>
      <c r="J2779">
        <f>YEAR(shipments[[#This Row],[Shipdate]])</f>
        <v>2023</v>
      </c>
      <c r="K2779">
        <f>MONTH(shipments[[#This Row],[Shipdate]])</f>
        <v>10</v>
      </c>
      <c r="L2779" t="str">
        <f>TEXT(shipments[[#This Row],[Shipdate]],"mmmm")</f>
        <v>October</v>
      </c>
      <c r="M2779">
        <f>_xlfn.XLOOKUP(shipments[[#This Row],[PID]],products[PID],products[Cost_per_box],"NA",0)</f>
        <v>5.72</v>
      </c>
      <c r="N2779">
        <f>shipments[[#This Row],[Boxes]]*shipments[[#This Row],[Cost Per Box]]</f>
        <v>331.76</v>
      </c>
      <c r="O2779">
        <f>shipments[[#This Row],[Sales Amount]]-shipments[[#This Row],[Total Cost]]</f>
        <v>187.99</v>
      </c>
      <c r="P2779" s="9">
        <f>shipments[[#This Row],[Profit]]/shipments[[#This Row],[Sales Amount]]</f>
        <v>0.36169312169312173</v>
      </c>
    </row>
    <row r="2780" spans="1:16" x14ac:dyDescent="1">
      <c r="A2780" t="s">
        <v>2820</v>
      </c>
      <c r="B2780" t="s">
        <v>8043</v>
      </c>
      <c r="C2780" t="s">
        <v>8014</v>
      </c>
      <c r="D2780" t="s">
        <v>8036</v>
      </c>
      <c r="E2780" s="1">
        <v>45266</v>
      </c>
      <c r="F2780">
        <v>1154.25</v>
      </c>
      <c r="G2780">
        <v>231</v>
      </c>
      <c r="H2780" t="s">
        <v>6</v>
      </c>
      <c r="I2780" t="str">
        <f>_xlfn.XLOOKUP(shipments[[#This Row],[SPID]],people[SPID],people[Sales_person],"NA",0)</f>
        <v>Ches Bonnell</v>
      </c>
      <c r="J2780">
        <f>YEAR(shipments[[#This Row],[Shipdate]])</f>
        <v>2023</v>
      </c>
      <c r="K2780">
        <f>MONTH(shipments[[#This Row],[Shipdate]])</f>
        <v>12</v>
      </c>
      <c r="L2780" t="str">
        <f>TEXT(shipments[[#This Row],[Shipdate]],"mmmm")</f>
        <v>December</v>
      </c>
      <c r="M2780">
        <f>_xlfn.XLOOKUP(shipments[[#This Row],[PID]],products[PID],products[Cost_per_box],"NA",0)</f>
        <v>5.72</v>
      </c>
      <c r="N2780">
        <f>shipments[[#This Row],[Boxes]]*shipments[[#This Row],[Cost Per Box]]</f>
        <v>1321.32</v>
      </c>
      <c r="O2780">
        <f>shipments[[#This Row],[Sales Amount]]-shipments[[#This Row],[Total Cost]]</f>
        <v>-167.06999999999994</v>
      </c>
      <c r="P2780" s="9">
        <f>shipments[[#This Row],[Profit]]/shipments[[#This Row],[Sales Amount]]</f>
        <v>-0.14474333983105908</v>
      </c>
    </row>
    <row r="2781" spans="1:16" x14ac:dyDescent="1">
      <c r="A2781" t="s">
        <v>2821</v>
      </c>
      <c r="B2781" t="s">
        <v>8043</v>
      </c>
      <c r="C2781" t="s">
        <v>8014</v>
      </c>
      <c r="D2781" t="s">
        <v>8032</v>
      </c>
      <c r="E2781" s="1">
        <v>45009</v>
      </c>
      <c r="F2781">
        <v>1228.5</v>
      </c>
      <c r="G2781">
        <v>176</v>
      </c>
      <c r="H2781" t="s">
        <v>6</v>
      </c>
      <c r="I2781" t="str">
        <f>_xlfn.XLOOKUP(shipments[[#This Row],[SPID]],people[SPID],people[Sales_person],"NA",0)</f>
        <v>Ches Bonnell</v>
      </c>
      <c r="J2781">
        <f>YEAR(shipments[[#This Row],[Shipdate]])</f>
        <v>2023</v>
      </c>
      <c r="K2781">
        <f>MONTH(shipments[[#This Row],[Shipdate]])</f>
        <v>3</v>
      </c>
      <c r="L2781" t="str">
        <f>TEXT(shipments[[#This Row],[Shipdate]],"mmmm")</f>
        <v>March</v>
      </c>
      <c r="M2781">
        <f>_xlfn.XLOOKUP(shipments[[#This Row],[PID]],products[PID],products[Cost_per_box],"NA",0)</f>
        <v>5.72</v>
      </c>
      <c r="N2781">
        <f>shipments[[#This Row],[Boxes]]*shipments[[#This Row],[Cost Per Box]]</f>
        <v>1006.7199999999999</v>
      </c>
      <c r="O2781">
        <f>shipments[[#This Row],[Sales Amount]]-shipments[[#This Row],[Total Cost]]</f>
        <v>221.78000000000009</v>
      </c>
      <c r="P2781" s="9">
        <f>shipments[[#This Row],[Profit]]/shipments[[#This Row],[Sales Amount]]</f>
        <v>0.18052910052910059</v>
      </c>
    </row>
    <row r="2782" spans="1:16" x14ac:dyDescent="1">
      <c r="A2782" t="s">
        <v>2822</v>
      </c>
      <c r="B2782" t="s">
        <v>8043</v>
      </c>
      <c r="C2782" t="s">
        <v>8014</v>
      </c>
      <c r="D2782" t="s">
        <v>8037</v>
      </c>
      <c r="E2782" s="1">
        <v>45308</v>
      </c>
      <c r="F2782">
        <v>3669.75</v>
      </c>
      <c r="G2782">
        <v>612</v>
      </c>
      <c r="H2782" t="s">
        <v>6</v>
      </c>
      <c r="I2782" t="str">
        <f>_xlfn.XLOOKUP(shipments[[#This Row],[SPID]],people[SPID],people[Sales_person],"NA",0)</f>
        <v>Ches Bonnell</v>
      </c>
      <c r="J2782">
        <f>YEAR(shipments[[#This Row],[Shipdate]])</f>
        <v>2024</v>
      </c>
      <c r="K2782">
        <f>MONTH(shipments[[#This Row],[Shipdate]])</f>
        <v>1</v>
      </c>
      <c r="L2782" t="str">
        <f>TEXT(shipments[[#This Row],[Shipdate]],"mmmm")</f>
        <v>January</v>
      </c>
      <c r="M2782">
        <f>_xlfn.XLOOKUP(shipments[[#This Row],[PID]],products[PID],products[Cost_per_box],"NA",0)</f>
        <v>5.72</v>
      </c>
      <c r="N2782">
        <f>shipments[[#This Row],[Boxes]]*shipments[[#This Row],[Cost Per Box]]</f>
        <v>3500.64</v>
      </c>
      <c r="O2782">
        <f>shipments[[#This Row],[Sales Amount]]-shipments[[#This Row],[Total Cost]]</f>
        <v>169.11000000000013</v>
      </c>
      <c r="P2782" s="9">
        <f>shipments[[#This Row],[Profit]]/shipments[[#This Row],[Sales Amount]]</f>
        <v>4.6082158185162508E-2</v>
      </c>
    </row>
    <row r="2783" spans="1:16" x14ac:dyDescent="1">
      <c r="A2783" t="s">
        <v>2823</v>
      </c>
      <c r="B2783" t="s">
        <v>8043</v>
      </c>
      <c r="C2783" t="s">
        <v>8015</v>
      </c>
      <c r="D2783" t="s">
        <v>8035</v>
      </c>
      <c r="E2783" s="1">
        <v>45266</v>
      </c>
      <c r="F2783">
        <v>5343.75</v>
      </c>
      <c r="G2783">
        <v>191</v>
      </c>
      <c r="H2783" t="s">
        <v>6</v>
      </c>
      <c r="I2783" t="str">
        <f>_xlfn.XLOOKUP(shipments[[#This Row],[SPID]],people[SPID],people[Sales_person],"NA",0)</f>
        <v>Ches Bonnell</v>
      </c>
      <c r="J2783">
        <f>YEAR(shipments[[#This Row],[Shipdate]])</f>
        <v>2023</v>
      </c>
      <c r="K2783">
        <f>MONTH(shipments[[#This Row],[Shipdate]])</f>
        <v>12</v>
      </c>
      <c r="L2783" t="str">
        <f>TEXT(shipments[[#This Row],[Shipdate]],"mmmm")</f>
        <v>December</v>
      </c>
      <c r="M2783">
        <f>_xlfn.XLOOKUP(shipments[[#This Row],[PID]],products[PID],products[Cost_per_box],"NA",0)</f>
        <v>6.31</v>
      </c>
      <c r="N2783">
        <f>shipments[[#This Row],[Boxes]]*shipments[[#This Row],[Cost Per Box]]</f>
        <v>1205.21</v>
      </c>
      <c r="O2783">
        <f>shipments[[#This Row],[Sales Amount]]-shipments[[#This Row],[Total Cost]]</f>
        <v>4138.54</v>
      </c>
      <c r="P2783" s="9">
        <f>shipments[[#This Row],[Profit]]/shipments[[#This Row],[Sales Amount]]</f>
        <v>0.77446362573099414</v>
      </c>
    </row>
    <row r="2784" spans="1:16" x14ac:dyDescent="1">
      <c r="A2784" t="s">
        <v>2824</v>
      </c>
      <c r="B2784" t="s">
        <v>8043</v>
      </c>
      <c r="C2784" t="s">
        <v>8016</v>
      </c>
      <c r="D2784" t="s">
        <v>8037</v>
      </c>
      <c r="E2784" s="1">
        <v>45188</v>
      </c>
      <c r="F2784">
        <v>5841</v>
      </c>
      <c r="G2784">
        <v>244</v>
      </c>
      <c r="H2784" t="s">
        <v>6</v>
      </c>
      <c r="I2784" t="str">
        <f>_xlfn.XLOOKUP(shipments[[#This Row],[SPID]],people[SPID],people[Sales_person],"NA",0)</f>
        <v>Ches Bonnell</v>
      </c>
      <c r="J2784">
        <f>YEAR(shipments[[#This Row],[Shipdate]])</f>
        <v>2023</v>
      </c>
      <c r="K2784">
        <f>MONTH(shipments[[#This Row],[Shipdate]])</f>
        <v>9</v>
      </c>
      <c r="L2784" t="str">
        <f>TEXT(shipments[[#This Row],[Shipdate]],"mmmm")</f>
        <v>September</v>
      </c>
      <c r="M2784">
        <f>_xlfn.XLOOKUP(shipments[[#This Row],[PID]],products[PID],products[Cost_per_box],"NA",0)</f>
        <v>9.94</v>
      </c>
      <c r="N2784">
        <f>shipments[[#This Row],[Boxes]]*shipments[[#This Row],[Cost Per Box]]</f>
        <v>2425.3599999999997</v>
      </c>
      <c r="O2784">
        <f>shipments[[#This Row],[Sales Amount]]-shipments[[#This Row],[Total Cost]]</f>
        <v>3415.6400000000003</v>
      </c>
      <c r="P2784" s="9">
        <f>shipments[[#This Row],[Profit]]/shipments[[#This Row],[Sales Amount]]</f>
        <v>0.5847697312104092</v>
      </c>
    </row>
    <row r="2785" spans="1:16" x14ac:dyDescent="1">
      <c r="A2785" t="s">
        <v>2825</v>
      </c>
      <c r="B2785" t="s">
        <v>8043</v>
      </c>
      <c r="C2785" t="s">
        <v>8016</v>
      </c>
      <c r="D2785" t="s">
        <v>8037</v>
      </c>
      <c r="E2785" s="1">
        <v>45327</v>
      </c>
      <c r="F2785">
        <v>5829.75</v>
      </c>
      <c r="G2785">
        <v>225</v>
      </c>
      <c r="H2785" t="s">
        <v>6</v>
      </c>
      <c r="I2785" t="str">
        <f>_xlfn.XLOOKUP(shipments[[#This Row],[SPID]],people[SPID],people[Sales_person],"NA",0)</f>
        <v>Ches Bonnell</v>
      </c>
      <c r="J2785">
        <f>YEAR(shipments[[#This Row],[Shipdate]])</f>
        <v>2024</v>
      </c>
      <c r="K2785">
        <f>MONTH(shipments[[#This Row],[Shipdate]])</f>
        <v>2</v>
      </c>
      <c r="L2785" t="str">
        <f>TEXT(shipments[[#This Row],[Shipdate]],"mmmm")</f>
        <v>February</v>
      </c>
      <c r="M2785">
        <f>_xlfn.XLOOKUP(shipments[[#This Row],[PID]],products[PID],products[Cost_per_box],"NA",0)</f>
        <v>9.94</v>
      </c>
      <c r="N2785">
        <f>shipments[[#This Row],[Boxes]]*shipments[[#This Row],[Cost Per Box]]</f>
        <v>2236.5</v>
      </c>
      <c r="O2785">
        <f>shipments[[#This Row],[Sales Amount]]-shipments[[#This Row],[Total Cost]]</f>
        <v>3593.25</v>
      </c>
      <c r="P2785" s="9">
        <f>shipments[[#This Row],[Profit]]/shipments[[#This Row],[Sales Amount]]</f>
        <v>0.61636433809340019</v>
      </c>
    </row>
    <row r="2786" spans="1:16" x14ac:dyDescent="1">
      <c r="A2786" t="s">
        <v>2826</v>
      </c>
      <c r="B2786" t="s">
        <v>8043</v>
      </c>
      <c r="C2786" t="s">
        <v>8016</v>
      </c>
      <c r="D2786" t="s">
        <v>8034</v>
      </c>
      <c r="E2786" s="1">
        <v>45335</v>
      </c>
      <c r="F2786">
        <v>5559.75</v>
      </c>
      <c r="G2786">
        <v>206</v>
      </c>
      <c r="H2786" t="s">
        <v>6</v>
      </c>
      <c r="I2786" t="str">
        <f>_xlfn.XLOOKUP(shipments[[#This Row],[SPID]],people[SPID],people[Sales_person],"NA",0)</f>
        <v>Ches Bonnell</v>
      </c>
      <c r="J2786">
        <f>YEAR(shipments[[#This Row],[Shipdate]])</f>
        <v>2024</v>
      </c>
      <c r="K2786">
        <f>MONTH(shipments[[#This Row],[Shipdate]])</f>
        <v>2</v>
      </c>
      <c r="L2786" t="str">
        <f>TEXT(shipments[[#This Row],[Shipdate]],"mmmm")</f>
        <v>February</v>
      </c>
      <c r="M2786">
        <f>_xlfn.XLOOKUP(shipments[[#This Row],[PID]],products[PID],products[Cost_per_box],"NA",0)</f>
        <v>9.94</v>
      </c>
      <c r="N2786">
        <f>shipments[[#This Row],[Boxes]]*shipments[[#This Row],[Cost Per Box]]</f>
        <v>2047.6399999999999</v>
      </c>
      <c r="O2786">
        <f>shipments[[#This Row],[Sales Amount]]-shipments[[#This Row],[Total Cost]]</f>
        <v>3512.11</v>
      </c>
      <c r="P2786" s="9">
        <f>shipments[[#This Row],[Profit]]/shipments[[#This Row],[Sales Amount]]</f>
        <v>0.63170286433742528</v>
      </c>
    </row>
    <row r="2787" spans="1:16" x14ac:dyDescent="1">
      <c r="A2787" t="s">
        <v>2827</v>
      </c>
      <c r="B2787" t="s">
        <v>8043</v>
      </c>
      <c r="C2787" t="s">
        <v>8017</v>
      </c>
      <c r="D2787" t="s">
        <v>8033</v>
      </c>
      <c r="E2787" s="1">
        <v>45301</v>
      </c>
      <c r="F2787">
        <v>8016.75</v>
      </c>
      <c r="G2787">
        <v>365</v>
      </c>
      <c r="H2787" t="s">
        <v>6</v>
      </c>
      <c r="I2787" t="str">
        <f>_xlfn.XLOOKUP(shipments[[#This Row],[SPID]],people[SPID],people[Sales_person],"NA",0)</f>
        <v>Ches Bonnell</v>
      </c>
      <c r="J2787">
        <f>YEAR(shipments[[#This Row],[Shipdate]])</f>
        <v>2024</v>
      </c>
      <c r="K2787">
        <f>MONTH(shipments[[#This Row],[Shipdate]])</f>
        <v>1</v>
      </c>
      <c r="L2787" t="str">
        <f>TEXT(shipments[[#This Row],[Shipdate]],"mmmm")</f>
        <v>January</v>
      </c>
      <c r="M2787">
        <f>_xlfn.XLOOKUP(shipments[[#This Row],[PID]],products[PID],products[Cost_per_box],"NA",0)</f>
        <v>7.73</v>
      </c>
      <c r="N2787">
        <f>shipments[[#This Row],[Boxes]]*shipments[[#This Row],[Cost Per Box]]</f>
        <v>2821.4500000000003</v>
      </c>
      <c r="O2787">
        <f>shipments[[#This Row],[Sales Amount]]-shipments[[#This Row],[Total Cost]]</f>
        <v>5195.2999999999993</v>
      </c>
      <c r="P2787" s="9">
        <f>shipments[[#This Row],[Profit]]/shipments[[#This Row],[Sales Amount]]</f>
        <v>0.64805563351732298</v>
      </c>
    </row>
    <row r="2788" spans="1:16" x14ac:dyDescent="1">
      <c r="A2788" t="s">
        <v>2828</v>
      </c>
      <c r="B2788" t="s">
        <v>8043</v>
      </c>
      <c r="C2788" t="s">
        <v>8017</v>
      </c>
      <c r="D2788" t="s">
        <v>8035</v>
      </c>
      <c r="E2788" s="1">
        <v>45148</v>
      </c>
      <c r="F2788">
        <v>11139.75</v>
      </c>
      <c r="G2788">
        <v>507</v>
      </c>
      <c r="H2788" t="s">
        <v>6</v>
      </c>
      <c r="I2788" t="str">
        <f>_xlfn.XLOOKUP(shipments[[#This Row],[SPID]],people[SPID],people[Sales_person],"NA",0)</f>
        <v>Ches Bonnell</v>
      </c>
      <c r="J2788">
        <f>YEAR(shipments[[#This Row],[Shipdate]])</f>
        <v>2023</v>
      </c>
      <c r="K2788">
        <f>MONTH(shipments[[#This Row],[Shipdate]])</f>
        <v>8</v>
      </c>
      <c r="L2788" t="str">
        <f>TEXT(shipments[[#This Row],[Shipdate]],"mmmm")</f>
        <v>August</v>
      </c>
      <c r="M2788">
        <f>_xlfn.XLOOKUP(shipments[[#This Row],[PID]],products[PID],products[Cost_per_box],"NA",0)</f>
        <v>7.73</v>
      </c>
      <c r="N2788">
        <f>shipments[[#This Row],[Boxes]]*shipments[[#This Row],[Cost Per Box]]</f>
        <v>3919.11</v>
      </c>
      <c r="O2788">
        <f>shipments[[#This Row],[Sales Amount]]-shipments[[#This Row],[Total Cost]]</f>
        <v>7220.6399999999994</v>
      </c>
      <c r="P2788" s="9">
        <f>shipments[[#This Row],[Profit]]/shipments[[#This Row],[Sales Amount]]</f>
        <v>0.64818689826970977</v>
      </c>
    </row>
    <row r="2789" spans="1:16" x14ac:dyDescent="1">
      <c r="A2789" t="s">
        <v>2829</v>
      </c>
      <c r="B2789" t="s">
        <v>8043</v>
      </c>
      <c r="C2789" t="s">
        <v>8017</v>
      </c>
      <c r="D2789" t="s">
        <v>8033</v>
      </c>
      <c r="E2789" s="1">
        <v>45502</v>
      </c>
      <c r="F2789">
        <v>5564.25</v>
      </c>
      <c r="G2789">
        <v>310</v>
      </c>
      <c r="H2789" t="s">
        <v>17</v>
      </c>
      <c r="I2789" t="str">
        <f>_xlfn.XLOOKUP(shipments[[#This Row],[SPID]],people[SPID],people[Sales_person],"NA",0)</f>
        <v>Ches Bonnell</v>
      </c>
      <c r="J2789">
        <f>YEAR(shipments[[#This Row],[Shipdate]])</f>
        <v>2024</v>
      </c>
      <c r="K2789">
        <f>MONTH(shipments[[#This Row],[Shipdate]])</f>
        <v>7</v>
      </c>
      <c r="L2789" t="str">
        <f>TEXT(shipments[[#This Row],[Shipdate]],"mmmm")</f>
        <v>July</v>
      </c>
      <c r="M2789">
        <f>_xlfn.XLOOKUP(shipments[[#This Row],[PID]],products[PID],products[Cost_per_box],"NA",0)</f>
        <v>7.73</v>
      </c>
      <c r="N2789">
        <f>shipments[[#This Row],[Boxes]]*shipments[[#This Row],[Cost Per Box]]</f>
        <v>2396.3000000000002</v>
      </c>
      <c r="O2789">
        <f>shipments[[#This Row],[Sales Amount]]-shipments[[#This Row],[Total Cost]]</f>
        <v>3167.95</v>
      </c>
      <c r="P2789" s="9">
        <f>shipments[[#This Row],[Profit]]/shipments[[#This Row],[Sales Amount]]</f>
        <v>0.56933998292671961</v>
      </c>
    </row>
    <row r="2790" spans="1:16" x14ac:dyDescent="1">
      <c r="A2790" t="s">
        <v>2830</v>
      </c>
      <c r="B2790" t="s">
        <v>8043</v>
      </c>
      <c r="C2790" t="s">
        <v>8019</v>
      </c>
      <c r="D2790" t="s">
        <v>8036</v>
      </c>
      <c r="E2790" s="1">
        <v>45268</v>
      </c>
      <c r="F2790">
        <v>3260.25</v>
      </c>
      <c r="G2790">
        <v>251</v>
      </c>
      <c r="H2790" t="s">
        <v>6</v>
      </c>
      <c r="I2790" t="str">
        <f>_xlfn.XLOOKUP(shipments[[#This Row],[SPID]],people[SPID],people[Sales_person],"NA",0)</f>
        <v>Ches Bonnell</v>
      </c>
      <c r="J2790">
        <f>YEAR(shipments[[#This Row],[Shipdate]])</f>
        <v>2023</v>
      </c>
      <c r="K2790">
        <f>MONTH(shipments[[#This Row],[Shipdate]])</f>
        <v>12</v>
      </c>
      <c r="L2790" t="str">
        <f>TEXT(shipments[[#This Row],[Shipdate]],"mmmm")</f>
        <v>December</v>
      </c>
      <c r="M2790">
        <f>_xlfn.XLOOKUP(shipments[[#This Row],[PID]],products[PID],products[Cost_per_box],"NA",0)</f>
        <v>8.2200000000000006</v>
      </c>
      <c r="N2790">
        <f>shipments[[#This Row],[Boxes]]*shipments[[#This Row],[Cost Per Box]]</f>
        <v>2063.2200000000003</v>
      </c>
      <c r="O2790">
        <f>shipments[[#This Row],[Sales Amount]]-shipments[[#This Row],[Total Cost]]</f>
        <v>1197.0299999999997</v>
      </c>
      <c r="P2790" s="9">
        <f>shipments[[#This Row],[Profit]]/shipments[[#This Row],[Sales Amount]]</f>
        <v>0.36715896020243838</v>
      </c>
    </row>
    <row r="2791" spans="1:16" x14ac:dyDescent="1">
      <c r="A2791" t="s">
        <v>2831</v>
      </c>
      <c r="B2791" t="s">
        <v>8043</v>
      </c>
      <c r="C2791" t="s">
        <v>8019</v>
      </c>
      <c r="D2791" t="s">
        <v>8032</v>
      </c>
      <c r="E2791" s="1">
        <v>45503</v>
      </c>
      <c r="F2791">
        <v>17615.25</v>
      </c>
      <c r="G2791">
        <v>1468</v>
      </c>
      <c r="H2791" t="s">
        <v>17</v>
      </c>
      <c r="I2791" t="str">
        <f>_xlfn.XLOOKUP(shipments[[#This Row],[SPID]],people[SPID],people[Sales_person],"NA",0)</f>
        <v>Ches Bonnell</v>
      </c>
      <c r="J2791">
        <f>YEAR(shipments[[#This Row],[Shipdate]])</f>
        <v>2024</v>
      </c>
      <c r="K2791">
        <f>MONTH(shipments[[#This Row],[Shipdate]])</f>
        <v>7</v>
      </c>
      <c r="L2791" t="str">
        <f>TEXT(shipments[[#This Row],[Shipdate]],"mmmm")</f>
        <v>July</v>
      </c>
      <c r="M2791">
        <f>_xlfn.XLOOKUP(shipments[[#This Row],[PID]],products[PID],products[Cost_per_box],"NA",0)</f>
        <v>8.2200000000000006</v>
      </c>
      <c r="N2791">
        <f>shipments[[#This Row],[Boxes]]*shipments[[#This Row],[Cost Per Box]]</f>
        <v>12066.960000000001</v>
      </c>
      <c r="O2791">
        <f>shipments[[#This Row],[Sales Amount]]-shipments[[#This Row],[Total Cost]]</f>
        <v>5548.2899999999991</v>
      </c>
      <c r="P2791" s="9">
        <f>shipments[[#This Row],[Profit]]/shipments[[#This Row],[Sales Amount]]</f>
        <v>0.3149708349299612</v>
      </c>
    </row>
    <row r="2792" spans="1:16" x14ac:dyDescent="1">
      <c r="A2792" t="s">
        <v>2832</v>
      </c>
      <c r="B2792" t="s">
        <v>8043</v>
      </c>
      <c r="C2792" t="s">
        <v>8019</v>
      </c>
      <c r="D2792" t="s">
        <v>8037</v>
      </c>
      <c r="E2792" s="1">
        <v>45296</v>
      </c>
      <c r="F2792">
        <v>13038.75</v>
      </c>
      <c r="G2792">
        <v>932</v>
      </c>
      <c r="H2792" t="s">
        <v>6</v>
      </c>
      <c r="I2792" t="str">
        <f>_xlfn.XLOOKUP(shipments[[#This Row],[SPID]],people[SPID],people[Sales_person],"NA",0)</f>
        <v>Ches Bonnell</v>
      </c>
      <c r="J2792">
        <f>YEAR(shipments[[#This Row],[Shipdate]])</f>
        <v>2024</v>
      </c>
      <c r="K2792">
        <f>MONTH(shipments[[#This Row],[Shipdate]])</f>
        <v>1</v>
      </c>
      <c r="L2792" t="str">
        <f>TEXT(shipments[[#This Row],[Shipdate]],"mmmm")</f>
        <v>January</v>
      </c>
      <c r="M2792">
        <f>_xlfn.XLOOKUP(shipments[[#This Row],[PID]],products[PID],products[Cost_per_box],"NA",0)</f>
        <v>8.2200000000000006</v>
      </c>
      <c r="N2792">
        <f>shipments[[#This Row],[Boxes]]*shipments[[#This Row],[Cost Per Box]]</f>
        <v>7661.0400000000009</v>
      </c>
      <c r="O2792">
        <f>shipments[[#This Row],[Sales Amount]]-shipments[[#This Row],[Total Cost]]</f>
        <v>5377.7099999999991</v>
      </c>
      <c r="P2792" s="9">
        <f>shipments[[#This Row],[Profit]]/shipments[[#This Row],[Sales Amount]]</f>
        <v>0.41244060972102381</v>
      </c>
    </row>
    <row r="2793" spans="1:16" x14ac:dyDescent="1">
      <c r="A2793" t="s">
        <v>2833</v>
      </c>
      <c r="B2793" t="s">
        <v>8043</v>
      </c>
      <c r="C2793" t="s">
        <v>8020</v>
      </c>
      <c r="D2793" t="s">
        <v>8035</v>
      </c>
      <c r="E2793" s="1">
        <v>44984</v>
      </c>
      <c r="F2793">
        <v>3532.5</v>
      </c>
      <c r="G2793">
        <v>169</v>
      </c>
      <c r="H2793" t="s">
        <v>6</v>
      </c>
      <c r="I2793" t="str">
        <f>_xlfn.XLOOKUP(shipments[[#This Row],[SPID]],people[SPID],people[Sales_person],"NA",0)</f>
        <v>Ches Bonnell</v>
      </c>
      <c r="J2793">
        <f>YEAR(shipments[[#This Row],[Shipdate]])</f>
        <v>2023</v>
      </c>
      <c r="K2793">
        <f>MONTH(shipments[[#This Row],[Shipdate]])</f>
        <v>2</v>
      </c>
      <c r="L2793" t="str">
        <f>TEXT(shipments[[#This Row],[Shipdate]],"mmmm")</f>
        <v>February</v>
      </c>
      <c r="M2793">
        <f>_xlfn.XLOOKUP(shipments[[#This Row],[PID]],products[PID],products[Cost_per_box],"NA",0)</f>
        <v>10.23</v>
      </c>
      <c r="N2793">
        <f>shipments[[#This Row],[Boxes]]*shipments[[#This Row],[Cost Per Box]]</f>
        <v>1728.8700000000001</v>
      </c>
      <c r="O2793">
        <f>shipments[[#This Row],[Sales Amount]]-shipments[[#This Row],[Total Cost]]</f>
        <v>1803.6299999999999</v>
      </c>
      <c r="P2793" s="9">
        <f>shipments[[#This Row],[Profit]]/shipments[[#This Row],[Sales Amount]]</f>
        <v>0.51058174097664544</v>
      </c>
    </row>
    <row r="2794" spans="1:16" x14ac:dyDescent="1">
      <c r="A2794" t="s">
        <v>2834</v>
      </c>
      <c r="B2794" t="s">
        <v>8043</v>
      </c>
      <c r="C2794" t="s">
        <v>8021</v>
      </c>
      <c r="D2794" t="s">
        <v>8035</v>
      </c>
      <c r="E2794" s="1">
        <v>45455</v>
      </c>
      <c r="F2794">
        <v>12739.5</v>
      </c>
      <c r="G2794">
        <v>850</v>
      </c>
      <c r="H2794" t="s">
        <v>6</v>
      </c>
      <c r="I2794" t="str">
        <f>_xlfn.XLOOKUP(shipments[[#This Row],[SPID]],people[SPID],people[Sales_person],"NA",0)</f>
        <v>Ches Bonnell</v>
      </c>
      <c r="J2794">
        <f>YEAR(shipments[[#This Row],[Shipdate]])</f>
        <v>2024</v>
      </c>
      <c r="K2794">
        <f>MONTH(shipments[[#This Row],[Shipdate]])</f>
        <v>6</v>
      </c>
      <c r="L2794" t="str">
        <f>TEXT(shipments[[#This Row],[Shipdate]],"mmmm")</f>
        <v>June</v>
      </c>
      <c r="M2794">
        <f>_xlfn.XLOOKUP(shipments[[#This Row],[PID]],products[PID],products[Cost_per_box],"NA",0)</f>
        <v>4.74</v>
      </c>
      <c r="N2794">
        <f>shipments[[#This Row],[Boxes]]*shipments[[#This Row],[Cost Per Box]]</f>
        <v>4029</v>
      </c>
      <c r="O2794">
        <f>shipments[[#This Row],[Sales Amount]]-shipments[[#This Row],[Total Cost]]</f>
        <v>8710.5</v>
      </c>
      <c r="P2794" s="9">
        <f>shipments[[#This Row],[Profit]]/shipments[[#This Row],[Sales Amount]]</f>
        <v>0.6837395502178264</v>
      </c>
    </row>
    <row r="2795" spans="1:16" x14ac:dyDescent="1">
      <c r="A2795" t="s">
        <v>2835</v>
      </c>
      <c r="B2795" t="s">
        <v>8043</v>
      </c>
      <c r="C2795" t="s">
        <v>8021</v>
      </c>
      <c r="D2795" t="s">
        <v>8037</v>
      </c>
      <c r="E2795" s="1">
        <v>45463</v>
      </c>
      <c r="F2795">
        <v>4482</v>
      </c>
      <c r="G2795">
        <v>281</v>
      </c>
      <c r="H2795" t="s">
        <v>6</v>
      </c>
      <c r="I2795" t="str">
        <f>_xlfn.XLOOKUP(shipments[[#This Row],[SPID]],people[SPID],people[Sales_person],"NA",0)</f>
        <v>Ches Bonnell</v>
      </c>
      <c r="J2795">
        <f>YEAR(shipments[[#This Row],[Shipdate]])</f>
        <v>2024</v>
      </c>
      <c r="K2795">
        <f>MONTH(shipments[[#This Row],[Shipdate]])</f>
        <v>6</v>
      </c>
      <c r="L2795" t="str">
        <f>TEXT(shipments[[#This Row],[Shipdate]],"mmmm")</f>
        <v>June</v>
      </c>
      <c r="M2795">
        <f>_xlfn.XLOOKUP(shipments[[#This Row],[PID]],products[PID],products[Cost_per_box],"NA",0)</f>
        <v>4.74</v>
      </c>
      <c r="N2795">
        <f>shipments[[#This Row],[Boxes]]*shipments[[#This Row],[Cost Per Box]]</f>
        <v>1331.94</v>
      </c>
      <c r="O2795">
        <f>shipments[[#This Row],[Sales Amount]]-shipments[[#This Row],[Total Cost]]</f>
        <v>3150.06</v>
      </c>
      <c r="P2795" s="9">
        <f>shipments[[#This Row],[Profit]]/shipments[[#This Row],[Sales Amount]]</f>
        <v>0.70282463186077637</v>
      </c>
    </row>
    <row r="2796" spans="1:16" x14ac:dyDescent="1">
      <c r="A2796" t="s">
        <v>2836</v>
      </c>
      <c r="B2796" t="s">
        <v>8043</v>
      </c>
      <c r="C2796" t="s">
        <v>8021</v>
      </c>
      <c r="D2796" t="s">
        <v>8032</v>
      </c>
      <c r="E2796" s="1">
        <v>45244</v>
      </c>
      <c r="F2796">
        <v>10561.5</v>
      </c>
      <c r="G2796">
        <v>755</v>
      </c>
      <c r="H2796" t="s">
        <v>6</v>
      </c>
      <c r="I2796" t="str">
        <f>_xlfn.XLOOKUP(shipments[[#This Row],[SPID]],people[SPID],people[Sales_person],"NA",0)</f>
        <v>Ches Bonnell</v>
      </c>
      <c r="J2796">
        <f>YEAR(shipments[[#This Row],[Shipdate]])</f>
        <v>2023</v>
      </c>
      <c r="K2796">
        <f>MONTH(shipments[[#This Row],[Shipdate]])</f>
        <v>11</v>
      </c>
      <c r="L2796" t="str">
        <f>TEXT(shipments[[#This Row],[Shipdate]],"mmmm")</f>
        <v>November</v>
      </c>
      <c r="M2796">
        <f>_xlfn.XLOOKUP(shipments[[#This Row],[PID]],products[PID],products[Cost_per_box],"NA",0)</f>
        <v>4.74</v>
      </c>
      <c r="N2796">
        <f>shipments[[#This Row],[Boxes]]*shipments[[#This Row],[Cost Per Box]]</f>
        <v>3578.7000000000003</v>
      </c>
      <c r="O2796">
        <f>shipments[[#This Row],[Sales Amount]]-shipments[[#This Row],[Total Cost]]</f>
        <v>6982.7999999999993</v>
      </c>
      <c r="P2796" s="9">
        <f>shipments[[#This Row],[Profit]]/shipments[[#This Row],[Sales Amount]]</f>
        <v>0.66115608578326934</v>
      </c>
    </row>
    <row r="2797" spans="1:16" x14ac:dyDescent="1">
      <c r="A2797" t="s">
        <v>2837</v>
      </c>
      <c r="B2797" t="s">
        <v>8043</v>
      </c>
      <c r="C2797" t="s">
        <v>8021</v>
      </c>
      <c r="D2797" t="s">
        <v>8036</v>
      </c>
      <c r="E2797" s="1">
        <v>45315</v>
      </c>
      <c r="F2797">
        <v>4342.5</v>
      </c>
      <c r="G2797">
        <v>290</v>
      </c>
      <c r="H2797" t="s">
        <v>6</v>
      </c>
      <c r="I2797" t="str">
        <f>_xlfn.XLOOKUP(shipments[[#This Row],[SPID]],people[SPID],people[Sales_person],"NA",0)</f>
        <v>Ches Bonnell</v>
      </c>
      <c r="J2797">
        <f>YEAR(shipments[[#This Row],[Shipdate]])</f>
        <v>2024</v>
      </c>
      <c r="K2797">
        <f>MONTH(shipments[[#This Row],[Shipdate]])</f>
        <v>1</v>
      </c>
      <c r="L2797" t="str">
        <f>TEXT(shipments[[#This Row],[Shipdate]],"mmmm")</f>
        <v>January</v>
      </c>
      <c r="M2797">
        <f>_xlfn.XLOOKUP(shipments[[#This Row],[PID]],products[PID],products[Cost_per_box],"NA",0)</f>
        <v>4.74</v>
      </c>
      <c r="N2797">
        <f>shipments[[#This Row],[Boxes]]*shipments[[#This Row],[Cost Per Box]]</f>
        <v>1374.6000000000001</v>
      </c>
      <c r="O2797">
        <f>shipments[[#This Row],[Sales Amount]]-shipments[[#This Row],[Total Cost]]</f>
        <v>2967.8999999999996</v>
      </c>
      <c r="P2797" s="9">
        <f>shipments[[#This Row],[Profit]]/shipments[[#This Row],[Sales Amount]]</f>
        <v>0.68345423143350592</v>
      </c>
    </row>
    <row r="2798" spans="1:16" x14ac:dyDescent="1">
      <c r="A2798" t="s">
        <v>2838</v>
      </c>
      <c r="B2798" t="s">
        <v>8043</v>
      </c>
      <c r="C2798" t="s">
        <v>8021</v>
      </c>
      <c r="D2798" t="s">
        <v>8037</v>
      </c>
      <c r="E2798" s="1">
        <v>44987</v>
      </c>
      <c r="F2798">
        <v>4927.5</v>
      </c>
      <c r="G2798">
        <v>308</v>
      </c>
      <c r="H2798" t="s">
        <v>6</v>
      </c>
      <c r="I2798" t="str">
        <f>_xlfn.XLOOKUP(shipments[[#This Row],[SPID]],people[SPID],people[Sales_person],"NA",0)</f>
        <v>Ches Bonnell</v>
      </c>
      <c r="J2798">
        <f>YEAR(shipments[[#This Row],[Shipdate]])</f>
        <v>2023</v>
      </c>
      <c r="K2798">
        <f>MONTH(shipments[[#This Row],[Shipdate]])</f>
        <v>3</v>
      </c>
      <c r="L2798" t="str">
        <f>TEXT(shipments[[#This Row],[Shipdate]],"mmmm")</f>
        <v>March</v>
      </c>
      <c r="M2798">
        <f>_xlfn.XLOOKUP(shipments[[#This Row],[PID]],products[PID],products[Cost_per_box],"NA",0)</f>
        <v>4.74</v>
      </c>
      <c r="N2798">
        <f>shipments[[#This Row],[Boxes]]*shipments[[#This Row],[Cost Per Box]]</f>
        <v>1459.92</v>
      </c>
      <c r="O2798">
        <f>shipments[[#This Row],[Sales Amount]]-shipments[[#This Row],[Total Cost]]</f>
        <v>3467.58</v>
      </c>
      <c r="P2798" s="9">
        <f>shipments[[#This Row],[Profit]]/shipments[[#This Row],[Sales Amount]]</f>
        <v>0.70371993911719932</v>
      </c>
    </row>
    <row r="2799" spans="1:16" x14ac:dyDescent="1">
      <c r="A2799" t="s">
        <v>2839</v>
      </c>
      <c r="B2799" t="s">
        <v>8043</v>
      </c>
      <c r="C2799" t="s">
        <v>8022</v>
      </c>
      <c r="D2799" t="s">
        <v>8032</v>
      </c>
      <c r="E2799" s="1">
        <v>45313</v>
      </c>
      <c r="F2799">
        <v>9373.5</v>
      </c>
      <c r="G2799">
        <v>1340</v>
      </c>
      <c r="H2799" t="s">
        <v>6</v>
      </c>
      <c r="I2799" t="str">
        <f>_xlfn.XLOOKUP(shipments[[#This Row],[SPID]],people[SPID],people[Sales_person],"NA",0)</f>
        <v>Ches Bonnell</v>
      </c>
      <c r="J2799">
        <f>YEAR(shipments[[#This Row],[Shipdate]])</f>
        <v>2024</v>
      </c>
      <c r="K2799">
        <f>MONTH(shipments[[#This Row],[Shipdate]])</f>
        <v>1</v>
      </c>
      <c r="L2799" t="str">
        <f>TEXT(shipments[[#This Row],[Shipdate]],"mmmm")</f>
        <v>January</v>
      </c>
      <c r="M2799">
        <f>_xlfn.XLOOKUP(shipments[[#This Row],[PID]],products[PID],products[Cost_per_box],"NA",0)</f>
        <v>10.51</v>
      </c>
      <c r="N2799">
        <f>shipments[[#This Row],[Boxes]]*shipments[[#This Row],[Cost Per Box]]</f>
        <v>14083.4</v>
      </c>
      <c r="O2799">
        <f>shipments[[#This Row],[Sales Amount]]-shipments[[#This Row],[Total Cost]]</f>
        <v>-4709.8999999999996</v>
      </c>
      <c r="P2799" s="9">
        <f>shipments[[#This Row],[Profit]]/shipments[[#This Row],[Sales Amount]]</f>
        <v>-0.50246972848989169</v>
      </c>
    </row>
    <row r="2800" spans="1:16" x14ac:dyDescent="1">
      <c r="A2800" t="s">
        <v>2840</v>
      </c>
      <c r="B2800" t="s">
        <v>8043</v>
      </c>
      <c r="C2800" t="s">
        <v>8022</v>
      </c>
      <c r="D2800" t="s">
        <v>8032</v>
      </c>
      <c r="E2800" s="1">
        <v>45189</v>
      </c>
      <c r="F2800">
        <v>2875.5</v>
      </c>
      <c r="G2800">
        <v>360</v>
      </c>
      <c r="H2800" t="s">
        <v>6</v>
      </c>
      <c r="I2800" t="str">
        <f>_xlfn.XLOOKUP(shipments[[#This Row],[SPID]],people[SPID],people[Sales_person],"NA",0)</f>
        <v>Ches Bonnell</v>
      </c>
      <c r="J2800">
        <f>YEAR(shipments[[#This Row],[Shipdate]])</f>
        <v>2023</v>
      </c>
      <c r="K2800">
        <f>MONTH(shipments[[#This Row],[Shipdate]])</f>
        <v>9</v>
      </c>
      <c r="L2800" t="str">
        <f>TEXT(shipments[[#This Row],[Shipdate]],"mmmm")</f>
        <v>September</v>
      </c>
      <c r="M2800">
        <f>_xlfn.XLOOKUP(shipments[[#This Row],[PID]],products[PID],products[Cost_per_box],"NA",0)</f>
        <v>10.51</v>
      </c>
      <c r="N2800">
        <f>shipments[[#This Row],[Boxes]]*shipments[[#This Row],[Cost Per Box]]</f>
        <v>3783.6</v>
      </c>
      <c r="O2800">
        <f>shipments[[#This Row],[Sales Amount]]-shipments[[#This Row],[Total Cost]]</f>
        <v>-908.09999999999991</v>
      </c>
      <c r="P2800" s="9">
        <f>shipments[[#This Row],[Profit]]/shipments[[#This Row],[Sales Amount]]</f>
        <v>-0.31580594679186225</v>
      </c>
    </row>
    <row r="2801" spans="1:16" x14ac:dyDescent="1">
      <c r="A2801" t="s">
        <v>2841</v>
      </c>
      <c r="B2801" t="s">
        <v>8043</v>
      </c>
      <c r="C2801" t="s">
        <v>8022</v>
      </c>
      <c r="D2801" t="s">
        <v>8033</v>
      </c>
      <c r="E2801" s="1">
        <v>45226</v>
      </c>
      <c r="F2801">
        <v>1152</v>
      </c>
      <c r="G2801">
        <v>192</v>
      </c>
      <c r="H2801" t="s">
        <v>6</v>
      </c>
      <c r="I2801" t="str">
        <f>_xlfn.XLOOKUP(shipments[[#This Row],[SPID]],people[SPID],people[Sales_person],"NA",0)</f>
        <v>Ches Bonnell</v>
      </c>
      <c r="J2801">
        <f>YEAR(shipments[[#This Row],[Shipdate]])</f>
        <v>2023</v>
      </c>
      <c r="K2801">
        <f>MONTH(shipments[[#This Row],[Shipdate]])</f>
        <v>10</v>
      </c>
      <c r="L2801" t="str">
        <f>TEXT(shipments[[#This Row],[Shipdate]],"mmmm")</f>
        <v>October</v>
      </c>
      <c r="M2801">
        <f>_xlfn.XLOOKUP(shipments[[#This Row],[PID]],products[PID],products[Cost_per_box],"NA",0)</f>
        <v>10.51</v>
      </c>
      <c r="N2801">
        <f>shipments[[#This Row],[Boxes]]*shipments[[#This Row],[Cost Per Box]]</f>
        <v>2017.92</v>
      </c>
      <c r="O2801">
        <f>shipments[[#This Row],[Sales Amount]]-shipments[[#This Row],[Total Cost]]</f>
        <v>-865.92000000000007</v>
      </c>
      <c r="P2801" s="9">
        <f>shipments[[#This Row],[Profit]]/shipments[[#This Row],[Sales Amount]]</f>
        <v>-0.75166666666666671</v>
      </c>
    </row>
    <row r="2802" spans="1:16" x14ac:dyDescent="1">
      <c r="A2802" t="s">
        <v>2842</v>
      </c>
      <c r="B2802" t="s">
        <v>8043</v>
      </c>
      <c r="C2802" t="s">
        <v>8022</v>
      </c>
      <c r="D2802" t="s">
        <v>8034</v>
      </c>
      <c r="E2802" s="1">
        <v>45085</v>
      </c>
      <c r="F2802">
        <v>2468.25</v>
      </c>
      <c r="G2802">
        <v>275</v>
      </c>
      <c r="H2802" t="s">
        <v>6</v>
      </c>
      <c r="I2802" t="str">
        <f>_xlfn.XLOOKUP(shipments[[#This Row],[SPID]],people[SPID],people[Sales_person],"NA",0)</f>
        <v>Ches Bonnell</v>
      </c>
      <c r="J2802">
        <f>YEAR(shipments[[#This Row],[Shipdate]])</f>
        <v>2023</v>
      </c>
      <c r="K2802">
        <f>MONTH(shipments[[#This Row],[Shipdate]])</f>
        <v>6</v>
      </c>
      <c r="L2802" t="str">
        <f>TEXT(shipments[[#This Row],[Shipdate]],"mmmm")</f>
        <v>June</v>
      </c>
      <c r="M2802">
        <f>_xlfn.XLOOKUP(shipments[[#This Row],[PID]],products[PID],products[Cost_per_box],"NA",0)</f>
        <v>10.51</v>
      </c>
      <c r="N2802">
        <f>shipments[[#This Row],[Boxes]]*shipments[[#This Row],[Cost Per Box]]</f>
        <v>2890.25</v>
      </c>
      <c r="O2802">
        <f>shipments[[#This Row],[Sales Amount]]-shipments[[#This Row],[Total Cost]]</f>
        <v>-422</v>
      </c>
      <c r="P2802" s="9">
        <f>shipments[[#This Row],[Profit]]/shipments[[#This Row],[Sales Amount]]</f>
        <v>-0.17097133596677808</v>
      </c>
    </row>
    <row r="2803" spans="1:16" x14ac:dyDescent="1">
      <c r="A2803" t="s">
        <v>2843</v>
      </c>
      <c r="B2803" t="s">
        <v>8043</v>
      </c>
      <c r="C2803" t="s">
        <v>8022</v>
      </c>
      <c r="D2803" t="s">
        <v>8036</v>
      </c>
      <c r="E2803" s="1">
        <v>44963</v>
      </c>
      <c r="F2803">
        <v>555.75</v>
      </c>
      <c r="G2803">
        <v>80</v>
      </c>
      <c r="H2803" t="s">
        <v>6</v>
      </c>
      <c r="I2803" t="str">
        <f>_xlfn.XLOOKUP(shipments[[#This Row],[SPID]],people[SPID],people[Sales_person],"NA",0)</f>
        <v>Ches Bonnell</v>
      </c>
      <c r="J2803">
        <f>YEAR(shipments[[#This Row],[Shipdate]])</f>
        <v>2023</v>
      </c>
      <c r="K2803">
        <f>MONTH(shipments[[#This Row],[Shipdate]])</f>
        <v>2</v>
      </c>
      <c r="L2803" t="str">
        <f>TEXT(shipments[[#This Row],[Shipdate]],"mmmm")</f>
        <v>February</v>
      </c>
      <c r="M2803">
        <f>_xlfn.XLOOKUP(shipments[[#This Row],[PID]],products[PID],products[Cost_per_box],"NA",0)</f>
        <v>10.51</v>
      </c>
      <c r="N2803">
        <f>shipments[[#This Row],[Boxes]]*shipments[[#This Row],[Cost Per Box]]</f>
        <v>840.8</v>
      </c>
      <c r="O2803">
        <f>shipments[[#This Row],[Sales Amount]]-shipments[[#This Row],[Total Cost]]</f>
        <v>-285.04999999999995</v>
      </c>
      <c r="P2803" s="9">
        <f>shipments[[#This Row],[Profit]]/shipments[[#This Row],[Sales Amount]]</f>
        <v>-0.51291048133153383</v>
      </c>
    </row>
    <row r="2804" spans="1:16" x14ac:dyDescent="1">
      <c r="A2804" t="s">
        <v>2844</v>
      </c>
      <c r="B2804" t="s">
        <v>8043</v>
      </c>
      <c r="C2804" t="s">
        <v>8023</v>
      </c>
      <c r="D2804" t="s">
        <v>8037</v>
      </c>
      <c r="E2804" s="1">
        <v>45460</v>
      </c>
      <c r="F2804">
        <v>5013</v>
      </c>
      <c r="G2804">
        <v>314</v>
      </c>
      <c r="H2804" t="s">
        <v>6</v>
      </c>
      <c r="I2804" t="str">
        <f>_xlfn.XLOOKUP(shipments[[#This Row],[SPID]],people[SPID],people[Sales_person],"NA",0)</f>
        <v>Ches Bonnell</v>
      </c>
      <c r="J2804">
        <f>YEAR(shipments[[#This Row],[Shipdate]])</f>
        <v>2024</v>
      </c>
      <c r="K2804">
        <f>MONTH(shipments[[#This Row],[Shipdate]])</f>
        <v>6</v>
      </c>
      <c r="L2804" t="str">
        <f>TEXT(shipments[[#This Row],[Shipdate]],"mmmm")</f>
        <v>June</v>
      </c>
      <c r="M2804">
        <f>_xlfn.XLOOKUP(shipments[[#This Row],[PID]],products[PID],products[Cost_per_box],"NA",0)</f>
        <v>6.43</v>
      </c>
      <c r="N2804">
        <f>shipments[[#This Row],[Boxes]]*shipments[[#This Row],[Cost Per Box]]</f>
        <v>2019.02</v>
      </c>
      <c r="O2804">
        <f>shipments[[#This Row],[Sales Amount]]-shipments[[#This Row],[Total Cost]]</f>
        <v>2993.98</v>
      </c>
      <c r="P2804" s="9">
        <f>shipments[[#This Row],[Profit]]/shipments[[#This Row],[Sales Amount]]</f>
        <v>0.59724316776381414</v>
      </c>
    </row>
    <row r="2805" spans="1:16" x14ac:dyDescent="1">
      <c r="A2805" t="s">
        <v>2845</v>
      </c>
      <c r="B2805" t="s">
        <v>8043</v>
      </c>
      <c r="C2805" t="s">
        <v>8023</v>
      </c>
      <c r="D2805" t="s">
        <v>8033</v>
      </c>
      <c r="E2805" s="1">
        <v>45476</v>
      </c>
      <c r="F2805">
        <v>9888.75</v>
      </c>
      <c r="G2805">
        <v>619</v>
      </c>
      <c r="H2805" t="s">
        <v>17</v>
      </c>
      <c r="I2805" t="str">
        <f>_xlfn.XLOOKUP(shipments[[#This Row],[SPID]],people[SPID],people[Sales_person],"NA",0)</f>
        <v>Ches Bonnell</v>
      </c>
      <c r="J2805">
        <f>YEAR(shipments[[#This Row],[Shipdate]])</f>
        <v>2024</v>
      </c>
      <c r="K2805">
        <f>MONTH(shipments[[#This Row],[Shipdate]])</f>
        <v>7</v>
      </c>
      <c r="L2805" t="str">
        <f>TEXT(shipments[[#This Row],[Shipdate]],"mmmm")</f>
        <v>July</v>
      </c>
      <c r="M2805">
        <f>_xlfn.XLOOKUP(shipments[[#This Row],[PID]],products[PID],products[Cost_per_box],"NA",0)</f>
        <v>6.43</v>
      </c>
      <c r="N2805">
        <f>shipments[[#This Row],[Boxes]]*shipments[[#This Row],[Cost Per Box]]</f>
        <v>3980.1699999999996</v>
      </c>
      <c r="O2805">
        <f>shipments[[#This Row],[Sales Amount]]-shipments[[#This Row],[Total Cost]]</f>
        <v>5908.58</v>
      </c>
      <c r="P2805" s="9">
        <f>shipments[[#This Row],[Profit]]/shipments[[#This Row],[Sales Amount]]</f>
        <v>0.59750524586019471</v>
      </c>
    </row>
    <row r="2806" spans="1:16" x14ac:dyDescent="1">
      <c r="A2806" t="s">
        <v>2846</v>
      </c>
      <c r="B2806" t="s">
        <v>8043</v>
      </c>
      <c r="C2806" t="s">
        <v>8025</v>
      </c>
      <c r="D2806" t="s">
        <v>8033</v>
      </c>
      <c r="E2806" s="1">
        <v>45497</v>
      </c>
      <c r="F2806">
        <v>5931</v>
      </c>
      <c r="G2806">
        <v>424</v>
      </c>
      <c r="H2806" t="s">
        <v>17</v>
      </c>
      <c r="I2806" t="str">
        <f>_xlfn.XLOOKUP(shipments[[#This Row],[SPID]],people[SPID],people[Sales_person],"NA",0)</f>
        <v>Ches Bonnell</v>
      </c>
      <c r="J2806">
        <f>YEAR(shipments[[#This Row],[Shipdate]])</f>
        <v>2024</v>
      </c>
      <c r="K2806">
        <f>MONTH(shipments[[#This Row],[Shipdate]])</f>
        <v>7</v>
      </c>
      <c r="L2806" t="str">
        <f>TEXT(shipments[[#This Row],[Shipdate]],"mmmm")</f>
        <v>July</v>
      </c>
      <c r="M2806">
        <f>_xlfn.XLOOKUP(shipments[[#This Row],[PID]],products[PID],products[Cost_per_box],"NA",0)</f>
        <v>9.57</v>
      </c>
      <c r="N2806">
        <f>shipments[[#This Row],[Boxes]]*shipments[[#This Row],[Cost Per Box]]</f>
        <v>4057.6800000000003</v>
      </c>
      <c r="O2806">
        <f>shipments[[#This Row],[Sales Amount]]-shipments[[#This Row],[Total Cost]]</f>
        <v>1873.3199999999997</v>
      </c>
      <c r="P2806" s="9">
        <f>shipments[[#This Row],[Profit]]/shipments[[#This Row],[Sales Amount]]</f>
        <v>0.31585230146686893</v>
      </c>
    </row>
    <row r="2807" spans="1:16" x14ac:dyDescent="1">
      <c r="A2807" t="s">
        <v>2847</v>
      </c>
      <c r="B2807" t="s">
        <v>8043</v>
      </c>
      <c r="C2807" t="s">
        <v>8025</v>
      </c>
      <c r="D2807" t="s">
        <v>8032</v>
      </c>
      <c r="E2807" s="1">
        <v>45468</v>
      </c>
      <c r="F2807">
        <v>14132.25</v>
      </c>
      <c r="G2807">
        <v>1010</v>
      </c>
      <c r="H2807" t="s">
        <v>6</v>
      </c>
      <c r="I2807" t="str">
        <f>_xlfn.XLOOKUP(shipments[[#This Row],[SPID]],people[SPID],people[Sales_person],"NA",0)</f>
        <v>Ches Bonnell</v>
      </c>
      <c r="J2807">
        <f>YEAR(shipments[[#This Row],[Shipdate]])</f>
        <v>2024</v>
      </c>
      <c r="K2807">
        <f>MONTH(shipments[[#This Row],[Shipdate]])</f>
        <v>6</v>
      </c>
      <c r="L2807" t="str">
        <f>TEXT(shipments[[#This Row],[Shipdate]],"mmmm")</f>
        <v>June</v>
      </c>
      <c r="M2807">
        <f>_xlfn.XLOOKUP(shipments[[#This Row],[PID]],products[PID],products[Cost_per_box],"NA",0)</f>
        <v>9.57</v>
      </c>
      <c r="N2807">
        <f>shipments[[#This Row],[Boxes]]*shipments[[#This Row],[Cost Per Box]]</f>
        <v>9665.7000000000007</v>
      </c>
      <c r="O2807">
        <f>shipments[[#This Row],[Sales Amount]]-shipments[[#This Row],[Total Cost]]</f>
        <v>4466.5499999999993</v>
      </c>
      <c r="P2807" s="9">
        <f>shipments[[#This Row],[Profit]]/shipments[[#This Row],[Sales Amount]]</f>
        <v>0.31605370694687679</v>
      </c>
    </row>
    <row r="2808" spans="1:16" x14ac:dyDescent="1">
      <c r="A2808" t="s">
        <v>2848</v>
      </c>
      <c r="B2808" t="s">
        <v>8043</v>
      </c>
      <c r="C2808" t="s">
        <v>8025</v>
      </c>
      <c r="D2808" t="s">
        <v>8037</v>
      </c>
      <c r="E2808" s="1">
        <v>45502</v>
      </c>
      <c r="F2808">
        <v>12953.25</v>
      </c>
      <c r="G2808">
        <v>810</v>
      </c>
      <c r="H2808" t="s">
        <v>17</v>
      </c>
      <c r="I2808" t="str">
        <f>_xlfn.XLOOKUP(shipments[[#This Row],[SPID]],people[SPID],people[Sales_person],"NA",0)</f>
        <v>Ches Bonnell</v>
      </c>
      <c r="J2808">
        <f>YEAR(shipments[[#This Row],[Shipdate]])</f>
        <v>2024</v>
      </c>
      <c r="K2808">
        <f>MONTH(shipments[[#This Row],[Shipdate]])</f>
        <v>7</v>
      </c>
      <c r="L2808" t="str">
        <f>TEXT(shipments[[#This Row],[Shipdate]],"mmmm")</f>
        <v>July</v>
      </c>
      <c r="M2808">
        <f>_xlfn.XLOOKUP(shipments[[#This Row],[PID]],products[PID],products[Cost_per_box],"NA",0)</f>
        <v>9.57</v>
      </c>
      <c r="N2808">
        <f>shipments[[#This Row],[Boxes]]*shipments[[#This Row],[Cost Per Box]]</f>
        <v>7751.7</v>
      </c>
      <c r="O2808">
        <f>shipments[[#This Row],[Sales Amount]]-shipments[[#This Row],[Total Cost]]</f>
        <v>5201.55</v>
      </c>
      <c r="P2808" s="9">
        <f>shipments[[#This Row],[Profit]]/shipments[[#This Row],[Sales Amount]]</f>
        <v>0.40156331422615948</v>
      </c>
    </row>
    <row r="2809" spans="1:16" x14ac:dyDescent="1">
      <c r="A2809" t="s">
        <v>2849</v>
      </c>
      <c r="B2809" t="s">
        <v>8043</v>
      </c>
      <c r="C2809" t="s">
        <v>8026</v>
      </c>
      <c r="D2809" t="s">
        <v>8032</v>
      </c>
      <c r="E2809" s="1">
        <v>45288</v>
      </c>
      <c r="F2809">
        <v>4578.75</v>
      </c>
      <c r="G2809">
        <v>655</v>
      </c>
      <c r="H2809" t="s">
        <v>6</v>
      </c>
      <c r="I2809" t="str">
        <f>_xlfn.XLOOKUP(shipments[[#This Row],[SPID]],people[SPID],people[Sales_person],"NA",0)</f>
        <v>Ches Bonnell</v>
      </c>
      <c r="J2809">
        <f>YEAR(shipments[[#This Row],[Shipdate]])</f>
        <v>2023</v>
      </c>
      <c r="K2809">
        <f>MONTH(shipments[[#This Row],[Shipdate]])</f>
        <v>12</v>
      </c>
      <c r="L2809" t="str">
        <f>TEXT(shipments[[#This Row],[Shipdate]],"mmmm")</f>
        <v>December</v>
      </c>
      <c r="M2809">
        <f>_xlfn.XLOOKUP(shipments[[#This Row],[PID]],products[PID],products[Cost_per_box],"NA",0)</f>
        <v>8.43</v>
      </c>
      <c r="N2809">
        <f>shipments[[#This Row],[Boxes]]*shipments[[#This Row],[Cost Per Box]]</f>
        <v>5521.65</v>
      </c>
      <c r="O2809">
        <f>shipments[[#This Row],[Sales Amount]]-shipments[[#This Row],[Total Cost]]</f>
        <v>-942.89999999999964</v>
      </c>
      <c r="P2809" s="9">
        <f>shipments[[#This Row],[Profit]]/shipments[[#This Row],[Sales Amount]]</f>
        <v>-0.20592956592956585</v>
      </c>
    </row>
    <row r="2810" spans="1:16" x14ac:dyDescent="1">
      <c r="A2810" t="s">
        <v>2850</v>
      </c>
      <c r="B2810" t="s">
        <v>8043</v>
      </c>
      <c r="C2810" t="s">
        <v>8027</v>
      </c>
      <c r="D2810" t="s">
        <v>8032</v>
      </c>
      <c r="E2810" s="1">
        <v>45349</v>
      </c>
      <c r="F2810">
        <v>15711.75</v>
      </c>
      <c r="G2810">
        <v>1429</v>
      </c>
      <c r="H2810" t="s">
        <v>6</v>
      </c>
      <c r="I2810" t="str">
        <f>_xlfn.XLOOKUP(shipments[[#This Row],[SPID]],people[SPID],people[Sales_person],"NA",0)</f>
        <v>Ches Bonnell</v>
      </c>
      <c r="J2810">
        <f>YEAR(shipments[[#This Row],[Shipdate]])</f>
        <v>2024</v>
      </c>
      <c r="K2810">
        <f>MONTH(shipments[[#This Row],[Shipdate]])</f>
        <v>2</v>
      </c>
      <c r="L2810" t="str">
        <f>TEXT(shipments[[#This Row],[Shipdate]],"mmmm")</f>
        <v>February</v>
      </c>
      <c r="M2810">
        <f>_xlfn.XLOOKUP(shipments[[#This Row],[PID]],products[PID],products[Cost_per_box],"NA",0)</f>
        <v>6.8</v>
      </c>
      <c r="N2810">
        <f>shipments[[#This Row],[Boxes]]*shipments[[#This Row],[Cost Per Box]]</f>
        <v>9717.1999999999989</v>
      </c>
      <c r="O2810">
        <f>shipments[[#This Row],[Sales Amount]]-shipments[[#This Row],[Total Cost]]</f>
        <v>5994.5500000000011</v>
      </c>
      <c r="P2810" s="9">
        <f>shipments[[#This Row],[Profit]]/shipments[[#This Row],[Sales Amount]]</f>
        <v>0.38153292917720821</v>
      </c>
    </row>
    <row r="2811" spans="1:16" x14ac:dyDescent="1">
      <c r="A2811" t="s">
        <v>2851</v>
      </c>
      <c r="B2811" t="s">
        <v>8043</v>
      </c>
      <c r="C2811" t="s">
        <v>8027</v>
      </c>
      <c r="D2811" t="s">
        <v>8032</v>
      </c>
      <c r="E2811" s="1">
        <v>45422</v>
      </c>
      <c r="F2811">
        <v>7762.5</v>
      </c>
      <c r="G2811">
        <v>971</v>
      </c>
      <c r="H2811" t="s">
        <v>6</v>
      </c>
      <c r="I2811" t="str">
        <f>_xlfn.XLOOKUP(shipments[[#This Row],[SPID]],people[SPID],people[Sales_person],"NA",0)</f>
        <v>Ches Bonnell</v>
      </c>
      <c r="J2811">
        <f>YEAR(shipments[[#This Row],[Shipdate]])</f>
        <v>2024</v>
      </c>
      <c r="K2811">
        <f>MONTH(shipments[[#This Row],[Shipdate]])</f>
        <v>5</v>
      </c>
      <c r="L2811" t="str">
        <f>TEXT(shipments[[#This Row],[Shipdate]],"mmmm")</f>
        <v>May</v>
      </c>
      <c r="M2811">
        <f>_xlfn.XLOOKUP(shipments[[#This Row],[PID]],products[PID],products[Cost_per_box],"NA",0)</f>
        <v>6.8</v>
      </c>
      <c r="N2811">
        <f>shipments[[#This Row],[Boxes]]*shipments[[#This Row],[Cost Per Box]]</f>
        <v>6602.8</v>
      </c>
      <c r="O2811">
        <f>shipments[[#This Row],[Sales Amount]]-shipments[[#This Row],[Total Cost]]</f>
        <v>1159.6999999999998</v>
      </c>
      <c r="P2811" s="9">
        <f>shipments[[#This Row],[Profit]]/shipments[[#This Row],[Sales Amount]]</f>
        <v>0.14939774557165858</v>
      </c>
    </row>
    <row r="2812" spans="1:16" x14ac:dyDescent="1">
      <c r="A2812" t="s">
        <v>2852</v>
      </c>
      <c r="B2812" t="s">
        <v>8043</v>
      </c>
      <c r="C2812" t="s">
        <v>8027</v>
      </c>
      <c r="D2812" t="s">
        <v>8033</v>
      </c>
      <c r="E2812" s="1">
        <v>44949</v>
      </c>
      <c r="F2812">
        <v>10145.25</v>
      </c>
      <c r="G2812">
        <v>1015</v>
      </c>
      <c r="H2812" t="s">
        <v>6</v>
      </c>
      <c r="I2812" t="str">
        <f>_xlfn.XLOOKUP(shipments[[#This Row],[SPID]],people[SPID],people[Sales_person],"NA",0)</f>
        <v>Ches Bonnell</v>
      </c>
      <c r="J2812">
        <f>YEAR(shipments[[#This Row],[Shipdate]])</f>
        <v>2023</v>
      </c>
      <c r="K2812">
        <f>MONTH(shipments[[#This Row],[Shipdate]])</f>
        <v>1</v>
      </c>
      <c r="L2812" t="str">
        <f>TEXT(shipments[[#This Row],[Shipdate]],"mmmm")</f>
        <v>January</v>
      </c>
      <c r="M2812">
        <f>_xlfn.XLOOKUP(shipments[[#This Row],[PID]],products[PID],products[Cost_per_box],"NA",0)</f>
        <v>6.8</v>
      </c>
      <c r="N2812">
        <f>shipments[[#This Row],[Boxes]]*shipments[[#This Row],[Cost Per Box]]</f>
        <v>6902</v>
      </c>
      <c r="O2812">
        <f>shipments[[#This Row],[Sales Amount]]-shipments[[#This Row],[Total Cost]]</f>
        <v>3243.25</v>
      </c>
      <c r="P2812" s="9">
        <f>shipments[[#This Row],[Profit]]/shipments[[#This Row],[Sales Amount]]</f>
        <v>0.31968162440550996</v>
      </c>
    </row>
    <row r="2813" spans="1:16" x14ac:dyDescent="1">
      <c r="A2813" t="s">
        <v>2853</v>
      </c>
      <c r="B2813" t="s">
        <v>8043</v>
      </c>
      <c r="C2813" t="s">
        <v>8027</v>
      </c>
      <c r="D2813" t="s">
        <v>8036</v>
      </c>
      <c r="E2813" s="1">
        <v>45203</v>
      </c>
      <c r="F2813">
        <v>7632</v>
      </c>
      <c r="G2813">
        <v>954</v>
      </c>
      <c r="H2813" t="s">
        <v>6</v>
      </c>
      <c r="I2813" t="str">
        <f>_xlfn.XLOOKUP(shipments[[#This Row],[SPID]],people[SPID],people[Sales_person],"NA",0)</f>
        <v>Ches Bonnell</v>
      </c>
      <c r="J2813">
        <f>YEAR(shipments[[#This Row],[Shipdate]])</f>
        <v>2023</v>
      </c>
      <c r="K2813">
        <f>MONTH(shipments[[#This Row],[Shipdate]])</f>
        <v>10</v>
      </c>
      <c r="L2813" t="str">
        <f>TEXT(shipments[[#This Row],[Shipdate]],"mmmm")</f>
        <v>October</v>
      </c>
      <c r="M2813">
        <f>_xlfn.XLOOKUP(shipments[[#This Row],[PID]],products[PID],products[Cost_per_box],"NA",0)</f>
        <v>6.8</v>
      </c>
      <c r="N2813">
        <f>shipments[[#This Row],[Boxes]]*shipments[[#This Row],[Cost Per Box]]</f>
        <v>6487.2</v>
      </c>
      <c r="O2813">
        <f>shipments[[#This Row],[Sales Amount]]-shipments[[#This Row],[Total Cost]]</f>
        <v>1144.8000000000002</v>
      </c>
      <c r="P2813" s="9">
        <f>shipments[[#This Row],[Profit]]/shipments[[#This Row],[Sales Amount]]</f>
        <v>0.15000000000000002</v>
      </c>
    </row>
    <row r="2814" spans="1:16" x14ac:dyDescent="1">
      <c r="A2814" t="s">
        <v>2854</v>
      </c>
      <c r="B2814" t="s">
        <v>8043</v>
      </c>
      <c r="C2814" t="s">
        <v>8027</v>
      </c>
      <c r="D2814" t="s">
        <v>8033</v>
      </c>
      <c r="E2814" s="1">
        <v>45369</v>
      </c>
      <c r="F2814">
        <v>1712.25</v>
      </c>
      <c r="G2814">
        <v>172</v>
      </c>
      <c r="H2814" t="s">
        <v>6</v>
      </c>
      <c r="I2814" t="str">
        <f>_xlfn.XLOOKUP(shipments[[#This Row],[SPID]],people[SPID],people[Sales_person],"NA",0)</f>
        <v>Ches Bonnell</v>
      </c>
      <c r="J2814">
        <f>YEAR(shipments[[#This Row],[Shipdate]])</f>
        <v>2024</v>
      </c>
      <c r="K2814">
        <f>MONTH(shipments[[#This Row],[Shipdate]])</f>
        <v>3</v>
      </c>
      <c r="L2814" t="str">
        <f>TEXT(shipments[[#This Row],[Shipdate]],"mmmm")</f>
        <v>March</v>
      </c>
      <c r="M2814">
        <f>_xlfn.XLOOKUP(shipments[[#This Row],[PID]],products[PID],products[Cost_per_box],"NA",0)</f>
        <v>6.8</v>
      </c>
      <c r="N2814">
        <f>shipments[[#This Row],[Boxes]]*shipments[[#This Row],[Cost Per Box]]</f>
        <v>1169.5999999999999</v>
      </c>
      <c r="O2814">
        <f>shipments[[#This Row],[Sales Amount]]-shipments[[#This Row],[Total Cost]]</f>
        <v>542.65000000000009</v>
      </c>
      <c r="P2814" s="9">
        <f>shipments[[#This Row],[Profit]]/shipments[[#This Row],[Sales Amount]]</f>
        <v>0.31692217842020737</v>
      </c>
    </row>
    <row r="2815" spans="1:16" x14ac:dyDescent="1">
      <c r="A2815" t="s">
        <v>2855</v>
      </c>
      <c r="B2815" t="s">
        <v>8043</v>
      </c>
      <c r="C2815" t="s">
        <v>8027</v>
      </c>
      <c r="D2815" t="s">
        <v>8034</v>
      </c>
      <c r="E2815" s="1">
        <v>45350</v>
      </c>
      <c r="F2815">
        <v>9006.75</v>
      </c>
      <c r="G2815">
        <v>1287</v>
      </c>
      <c r="H2815" t="s">
        <v>6</v>
      </c>
      <c r="I2815" t="str">
        <f>_xlfn.XLOOKUP(shipments[[#This Row],[SPID]],people[SPID],people[Sales_person],"NA",0)</f>
        <v>Ches Bonnell</v>
      </c>
      <c r="J2815">
        <f>YEAR(shipments[[#This Row],[Shipdate]])</f>
        <v>2024</v>
      </c>
      <c r="K2815">
        <f>MONTH(shipments[[#This Row],[Shipdate]])</f>
        <v>2</v>
      </c>
      <c r="L2815" t="str">
        <f>TEXT(shipments[[#This Row],[Shipdate]],"mmmm")</f>
        <v>February</v>
      </c>
      <c r="M2815">
        <f>_xlfn.XLOOKUP(shipments[[#This Row],[PID]],products[PID],products[Cost_per_box],"NA",0)</f>
        <v>6.8</v>
      </c>
      <c r="N2815">
        <f>shipments[[#This Row],[Boxes]]*shipments[[#This Row],[Cost Per Box]]</f>
        <v>8751.6</v>
      </c>
      <c r="O2815">
        <f>shipments[[#This Row],[Sales Amount]]-shipments[[#This Row],[Total Cost]]</f>
        <v>255.14999999999964</v>
      </c>
      <c r="P2815" s="9">
        <f>shipments[[#This Row],[Profit]]/shipments[[#This Row],[Sales Amount]]</f>
        <v>2.8328753434923765E-2</v>
      </c>
    </row>
    <row r="2816" spans="1:16" x14ac:dyDescent="1">
      <c r="A2816" t="s">
        <v>2856</v>
      </c>
      <c r="B2816" t="s">
        <v>8043</v>
      </c>
      <c r="C2816" t="s">
        <v>8027</v>
      </c>
      <c r="D2816" t="s">
        <v>8035</v>
      </c>
      <c r="E2816" s="1">
        <v>45216</v>
      </c>
      <c r="F2816">
        <v>1561.5</v>
      </c>
      <c r="G2816">
        <v>196</v>
      </c>
      <c r="H2816" t="s">
        <v>6</v>
      </c>
      <c r="I2816" t="str">
        <f>_xlfn.XLOOKUP(shipments[[#This Row],[SPID]],people[SPID],people[Sales_person],"NA",0)</f>
        <v>Ches Bonnell</v>
      </c>
      <c r="J2816">
        <f>YEAR(shipments[[#This Row],[Shipdate]])</f>
        <v>2023</v>
      </c>
      <c r="K2816">
        <f>MONTH(shipments[[#This Row],[Shipdate]])</f>
        <v>10</v>
      </c>
      <c r="L2816" t="str">
        <f>TEXT(shipments[[#This Row],[Shipdate]],"mmmm")</f>
        <v>October</v>
      </c>
      <c r="M2816">
        <f>_xlfn.XLOOKUP(shipments[[#This Row],[PID]],products[PID],products[Cost_per_box],"NA",0)</f>
        <v>6.8</v>
      </c>
      <c r="N2816">
        <f>shipments[[#This Row],[Boxes]]*shipments[[#This Row],[Cost Per Box]]</f>
        <v>1332.8</v>
      </c>
      <c r="O2816">
        <f>shipments[[#This Row],[Sales Amount]]-shipments[[#This Row],[Total Cost]]</f>
        <v>228.70000000000005</v>
      </c>
      <c r="P2816" s="9">
        <f>shipments[[#This Row],[Profit]]/shipments[[#This Row],[Sales Amount]]</f>
        <v>0.14646173551072689</v>
      </c>
    </row>
    <row r="2817" spans="1:16" x14ac:dyDescent="1">
      <c r="A2817" t="s">
        <v>2857</v>
      </c>
      <c r="B2817" t="s">
        <v>8043</v>
      </c>
      <c r="C2817" t="s">
        <v>8029</v>
      </c>
      <c r="D2817" t="s">
        <v>8033</v>
      </c>
      <c r="E2817" s="1">
        <v>45259</v>
      </c>
      <c r="F2817">
        <v>9288</v>
      </c>
      <c r="G2817">
        <v>1032</v>
      </c>
      <c r="H2817" t="s">
        <v>6</v>
      </c>
      <c r="I2817" t="str">
        <f>_xlfn.XLOOKUP(shipments[[#This Row],[SPID]],people[SPID],people[Sales_person],"NA",0)</f>
        <v>Ches Bonnell</v>
      </c>
      <c r="J2817">
        <f>YEAR(shipments[[#This Row],[Shipdate]])</f>
        <v>2023</v>
      </c>
      <c r="K2817">
        <f>MONTH(shipments[[#This Row],[Shipdate]])</f>
        <v>11</v>
      </c>
      <c r="L2817" t="str">
        <f>TEXT(shipments[[#This Row],[Shipdate]],"mmmm")</f>
        <v>November</v>
      </c>
      <c r="M2817">
        <f>_xlfn.XLOOKUP(shipments[[#This Row],[PID]],products[PID],products[Cost_per_box],"NA",0)</f>
        <v>2.76</v>
      </c>
      <c r="N2817">
        <f>shipments[[#This Row],[Boxes]]*shipments[[#This Row],[Cost Per Box]]</f>
        <v>2848.3199999999997</v>
      </c>
      <c r="O2817">
        <f>shipments[[#This Row],[Sales Amount]]-shipments[[#This Row],[Total Cost]]</f>
        <v>6439.68</v>
      </c>
      <c r="P2817" s="9">
        <f>shipments[[#This Row],[Profit]]/shipments[[#This Row],[Sales Amount]]</f>
        <v>0.69333333333333336</v>
      </c>
    </row>
    <row r="2818" spans="1:16" x14ac:dyDescent="1">
      <c r="A2818" t="s">
        <v>2858</v>
      </c>
      <c r="B2818" t="s">
        <v>8043</v>
      </c>
      <c r="C2818" t="s">
        <v>8029</v>
      </c>
      <c r="D2818" t="s">
        <v>8035</v>
      </c>
      <c r="E2818" s="1">
        <v>45555</v>
      </c>
      <c r="F2818">
        <v>10147.5</v>
      </c>
      <c r="G2818">
        <v>1269</v>
      </c>
      <c r="H2818" t="s">
        <v>25</v>
      </c>
      <c r="I2818" t="str">
        <f>_xlfn.XLOOKUP(shipments[[#This Row],[SPID]],people[SPID],people[Sales_person],"NA",0)</f>
        <v>Ches Bonnell</v>
      </c>
      <c r="J2818">
        <f>YEAR(shipments[[#This Row],[Shipdate]])</f>
        <v>2024</v>
      </c>
      <c r="K2818">
        <f>MONTH(shipments[[#This Row],[Shipdate]])</f>
        <v>9</v>
      </c>
      <c r="L2818" t="str">
        <f>TEXT(shipments[[#This Row],[Shipdate]],"mmmm")</f>
        <v>September</v>
      </c>
      <c r="M2818">
        <f>_xlfn.XLOOKUP(shipments[[#This Row],[PID]],products[PID],products[Cost_per_box],"NA",0)</f>
        <v>2.76</v>
      </c>
      <c r="N2818">
        <f>shipments[[#This Row],[Boxes]]*shipments[[#This Row],[Cost Per Box]]</f>
        <v>3502.4399999999996</v>
      </c>
      <c r="O2818">
        <f>shipments[[#This Row],[Sales Amount]]-shipments[[#This Row],[Total Cost]]</f>
        <v>6645.06</v>
      </c>
      <c r="P2818" s="9">
        <f>shipments[[#This Row],[Profit]]/shipments[[#This Row],[Sales Amount]]</f>
        <v>0.65484700665188478</v>
      </c>
    </row>
    <row r="2819" spans="1:16" x14ac:dyDescent="1">
      <c r="A2819" t="s">
        <v>2859</v>
      </c>
      <c r="B2819" t="s">
        <v>8043</v>
      </c>
      <c r="C2819" t="s">
        <v>8030</v>
      </c>
      <c r="D2819" t="s">
        <v>8035</v>
      </c>
      <c r="E2819" s="1">
        <v>45559</v>
      </c>
      <c r="F2819">
        <v>2315.25</v>
      </c>
      <c r="G2819">
        <v>290</v>
      </c>
      <c r="H2819" t="s">
        <v>25</v>
      </c>
      <c r="I2819" t="str">
        <f>_xlfn.XLOOKUP(shipments[[#This Row],[SPID]],people[SPID],people[Sales_person],"NA",0)</f>
        <v>Ches Bonnell</v>
      </c>
      <c r="J2819">
        <f>YEAR(shipments[[#This Row],[Shipdate]])</f>
        <v>2024</v>
      </c>
      <c r="K2819">
        <f>MONTH(shipments[[#This Row],[Shipdate]])</f>
        <v>9</v>
      </c>
      <c r="L2819" t="str">
        <f>TEXT(shipments[[#This Row],[Shipdate]],"mmmm")</f>
        <v>September</v>
      </c>
      <c r="M2819">
        <f>_xlfn.XLOOKUP(shipments[[#This Row],[PID]],products[PID],products[Cost_per_box],"NA",0)</f>
        <v>3.32</v>
      </c>
      <c r="N2819">
        <f>shipments[[#This Row],[Boxes]]*shipments[[#This Row],[Cost Per Box]]</f>
        <v>962.8</v>
      </c>
      <c r="O2819">
        <f>shipments[[#This Row],[Sales Amount]]-shipments[[#This Row],[Total Cost]]</f>
        <v>1352.45</v>
      </c>
      <c r="P2819" s="9">
        <f>shipments[[#This Row],[Profit]]/shipments[[#This Row],[Sales Amount]]</f>
        <v>0.58414858006694748</v>
      </c>
    </row>
    <row r="2820" spans="1:16" x14ac:dyDescent="1">
      <c r="A2820" t="s">
        <v>2860</v>
      </c>
      <c r="B2820" t="s">
        <v>8043</v>
      </c>
      <c r="C2820" t="s">
        <v>8030</v>
      </c>
      <c r="D2820" t="s">
        <v>8033</v>
      </c>
      <c r="E2820" s="1">
        <v>45273</v>
      </c>
      <c r="F2820">
        <v>4826.25</v>
      </c>
      <c r="G2820">
        <v>690</v>
      </c>
      <c r="H2820" t="s">
        <v>6</v>
      </c>
      <c r="I2820" t="str">
        <f>_xlfn.XLOOKUP(shipments[[#This Row],[SPID]],people[SPID],people[Sales_person],"NA",0)</f>
        <v>Ches Bonnell</v>
      </c>
      <c r="J2820">
        <f>YEAR(shipments[[#This Row],[Shipdate]])</f>
        <v>2023</v>
      </c>
      <c r="K2820">
        <f>MONTH(shipments[[#This Row],[Shipdate]])</f>
        <v>12</v>
      </c>
      <c r="L2820" t="str">
        <f>TEXT(shipments[[#This Row],[Shipdate]],"mmmm")</f>
        <v>December</v>
      </c>
      <c r="M2820">
        <f>_xlfn.XLOOKUP(shipments[[#This Row],[PID]],products[PID],products[Cost_per_box],"NA",0)</f>
        <v>3.32</v>
      </c>
      <c r="N2820">
        <f>shipments[[#This Row],[Boxes]]*shipments[[#This Row],[Cost Per Box]]</f>
        <v>2290.7999999999997</v>
      </c>
      <c r="O2820">
        <f>shipments[[#This Row],[Sales Amount]]-shipments[[#This Row],[Total Cost]]</f>
        <v>2535.4500000000003</v>
      </c>
      <c r="P2820" s="9">
        <f>shipments[[#This Row],[Profit]]/shipments[[#This Row],[Sales Amount]]</f>
        <v>0.52534576534576538</v>
      </c>
    </row>
    <row r="2821" spans="1:16" x14ac:dyDescent="1">
      <c r="A2821" t="s">
        <v>2861</v>
      </c>
      <c r="B2821" t="s">
        <v>8043</v>
      </c>
      <c r="C2821" t="s">
        <v>8030</v>
      </c>
      <c r="D2821" t="s">
        <v>8037</v>
      </c>
      <c r="E2821" s="1">
        <v>44973</v>
      </c>
      <c r="F2821">
        <v>7002</v>
      </c>
      <c r="G2821">
        <v>637</v>
      </c>
      <c r="H2821" t="s">
        <v>6</v>
      </c>
      <c r="I2821" t="str">
        <f>_xlfn.XLOOKUP(shipments[[#This Row],[SPID]],people[SPID],people[Sales_person],"NA",0)</f>
        <v>Ches Bonnell</v>
      </c>
      <c r="J2821">
        <f>YEAR(shipments[[#This Row],[Shipdate]])</f>
        <v>2023</v>
      </c>
      <c r="K2821">
        <f>MONTH(shipments[[#This Row],[Shipdate]])</f>
        <v>2</v>
      </c>
      <c r="L2821" t="str">
        <f>TEXT(shipments[[#This Row],[Shipdate]],"mmmm")</f>
        <v>February</v>
      </c>
      <c r="M2821">
        <f>_xlfn.XLOOKUP(shipments[[#This Row],[PID]],products[PID],products[Cost_per_box],"NA",0)</f>
        <v>3.32</v>
      </c>
      <c r="N2821">
        <f>shipments[[#This Row],[Boxes]]*shipments[[#This Row],[Cost Per Box]]</f>
        <v>2114.8399999999997</v>
      </c>
      <c r="O2821">
        <f>shipments[[#This Row],[Sales Amount]]-shipments[[#This Row],[Total Cost]]</f>
        <v>4887.16</v>
      </c>
      <c r="P2821" s="9">
        <f>shipments[[#This Row],[Profit]]/shipments[[#This Row],[Sales Amount]]</f>
        <v>0.6979662953441873</v>
      </c>
    </row>
    <row r="2822" spans="1:16" x14ac:dyDescent="1">
      <c r="A2822" t="s">
        <v>2862</v>
      </c>
      <c r="B2822" t="s">
        <v>8043</v>
      </c>
      <c r="C2822" t="s">
        <v>8030</v>
      </c>
      <c r="D2822" t="s">
        <v>8033</v>
      </c>
      <c r="E2822" s="1">
        <v>45539</v>
      </c>
      <c r="F2822">
        <v>69.75</v>
      </c>
      <c r="G2822">
        <v>9</v>
      </c>
      <c r="H2822" t="s">
        <v>25</v>
      </c>
      <c r="I2822" t="str">
        <f>_xlfn.XLOOKUP(shipments[[#This Row],[SPID]],people[SPID],people[Sales_person],"NA",0)</f>
        <v>Ches Bonnell</v>
      </c>
      <c r="J2822">
        <f>YEAR(shipments[[#This Row],[Shipdate]])</f>
        <v>2024</v>
      </c>
      <c r="K2822">
        <f>MONTH(shipments[[#This Row],[Shipdate]])</f>
        <v>9</v>
      </c>
      <c r="L2822" t="str">
        <f>TEXT(shipments[[#This Row],[Shipdate]],"mmmm")</f>
        <v>September</v>
      </c>
      <c r="M2822">
        <f>_xlfn.XLOOKUP(shipments[[#This Row],[PID]],products[PID],products[Cost_per_box],"NA",0)</f>
        <v>3.32</v>
      </c>
      <c r="N2822">
        <f>shipments[[#This Row],[Boxes]]*shipments[[#This Row],[Cost Per Box]]</f>
        <v>29.88</v>
      </c>
      <c r="O2822">
        <f>shipments[[#This Row],[Sales Amount]]-shipments[[#This Row],[Total Cost]]</f>
        <v>39.870000000000005</v>
      </c>
      <c r="P2822" s="9">
        <f>shipments[[#This Row],[Profit]]/shipments[[#This Row],[Sales Amount]]</f>
        <v>0.57161290322580649</v>
      </c>
    </row>
    <row r="2823" spans="1:16" x14ac:dyDescent="1">
      <c r="A2823" t="s">
        <v>2863</v>
      </c>
      <c r="B2823" t="s">
        <v>8043</v>
      </c>
      <c r="C2823" t="s">
        <v>8031</v>
      </c>
      <c r="D2823" t="s">
        <v>8033</v>
      </c>
      <c r="E2823" s="1">
        <v>44960</v>
      </c>
      <c r="F2823">
        <v>6826.5</v>
      </c>
      <c r="G2823">
        <v>360</v>
      </c>
      <c r="H2823" t="s">
        <v>6</v>
      </c>
      <c r="I2823" t="str">
        <f>_xlfn.XLOOKUP(shipments[[#This Row],[SPID]],people[SPID],people[Sales_person],"NA",0)</f>
        <v>Ches Bonnell</v>
      </c>
      <c r="J2823">
        <f>YEAR(shipments[[#This Row],[Shipdate]])</f>
        <v>2023</v>
      </c>
      <c r="K2823">
        <f>MONTH(shipments[[#This Row],[Shipdate]])</f>
        <v>2</v>
      </c>
      <c r="L2823" t="str">
        <f>TEXT(shipments[[#This Row],[Shipdate]],"mmmm")</f>
        <v>February</v>
      </c>
      <c r="M2823">
        <f>_xlfn.XLOOKUP(shipments[[#This Row],[PID]],products[PID],products[Cost_per_box],"NA",0)</f>
        <v>2.65</v>
      </c>
      <c r="N2823">
        <f>shipments[[#This Row],[Boxes]]*shipments[[#This Row],[Cost Per Box]]</f>
        <v>954</v>
      </c>
      <c r="O2823">
        <f>shipments[[#This Row],[Sales Amount]]-shipments[[#This Row],[Total Cost]]</f>
        <v>5872.5</v>
      </c>
      <c r="P2823" s="9">
        <f>shipments[[#This Row],[Profit]]/shipments[[#This Row],[Sales Amount]]</f>
        <v>0.86025049439683587</v>
      </c>
    </row>
    <row r="2824" spans="1:16" x14ac:dyDescent="1">
      <c r="A2824" t="s">
        <v>2864</v>
      </c>
      <c r="B2824" t="s">
        <v>8043</v>
      </c>
      <c r="C2824" t="s">
        <v>8031</v>
      </c>
      <c r="D2824" t="s">
        <v>8036</v>
      </c>
      <c r="E2824" s="1">
        <v>45195</v>
      </c>
      <c r="F2824">
        <v>8997.75</v>
      </c>
      <c r="G2824">
        <v>474</v>
      </c>
      <c r="H2824" t="s">
        <v>6</v>
      </c>
      <c r="I2824" t="str">
        <f>_xlfn.XLOOKUP(shipments[[#This Row],[SPID]],people[SPID],people[Sales_person],"NA",0)</f>
        <v>Ches Bonnell</v>
      </c>
      <c r="J2824">
        <f>YEAR(shipments[[#This Row],[Shipdate]])</f>
        <v>2023</v>
      </c>
      <c r="K2824">
        <f>MONTH(shipments[[#This Row],[Shipdate]])</f>
        <v>9</v>
      </c>
      <c r="L2824" t="str">
        <f>TEXT(shipments[[#This Row],[Shipdate]],"mmmm")</f>
        <v>September</v>
      </c>
      <c r="M2824">
        <f>_xlfn.XLOOKUP(shipments[[#This Row],[PID]],products[PID],products[Cost_per_box],"NA",0)</f>
        <v>2.65</v>
      </c>
      <c r="N2824">
        <f>shipments[[#This Row],[Boxes]]*shipments[[#This Row],[Cost Per Box]]</f>
        <v>1256.0999999999999</v>
      </c>
      <c r="O2824">
        <f>shipments[[#This Row],[Sales Amount]]-shipments[[#This Row],[Total Cost]]</f>
        <v>7741.65</v>
      </c>
      <c r="P2824" s="9">
        <f>shipments[[#This Row],[Profit]]/shipments[[#This Row],[Sales Amount]]</f>
        <v>0.8603984329415687</v>
      </c>
    </row>
    <row r="2825" spans="1:16" x14ac:dyDescent="1">
      <c r="A2825" t="s">
        <v>2865</v>
      </c>
      <c r="B2825" t="s">
        <v>8043</v>
      </c>
      <c r="C2825" t="s">
        <v>8031</v>
      </c>
      <c r="D2825" t="s">
        <v>8033</v>
      </c>
      <c r="E2825" s="1">
        <v>45506</v>
      </c>
      <c r="F2825">
        <v>3847.5</v>
      </c>
      <c r="G2825">
        <v>193</v>
      </c>
      <c r="H2825" t="s">
        <v>17</v>
      </c>
      <c r="I2825" t="str">
        <f>_xlfn.XLOOKUP(shipments[[#This Row],[SPID]],people[SPID],people[Sales_person],"NA",0)</f>
        <v>Ches Bonnell</v>
      </c>
      <c r="J2825">
        <f>YEAR(shipments[[#This Row],[Shipdate]])</f>
        <v>2024</v>
      </c>
      <c r="K2825">
        <f>MONTH(shipments[[#This Row],[Shipdate]])</f>
        <v>8</v>
      </c>
      <c r="L2825" t="str">
        <f>TEXT(shipments[[#This Row],[Shipdate]],"mmmm")</f>
        <v>August</v>
      </c>
      <c r="M2825">
        <f>_xlfn.XLOOKUP(shipments[[#This Row],[PID]],products[PID],products[Cost_per_box],"NA",0)</f>
        <v>2.65</v>
      </c>
      <c r="N2825">
        <f>shipments[[#This Row],[Boxes]]*shipments[[#This Row],[Cost Per Box]]</f>
        <v>511.45</v>
      </c>
      <c r="O2825">
        <f>shipments[[#This Row],[Sales Amount]]-shipments[[#This Row],[Total Cost]]</f>
        <v>3336.05</v>
      </c>
      <c r="P2825" s="9">
        <f>shipments[[#This Row],[Profit]]/shipments[[#This Row],[Sales Amount]]</f>
        <v>0.86706952566601692</v>
      </c>
    </row>
    <row r="2826" spans="1:16" x14ac:dyDescent="1">
      <c r="A2826" t="s">
        <v>2866</v>
      </c>
      <c r="B2826" t="s">
        <v>8043</v>
      </c>
      <c r="C2826" t="s">
        <v>8031</v>
      </c>
      <c r="D2826" t="s">
        <v>8033</v>
      </c>
      <c r="E2826" s="1">
        <v>45348</v>
      </c>
      <c r="F2826">
        <v>9945</v>
      </c>
      <c r="G2826">
        <v>498</v>
      </c>
      <c r="H2826" t="s">
        <v>6</v>
      </c>
      <c r="I2826" t="str">
        <f>_xlfn.XLOOKUP(shipments[[#This Row],[SPID]],people[SPID],people[Sales_person],"NA",0)</f>
        <v>Ches Bonnell</v>
      </c>
      <c r="J2826">
        <f>YEAR(shipments[[#This Row],[Shipdate]])</f>
        <v>2024</v>
      </c>
      <c r="K2826">
        <f>MONTH(shipments[[#This Row],[Shipdate]])</f>
        <v>2</v>
      </c>
      <c r="L2826" t="str">
        <f>TEXT(shipments[[#This Row],[Shipdate]],"mmmm")</f>
        <v>February</v>
      </c>
      <c r="M2826">
        <f>_xlfn.XLOOKUP(shipments[[#This Row],[PID]],products[PID],products[Cost_per_box],"NA",0)</f>
        <v>2.65</v>
      </c>
      <c r="N2826">
        <f>shipments[[#This Row],[Boxes]]*shipments[[#This Row],[Cost Per Box]]</f>
        <v>1319.7</v>
      </c>
      <c r="O2826">
        <f>shipments[[#This Row],[Sales Amount]]-shipments[[#This Row],[Total Cost]]</f>
        <v>8625.2999999999993</v>
      </c>
      <c r="P2826" s="9">
        <f>shipments[[#This Row],[Profit]]/shipments[[#This Row],[Sales Amount]]</f>
        <v>0.86730015082956247</v>
      </c>
    </row>
    <row r="2827" spans="1:16" x14ac:dyDescent="1">
      <c r="A2827" t="s">
        <v>2867</v>
      </c>
      <c r="B2827" t="s">
        <v>8043</v>
      </c>
      <c r="C2827" t="s">
        <v>8031</v>
      </c>
      <c r="D2827" t="s">
        <v>8033</v>
      </c>
      <c r="E2827" s="1">
        <v>45077</v>
      </c>
      <c r="F2827">
        <v>10566</v>
      </c>
      <c r="G2827">
        <v>504</v>
      </c>
      <c r="H2827" t="s">
        <v>6</v>
      </c>
      <c r="I2827" t="str">
        <f>_xlfn.XLOOKUP(shipments[[#This Row],[SPID]],people[SPID],people[Sales_person],"NA",0)</f>
        <v>Ches Bonnell</v>
      </c>
      <c r="J2827">
        <f>YEAR(shipments[[#This Row],[Shipdate]])</f>
        <v>2023</v>
      </c>
      <c r="K2827">
        <f>MONTH(shipments[[#This Row],[Shipdate]])</f>
        <v>5</v>
      </c>
      <c r="L2827" t="str">
        <f>TEXT(shipments[[#This Row],[Shipdate]],"mmmm")</f>
        <v>May</v>
      </c>
      <c r="M2827">
        <f>_xlfn.XLOOKUP(shipments[[#This Row],[PID]],products[PID],products[Cost_per_box],"NA",0)</f>
        <v>2.65</v>
      </c>
      <c r="N2827">
        <f>shipments[[#This Row],[Boxes]]*shipments[[#This Row],[Cost Per Box]]</f>
        <v>1335.6</v>
      </c>
      <c r="O2827">
        <f>shipments[[#This Row],[Sales Amount]]-shipments[[#This Row],[Total Cost]]</f>
        <v>9230.4</v>
      </c>
      <c r="P2827" s="9">
        <f>shipments[[#This Row],[Profit]]/shipments[[#This Row],[Sales Amount]]</f>
        <v>0.87359454855195906</v>
      </c>
    </row>
    <row r="2828" spans="1:16" x14ac:dyDescent="1">
      <c r="A2828" t="s">
        <v>2868</v>
      </c>
      <c r="B2828" t="s">
        <v>8043</v>
      </c>
      <c r="C2828" t="s">
        <v>8031</v>
      </c>
      <c r="D2828" t="s">
        <v>8033</v>
      </c>
      <c r="E2828" s="1">
        <v>45077</v>
      </c>
      <c r="F2828">
        <v>11965.5</v>
      </c>
      <c r="G2828">
        <v>630</v>
      </c>
      <c r="H2828" t="s">
        <v>6</v>
      </c>
      <c r="I2828" t="str">
        <f>_xlfn.XLOOKUP(shipments[[#This Row],[SPID]],people[SPID],people[Sales_person],"NA",0)</f>
        <v>Ches Bonnell</v>
      </c>
      <c r="J2828">
        <f>YEAR(shipments[[#This Row],[Shipdate]])</f>
        <v>2023</v>
      </c>
      <c r="K2828">
        <f>MONTH(shipments[[#This Row],[Shipdate]])</f>
        <v>5</v>
      </c>
      <c r="L2828" t="str">
        <f>TEXT(shipments[[#This Row],[Shipdate]],"mmmm")</f>
        <v>May</v>
      </c>
      <c r="M2828">
        <f>_xlfn.XLOOKUP(shipments[[#This Row],[PID]],products[PID],products[Cost_per_box],"NA",0)</f>
        <v>2.65</v>
      </c>
      <c r="N2828">
        <f>shipments[[#This Row],[Boxes]]*shipments[[#This Row],[Cost Per Box]]</f>
        <v>1669.5</v>
      </c>
      <c r="O2828">
        <f>shipments[[#This Row],[Sales Amount]]-shipments[[#This Row],[Total Cost]]</f>
        <v>10296</v>
      </c>
      <c r="P2828" s="9">
        <f>shipments[[#This Row],[Profit]]/shipments[[#This Row],[Sales Amount]]</f>
        <v>0.86047386235426848</v>
      </c>
    </row>
    <row r="2829" spans="1:16" x14ac:dyDescent="1">
      <c r="A2829" t="s">
        <v>2869</v>
      </c>
      <c r="B2829" t="s">
        <v>8043</v>
      </c>
      <c r="C2829" t="s">
        <v>8031</v>
      </c>
      <c r="D2829" t="s">
        <v>8035</v>
      </c>
      <c r="E2829" s="1">
        <v>45078</v>
      </c>
      <c r="F2829">
        <v>5931</v>
      </c>
      <c r="G2829">
        <v>283</v>
      </c>
      <c r="H2829" t="s">
        <v>6</v>
      </c>
      <c r="I2829" t="str">
        <f>_xlfn.XLOOKUP(shipments[[#This Row],[SPID]],people[SPID],people[Sales_person],"NA",0)</f>
        <v>Ches Bonnell</v>
      </c>
      <c r="J2829">
        <f>YEAR(shipments[[#This Row],[Shipdate]])</f>
        <v>2023</v>
      </c>
      <c r="K2829">
        <f>MONTH(shipments[[#This Row],[Shipdate]])</f>
        <v>6</v>
      </c>
      <c r="L2829" t="str">
        <f>TEXT(shipments[[#This Row],[Shipdate]],"mmmm")</f>
        <v>June</v>
      </c>
      <c r="M2829">
        <f>_xlfn.XLOOKUP(shipments[[#This Row],[PID]],products[PID],products[Cost_per_box],"NA",0)</f>
        <v>2.65</v>
      </c>
      <c r="N2829">
        <f>shipments[[#This Row],[Boxes]]*shipments[[#This Row],[Cost Per Box]]</f>
        <v>749.94999999999993</v>
      </c>
      <c r="O2829">
        <f>shipments[[#This Row],[Sales Amount]]-shipments[[#This Row],[Total Cost]]</f>
        <v>5181.05</v>
      </c>
      <c r="P2829" s="9">
        <f>shipments[[#This Row],[Profit]]/shipments[[#This Row],[Sales Amount]]</f>
        <v>0.87355420671050421</v>
      </c>
    </row>
    <row r="2830" spans="1:16" x14ac:dyDescent="1">
      <c r="A2830" t="s">
        <v>2870</v>
      </c>
      <c r="B2830" t="s">
        <v>8043</v>
      </c>
      <c r="C2830" t="s">
        <v>8010</v>
      </c>
      <c r="D2830" t="s">
        <v>8032</v>
      </c>
      <c r="E2830" s="1">
        <v>45513</v>
      </c>
      <c r="F2830">
        <v>12143.25</v>
      </c>
      <c r="G2830">
        <v>810</v>
      </c>
      <c r="H2830" t="s">
        <v>17</v>
      </c>
      <c r="I2830" t="str">
        <f>_xlfn.XLOOKUP(shipments[[#This Row],[SPID]],people[SPID],people[Sales_person],"NA",0)</f>
        <v>Ches Bonnell</v>
      </c>
      <c r="J2830">
        <f>YEAR(shipments[[#This Row],[Shipdate]])</f>
        <v>2024</v>
      </c>
      <c r="K2830">
        <f>MONTH(shipments[[#This Row],[Shipdate]])</f>
        <v>8</v>
      </c>
      <c r="L2830" t="str">
        <f>TEXT(shipments[[#This Row],[Shipdate]],"mmmm")</f>
        <v>August</v>
      </c>
      <c r="M2830">
        <f>_xlfn.XLOOKUP(shipments[[#This Row],[PID]],products[PID],products[Cost_per_box],"NA",0)</f>
        <v>5.26</v>
      </c>
      <c r="N2830">
        <f>shipments[[#This Row],[Boxes]]*shipments[[#This Row],[Cost Per Box]]</f>
        <v>4260.5999999999995</v>
      </c>
      <c r="O2830">
        <f>shipments[[#This Row],[Sales Amount]]-shipments[[#This Row],[Total Cost]]</f>
        <v>7882.6500000000005</v>
      </c>
      <c r="P2830" s="9">
        <f>shipments[[#This Row],[Profit]]/shipments[[#This Row],[Sales Amount]]</f>
        <v>0.64913841022790442</v>
      </c>
    </row>
    <row r="2831" spans="1:16" x14ac:dyDescent="1">
      <c r="A2831" t="s">
        <v>2871</v>
      </c>
      <c r="B2831" t="s">
        <v>8043</v>
      </c>
      <c r="C2831" t="s">
        <v>8010</v>
      </c>
      <c r="D2831" t="s">
        <v>8036</v>
      </c>
      <c r="E2831" s="1">
        <v>45519</v>
      </c>
      <c r="F2831">
        <v>5827.5</v>
      </c>
      <c r="G2831">
        <v>449</v>
      </c>
      <c r="H2831" t="s">
        <v>17</v>
      </c>
      <c r="I2831" t="str">
        <f>_xlfn.XLOOKUP(shipments[[#This Row],[SPID]],people[SPID],people[Sales_person],"NA",0)</f>
        <v>Ches Bonnell</v>
      </c>
      <c r="J2831">
        <f>YEAR(shipments[[#This Row],[Shipdate]])</f>
        <v>2024</v>
      </c>
      <c r="K2831">
        <f>MONTH(shipments[[#This Row],[Shipdate]])</f>
        <v>8</v>
      </c>
      <c r="L2831" t="str">
        <f>TEXT(shipments[[#This Row],[Shipdate]],"mmmm")</f>
        <v>August</v>
      </c>
      <c r="M2831">
        <f>_xlfn.XLOOKUP(shipments[[#This Row],[PID]],products[PID],products[Cost_per_box],"NA",0)</f>
        <v>5.26</v>
      </c>
      <c r="N2831">
        <f>shipments[[#This Row],[Boxes]]*shipments[[#This Row],[Cost Per Box]]</f>
        <v>2361.7399999999998</v>
      </c>
      <c r="O2831">
        <f>shipments[[#This Row],[Sales Amount]]-shipments[[#This Row],[Total Cost]]</f>
        <v>3465.76</v>
      </c>
      <c r="P2831" s="9">
        <f>shipments[[#This Row],[Profit]]/shipments[[#This Row],[Sales Amount]]</f>
        <v>0.59472501072501072</v>
      </c>
    </row>
    <row r="2832" spans="1:16" x14ac:dyDescent="1">
      <c r="A2832" t="s">
        <v>2872</v>
      </c>
      <c r="B2832" t="s">
        <v>8043</v>
      </c>
      <c r="C2832" t="s">
        <v>8010</v>
      </c>
      <c r="D2832" t="s">
        <v>8032</v>
      </c>
      <c r="E2832" s="1">
        <v>45030</v>
      </c>
      <c r="F2832">
        <v>555.75</v>
      </c>
      <c r="G2832">
        <v>40</v>
      </c>
      <c r="H2832" t="s">
        <v>6</v>
      </c>
      <c r="I2832" t="str">
        <f>_xlfn.XLOOKUP(shipments[[#This Row],[SPID]],people[SPID],people[Sales_person],"NA",0)</f>
        <v>Ches Bonnell</v>
      </c>
      <c r="J2832">
        <f>YEAR(shipments[[#This Row],[Shipdate]])</f>
        <v>2023</v>
      </c>
      <c r="K2832">
        <f>MONTH(shipments[[#This Row],[Shipdate]])</f>
        <v>4</v>
      </c>
      <c r="L2832" t="str">
        <f>TEXT(shipments[[#This Row],[Shipdate]],"mmmm")</f>
        <v>April</v>
      </c>
      <c r="M2832">
        <f>_xlfn.XLOOKUP(shipments[[#This Row],[PID]],products[PID],products[Cost_per_box],"NA",0)</f>
        <v>5.26</v>
      </c>
      <c r="N2832">
        <f>shipments[[#This Row],[Boxes]]*shipments[[#This Row],[Cost Per Box]]</f>
        <v>210.39999999999998</v>
      </c>
      <c r="O2832">
        <f>shipments[[#This Row],[Sales Amount]]-shipments[[#This Row],[Total Cost]]</f>
        <v>345.35</v>
      </c>
      <c r="P2832" s="9">
        <f>shipments[[#This Row],[Profit]]/shipments[[#This Row],[Sales Amount]]</f>
        <v>0.62141250562303196</v>
      </c>
    </row>
    <row r="2833" spans="1:16" x14ac:dyDescent="1">
      <c r="A2833" t="s">
        <v>2873</v>
      </c>
      <c r="B2833" t="s">
        <v>8043</v>
      </c>
      <c r="C2833" t="s">
        <v>8013</v>
      </c>
      <c r="D2833" t="s">
        <v>8033</v>
      </c>
      <c r="E2833" s="1">
        <v>45295</v>
      </c>
      <c r="F2833">
        <v>14256</v>
      </c>
      <c r="G2833">
        <v>2376</v>
      </c>
      <c r="H2833" t="s">
        <v>6</v>
      </c>
      <c r="I2833" t="str">
        <f>_xlfn.XLOOKUP(shipments[[#This Row],[SPID]],people[SPID],people[Sales_person],"NA",0)</f>
        <v>Ches Bonnell</v>
      </c>
      <c r="J2833">
        <f>YEAR(shipments[[#This Row],[Shipdate]])</f>
        <v>2024</v>
      </c>
      <c r="K2833">
        <f>MONTH(shipments[[#This Row],[Shipdate]])</f>
        <v>1</v>
      </c>
      <c r="L2833" t="str">
        <f>TEXT(shipments[[#This Row],[Shipdate]],"mmmm")</f>
        <v>January</v>
      </c>
      <c r="M2833">
        <f>_xlfn.XLOOKUP(shipments[[#This Row],[PID]],products[PID],products[Cost_per_box],"NA",0)</f>
        <v>3.85</v>
      </c>
      <c r="N2833">
        <f>shipments[[#This Row],[Boxes]]*shipments[[#This Row],[Cost Per Box]]</f>
        <v>9147.6</v>
      </c>
      <c r="O2833">
        <f>shipments[[#This Row],[Sales Amount]]-shipments[[#This Row],[Total Cost]]</f>
        <v>5108.3999999999996</v>
      </c>
      <c r="P2833" s="9">
        <f>shipments[[#This Row],[Profit]]/shipments[[#This Row],[Sales Amount]]</f>
        <v>0.35833333333333328</v>
      </c>
    </row>
    <row r="2834" spans="1:16" x14ac:dyDescent="1">
      <c r="A2834" t="s">
        <v>2874</v>
      </c>
      <c r="B2834" t="s">
        <v>8043</v>
      </c>
      <c r="C2834" t="s">
        <v>8013</v>
      </c>
      <c r="D2834" t="s">
        <v>8032</v>
      </c>
      <c r="E2834" s="1">
        <v>45212</v>
      </c>
      <c r="F2834">
        <v>2702.25</v>
      </c>
      <c r="G2834">
        <v>451</v>
      </c>
      <c r="H2834" t="s">
        <v>6</v>
      </c>
      <c r="I2834" t="str">
        <f>_xlfn.XLOOKUP(shipments[[#This Row],[SPID]],people[SPID],people[Sales_person],"NA",0)</f>
        <v>Ches Bonnell</v>
      </c>
      <c r="J2834">
        <f>YEAR(shipments[[#This Row],[Shipdate]])</f>
        <v>2023</v>
      </c>
      <c r="K2834">
        <f>MONTH(shipments[[#This Row],[Shipdate]])</f>
        <v>10</v>
      </c>
      <c r="L2834" t="str">
        <f>TEXT(shipments[[#This Row],[Shipdate]],"mmmm")</f>
        <v>October</v>
      </c>
      <c r="M2834">
        <f>_xlfn.XLOOKUP(shipments[[#This Row],[PID]],products[PID],products[Cost_per_box],"NA",0)</f>
        <v>3.85</v>
      </c>
      <c r="N2834">
        <f>shipments[[#This Row],[Boxes]]*shipments[[#This Row],[Cost Per Box]]</f>
        <v>1736.3500000000001</v>
      </c>
      <c r="O2834">
        <f>shipments[[#This Row],[Sales Amount]]-shipments[[#This Row],[Total Cost]]</f>
        <v>965.89999999999986</v>
      </c>
      <c r="P2834" s="9">
        <f>shipments[[#This Row],[Profit]]/shipments[[#This Row],[Sales Amount]]</f>
        <v>0.35744287168100652</v>
      </c>
    </row>
    <row r="2835" spans="1:16" x14ac:dyDescent="1">
      <c r="A2835" t="s">
        <v>2875</v>
      </c>
      <c r="B2835" t="s">
        <v>8043</v>
      </c>
      <c r="C2835" t="s">
        <v>8013</v>
      </c>
      <c r="D2835" t="s">
        <v>8037</v>
      </c>
      <c r="E2835" s="1">
        <v>45254</v>
      </c>
      <c r="F2835">
        <v>4169.25</v>
      </c>
      <c r="G2835">
        <v>695</v>
      </c>
      <c r="H2835" t="s">
        <v>6</v>
      </c>
      <c r="I2835" t="str">
        <f>_xlfn.XLOOKUP(shipments[[#This Row],[SPID]],people[SPID],people[Sales_person],"NA",0)</f>
        <v>Ches Bonnell</v>
      </c>
      <c r="J2835">
        <f>YEAR(shipments[[#This Row],[Shipdate]])</f>
        <v>2023</v>
      </c>
      <c r="K2835">
        <f>MONTH(shipments[[#This Row],[Shipdate]])</f>
        <v>11</v>
      </c>
      <c r="L2835" t="str">
        <f>TEXT(shipments[[#This Row],[Shipdate]],"mmmm")</f>
        <v>November</v>
      </c>
      <c r="M2835">
        <f>_xlfn.XLOOKUP(shipments[[#This Row],[PID]],products[PID],products[Cost_per_box],"NA",0)</f>
        <v>3.85</v>
      </c>
      <c r="N2835">
        <f>shipments[[#This Row],[Boxes]]*shipments[[#This Row],[Cost Per Box]]</f>
        <v>2675.75</v>
      </c>
      <c r="O2835">
        <f>shipments[[#This Row],[Sales Amount]]-shipments[[#This Row],[Total Cost]]</f>
        <v>1493.5</v>
      </c>
      <c r="P2835" s="9">
        <f>shipments[[#This Row],[Profit]]/shipments[[#This Row],[Sales Amount]]</f>
        <v>0.35821790489896266</v>
      </c>
    </row>
    <row r="2836" spans="1:16" x14ac:dyDescent="1">
      <c r="A2836" t="s">
        <v>2876</v>
      </c>
      <c r="B2836" t="s">
        <v>8043</v>
      </c>
      <c r="C2836" t="s">
        <v>8014</v>
      </c>
      <c r="D2836" t="s">
        <v>8036</v>
      </c>
      <c r="E2836" s="1">
        <v>45253</v>
      </c>
      <c r="F2836">
        <v>2115</v>
      </c>
      <c r="G2836">
        <v>265</v>
      </c>
      <c r="H2836" t="s">
        <v>6</v>
      </c>
      <c r="I2836" t="str">
        <f>_xlfn.XLOOKUP(shipments[[#This Row],[SPID]],people[SPID],people[Sales_person],"NA",0)</f>
        <v>Ches Bonnell</v>
      </c>
      <c r="J2836">
        <f>YEAR(shipments[[#This Row],[Shipdate]])</f>
        <v>2023</v>
      </c>
      <c r="K2836">
        <f>MONTH(shipments[[#This Row],[Shipdate]])</f>
        <v>11</v>
      </c>
      <c r="L2836" t="str">
        <f>TEXT(shipments[[#This Row],[Shipdate]],"mmmm")</f>
        <v>November</v>
      </c>
      <c r="M2836">
        <f>_xlfn.XLOOKUP(shipments[[#This Row],[PID]],products[PID],products[Cost_per_box],"NA",0)</f>
        <v>5.72</v>
      </c>
      <c r="N2836">
        <f>shipments[[#This Row],[Boxes]]*shipments[[#This Row],[Cost Per Box]]</f>
        <v>1515.8</v>
      </c>
      <c r="O2836">
        <f>shipments[[#This Row],[Sales Amount]]-shipments[[#This Row],[Total Cost]]</f>
        <v>599.20000000000005</v>
      </c>
      <c r="P2836" s="9">
        <f>shipments[[#This Row],[Profit]]/shipments[[#This Row],[Sales Amount]]</f>
        <v>0.28330969267139483</v>
      </c>
    </row>
    <row r="2837" spans="1:16" x14ac:dyDescent="1">
      <c r="A2837" t="s">
        <v>2877</v>
      </c>
      <c r="B2837" t="s">
        <v>8043</v>
      </c>
      <c r="C2837" t="s">
        <v>8014</v>
      </c>
      <c r="D2837" t="s">
        <v>8037</v>
      </c>
      <c r="E2837" s="1">
        <v>45376</v>
      </c>
      <c r="F2837">
        <v>524.25</v>
      </c>
      <c r="G2837">
        <v>59</v>
      </c>
      <c r="H2837" t="s">
        <v>6</v>
      </c>
      <c r="I2837" t="str">
        <f>_xlfn.XLOOKUP(shipments[[#This Row],[SPID]],people[SPID],people[Sales_person],"NA",0)</f>
        <v>Ches Bonnell</v>
      </c>
      <c r="J2837">
        <f>YEAR(shipments[[#This Row],[Shipdate]])</f>
        <v>2024</v>
      </c>
      <c r="K2837">
        <f>MONTH(shipments[[#This Row],[Shipdate]])</f>
        <v>3</v>
      </c>
      <c r="L2837" t="str">
        <f>TEXT(shipments[[#This Row],[Shipdate]],"mmmm")</f>
        <v>March</v>
      </c>
      <c r="M2837">
        <f>_xlfn.XLOOKUP(shipments[[#This Row],[PID]],products[PID],products[Cost_per_box],"NA",0)</f>
        <v>5.72</v>
      </c>
      <c r="N2837">
        <f>shipments[[#This Row],[Boxes]]*shipments[[#This Row],[Cost Per Box]]</f>
        <v>337.47999999999996</v>
      </c>
      <c r="O2837">
        <f>shipments[[#This Row],[Sales Amount]]-shipments[[#This Row],[Total Cost]]</f>
        <v>186.77000000000004</v>
      </c>
      <c r="P2837" s="9">
        <f>shipments[[#This Row],[Profit]]/shipments[[#This Row],[Sales Amount]]</f>
        <v>0.35626132570338587</v>
      </c>
    </row>
    <row r="2838" spans="1:16" x14ac:dyDescent="1">
      <c r="A2838" t="s">
        <v>2878</v>
      </c>
      <c r="B2838" t="s">
        <v>8043</v>
      </c>
      <c r="C2838" t="s">
        <v>8014</v>
      </c>
      <c r="D2838" t="s">
        <v>8035</v>
      </c>
      <c r="E2838" s="1">
        <v>45147</v>
      </c>
      <c r="F2838">
        <v>7913.25</v>
      </c>
      <c r="G2838">
        <v>1583</v>
      </c>
      <c r="H2838" t="s">
        <v>6</v>
      </c>
      <c r="I2838" t="str">
        <f>_xlfn.XLOOKUP(shipments[[#This Row],[SPID]],people[SPID],people[Sales_person],"NA",0)</f>
        <v>Ches Bonnell</v>
      </c>
      <c r="J2838">
        <f>YEAR(shipments[[#This Row],[Shipdate]])</f>
        <v>2023</v>
      </c>
      <c r="K2838">
        <f>MONTH(shipments[[#This Row],[Shipdate]])</f>
        <v>8</v>
      </c>
      <c r="L2838" t="str">
        <f>TEXT(shipments[[#This Row],[Shipdate]],"mmmm")</f>
        <v>August</v>
      </c>
      <c r="M2838">
        <f>_xlfn.XLOOKUP(shipments[[#This Row],[PID]],products[PID],products[Cost_per_box],"NA",0)</f>
        <v>5.72</v>
      </c>
      <c r="N2838">
        <f>shipments[[#This Row],[Boxes]]*shipments[[#This Row],[Cost Per Box]]</f>
        <v>9054.76</v>
      </c>
      <c r="O2838">
        <f>shipments[[#This Row],[Sales Amount]]-shipments[[#This Row],[Total Cost]]</f>
        <v>-1141.5100000000002</v>
      </c>
      <c r="P2838" s="9">
        <f>shipments[[#This Row],[Profit]]/shipments[[#This Row],[Sales Amount]]</f>
        <v>-0.14425299339715036</v>
      </c>
    </row>
    <row r="2839" spans="1:16" x14ac:dyDescent="1">
      <c r="A2839" t="s">
        <v>2879</v>
      </c>
      <c r="B2839" t="s">
        <v>8043</v>
      </c>
      <c r="C2839" t="s">
        <v>8014</v>
      </c>
      <c r="D2839" t="s">
        <v>8037</v>
      </c>
      <c r="E2839" s="1">
        <v>45118</v>
      </c>
      <c r="F2839">
        <v>3798</v>
      </c>
      <c r="G2839">
        <v>422</v>
      </c>
      <c r="H2839" t="s">
        <v>6</v>
      </c>
      <c r="I2839" t="str">
        <f>_xlfn.XLOOKUP(shipments[[#This Row],[SPID]],people[SPID],people[Sales_person],"NA",0)</f>
        <v>Ches Bonnell</v>
      </c>
      <c r="J2839">
        <f>YEAR(shipments[[#This Row],[Shipdate]])</f>
        <v>2023</v>
      </c>
      <c r="K2839">
        <f>MONTH(shipments[[#This Row],[Shipdate]])</f>
        <v>7</v>
      </c>
      <c r="L2839" t="str">
        <f>TEXT(shipments[[#This Row],[Shipdate]],"mmmm")</f>
        <v>July</v>
      </c>
      <c r="M2839">
        <f>_xlfn.XLOOKUP(shipments[[#This Row],[PID]],products[PID],products[Cost_per_box],"NA",0)</f>
        <v>5.72</v>
      </c>
      <c r="N2839">
        <f>shipments[[#This Row],[Boxes]]*shipments[[#This Row],[Cost Per Box]]</f>
        <v>2413.8399999999997</v>
      </c>
      <c r="O2839">
        <f>shipments[[#This Row],[Sales Amount]]-shipments[[#This Row],[Total Cost]]</f>
        <v>1384.1600000000003</v>
      </c>
      <c r="P2839" s="9">
        <f>shipments[[#This Row],[Profit]]/shipments[[#This Row],[Sales Amount]]</f>
        <v>0.36444444444444452</v>
      </c>
    </row>
    <row r="2840" spans="1:16" x14ac:dyDescent="1">
      <c r="A2840" t="s">
        <v>2880</v>
      </c>
      <c r="B2840" t="s">
        <v>8043</v>
      </c>
      <c r="C2840" t="s">
        <v>8015</v>
      </c>
      <c r="D2840" t="s">
        <v>8032</v>
      </c>
      <c r="E2840" s="1">
        <v>45258</v>
      </c>
      <c r="F2840">
        <v>371.25</v>
      </c>
      <c r="G2840">
        <v>16</v>
      </c>
      <c r="H2840" t="s">
        <v>6</v>
      </c>
      <c r="I2840" t="str">
        <f>_xlfn.XLOOKUP(shipments[[#This Row],[SPID]],people[SPID],people[Sales_person],"NA",0)</f>
        <v>Ches Bonnell</v>
      </c>
      <c r="J2840">
        <f>YEAR(shipments[[#This Row],[Shipdate]])</f>
        <v>2023</v>
      </c>
      <c r="K2840">
        <f>MONTH(shipments[[#This Row],[Shipdate]])</f>
        <v>11</v>
      </c>
      <c r="L2840" t="str">
        <f>TEXT(shipments[[#This Row],[Shipdate]],"mmmm")</f>
        <v>November</v>
      </c>
      <c r="M2840">
        <f>_xlfn.XLOOKUP(shipments[[#This Row],[PID]],products[PID],products[Cost_per_box],"NA",0)</f>
        <v>6.31</v>
      </c>
      <c r="N2840">
        <f>shipments[[#This Row],[Boxes]]*shipments[[#This Row],[Cost Per Box]]</f>
        <v>100.96</v>
      </c>
      <c r="O2840">
        <f>shipments[[#This Row],[Sales Amount]]-shipments[[#This Row],[Total Cost]]</f>
        <v>270.29000000000002</v>
      </c>
      <c r="P2840" s="9">
        <f>shipments[[#This Row],[Profit]]/shipments[[#This Row],[Sales Amount]]</f>
        <v>0.72805387205387206</v>
      </c>
    </row>
    <row r="2841" spans="1:16" x14ac:dyDescent="1">
      <c r="A2841" t="s">
        <v>2881</v>
      </c>
      <c r="B2841" t="s">
        <v>8043</v>
      </c>
      <c r="C2841" t="s">
        <v>8016</v>
      </c>
      <c r="D2841" t="s">
        <v>8035</v>
      </c>
      <c r="E2841" s="1">
        <v>44938</v>
      </c>
      <c r="F2841">
        <v>6016.5</v>
      </c>
      <c r="G2841">
        <v>232</v>
      </c>
      <c r="H2841" t="s">
        <v>6</v>
      </c>
      <c r="I2841" t="str">
        <f>_xlfn.XLOOKUP(shipments[[#This Row],[SPID]],people[SPID],people[Sales_person],"NA",0)</f>
        <v>Ches Bonnell</v>
      </c>
      <c r="J2841">
        <f>YEAR(shipments[[#This Row],[Shipdate]])</f>
        <v>2023</v>
      </c>
      <c r="K2841">
        <f>MONTH(shipments[[#This Row],[Shipdate]])</f>
        <v>1</v>
      </c>
      <c r="L2841" t="str">
        <f>TEXT(shipments[[#This Row],[Shipdate]],"mmmm")</f>
        <v>January</v>
      </c>
      <c r="M2841">
        <f>_xlfn.XLOOKUP(shipments[[#This Row],[PID]],products[PID],products[Cost_per_box],"NA",0)</f>
        <v>9.94</v>
      </c>
      <c r="N2841">
        <f>shipments[[#This Row],[Boxes]]*shipments[[#This Row],[Cost Per Box]]</f>
        <v>2306.08</v>
      </c>
      <c r="O2841">
        <f>shipments[[#This Row],[Sales Amount]]-shipments[[#This Row],[Total Cost]]</f>
        <v>3710.42</v>
      </c>
      <c r="P2841" s="9">
        <f>shipments[[#This Row],[Profit]]/shipments[[#This Row],[Sales Amount]]</f>
        <v>0.61670738801628855</v>
      </c>
    </row>
    <row r="2842" spans="1:16" x14ac:dyDescent="1">
      <c r="A2842" t="s">
        <v>2882</v>
      </c>
      <c r="B2842" t="s">
        <v>8043</v>
      </c>
      <c r="C2842" t="s">
        <v>8016</v>
      </c>
      <c r="D2842" t="s">
        <v>8032</v>
      </c>
      <c r="E2842" s="1">
        <v>45552</v>
      </c>
      <c r="F2842">
        <v>5069.25</v>
      </c>
      <c r="G2842">
        <v>188</v>
      </c>
      <c r="H2842" t="s">
        <v>25</v>
      </c>
      <c r="I2842" t="str">
        <f>_xlfn.XLOOKUP(shipments[[#This Row],[SPID]],people[SPID],people[Sales_person],"NA",0)</f>
        <v>Ches Bonnell</v>
      </c>
      <c r="J2842">
        <f>YEAR(shipments[[#This Row],[Shipdate]])</f>
        <v>2024</v>
      </c>
      <c r="K2842">
        <f>MONTH(shipments[[#This Row],[Shipdate]])</f>
        <v>9</v>
      </c>
      <c r="L2842" t="str">
        <f>TEXT(shipments[[#This Row],[Shipdate]],"mmmm")</f>
        <v>September</v>
      </c>
      <c r="M2842">
        <f>_xlfn.XLOOKUP(shipments[[#This Row],[PID]],products[PID],products[Cost_per_box],"NA",0)</f>
        <v>9.94</v>
      </c>
      <c r="N2842">
        <f>shipments[[#This Row],[Boxes]]*shipments[[#This Row],[Cost Per Box]]</f>
        <v>1868.7199999999998</v>
      </c>
      <c r="O2842">
        <f>shipments[[#This Row],[Sales Amount]]-shipments[[#This Row],[Total Cost]]</f>
        <v>3200.53</v>
      </c>
      <c r="P2842" s="9">
        <f>shipments[[#This Row],[Profit]]/shipments[[#This Row],[Sales Amount]]</f>
        <v>0.63136164126843231</v>
      </c>
    </row>
    <row r="2843" spans="1:16" x14ac:dyDescent="1">
      <c r="A2843" t="s">
        <v>2883</v>
      </c>
      <c r="B2843" t="s">
        <v>8043</v>
      </c>
      <c r="C2843" t="s">
        <v>8017</v>
      </c>
      <c r="D2843" t="s">
        <v>8036</v>
      </c>
      <c r="E2843" s="1">
        <v>45161</v>
      </c>
      <c r="F2843">
        <v>3420</v>
      </c>
      <c r="G2843">
        <v>190</v>
      </c>
      <c r="H2843" t="s">
        <v>6</v>
      </c>
      <c r="I2843" t="str">
        <f>_xlfn.XLOOKUP(shipments[[#This Row],[SPID]],people[SPID],people[Sales_person],"NA",0)</f>
        <v>Ches Bonnell</v>
      </c>
      <c r="J2843">
        <f>YEAR(shipments[[#This Row],[Shipdate]])</f>
        <v>2023</v>
      </c>
      <c r="K2843">
        <f>MONTH(shipments[[#This Row],[Shipdate]])</f>
        <v>8</v>
      </c>
      <c r="L2843" t="str">
        <f>TEXT(shipments[[#This Row],[Shipdate]],"mmmm")</f>
        <v>August</v>
      </c>
      <c r="M2843">
        <f>_xlfn.XLOOKUP(shipments[[#This Row],[PID]],products[PID],products[Cost_per_box],"NA",0)</f>
        <v>7.73</v>
      </c>
      <c r="N2843">
        <f>shipments[[#This Row],[Boxes]]*shipments[[#This Row],[Cost Per Box]]</f>
        <v>1468.7</v>
      </c>
      <c r="O2843">
        <f>shipments[[#This Row],[Sales Amount]]-shipments[[#This Row],[Total Cost]]</f>
        <v>1951.3</v>
      </c>
      <c r="P2843" s="9">
        <f>shipments[[#This Row],[Profit]]/shipments[[#This Row],[Sales Amount]]</f>
        <v>0.57055555555555559</v>
      </c>
    </row>
    <row r="2844" spans="1:16" x14ac:dyDescent="1">
      <c r="A2844" t="s">
        <v>2884</v>
      </c>
      <c r="B2844" t="s">
        <v>8043</v>
      </c>
      <c r="C2844" t="s">
        <v>8017</v>
      </c>
      <c r="D2844" t="s">
        <v>8036</v>
      </c>
      <c r="E2844" s="1">
        <v>45106</v>
      </c>
      <c r="F2844">
        <v>3960</v>
      </c>
      <c r="G2844">
        <v>180</v>
      </c>
      <c r="H2844" t="s">
        <v>6</v>
      </c>
      <c r="I2844" t="str">
        <f>_xlfn.XLOOKUP(shipments[[#This Row],[SPID]],people[SPID],people[Sales_person],"NA",0)</f>
        <v>Ches Bonnell</v>
      </c>
      <c r="J2844">
        <f>YEAR(shipments[[#This Row],[Shipdate]])</f>
        <v>2023</v>
      </c>
      <c r="K2844">
        <f>MONTH(shipments[[#This Row],[Shipdate]])</f>
        <v>6</v>
      </c>
      <c r="L2844" t="str">
        <f>TEXT(shipments[[#This Row],[Shipdate]],"mmmm")</f>
        <v>June</v>
      </c>
      <c r="M2844">
        <f>_xlfn.XLOOKUP(shipments[[#This Row],[PID]],products[PID],products[Cost_per_box],"NA",0)</f>
        <v>7.73</v>
      </c>
      <c r="N2844">
        <f>shipments[[#This Row],[Boxes]]*shipments[[#This Row],[Cost Per Box]]</f>
        <v>1391.4</v>
      </c>
      <c r="O2844">
        <f>shipments[[#This Row],[Sales Amount]]-shipments[[#This Row],[Total Cost]]</f>
        <v>2568.6</v>
      </c>
      <c r="P2844" s="9">
        <f>shipments[[#This Row],[Profit]]/shipments[[#This Row],[Sales Amount]]</f>
        <v>0.64863636363636357</v>
      </c>
    </row>
    <row r="2845" spans="1:16" x14ac:dyDescent="1">
      <c r="A2845" t="s">
        <v>2885</v>
      </c>
      <c r="B2845" t="s">
        <v>8043</v>
      </c>
      <c r="C2845" t="s">
        <v>8018</v>
      </c>
      <c r="D2845" t="s">
        <v>8034</v>
      </c>
      <c r="E2845" s="1">
        <v>45240</v>
      </c>
      <c r="F2845">
        <v>1131.75</v>
      </c>
      <c r="G2845">
        <v>52</v>
      </c>
      <c r="H2845" t="s">
        <v>6</v>
      </c>
      <c r="I2845" t="str">
        <f>_xlfn.XLOOKUP(shipments[[#This Row],[SPID]],people[SPID],people[Sales_person],"NA",0)</f>
        <v>Ches Bonnell</v>
      </c>
      <c r="J2845">
        <f>YEAR(shipments[[#This Row],[Shipdate]])</f>
        <v>2023</v>
      </c>
      <c r="K2845">
        <f>MONTH(shipments[[#This Row],[Shipdate]])</f>
        <v>11</v>
      </c>
      <c r="L2845" t="str">
        <f>TEXT(shipments[[#This Row],[Shipdate]],"mmmm")</f>
        <v>November</v>
      </c>
      <c r="M2845">
        <f>_xlfn.XLOOKUP(shipments[[#This Row],[PID]],products[PID],products[Cost_per_box],"NA",0)</f>
        <v>3.68</v>
      </c>
      <c r="N2845">
        <f>shipments[[#This Row],[Boxes]]*shipments[[#This Row],[Cost Per Box]]</f>
        <v>191.36</v>
      </c>
      <c r="O2845">
        <f>shipments[[#This Row],[Sales Amount]]-shipments[[#This Row],[Total Cost]]</f>
        <v>940.39</v>
      </c>
      <c r="P2845" s="9">
        <f>shipments[[#This Row],[Profit]]/shipments[[#This Row],[Sales Amount]]</f>
        <v>0.83091672189087695</v>
      </c>
    </row>
    <row r="2846" spans="1:16" x14ac:dyDescent="1">
      <c r="A2846" t="s">
        <v>2886</v>
      </c>
      <c r="B2846" t="s">
        <v>8043</v>
      </c>
      <c r="C2846" t="s">
        <v>8018</v>
      </c>
      <c r="D2846" t="s">
        <v>8037</v>
      </c>
      <c r="E2846" s="1">
        <v>45085</v>
      </c>
      <c r="F2846">
        <v>8509.5</v>
      </c>
      <c r="G2846">
        <v>448</v>
      </c>
      <c r="H2846" t="s">
        <v>6</v>
      </c>
      <c r="I2846" t="str">
        <f>_xlfn.XLOOKUP(shipments[[#This Row],[SPID]],people[SPID],people[Sales_person],"NA",0)</f>
        <v>Ches Bonnell</v>
      </c>
      <c r="J2846">
        <f>YEAR(shipments[[#This Row],[Shipdate]])</f>
        <v>2023</v>
      </c>
      <c r="K2846">
        <f>MONTH(shipments[[#This Row],[Shipdate]])</f>
        <v>6</v>
      </c>
      <c r="L2846" t="str">
        <f>TEXT(shipments[[#This Row],[Shipdate]],"mmmm")</f>
        <v>June</v>
      </c>
      <c r="M2846">
        <f>_xlfn.XLOOKUP(shipments[[#This Row],[PID]],products[PID],products[Cost_per_box],"NA",0)</f>
        <v>3.68</v>
      </c>
      <c r="N2846">
        <f>shipments[[#This Row],[Boxes]]*shipments[[#This Row],[Cost Per Box]]</f>
        <v>1648.64</v>
      </c>
      <c r="O2846">
        <f>shipments[[#This Row],[Sales Amount]]-shipments[[#This Row],[Total Cost]]</f>
        <v>6860.86</v>
      </c>
      <c r="P2846" s="9">
        <f>shipments[[#This Row],[Profit]]/shipments[[#This Row],[Sales Amount]]</f>
        <v>0.80625888712615312</v>
      </c>
    </row>
    <row r="2847" spans="1:16" x14ac:dyDescent="1">
      <c r="A2847" t="s">
        <v>2887</v>
      </c>
      <c r="B2847" t="s">
        <v>8043</v>
      </c>
      <c r="C2847" t="s">
        <v>8019</v>
      </c>
      <c r="D2847" t="s">
        <v>8032</v>
      </c>
      <c r="E2847" s="1">
        <v>45540</v>
      </c>
      <c r="F2847">
        <v>3208.5</v>
      </c>
      <c r="G2847">
        <v>230</v>
      </c>
      <c r="H2847" t="s">
        <v>25</v>
      </c>
      <c r="I2847" t="str">
        <f>_xlfn.XLOOKUP(shipments[[#This Row],[SPID]],people[SPID],people[Sales_person],"NA",0)</f>
        <v>Ches Bonnell</v>
      </c>
      <c r="J2847">
        <f>YEAR(shipments[[#This Row],[Shipdate]])</f>
        <v>2024</v>
      </c>
      <c r="K2847">
        <f>MONTH(shipments[[#This Row],[Shipdate]])</f>
        <v>9</v>
      </c>
      <c r="L2847" t="str">
        <f>TEXT(shipments[[#This Row],[Shipdate]],"mmmm")</f>
        <v>September</v>
      </c>
      <c r="M2847">
        <f>_xlfn.XLOOKUP(shipments[[#This Row],[PID]],products[PID],products[Cost_per_box],"NA",0)</f>
        <v>8.2200000000000006</v>
      </c>
      <c r="N2847">
        <f>shipments[[#This Row],[Boxes]]*shipments[[#This Row],[Cost Per Box]]</f>
        <v>1890.6000000000001</v>
      </c>
      <c r="O2847">
        <f>shipments[[#This Row],[Sales Amount]]-shipments[[#This Row],[Total Cost]]</f>
        <v>1317.8999999999999</v>
      </c>
      <c r="P2847" s="9">
        <f>shipments[[#This Row],[Profit]]/shipments[[#This Row],[Sales Amount]]</f>
        <v>0.41075268817204297</v>
      </c>
    </row>
    <row r="2848" spans="1:16" x14ac:dyDescent="1">
      <c r="A2848" t="s">
        <v>2888</v>
      </c>
      <c r="B2848" t="s">
        <v>8043</v>
      </c>
      <c r="C2848" t="s">
        <v>8019</v>
      </c>
      <c r="D2848" t="s">
        <v>8033</v>
      </c>
      <c r="E2848" s="1">
        <v>45149</v>
      </c>
      <c r="F2848">
        <v>1419.75</v>
      </c>
      <c r="G2848">
        <v>89</v>
      </c>
      <c r="H2848" t="s">
        <v>6</v>
      </c>
      <c r="I2848" t="str">
        <f>_xlfn.XLOOKUP(shipments[[#This Row],[SPID]],people[SPID],people[Sales_person],"NA",0)</f>
        <v>Ches Bonnell</v>
      </c>
      <c r="J2848">
        <f>YEAR(shipments[[#This Row],[Shipdate]])</f>
        <v>2023</v>
      </c>
      <c r="K2848">
        <f>MONTH(shipments[[#This Row],[Shipdate]])</f>
        <v>8</v>
      </c>
      <c r="L2848" t="str">
        <f>TEXT(shipments[[#This Row],[Shipdate]],"mmmm")</f>
        <v>August</v>
      </c>
      <c r="M2848">
        <f>_xlfn.XLOOKUP(shipments[[#This Row],[PID]],products[PID],products[Cost_per_box],"NA",0)</f>
        <v>8.2200000000000006</v>
      </c>
      <c r="N2848">
        <f>shipments[[#This Row],[Boxes]]*shipments[[#This Row],[Cost Per Box]]</f>
        <v>731.58</v>
      </c>
      <c r="O2848">
        <f>shipments[[#This Row],[Sales Amount]]-shipments[[#This Row],[Total Cost]]</f>
        <v>688.17</v>
      </c>
      <c r="P2848" s="9">
        <f>shipments[[#This Row],[Profit]]/shipments[[#This Row],[Sales Amount]]</f>
        <v>0.4847120972002113</v>
      </c>
    </row>
    <row r="2849" spans="1:16" x14ac:dyDescent="1">
      <c r="A2849" t="s">
        <v>2889</v>
      </c>
      <c r="B2849" t="s">
        <v>8043</v>
      </c>
      <c r="C2849" t="s">
        <v>8019</v>
      </c>
      <c r="D2849" t="s">
        <v>8036</v>
      </c>
      <c r="E2849" s="1">
        <v>45078</v>
      </c>
      <c r="F2849">
        <v>10138.5</v>
      </c>
      <c r="G2849">
        <v>845</v>
      </c>
      <c r="H2849" t="s">
        <v>6</v>
      </c>
      <c r="I2849" t="str">
        <f>_xlfn.XLOOKUP(shipments[[#This Row],[SPID]],people[SPID],people[Sales_person],"NA",0)</f>
        <v>Ches Bonnell</v>
      </c>
      <c r="J2849">
        <f>YEAR(shipments[[#This Row],[Shipdate]])</f>
        <v>2023</v>
      </c>
      <c r="K2849">
        <f>MONTH(shipments[[#This Row],[Shipdate]])</f>
        <v>6</v>
      </c>
      <c r="L2849" t="str">
        <f>TEXT(shipments[[#This Row],[Shipdate]],"mmmm")</f>
        <v>June</v>
      </c>
      <c r="M2849">
        <f>_xlfn.XLOOKUP(shipments[[#This Row],[PID]],products[PID],products[Cost_per_box],"NA",0)</f>
        <v>8.2200000000000006</v>
      </c>
      <c r="N2849">
        <f>shipments[[#This Row],[Boxes]]*shipments[[#This Row],[Cost Per Box]]</f>
        <v>6945.9000000000005</v>
      </c>
      <c r="O2849">
        <f>shipments[[#This Row],[Sales Amount]]-shipments[[#This Row],[Total Cost]]</f>
        <v>3192.5999999999995</v>
      </c>
      <c r="P2849" s="9">
        <f>shipments[[#This Row],[Profit]]/shipments[[#This Row],[Sales Amount]]</f>
        <v>0.31489865364698916</v>
      </c>
    </row>
    <row r="2850" spans="1:16" x14ac:dyDescent="1">
      <c r="A2850" t="s">
        <v>2890</v>
      </c>
      <c r="B2850" t="s">
        <v>8043</v>
      </c>
      <c r="C2850" t="s">
        <v>8019</v>
      </c>
      <c r="D2850" t="s">
        <v>8033</v>
      </c>
      <c r="E2850" s="1">
        <v>45447</v>
      </c>
      <c r="F2850">
        <v>2279.25</v>
      </c>
      <c r="G2850">
        <v>176</v>
      </c>
      <c r="H2850" t="s">
        <v>6</v>
      </c>
      <c r="I2850" t="str">
        <f>_xlfn.XLOOKUP(shipments[[#This Row],[SPID]],people[SPID],people[Sales_person],"NA",0)</f>
        <v>Ches Bonnell</v>
      </c>
      <c r="J2850">
        <f>YEAR(shipments[[#This Row],[Shipdate]])</f>
        <v>2024</v>
      </c>
      <c r="K2850">
        <f>MONTH(shipments[[#This Row],[Shipdate]])</f>
        <v>6</v>
      </c>
      <c r="L2850" t="str">
        <f>TEXT(shipments[[#This Row],[Shipdate]],"mmmm")</f>
        <v>June</v>
      </c>
      <c r="M2850">
        <f>_xlfn.XLOOKUP(shipments[[#This Row],[PID]],products[PID],products[Cost_per_box],"NA",0)</f>
        <v>8.2200000000000006</v>
      </c>
      <c r="N2850">
        <f>shipments[[#This Row],[Boxes]]*shipments[[#This Row],[Cost Per Box]]</f>
        <v>1446.72</v>
      </c>
      <c r="O2850">
        <f>shipments[[#This Row],[Sales Amount]]-shipments[[#This Row],[Total Cost]]</f>
        <v>832.53</v>
      </c>
      <c r="P2850" s="9">
        <f>shipments[[#This Row],[Profit]]/shipments[[#This Row],[Sales Amount]]</f>
        <v>0.3652648897663705</v>
      </c>
    </row>
    <row r="2851" spans="1:16" x14ac:dyDescent="1">
      <c r="A2851" t="s">
        <v>2891</v>
      </c>
      <c r="B2851" t="s">
        <v>8043</v>
      </c>
      <c r="C2851" t="s">
        <v>8019</v>
      </c>
      <c r="D2851" t="s">
        <v>8034</v>
      </c>
      <c r="E2851" s="1">
        <v>45218</v>
      </c>
      <c r="F2851">
        <v>11632.5</v>
      </c>
      <c r="G2851">
        <v>895</v>
      </c>
      <c r="H2851" t="s">
        <v>6</v>
      </c>
      <c r="I2851" t="str">
        <f>_xlfn.XLOOKUP(shipments[[#This Row],[SPID]],people[SPID],people[Sales_person],"NA",0)</f>
        <v>Ches Bonnell</v>
      </c>
      <c r="J2851">
        <f>YEAR(shipments[[#This Row],[Shipdate]])</f>
        <v>2023</v>
      </c>
      <c r="K2851">
        <f>MONTH(shipments[[#This Row],[Shipdate]])</f>
        <v>10</v>
      </c>
      <c r="L2851" t="str">
        <f>TEXT(shipments[[#This Row],[Shipdate]],"mmmm")</f>
        <v>October</v>
      </c>
      <c r="M2851">
        <f>_xlfn.XLOOKUP(shipments[[#This Row],[PID]],products[PID],products[Cost_per_box],"NA",0)</f>
        <v>8.2200000000000006</v>
      </c>
      <c r="N2851">
        <f>shipments[[#This Row],[Boxes]]*shipments[[#This Row],[Cost Per Box]]</f>
        <v>7356.9000000000005</v>
      </c>
      <c r="O2851">
        <f>shipments[[#This Row],[Sales Amount]]-shipments[[#This Row],[Total Cost]]</f>
        <v>4275.5999999999995</v>
      </c>
      <c r="P2851" s="9">
        <f>shipments[[#This Row],[Profit]]/shipments[[#This Row],[Sales Amount]]</f>
        <v>0.36755641521598964</v>
      </c>
    </row>
    <row r="2852" spans="1:16" x14ac:dyDescent="1">
      <c r="A2852" t="s">
        <v>2892</v>
      </c>
      <c r="B2852" t="s">
        <v>8043</v>
      </c>
      <c r="C2852" t="s">
        <v>8019</v>
      </c>
      <c r="D2852" t="s">
        <v>8033</v>
      </c>
      <c r="E2852" s="1">
        <v>45112</v>
      </c>
      <c r="F2852">
        <v>2139.75</v>
      </c>
      <c r="G2852">
        <v>153</v>
      </c>
      <c r="H2852" t="s">
        <v>6</v>
      </c>
      <c r="I2852" t="str">
        <f>_xlfn.XLOOKUP(shipments[[#This Row],[SPID]],people[SPID],people[Sales_person],"NA",0)</f>
        <v>Ches Bonnell</v>
      </c>
      <c r="J2852">
        <f>YEAR(shipments[[#This Row],[Shipdate]])</f>
        <v>2023</v>
      </c>
      <c r="K2852">
        <f>MONTH(shipments[[#This Row],[Shipdate]])</f>
        <v>7</v>
      </c>
      <c r="L2852" t="str">
        <f>TEXT(shipments[[#This Row],[Shipdate]],"mmmm")</f>
        <v>July</v>
      </c>
      <c r="M2852">
        <f>_xlfn.XLOOKUP(shipments[[#This Row],[PID]],products[PID],products[Cost_per_box],"NA",0)</f>
        <v>8.2200000000000006</v>
      </c>
      <c r="N2852">
        <f>shipments[[#This Row],[Boxes]]*shipments[[#This Row],[Cost Per Box]]</f>
        <v>1257.6600000000001</v>
      </c>
      <c r="O2852">
        <f>shipments[[#This Row],[Sales Amount]]-shipments[[#This Row],[Total Cost]]</f>
        <v>882.08999999999992</v>
      </c>
      <c r="P2852" s="9">
        <f>shipments[[#This Row],[Profit]]/shipments[[#This Row],[Sales Amount]]</f>
        <v>0.41223974763406934</v>
      </c>
    </row>
    <row r="2853" spans="1:16" x14ac:dyDescent="1">
      <c r="A2853" t="s">
        <v>2893</v>
      </c>
      <c r="B2853" t="s">
        <v>8043</v>
      </c>
      <c r="C2853" t="s">
        <v>8019</v>
      </c>
      <c r="D2853" t="s">
        <v>8036</v>
      </c>
      <c r="E2853" s="1">
        <v>45002</v>
      </c>
      <c r="F2853">
        <v>13387.5</v>
      </c>
      <c r="G2853">
        <v>837</v>
      </c>
      <c r="H2853" t="s">
        <v>6</v>
      </c>
      <c r="I2853" t="str">
        <f>_xlfn.XLOOKUP(shipments[[#This Row],[SPID]],people[SPID],people[Sales_person],"NA",0)</f>
        <v>Ches Bonnell</v>
      </c>
      <c r="J2853">
        <f>YEAR(shipments[[#This Row],[Shipdate]])</f>
        <v>2023</v>
      </c>
      <c r="K2853">
        <f>MONTH(shipments[[#This Row],[Shipdate]])</f>
        <v>3</v>
      </c>
      <c r="L2853" t="str">
        <f>TEXT(shipments[[#This Row],[Shipdate]],"mmmm")</f>
        <v>March</v>
      </c>
      <c r="M2853">
        <f>_xlfn.XLOOKUP(shipments[[#This Row],[PID]],products[PID],products[Cost_per_box],"NA",0)</f>
        <v>8.2200000000000006</v>
      </c>
      <c r="N2853">
        <f>shipments[[#This Row],[Boxes]]*shipments[[#This Row],[Cost Per Box]]</f>
        <v>6880.14</v>
      </c>
      <c r="O2853">
        <f>shipments[[#This Row],[Sales Amount]]-shipments[[#This Row],[Total Cost]]</f>
        <v>6507.36</v>
      </c>
      <c r="P2853" s="9">
        <f>shipments[[#This Row],[Profit]]/shipments[[#This Row],[Sales Amount]]</f>
        <v>0.48607731092436973</v>
      </c>
    </row>
    <row r="2854" spans="1:16" x14ac:dyDescent="1">
      <c r="A2854" t="s">
        <v>2894</v>
      </c>
      <c r="B2854" t="s">
        <v>8043</v>
      </c>
      <c r="C2854" t="s">
        <v>8020</v>
      </c>
      <c r="D2854" t="s">
        <v>8035</v>
      </c>
      <c r="E2854" s="1">
        <v>45272</v>
      </c>
      <c r="F2854">
        <v>2920.5</v>
      </c>
      <c r="G2854">
        <v>147</v>
      </c>
      <c r="H2854" t="s">
        <v>6</v>
      </c>
      <c r="I2854" t="str">
        <f>_xlfn.XLOOKUP(shipments[[#This Row],[SPID]],people[SPID],people[Sales_person],"NA",0)</f>
        <v>Ches Bonnell</v>
      </c>
      <c r="J2854">
        <f>YEAR(shipments[[#This Row],[Shipdate]])</f>
        <v>2023</v>
      </c>
      <c r="K2854">
        <f>MONTH(shipments[[#This Row],[Shipdate]])</f>
        <v>12</v>
      </c>
      <c r="L2854" t="str">
        <f>TEXT(shipments[[#This Row],[Shipdate]],"mmmm")</f>
        <v>December</v>
      </c>
      <c r="M2854">
        <f>_xlfn.XLOOKUP(shipments[[#This Row],[PID]],products[PID],products[Cost_per_box],"NA",0)</f>
        <v>10.23</v>
      </c>
      <c r="N2854">
        <f>shipments[[#This Row],[Boxes]]*shipments[[#This Row],[Cost Per Box]]</f>
        <v>1503.8100000000002</v>
      </c>
      <c r="O2854">
        <f>shipments[[#This Row],[Sales Amount]]-shipments[[#This Row],[Total Cost]]</f>
        <v>1416.6899999999998</v>
      </c>
      <c r="P2854" s="9">
        <f>shipments[[#This Row],[Profit]]/shipments[[#This Row],[Sales Amount]]</f>
        <v>0.48508474576271182</v>
      </c>
    </row>
    <row r="2855" spans="1:16" x14ac:dyDescent="1">
      <c r="A2855" t="s">
        <v>2895</v>
      </c>
      <c r="B2855" t="s">
        <v>8043</v>
      </c>
      <c r="C2855" t="s">
        <v>8020</v>
      </c>
      <c r="D2855" t="s">
        <v>8036</v>
      </c>
      <c r="E2855" s="1">
        <v>45495</v>
      </c>
      <c r="F2855">
        <v>5690.25</v>
      </c>
      <c r="G2855">
        <v>285</v>
      </c>
      <c r="H2855" t="s">
        <v>17</v>
      </c>
      <c r="I2855" t="str">
        <f>_xlfn.XLOOKUP(shipments[[#This Row],[SPID]],people[SPID],people[Sales_person],"NA",0)</f>
        <v>Ches Bonnell</v>
      </c>
      <c r="J2855">
        <f>YEAR(shipments[[#This Row],[Shipdate]])</f>
        <v>2024</v>
      </c>
      <c r="K2855">
        <f>MONTH(shipments[[#This Row],[Shipdate]])</f>
        <v>7</v>
      </c>
      <c r="L2855" t="str">
        <f>TEXT(shipments[[#This Row],[Shipdate]],"mmmm")</f>
        <v>July</v>
      </c>
      <c r="M2855">
        <f>_xlfn.XLOOKUP(shipments[[#This Row],[PID]],products[PID],products[Cost_per_box],"NA",0)</f>
        <v>10.23</v>
      </c>
      <c r="N2855">
        <f>shipments[[#This Row],[Boxes]]*shipments[[#This Row],[Cost Per Box]]</f>
        <v>2915.55</v>
      </c>
      <c r="O2855">
        <f>shipments[[#This Row],[Sales Amount]]-shipments[[#This Row],[Total Cost]]</f>
        <v>2774.7</v>
      </c>
      <c r="P2855" s="9">
        <f>shipments[[#This Row],[Profit]]/shipments[[#This Row],[Sales Amount]]</f>
        <v>0.4876235666271253</v>
      </c>
    </row>
    <row r="2856" spans="1:16" x14ac:dyDescent="1">
      <c r="A2856" t="s">
        <v>2896</v>
      </c>
      <c r="B2856" t="s">
        <v>8043</v>
      </c>
      <c r="C2856" t="s">
        <v>8021</v>
      </c>
      <c r="D2856" t="s">
        <v>8034</v>
      </c>
      <c r="E2856" s="1">
        <v>44960</v>
      </c>
      <c r="F2856">
        <v>9843.75</v>
      </c>
      <c r="G2856">
        <v>704</v>
      </c>
      <c r="H2856" t="s">
        <v>6</v>
      </c>
      <c r="I2856" t="str">
        <f>_xlfn.XLOOKUP(shipments[[#This Row],[SPID]],people[SPID],people[Sales_person],"NA",0)</f>
        <v>Ches Bonnell</v>
      </c>
      <c r="J2856">
        <f>YEAR(shipments[[#This Row],[Shipdate]])</f>
        <v>2023</v>
      </c>
      <c r="K2856">
        <f>MONTH(shipments[[#This Row],[Shipdate]])</f>
        <v>2</v>
      </c>
      <c r="L2856" t="str">
        <f>TEXT(shipments[[#This Row],[Shipdate]],"mmmm")</f>
        <v>February</v>
      </c>
      <c r="M2856">
        <f>_xlfn.XLOOKUP(shipments[[#This Row],[PID]],products[PID],products[Cost_per_box],"NA",0)</f>
        <v>4.74</v>
      </c>
      <c r="N2856">
        <f>shipments[[#This Row],[Boxes]]*shipments[[#This Row],[Cost Per Box]]</f>
        <v>3336.96</v>
      </c>
      <c r="O2856">
        <f>shipments[[#This Row],[Sales Amount]]-shipments[[#This Row],[Total Cost]]</f>
        <v>6506.79</v>
      </c>
      <c r="P2856" s="9">
        <f>shipments[[#This Row],[Profit]]/shipments[[#This Row],[Sales Amount]]</f>
        <v>0.66100723809523809</v>
      </c>
    </row>
    <row r="2857" spans="1:16" x14ac:dyDescent="1">
      <c r="A2857" t="s">
        <v>2897</v>
      </c>
      <c r="B2857" t="s">
        <v>8043</v>
      </c>
      <c r="C2857" t="s">
        <v>8021</v>
      </c>
      <c r="D2857" t="s">
        <v>8032</v>
      </c>
      <c r="E2857" s="1">
        <v>45447</v>
      </c>
      <c r="F2857">
        <v>1237.5</v>
      </c>
      <c r="G2857">
        <v>83</v>
      </c>
      <c r="H2857" t="s">
        <v>6</v>
      </c>
      <c r="I2857" t="str">
        <f>_xlfn.XLOOKUP(shipments[[#This Row],[SPID]],people[SPID],people[Sales_person],"NA",0)</f>
        <v>Ches Bonnell</v>
      </c>
      <c r="J2857">
        <f>YEAR(shipments[[#This Row],[Shipdate]])</f>
        <v>2024</v>
      </c>
      <c r="K2857">
        <f>MONTH(shipments[[#This Row],[Shipdate]])</f>
        <v>6</v>
      </c>
      <c r="L2857" t="str">
        <f>TEXT(shipments[[#This Row],[Shipdate]],"mmmm")</f>
        <v>June</v>
      </c>
      <c r="M2857">
        <f>_xlfn.XLOOKUP(shipments[[#This Row],[PID]],products[PID],products[Cost_per_box],"NA",0)</f>
        <v>4.74</v>
      </c>
      <c r="N2857">
        <f>shipments[[#This Row],[Boxes]]*shipments[[#This Row],[Cost Per Box]]</f>
        <v>393.42</v>
      </c>
      <c r="O2857">
        <f>shipments[[#This Row],[Sales Amount]]-shipments[[#This Row],[Total Cost]]</f>
        <v>844.07999999999993</v>
      </c>
      <c r="P2857" s="9">
        <f>shipments[[#This Row],[Profit]]/shipments[[#This Row],[Sales Amount]]</f>
        <v>0.68208484848484841</v>
      </c>
    </row>
    <row r="2858" spans="1:16" x14ac:dyDescent="1">
      <c r="A2858" t="s">
        <v>2898</v>
      </c>
      <c r="B2858" t="s">
        <v>8043</v>
      </c>
      <c r="C2858" t="s">
        <v>8021</v>
      </c>
      <c r="D2858" t="s">
        <v>8036</v>
      </c>
      <c r="E2858" s="1">
        <v>45278</v>
      </c>
      <c r="F2858">
        <v>9688.5</v>
      </c>
      <c r="G2858">
        <v>646</v>
      </c>
      <c r="H2858" t="s">
        <v>6</v>
      </c>
      <c r="I2858" t="str">
        <f>_xlfn.XLOOKUP(shipments[[#This Row],[SPID]],people[SPID],people[Sales_person],"NA",0)</f>
        <v>Ches Bonnell</v>
      </c>
      <c r="J2858">
        <f>YEAR(shipments[[#This Row],[Shipdate]])</f>
        <v>2023</v>
      </c>
      <c r="K2858">
        <f>MONTH(shipments[[#This Row],[Shipdate]])</f>
        <v>12</v>
      </c>
      <c r="L2858" t="str">
        <f>TEXT(shipments[[#This Row],[Shipdate]],"mmmm")</f>
        <v>December</v>
      </c>
      <c r="M2858">
        <f>_xlfn.XLOOKUP(shipments[[#This Row],[PID]],products[PID],products[Cost_per_box],"NA",0)</f>
        <v>4.74</v>
      </c>
      <c r="N2858">
        <f>shipments[[#This Row],[Boxes]]*shipments[[#This Row],[Cost Per Box]]</f>
        <v>3062.04</v>
      </c>
      <c r="O2858">
        <f>shipments[[#This Row],[Sales Amount]]-shipments[[#This Row],[Total Cost]]</f>
        <v>6626.46</v>
      </c>
      <c r="P2858" s="9">
        <f>shipments[[#This Row],[Profit]]/shipments[[#This Row],[Sales Amount]]</f>
        <v>0.68395107601795946</v>
      </c>
    </row>
    <row r="2859" spans="1:16" x14ac:dyDescent="1">
      <c r="A2859" t="s">
        <v>2899</v>
      </c>
      <c r="B2859" t="s">
        <v>8043</v>
      </c>
      <c r="C2859" t="s">
        <v>8021</v>
      </c>
      <c r="D2859" t="s">
        <v>8037</v>
      </c>
      <c r="E2859" s="1">
        <v>45519</v>
      </c>
      <c r="F2859">
        <v>9661.5</v>
      </c>
      <c r="G2859">
        <v>744</v>
      </c>
      <c r="H2859" t="s">
        <v>17</v>
      </c>
      <c r="I2859" t="str">
        <f>_xlfn.XLOOKUP(shipments[[#This Row],[SPID]],people[SPID],people[Sales_person],"NA",0)</f>
        <v>Ches Bonnell</v>
      </c>
      <c r="J2859">
        <f>YEAR(shipments[[#This Row],[Shipdate]])</f>
        <v>2024</v>
      </c>
      <c r="K2859">
        <f>MONTH(shipments[[#This Row],[Shipdate]])</f>
        <v>8</v>
      </c>
      <c r="L2859" t="str">
        <f>TEXT(shipments[[#This Row],[Shipdate]],"mmmm")</f>
        <v>August</v>
      </c>
      <c r="M2859">
        <f>_xlfn.XLOOKUP(shipments[[#This Row],[PID]],products[PID],products[Cost_per_box],"NA",0)</f>
        <v>4.74</v>
      </c>
      <c r="N2859">
        <f>shipments[[#This Row],[Boxes]]*shipments[[#This Row],[Cost Per Box]]</f>
        <v>3526.56</v>
      </c>
      <c r="O2859">
        <f>shipments[[#This Row],[Sales Amount]]-shipments[[#This Row],[Total Cost]]</f>
        <v>6134.9400000000005</v>
      </c>
      <c r="P2859" s="9">
        <f>shipments[[#This Row],[Profit]]/shipments[[#This Row],[Sales Amount]]</f>
        <v>0.63498835584536573</v>
      </c>
    </row>
    <row r="2860" spans="1:16" x14ac:dyDescent="1">
      <c r="A2860" t="s">
        <v>2900</v>
      </c>
      <c r="B2860" t="s">
        <v>8043</v>
      </c>
      <c r="C2860" t="s">
        <v>8022</v>
      </c>
      <c r="D2860" t="s">
        <v>8033</v>
      </c>
      <c r="E2860" s="1">
        <v>45169</v>
      </c>
      <c r="F2860">
        <v>5364</v>
      </c>
      <c r="G2860">
        <v>767</v>
      </c>
      <c r="H2860" t="s">
        <v>6</v>
      </c>
      <c r="I2860" t="str">
        <f>_xlfn.XLOOKUP(shipments[[#This Row],[SPID]],people[SPID],people[Sales_person],"NA",0)</f>
        <v>Ches Bonnell</v>
      </c>
      <c r="J2860">
        <f>YEAR(shipments[[#This Row],[Shipdate]])</f>
        <v>2023</v>
      </c>
      <c r="K2860">
        <f>MONTH(shipments[[#This Row],[Shipdate]])</f>
        <v>8</v>
      </c>
      <c r="L2860" t="str">
        <f>TEXT(shipments[[#This Row],[Shipdate]],"mmmm")</f>
        <v>August</v>
      </c>
      <c r="M2860">
        <f>_xlfn.XLOOKUP(shipments[[#This Row],[PID]],products[PID],products[Cost_per_box],"NA",0)</f>
        <v>10.51</v>
      </c>
      <c r="N2860">
        <f>shipments[[#This Row],[Boxes]]*shipments[[#This Row],[Cost Per Box]]</f>
        <v>8061.17</v>
      </c>
      <c r="O2860">
        <f>shipments[[#This Row],[Sales Amount]]-shipments[[#This Row],[Total Cost]]</f>
        <v>-2697.17</v>
      </c>
      <c r="P2860" s="9">
        <f>shipments[[#This Row],[Profit]]/shipments[[#This Row],[Sales Amount]]</f>
        <v>-0.50282811334824762</v>
      </c>
    </row>
    <row r="2861" spans="1:16" x14ac:dyDescent="1">
      <c r="A2861" t="s">
        <v>2901</v>
      </c>
      <c r="B2861" t="s">
        <v>8043</v>
      </c>
      <c r="C2861" t="s">
        <v>8022</v>
      </c>
      <c r="D2861" t="s">
        <v>8033</v>
      </c>
      <c r="E2861" s="1">
        <v>45517</v>
      </c>
      <c r="F2861">
        <v>2362.5</v>
      </c>
      <c r="G2861">
        <v>263</v>
      </c>
      <c r="H2861" t="s">
        <v>17</v>
      </c>
      <c r="I2861" t="str">
        <f>_xlfn.XLOOKUP(shipments[[#This Row],[SPID]],people[SPID],people[Sales_person],"NA",0)</f>
        <v>Ches Bonnell</v>
      </c>
      <c r="J2861">
        <f>YEAR(shipments[[#This Row],[Shipdate]])</f>
        <v>2024</v>
      </c>
      <c r="K2861">
        <f>MONTH(shipments[[#This Row],[Shipdate]])</f>
        <v>8</v>
      </c>
      <c r="L2861" t="str">
        <f>TEXT(shipments[[#This Row],[Shipdate]],"mmmm")</f>
        <v>August</v>
      </c>
      <c r="M2861">
        <f>_xlfn.XLOOKUP(shipments[[#This Row],[PID]],products[PID],products[Cost_per_box],"NA",0)</f>
        <v>10.51</v>
      </c>
      <c r="N2861">
        <f>shipments[[#This Row],[Boxes]]*shipments[[#This Row],[Cost Per Box]]</f>
        <v>2764.13</v>
      </c>
      <c r="O2861">
        <f>shipments[[#This Row],[Sales Amount]]-shipments[[#This Row],[Total Cost]]</f>
        <v>-401.63000000000011</v>
      </c>
      <c r="P2861" s="9">
        <f>shipments[[#This Row],[Profit]]/shipments[[#This Row],[Sales Amount]]</f>
        <v>-0.17000211640211646</v>
      </c>
    </row>
    <row r="2862" spans="1:16" x14ac:dyDescent="1">
      <c r="A2862" t="s">
        <v>2902</v>
      </c>
      <c r="B2862" t="s">
        <v>8043</v>
      </c>
      <c r="C2862" t="s">
        <v>8022</v>
      </c>
      <c r="D2862" t="s">
        <v>8036</v>
      </c>
      <c r="E2862" s="1">
        <v>45295</v>
      </c>
      <c r="F2862">
        <v>7956</v>
      </c>
      <c r="G2862">
        <v>1326</v>
      </c>
      <c r="H2862" t="s">
        <v>6</v>
      </c>
      <c r="I2862" t="str">
        <f>_xlfn.XLOOKUP(shipments[[#This Row],[SPID]],people[SPID],people[Sales_person],"NA",0)</f>
        <v>Ches Bonnell</v>
      </c>
      <c r="J2862">
        <f>YEAR(shipments[[#This Row],[Shipdate]])</f>
        <v>2024</v>
      </c>
      <c r="K2862">
        <f>MONTH(shipments[[#This Row],[Shipdate]])</f>
        <v>1</v>
      </c>
      <c r="L2862" t="str">
        <f>TEXT(shipments[[#This Row],[Shipdate]],"mmmm")</f>
        <v>January</v>
      </c>
      <c r="M2862">
        <f>_xlfn.XLOOKUP(shipments[[#This Row],[PID]],products[PID],products[Cost_per_box],"NA",0)</f>
        <v>10.51</v>
      </c>
      <c r="N2862">
        <f>shipments[[#This Row],[Boxes]]*shipments[[#This Row],[Cost Per Box]]</f>
        <v>13936.26</v>
      </c>
      <c r="O2862">
        <f>shipments[[#This Row],[Sales Amount]]-shipments[[#This Row],[Total Cost]]</f>
        <v>-5980.26</v>
      </c>
      <c r="P2862" s="9">
        <f>shipments[[#This Row],[Profit]]/shipments[[#This Row],[Sales Amount]]</f>
        <v>-0.75166666666666671</v>
      </c>
    </row>
    <row r="2863" spans="1:16" x14ac:dyDescent="1">
      <c r="A2863" t="s">
        <v>2903</v>
      </c>
      <c r="B2863" t="s">
        <v>8043</v>
      </c>
      <c r="C2863" t="s">
        <v>8022</v>
      </c>
      <c r="D2863" t="s">
        <v>8033</v>
      </c>
      <c r="E2863" s="1">
        <v>45208</v>
      </c>
      <c r="F2863">
        <v>8538.75</v>
      </c>
      <c r="G2863">
        <v>949</v>
      </c>
      <c r="H2863" t="s">
        <v>6</v>
      </c>
      <c r="I2863" t="str">
        <f>_xlfn.XLOOKUP(shipments[[#This Row],[SPID]],people[SPID],people[Sales_person],"NA",0)</f>
        <v>Ches Bonnell</v>
      </c>
      <c r="J2863">
        <f>YEAR(shipments[[#This Row],[Shipdate]])</f>
        <v>2023</v>
      </c>
      <c r="K2863">
        <f>MONTH(shipments[[#This Row],[Shipdate]])</f>
        <v>10</v>
      </c>
      <c r="L2863" t="str">
        <f>TEXT(shipments[[#This Row],[Shipdate]],"mmmm")</f>
        <v>October</v>
      </c>
      <c r="M2863">
        <f>_xlfn.XLOOKUP(shipments[[#This Row],[PID]],products[PID],products[Cost_per_box],"NA",0)</f>
        <v>10.51</v>
      </c>
      <c r="N2863">
        <f>shipments[[#This Row],[Boxes]]*shipments[[#This Row],[Cost Per Box]]</f>
        <v>9973.99</v>
      </c>
      <c r="O2863">
        <f>shipments[[#This Row],[Sales Amount]]-shipments[[#This Row],[Total Cost]]</f>
        <v>-1435.2399999999998</v>
      </c>
      <c r="P2863" s="9">
        <f>shipments[[#This Row],[Profit]]/shipments[[#This Row],[Sales Amount]]</f>
        <v>-0.16808549260723171</v>
      </c>
    </row>
    <row r="2864" spans="1:16" x14ac:dyDescent="1">
      <c r="A2864" t="s">
        <v>2904</v>
      </c>
      <c r="B2864" t="s">
        <v>8043</v>
      </c>
      <c r="C2864" t="s">
        <v>8023</v>
      </c>
      <c r="D2864" t="s">
        <v>8032</v>
      </c>
      <c r="E2864" s="1">
        <v>44965</v>
      </c>
      <c r="F2864">
        <v>6561</v>
      </c>
      <c r="G2864">
        <v>469</v>
      </c>
      <c r="H2864" t="s">
        <v>6</v>
      </c>
      <c r="I2864" t="str">
        <f>_xlfn.XLOOKUP(shipments[[#This Row],[SPID]],people[SPID],people[Sales_person],"NA",0)</f>
        <v>Ches Bonnell</v>
      </c>
      <c r="J2864">
        <f>YEAR(shipments[[#This Row],[Shipdate]])</f>
        <v>2023</v>
      </c>
      <c r="K2864">
        <f>MONTH(shipments[[#This Row],[Shipdate]])</f>
        <v>2</v>
      </c>
      <c r="L2864" t="str">
        <f>TEXT(shipments[[#This Row],[Shipdate]],"mmmm")</f>
        <v>February</v>
      </c>
      <c r="M2864">
        <f>_xlfn.XLOOKUP(shipments[[#This Row],[PID]],products[PID],products[Cost_per_box],"NA",0)</f>
        <v>6.43</v>
      </c>
      <c r="N2864">
        <f>shipments[[#This Row],[Boxes]]*shipments[[#This Row],[Cost Per Box]]</f>
        <v>3015.67</v>
      </c>
      <c r="O2864">
        <f>shipments[[#This Row],[Sales Amount]]-shipments[[#This Row],[Total Cost]]</f>
        <v>3545.33</v>
      </c>
      <c r="P2864" s="9">
        <f>shipments[[#This Row],[Profit]]/shipments[[#This Row],[Sales Amount]]</f>
        <v>0.54036427373875928</v>
      </c>
    </row>
    <row r="2865" spans="1:16" x14ac:dyDescent="1">
      <c r="A2865" t="s">
        <v>2905</v>
      </c>
      <c r="B2865" t="s">
        <v>8043</v>
      </c>
      <c r="C2865" t="s">
        <v>8023</v>
      </c>
      <c r="D2865" t="s">
        <v>8033</v>
      </c>
      <c r="E2865" s="1">
        <v>45310</v>
      </c>
      <c r="F2865">
        <v>3012.75</v>
      </c>
      <c r="G2865">
        <v>201</v>
      </c>
      <c r="H2865" t="s">
        <v>6</v>
      </c>
      <c r="I2865" t="str">
        <f>_xlfn.XLOOKUP(shipments[[#This Row],[SPID]],people[SPID],people[Sales_person],"NA",0)</f>
        <v>Ches Bonnell</v>
      </c>
      <c r="J2865">
        <f>YEAR(shipments[[#This Row],[Shipdate]])</f>
        <v>2024</v>
      </c>
      <c r="K2865">
        <f>MONTH(shipments[[#This Row],[Shipdate]])</f>
        <v>1</v>
      </c>
      <c r="L2865" t="str">
        <f>TEXT(shipments[[#This Row],[Shipdate]],"mmmm")</f>
        <v>January</v>
      </c>
      <c r="M2865">
        <f>_xlfn.XLOOKUP(shipments[[#This Row],[PID]],products[PID],products[Cost_per_box],"NA",0)</f>
        <v>6.43</v>
      </c>
      <c r="N2865">
        <f>shipments[[#This Row],[Boxes]]*shipments[[#This Row],[Cost Per Box]]</f>
        <v>1292.4299999999998</v>
      </c>
      <c r="O2865">
        <f>shipments[[#This Row],[Sales Amount]]-shipments[[#This Row],[Total Cost]]</f>
        <v>1720.3200000000002</v>
      </c>
      <c r="P2865" s="9">
        <f>shipments[[#This Row],[Profit]]/shipments[[#This Row],[Sales Amount]]</f>
        <v>0.57101319392581529</v>
      </c>
    </row>
    <row r="2866" spans="1:16" x14ac:dyDescent="1">
      <c r="A2866" t="s">
        <v>2906</v>
      </c>
      <c r="B2866" t="s">
        <v>8043</v>
      </c>
      <c r="C2866" t="s">
        <v>8024</v>
      </c>
      <c r="D2866" t="s">
        <v>8032</v>
      </c>
      <c r="E2866" s="1">
        <v>45490</v>
      </c>
      <c r="F2866">
        <v>3163.5</v>
      </c>
      <c r="G2866">
        <v>167</v>
      </c>
      <c r="H2866" t="s">
        <v>17</v>
      </c>
      <c r="I2866" t="str">
        <f>_xlfn.XLOOKUP(shipments[[#This Row],[SPID]],people[SPID],people[Sales_person],"NA",0)</f>
        <v>Ches Bonnell</v>
      </c>
      <c r="J2866">
        <f>YEAR(shipments[[#This Row],[Shipdate]])</f>
        <v>2024</v>
      </c>
      <c r="K2866">
        <f>MONTH(shipments[[#This Row],[Shipdate]])</f>
        <v>7</v>
      </c>
      <c r="L2866" t="str">
        <f>TEXT(shipments[[#This Row],[Shipdate]],"mmmm")</f>
        <v>July</v>
      </c>
      <c r="M2866">
        <f>_xlfn.XLOOKUP(shipments[[#This Row],[PID]],products[PID],products[Cost_per_box],"NA",0)</f>
        <v>12.41</v>
      </c>
      <c r="N2866">
        <f>shipments[[#This Row],[Boxes]]*shipments[[#This Row],[Cost Per Box]]</f>
        <v>2072.4699999999998</v>
      </c>
      <c r="O2866">
        <f>shipments[[#This Row],[Sales Amount]]-shipments[[#This Row],[Total Cost]]</f>
        <v>1091.0300000000002</v>
      </c>
      <c r="P2866" s="9">
        <f>shipments[[#This Row],[Profit]]/shipments[[#This Row],[Sales Amount]]</f>
        <v>0.34488067014382812</v>
      </c>
    </row>
    <row r="2867" spans="1:16" x14ac:dyDescent="1">
      <c r="A2867" t="s">
        <v>2907</v>
      </c>
      <c r="B2867" t="s">
        <v>8043</v>
      </c>
      <c r="C2867" t="s">
        <v>8024</v>
      </c>
      <c r="D2867" t="s">
        <v>8037</v>
      </c>
      <c r="E2867" s="1">
        <v>45217</v>
      </c>
      <c r="F2867">
        <v>8696.25</v>
      </c>
      <c r="G2867">
        <v>484</v>
      </c>
      <c r="H2867" t="s">
        <v>6</v>
      </c>
      <c r="I2867" t="str">
        <f>_xlfn.XLOOKUP(shipments[[#This Row],[SPID]],people[SPID],people[Sales_person],"NA",0)</f>
        <v>Ches Bonnell</v>
      </c>
      <c r="J2867">
        <f>YEAR(shipments[[#This Row],[Shipdate]])</f>
        <v>2023</v>
      </c>
      <c r="K2867">
        <f>MONTH(shipments[[#This Row],[Shipdate]])</f>
        <v>10</v>
      </c>
      <c r="L2867" t="str">
        <f>TEXT(shipments[[#This Row],[Shipdate]],"mmmm")</f>
        <v>October</v>
      </c>
      <c r="M2867">
        <f>_xlfn.XLOOKUP(shipments[[#This Row],[PID]],products[PID],products[Cost_per_box],"NA",0)</f>
        <v>12.41</v>
      </c>
      <c r="N2867">
        <f>shipments[[#This Row],[Boxes]]*shipments[[#This Row],[Cost Per Box]]</f>
        <v>6006.4400000000005</v>
      </c>
      <c r="O2867">
        <f>shipments[[#This Row],[Sales Amount]]-shipments[[#This Row],[Total Cost]]</f>
        <v>2689.8099999999995</v>
      </c>
      <c r="P2867" s="9">
        <f>shipments[[#This Row],[Profit]]/shipments[[#This Row],[Sales Amount]]</f>
        <v>0.30930688515164578</v>
      </c>
    </row>
    <row r="2868" spans="1:16" x14ac:dyDescent="1">
      <c r="A2868" t="s">
        <v>2908</v>
      </c>
      <c r="B2868" t="s">
        <v>8043</v>
      </c>
      <c r="C2868" t="s">
        <v>8025</v>
      </c>
      <c r="D2868" t="s">
        <v>8034</v>
      </c>
      <c r="E2868" s="1">
        <v>45281</v>
      </c>
      <c r="F2868">
        <v>4014</v>
      </c>
      <c r="G2868">
        <v>237</v>
      </c>
      <c r="H2868" t="s">
        <v>6</v>
      </c>
      <c r="I2868" t="str">
        <f>_xlfn.XLOOKUP(shipments[[#This Row],[SPID]],people[SPID],people[Sales_person],"NA",0)</f>
        <v>Ches Bonnell</v>
      </c>
      <c r="J2868">
        <f>YEAR(shipments[[#This Row],[Shipdate]])</f>
        <v>2023</v>
      </c>
      <c r="K2868">
        <f>MONTH(shipments[[#This Row],[Shipdate]])</f>
        <v>12</v>
      </c>
      <c r="L2868" t="str">
        <f>TEXT(shipments[[#This Row],[Shipdate]],"mmmm")</f>
        <v>December</v>
      </c>
      <c r="M2868">
        <f>_xlfn.XLOOKUP(shipments[[#This Row],[PID]],products[PID],products[Cost_per_box],"NA",0)</f>
        <v>9.57</v>
      </c>
      <c r="N2868">
        <f>shipments[[#This Row],[Boxes]]*shipments[[#This Row],[Cost Per Box]]</f>
        <v>2268.09</v>
      </c>
      <c r="O2868">
        <f>shipments[[#This Row],[Sales Amount]]-shipments[[#This Row],[Total Cost]]</f>
        <v>1745.9099999999999</v>
      </c>
      <c r="P2868" s="9">
        <f>shipments[[#This Row],[Profit]]/shipments[[#This Row],[Sales Amount]]</f>
        <v>0.43495515695067261</v>
      </c>
    </row>
    <row r="2869" spans="1:16" x14ac:dyDescent="1">
      <c r="A2869" t="s">
        <v>2909</v>
      </c>
      <c r="B2869" t="s">
        <v>8043</v>
      </c>
      <c r="C2869" t="s">
        <v>8025</v>
      </c>
      <c r="D2869" t="s">
        <v>8037</v>
      </c>
      <c r="E2869" s="1">
        <v>45149</v>
      </c>
      <c r="F2869">
        <v>8928</v>
      </c>
      <c r="G2869">
        <v>558</v>
      </c>
      <c r="H2869" t="s">
        <v>6</v>
      </c>
      <c r="I2869" t="str">
        <f>_xlfn.XLOOKUP(shipments[[#This Row],[SPID]],people[SPID],people[Sales_person],"NA",0)</f>
        <v>Ches Bonnell</v>
      </c>
      <c r="J2869">
        <f>YEAR(shipments[[#This Row],[Shipdate]])</f>
        <v>2023</v>
      </c>
      <c r="K2869">
        <f>MONTH(shipments[[#This Row],[Shipdate]])</f>
        <v>8</v>
      </c>
      <c r="L2869" t="str">
        <f>TEXT(shipments[[#This Row],[Shipdate]],"mmmm")</f>
        <v>August</v>
      </c>
      <c r="M2869">
        <f>_xlfn.XLOOKUP(shipments[[#This Row],[PID]],products[PID],products[Cost_per_box],"NA",0)</f>
        <v>9.57</v>
      </c>
      <c r="N2869">
        <f>shipments[[#This Row],[Boxes]]*shipments[[#This Row],[Cost Per Box]]</f>
        <v>5340.06</v>
      </c>
      <c r="O2869">
        <f>shipments[[#This Row],[Sales Amount]]-shipments[[#This Row],[Total Cost]]</f>
        <v>3587.9399999999996</v>
      </c>
      <c r="P2869" s="9">
        <f>shipments[[#This Row],[Profit]]/shipments[[#This Row],[Sales Amount]]</f>
        <v>0.40187499999999998</v>
      </c>
    </row>
    <row r="2870" spans="1:16" x14ac:dyDescent="1">
      <c r="A2870" t="s">
        <v>2910</v>
      </c>
      <c r="B2870" t="s">
        <v>8043</v>
      </c>
      <c r="C2870" t="s">
        <v>8025</v>
      </c>
      <c r="D2870" t="s">
        <v>8032</v>
      </c>
      <c r="E2870" s="1">
        <v>44937</v>
      </c>
      <c r="F2870">
        <v>7143.75</v>
      </c>
      <c r="G2870">
        <v>511</v>
      </c>
      <c r="H2870" t="s">
        <v>6</v>
      </c>
      <c r="I2870" t="str">
        <f>_xlfn.XLOOKUP(shipments[[#This Row],[SPID]],people[SPID],people[Sales_person],"NA",0)</f>
        <v>Ches Bonnell</v>
      </c>
      <c r="J2870">
        <f>YEAR(shipments[[#This Row],[Shipdate]])</f>
        <v>2023</v>
      </c>
      <c r="K2870">
        <f>MONTH(shipments[[#This Row],[Shipdate]])</f>
        <v>1</v>
      </c>
      <c r="L2870" t="str">
        <f>TEXT(shipments[[#This Row],[Shipdate]],"mmmm")</f>
        <v>January</v>
      </c>
      <c r="M2870">
        <f>_xlfn.XLOOKUP(shipments[[#This Row],[PID]],products[PID],products[Cost_per_box],"NA",0)</f>
        <v>9.57</v>
      </c>
      <c r="N2870">
        <f>shipments[[#This Row],[Boxes]]*shipments[[#This Row],[Cost Per Box]]</f>
        <v>4890.2700000000004</v>
      </c>
      <c r="O2870">
        <f>shipments[[#This Row],[Sales Amount]]-shipments[[#This Row],[Total Cost]]</f>
        <v>2253.4799999999996</v>
      </c>
      <c r="P2870" s="9">
        <f>shipments[[#This Row],[Profit]]/shipments[[#This Row],[Sales Amount]]</f>
        <v>0.31544776902887134</v>
      </c>
    </row>
    <row r="2871" spans="1:16" x14ac:dyDescent="1">
      <c r="A2871" t="s">
        <v>2911</v>
      </c>
      <c r="B2871" t="s">
        <v>8043</v>
      </c>
      <c r="C2871" t="s">
        <v>8025</v>
      </c>
      <c r="D2871" t="s">
        <v>8033</v>
      </c>
      <c r="E2871" s="1">
        <v>44977</v>
      </c>
      <c r="F2871">
        <v>10480.5</v>
      </c>
      <c r="G2871">
        <v>656</v>
      </c>
      <c r="H2871" t="s">
        <v>6</v>
      </c>
      <c r="I2871" t="str">
        <f>_xlfn.XLOOKUP(shipments[[#This Row],[SPID]],people[SPID],people[Sales_person],"NA",0)</f>
        <v>Ches Bonnell</v>
      </c>
      <c r="J2871">
        <f>YEAR(shipments[[#This Row],[Shipdate]])</f>
        <v>2023</v>
      </c>
      <c r="K2871">
        <f>MONTH(shipments[[#This Row],[Shipdate]])</f>
        <v>2</v>
      </c>
      <c r="L2871" t="str">
        <f>TEXT(shipments[[#This Row],[Shipdate]],"mmmm")</f>
        <v>February</v>
      </c>
      <c r="M2871">
        <f>_xlfn.XLOOKUP(shipments[[#This Row],[PID]],products[PID],products[Cost_per_box],"NA",0)</f>
        <v>9.57</v>
      </c>
      <c r="N2871">
        <f>shipments[[#This Row],[Boxes]]*shipments[[#This Row],[Cost Per Box]]</f>
        <v>6277.92</v>
      </c>
      <c r="O2871">
        <f>shipments[[#This Row],[Sales Amount]]-shipments[[#This Row],[Total Cost]]</f>
        <v>4202.58</v>
      </c>
      <c r="P2871" s="9">
        <f>shipments[[#This Row],[Profit]]/shipments[[#This Row],[Sales Amount]]</f>
        <v>0.40099041076284525</v>
      </c>
    </row>
    <row r="2872" spans="1:16" x14ac:dyDescent="1">
      <c r="A2872" t="s">
        <v>2912</v>
      </c>
      <c r="B2872" t="s">
        <v>8043</v>
      </c>
      <c r="C2872" t="s">
        <v>8025</v>
      </c>
      <c r="D2872" t="s">
        <v>8034</v>
      </c>
      <c r="E2872" s="1">
        <v>45548</v>
      </c>
      <c r="F2872">
        <v>4131</v>
      </c>
      <c r="G2872">
        <v>259</v>
      </c>
      <c r="H2872" t="s">
        <v>25</v>
      </c>
      <c r="I2872" t="str">
        <f>_xlfn.XLOOKUP(shipments[[#This Row],[SPID]],people[SPID],people[Sales_person],"NA",0)</f>
        <v>Ches Bonnell</v>
      </c>
      <c r="J2872">
        <f>YEAR(shipments[[#This Row],[Shipdate]])</f>
        <v>2024</v>
      </c>
      <c r="K2872">
        <f>MONTH(shipments[[#This Row],[Shipdate]])</f>
        <v>9</v>
      </c>
      <c r="L2872" t="str">
        <f>TEXT(shipments[[#This Row],[Shipdate]],"mmmm")</f>
        <v>September</v>
      </c>
      <c r="M2872">
        <f>_xlfn.XLOOKUP(shipments[[#This Row],[PID]],products[PID],products[Cost_per_box],"NA",0)</f>
        <v>9.57</v>
      </c>
      <c r="N2872">
        <f>shipments[[#This Row],[Boxes]]*shipments[[#This Row],[Cost Per Box]]</f>
        <v>2478.63</v>
      </c>
      <c r="O2872">
        <f>shipments[[#This Row],[Sales Amount]]-shipments[[#This Row],[Total Cost]]</f>
        <v>1652.37</v>
      </c>
      <c r="P2872" s="9">
        <f>shipments[[#This Row],[Profit]]/shipments[[#This Row],[Sales Amount]]</f>
        <v>0.39999273783587508</v>
      </c>
    </row>
    <row r="2873" spans="1:16" x14ac:dyDescent="1">
      <c r="A2873" t="s">
        <v>2913</v>
      </c>
      <c r="B2873" t="s">
        <v>8043</v>
      </c>
      <c r="C2873" t="s">
        <v>8025</v>
      </c>
      <c r="D2873" t="s">
        <v>8032</v>
      </c>
      <c r="E2873" s="1">
        <v>45083</v>
      </c>
      <c r="F2873">
        <v>8471.25</v>
      </c>
      <c r="G2873">
        <v>530</v>
      </c>
      <c r="H2873" t="s">
        <v>6</v>
      </c>
      <c r="I2873" t="str">
        <f>_xlfn.XLOOKUP(shipments[[#This Row],[SPID]],people[SPID],people[Sales_person],"NA",0)</f>
        <v>Ches Bonnell</v>
      </c>
      <c r="J2873">
        <f>YEAR(shipments[[#This Row],[Shipdate]])</f>
        <v>2023</v>
      </c>
      <c r="K2873">
        <f>MONTH(shipments[[#This Row],[Shipdate]])</f>
        <v>6</v>
      </c>
      <c r="L2873" t="str">
        <f>TEXT(shipments[[#This Row],[Shipdate]],"mmmm")</f>
        <v>June</v>
      </c>
      <c r="M2873">
        <f>_xlfn.XLOOKUP(shipments[[#This Row],[PID]],products[PID],products[Cost_per_box],"NA",0)</f>
        <v>9.57</v>
      </c>
      <c r="N2873">
        <f>shipments[[#This Row],[Boxes]]*shipments[[#This Row],[Cost Per Box]]</f>
        <v>5072.1000000000004</v>
      </c>
      <c r="O2873">
        <f>shipments[[#This Row],[Sales Amount]]-shipments[[#This Row],[Total Cost]]</f>
        <v>3399.1499999999996</v>
      </c>
      <c r="P2873" s="9">
        <f>shipments[[#This Row],[Profit]]/shipments[[#This Row],[Sales Amount]]</f>
        <v>0.40125719344842847</v>
      </c>
    </row>
    <row r="2874" spans="1:16" x14ac:dyDescent="1">
      <c r="A2874" t="s">
        <v>2914</v>
      </c>
      <c r="B2874" t="s">
        <v>8043</v>
      </c>
      <c r="C2874" t="s">
        <v>8025</v>
      </c>
      <c r="D2874" t="s">
        <v>8037</v>
      </c>
      <c r="E2874" s="1">
        <v>45250</v>
      </c>
      <c r="F2874">
        <v>5258.25</v>
      </c>
      <c r="G2874">
        <v>310</v>
      </c>
      <c r="H2874" t="s">
        <v>6</v>
      </c>
      <c r="I2874" t="str">
        <f>_xlfn.XLOOKUP(shipments[[#This Row],[SPID]],people[SPID],people[Sales_person],"NA",0)</f>
        <v>Ches Bonnell</v>
      </c>
      <c r="J2874">
        <f>YEAR(shipments[[#This Row],[Shipdate]])</f>
        <v>2023</v>
      </c>
      <c r="K2874">
        <f>MONTH(shipments[[#This Row],[Shipdate]])</f>
        <v>11</v>
      </c>
      <c r="L2874" t="str">
        <f>TEXT(shipments[[#This Row],[Shipdate]],"mmmm")</f>
        <v>November</v>
      </c>
      <c r="M2874">
        <f>_xlfn.XLOOKUP(shipments[[#This Row],[PID]],products[PID],products[Cost_per_box],"NA",0)</f>
        <v>9.57</v>
      </c>
      <c r="N2874">
        <f>shipments[[#This Row],[Boxes]]*shipments[[#This Row],[Cost Per Box]]</f>
        <v>2966.7000000000003</v>
      </c>
      <c r="O2874">
        <f>shipments[[#This Row],[Sales Amount]]-shipments[[#This Row],[Total Cost]]</f>
        <v>2291.5499999999997</v>
      </c>
      <c r="P2874" s="9">
        <f>shipments[[#This Row],[Profit]]/shipments[[#This Row],[Sales Amount]]</f>
        <v>0.43580088432463265</v>
      </c>
    </row>
    <row r="2875" spans="1:16" x14ac:dyDescent="1">
      <c r="A2875" t="s">
        <v>2915</v>
      </c>
      <c r="B2875" t="s">
        <v>8043</v>
      </c>
      <c r="C2875" t="s">
        <v>8026</v>
      </c>
      <c r="D2875" t="s">
        <v>8035</v>
      </c>
      <c r="E2875" s="1">
        <v>45168</v>
      </c>
      <c r="F2875">
        <v>7947</v>
      </c>
      <c r="G2875">
        <v>795</v>
      </c>
      <c r="H2875" t="s">
        <v>6</v>
      </c>
      <c r="I2875" t="str">
        <f>_xlfn.XLOOKUP(shipments[[#This Row],[SPID]],people[SPID],people[Sales_person],"NA",0)</f>
        <v>Ches Bonnell</v>
      </c>
      <c r="J2875">
        <f>YEAR(shipments[[#This Row],[Shipdate]])</f>
        <v>2023</v>
      </c>
      <c r="K2875">
        <f>MONTH(shipments[[#This Row],[Shipdate]])</f>
        <v>8</v>
      </c>
      <c r="L2875" t="str">
        <f>TEXT(shipments[[#This Row],[Shipdate]],"mmmm")</f>
        <v>August</v>
      </c>
      <c r="M2875">
        <f>_xlfn.XLOOKUP(shipments[[#This Row],[PID]],products[PID],products[Cost_per_box],"NA",0)</f>
        <v>8.43</v>
      </c>
      <c r="N2875">
        <f>shipments[[#This Row],[Boxes]]*shipments[[#This Row],[Cost Per Box]]</f>
        <v>6701.8499999999995</v>
      </c>
      <c r="O2875">
        <f>shipments[[#This Row],[Sales Amount]]-shipments[[#This Row],[Total Cost]]</f>
        <v>1245.1500000000005</v>
      </c>
      <c r="P2875" s="9">
        <f>shipments[[#This Row],[Profit]]/shipments[[#This Row],[Sales Amount]]</f>
        <v>0.15668176670441683</v>
      </c>
    </row>
    <row r="2876" spans="1:16" x14ac:dyDescent="1">
      <c r="A2876" t="s">
        <v>2916</v>
      </c>
      <c r="B2876" t="s">
        <v>8043</v>
      </c>
      <c r="C2876" t="s">
        <v>8027</v>
      </c>
      <c r="D2876" t="s">
        <v>8033</v>
      </c>
      <c r="E2876" s="1">
        <v>45541</v>
      </c>
      <c r="F2876">
        <v>8664.75</v>
      </c>
      <c r="G2876">
        <v>788</v>
      </c>
      <c r="H2876" t="s">
        <v>25</v>
      </c>
      <c r="I2876" t="str">
        <f>_xlfn.XLOOKUP(shipments[[#This Row],[SPID]],people[SPID],people[Sales_person],"NA",0)</f>
        <v>Ches Bonnell</v>
      </c>
      <c r="J2876">
        <f>YEAR(shipments[[#This Row],[Shipdate]])</f>
        <v>2024</v>
      </c>
      <c r="K2876">
        <f>MONTH(shipments[[#This Row],[Shipdate]])</f>
        <v>9</v>
      </c>
      <c r="L2876" t="str">
        <f>TEXT(shipments[[#This Row],[Shipdate]],"mmmm")</f>
        <v>September</v>
      </c>
      <c r="M2876">
        <f>_xlfn.XLOOKUP(shipments[[#This Row],[PID]],products[PID],products[Cost_per_box],"NA",0)</f>
        <v>6.8</v>
      </c>
      <c r="N2876">
        <f>shipments[[#This Row],[Boxes]]*shipments[[#This Row],[Cost Per Box]]</f>
        <v>5358.4</v>
      </c>
      <c r="O2876">
        <f>shipments[[#This Row],[Sales Amount]]-shipments[[#This Row],[Total Cost]]</f>
        <v>3306.3500000000004</v>
      </c>
      <c r="P2876" s="9">
        <f>shipments[[#This Row],[Profit]]/shipments[[#This Row],[Sales Amount]]</f>
        <v>0.38158631235754065</v>
      </c>
    </row>
    <row r="2877" spans="1:16" x14ac:dyDescent="1">
      <c r="A2877" t="s">
        <v>2917</v>
      </c>
      <c r="B2877" t="s">
        <v>8043</v>
      </c>
      <c r="C2877" t="s">
        <v>8027</v>
      </c>
      <c r="D2877" t="s">
        <v>8035</v>
      </c>
      <c r="E2877" s="1">
        <v>45002</v>
      </c>
      <c r="F2877">
        <v>12132</v>
      </c>
      <c r="G2877">
        <v>1214</v>
      </c>
      <c r="H2877" t="s">
        <v>6</v>
      </c>
      <c r="I2877" t="str">
        <f>_xlfn.XLOOKUP(shipments[[#This Row],[SPID]],people[SPID],people[Sales_person],"NA",0)</f>
        <v>Ches Bonnell</v>
      </c>
      <c r="J2877">
        <f>YEAR(shipments[[#This Row],[Shipdate]])</f>
        <v>2023</v>
      </c>
      <c r="K2877">
        <f>MONTH(shipments[[#This Row],[Shipdate]])</f>
        <v>3</v>
      </c>
      <c r="L2877" t="str">
        <f>TEXT(shipments[[#This Row],[Shipdate]],"mmmm")</f>
        <v>March</v>
      </c>
      <c r="M2877">
        <f>_xlfn.XLOOKUP(shipments[[#This Row],[PID]],products[PID],products[Cost_per_box],"NA",0)</f>
        <v>6.8</v>
      </c>
      <c r="N2877">
        <f>shipments[[#This Row],[Boxes]]*shipments[[#This Row],[Cost Per Box]]</f>
        <v>8255.1999999999989</v>
      </c>
      <c r="O2877">
        <f>shipments[[#This Row],[Sales Amount]]-shipments[[#This Row],[Total Cost]]</f>
        <v>3876.8000000000011</v>
      </c>
      <c r="P2877" s="9">
        <f>shipments[[#This Row],[Profit]]/shipments[[#This Row],[Sales Amount]]</f>
        <v>0.31955159907682174</v>
      </c>
    </row>
    <row r="2878" spans="1:16" x14ac:dyDescent="1">
      <c r="A2878" t="s">
        <v>2918</v>
      </c>
      <c r="B2878" t="s">
        <v>8043</v>
      </c>
      <c r="C2878" t="s">
        <v>8027</v>
      </c>
      <c r="D2878" t="s">
        <v>8036</v>
      </c>
      <c r="E2878" s="1">
        <v>45314</v>
      </c>
      <c r="F2878">
        <v>2088</v>
      </c>
      <c r="G2878">
        <v>232</v>
      </c>
      <c r="H2878" t="s">
        <v>6</v>
      </c>
      <c r="I2878" t="str">
        <f>_xlfn.XLOOKUP(shipments[[#This Row],[SPID]],people[SPID],people[Sales_person],"NA",0)</f>
        <v>Ches Bonnell</v>
      </c>
      <c r="J2878">
        <f>YEAR(shipments[[#This Row],[Shipdate]])</f>
        <v>2024</v>
      </c>
      <c r="K2878">
        <f>MONTH(shipments[[#This Row],[Shipdate]])</f>
        <v>1</v>
      </c>
      <c r="L2878" t="str">
        <f>TEXT(shipments[[#This Row],[Shipdate]],"mmmm")</f>
        <v>January</v>
      </c>
      <c r="M2878">
        <f>_xlfn.XLOOKUP(shipments[[#This Row],[PID]],products[PID],products[Cost_per_box],"NA",0)</f>
        <v>6.8</v>
      </c>
      <c r="N2878">
        <f>shipments[[#This Row],[Boxes]]*shipments[[#This Row],[Cost Per Box]]</f>
        <v>1577.6</v>
      </c>
      <c r="O2878">
        <f>shipments[[#This Row],[Sales Amount]]-shipments[[#This Row],[Total Cost]]</f>
        <v>510.40000000000009</v>
      </c>
      <c r="P2878" s="9">
        <f>shipments[[#This Row],[Profit]]/shipments[[#This Row],[Sales Amount]]</f>
        <v>0.24444444444444449</v>
      </c>
    </row>
    <row r="2879" spans="1:16" x14ac:dyDescent="1">
      <c r="A2879" t="s">
        <v>2919</v>
      </c>
      <c r="B2879" t="s">
        <v>8043</v>
      </c>
      <c r="C2879" t="s">
        <v>8027</v>
      </c>
      <c r="D2879" t="s">
        <v>8033</v>
      </c>
      <c r="E2879" s="1">
        <v>45504</v>
      </c>
      <c r="F2879">
        <v>1174.5</v>
      </c>
      <c r="G2879">
        <v>131</v>
      </c>
      <c r="H2879" t="s">
        <v>17</v>
      </c>
      <c r="I2879" t="str">
        <f>_xlfn.XLOOKUP(shipments[[#This Row],[SPID]],people[SPID],people[Sales_person],"NA",0)</f>
        <v>Ches Bonnell</v>
      </c>
      <c r="J2879">
        <f>YEAR(shipments[[#This Row],[Shipdate]])</f>
        <v>2024</v>
      </c>
      <c r="K2879">
        <f>MONTH(shipments[[#This Row],[Shipdate]])</f>
        <v>7</v>
      </c>
      <c r="L2879" t="str">
        <f>TEXT(shipments[[#This Row],[Shipdate]],"mmmm")</f>
        <v>July</v>
      </c>
      <c r="M2879">
        <f>_xlfn.XLOOKUP(shipments[[#This Row],[PID]],products[PID],products[Cost_per_box],"NA",0)</f>
        <v>6.8</v>
      </c>
      <c r="N2879">
        <f>shipments[[#This Row],[Boxes]]*shipments[[#This Row],[Cost Per Box]]</f>
        <v>890.8</v>
      </c>
      <c r="O2879">
        <f>shipments[[#This Row],[Sales Amount]]-shipments[[#This Row],[Total Cost]]</f>
        <v>283.70000000000005</v>
      </c>
      <c r="P2879" s="9">
        <f>shipments[[#This Row],[Profit]]/shipments[[#This Row],[Sales Amount]]</f>
        <v>0.24154959557258412</v>
      </c>
    </row>
    <row r="2880" spans="1:16" x14ac:dyDescent="1">
      <c r="A2880" t="s">
        <v>2920</v>
      </c>
      <c r="B2880" t="s">
        <v>8043</v>
      </c>
      <c r="C2880" t="s">
        <v>8027</v>
      </c>
      <c r="D2880" t="s">
        <v>8034</v>
      </c>
      <c r="E2880" s="1">
        <v>45114</v>
      </c>
      <c r="F2880">
        <v>3575.25</v>
      </c>
      <c r="G2880">
        <v>447</v>
      </c>
      <c r="H2880" t="s">
        <v>6</v>
      </c>
      <c r="I2880" t="str">
        <f>_xlfn.XLOOKUP(shipments[[#This Row],[SPID]],people[SPID],people[Sales_person],"NA",0)</f>
        <v>Ches Bonnell</v>
      </c>
      <c r="J2880">
        <f>YEAR(shipments[[#This Row],[Shipdate]])</f>
        <v>2023</v>
      </c>
      <c r="K2880">
        <f>MONTH(shipments[[#This Row],[Shipdate]])</f>
        <v>7</v>
      </c>
      <c r="L2880" t="str">
        <f>TEXT(shipments[[#This Row],[Shipdate]],"mmmm")</f>
        <v>July</v>
      </c>
      <c r="M2880">
        <f>_xlfn.XLOOKUP(shipments[[#This Row],[PID]],products[PID],products[Cost_per_box],"NA",0)</f>
        <v>6.8</v>
      </c>
      <c r="N2880">
        <f>shipments[[#This Row],[Boxes]]*shipments[[#This Row],[Cost Per Box]]</f>
        <v>3039.6</v>
      </c>
      <c r="O2880">
        <f>shipments[[#This Row],[Sales Amount]]-shipments[[#This Row],[Total Cost]]</f>
        <v>535.65000000000009</v>
      </c>
      <c r="P2880" s="9">
        <f>shipments[[#This Row],[Profit]]/shipments[[#This Row],[Sales Amount]]</f>
        <v>0.14982169079085381</v>
      </c>
    </row>
    <row r="2881" spans="1:16" x14ac:dyDescent="1">
      <c r="A2881" t="s">
        <v>2921</v>
      </c>
      <c r="B2881" t="s">
        <v>8043</v>
      </c>
      <c r="C2881" t="s">
        <v>8028</v>
      </c>
      <c r="D2881" t="s">
        <v>8037</v>
      </c>
      <c r="E2881" s="1">
        <v>44949</v>
      </c>
      <c r="F2881">
        <v>3822.75</v>
      </c>
      <c r="G2881">
        <v>137</v>
      </c>
      <c r="H2881" t="s">
        <v>6</v>
      </c>
      <c r="I2881" t="str">
        <f>_xlfn.XLOOKUP(shipments[[#This Row],[SPID]],people[SPID],people[Sales_person],"NA",0)</f>
        <v>Ches Bonnell</v>
      </c>
      <c r="J2881">
        <f>YEAR(shipments[[#This Row],[Shipdate]])</f>
        <v>2023</v>
      </c>
      <c r="K2881">
        <f>MONTH(shipments[[#This Row],[Shipdate]])</f>
        <v>1</v>
      </c>
      <c r="L2881" t="str">
        <f>TEXT(shipments[[#This Row],[Shipdate]],"mmmm")</f>
        <v>January</v>
      </c>
      <c r="M2881">
        <f>_xlfn.XLOOKUP(shipments[[#This Row],[PID]],products[PID],products[Cost_per_box],"NA",0)</f>
        <v>5.04</v>
      </c>
      <c r="N2881">
        <f>shipments[[#This Row],[Boxes]]*shipments[[#This Row],[Cost Per Box]]</f>
        <v>690.48</v>
      </c>
      <c r="O2881">
        <f>shipments[[#This Row],[Sales Amount]]-shipments[[#This Row],[Total Cost]]</f>
        <v>3132.27</v>
      </c>
      <c r="P2881" s="9">
        <f>shipments[[#This Row],[Profit]]/shipments[[#This Row],[Sales Amount]]</f>
        <v>0.81937610359034729</v>
      </c>
    </row>
    <row r="2882" spans="1:16" x14ac:dyDescent="1">
      <c r="A2882" t="s">
        <v>2922</v>
      </c>
      <c r="B2882" t="s">
        <v>8043</v>
      </c>
      <c r="C2882" t="s">
        <v>8029</v>
      </c>
      <c r="D2882" t="s">
        <v>8032</v>
      </c>
      <c r="E2882" s="1">
        <v>45560</v>
      </c>
      <c r="F2882">
        <v>10154.25</v>
      </c>
      <c r="G2882">
        <v>1016</v>
      </c>
      <c r="H2882" t="s">
        <v>25</v>
      </c>
      <c r="I2882" t="str">
        <f>_xlfn.XLOOKUP(shipments[[#This Row],[SPID]],people[SPID],people[Sales_person],"NA",0)</f>
        <v>Ches Bonnell</v>
      </c>
      <c r="J2882">
        <f>YEAR(shipments[[#This Row],[Shipdate]])</f>
        <v>2024</v>
      </c>
      <c r="K2882">
        <f>MONTH(shipments[[#This Row],[Shipdate]])</f>
        <v>9</v>
      </c>
      <c r="L2882" t="str">
        <f>TEXT(shipments[[#This Row],[Shipdate]],"mmmm")</f>
        <v>September</v>
      </c>
      <c r="M2882">
        <f>_xlfn.XLOOKUP(shipments[[#This Row],[PID]],products[PID],products[Cost_per_box],"NA",0)</f>
        <v>2.76</v>
      </c>
      <c r="N2882">
        <f>shipments[[#This Row],[Boxes]]*shipments[[#This Row],[Cost Per Box]]</f>
        <v>2804.16</v>
      </c>
      <c r="O2882">
        <f>shipments[[#This Row],[Sales Amount]]-shipments[[#This Row],[Total Cost]]</f>
        <v>7350.09</v>
      </c>
      <c r="P2882" s="9">
        <f>shipments[[#This Row],[Profit]]/shipments[[#This Row],[Sales Amount]]</f>
        <v>0.72384371076150378</v>
      </c>
    </row>
    <row r="2883" spans="1:16" x14ac:dyDescent="1">
      <c r="A2883" t="s">
        <v>2923</v>
      </c>
      <c r="B2883" t="s">
        <v>8043</v>
      </c>
      <c r="C2883" t="s">
        <v>8029</v>
      </c>
      <c r="D2883" t="s">
        <v>8036</v>
      </c>
      <c r="E2883" s="1">
        <v>45540</v>
      </c>
      <c r="F2883">
        <v>11441.25</v>
      </c>
      <c r="G2883">
        <v>1041</v>
      </c>
      <c r="H2883" t="s">
        <v>25</v>
      </c>
      <c r="I2883" t="str">
        <f>_xlfn.XLOOKUP(shipments[[#This Row],[SPID]],people[SPID],people[Sales_person],"NA",0)</f>
        <v>Ches Bonnell</v>
      </c>
      <c r="J2883">
        <f>YEAR(shipments[[#This Row],[Shipdate]])</f>
        <v>2024</v>
      </c>
      <c r="K2883">
        <f>MONTH(shipments[[#This Row],[Shipdate]])</f>
        <v>9</v>
      </c>
      <c r="L2883" t="str">
        <f>TEXT(shipments[[#This Row],[Shipdate]],"mmmm")</f>
        <v>September</v>
      </c>
      <c r="M2883">
        <f>_xlfn.XLOOKUP(shipments[[#This Row],[PID]],products[PID],products[Cost_per_box],"NA",0)</f>
        <v>2.76</v>
      </c>
      <c r="N2883">
        <f>shipments[[#This Row],[Boxes]]*shipments[[#This Row],[Cost Per Box]]</f>
        <v>2873.16</v>
      </c>
      <c r="O2883">
        <f>shipments[[#This Row],[Sales Amount]]-shipments[[#This Row],[Total Cost]]</f>
        <v>8568.09</v>
      </c>
      <c r="P2883" s="9">
        <f>shipments[[#This Row],[Profit]]/shipments[[#This Row],[Sales Amount]]</f>
        <v>0.74887708947885945</v>
      </c>
    </row>
    <row r="2884" spans="1:16" x14ac:dyDescent="1">
      <c r="A2884" t="s">
        <v>2924</v>
      </c>
      <c r="B2884" t="s">
        <v>8043</v>
      </c>
      <c r="C2884" t="s">
        <v>8030</v>
      </c>
      <c r="D2884" t="s">
        <v>8033</v>
      </c>
      <c r="E2884" s="1">
        <v>45281</v>
      </c>
      <c r="F2884">
        <v>10037.25</v>
      </c>
      <c r="G2884">
        <v>1004</v>
      </c>
      <c r="H2884" t="s">
        <v>6</v>
      </c>
      <c r="I2884" t="str">
        <f>_xlfn.XLOOKUP(shipments[[#This Row],[SPID]],people[SPID],people[Sales_person],"NA",0)</f>
        <v>Ches Bonnell</v>
      </c>
      <c r="J2884">
        <f>YEAR(shipments[[#This Row],[Shipdate]])</f>
        <v>2023</v>
      </c>
      <c r="K2884">
        <f>MONTH(shipments[[#This Row],[Shipdate]])</f>
        <v>12</v>
      </c>
      <c r="L2884" t="str">
        <f>TEXT(shipments[[#This Row],[Shipdate]],"mmmm")</f>
        <v>December</v>
      </c>
      <c r="M2884">
        <f>_xlfn.XLOOKUP(shipments[[#This Row],[PID]],products[PID],products[Cost_per_box],"NA",0)</f>
        <v>3.32</v>
      </c>
      <c r="N2884">
        <f>shipments[[#This Row],[Boxes]]*shipments[[#This Row],[Cost Per Box]]</f>
        <v>3333.2799999999997</v>
      </c>
      <c r="O2884">
        <f>shipments[[#This Row],[Sales Amount]]-shipments[[#This Row],[Total Cost]]</f>
        <v>6703.97</v>
      </c>
      <c r="P2884" s="9">
        <f>shipments[[#This Row],[Profit]]/shipments[[#This Row],[Sales Amount]]</f>
        <v>0.6679090388303569</v>
      </c>
    </row>
    <row r="2885" spans="1:16" x14ac:dyDescent="1">
      <c r="A2885" t="s">
        <v>2925</v>
      </c>
      <c r="B2885" t="s">
        <v>8043</v>
      </c>
      <c r="C2885" t="s">
        <v>8030</v>
      </c>
      <c r="D2885" t="s">
        <v>8036</v>
      </c>
      <c r="E2885" s="1">
        <v>45526</v>
      </c>
      <c r="F2885">
        <v>6363</v>
      </c>
      <c r="G2885">
        <v>637</v>
      </c>
      <c r="H2885" t="s">
        <v>39</v>
      </c>
      <c r="I2885" t="str">
        <f>_xlfn.XLOOKUP(shipments[[#This Row],[SPID]],people[SPID],people[Sales_person],"NA",0)</f>
        <v>Ches Bonnell</v>
      </c>
      <c r="J2885">
        <f>YEAR(shipments[[#This Row],[Shipdate]])</f>
        <v>2024</v>
      </c>
      <c r="K2885">
        <f>MONTH(shipments[[#This Row],[Shipdate]])</f>
        <v>8</v>
      </c>
      <c r="L2885" t="str">
        <f>TEXT(shipments[[#This Row],[Shipdate]],"mmmm")</f>
        <v>August</v>
      </c>
      <c r="M2885">
        <f>_xlfn.XLOOKUP(shipments[[#This Row],[PID]],products[PID],products[Cost_per_box],"NA",0)</f>
        <v>3.32</v>
      </c>
      <c r="N2885">
        <f>shipments[[#This Row],[Boxes]]*shipments[[#This Row],[Cost Per Box]]</f>
        <v>2114.8399999999997</v>
      </c>
      <c r="O2885">
        <f>shipments[[#This Row],[Sales Amount]]-shipments[[#This Row],[Total Cost]]</f>
        <v>4248.16</v>
      </c>
      <c r="P2885" s="9">
        <f>shipments[[#This Row],[Profit]]/shipments[[#This Row],[Sales Amount]]</f>
        <v>0.66763476347634765</v>
      </c>
    </row>
    <row r="2886" spans="1:16" x14ac:dyDescent="1">
      <c r="A2886" t="s">
        <v>2926</v>
      </c>
      <c r="B2886" t="s">
        <v>8043</v>
      </c>
      <c r="C2886" t="s">
        <v>8030</v>
      </c>
      <c r="D2886" t="s">
        <v>8037</v>
      </c>
      <c r="E2886" s="1">
        <v>45436</v>
      </c>
      <c r="F2886">
        <v>607.5</v>
      </c>
      <c r="G2886">
        <v>68</v>
      </c>
      <c r="H2886" t="s">
        <v>6</v>
      </c>
      <c r="I2886" t="str">
        <f>_xlfn.XLOOKUP(shipments[[#This Row],[SPID]],people[SPID],people[Sales_person],"NA",0)</f>
        <v>Ches Bonnell</v>
      </c>
      <c r="J2886">
        <f>YEAR(shipments[[#This Row],[Shipdate]])</f>
        <v>2024</v>
      </c>
      <c r="K2886">
        <f>MONTH(shipments[[#This Row],[Shipdate]])</f>
        <v>5</v>
      </c>
      <c r="L2886" t="str">
        <f>TEXT(shipments[[#This Row],[Shipdate]],"mmmm")</f>
        <v>May</v>
      </c>
      <c r="M2886">
        <f>_xlfn.XLOOKUP(shipments[[#This Row],[PID]],products[PID],products[Cost_per_box],"NA",0)</f>
        <v>3.32</v>
      </c>
      <c r="N2886">
        <f>shipments[[#This Row],[Boxes]]*shipments[[#This Row],[Cost Per Box]]</f>
        <v>225.76</v>
      </c>
      <c r="O2886">
        <f>shipments[[#This Row],[Sales Amount]]-shipments[[#This Row],[Total Cost]]</f>
        <v>381.74</v>
      </c>
      <c r="P2886" s="9">
        <f>shipments[[#This Row],[Profit]]/shipments[[#This Row],[Sales Amount]]</f>
        <v>0.62837860082304531</v>
      </c>
    </row>
    <row r="2887" spans="1:16" x14ac:dyDescent="1">
      <c r="A2887" t="s">
        <v>2927</v>
      </c>
      <c r="B2887" t="s">
        <v>8043</v>
      </c>
      <c r="C2887" t="s">
        <v>8031</v>
      </c>
      <c r="D2887" t="s">
        <v>8033</v>
      </c>
      <c r="E2887" s="1">
        <v>45288</v>
      </c>
      <c r="F2887">
        <v>10575</v>
      </c>
      <c r="G2887">
        <v>504</v>
      </c>
      <c r="H2887" t="s">
        <v>6</v>
      </c>
      <c r="I2887" t="str">
        <f>_xlfn.XLOOKUP(shipments[[#This Row],[SPID]],people[SPID],people[Sales_person],"NA",0)</f>
        <v>Ches Bonnell</v>
      </c>
      <c r="J2887">
        <f>YEAR(shipments[[#This Row],[Shipdate]])</f>
        <v>2023</v>
      </c>
      <c r="K2887">
        <f>MONTH(shipments[[#This Row],[Shipdate]])</f>
        <v>12</v>
      </c>
      <c r="L2887" t="str">
        <f>TEXT(shipments[[#This Row],[Shipdate]],"mmmm")</f>
        <v>December</v>
      </c>
      <c r="M2887">
        <f>_xlfn.XLOOKUP(shipments[[#This Row],[PID]],products[PID],products[Cost_per_box],"NA",0)</f>
        <v>2.65</v>
      </c>
      <c r="N2887">
        <f>shipments[[#This Row],[Boxes]]*shipments[[#This Row],[Cost Per Box]]</f>
        <v>1335.6</v>
      </c>
      <c r="O2887">
        <f>shipments[[#This Row],[Sales Amount]]-shipments[[#This Row],[Total Cost]]</f>
        <v>9239.4</v>
      </c>
      <c r="P2887" s="9">
        <f>shipments[[#This Row],[Profit]]/shipments[[#This Row],[Sales Amount]]</f>
        <v>0.87370212765957445</v>
      </c>
    </row>
    <row r="2888" spans="1:16" x14ac:dyDescent="1">
      <c r="A2888" t="s">
        <v>2928</v>
      </c>
      <c r="B2888" t="s">
        <v>8043</v>
      </c>
      <c r="C2888" t="s">
        <v>8031</v>
      </c>
      <c r="D2888" t="s">
        <v>8035</v>
      </c>
      <c r="E2888" s="1">
        <v>45258</v>
      </c>
      <c r="F2888">
        <v>5575.5</v>
      </c>
      <c r="G2888">
        <v>294</v>
      </c>
      <c r="H2888" t="s">
        <v>6</v>
      </c>
      <c r="I2888" t="str">
        <f>_xlfn.XLOOKUP(shipments[[#This Row],[SPID]],people[SPID],people[Sales_person],"NA",0)</f>
        <v>Ches Bonnell</v>
      </c>
      <c r="J2888">
        <f>YEAR(shipments[[#This Row],[Shipdate]])</f>
        <v>2023</v>
      </c>
      <c r="K2888">
        <f>MONTH(shipments[[#This Row],[Shipdate]])</f>
        <v>11</v>
      </c>
      <c r="L2888" t="str">
        <f>TEXT(shipments[[#This Row],[Shipdate]],"mmmm")</f>
        <v>November</v>
      </c>
      <c r="M2888">
        <f>_xlfn.XLOOKUP(shipments[[#This Row],[PID]],products[PID],products[Cost_per_box],"NA",0)</f>
        <v>2.65</v>
      </c>
      <c r="N2888">
        <f>shipments[[#This Row],[Boxes]]*shipments[[#This Row],[Cost Per Box]]</f>
        <v>779.1</v>
      </c>
      <c r="O2888">
        <f>shipments[[#This Row],[Sales Amount]]-shipments[[#This Row],[Total Cost]]</f>
        <v>4796.3999999999996</v>
      </c>
      <c r="P2888" s="9">
        <f>shipments[[#This Row],[Profit]]/shipments[[#This Row],[Sales Amount]]</f>
        <v>0.86026365348399236</v>
      </c>
    </row>
    <row r="2889" spans="1:16" x14ac:dyDescent="1">
      <c r="A2889" t="s">
        <v>2929</v>
      </c>
      <c r="B2889" t="s">
        <v>8043</v>
      </c>
      <c r="C2889" t="s">
        <v>8031</v>
      </c>
      <c r="D2889" t="s">
        <v>8032</v>
      </c>
      <c r="E2889" s="1">
        <v>45078</v>
      </c>
      <c r="F2889">
        <v>5100.75</v>
      </c>
      <c r="G2889">
        <v>256</v>
      </c>
      <c r="H2889" t="s">
        <v>6</v>
      </c>
      <c r="I2889" t="str">
        <f>_xlfn.XLOOKUP(shipments[[#This Row],[SPID]],people[SPID],people[Sales_person],"NA",0)</f>
        <v>Ches Bonnell</v>
      </c>
      <c r="J2889">
        <f>YEAR(shipments[[#This Row],[Shipdate]])</f>
        <v>2023</v>
      </c>
      <c r="K2889">
        <f>MONTH(shipments[[#This Row],[Shipdate]])</f>
        <v>6</v>
      </c>
      <c r="L2889" t="str">
        <f>TEXT(shipments[[#This Row],[Shipdate]],"mmmm")</f>
        <v>June</v>
      </c>
      <c r="M2889">
        <f>_xlfn.XLOOKUP(shipments[[#This Row],[PID]],products[PID],products[Cost_per_box],"NA",0)</f>
        <v>2.65</v>
      </c>
      <c r="N2889">
        <f>shipments[[#This Row],[Boxes]]*shipments[[#This Row],[Cost Per Box]]</f>
        <v>678.4</v>
      </c>
      <c r="O2889">
        <f>shipments[[#This Row],[Sales Amount]]-shipments[[#This Row],[Total Cost]]</f>
        <v>4422.3500000000004</v>
      </c>
      <c r="P2889" s="9">
        <f>shipments[[#This Row],[Profit]]/shipments[[#This Row],[Sales Amount]]</f>
        <v>0.86699995098759997</v>
      </c>
    </row>
    <row r="2890" spans="1:16" x14ac:dyDescent="1">
      <c r="A2890" t="s">
        <v>2930</v>
      </c>
      <c r="B2890" t="s">
        <v>8043</v>
      </c>
      <c r="C2890" t="s">
        <v>8031</v>
      </c>
      <c r="D2890" t="s">
        <v>8033</v>
      </c>
      <c r="E2890" s="1">
        <v>45379</v>
      </c>
      <c r="F2890">
        <v>1453.5</v>
      </c>
      <c r="G2890">
        <v>77</v>
      </c>
      <c r="H2890" t="s">
        <v>6</v>
      </c>
      <c r="I2890" t="str">
        <f>_xlfn.XLOOKUP(shipments[[#This Row],[SPID]],people[SPID],people[Sales_person],"NA",0)</f>
        <v>Ches Bonnell</v>
      </c>
      <c r="J2890">
        <f>YEAR(shipments[[#This Row],[Shipdate]])</f>
        <v>2024</v>
      </c>
      <c r="K2890">
        <f>MONTH(shipments[[#This Row],[Shipdate]])</f>
        <v>3</v>
      </c>
      <c r="L2890" t="str">
        <f>TEXT(shipments[[#This Row],[Shipdate]],"mmmm")</f>
        <v>March</v>
      </c>
      <c r="M2890">
        <f>_xlfn.XLOOKUP(shipments[[#This Row],[PID]],products[PID],products[Cost_per_box],"NA",0)</f>
        <v>2.65</v>
      </c>
      <c r="N2890">
        <f>shipments[[#This Row],[Boxes]]*shipments[[#This Row],[Cost Per Box]]</f>
        <v>204.04999999999998</v>
      </c>
      <c r="O2890">
        <f>shipments[[#This Row],[Sales Amount]]-shipments[[#This Row],[Total Cost]]</f>
        <v>1249.45</v>
      </c>
      <c r="P2890" s="9">
        <f>shipments[[#This Row],[Profit]]/shipments[[#This Row],[Sales Amount]]</f>
        <v>0.85961472308221543</v>
      </c>
    </row>
    <row r="2891" spans="1:16" x14ac:dyDescent="1">
      <c r="A2891" t="s">
        <v>2931</v>
      </c>
      <c r="B2891" t="s">
        <v>8043</v>
      </c>
      <c r="C2891" t="s">
        <v>8010</v>
      </c>
      <c r="D2891" t="s">
        <v>8037</v>
      </c>
      <c r="E2891" s="1">
        <v>44943</v>
      </c>
      <c r="F2891">
        <v>832.5</v>
      </c>
      <c r="G2891">
        <v>60</v>
      </c>
      <c r="H2891" t="s">
        <v>6</v>
      </c>
      <c r="I2891" t="str">
        <f>_xlfn.XLOOKUP(shipments[[#This Row],[SPID]],people[SPID],people[Sales_person],"NA",0)</f>
        <v>Ches Bonnell</v>
      </c>
      <c r="J2891">
        <f>YEAR(shipments[[#This Row],[Shipdate]])</f>
        <v>2023</v>
      </c>
      <c r="K2891">
        <f>MONTH(shipments[[#This Row],[Shipdate]])</f>
        <v>1</v>
      </c>
      <c r="L2891" t="str">
        <f>TEXT(shipments[[#This Row],[Shipdate]],"mmmm")</f>
        <v>January</v>
      </c>
      <c r="M2891">
        <f>_xlfn.XLOOKUP(shipments[[#This Row],[PID]],products[PID],products[Cost_per_box],"NA",0)</f>
        <v>5.26</v>
      </c>
      <c r="N2891">
        <f>shipments[[#This Row],[Boxes]]*shipments[[#This Row],[Cost Per Box]]</f>
        <v>315.59999999999997</v>
      </c>
      <c r="O2891">
        <f>shipments[[#This Row],[Sales Amount]]-shipments[[#This Row],[Total Cost]]</f>
        <v>516.90000000000009</v>
      </c>
      <c r="P2891" s="9">
        <f>shipments[[#This Row],[Profit]]/shipments[[#This Row],[Sales Amount]]</f>
        <v>0.620900900900901</v>
      </c>
    </row>
    <row r="2892" spans="1:16" x14ac:dyDescent="1">
      <c r="A2892" t="s">
        <v>2932</v>
      </c>
      <c r="B2892" t="s">
        <v>8043</v>
      </c>
      <c r="C2892" t="s">
        <v>8010</v>
      </c>
      <c r="D2892" t="s">
        <v>8034</v>
      </c>
      <c r="E2892" s="1">
        <v>45287</v>
      </c>
      <c r="F2892">
        <v>10356.75</v>
      </c>
      <c r="G2892">
        <v>740</v>
      </c>
      <c r="H2892" t="s">
        <v>6</v>
      </c>
      <c r="I2892" t="str">
        <f>_xlfn.XLOOKUP(shipments[[#This Row],[SPID]],people[SPID],people[Sales_person],"NA",0)</f>
        <v>Ches Bonnell</v>
      </c>
      <c r="J2892">
        <f>YEAR(shipments[[#This Row],[Shipdate]])</f>
        <v>2023</v>
      </c>
      <c r="K2892">
        <f>MONTH(shipments[[#This Row],[Shipdate]])</f>
        <v>12</v>
      </c>
      <c r="L2892" t="str">
        <f>TEXT(shipments[[#This Row],[Shipdate]],"mmmm")</f>
        <v>December</v>
      </c>
      <c r="M2892">
        <f>_xlfn.XLOOKUP(shipments[[#This Row],[PID]],products[PID],products[Cost_per_box],"NA",0)</f>
        <v>5.26</v>
      </c>
      <c r="N2892">
        <f>shipments[[#This Row],[Boxes]]*shipments[[#This Row],[Cost Per Box]]</f>
        <v>3892.3999999999996</v>
      </c>
      <c r="O2892">
        <f>shipments[[#This Row],[Sales Amount]]-shipments[[#This Row],[Total Cost]]</f>
        <v>6464.35</v>
      </c>
      <c r="P2892" s="9">
        <f>shipments[[#This Row],[Profit]]/shipments[[#This Row],[Sales Amount]]</f>
        <v>0.62416781326188242</v>
      </c>
    </row>
    <row r="2893" spans="1:16" x14ac:dyDescent="1">
      <c r="A2893" t="s">
        <v>2933</v>
      </c>
      <c r="B2893" t="s">
        <v>8043</v>
      </c>
      <c r="C2893" t="s">
        <v>8010</v>
      </c>
      <c r="D2893" t="s">
        <v>8037</v>
      </c>
      <c r="E2893" s="1">
        <v>45293</v>
      </c>
      <c r="F2893">
        <v>2623.5</v>
      </c>
      <c r="G2893">
        <v>164</v>
      </c>
      <c r="H2893" t="s">
        <v>6</v>
      </c>
      <c r="I2893" t="str">
        <f>_xlfn.XLOOKUP(shipments[[#This Row],[SPID]],people[SPID],people[Sales_person],"NA",0)</f>
        <v>Ches Bonnell</v>
      </c>
      <c r="J2893">
        <f>YEAR(shipments[[#This Row],[Shipdate]])</f>
        <v>2024</v>
      </c>
      <c r="K2893">
        <f>MONTH(shipments[[#This Row],[Shipdate]])</f>
        <v>1</v>
      </c>
      <c r="L2893" t="str">
        <f>TEXT(shipments[[#This Row],[Shipdate]],"mmmm")</f>
        <v>January</v>
      </c>
      <c r="M2893">
        <f>_xlfn.XLOOKUP(shipments[[#This Row],[PID]],products[PID],products[Cost_per_box],"NA",0)</f>
        <v>5.26</v>
      </c>
      <c r="N2893">
        <f>shipments[[#This Row],[Boxes]]*shipments[[#This Row],[Cost Per Box]]</f>
        <v>862.64</v>
      </c>
      <c r="O2893">
        <f>shipments[[#This Row],[Sales Amount]]-shipments[[#This Row],[Total Cost]]</f>
        <v>1760.8600000000001</v>
      </c>
      <c r="P2893" s="9">
        <f>shipments[[#This Row],[Profit]]/shipments[[#This Row],[Sales Amount]]</f>
        <v>0.67118734514960932</v>
      </c>
    </row>
    <row r="2894" spans="1:16" x14ac:dyDescent="1">
      <c r="A2894" t="s">
        <v>2934</v>
      </c>
      <c r="B2894" t="s">
        <v>8043</v>
      </c>
      <c r="C2894" t="s">
        <v>8010</v>
      </c>
      <c r="D2894" t="s">
        <v>8032</v>
      </c>
      <c r="E2894" s="1">
        <v>44951</v>
      </c>
      <c r="F2894">
        <v>2097</v>
      </c>
      <c r="G2894">
        <v>175</v>
      </c>
      <c r="H2894" t="s">
        <v>6</v>
      </c>
      <c r="I2894" t="str">
        <f>_xlfn.XLOOKUP(shipments[[#This Row],[SPID]],people[SPID],people[Sales_person],"NA",0)</f>
        <v>Ches Bonnell</v>
      </c>
      <c r="J2894">
        <f>YEAR(shipments[[#This Row],[Shipdate]])</f>
        <v>2023</v>
      </c>
      <c r="K2894">
        <f>MONTH(shipments[[#This Row],[Shipdate]])</f>
        <v>1</v>
      </c>
      <c r="L2894" t="str">
        <f>TEXT(shipments[[#This Row],[Shipdate]],"mmmm")</f>
        <v>January</v>
      </c>
      <c r="M2894">
        <f>_xlfn.XLOOKUP(shipments[[#This Row],[PID]],products[PID],products[Cost_per_box],"NA",0)</f>
        <v>5.26</v>
      </c>
      <c r="N2894">
        <f>shipments[[#This Row],[Boxes]]*shipments[[#This Row],[Cost Per Box]]</f>
        <v>920.5</v>
      </c>
      <c r="O2894">
        <f>shipments[[#This Row],[Sales Amount]]-shipments[[#This Row],[Total Cost]]</f>
        <v>1176.5</v>
      </c>
      <c r="P2894" s="9">
        <f>shipments[[#This Row],[Profit]]/shipments[[#This Row],[Sales Amount]]</f>
        <v>0.56103958035288504</v>
      </c>
    </row>
    <row r="2895" spans="1:16" x14ac:dyDescent="1">
      <c r="A2895" t="s">
        <v>2935</v>
      </c>
      <c r="B2895" t="s">
        <v>8043</v>
      </c>
      <c r="C2895" t="s">
        <v>8010</v>
      </c>
      <c r="D2895" t="s">
        <v>8033</v>
      </c>
      <c r="E2895" s="1">
        <v>45477</v>
      </c>
      <c r="F2895">
        <v>4045.5</v>
      </c>
      <c r="G2895">
        <v>253</v>
      </c>
      <c r="H2895" t="s">
        <v>17</v>
      </c>
      <c r="I2895" t="str">
        <f>_xlfn.XLOOKUP(shipments[[#This Row],[SPID]],people[SPID],people[Sales_person],"NA",0)</f>
        <v>Ches Bonnell</v>
      </c>
      <c r="J2895">
        <f>YEAR(shipments[[#This Row],[Shipdate]])</f>
        <v>2024</v>
      </c>
      <c r="K2895">
        <f>MONTH(shipments[[#This Row],[Shipdate]])</f>
        <v>7</v>
      </c>
      <c r="L2895" t="str">
        <f>TEXT(shipments[[#This Row],[Shipdate]],"mmmm")</f>
        <v>July</v>
      </c>
      <c r="M2895">
        <f>_xlfn.XLOOKUP(shipments[[#This Row],[PID]],products[PID],products[Cost_per_box],"NA",0)</f>
        <v>5.26</v>
      </c>
      <c r="N2895">
        <f>shipments[[#This Row],[Boxes]]*shipments[[#This Row],[Cost Per Box]]</f>
        <v>1330.78</v>
      </c>
      <c r="O2895">
        <f>shipments[[#This Row],[Sales Amount]]-shipments[[#This Row],[Total Cost]]</f>
        <v>2714.7200000000003</v>
      </c>
      <c r="P2895" s="9">
        <f>shipments[[#This Row],[Profit]]/shipments[[#This Row],[Sales Amount]]</f>
        <v>0.67104684217031274</v>
      </c>
    </row>
    <row r="2896" spans="1:16" x14ac:dyDescent="1">
      <c r="A2896" t="s">
        <v>2936</v>
      </c>
      <c r="B2896" t="s">
        <v>8043</v>
      </c>
      <c r="C2896" t="s">
        <v>8010</v>
      </c>
      <c r="D2896" t="s">
        <v>8036</v>
      </c>
      <c r="E2896" s="1">
        <v>45280</v>
      </c>
      <c r="F2896">
        <v>74.25</v>
      </c>
      <c r="G2896">
        <v>6</v>
      </c>
      <c r="H2896" t="s">
        <v>6</v>
      </c>
      <c r="I2896" t="str">
        <f>_xlfn.XLOOKUP(shipments[[#This Row],[SPID]],people[SPID],people[Sales_person],"NA",0)</f>
        <v>Ches Bonnell</v>
      </c>
      <c r="J2896">
        <f>YEAR(shipments[[#This Row],[Shipdate]])</f>
        <v>2023</v>
      </c>
      <c r="K2896">
        <f>MONTH(shipments[[#This Row],[Shipdate]])</f>
        <v>12</v>
      </c>
      <c r="L2896" t="str">
        <f>TEXT(shipments[[#This Row],[Shipdate]],"mmmm")</f>
        <v>December</v>
      </c>
      <c r="M2896">
        <f>_xlfn.XLOOKUP(shipments[[#This Row],[PID]],products[PID],products[Cost_per_box],"NA",0)</f>
        <v>5.26</v>
      </c>
      <c r="N2896">
        <f>shipments[[#This Row],[Boxes]]*shipments[[#This Row],[Cost Per Box]]</f>
        <v>31.56</v>
      </c>
      <c r="O2896">
        <f>shipments[[#This Row],[Sales Amount]]-shipments[[#This Row],[Total Cost]]</f>
        <v>42.69</v>
      </c>
      <c r="P2896" s="9">
        <f>shipments[[#This Row],[Profit]]/shipments[[#This Row],[Sales Amount]]</f>
        <v>0.57494949494949488</v>
      </c>
    </row>
    <row r="2897" spans="1:16" x14ac:dyDescent="1">
      <c r="A2897" t="s">
        <v>2937</v>
      </c>
      <c r="B2897" t="s">
        <v>8043</v>
      </c>
      <c r="C2897" t="s">
        <v>8013</v>
      </c>
      <c r="D2897" t="s">
        <v>8035</v>
      </c>
      <c r="E2897" s="1">
        <v>45149</v>
      </c>
      <c r="F2897">
        <v>879.75</v>
      </c>
      <c r="G2897">
        <v>110</v>
      </c>
      <c r="H2897" t="s">
        <v>6</v>
      </c>
      <c r="I2897" t="str">
        <f>_xlfn.XLOOKUP(shipments[[#This Row],[SPID]],people[SPID],people[Sales_person],"NA",0)</f>
        <v>Ches Bonnell</v>
      </c>
      <c r="J2897">
        <f>YEAR(shipments[[#This Row],[Shipdate]])</f>
        <v>2023</v>
      </c>
      <c r="K2897">
        <f>MONTH(shipments[[#This Row],[Shipdate]])</f>
        <v>8</v>
      </c>
      <c r="L2897" t="str">
        <f>TEXT(shipments[[#This Row],[Shipdate]],"mmmm")</f>
        <v>August</v>
      </c>
      <c r="M2897">
        <f>_xlfn.XLOOKUP(shipments[[#This Row],[PID]],products[PID],products[Cost_per_box],"NA",0)</f>
        <v>3.85</v>
      </c>
      <c r="N2897">
        <f>shipments[[#This Row],[Boxes]]*shipments[[#This Row],[Cost Per Box]]</f>
        <v>423.5</v>
      </c>
      <c r="O2897">
        <f>shipments[[#This Row],[Sales Amount]]-shipments[[#This Row],[Total Cost]]</f>
        <v>456.25</v>
      </c>
      <c r="P2897" s="9">
        <f>shipments[[#This Row],[Profit]]/shipments[[#This Row],[Sales Amount]]</f>
        <v>0.51861324239840867</v>
      </c>
    </row>
    <row r="2898" spans="1:16" x14ac:dyDescent="1">
      <c r="A2898" t="s">
        <v>2938</v>
      </c>
      <c r="B2898" t="s">
        <v>8043</v>
      </c>
      <c r="C2898" t="s">
        <v>8013</v>
      </c>
      <c r="D2898" t="s">
        <v>8033</v>
      </c>
      <c r="E2898" s="1">
        <v>45471</v>
      </c>
      <c r="F2898">
        <v>2700</v>
      </c>
      <c r="G2898">
        <v>386</v>
      </c>
      <c r="H2898" t="s">
        <v>6</v>
      </c>
      <c r="I2898" t="str">
        <f>_xlfn.XLOOKUP(shipments[[#This Row],[SPID]],people[SPID],people[Sales_person],"NA",0)</f>
        <v>Ches Bonnell</v>
      </c>
      <c r="J2898">
        <f>YEAR(shipments[[#This Row],[Shipdate]])</f>
        <v>2024</v>
      </c>
      <c r="K2898">
        <f>MONTH(shipments[[#This Row],[Shipdate]])</f>
        <v>6</v>
      </c>
      <c r="L2898" t="str">
        <f>TEXT(shipments[[#This Row],[Shipdate]],"mmmm")</f>
        <v>June</v>
      </c>
      <c r="M2898">
        <f>_xlfn.XLOOKUP(shipments[[#This Row],[PID]],products[PID],products[Cost_per_box],"NA",0)</f>
        <v>3.85</v>
      </c>
      <c r="N2898">
        <f>shipments[[#This Row],[Boxes]]*shipments[[#This Row],[Cost Per Box]]</f>
        <v>1486.1000000000001</v>
      </c>
      <c r="O2898">
        <f>shipments[[#This Row],[Sales Amount]]-shipments[[#This Row],[Total Cost]]</f>
        <v>1213.8999999999999</v>
      </c>
      <c r="P2898" s="9">
        <f>shipments[[#This Row],[Profit]]/shipments[[#This Row],[Sales Amount]]</f>
        <v>0.44959259259259254</v>
      </c>
    </row>
    <row r="2899" spans="1:16" x14ac:dyDescent="1">
      <c r="A2899" t="s">
        <v>2939</v>
      </c>
      <c r="B2899" t="s">
        <v>8043</v>
      </c>
      <c r="C2899" t="s">
        <v>8013</v>
      </c>
      <c r="D2899" t="s">
        <v>8036</v>
      </c>
      <c r="E2899" s="1">
        <v>45415</v>
      </c>
      <c r="F2899">
        <v>5046.75</v>
      </c>
      <c r="G2899">
        <v>721</v>
      </c>
      <c r="H2899" t="s">
        <v>6</v>
      </c>
      <c r="I2899" t="str">
        <f>_xlfn.XLOOKUP(shipments[[#This Row],[SPID]],people[SPID],people[Sales_person],"NA",0)</f>
        <v>Ches Bonnell</v>
      </c>
      <c r="J2899">
        <f>YEAR(shipments[[#This Row],[Shipdate]])</f>
        <v>2024</v>
      </c>
      <c r="K2899">
        <f>MONTH(shipments[[#This Row],[Shipdate]])</f>
        <v>5</v>
      </c>
      <c r="L2899" t="str">
        <f>TEXT(shipments[[#This Row],[Shipdate]],"mmmm")</f>
        <v>May</v>
      </c>
      <c r="M2899">
        <f>_xlfn.XLOOKUP(shipments[[#This Row],[PID]],products[PID],products[Cost_per_box],"NA",0)</f>
        <v>3.85</v>
      </c>
      <c r="N2899">
        <f>shipments[[#This Row],[Boxes]]*shipments[[#This Row],[Cost Per Box]]</f>
        <v>2775.85</v>
      </c>
      <c r="O2899">
        <f>shipments[[#This Row],[Sales Amount]]-shipments[[#This Row],[Total Cost]]</f>
        <v>2270.9</v>
      </c>
      <c r="P2899" s="9">
        <f>shipments[[#This Row],[Profit]]/shipments[[#This Row],[Sales Amount]]</f>
        <v>0.44997275474315157</v>
      </c>
    </row>
    <row r="2900" spans="1:16" x14ac:dyDescent="1">
      <c r="A2900" t="s">
        <v>2940</v>
      </c>
      <c r="B2900" t="s">
        <v>8043</v>
      </c>
      <c r="C2900" t="s">
        <v>8013</v>
      </c>
      <c r="D2900" t="s">
        <v>8037</v>
      </c>
      <c r="E2900" s="1">
        <v>45467</v>
      </c>
      <c r="F2900">
        <v>4014</v>
      </c>
      <c r="G2900">
        <v>446</v>
      </c>
      <c r="H2900" t="s">
        <v>6</v>
      </c>
      <c r="I2900" t="str">
        <f>_xlfn.XLOOKUP(shipments[[#This Row],[SPID]],people[SPID],people[Sales_person],"NA",0)</f>
        <v>Ches Bonnell</v>
      </c>
      <c r="J2900">
        <f>YEAR(shipments[[#This Row],[Shipdate]])</f>
        <v>2024</v>
      </c>
      <c r="K2900">
        <f>MONTH(shipments[[#This Row],[Shipdate]])</f>
        <v>6</v>
      </c>
      <c r="L2900" t="str">
        <f>TEXT(shipments[[#This Row],[Shipdate]],"mmmm")</f>
        <v>June</v>
      </c>
      <c r="M2900">
        <f>_xlfn.XLOOKUP(shipments[[#This Row],[PID]],products[PID],products[Cost_per_box],"NA",0)</f>
        <v>3.85</v>
      </c>
      <c r="N2900">
        <f>shipments[[#This Row],[Boxes]]*shipments[[#This Row],[Cost Per Box]]</f>
        <v>1717.1000000000001</v>
      </c>
      <c r="O2900">
        <f>shipments[[#This Row],[Sales Amount]]-shipments[[#This Row],[Total Cost]]</f>
        <v>2296.8999999999996</v>
      </c>
      <c r="P2900" s="9">
        <f>shipments[[#This Row],[Profit]]/shipments[[#This Row],[Sales Amount]]</f>
        <v>0.57222222222222208</v>
      </c>
    </row>
    <row r="2901" spans="1:16" x14ac:dyDescent="1">
      <c r="A2901" t="s">
        <v>2941</v>
      </c>
      <c r="B2901" t="s">
        <v>8043</v>
      </c>
      <c r="C2901" t="s">
        <v>8014</v>
      </c>
      <c r="D2901" t="s">
        <v>8032</v>
      </c>
      <c r="E2901" s="1">
        <v>45415</v>
      </c>
      <c r="F2901">
        <v>263.25</v>
      </c>
      <c r="G2901">
        <v>33</v>
      </c>
      <c r="H2901" t="s">
        <v>6</v>
      </c>
      <c r="I2901" t="str">
        <f>_xlfn.XLOOKUP(shipments[[#This Row],[SPID]],people[SPID],people[Sales_person],"NA",0)</f>
        <v>Ches Bonnell</v>
      </c>
      <c r="J2901">
        <f>YEAR(shipments[[#This Row],[Shipdate]])</f>
        <v>2024</v>
      </c>
      <c r="K2901">
        <f>MONTH(shipments[[#This Row],[Shipdate]])</f>
        <v>5</v>
      </c>
      <c r="L2901" t="str">
        <f>TEXT(shipments[[#This Row],[Shipdate]],"mmmm")</f>
        <v>May</v>
      </c>
      <c r="M2901">
        <f>_xlfn.XLOOKUP(shipments[[#This Row],[PID]],products[PID],products[Cost_per_box],"NA",0)</f>
        <v>5.72</v>
      </c>
      <c r="N2901">
        <f>shipments[[#This Row],[Boxes]]*shipments[[#This Row],[Cost Per Box]]</f>
        <v>188.76</v>
      </c>
      <c r="O2901">
        <f>shipments[[#This Row],[Sales Amount]]-shipments[[#This Row],[Total Cost]]</f>
        <v>74.490000000000009</v>
      </c>
      <c r="P2901" s="9">
        <f>shipments[[#This Row],[Profit]]/shipments[[#This Row],[Sales Amount]]</f>
        <v>0.28296296296296297</v>
      </c>
    </row>
    <row r="2902" spans="1:16" x14ac:dyDescent="1">
      <c r="A2902" t="s">
        <v>2942</v>
      </c>
      <c r="B2902" t="s">
        <v>8043</v>
      </c>
      <c r="C2902" t="s">
        <v>8014</v>
      </c>
      <c r="D2902" t="s">
        <v>8032</v>
      </c>
      <c r="E2902" s="1">
        <v>45546</v>
      </c>
      <c r="F2902">
        <v>2583</v>
      </c>
      <c r="G2902">
        <v>517</v>
      </c>
      <c r="H2902" t="s">
        <v>25</v>
      </c>
      <c r="I2902" t="str">
        <f>_xlfn.XLOOKUP(shipments[[#This Row],[SPID]],people[SPID],people[Sales_person],"NA",0)</f>
        <v>Ches Bonnell</v>
      </c>
      <c r="J2902">
        <f>YEAR(shipments[[#This Row],[Shipdate]])</f>
        <v>2024</v>
      </c>
      <c r="K2902">
        <f>MONTH(shipments[[#This Row],[Shipdate]])</f>
        <v>9</v>
      </c>
      <c r="L2902" t="str">
        <f>TEXT(shipments[[#This Row],[Shipdate]],"mmmm")</f>
        <v>September</v>
      </c>
      <c r="M2902">
        <f>_xlfn.XLOOKUP(shipments[[#This Row],[PID]],products[PID],products[Cost_per_box],"NA",0)</f>
        <v>5.72</v>
      </c>
      <c r="N2902">
        <f>shipments[[#This Row],[Boxes]]*shipments[[#This Row],[Cost Per Box]]</f>
        <v>2957.24</v>
      </c>
      <c r="O2902">
        <f>shipments[[#This Row],[Sales Amount]]-shipments[[#This Row],[Total Cost]]</f>
        <v>-374.23999999999978</v>
      </c>
      <c r="P2902" s="9">
        <f>shipments[[#This Row],[Profit]]/shipments[[#This Row],[Sales Amount]]</f>
        <v>-0.14488579171505991</v>
      </c>
    </row>
    <row r="2903" spans="1:16" x14ac:dyDescent="1">
      <c r="A2903" t="s">
        <v>2943</v>
      </c>
      <c r="B2903" t="s">
        <v>8043</v>
      </c>
      <c r="C2903" t="s">
        <v>8014</v>
      </c>
      <c r="D2903" t="s">
        <v>8037</v>
      </c>
      <c r="E2903" s="1">
        <v>45272</v>
      </c>
      <c r="F2903">
        <v>6511.5</v>
      </c>
      <c r="G2903">
        <v>931</v>
      </c>
      <c r="H2903" t="s">
        <v>6</v>
      </c>
      <c r="I2903" t="str">
        <f>_xlfn.XLOOKUP(shipments[[#This Row],[SPID]],people[SPID],people[Sales_person],"NA",0)</f>
        <v>Ches Bonnell</v>
      </c>
      <c r="J2903">
        <f>YEAR(shipments[[#This Row],[Shipdate]])</f>
        <v>2023</v>
      </c>
      <c r="K2903">
        <f>MONTH(shipments[[#This Row],[Shipdate]])</f>
        <v>12</v>
      </c>
      <c r="L2903" t="str">
        <f>TEXT(shipments[[#This Row],[Shipdate]],"mmmm")</f>
        <v>December</v>
      </c>
      <c r="M2903">
        <f>_xlfn.XLOOKUP(shipments[[#This Row],[PID]],products[PID],products[Cost_per_box],"NA",0)</f>
        <v>5.72</v>
      </c>
      <c r="N2903">
        <f>shipments[[#This Row],[Boxes]]*shipments[[#This Row],[Cost Per Box]]</f>
        <v>5325.32</v>
      </c>
      <c r="O2903">
        <f>shipments[[#This Row],[Sales Amount]]-shipments[[#This Row],[Total Cost]]</f>
        <v>1186.1800000000003</v>
      </c>
      <c r="P2903" s="9">
        <f>shipments[[#This Row],[Profit]]/shipments[[#This Row],[Sales Amount]]</f>
        <v>0.18216693542194584</v>
      </c>
    </row>
    <row r="2904" spans="1:16" x14ac:dyDescent="1">
      <c r="A2904" t="s">
        <v>2944</v>
      </c>
      <c r="B2904" t="s">
        <v>8043</v>
      </c>
      <c r="C2904" t="s">
        <v>8014</v>
      </c>
      <c r="D2904" t="s">
        <v>8032</v>
      </c>
      <c r="E2904" s="1">
        <v>45303</v>
      </c>
      <c r="F2904">
        <v>1120.5</v>
      </c>
      <c r="G2904">
        <v>161</v>
      </c>
      <c r="H2904" t="s">
        <v>39</v>
      </c>
      <c r="I2904" t="str">
        <f>_xlfn.XLOOKUP(shipments[[#This Row],[SPID]],people[SPID],people[Sales_person],"NA",0)</f>
        <v>Ches Bonnell</v>
      </c>
      <c r="J2904">
        <f>YEAR(shipments[[#This Row],[Shipdate]])</f>
        <v>2024</v>
      </c>
      <c r="K2904">
        <f>MONTH(shipments[[#This Row],[Shipdate]])</f>
        <v>1</v>
      </c>
      <c r="L2904" t="str">
        <f>TEXT(shipments[[#This Row],[Shipdate]],"mmmm")</f>
        <v>January</v>
      </c>
      <c r="M2904">
        <f>_xlfn.XLOOKUP(shipments[[#This Row],[PID]],products[PID],products[Cost_per_box],"NA",0)</f>
        <v>5.72</v>
      </c>
      <c r="N2904">
        <f>shipments[[#This Row],[Boxes]]*shipments[[#This Row],[Cost Per Box]]</f>
        <v>920.92</v>
      </c>
      <c r="O2904">
        <f>shipments[[#This Row],[Sales Amount]]-shipments[[#This Row],[Total Cost]]</f>
        <v>199.58000000000004</v>
      </c>
      <c r="P2904" s="9">
        <f>shipments[[#This Row],[Profit]]/shipments[[#This Row],[Sales Amount]]</f>
        <v>0.17811691209281574</v>
      </c>
    </row>
    <row r="2905" spans="1:16" x14ac:dyDescent="1">
      <c r="A2905" t="s">
        <v>2945</v>
      </c>
      <c r="B2905" t="s">
        <v>8043</v>
      </c>
      <c r="C2905" t="s">
        <v>8015</v>
      </c>
      <c r="D2905" t="s">
        <v>8033</v>
      </c>
      <c r="E2905" s="1">
        <v>45264</v>
      </c>
      <c r="F2905">
        <v>1759.5</v>
      </c>
      <c r="G2905">
        <v>68</v>
      </c>
      <c r="H2905" t="s">
        <v>6</v>
      </c>
      <c r="I2905" t="str">
        <f>_xlfn.XLOOKUP(shipments[[#This Row],[SPID]],people[SPID],people[Sales_person],"NA",0)</f>
        <v>Ches Bonnell</v>
      </c>
      <c r="J2905">
        <f>YEAR(shipments[[#This Row],[Shipdate]])</f>
        <v>2023</v>
      </c>
      <c r="K2905">
        <f>MONTH(shipments[[#This Row],[Shipdate]])</f>
        <v>12</v>
      </c>
      <c r="L2905" t="str">
        <f>TEXT(shipments[[#This Row],[Shipdate]],"mmmm")</f>
        <v>December</v>
      </c>
      <c r="M2905">
        <f>_xlfn.XLOOKUP(shipments[[#This Row],[PID]],products[PID],products[Cost_per_box],"NA",0)</f>
        <v>6.31</v>
      </c>
      <c r="N2905">
        <f>shipments[[#This Row],[Boxes]]*shipments[[#This Row],[Cost Per Box]]</f>
        <v>429.08</v>
      </c>
      <c r="O2905">
        <f>shipments[[#This Row],[Sales Amount]]-shipments[[#This Row],[Total Cost]]</f>
        <v>1330.42</v>
      </c>
      <c r="P2905" s="9">
        <f>shipments[[#This Row],[Profit]]/shipments[[#This Row],[Sales Amount]]</f>
        <v>0.75613526570048317</v>
      </c>
    </row>
    <row r="2906" spans="1:16" x14ac:dyDescent="1">
      <c r="A2906" t="s">
        <v>2946</v>
      </c>
      <c r="B2906" t="s">
        <v>8043</v>
      </c>
      <c r="C2906" t="s">
        <v>8015</v>
      </c>
      <c r="D2906" t="s">
        <v>8035</v>
      </c>
      <c r="E2906" s="1">
        <v>45562</v>
      </c>
      <c r="F2906">
        <v>6655.5</v>
      </c>
      <c r="G2906">
        <v>278</v>
      </c>
      <c r="H2906" t="s">
        <v>25</v>
      </c>
      <c r="I2906" t="str">
        <f>_xlfn.XLOOKUP(shipments[[#This Row],[SPID]],people[SPID],people[Sales_person],"NA",0)</f>
        <v>Ches Bonnell</v>
      </c>
      <c r="J2906">
        <f>YEAR(shipments[[#This Row],[Shipdate]])</f>
        <v>2024</v>
      </c>
      <c r="K2906">
        <f>MONTH(shipments[[#This Row],[Shipdate]])</f>
        <v>9</v>
      </c>
      <c r="L2906" t="str">
        <f>TEXT(shipments[[#This Row],[Shipdate]],"mmmm")</f>
        <v>September</v>
      </c>
      <c r="M2906">
        <f>_xlfn.XLOOKUP(shipments[[#This Row],[PID]],products[PID],products[Cost_per_box],"NA",0)</f>
        <v>6.31</v>
      </c>
      <c r="N2906">
        <f>shipments[[#This Row],[Boxes]]*shipments[[#This Row],[Cost Per Box]]</f>
        <v>1754.1799999999998</v>
      </c>
      <c r="O2906">
        <f>shipments[[#This Row],[Sales Amount]]-shipments[[#This Row],[Total Cost]]</f>
        <v>4901.32</v>
      </c>
      <c r="P2906" s="9">
        <f>shipments[[#This Row],[Profit]]/shipments[[#This Row],[Sales Amount]]</f>
        <v>0.73643152280069113</v>
      </c>
    </row>
    <row r="2907" spans="1:16" x14ac:dyDescent="1">
      <c r="A2907" t="s">
        <v>2947</v>
      </c>
      <c r="B2907" t="s">
        <v>8043</v>
      </c>
      <c r="C2907" t="s">
        <v>8016</v>
      </c>
      <c r="D2907" t="s">
        <v>8032</v>
      </c>
      <c r="E2907" s="1">
        <v>45244</v>
      </c>
      <c r="F2907">
        <v>5580</v>
      </c>
      <c r="G2907">
        <v>215</v>
      </c>
      <c r="H2907" t="s">
        <v>6</v>
      </c>
      <c r="I2907" t="str">
        <f>_xlfn.XLOOKUP(shipments[[#This Row],[SPID]],people[SPID],people[Sales_person],"NA",0)</f>
        <v>Ches Bonnell</v>
      </c>
      <c r="J2907">
        <f>YEAR(shipments[[#This Row],[Shipdate]])</f>
        <v>2023</v>
      </c>
      <c r="K2907">
        <f>MONTH(shipments[[#This Row],[Shipdate]])</f>
        <v>11</v>
      </c>
      <c r="L2907" t="str">
        <f>TEXT(shipments[[#This Row],[Shipdate]],"mmmm")</f>
        <v>November</v>
      </c>
      <c r="M2907">
        <f>_xlfn.XLOOKUP(shipments[[#This Row],[PID]],products[PID],products[Cost_per_box],"NA",0)</f>
        <v>9.94</v>
      </c>
      <c r="N2907">
        <f>shipments[[#This Row],[Boxes]]*shipments[[#This Row],[Cost Per Box]]</f>
        <v>2137.1</v>
      </c>
      <c r="O2907">
        <f>shipments[[#This Row],[Sales Amount]]-shipments[[#This Row],[Total Cost]]</f>
        <v>3442.9</v>
      </c>
      <c r="P2907" s="9">
        <f>shipments[[#This Row],[Profit]]/shipments[[#This Row],[Sales Amount]]</f>
        <v>0.61700716845878134</v>
      </c>
    </row>
    <row r="2908" spans="1:16" x14ac:dyDescent="1">
      <c r="A2908" t="s">
        <v>2948</v>
      </c>
      <c r="B2908" t="s">
        <v>8043</v>
      </c>
      <c r="C2908" t="s">
        <v>8016</v>
      </c>
      <c r="D2908" t="s">
        <v>8036</v>
      </c>
      <c r="E2908" s="1">
        <v>45224</v>
      </c>
      <c r="F2908">
        <v>5667.75</v>
      </c>
      <c r="G2908">
        <v>218</v>
      </c>
      <c r="H2908" t="s">
        <v>6</v>
      </c>
      <c r="I2908" t="str">
        <f>_xlfn.XLOOKUP(shipments[[#This Row],[SPID]],people[SPID],people[Sales_person],"NA",0)</f>
        <v>Ches Bonnell</v>
      </c>
      <c r="J2908">
        <f>YEAR(shipments[[#This Row],[Shipdate]])</f>
        <v>2023</v>
      </c>
      <c r="K2908">
        <f>MONTH(shipments[[#This Row],[Shipdate]])</f>
        <v>10</v>
      </c>
      <c r="L2908" t="str">
        <f>TEXT(shipments[[#This Row],[Shipdate]],"mmmm")</f>
        <v>October</v>
      </c>
      <c r="M2908">
        <f>_xlfn.XLOOKUP(shipments[[#This Row],[PID]],products[PID],products[Cost_per_box],"NA",0)</f>
        <v>9.94</v>
      </c>
      <c r="N2908">
        <f>shipments[[#This Row],[Boxes]]*shipments[[#This Row],[Cost Per Box]]</f>
        <v>2166.92</v>
      </c>
      <c r="O2908">
        <f>shipments[[#This Row],[Sales Amount]]-shipments[[#This Row],[Total Cost]]</f>
        <v>3500.83</v>
      </c>
      <c r="P2908" s="9">
        <f>shipments[[#This Row],[Profit]]/shipments[[#This Row],[Sales Amount]]</f>
        <v>0.61767544440033517</v>
      </c>
    </row>
    <row r="2909" spans="1:16" x14ac:dyDescent="1">
      <c r="A2909" t="s">
        <v>2949</v>
      </c>
      <c r="B2909" t="s">
        <v>8043</v>
      </c>
      <c r="C2909" t="s">
        <v>8016</v>
      </c>
      <c r="D2909" t="s">
        <v>8033</v>
      </c>
      <c r="E2909" s="1">
        <v>45482</v>
      </c>
      <c r="F2909">
        <v>5208.75</v>
      </c>
      <c r="G2909">
        <v>209</v>
      </c>
      <c r="H2909" t="s">
        <v>17</v>
      </c>
      <c r="I2909" t="str">
        <f>_xlfn.XLOOKUP(shipments[[#This Row],[SPID]],people[SPID],people[Sales_person],"NA",0)</f>
        <v>Ches Bonnell</v>
      </c>
      <c r="J2909">
        <f>YEAR(shipments[[#This Row],[Shipdate]])</f>
        <v>2024</v>
      </c>
      <c r="K2909">
        <f>MONTH(shipments[[#This Row],[Shipdate]])</f>
        <v>7</v>
      </c>
      <c r="L2909" t="str">
        <f>TEXT(shipments[[#This Row],[Shipdate]],"mmmm")</f>
        <v>July</v>
      </c>
      <c r="M2909">
        <f>_xlfn.XLOOKUP(shipments[[#This Row],[PID]],products[PID],products[Cost_per_box],"NA",0)</f>
        <v>9.94</v>
      </c>
      <c r="N2909">
        <f>shipments[[#This Row],[Boxes]]*shipments[[#This Row],[Cost Per Box]]</f>
        <v>2077.46</v>
      </c>
      <c r="O2909">
        <f>shipments[[#This Row],[Sales Amount]]-shipments[[#This Row],[Total Cost]]</f>
        <v>3131.29</v>
      </c>
      <c r="P2909" s="9">
        <f>shipments[[#This Row],[Profit]]/shipments[[#This Row],[Sales Amount]]</f>
        <v>0.60115958723302132</v>
      </c>
    </row>
    <row r="2910" spans="1:16" x14ac:dyDescent="1">
      <c r="A2910" t="s">
        <v>2950</v>
      </c>
      <c r="B2910" t="s">
        <v>8043</v>
      </c>
      <c r="C2910" t="s">
        <v>8016</v>
      </c>
      <c r="D2910" t="s">
        <v>8037</v>
      </c>
      <c r="E2910" s="1">
        <v>45288</v>
      </c>
      <c r="F2910">
        <v>4927.5</v>
      </c>
      <c r="G2910">
        <v>190</v>
      </c>
      <c r="H2910" t="s">
        <v>6</v>
      </c>
      <c r="I2910" t="str">
        <f>_xlfn.XLOOKUP(shipments[[#This Row],[SPID]],people[SPID],people[Sales_person],"NA",0)</f>
        <v>Ches Bonnell</v>
      </c>
      <c r="J2910">
        <f>YEAR(shipments[[#This Row],[Shipdate]])</f>
        <v>2023</v>
      </c>
      <c r="K2910">
        <f>MONTH(shipments[[#This Row],[Shipdate]])</f>
        <v>12</v>
      </c>
      <c r="L2910" t="str">
        <f>TEXT(shipments[[#This Row],[Shipdate]],"mmmm")</f>
        <v>December</v>
      </c>
      <c r="M2910">
        <f>_xlfn.XLOOKUP(shipments[[#This Row],[PID]],products[PID],products[Cost_per_box],"NA",0)</f>
        <v>9.94</v>
      </c>
      <c r="N2910">
        <f>shipments[[#This Row],[Boxes]]*shipments[[#This Row],[Cost Per Box]]</f>
        <v>1888.6</v>
      </c>
      <c r="O2910">
        <f>shipments[[#This Row],[Sales Amount]]-shipments[[#This Row],[Total Cost]]</f>
        <v>3038.9</v>
      </c>
      <c r="P2910" s="9">
        <f>shipments[[#This Row],[Profit]]/shipments[[#This Row],[Sales Amount]]</f>
        <v>0.61672247590055806</v>
      </c>
    </row>
    <row r="2911" spans="1:16" x14ac:dyDescent="1">
      <c r="A2911" t="s">
        <v>2951</v>
      </c>
      <c r="B2911" t="s">
        <v>8043</v>
      </c>
      <c r="C2911" t="s">
        <v>8016</v>
      </c>
      <c r="D2911" t="s">
        <v>8037</v>
      </c>
      <c r="E2911" s="1">
        <v>45062</v>
      </c>
      <c r="F2911">
        <v>4659.75</v>
      </c>
      <c r="G2911">
        <v>173</v>
      </c>
      <c r="H2911" t="s">
        <v>6</v>
      </c>
      <c r="I2911" t="str">
        <f>_xlfn.XLOOKUP(shipments[[#This Row],[SPID]],people[SPID],people[Sales_person],"NA",0)</f>
        <v>Ches Bonnell</v>
      </c>
      <c r="J2911">
        <f>YEAR(shipments[[#This Row],[Shipdate]])</f>
        <v>2023</v>
      </c>
      <c r="K2911">
        <f>MONTH(shipments[[#This Row],[Shipdate]])</f>
        <v>5</v>
      </c>
      <c r="L2911" t="str">
        <f>TEXT(shipments[[#This Row],[Shipdate]],"mmmm")</f>
        <v>May</v>
      </c>
      <c r="M2911">
        <f>_xlfn.XLOOKUP(shipments[[#This Row],[PID]],products[PID],products[Cost_per_box],"NA",0)</f>
        <v>9.94</v>
      </c>
      <c r="N2911">
        <f>shipments[[#This Row],[Boxes]]*shipments[[#This Row],[Cost Per Box]]</f>
        <v>1719.62</v>
      </c>
      <c r="O2911">
        <f>shipments[[#This Row],[Sales Amount]]-shipments[[#This Row],[Total Cost]]</f>
        <v>2940.13</v>
      </c>
      <c r="P2911" s="9">
        <f>shipments[[#This Row],[Profit]]/shipments[[#This Row],[Sales Amount]]</f>
        <v>0.63096303449755886</v>
      </c>
    </row>
    <row r="2912" spans="1:16" x14ac:dyDescent="1">
      <c r="A2912" t="s">
        <v>2952</v>
      </c>
      <c r="B2912" t="s">
        <v>8043</v>
      </c>
      <c r="C2912" t="s">
        <v>8016</v>
      </c>
      <c r="D2912" t="s">
        <v>8032</v>
      </c>
      <c r="E2912" s="1">
        <v>45063</v>
      </c>
      <c r="F2912">
        <v>5469.75</v>
      </c>
      <c r="G2912">
        <v>219</v>
      </c>
      <c r="H2912" t="s">
        <v>6</v>
      </c>
      <c r="I2912" t="str">
        <f>_xlfn.XLOOKUP(shipments[[#This Row],[SPID]],people[SPID],people[Sales_person],"NA",0)</f>
        <v>Ches Bonnell</v>
      </c>
      <c r="J2912">
        <f>YEAR(shipments[[#This Row],[Shipdate]])</f>
        <v>2023</v>
      </c>
      <c r="K2912">
        <f>MONTH(shipments[[#This Row],[Shipdate]])</f>
        <v>5</v>
      </c>
      <c r="L2912" t="str">
        <f>TEXT(shipments[[#This Row],[Shipdate]],"mmmm")</f>
        <v>May</v>
      </c>
      <c r="M2912">
        <f>_xlfn.XLOOKUP(shipments[[#This Row],[PID]],products[PID],products[Cost_per_box],"NA",0)</f>
        <v>9.94</v>
      </c>
      <c r="N2912">
        <f>shipments[[#This Row],[Boxes]]*shipments[[#This Row],[Cost Per Box]]</f>
        <v>2176.8599999999997</v>
      </c>
      <c r="O2912">
        <f>shipments[[#This Row],[Sales Amount]]-shipments[[#This Row],[Total Cost]]</f>
        <v>3292.8900000000003</v>
      </c>
      <c r="P2912" s="9">
        <f>shipments[[#This Row],[Profit]]/shipments[[#This Row],[Sales Amount]]</f>
        <v>0.60201837378307976</v>
      </c>
    </row>
    <row r="2913" spans="1:16" x14ac:dyDescent="1">
      <c r="A2913" t="s">
        <v>2953</v>
      </c>
      <c r="B2913" t="s">
        <v>8043</v>
      </c>
      <c r="C2913" t="s">
        <v>8016</v>
      </c>
      <c r="D2913" t="s">
        <v>8037</v>
      </c>
      <c r="E2913" s="1">
        <v>45264</v>
      </c>
      <c r="F2913">
        <v>5613.75</v>
      </c>
      <c r="G2913">
        <v>208</v>
      </c>
      <c r="H2913" t="s">
        <v>6</v>
      </c>
      <c r="I2913" t="str">
        <f>_xlfn.XLOOKUP(shipments[[#This Row],[SPID]],people[SPID],people[Sales_person],"NA",0)</f>
        <v>Ches Bonnell</v>
      </c>
      <c r="J2913">
        <f>YEAR(shipments[[#This Row],[Shipdate]])</f>
        <v>2023</v>
      </c>
      <c r="K2913">
        <f>MONTH(shipments[[#This Row],[Shipdate]])</f>
        <v>12</v>
      </c>
      <c r="L2913" t="str">
        <f>TEXT(shipments[[#This Row],[Shipdate]],"mmmm")</f>
        <v>December</v>
      </c>
      <c r="M2913">
        <f>_xlfn.XLOOKUP(shipments[[#This Row],[PID]],products[PID],products[Cost_per_box],"NA",0)</f>
        <v>9.94</v>
      </c>
      <c r="N2913">
        <f>shipments[[#This Row],[Boxes]]*shipments[[#This Row],[Cost Per Box]]</f>
        <v>2067.52</v>
      </c>
      <c r="O2913">
        <f>shipments[[#This Row],[Sales Amount]]-shipments[[#This Row],[Total Cost]]</f>
        <v>3546.23</v>
      </c>
      <c r="P2913" s="9">
        <f>shipments[[#This Row],[Profit]]/shipments[[#This Row],[Sales Amount]]</f>
        <v>0.63170429748385659</v>
      </c>
    </row>
    <row r="2914" spans="1:16" x14ac:dyDescent="1">
      <c r="A2914" t="s">
        <v>2954</v>
      </c>
      <c r="B2914" t="s">
        <v>8043</v>
      </c>
      <c r="C2914" t="s">
        <v>8016</v>
      </c>
      <c r="D2914" t="s">
        <v>8033</v>
      </c>
      <c r="E2914" s="1">
        <v>45440</v>
      </c>
      <c r="F2914">
        <v>5863.5</v>
      </c>
      <c r="G2914">
        <v>210</v>
      </c>
      <c r="H2914" t="s">
        <v>6</v>
      </c>
      <c r="I2914" t="str">
        <f>_xlfn.XLOOKUP(shipments[[#This Row],[SPID]],people[SPID],people[Sales_person],"NA",0)</f>
        <v>Ches Bonnell</v>
      </c>
      <c r="J2914">
        <f>YEAR(shipments[[#This Row],[Shipdate]])</f>
        <v>2024</v>
      </c>
      <c r="K2914">
        <f>MONTH(shipments[[#This Row],[Shipdate]])</f>
        <v>5</v>
      </c>
      <c r="L2914" t="str">
        <f>TEXT(shipments[[#This Row],[Shipdate]],"mmmm")</f>
        <v>May</v>
      </c>
      <c r="M2914">
        <f>_xlfn.XLOOKUP(shipments[[#This Row],[PID]],products[PID],products[Cost_per_box],"NA",0)</f>
        <v>9.94</v>
      </c>
      <c r="N2914">
        <f>shipments[[#This Row],[Boxes]]*shipments[[#This Row],[Cost Per Box]]</f>
        <v>2087.4</v>
      </c>
      <c r="O2914">
        <f>shipments[[#This Row],[Sales Amount]]-shipments[[#This Row],[Total Cost]]</f>
        <v>3776.1</v>
      </c>
      <c r="P2914" s="9">
        <f>shipments[[#This Row],[Profit]]/shipments[[#This Row],[Sales Amount]]</f>
        <v>0.64400102327961117</v>
      </c>
    </row>
    <row r="2915" spans="1:16" x14ac:dyDescent="1">
      <c r="A2915" t="s">
        <v>2955</v>
      </c>
      <c r="B2915" t="s">
        <v>8043</v>
      </c>
      <c r="C2915" t="s">
        <v>8016</v>
      </c>
      <c r="D2915" t="s">
        <v>8033</v>
      </c>
      <c r="E2915" s="1">
        <v>44966</v>
      </c>
      <c r="F2915">
        <v>6772.5</v>
      </c>
      <c r="G2915">
        <v>271</v>
      </c>
      <c r="H2915" t="s">
        <v>6</v>
      </c>
      <c r="I2915" t="str">
        <f>_xlfn.XLOOKUP(shipments[[#This Row],[SPID]],people[SPID],people[Sales_person],"NA",0)</f>
        <v>Ches Bonnell</v>
      </c>
      <c r="J2915">
        <f>YEAR(shipments[[#This Row],[Shipdate]])</f>
        <v>2023</v>
      </c>
      <c r="K2915">
        <f>MONTH(shipments[[#This Row],[Shipdate]])</f>
        <v>2</v>
      </c>
      <c r="L2915" t="str">
        <f>TEXT(shipments[[#This Row],[Shipdate]],"mmmm")</f>
        <v>February</v>
      </c>
      <c r="M2915">
        <f>_xlfn.XLOOKUP(shipments[[#This Row],[PID]],products[PID],products[Cost_per_box],"NA",0)</f>
        <v>9.94</v>
      </c>
      <c r="N2915">
        <f>shipments[[#This Row],[Boxes]]*shipments[[#This Row],[Cost Per Box]]</f>
        <v>2693.74</v>
      </c>
      <c r="O2915">
        <f>shipments[[#This Row],[Sales Amount]]-shipments[[#This Row],[Total Cost]]</f>
        <v>4078.76</v>
      </c>
      <c r="P2915" s="9">
        <f>shipments[[#This Row],[Profit]]/shipments[[#This Row],[Sales Amount]]</f>
        <v>0.6022532299741602</v>
      </c>
    </row>
    <row r="2916" spans="1:16" x14ac:dyDescent="1">
      <c r="A2916" t="s">
        <v>2956</v>
      </c>
      <c r="B2916" t="s">
        <v>8043</v>
      </c>
      <c r="C2916" t="s">
        <v>8017</v>
      </c>
      <c r="D2916" t="s">
        <v>8035</v>
      </c>
      <c r="E2916" s="1">
        <v>45113</v>
      </c>
      <c r="F2916">
        <v>9094.5</v>
      </c>
      <c r="G2916">
        <v>455</v>
      </c>
      <c r="H2916" t="s">
        <v>6</v>
      </c>
      <c r="I2916" t="str">
        <f>_xlfn.XLOOKUP(shipments[[#This Row],[SPID]],people[SPID],people[Sales_person],"NA",0)</f>
        <v>Ches Bonnell</v>
      </c>
      <c r="J2916">
        <f>YEAR(shipments[[#This Row],[Shipdate]])</f>
        <v>2023</v>
      </c>
      <c r="K2916">
        <f>MONTH(shipments[[#This Row],[Shipdate]])</f>
        <v>7</v>
      </c>
      <c r="L2916" t="str">
        <f>TEXT(shipments[[#This Row],[Shipdate]],"mmmm")</f>
        <v>July</v>
      </c>
      <c r="M2916">
        <f>_xlfn.XLOOKUP(shipments[[#This Row],[PID]],products[PID],products[Cost_per_box],"NA",0)</f>
        <v>7.73</v>
      </c>
      <c r="N2916">
        <f>shipments[[#This Row],[Boxes]]*shipments[[#This Row],[Cost Per Box]]</f>
        <v>3517.15</v>
      </c>
      <c r="O2916">
        <f>shipments[[#This Row],[Sales Amount]]-shipments[[#This Row],[Total Cost]]</f>
        <v>5577.35</v>
      </c>
      <c r="P2916" s="9">
        <f>shipments[[#This Row],[Profit]]/shipments[[#This Row],[Sales Amount]]</f>
        <v>0.61326625982736827</v>
      </c>
    </row>
    <row r="2917" spans="1:16" x14ac:dyDescent="1">
      <c r="A2917" t="s">
        <v>2957</v>
      </c>
      <c r="B2917" t="s">
        <v>8043</v>
      </c>
      <c r="C2917" t="s">
        <v>8017</v>
      </c>
      <c r="D2917" t="s">
        <v>8033</v>
      </c>
      <c r="E2917" s="1">
        <v>45519</v>
      </c>
      <c r="F2917">
        <v>4074.75</v>
      </c>
      <c r="G2917">
        <v>215</v>
      </c>
      <c r="H2917" t="s">
        <v>17</v>
      </c>
      <c r="I2917" t="str">
        <f>_xlfn.XLOOKUP(shipments[[#This Row],[SPID]],people[SPID],people[Sales_person],"NA",0)</f>
        <v>Ches Bonnell</v>
      </c>
      <c r="J2917">
        <f>YEAR(shipments[[#This Row],[Shipdate]])</f>
        <v>2024</v>
      </c>
      <c r="K2917">
        <f>MONTH(shipments[[#This Row],[Shipdate]])</f>
        <v>8</v>
      </c>
      <c r="L2917" t="str">
        <f>TEXT(shipments[[#This Row],[Shipdate]],"mmmm")</f>
        <v>August</v>
      </c>
      <c r="M2917">
        <f>_xlfn.XLOOKUP(shipments[[#This Row],[PID]],products[PID],products[Cost_per_box],"NA",0)</f>
        <v>7.73</v>
      </c>
      <c r="N2917">
        <f>shipments[[#This Row],[Boxes]]*shipments[[#This Row],[Cost Per Box]]</f>
        <v>1661.95</v>
      </c>
      <c r="O2917">
        <f>shipments[[#This Row],[Sales Amount]]-shipments[[#This Row],[Total Cost]]</f>
        <v>2412.8000000000002</v>
      </c>
      <c r="P2917" s="9">
        <f>shipments[[#This Row],[Profit]]/shipments[[#This Row],[Sales Amount]]</f>
        <v>0.59213448677833003</v>
      </c>
    </row>
    <row r="2918" spans="1:16" x14ac:dyDescent="1">
      <c r="A2918" t="s">
        <v>2958</v>
      </c>
      <c r="B2918" t="s">
        <v>8043</v>
      </c>
      <c r="C2918" t="s">
        <v>8017</v>
      </c>
      <c r="D2918" t="s">
        <v>8032</v>
      </c>
      <c r="E2918" s="1">
        <v>44977</v>
      </c>
      <c r="F2918">
        <v>5211</v>
      </c>
      <c r="G2918">
        <v>275</v>
      </c>
      <c r="H2918" t="s">
        <v>6</v>
      </c>
      <c r="I2918" t="str">
        <f>_xlfn.XLOOKUP(shipments[[#This Row],[SPID]],people[SPID],people[Sales_person],"NA",0)</f>
        <v>Ches Bonnell</v>
      </c>
      <c r="J2918">
        <f>YEAR(shipments[[#This Row],[Shipdate]])</f>
        <v>2023</v>
      </c>
      <c r="K2918">
        <f>MONTH(shipments[[#This Row],[Shipdate]])</f>
        <v>2</v>
      </c>
      <c r="L2918" t="str">
        <f>TEXT(shipments[[#This Row],[Shipdate]],"mmmm")</f>
        <v>February</v>
      </c>
      <c r="M2918">
        <f>_xlfn.XLOOKUP(shipments[[#This Row],[PID]],products[PID],products[Cost_per_box],"NA",0)</f>
        <v>7.73</v>
      </c>
      <c r="N2918">
        <f>shipments[[#This Row],[Boxes]]*shipments[[#This Row],[Cost Per Box]]</f>
        <v>2125.75</v>
      </c>
      <c r="O2918">
        <f>shipments[[#This Row],[Sales Amount]]-shipments[[#This Row],[Total Cost]]</f>
        <v>3085.25</v>
      </c>
      <c r="P2918" s="9">
        <f>shipments[[#This Row],[Profit]]/shipments[[#This Row],[Sales Amount]]</f>
        <v>0.59206486279025139</v>
      </c>
    </row>
    <row r="2919" spans="1:16" x14ac:dyDescent="1">
      <c r="A2919" t="s">
        <v>2959</v>
      </c>
      <c r="B2919" t="s">
        <v>8043</v>
      </c>
      <c r="C2919" t="s">
        <v>8018</v>
      </c>
      <c r="D2919" t="s">
        <v>8033</v>
      </c>
      <c r="E2919" s="1">
        <v>45453</v>
      </c>
      <c r="F2919">
        <v>4551.75</v>
      </c>
      <c r="G2919">
        <v>217</v>
      </c>
      <c r="H2919" t="s">
        <v>39</v>
      </c>
      <c r="I2919" t="str">
        <f>_xlfn.XLOOKUP(shipments[[#This Row],[SPID]],people[SPID],people[Sales_person],"NA",0)</f>
        <v>Ches Bonnell</v>
      </c>
      <c r="J2919">
        <f>YEAR(shipments[[#This Row],[Shipdate]])</f>
        <v>2024</v>
      </c>
      <c r="K2919">
        <f>MONTH(shipments[[#This Row],[Shipdate]])</f>
        <v>6</v>
      </c>
      <c r="L2919" t="str">
        <f>TEXT(shipments[[#This Row],[Shipdate]],"mmmm")</f>
        <v>June</v>
      </c>
      <c r="M2919">
        <f>_xlfn.XLOOKUP(shipments[[#This Row],[PID]],products[PID],products[Cost_per_box],"NA",0)</f>
        <v>3.68</v>
      </c>
      <c r="N2919">
        <f>shipments[[#This Row],[Boxes]]*shipments[[#This Row],[Cost Per Box]]</f>
        <v>798.56000000000006</v>
      </c>
      <c r="O2919">
        <f>shipments[[#This Row],[Sales Amount]]-shipments[[#This Row],[Total Cost]]</f>
        <v>3753.19</v>
      </c>
      <c r="P2919" s="9">
        <f>shipments[[#This Row],[Profit]]/shipments[[#This Row],[Sales Amount]]</f>
        <v>0.82455978469819302</v>
      </c>
    </row>
    <row r="2920" spans="1:16" x14ac:dyDescent="1">
      <c r="A2920" t="s">
        <v>2960</v>
      </c>
      <c r="B2920" t="s">
        <v>8043</v>
      </c>
      <c r="C2920" t="s">
        <v>8018</v>
      </c>
      <c r="D2920" t="s">
        <v>8037</v>
      </c>
      <c r="E2920" s="1">
        <v>45433</v>
      </c>
      <c r="F2920">
        <v>13659.75</v>
      </c>
      <c r="G2920">
        <v>594</v>
      </c>
      <c r="H2920" t="s">
        <v>6</v>
      </c>
      <c r="I2920" t="str">
        <f>_xlfn.XLOOKUP(shipments[[#This Row],[SPID]],people[SPID],people[Sales_person],"NA",0)</f>
        <v>Ches Bonnell</v>
      </c>
      <c r="J2920">
        <f>YEAR(shipments[[#This Row],[Shipdate]])</f>
        <v>2024</v>
      </c>
      <c r="K2920">
        <f>MONTH(shipments[[#This Row],[Shipdate]])</f>
        <v>5</v>
      </c>
      <c r="L2920" t="str">
        <f>TEXT(shipments[[#This Row],[Shipdate]],"mmmm")</f>
        <v>May</v>
      </c>
      <c r="M2920">
        <f>_xlfn.XLOOKUP(shipments[[#This Row],[PID]],products[PID],products[Cost_per_box],"NA",0)</f>
        <v>3.68</v>
      </c>
      <c r="N2920">
        <f>shipments[[#This Row],[Boxes]]*shipments[[#This Row],[Cost Per Box]]</f>
        <v>2185.92</v>
      </c>
      <c r="O2920">
        <f>shipments[[#This Row],[Sales Amount]]-shipments[[#This Row],[Total Cost]]</f>
        <v>11473.83</v>
      </c>
      <c r="P2920" s="9">
        <f>shipments[[#This Row],[Profit]]/shipments[[#This Row],[Sales Amount]]</f>
        <v>0.83997364519848461</v>
      </c>
    </row>
    <row r="2921" spans="1:16" x14ac:dyDescent="1">
      <c r="A2921" t="s">
        <v>2961</v>
      </c>
      <c r="B2921" t="s">
        <v>8043</v>
      </c>
      <c r="C2921" t="s">
        <v>8019</v>
      </c>
      <c r="D2921" t="s">
        <v>8033</v>
      </c>
      <c r="E2921" s="1">
        <v>45147</v>
      </c>
      <c r="F2921">
        <v>652.5</v>
      </c>
      <c r="G2921">
        <v>44</v>
      </c>
      <c r="H2921" t="s">
        <v>6</v>
      </c>
      <c r="I2921" t="str">
        <f>_xlfn.XLOOKUP(shipments[[#This Row],[SPID]],people[SPID],people[Sales_person],"NA",0)</f>
        <v>Ches Bonnell</v>
      </c>
      <c r="J2921">
        <f>YEAR(shipments[[#This Row],[Shipdate]])</f>
        <v>2023</v>
      </c>
      <c r="K2921">
        <f>MONTH(shipments[[#This Row],[Shipdate]])</f>
        <v>8</v>
      </c>
      <c r="L2921" t="str">
        <f>TEXT(shipments[[#This Row],[Shipdate]],"mmmm")</f>
        <v>August</v>
      </c>
      <c r="M2921">
        <f>_xlfn.XLOOKUP(shipments[[#This Row],[PID]],products[PID],products[Cost_per_box],"NA",0)</f>
        <v>8.2200000000000006</v>
      </c>
      <c r="N2921">
        <f>shipments[[#This Row],[Boxes]]*shipments[[#This Row],[Cost Per Box]]</f>
        <v>361.68</v>
      </c>
      <c r="O2921">
        <f>shipments[[#This Row],[Sales Amount]]-shipments[[#This Row],[Total Cost]]</f>
        <v>290.82</v>
      </c>
      <c r="P2921" s="9">
        <f>shipments[[#This Row],[Profit]]/shipments[[#This Row],[Sales Amount]]</f>
        <v>0.44570114942528732</v>
      </c>
    </row>
    <row r="2922" spans="1:16" x14ac:dyDescent="1">
      <c r="A2922" t="s">
        <v>2962</v>
      </c>
      <c r="B2922" t="s">
        <v>8043</v>
      </c>
      <c r="C2922" t="s">
        <v>8019</v>
      </c>
      <c r="D2922" t="s">
        <v>8037</v>
      </c>
      <c r="E2922" s="1">
        <v>45140</v>
      </c>
      <c r="F2922">
        <v>2832.75</v>
      </c>
      <c r="G2922">
        <v>189</v>
      </c>
      <c r="H2922" t="s">
        <v>6</v>
      </c>
      <c r="I2922" t="str">
        <f>_xlfn.XLOOKUP(shipments[[#This Row],[SPID]],people[SPID],people[Sales_person],"NA",0)</f>
        <v>Ches Bonnell</v>
      </c>
      <c r="J2922">
        <f>YEAR(shipments[[#This Row],[Shipdate]])</f>
        <v>2023</v>
      </c>
      <c r="K2922">
        <f>MONTH(shipments[[#This Row],[Shipdate]])</f>
        <v>8</v>
      </c>
      <c r="L2922" t="str">
        <f>TEXT(shipments[[#This Row],[Shipdate]],"mmmm")</f>
        <v>August</v>
      </c>
      <c r="M2922">
        <f>_xlfn.XLOOKUP(shipments[[#This Row],[PID]],products[PID],products[Cost_per_box],"NA",0)</f>
        <v>8.2200000000000006</v>
      </c>
      <c r="N2922">
        <f>shipments[[#This Row],[Boxes]]*shipments[[#This Row],[Cost Per Box]]</f>
        <v>1553.5800000000002</v>
      </c>
      <c r="O2922">
        <f>shipments[[#This Row],[Sales Amount]]-shipments[[#This Row],[Total Cost]]</f>
        <v>1279.1699999999998</v>
      </c>
      <c r="P2922" s="9">
        <f>shipments[[#This Row],[Profit]]/shipments[[#This Row],[Sales Amount]]</f>
        <v>0.45156473391580615</v>
      </c>
    </row>
    <row r="2923" spans="1:16" x14ac:dyDescent="1">
      <c r="A2923" t="s">
        <v>2963</v>
      </c>
      <c r="B2923" t="s">
        <v>8043</v>
      </c>
      <c r="C2923" t="s">
        <v>8019</v>
      </c>
      <c r="D2923" t="s">
        <v>8033</v>
      </c>
      <c r="E2923" s="1">
        <v>45061</v>
      </c>
      <c r="F2923">
        <v>11432.25</v>
      </c>
      <c r="G2923">
        <v>715</v>
      </c>
      <c r="H2923" t="s">
        <v>6</v>
      </c>
      <c r="I2923" t="str">
        <f>_xlfn.XLOOKUP(shipments[[#This Row],[SPID]],people[SPID],people[Sales_person],"NA",0)</f>
        <v>Ches Bonnell</v>
      </c>
      <c r="J2923">
        <f>YEAR(shipments[[#This Row],[Shipdate]])</f>
        <v>2023</v>
      </c>
      <c r="K2923">
        <f>MONTH(shipments[[#This Row],[Shipdate]])</f>
        <v>5</v>
      </c>
      <c r="L2923" t="str">
        <f>TEXT(shipments[[#This Row],[Shipdate]],"mmmm")</f>
        <v>May</v>
      </c>
      <c r="M2923">
        <f>_xlfn.XLOOKUP(shipments[[#This Row],[PID]],products[PID],products[Cost_per_box],"NA",0)</f>
        <v>8.2200000000000006</v>
      </c>
      <c r="N2923">
        <f>shipments[[#This Row],[Boxes]]*shipments[[#This Row],[Cost Per Box]]</f>
        <v>5877.3</v>
      </c>
      <c r="O2923">
        <f>shipments[[#This Row],[Sales Amount]]-shipments[[#This Row],[Total Cost]]</f>
        <v>5554.95</v>
      </c>
      <c r="P2923" s="9">
        <f>shipments[[#This Row],[Profit]]/shipments[[#This Row],[Sales Amount]]</f>
        <v>0.4859017253821426</v>
      </c>
    </row>
    <row r="2924" spans="1:16" x14ac:dyDescent="1">
      <c r="A2924" t="s">
        <v>2964</v>
      </c>
      <c r="B2924" t="s">
        <v>8043</v>
      </c>
      <c r="C2924" t="s">
        <v>8019</v>
      </c>
      <c r="D2924" t="s">
        <v>8036</v>
      </c>
      <c r="E2924" s="1">
        <v>45310</v>
      </c>
      <c r="F2924">
        <v>438.75</v>
      </c>
      <c r="G2924">
        <v>34</v>
      </c>
      <c r="H2924" t="s">
        <v>6</v>
      </c>
      <c r="I2924" t="str">
        <f>_xlfn.XLOOKUP(shipments[[#This Row],[SPID]],people[SPID],people[Sales_person],"NA",0)</f>
        <v>Ches Bonnell</v>
      </c>
      <c r="J2924">
        <f>YEAR(shipments[[#This Row],[Shipdate]])</f>
        <v>2024</v>
      </c>
      <c r="K2924">
        <f>MONTH(shipments[[#This Row],[Shipdate]])</f>
        <v>1</v>
      </c>
      <c r="L2924" t="str">
        <f>TEXT(shipments[[#This Row],[Shipdate]],"mmmm")</f>
        <v>January</v>
      </c>
      <c r="M2924">
        <f>_xlfn.XLOOKUP(shipments[[#This Row],[PID]],products[PID],products[Cost_per_box],"NA",0)</f>
        <v>8.2200000000000006</v>
      </c>
      <c r="N2924">
        <f>shipments[[#This Row],[Boxes]]*shipments[[#This Row],[Cost Per Box]]</f>
        <v>279.48</v>
      </c>
      <c r="O2924">
        <f>shipments[[#This Row],[Sales Amount]]-shipments[[#This Row],[Total Cost]]</f>
        <v>159.26999999999998</v>
      </c>
      <c r="P2924" s="9">
        <f>shipments[[#This Row],[Profit]]/shipments[[#This Row],[Sales Amount]]</f>
        <v>0.36300854700854696</v>
      </c>
    </row>
    <row r="2925" spans="1:16" x14ac:dyDescent="1">
      <c r="A2925" t="s">
        <v>2965</v>
      </c>
      <c r="B2925" t="s">
        <v>8043</v>
      </c>
      <c r="C2925" t="s">
        <v>8019</v>
      </c>
      <c r="D2925" t="s">
        <v>8037</v>
      </c>
      <c r="E2925" s="1">
        <v>45062</v>
      </c>
      <c r="F2925">
        <v>10903.5</v>
      </c>
      <c r="G2925">
        <v>779</v>
      </c>
      <c r="H2925" t="s">
        <v>6</v>
      </c>
      <c r="I2925" t="str">
        <f>_xlfn.XLOOKUP(shipments[[#This Row],[SPID]],people[SPID],people[Sales_person],"NA",0)</f>
        <v>Ches Bonnell</v>
      </c>
      <c r="J2925">
        <f>YEAR(shipments[[#This Row],[Shipdate]])</f>
        <v>2023</v>
      </c>
      <c r="K2925">
        <f>MONTH(shipments[[#This Row],[Shipdate]])</f>
        <v>5</v>
      </c>
      <c r="L2925" t="str">
        <f>TEXT(shipments[[#This Row],[Shipdate]],"mmmm")</f>
        <v>May</v>
      </c>
      <c r="M2925">
        <f>_xlfn.XLOOKUP(shipments[[#This Row],[PID]],products[PID],products[Cost_per_box],"NA",0)</f>
        <v>8.2200000000000006</v>
      </c>
      <c r="N2925">
        <f>shipments[[#This Row],[Boxes]]*shipments[[#This Row],[Cost Per Box]]</f>
        <v>6403.38</v>
      </c>
      <c r="O2925">
        <f>shipments[[#This Row],[Sales Amount]]-shipments[[#This Row],[Total Cost]]</f>
        <v>4500.12</v>
      </c>
      <c r="P2925" s="9">
        <f>shipments[[#This Row],[Profit]]/shipments[[#This Row],[Sales Amount]]</f>
        <v>0.41272252029164946</v>
      </c>
    </row>
    <row r="2926" spans="1:16" x14ac:dyDescent="1">
      <c r="A2926" t="s">
        <v>2966</v>
      </c>
      <c r="B2926" t="s">
        <v>8043</v>
      </c>
      <c r="C2926" t="s">
        <v>8020</v>
      </c>
      <c r="D2926" t="s">
        <v>8037</v>
      </c>
      <c r="E2926" s="1">
        <v>45132</v>
      </c>
      <c r="F2926">
        <v>6032.25</v>
      </c>
      <c r="G2926">
        <v>288</v>
      </c>
      <c r="H2926" t="s">
        <v>6</v>
      </c>
      <c r="I2926" t="str">
        <f>_xlfn.XLOOKUP(shipments[[#This Row],[SPID]],people[SPID],people[Sales_person],"NA",0)</f>
        <v>Ches Bonnell</v>
      </c>
      <c r="J2926">
        <f>YEAR(shipments[[#This Row],[Shipdate]])</f>
        <v>2023</v>
      </c>
      <c r="K2926">
        <f>MONTH(shipments[[#This Row],[Shipdate]])</f>
        <v>7</v>
      </c>
      <c r="L2926" t="str">
        <f>TEXT(shipments[[#This Row],[Shipdate]],"mmmm")</f>
        <v>July</v>
      </c>
      <c r="M2926">
        <f>_xlfn.XLOOKUP(shipments[[#This Row],[PID]],products[PID],products[Cost_per_box],"NA",0)</f>
        <v>10.23</v>
      </c>
      <c r="N2926">
        <f>shipments[[#This Row],[Boxes]]*shipments[[#This Row],[Cost Per Box]]</f>
        <v>2946.2400000000002</v>
      </c>
      <c r="O2926">
        <f>shipments[[#This Row],[Sales Amount]]-shipments[[#This Row],[Total Cost]]</f>
        <v>3086.0099999999998</v>
      </c>
      <c r="P2926" s="9">
        <f>shipments[[#This Row],[Profit]]/shipments[[#This Row],[Sales Amount]]</f>
        <v>0.51158522939201789</v>
      </c>
    </row>
    <row r="2927" spans="1:16" x14ac:dyDescent="1">
      <c r="A2927" t="s">
        <v>2967</v>
      </c>
      <c r="B2927" t="s">
        <v>8043</v>
      </c>
      <c r="C2927" t="s">
        <v>8022</v>
      </c>
      <c r="D2927" t="s">
        <v>8035</v>
      </c>
      <c r="E2927" s="1">
        <v>44971</v>
      </c>
      <c r="F2927">
        <v>2247.75</v>
      </c>
      <c r="G2927">
        <v>250</v>
      </c>
      <c r="H2927" t="s">
        <v>6</v>
      </c>
      <c r="I2927" t="str">
        <f>_xlfn.XLOOKUP(shipments[[#This Row],[SPID]],people[SPID],people[Sales_person],"NA",0)</f>
        <v>Ches Bonnell</v>
      </c>
      <c r="J2927">
        <f>YEAR(shipments[[#This Row],[Shipdate]])</f>
        <v>2023</v>
      </c>
      <c r="K2927">
        <f>MONTH(shipments[[#This Row],[Shipdate]])</f>
        <v>2</v>
      </c>
      <c r="L2927" t="str">
        <f>TEXT(shipments[[#This Row],[Shipdate]],"mmmm")</f>
        <v>February</v>
      </c>
      <c r="M2927">
        <f>_xlfn.XLOOKUP(shipments[[#This Row],[PID]],products[PID],products[Cost_per_box],"NA",0)</f>
        <v>10.51</v>
      </c>
      <c r="N2927">
        <f>shipments[[#This Row],[Boxes]]*shipments[[#This Row],[Cost Per Box]]</f>
        <v>2627.5</v>
      </c>
      <c r="O2927">
        <f>shipments[[#This Row],[Sales Amount]]-shipments[[#This Row],[Total Cost]]</f>
        <v>-379.75</v>
      </c>
      <c r="P2927" s="9">
        <f>shipments[[#This Row],[Profit]]/shipments[[#This Row],[Sales Amount]]</f>
        <v>-0.16894672450228007</v>
      </c>
    </row>
    <row r="2928" spans="1:16" x14ac:dyDescent="1">
      <c r="A2928" t="s">
        <v>2968</v>
      </c>
      <c r="B2928" t="s">
        <v>8043</v>
      </c>
      <c r="C2928" t="s">
        <v>8022</v>
      </c>
      <c r="D2928" t="s">
        <v>8032</v>
      </c>
      <c r="E2928" s="1">
        <v>45215</v>
      </c>
      <c r="F2928">
        <v>479.25</v>
      </c>
      <c r="G2928">
        <v>48</v>
      </c>
      <c r="H2928" t="s">
        <v>6</v>
      </c>
      <c r="I2928" t="str">
        <f>_xlfn.XLOOKUP(shipments[[#This Row],[SPID]],people[SPID],people[Sales_person],"NA",0)</f>
        <v>Ches Bonnell</v>
      </c>
      <c r="J2928">
        <f>YEAR(shipments[[#This Row],[Shipdate]])</f>
        <v>2023</v>
      </c>
      <c r="K2928">
        <f>MONTH(shipments[[#This Row],[Shipdate]])</f>
        <v>10</v>
      </c>
      <c r="L2928" t="str">
        <f>TEXT(shipments[[#This Row],[Shipdate]],"mmmm")</f>
        <v>October</v>
      </c>
      <c r="M2928">
        <f>_xlfn.XLOOKUP(shipments[[#This Row],[PID]],products[PID],products[Cost_per_box],"NA",0)</f>
        <v>10.51</v>
      </c>
      <c r="N2928">
        <f>shipments[[#This Row],[Boxes]]*shipments[[#This Row],[Cost Per Box]]</f>
        <v>504.48</v>
      </c>
      <c r="O2928">
        <f>shipments[[#This Row],[Sales Amount]]-shipments[[#This Row],[Total Cost]]</f>
        <v>-25.230000000000018</v>
      </c>
      <c r="P2928" s="9">
        <f>shipments[[#This Row],[Profit]]/shipments[[#This Row],[Sales Amount]]</f>
        <v>-5.2644757433489862E-2</v>
      </c>
    </row>
    <row r="2929" spans="1:16" x14ac:dyDescent="1">
      <c r="A2929" t="s">
        <v>2969</v>
      </c>
      <c r="B2929" t="s">
        <v>8043</v>
      </c>
      <c r="C2929" t="s">
        <v>8022</v>
      </c>
      <c r="D2929" t="s">
        <v>8032</v>
      </c>
      <c r="E2929" s="1">
        <v>45161</v>
      </c>
      <c r="F2929">
        <v>3804.75</v>
      </c>
      <c r="G2929">
        <v>423</v>
      </c>
      <c r="H2929" t="s">
        <v>6</v>
      </c>
      <c r="I2929" t="str">
        <f>_xlfn.XLOOKUP(shipments[[#This Row],[SPID]],people[SPID],people[Sales_person],"NA",0)</f>
        <v>Ches Bonnell</v>
      </c>
      <c r="J2929">
        <f>YEAR(shipments[[#This Row],[Shipdate]])</f>
        <v>2023</v>
      </c>
      <c r="K2929">
        <f>MONTH(shipments[[#This Row],[Shipdate]])</f>
        <v>8</v>
      </c>
      <c r="L2929" t="str">
        <f>TEXT(shipments[[#This Row],[Shipdate]],"mmmm")</f>
        <v>August</v>
      </c>
      <c r="M2929">
        <f>_xlfn.XLOOKUP(shipments[[#This Row],[PID]],products[PID],products[Cost_per_box],"NA",0)</f>
        <v>10.51</v>
      </c>
      <c r="N2929">
        <f>shipments[[#This Row],[Boxes]]*shipments[[#This Row],[Cost Per Box]]</f>
        <v>4445.7299999999996</v>
      </c>
      <c r="O2929">
        <f>shipments[[#This Row],[Sales Amount]]-shipments[[#This Row],[Total Cost]]</f>
        <v>-640.97999999999956</v>
      </c>
      <c r="P2929" s="9">
        <f>shipments[[#This Row],[Profit]]/shipments[[#This Row],[Sales Amount]]</f>
        <v>-0.1684683619160259</v>
      </c>
    </row>
    <row r="2930" spans="1:16" x14ac:dyDescent="1">
      <c r="A2930" t="s">
        <v>2970</v>
      </c>
      <c r="B2930" t="s">
        <v>8043</v>
      </c>
      <c r="C2930" t="s">
        <v>8022</v>
      </c>
      <c r="D2930" t="s">
        <v>8032</v>
      </c>
      <c r="E2930" s="1">
        <v>45517</v>
      </c>
      <c r="F2930">
        <v>2229.75</v>
      </c>
      <c r="G2930">
        <v>372</v>
      </c>
      <c r="H2930" t="s">
        <v>17</v>
      </c>
      <c r="I2930" t="str">
        <f>_xlfn.XLOOKUP(shipments[[#This Row],[SPID]],people[SPID],people[Sales_person],"NA",0)</f>
        <v>Ches Bonnell</v>
      </c>
      <c r="J2930">
        <f>YEAR(shipments[[#This Row],[Shipdate]])</f>
        <v>2024</v>
      </c>
      <c r="K2930">
        <f>MONTH(shipments[[#This Row],[Shipdate]])</f>
        <v>8</v>
      </c>
      <c r="L2930" t="str">
        <f>TEXT(shipments[[#This Row],[Shipdate]],"mmmm")</f>
        <v>August</v>
      </c>
      <c r="M2930">
        <f>_xlfn.XLOOKUP(shipments[[#This Row],[PID]],products[PID],products[Cost_per_box],"NA",0)</f>
        <v>10.51</v>
      </c>
      <c r="N2930">
        <f>shipments[[#This Row],[Boxes]]*shipments[[#This Row],[Cost Per Box]]</f>
        <v>3909.72</v>
      </c>
      <c r="O2930">
        <f>shipments[[#This Row],[Sales Amount]]-shipments[[#This Row],[Total Cost]]</f>
        <v>-1679.9699999999998</v>
      </c>
      <c r="P2930" s="9">
        <f>shipments[[#This Row],[Profit]]/shipments[[#This Row],[Sales Amount]]</f>
        <v>-0.75343424150689531</v>
      </c>
    </row>
    <row r="2931" spans="1:16" x14ac:dyDescent="1">
      <c r="A2931" t="s">
        <v>2971</v>
      </c>
      <c r="B2931" t="s">
        <v>8043</v>
      </c>
      <c r="C2931" t="s">
        <v>8022</v>
      </c>
      <c r="D2931" t="s">
        <v>8036</v>
      </c>
      <c r="E2931" s="1">
        <v>45531</v>
      </c>
      <c r="F2931">
        <v>11992.5</v>
      </c>
      <c r="G2931">
        <v>1200</v>
      </c>
      <c r="H2931" t="s">
        <v>17</v>
      </c>
      <c r="I2931" t="str">
        <f>_xlfn.XLOOKUP(shipments[[#This Row],[SPID]],people[SPID],people[Sales_person],"NA",0)</f>
        <v>Ches Bonnell</v>
      </c>
      <c r="J2931">
        <f>YEAR(shipments[[#This Row],[Shipdate]])</f>
        <v>2024</v>
      </c>
      <c r="K2931">
        <f>MONTH(shipments[[#This Row],[Shipdate]])</f>
        <v>8</v>
      </c>
      <c r="L2931" t="str">
        <f>TEXT(shipments[[#This Row],[Shipdate]],"mmmm")</f>
        <v>August</v>
      </c>
      <c r="M2931">
        <f>_xlfn.XLOOKUP(shipments[[#This Row],[PID]],products[PID],products[Cost_per_box],"NA",0)</f>
        <v>10.51</v>
      </c>
      <c r="N2931">
        <f>shipments[[#This Row],[Boxes]]*shipments[[#This Row],[Cost Per Box]]</f>
        <v>12612</v>
      </c>
      <c r="O2931">
        <f>shipments[[#This Row],[Sales Amount]]-shipments[[#This Row],[Total Cost]]</f>
        <v>-619.5</v>
      </c>
      <c r="P2931" s="9">
        <f>shipments[[#This Row],[Profit]]/shipments[[#This Row],[Sales Amount]]</f>
        <v>-5.1657285803627266E-2</v>
      </c>
    </row>
    <row r="2932" spans="1:16" x14ac:dyDescent="1">
      <c r="A2932" t="s">
        <v>2972</v>
      </c>
      <c r="B2932" t="s">
        <v>8043</v>
      </c>
      <c r="C2932" t="s">
        <v>8024</v>
      </c>
      <c r="D2932" t="s">
        <v>8035</v>
      </c>
      <c r="E2932" s="1">
        <v>45324</v>
      </c>
      <c r="F2932">
        <v>6480</v>
      </c>
      <c r="G2932">
        <v>324</v>
      </c>
      <c r="H2932" t="s">
        <v>6</v>
      </c>
      <c r="I2932" t="str">
        <f>_xlfn.XLOOKUP(shipments[[#This Row],[SPID]],people[SPID],people[Sales_person],"NA",0)</f>
        <v>Ches Bonnell</v>
      </c>
      <c r="J2932">
        <f>YEAR(shipments[[#This Row],[Shipdate]])</f>
        <v>2024</v>
      </c>
      <c r="K2932">
        <f>MONTH(shipments[[#This Row],[Shipdate]])</f>
        <v>2</v>
      </c>
      <c r="L2932" t="str">
        <f>TEXT(shipments[[#This Row],[Shipdate]],"mmmm")</f>
        <v>February</v>
      </c>
      <c r="M2932">
        <f>_xlfn.XLOOKUP(shipments[[#This Row],[PID]],products[PID],products[Cost_per_box],"NA",0)</f>
        <v>12.41</v>
      </c>
      <c r="N2932">
        <f>shipments[[#This Row],[Boxes]]*shipments[[#This Row],[Cost Per Box]]</f>
        <v>4020.84</v>
      </c>
      <c r="O2932">
        <f>shipments[[#This Row],[Sales Amount]]-shipments[[#This Row],[Total Cost]]</f>
        <v>2459.16</v>
      </c>
      <c r="P2932" s="9">
        <f>shipments[[#This Row],[Profit]]/shipments[[#This Row],[Sales Amount]]</f>
        <v>0.3795</v>
      </c>
    </row>
    <row r="2933" spans="1:16" x14ac:dyDescent="1">
      <c r="A2933" t="s">
        <v>2973</v>
      </c>
      <c r="B2933" t="s">
        <v>8043</v>
      </c>
      <c r="C2933" t="s">
        <v>8025</v>
      </c>
      <c r="D2933" t="s">
        <v>8036</v>
      </c>
      <c r="E2933" s="1">
        <v>45082</v>
      </c>
      <c r="F2933">
        <v>12010.5</v>
      </c>
      <c r="G2933">
        <v>858</v>
      </c>
      <c r="H2933" t="s">
        <v>6</v>
      </c>
      <c r="I2933" t="str">
        <f>_xlfn.XLOOKUP(shipments[[#This Row],[SPID]],people[SPID],people[Sales_person],"NA",0)</f>
        <v>Ches Bonnell</v>
      </c>
      <c r="J2933">
        <f>YEAR(shipments[[#This Row],[Shipdate]])</f>
        <v>2023</v>
      </c>
      <c r="K2933">
        <f>MONTH(shipments[[#This Row],[Shipdate]])</f>
        <v>6</v>
      </c>
      <c r="L2933" t="str">
        <f>TEXT(shipments[[#This Row],[Shipdate]],"mmmm")</f>
        <v>June</v>
      </c>
      <c r="M2933">
        <f>_xlfn.XLOOKUP(shipments[[#This Row],[PID]],products[PID],products[Cost_per_box],"NA",0)</f>
        <v>9.57</v>
      </c>
      <c r="N2933">
        <f>shipments[[#This Row],[Boxes]]*shipments[[#This Row],[Cost Per Box]]</f>
        <v>8211.06</v>
      </c>
      <c r="O2933">
        <f>shipments[[#This Row],[Sales Amount]]-shipments[[#This Row],[Total Cost]]</f>
        <v>3799.4400000000005</v>
      </c>
      <c r="P2933" s="9">
        <f>shipments[[#This Row],[Profit]]/shipments[[#This Row],[Sales Amount]]</f>
        <v>0.31634319970026231</v>
      </c>
    </row>
    <row r="2934" spans="1:16" x14ac:dyDescent="1">
      <c r="A2934" t="s">
        <v>2974</v>
      </c>
      <c r="B2934" t="s">
        <v>8043</v>
      </c>
      <c r="C2934" t="s">
        <v>8025</v>
      </c>
      <c r="D2934" t="s">
        <v>8034</v>
      </c>
      <c r="E2934" s="1">
        <v>45449</v>
      </c>
      <c r="F2934">
        <v>6423.75</v>
      </c>
      <c r="G2934">
        <v>429</v>
      </c>
      <c r="H2934" t="s">
        <v>6</v>
      </c>
      <c r="I2934" t="str">
        <f>_xlfn.XLOOKUP(shipments[[#This Row],[SPID]],people[SPID],people[Sales_person],"NA",0)</f>
        <v>Ches Bonnell</v>
      </c>
      <c r="J2934">
        <f>YEAR(shipments[[#This Row],[Shipdate]])</f>
        <v>2024</v>
      </c>
      <c r="K2934">
        <f>MONTH(shipments[[#This Row],[Shipdate]])</f>
        <v>6</v>
      </c>
      <c r="L2934" t="str">
        <f>TEXT(shipments[[#This Row],[Shipdate]],"mmmm")</f>
        <v>June</v>
      </c>
      <c r="M2934">
        <f>_xlfn.XLOOKUP(shipments[[#This Row],[PID]],products[PID],products[Cost_per_box],"NA",0)</f>
        <v>9.57</v>
      </c>
      <c r="N2934">
        <f>shipments[[#This Row],[Boxes]]*shipments[[#This Row],[Cost Per Box]]</f>
        <v>4105.53</v>
      </c>
      <c r="O2934">
        <f>shipments[[#This Row],[Sales Amount]]-shipments[[#This Row],[Total Cost]]</f>
        <v>2318.2200000000003</v>
      </c>
      <c r="P2934" s="9">
        <f>shipments[[#This Row],[Profit]]/shipments[[#This Row],[Sales Amount]]</f>
        <v>0.36088266199649743</v>
      </c>
    </row>
    <row r="2935" spans="1:16" x14ac:dyDescent="1">
      <c r="A2935" t="s">
        <v>2975</v>
      </c>
      <c r="B2935" t="s">
        <v>8043</v>
      </c>
      <c r="C2935" t="s">
        <v>8025</v>
      </c>
      <c r="D2935" t="s">
        <v>8032</v>
      </c>
      <c r="E2935" s="1">
        <v>44932</v>
      </c>
      <c r="F2935">
        <v>6468.75</v>
      </c>
      <c r="G2935">
        <v>432</v>
      </c>
      <c r="H2935" t="s">
        <v>6</v>
      </c>
      <c r="I2935" t="str">
        <f>_xlfn.XLOOKUP(shipments[[#This Row],[SPID]],people[SPID],people[Sales_person],"NA",0)</f>
        <v>Ches Bonnell</v>
      </c>
      <c r="J2935">
        <f>YEAR(shipments[[#This Row],[Shipdate]])</f>
        <v>2023</v>
      </c>
      <c r="K2935">
        <f>MONTH(shipments[[#This Row],[Shipdate]])</f>
        <v>1</v>
      </c>
      <c r="L2935" t="str">
        <f>TEXT(shipments[[#This Row],[Shipdate]],"mmmm")</f>
        <v>January</v>
      </c>
      <c r="M2935">
        <f>_xlfn.XLOOKUP(shipments[[#This Row],[PID]],products[PID],products[Cost_per_box],"NA",0)</f>
        <v>9.57</v>
      </c>
      <c r="N2935">
        <f>shipments[[#This Row],[Boxes]]*shipments[[#This Row],[Cost Per Box]]</f>
        <v>4134.24</v>
      </c>
      <c r="O2935">
        <f>shipments[[#This Row],[Sales Amount]]-shipments[[#This Row],[Total Cost]]</f>
        <v>2334.5100000000002</v>
      </c>
      <c r="P2935" s="9">
        <f>shipments[[#This Row],[Profit]]/shipments[[#This Row],[Sales Amount]]</f>
        <v>0.36089043478260874</v>
      </c>
    </row>
    <row r="2936" spans="1:16" x14ac:dyDescent="1">
      <c r="A2936" t="s">
        <v>2976</v>
      </c>
      <c r="B2936" t="s">
        <v>8043</v>
      </c>
      <c r="C2936" t="s">
        <v>8025</v>
      </c>
      <c r="D2936" t="s">
        <v>8035</v>
      </c>
      <c r="E2936" s="1">
        <v>45391</v>
      </c>
      <c r="F2936">
        <v>15423.75</v>
      </c>
      <c r="G2936">
        <v>1029</v>
      </c>
      <c r="H2936" t="s">
        <v>6</v>
      </c>
      <c r="I2936" t="str">
        <f>_xlfn.XLOOKUP(shipments[[#This Row],[SPID]],people[SPID],people[Sales_person],"NA",0)</f>
        <v>Ches Bonnell</v>
      </c>
      <c r="J2936">
        <f>YEAR(shipments[[#This Row],[Shipdate]])</f>
        <v>2024</v>
      </c>
      <c r="K2936">
        <f>MONTH(shipments[[#This Row],[Shipdate]])</f>
        <v>4</v>
      </c>
      <c r="L2936" t="str">
        <f>TEXT(shipments[[#This Row],[Shipdate]],"mmmm")</f>
        <v>April</v>
      </c>
      <c r="M2936">
        <f>_xlfn.XLOOKUP(shipments[[#This Row],[PID]],products[PID],products[Cost_per_box],"NA",0)</f>
        <v>9.57</v>
      </c>
      <c r="N2936">
        <f>shipments[[#This Row],[Boxes]]*shipments[[#This Row],[Cost Per Box]]</f>
        <v>9847.5300000000007</v>
      </c>
      <c r="O2936">
        <f>shipments[[#This Row],[Sales Amount]]-shipments[[#This Row],[Total Cost]]</f>
        <v>5576.2199999999993</v>
      </c>
      <c r="P2936" s="9">
        <f>shipments[[#This Row],[Profit]]/shipments[[#This Row],[Sales Amount]]</f>
        <v>0.36153464624361775</v>
      </c>
    </row>
    <row r="2937" spans="1:16" x14ac:dyDescent="1">
      <c r="A2937" t="s">
        <v>2977</v>
      </c>
      <c r="B2937" t="s">
        <v>8043</v>
      </c>
      <c r="C2937" t="s">
        <v>8026</v>
      </c>
      <c r="D2937" t="s">
        <v>8035</v>
      </c>
      <c r="E2937" s="1">
        <v>45159</v>
      </c>
      <c r="F2937">
        <v>1721.25</v>
      </c>
      <c r="G2937">
        <v>157</v>
      </c>
      <c r="H2937" t="s">
        <v>6</v>
      </c>
      <c r="I2937" t="str">
        <f>_xlfn.XLOOKUP(shipments[[#This Row],[SPID]],people[SPID],people[Sales_person],"NA",0)</f>
        <v>Ches Bonnell</v>
      </c>
      <c r="J2937">
        <f>YEAR(shipments[[#This Row],[Shipdate]])</f>
        <v>2023</v>
      </c>
      <c r="K2937">
        <f>MONTH(shipments[[#This Row],[Shipdate]])</f>
        <v>8</v>
      </c>
      <c r="L2937" t="str">
        <f>TEXT(shipments[[#This Row],[Shipdate]],"mmmm")</f>
        <v>August</v>
      </c>
      <c r="M2937">
        <f>_xlfn.XLOOKUP(shipments[[#This Row],[PID]],products[PID],products[Cost_per_box],"NA",0)</f>
        <v>8.43</v>
      </c>
      <c r="N2937">
        <f>shipments[[#This Row],[Boxes]]*shipments[[#This Row],[Cost Per Box]]</f>
        <v>1323.51</v>
      </c>
      <c r="O2937">
        <f>shipments[[#This Row],[Sales Amount]]-shipments[[#This Row],[Total Cost]]</f>
        <v>397.74</v>
      </c>
      <c r="P2937" s="9">
        <f>shipments[[#This Row],[Profit]]/shipments[[#This Row],[Sales Amount]]</f>
        <v>0.23107625272331156</v>
      </c>
    </row>
    <row r="2938" spans="1:16" x14ac:dyDescent="1">
      <c r="A2938" t="s">
        <v>2978</v>
      </c>
      <c r="B2938" t="s">
        <v>8043</v>
      </c>
      <c r="C2938" t="s">
        <v>8026</v>
      </c>
      <c r="D2938" t="s">
        <v>8035</v>
      </c>
      <c r="E2938" s="1">
        <v>45061</v>
      </c>
      <c r="F2938">
        <v>2477.25</v>
      </c>
      <c r="G2938">
        <v>248</v>
      </c>
      <c r="H2938" t="s">
        <v>6</v>
      </c>
      <c r="I2938" t="str">
        <f>_xlfn.XLOOKUP(shipments[[#This Row],[SPID]],people[SPID],people[Sales_person],"NA",0)</f>
        <v>Ches Bonnell</v>
      </c>
      <c r="J2938">
        <f>YEAR(shipments[[#This Row],[Shipdate]])</f>
        <v>2023</v>
      </c>
      <c r="K2938">
        <f>MONTH(shipments[[#This Row],[Shipdate]])</f>
        <v>5</v>
      </c>
      <c r="L2938" t="str">
        <f>TEXT(shipments[[#This Row],[Shipdate]],"mmmm")</f>
        <v>May</v>
      </c>
      <c r="M2938">
        <f>_xlfn.XLOOKUP(shipments[[#This Row],[PID]],products[PID],products[Cost_per_box],"NA",0)</f>
        <v>8.43</v>
      </c>
      <c r="N2938">
        <f>shipments[[#This Row],[Boxes]]*shipments[[#This Row],[Cost Per Box]]</f>
        <v>2090.64</v>
      </c>
      <c r="O2938">
        <f>shipments[[#This Row],[Sales Amount]]-shipments[[#This Row],[Total Cost]]</f>
        <v>386.61000000000013</v>
      </c>
      <c r="P2938" s="9">
        <f>shipments[[#This Row],[Profit]]/shipments[[#This Row],[Sales Amount]]</f>
        <v>0.1560641840750833</v>
      </c>
    </row>
    <row r="2939" spans="1:16" x14ac:dyDescent="1">
      <c r="A2939" t="s">
        <v>2979</v>
      </c>
      <c r="B2939" t="s">
        <v>8043</v>
      </c>
      <c r="C2939" t="s">
        <v>8026</v>
      </c>
      <c r="D2939" t="s">
        <v>8037</v>
      </c>
      <c r="E2939" s="1">
        <v>45222</v>
      </c>
      <c r="F2939">
        <v>13518</v>
      </c>
      <c r="G2939">
        <v>1932</v>
      </c>
      <c r="H2939" t="s">
        <v>6</v>
      </c>
      <c r="I2939" t="str">
        <f>_xlfn.XLOOKUP(shipments[[#This Row],[SPID]],people[SPID],people[Sales_person],"NA",0)</f>
        <v>Ches Bonnell</v>
      </c>
      <c r="J2939">
        <f>YEAR(shipments[[#This Row],[Shipdate]])</f>
        <v>2023</v>
      </c>
      <c r="K2939">
        <f>MONTH(shipments[[#This Row],[Shipdate]])</f>
        <v>10</v>
      </c>
      <c r="L2939" t="str">
        <f>TEXT(shipments[[#This Row],[Shipdate]],"mmmm")</f>
        <v>October</v>
      </c>
      <c r="M2939">
        <f>_xlfn.XLOOKUP(shipments[[#This Row],[PID]],products[PID],products[Cost_per_box],"NA",0)</f>
        <v>8.43</v>
      </c>
      <c r="N2939">
        <f>shipments[[#This Row],[Boxes]]*shipments[[#This Row],[Cost Per Box]]</f>
        <v>16286.76</v>
      </c>
      <c r="O2939">
        <f>shipments[[#This Row],[Sales Amount]]-shipments[[#This Row],[Total Cost]]</f>
        <v>-2768.76</v>
      </c>
      <c r="P2939" s="9">
        <f>shipments[[#This Row],[Profit]]/shipments[[#This Row],[Sales Amount]]</f>
        <v>-0.20482023968042612</v>
      </c>
    </row>
    <row r="2940" spans="1:16" x14ac:dyDescent="1">
      <c r="A2940" t="s">
        <v>2980</v>
      </c>
      <c r="B2940" t="s">
        <v>8043</v>
      </c>
      <c r="C2940" t="s">
        <v>8026</v>
      </c>
      <c r="D2940" t="s">
        <v>8033</v>
      </c>
      <c r="E2940" s="1">
        <v>45119</v>
      </c>
      <c r="F2940">
        <v>2722.5</v>
      </c>
      <c r="G2940">
        <v>389</v>
      </c>
      <c r="H2940" t="s">
        <v>6</v>
      </c>
      <c r="I2940" t="str">
        <f>_xlfn.XLOOKUP(shipments[[#This Row],[SPID]],people[SPID],people[Sales_person],"NA",0)</f>
        <v>Ches Bonnell</v>
      </c>
      <c r="J2940">
        <f>YEAR(shipments[[#This Row],[Shipdate]])</f>
        <v>2023</v>
      </c>
      <c r="K2940">
        <f>MONTH(shipments[[#This Row],[Shipdate]])</f>
        <v>7</v>
      </c>
      <c r="L2940" t="str">
        <f>TEXT(shipments[[#This Row],[Shipdate]],"mmmm")</f>
        <v>July</v>
      </c>
      <c r="M2940">
        <f>_xlfn.XLOOKUP(shipments[[#This Row],[PID]],products[PID],products[Cost_per_box],"NA",0)</f>
        <v>8.43</v>
      </c>
      <c r="N2940">
        <f>shipments[[#This Row],[Boxes]]*shipments[[#This Row],[Cost Per Box]]</f>
        <v>3279.27</v>
      </c>
      <c r="O2940">
        <f>shipments[[#This Row],[Sales Amount]]-shipments[[#This Row],[Total Cost]]</f>
        <v>-556.77</v>
      </c>
      <c r="P2940" s="9">
        <f>shipments[[#This Row],[Profit]]/shipments[[#This Row],[Sales Amount]]</f>
        <v>-0.2045068870523416</v>
      </c>
    </row>
    <row r="2941" spans="1:16" x14ac:dyDescent="1">
      <c r="A2941" t="s">
        <v>2981</v>
      </c>
      <c r="B2941" t="s">
        <v>8043</v>
      </c>
      <c r="C2941" t="s">
        <v>8026</v>
      </c>
      <c r="D2941" t="s">
        <v>8036</v>
      </c>
      <c r="E2941" s="1">
        <v>45279</v>
      </c>
      <c r="F2941">
        <v>5789.25</v>
      </c>
      <c r="G2941">
        <v>828</v>
      </c>
      <c r="H2941" t="s">
        <v>6</v>
      </c>
      <c r="I2941" t="str">
        <f>_xlfn.XLOOKUP(shipments[[#This Row],[SPID]],people[SPID],people[Sales_person],"NA",0)</f>
        <v>Ches Bonnell</v>
      </c>
      <c r="J2941">
        <f>YEAR(shipments[[#This Row],[Shipdate]])</f>
        <v>2023</v>
      </c>
      <c r="K2941">
        <f>MONTH(shipments[[#This Row],[Shipdate]])</f>
        <v>12</v>
      </c>
      <c r="L2941" t="str">
        <f>TEXT(shipments[[#This Row],[Shipdate]],"mmmm")</f>
        <v>December</v>
      </c>
      <c r="M2941">
        <f>_xlfn.XLOOKUP(shipments[[#This Row],[PID]],products[PID],products[Cost_per_box],"NA",0)</f>
        <v>8.43</v>
      </c>
      <c r="N2941">
        <f>shipments[[#This Row],[Boxes]]*shipments[[#This Row],[Cost Per Box]]</f>
        <v>6980.04</v>
      </c>
      <c r="O2941">
        <f>shipments[[#This Row],[Sales Amount]]-shipments[[#This Row],[Total Cost]]</f>
        <v>-1190.79</v>
      </c>
      <c r="P2941" s="9">
        <f>shipments[[#This Row],[Profit]]/shipments[[#This Row],[Sales Amount]]</f>
        <v>-0.2056898561989895</v>
      </c>
    </row>
    <row r="2942" spans="1:16" x14ac:dyDescent="1">
      <c r="A2942" t="s">
        <v>2982</v>
      </c>
      <c r="B2942" t="s">
        <v>8043</v>
      </c>
      <c r="C2942" t="s">
        <v>8027</v>
      </c>
      <c r="D2942" t="s">
        <v>8032</v>
      </c>
      <c r="E2942" s="1">
        <v>45133</v>
      </c>
      <c r="F2942">
        <v>10921.5</v>
      </c>
      <c r="G2942">
        <v>1214</v>
      </c>
      <c r="H2942" t="s">
        <v>6</v>
      </c>
      <c r="I2942" t="str">
        <f>_xlfn.XLOOKUP(shipments[[#This Row],[SPID]],people[SPID],people[Sales_person],"NA",0)</f>
        <v>Ches Bonnell</v>
      </c>
      <c r="J2942">
        <f>YEAR(shipments[[#This Row],[Shipdate]])</f>
        <v>2023</v>
      </c>
      <c r="K2942">
        <f>MONTH(shipments[[#This Row],[Shipdate]])</f>
        <v>7</v>
      </c>
      <c r="L2942" t="str">
        <f>TEXT(shipments[[#This Row],[Shipdate]],"mmmm")</f>
        <v>July</v>
      </c>
      <c r="M2942">
        <f>_xlfn.XLOOKUP(shipments[[#This Row],[PID]],products[PID],products[Cost_per_box],"NA",0)</f>
        <v>6.8</v>
      </c>
      <c r="N2942">
        <f>shipments[[#This Row],[Boxes]]*shipments[[#This Row],[Cost Per Box]]</f>
        <v>8255.1999999999989</v>
      </c>
      <c r="O2942">
        <f>shipments[[#This Row],[Sales Amount]]-shipments[[#This Row],[Total Cost]]</f>
        <v>2666.3000000000011</v>
      </c>
      <c r="P2942" s="9">
        <f>shipments[[#This Row],[Profit]]/shipments[[#This Row],[Sales Amount]]</f>
        <v>0.24413313189580196</v>
      </c>
    </row>
    <row r="2943" spans="1:16" x14ac:dyDescent="1">
      <c r="A2943" t="s">
        <v>2983</v>
      </c>
      <c r="B2943" t="s">
        <v>8043</v>
      </c>
      <c r="C2943" t="s">
        <v>8027</v>
      </c>
      <c r="D2943" t="s">
        <v>8037</v>
      </c>
      <c r="E2943" s="1">
        <v>45540</v>
      </c>
      <c r="F2943">
        <v>1593</v>
      </c>
      <c r="G2943">
        <v>228</v>
      </c>
      <c r="H2943" t="s">
        <v>25</v>
      </c>
      <c r="I2943" t="str">
        <f>_xlfn.XLOOKUP(shipments[[#This Row],[SPID]],people[SPID],people[Sales_person],"NA",0)</f>
        <v>Ches Bonnell</v>
      </c>
      <c r="J2943">
        <f>YEAR(shipments[[#This Row],[Shipdate]])</f>
        <v>2024</v>
      </c>
      <c r="K2943">
        <f>MONTH(shipments[[#This Row],[Shipdate]])</f>
        <v>9</v>
      </c>
      <c r="L2943" t="str">
        <f>TEXT(shipments[[#This Row],[Shipdate]],"mmmm")</f>
        <v>September</v>
      </c>
      <c r="M2943">
        <f>_xlfn.XLOOKUP(shipments[[#This Row],[PID]],products[PID],products[Cost_per_box],"NA",0)</f>
        <v>6.8</v>
      </c>
      <c r="N2943">
        <f>shipments[[#This Row],[Boxes]]*shipments[[#This Row],[Cost Per Box]]</f>
        <v>1550.3999999999999</v>
      </c>
      <c r="O2943">
        <f>shipments[[#This Row],[Sales Amount]]-shipments[[#This Row],[Total Cost]]</f>
        <v>42.600000000000136</v>
      </c>
      <c r="P2943" s="9">
        <f>shipments[[#This Row],[Profit]]/shipments[[#This Row],[Sales Amount]]</f>
        <v>2.6741996233521744E-2</v>
      </c>
    </row>
    <row r="2944" spans="1:16" x14ac:dyDescent="1">
      <c r="A2944" t="s">
        <v>2984</v>
      </c>
      <c r="B2944" t="s">
        <v>8043</v>
      </c>
      <c r="C2944" t="s">
        <v>8027</v>
      </c>
      <c r="D2944" t="s">
        <v>8034</v>
      </c>
      <c r="E2944" s="1">
        <v>45103</v>
      </c>
      <c r="F2944">
        <v>18288</v>
      </c>
      <c r="G2944">
        <v>1663</v>
      </c>
      <c r="H2944" t="s">
        <v>6</v>
      </c>
      <c r="I2944" t="str">
        <f>_xlfn.XLOOKUP(shipments[[#This Row],[SPID]],people[SPID],people[Sales_person],"NA",0)</f>
        <v>Ches Bonnell</v>
      </c>
      <c r="J2944">
        <f>YEAR(shipments[[#This Row],[Shipdate]])</f>
        <v>2023</v>
      </c>
      <c r="K2944">
        <f>MONTH(shipments[[#This Row],[Shipdate]])</f>
        <v>6</v>
      </c>
      <c r="L2944" t="str">
        <f>TEXT(shipments[[#This Row],[Shipdate]],"mmmm")</f>
        <v>June</v>
      </c>
      <c r="M2944">
        <f>_xlfn.XLOOKUP(shipments[[#This Row],[PID]],products[PID],products[Cost_per_box],"NA",0)</f>
        <v>6.8</v>
      </c>
      <c r="N2944">
        <f>shipments[[#This Row],[Boxes]]*shipments[[#This Row],[Cost Per Box]]</f>
        <v>11308.4</v>
      </c>
      <c r="O2944">
        <f>shipments[[#This Row],[Sales Amount]]-shipments[[#This Row],[Total Cost]]</f>
        <v>6979.6</v>
      </c>
      <c r="P2944" s="9">
        <f>shipments[[#This Row],[Profit]]/shipments[[#This Row],[Sales Amount]]</f>
        <v>0.38164916885389327</v>
      </c>
    </row>
    <row r="2945" spans="1:16" x14ac:dyDescent="1">
      <c r="A2945" t="s">
        <v>2985</v>
      </c>
      <c r="B2945" t="s">
        <v>8043</v>
      </c>
      <c r="C2945" t="s">
        <v>8027</v>
      </c>
      <c r="D2945" t="s">
        <v>8036</v>
      </c>
      <c r="E2945" s="1">
        <v>45077</v>
      </c>
      <c r="F2945">
        <v>9333</v>
      </c>
      <c r="G2945">
        <v>1037</v>
      </c>
      <c r="H2945" t="s">
        <v>6</v>
      </c>
      <c r="I2945" t="str">
        <f>_xlfn.XLOOKUP(shipments[[#This Row],[SPID]],people[SPID],people[Sales_person],"NA",0)</f>
        <v>Ches Bonnell</v>
      </c>
      <c r="J2945">
        <f>YEAR(shipments[[#This Row],[Shipdate]])</f>
        <v>2023</v>
      </c>
      <c r="K2945">
        <f>MONTH(shipments[[#This Row],[Shipdate]])</f>
        <v>5</v>
      </c>
      <c r="L2945" t="str">
        <f>TEXT(shipments[[#This Row],[Shipdate]],"mmmm")</f>
        <v>May</v>
      </c>
      <c r="M2945">
        <f>_xlfn.XLOOKUP(shipments[[#This Row],[PID]],products[PID],products[Cost_per_box],"NA",0)</f>
        <v>6.8</v>
      </c>
      <c r="N2945">
        <f>shipments[[#This Row],[Boxes]]*shipments[[#This Row],[Cost Per Box]]</f>
        <v>7051.5999999999995</v>
      </c>
      <c r="O2945">
        <f>shipments[[#This Row],[Sales Amount]]-shipments[[#This Row],[Total Cost]]</f>
        <v>2281.4000000000005</v>
      </c>
      <c r="P2945" s="9">
        <f>shipments[[#This Row],[Profit]]/shipments[[#This Row],[Sales Amount]]</f>
        <v>0.24444444444444449</v>
      </c>
    </row>
    <row r="2946" spans="1:16" x14ac:dyDescent="1">
      <c r="A2946" t="s">
        <v>2986</v>
      </c>
      <c r="B2946" t="s">
        <v>8043</v>
      </c>
      <c r="C2946" t="s">
        <v>8028</v>
      </c>
      <c r="D2946" t="s">
        <v>8035</v>
      </c>
      <c r="E2946" s="1">
        <v>45268</v>
      </c>
      <c r="F2946">
        <v>3642.75</v>
      </c>
      <c r="G2946">
        <v>131</v>
      </c>
      <c r="H2946" t="s">
        <v>6</v>
      </c>
      <c r="I2946" t="str">
        <f>_xlfn.XLOOKUP(shipments[[#This Row],[SPID]],people[SPID],people[Sales_person],"NA",0)</f>
        <v>Ches Bonnell</v>
      </c>
      <c r="J2946">
        <f>YEAR(shipments[[#This Row],[Shipdate]])</f>
        <v>2023</v>
      </c>
      <c r="K2946">
        <f>MONTH(shipments[[#This Row],[Shipdate]])</f>
        <v>12</v>
      </c>
      <c r="L2946" t="str">
        <f>TEXT(shipments[[#This Row],[Shipdate]],"mmmm")</f>
        <v>December</v>
      </c>
      <c r="M2946">
        <f>_xlfn.XLOOKUP(shipments[[#This Row],[PID]],products[PID],products[Cost_per_box],"NA",0)</f>
        <v>5.04</v>
      </c>
      <c r="N2946">
        <f>shipments[[#This Row],[Boxes]]*shipments[[#This Row],[Cost Per Box]]</f>
        <v>660.24</v>
      </c>
      <c r="O2946">
        <f>shipments[[#This Row],[Sales Amount]]-shipments[[#This Row],[Total Cost]]</f>
        <v>2982.51</v>
      </c>
      <c r="P2946" s="9">
        <f>shipments[[#This Row],[Profit]]/shipments[[#This Row],[Sales Amount]]</f>
        <v>0.81875231624459544</v>
      </c>
    </row>
    <row r="2947" spans="1:16" x14ac:dyDescent="1">
      <c r="A2947" t="s">
        <v>2987</v>
      </c>
      <c r="B2947" t="s">
        <v>8043</v>
      </c>
      <c r="C2947" t="s">
        <v>8029</v>
      </c>
      <c r="D2947" t="s">
        <v>8036</v>
      </c>
      <c r="E2947" s="1">
        <v>45183</v>
      </c>
      <c r="F2947">
        <v>13007.25</v>
      </c>
      <c r="G2947">
        <v>1446</v>
      </c>
      <c r="H2947" t="s">
        <v>6</v>
      </c>
      <c r="I2947" t="str">
        <f>_xlfn.XLOOKUP(shipments[[#This Row],[SPID]],people[SPID],people[Sales_person],"NA",0)</f>
        <v>Ches Bonnell</v>
      </c>
      <c r="J2947">
        <f>YEAR(shipments[[#This Row],[Shipdate]])</f>
        <v>2023</v>
      </c>
      <c r="K2947">
        <f>MONTH(shipments[[#This Row],[Shipdate]])</f>
        <v>9</v>
      </c>
      <c r="L2947" t="str">
        <f>TEXT(shipments[[#This Row],[Shipdate]],"mmmm")</f>
        <v>September</v>
      </c>
      <c r="M2947">
        <f>_xlfn.XLOOKUP(shipments[[#This Row],[PID]],products[PID],products[Cost_per_box],"NA",0)</f>
        <v>2.76</v>
      </c>
      <c r="N2947">
        <f>shipments[[#This Row],[Boxes]]*shipments[[#This Row],[Cost Per Box]]</f>
        <v>3990.9599999999996</v>
      </c>
      <c r="O2947">
        <f>shipments[[#This Row],[Sales Amount]]-shipments[[#This Row],[Total Cost]]</f>
        <v>9016.2900000000009</v>
      </c>
      <c r="P2947" s="9">
        <f>shipments[[#This Row],[Profit]]/shipments[[#This Row],[Sales Amount]]</f>
        <v>0.69317419131638136</v>
      </c>
    </row>
    <row r="2948" spans="1:16" x14ac:dyDescent="1">
      <c r="A2948" t="s">
        <v>2988</v>
      </c>
      <c r="B2948" t="s">
        <v>8043</v>
      </c>
      <c r="C2948" t="s">
        <v>8029</v>
      </c>
      <c r="D2948" t="s">
        <v>8036</v>
      </c>
      <c r="E2948" s="1">
        <v>45159</v>
      </c>
      <c r="F2948">
        <v>10221.75</v>
      </c>
      <c r="G2948">
        <v>1023</v>
      </c>
      <c r="H2948" t="s">
        <v>6</v>
      </c>
      <c r="I2948" t="str">
        <f>_xlfn.XLOOKUP(shipments[[#This Row],[SPID]],people[SPID],people[Sales_person],"NA",0)</f>
        <v>Ches Bonnell</v>
      </c>
      <c r="J2948">
        <f>YEAR(shipments[[#This Row],[Shipdate]])</f>
        <v>2023</v>
      </c>
      <c r="K2948">
        <f>MONTH(shipments[[#This Row],[Shipdate]])</f>
        <v>8</v>
      </c>
      <c r="L2948" t="str">
        <f>TEXT(shipments[[#This Row],[Shipdate]],"mmmm")</f>
        <v>August</v>
      </c>
      <c r="M2948">
        <f>_xlfn.XLOOKUP(shipments[[#This Row],[PID]],products[PID],products[Cost_per_box],"NA",0)</f>
        <v>2.76</v>
      </c>
      <c r="N2948">
        <f>shipments[[#This Row],[Boxes]]*shipments[[#This Row],[Cost Per Box]]</f>
        <v>2823.4799999999996</v>
      </c>
      <c r="O2948">
        <f>shipments[[#This Row],[Sales Amount]]-shipments[[#This Row],[Total Cost]]</f>
        <v>7398.27</v>
      </c>
      <c r="P2948" s="9">
        <f>shipments[[#This Row],[Profit]]/shipments[[#This Row],[Sales Amount]]</f>
        <v>0.72377723970944319</v>
      </c>
    </row>
    <row r="2949" spans="1:16" x14ac:dyDescent="1">
      <c r="A2949" t="s">
        <v>2989</v>
      </c>
      <c r="B2949" t="s">
        <v>8043</v>
      </c>
      <c r="C2949" t="s">
        <v>8030</v>
      </c>
      <c r="D2949" t="s">
        <v>8032</v>
      </c>
      <c r="E2949" s="1">
        <v>45075</v>
      </c>
      <c r="F2949">
        <v>634.5</v>
      </c>
      <c r="G2949">
        <v>80</v>
      </c>
      <c r="H2949" t="s">
        <v>6</v>
      </c>
      <c r="I2949" t="str">
        <f>_xlfn.XLOOKUP(shipments[[#This Row],[SPID]],people[SPID],people[Sales_person],"NA",0)</f>
        <v>Ches Bonnell</v>
      </c>
      <c r="J2949">
        <f>YEAR(shipments[[#This Row],[Shipdate]])</f>
        <v>2023</v>
      </c>
      <c r="K2949">
        <f>MONTH(shipments[[#This Row],[Shipdate]])</f>
        <v>5</v>
      </c>
      <c r="L2949" t="str">
        <f>TEXT(shipments[[#This Row],[Shipdate]],"mmmm")</f>
        <v>May</v>
      </c>
      <c r="M2949">
        <f>_xlfn.XLOOKUP(shipments[[#This Row],[PID]],products[PID],products[Cost_per_box],"NA",0)</f>
        <v>3.32</v>
      </c>
      <c r="N2949">
        <f>shipments[[#This Row],[Boxes]]*shipments[[#This Row],[Cost Per Box]]</f>
        <v>265.59999999999997</v>
      </c>
      <c r="O2949">
        <f>shipments[[#This Row],[Sales Amount]]-shipments[[#This Row],[Total Cost]]</f>
        <v>368.90000000000003</v>
      </c>
      <c r="P2949" s="9">
        <f>shipments[[#This Row],[Profit]]/shipments[[#This Row],[Sales Amount]]</f>
        <v>0.58140267927501976</v>
      </c>
    </row>
    <row r="2950" spans="1:16" x14ac:dyDescent="1">
      <c r="A2950" t="s">
        <v>2990</v>
      </c>
      <c r="B2950" t="s">
        <v>8043</v>
      </c>
      <c r="C2950" t="s">
        <v>8030</v>
      </c>
      <c r="D2950" t="s">
        <v>8033</v>
      </c>
      <c r="E2950" s="1">
        <v>45030</v>
      </c>
      <c r="F2950">
        <v>4682.25</v>
      </c>
      <c r="G2950">
        <v>469</v>
      </c>
      <c r="H2950" t="s">
        <v>6</v>
      </c>
      <c r="I2950" t="str">
        <f>_xlfn.XLOOKUP(shipments[[#This Row],[SPID]],people[SPID],people[Sales_person],"NA",0)</f>
        <v>Ches Bonnell</v>
      </c>
      <c r="J2950">
        <f>YEAR(shipments[[#This Row],[Shipdate]])</f>
        <v>2023</v>
      </c>
      <c r="K2950">
        <f>MONTH(shipments[[#This Row],[Shipdate]])</f>
        <v>4</v>
      </c>
      <c r="L2950" t="str">
        <f>TEXT(shipments[[#This Row],[Shipdate]],"mmmm")</f>
        <v>April</v>
      </c>
      <c r="M2950">
        <f>_xlfn.XLOOKUP(shipments[[#This Row],[PID]],products[PID],products[Cost_per_box],"NA",0)</f>
        <v>3.32</v>
      </c>
      <c r="N2950">
        <f>shipments[[#This Row],[Boxes]]*shipments[[#This Row],[Cost Per Box]]</f>
        <v>1557.08</v>
      </c>
      <c r="O2950">
        <f>shipments[[#This Row],[Sales Amount]]-shipments[[#This Row],[Total Cost]]</f>
        <v>3125.17</v>
      </c>
      <c r="P2950" s="9">
        <f>shipments[[#This Row],[Profit]]/shipments[[#This Row],[Sales Amount]]</f>
        <v>0.66745047786854617</v>
      </c>
    </row>
    <row r="2951" spans="1:16" x14ac:dyDescent="1">
      <c r="A2951" t="s">
        <v>2991</v>
      </c>
      <c r="B2951" t="s">
        <v>8043</v>
      </c>
      <c r="C2951" t="s">
        <v>8030</v>
      </c>
      <c r="D2951" t="s">
        <v>8037</v>
      </c>
      <c r="E2951" s="1">
        <v>45504</v>
      </c>
      <c r="F2951">
        <v>4317.75</v>
      </c>
      <c r="G2951">
        <v>617</v>
      </c>
      <c r="H2951" t="s">
        <v>17</v>
      </c>
      <c r="I2951" t="str">
        <f>_xlfn.XLOOKUP(shipments[[#This Row],[SPID]],people[SPID],people[Sales_person],"NA",0)</f>
        <v>Ches Bonnell</v>
      </c>
      <c r="J2951">
        <f>YEAR(shipments[[#This Row],[Shipdate]])</f>
        <v>2024</v>
      </c>
      <c r="K2951">
        <f>MONTH(shipments[[#This Row],[Shipdate]])</f>
        <v>7</v>
      </c>
      <c r="L2951" t="str">
        <f>TEXT(shipments[[#This Row],[Shipdate]],"mmmm")</f>
        <v>July</v>
      </c>
      <c r="M2951">
        <f>_xlfn.XLOOKUP(shipments[[#This Row],[PID]],products[PID],products[Cost_per_box],"NA",0)</f>
        <v>3.32</v>
      </c>
      <c r="N2951">
        <f>shipments[[#This Row],[Boxes]]*shipments[[#This Row],[Cost Per Box]]</f>
        <v>2048.44</v>
      </c>
      <c r="O2951">
        <f>shipments[[#This Row],[Sales Amount]]-shipments[[#This Row],[Total Cost]]</f>
        <v>2269.31</v>
      </c>
      <c r="P2951" s="9">
        <f>shipments[[#This Row],[Profit]]/shipments[[#This Row],[Sales Amount]]</f>
        <v>0.52557697875050657</v>
      </c>
    </row>
    <row r="2952" spans="1:16" x14ac:dyDescent="1">
      <c r="A2952" t="s">
        <v>2992</v>
      </c>
      <c r="B2952" t="s">
        <v>8043</v>
      </c>
      <c r="C2952" t="s">
        <v>8030</v>
      </c>
      <c r="D2952" t="s">
        <v>8032</v>
      </c>
      <c r="E2952" s="1">
        <v>44973</v>
      </c>
      <c r="F2952">
        <v>11715.75</v>
      </c>
      <c r="G2952">
        <v>1172</v>
      </c>
      <c r="H2952" t="s">
        <v>6</v>
      </c>
      <c r="I2952" t="str">
        <f>_xlfn.XLOOKUP(shipments[[#This Row],[SPID]],people[SPID],people[Sales_person],"NA",0)</f>
        <v>Ches Bonnell</v>
      </c>
      <c r="J2952">
        <f>YEAR(shipments[[#This Row],[Shipdate]])</f>
        <v>2023</v>
      </c>
      <c r="K2952">
        <f>MONTH(shipments[[#This Row],[Shipdate]])</f>
        <v>2</v>
      </c>
      <c r="L2952" t="str">
        <f>TEXT(shipments[[#This Row],[Shipdate]],"mmmm")</f>
        <v>February</v>
      </c>
      <c r="M2952">
        <f>_xlfn.XLOOKUP(shipments[[#This Row],[PID]],products[PID],products[Cost_per_box],"NA",0)</f>
        <v>3.32</v>
      </c>
      <c r="N2952">
        <f>shipments[[#This Row],[Boxes]]*shipments[[#This Row],[Cost Per Box]]</f>
        <v>3891.04</v>
      </c>
      <c r="O2952">
        <f>shipments[[#This Row],[Sales Amount]]-shipments[[#This Row],[Total Cost]]</f>
        <v>7824.71</v>
      </c>
      <c r="P2952" s="9">
        <f>shipments[[#This Row],[Profit]]/shipments[[#This Row],[Sales Amount]]</f>
        <v>0.66787956383500846</v>
      </c>
    </row>
    <row r="2953" spans="1:16" x14ac:dyDescent="1">
      <c r="A2953" t="s">
        <v>2993</v>
      </c>
      <c r="B2953" t="s">
        <v>8043</v>
      </c>
      <c r="C2953" t="s">
        <v>8031</v>
      </c>
      <c r="D2953" t="s">
        <v>8033</v>
      </c>
      <c r="E2953" s="1">
        <v>45280</v>
      </c>
      <c r="F2953">
        <v>10255.5</v>
      </c>
      <c r="G2953">
        <v>513</v>
      </c>
      <c r="H2953" t="s">
        <v>6</v>
      </c>
      <c r="I2953" t="str">
        <f>_xlfn.XLOOKUP(shipments[[#This Row],[SPID]],people[SPID],people[Sales_person],"NA",0)</f>
        <v>Ches Bonnell</v>
      </c>
      <c r="J2953">
        <f>YEAR(shipments[[#This Row],[Shipdate]])</f>
        <v>2023</v>
      </c>
      <c r="K2953">
        <f>MONTH(shipments[[#This Row],[Shipdate]])</f>
        <v>12</v>
      </c>
      <c r="L2953" t="str">
        <f>TEXT(shipments[[#This Row],[Shipdate]],"mmmm")</f>
        <v>December</v>
      </c>
      <c r="M2953">
        <f>_xlfn.XLOOKUP(shipments[[#This Row],[PID]],products[PID],products[Cost_per_box],"NA",0)</f>
        <v>2.65</v>
      </c>
      <c r="N2953">
        <f>shipments[[#This Row],[Boxes]]*shipments[[#This Row],[Cost Per Box]]</f>
        <v>1359.45</v>
      </c>
      <c r="O2953">
        <f>shipments[[#This Row],[Sales Amount]]-shipments[[#This Row],[Total Cost]]</f>
        <v>8896.0499999999993</v>
      </c>
      <c r="P2953" s="9">
        <f>shipments[[#This Row],[Profit]]/shipments[[#This Row],[Sales Amount]]</f>
        <v>0.86744186046511618</v>
      </c>
    </row>
    <row r="2954" spans="1:16" x14ac:dyDescent="1">
      <c r="A2954" t="s">
        <v>2994</v>
      </c>
      <c r="B2954" t="s">
        <v>8043</v>
      </c>
      <c r="C2954" t="s">
        <v>8031</v>
      </c>
      <c r="D2954" t="s">
        <v>8036</v>
      </c>
      <c r="E2954" s="1">
        <v>45294</v>
      </c>
      <c r="F2954">
        <v>12141</v>
      </c>
      <c r="G2954">
        <v>639</v>
      </c>
      <c r="H2954" t="s">
        <v>6</v>
      </c>
      <c r="I2954" t="str">
        <f>_xlfn.XLOOKUP(shipments[[#This Row],[SPID]],people[SPID],people[Sales_person],"NA",0)</f>
        <v>Ches Bonnell</v>
      </c>
      <c r="J2954">
        <f>YEAR(shipments[[#This Row],[Shipdate]])</f>
        <v>2024</v>
      </c>
      <c r="K2954">
        <f>MONTH(shipments[[#This Row],[Shipdate]])</f>
        <v>1</v>
      </c>
      <c r="L2954" t="str">
        <f>TEXT(shipments[[#This Row],[Shipdate]],"mmmm")</f>
        <v>January</v>
      </c>
      <c r="M2954">
        <f>_xlfn.XLOOKUP(shipments[[#This Row],[PID]],products[PID],products[Cost_per_box],"NA",0)</f>
        <v>2.65</v>
      </c>
      <c r="N2954">
        <f>shipments[[#This Row],[Boxes]]*shipments[[#This Row],[Cost Per Box]]</f>
        <v>1693.35</v>
      </c>
      <c r="O2954">
        <f>shipments[[#This Row],[Sales Amount]]-shipments[[#This Row],[Total Cost]]</f>
        <v>10447.65</v>
      </c>
      <c r="P2954" s="9">
        <f>shipments[[#This Row],[Profit]]/shipments[[#This Row],[Sales Amount]]</f>
        <v>0.86052631578947369</v>
      </c>
    </row>
    <row r="2955" spans="1:16" x14ac:dyDescent="1">
      <c r="A2955" t="s">
        <v>2995</v>
      </c>
      <c r="B2955" t="s">
        <v>8043</v>
      </c>
      <c r="C2955" t="s">
        <v>8031</v>
      </c>
      <c r="D2955" t="s">
        <v>8033</v>
      </c>
      <c r="E2955" s="1">
        <v>44970</v>
      </c>
      <c r="F2955">
        <v>4614.75</v>
      </c>
      <c r="G2955">
        <v>243</v>
      </c>
      <c r="H2955" t="s">
        <v>6</v>
      </c>
      <c r="I2955" t="str">
        <f>_xlfn.XLOOKUP(shipments[[#This Row],[SPID]],people[SPID],people[Sales_person],"NA",0)</f>
        <v>Ches Bonnell</v>
      </c>
      <c r="J2955">
        <f>YEAR(shipments[[#This Row],[Shipdate]])</f>
        <v>2023</v>
      </c>
      <c r="K2955">
        <f>MONTH(shipments[[#This Row],[Shipdate]])</f>
        <v>2</v>
      </c>
      <c r="L2955" t="str">
        <f>TEXT(shipments[[#This Row],[Shipdate]],"mmmm")</f>
        <v>February</v>
      </c>
      <c r="M2955">
        <f>_xlfn.XLOOKUP(shipments[[#This Row],[PID]],products[PID],products[Cost_per_box],"NA",0)</f>
        <v>2.65</v>
      </c>
      <c r="N2955">
        <f>shipments[[#This Row],[Boxes]]*shipments[[#This Row],[Cost Per Box]]</f>
        <v>643.94999999999993</v>
      </c>
      <c r="O2955">
        <f>shipments[[#This Row],[Sales Amount]]-shipments[[#This Row],[Total Cost]]</f>
        <v>3970.8</v>
      </c>
      <c r="P2955" s="9">
        <f>shipments[[#This Row],[Profit]]/shipments[[#This Row],[Sales Amount]]</f>
        <v>0.86045831301803999</v>
      </c>
    </row>
    <row r="2956" spans="1:16" x14ac:dyDescent="1">
      <c r="A2956" t="s">
        <v>2996</v>
      </c>
      <c r="B2956" t="s">
        <v>8043</v>
      </c>
      <c r="C2956" t="s">
        <v>8031</v>
      </c>
      <c r="D2956" t="s">
        <v>8035</v>
      </c>
      <c r="E2956" s="1">
        <v>45201</v>
      </c>
      <c r="F2956">
        <v>9909</v>
      </c>
      <c r="G2956">
        <v>496</v>
      </c>
      <c r="H2956" t="s">
        <v>6</v>
      </c>
      <c r="I2956" t="str">
        <f>_xlfn.XLOOKUP(shipments[[#This Row],[SPID]],people[SPID],people[Sales_person],"NA",0)</f>
        <v>Ches Bonnell</v>
      </c>
      <c r="J2956">
        <f>YEAR(shipments[[#This Row],[Shipdate]])</f>
        <v>2023</v>
      </c>
      <c r="K2956">
        <f>MONTH(shipments[[#This Row],[Shipdate]])</f>
        <v>10</v>
      </c>
      <c r="L2956" t="str">
        <f>TEXT(shipments[[#This Row],[Shipdate]],"mmmm")</f>
        <v>October</v>
      </c>
      <c r="M2956">
        <f>_xlfn.XLOOKUP(shipments[[#This Row],[PID]],products[PID],products[Cost_per_box],"NA",0)</f>
        <v>2.65</v>
      </c>
      <c r="N2956">
        <f>shipments[[#This Row],[Boxes]]*shipments[[#This Row],[Cost Per Box]]</f>
        <v>1314.3999999999999</v>
      </c>
      <c r="O2956">
        <f>shipments[[#This Row],[Sales Amount]]-shipments[[#This Row],[Total Cost]]</f>
        <v>8594.6</v>
      </c>
      <c r="P2956" s="9">
        <f>shipments[[#This Row],[Profit]]/shipments[[#This Row],[Sales Amount]]</f>
        <v>0.86735291149460092</v>
      </c>
    </row>
    <row r="2957" spans="1:16" x14ac:dyDescent="1">
      <c r="A2957" t="s">
        <v>2997</v>
      </c>
      <c r="B2957" t="s">
        <v>8043</v>
      </c>
      <c r="C2957" t="s">
        <v>8031</v>
      </c>
      <c r="D2957" t="s">
        <v>8034</v>
      </c>
      <c r="E2957" s="1">
        <v>45184</v>
      </c>
      <c r="F2957">
        <v>7278.75</v>
      </c>
      <c r="G2957">
        <v>405</v>
      </c>
      <c r="H2957" t="s">
        <v>6</v>
      </c>
      <c r="I2957" t="str">
        <f>_xlfn.XLOOKUP(shipments[[#This Row],[SPID]],people[SPID],people[Sales_person],"NA",0)</f>
        <v>Ches Bonnell</v>
      </c>
      <c r="J2957">
        <f>YEAR(shipments[[#This Row],[Shipdate]])</f>
        <v>2023</v>
      </c>
      <c r="K2957">
        <f>MONTH(shipments[[#This Row],[Shipdate]])</f>
        <v>9</v>
      </c>
      <c r="L2957" t="str">
        <f>TEXT(shipments[[#This Row],[Shipdate]],"mmmm")</f>
        <v>September</v>
      </c>
      <c r="M2957">
        <f>_xlfn.XLOOKUP(shipments[[#This Row],[PID]],products[PID],products[Cost_per_box],"NA",0)</f>
        <v>2.65</v>
      </c>
      <c r="N2957">
        <f>shipments[[#This Row],[Boxes]]*shipments[[#This Row],[Cost Per Box]]</f>
        <v>1073.25</v>
      </c>
      <c r="O2957">
        <f>shipments[[#This Row],[Sales Amount]]-shipments[[#This Row],[Total Cost]]</f>
        <v>6205.5</v>
      </c>
      <c r="P2957" s="9">
        <f>shipments[[#This Row],[Profit]]/shipments[[#This Row],[Sales Amount]]</f>
        <v>0.85255023183925815</v>
      </c>
    </row>
    <row r="2958" spans="1:16" x14ac:dyDescent="1">
      <c r="A2958" t="s">
        <v>2998</v>
      </c>
      <c r="B2958" t="s">
        <v>8043</v>
      </c>
      <c r="C2958" t="s">
        <v>8031</v>
      </c>
      <c r="D2958" t="s">
        <v>8036</v>
      </c>
      <c r="E2958" s="1">
        <v>45156</v>
      </c>
      <c r="F2958">
        <v>9544.5</v>
      </c>
      <c r="G2958">
        <v>455</v>
      </c>
      <c r="H2958" t="s">
        <v>6</v>
      </c>
      <c r="I2958" t="str">
        <f>_xlfn.XLOOKUP(shipments[[#This Row],[SPID]],people[SPID],people[Sales_person],"NA",0)</f>
        <v>Ches Bonnell</v>
      </c>
      <c r="J2958">
        <f>YEAR(shipments[[#This Row],[Shipdate]])</f>
        <v>2023</v>
      </c>
      <c r="K2958">
        <f>MONTH(shipments[[#This Row],[Shipdate]])</f>
        <v>8</v>
      </c>
      <c r="L2958" t="str">
        <f>TEXT(shipments[[#This Row],[Shipdate]],"mmmm")</f>
        <v>August</v>
      </c>
      <c r="M2958">
        <f>_xlfn.XLOOKUP(shipments[[#This Row],[PID]],products[PID],products[Cost_per_box],"NA",0)</f>
        <v>2.65</v>
      </c>
      <c r="N2958">
        <f>shipments[[#This Row],[Boxes]]*shipments[[#This Row],[Cost Per Box]]</f>
        <v>1205.75</v>
      </c>
      <c r="O2958">
        <f>shipments[[#This Row],[Sales Amount]]-shipments[[#This Row],[Total Cost]]</f>
        <v>8338.75</v>
      </c>
      <c r="P2958" s="9">
        <f>shipments[[#This Row],[Profit]]/shipments[[#This Row],[Sales Amount]]</f>
        <v>0.87367070040337369</v>
      </c>
    </row>
    <row r="2959" spans="1:16" x14ac:dyDescent="1">
      <c r="A2959" t="s">
        <v>2999</v>
      </c>
      <c r="B2959" t="s">
        <v>8043</v>
      </c>
      <c r="C2959" t="s">
        <v>8010</v>
      </c>
      <c r="D2959" t="s">
        <v>8032</v>
      </c>
      <c r="E2959" s="1">
        <v>45027</v>
      </c>
      <c r="F2959">
        <v>8545.5</v>
      </c>
      <c r="G2959">
        <v>570</v>
      </c>
      <c r="H2959" t="s">
        <v>6</v>
      </c>
      <c r="I2959" t="str">
        <f>_xlfn.XLOOKUP(shipments[[#This Row],[SPID]],people[SPID],people[Sales_person],"NA",0)</f>
        <v>Ches Bonnell</v>
      </c>
      <c r="J2959">
        <f>YEAR(shipments[[#This Row],[Shipdate]])</f>
        <v>2023</v>
      </c>
      <c r="K2959">
        <f>MONTH(shipments[[#This Row],[Shipdate]])</f>
        <v>4</v>
      </c>
      <c r="L2959" t="str">
        <f>TEXT(shipments[[#This Row],[Shipdate]],"mmmm")</f>
        <v>April</v>
      </c>
      <c r="M2959">
        <f>_xlfn.XLOOKUP(shipments[[#This Row],[PID]],products[PID],products[Cost_per_box],"NA",0)</f>
        <v>5.26</v>
      </c>
      <c r="N2959">
        <f>shipments[[#This Row],[Boxes]]*shipments[[#This Row],[Cost Per Box]]</f>
        <v>2998.2</v>
      </c>
      <c r="O2959">
        <f>shipments[[#This Row],[Sales Amount]]-shipments[[#This Row],[Total Cost]]</f>
        <v>5547.3</v>
      </c>
      <c r="P2959" s="9">
        <f>shipments[[#This Row],[Profit]]/shipments[[#This Row],[Sales Amount]]</f>
        <v>0.64914867474109184</v>
      </c>
    </row>
    <row r="2960" spans="1:16" x14ac:dyDescent="1">
      <c r="A2960" t="s">
        <v>3000</v>
      </c>
      <c r="B2960" t="s">
        <v>8043</v>
      </c>
      <c r="C2960" t="s">
        <v>8010</v>
      </c>
      <c r="D2960" t="s">
        <v>8037</v>
      </c>
      <c r="E2960" s="1">
        <v>45203</v>
      </c>
      <c r="F2960">
        <v>4245.75</v>
      </c>
      <c r="G2960">
        <v>354</v>
      </c>
      <c r="H2960" t="s">
        <v>6</v>
      </c>
      <c r="I2960" t="str">
        <f>_xlfn.XLOOKUP(shipments[[#This Row],[SPID]],people[SPID],people[Sales_person],"NA",0)</f>
        <v>Ches Bonnell</v>
      </c>
      <c r="J2960">
        <f>YEAR(shipments[[#This Row],[Shipdate]])</f>
        <v>2023</v>
      </c>
      <c r="K2960">
        <f>MONTH(shipments[[#This Row],[Shipdate]])</f>
        <v>10</v>
      </c>
      <c r="L2960" t="str">
        <f>TEXT(shipments[[#This Row],[Shipdate]],"mmmm")</f>
        <v>October</v>
      </c>
      <c r="M2960">
        <f>_xlfn.XLOOKUP(shipments[[#This Row],[PID]],products[PID],products[Cost_per_box],"NA",0)</f>
        <v>5.26</v>
      </c>
      <c r="N2960">
        <f>shipments[[#This Row],[Boxes]]*shipments[[#This Row],[Cost Per Box]]</f>
        <v>1862.04</v>
      </c>
      <c r="O2960">
        <f>shipments[[#This Row],[Sales Amount]]-shipments[[#This Row],[Total Cost]]</f>
        <v>2383.71</v>
      </c>
      <c r="P2960" s="9">
        <f>shipments[[#This Row],[Profit]]/shipments[[#This Row],[Sales Amount]]</f>
        <v>0.56143437555202258</v>
      </c>
    </row>
    <row r="2961" spans="1:16" x14ac:dyDescent="1">
      <c r="A2961" t="s">
        <v>3001</v>
      </c>
      <c r="B2961" t="s">
        <v>8043</v>
      </c>
      <c r="C2961" t="s">
        <v>8010</v>
      </c>
      <c r="D2961" t="s">
        <v>8033</v>
      </c>
      <c r="E2961" s="1">
        <v>45120</v>
      </c>
      <c r="F2961">
        <v>7119</v>
      </c>
      <c r="G2961">
        <v>594</v>
      </c>
      <c r="H2961" t="s">
        <v>6</v>
      </c>
      <c r="I2961" t="str">
        <f>_xlfn.XLOOKUP(shipments[[#This Row],[SPID]],people[SPID],people[Sales_person],"NA",0)</f>
        <v>Ches Bonnell</v>
      </c>
      <c r="J2961">
        <f>YEAR(shipments[[#This Row],[Shipdate]])</f>
        <v>2023</v>
      </c>
      <c r="K2961">
        <f>MONTH(shipments[[#This Row],[Shipdate]])</f>
        <v>7</v>
      </c>
      <c r="L2961" t="str">
        <f>TEXT(shipments[[#This Row],[Shipdate]],"mmmm")</f>
        <v>July</v>
      </c>
      <c r="M2961">
        <f>_xlfn.XLOOKUP(shipments[[#This Row],[PID]],products[PID],products[Cost_per_box],"NA",0)</f>
        <v>5.26</v>
      </c>
      <c r="N2961">
        <f>shipments[[#This Row],[Boxes]]*shipments[[#This Row],[Cost Per Box]]</f>
        <v>3124.44</v>
      </c>
      <c r="O2961">
        <f>shipments[[#This Row],[Sales Amount]]-shipments[[#This Row],[Total Cost]]</f>
        <v>3994.56</v>
      </c>
      <c r="P2961" s="9">
        <f>shipments[[#This Row],[Profit]]/shipments[[#This Row],[Sales Amount]]</f>
        <v>0.56111251580278132</v>
      </c>
    </row>
    <row r="2962" spans="1:16" x14ac:dyDescent="1">
      <c r="A2962" t="s">
        <v>3002</v>
      </c>
      <c r="B2962" t="s">
        <v>8043</v>
      </c>
      <c r="C2962" t="s">
        <v>8010</v>
      </c>
      <c r="D2962" t="s">
        <v>8036</v>
      </c>
      <c r="E2962" s="1">
        <v>45232</v>
      </c>
      <c r="F2962">
        <v>1176.75</v>
      </c>
      <c r="G2962">
        <v>79</v>
      </c>
      <c r="H2962" t="s">
        <v>6</v>
      </c>
      <c r="I2962" t="str">
        <f>_xlfn.XLOOKUP(shipments[[#This Row],[SPID]],people[SPID],people[Sales_person],"NA",0)</f>
        <v>Ches Bonnell</v>
      </c>
      <c r="J2962">
        <f>YEAR(shipments[[#This Row],[Shipdate]])</f>
        <v>2023</v>
      </c>
      <c r="K2962">
        <f>MONTH(shipments[[#This Row],[Shipdate]])</f>
        <v>11</v>
      </c>
      <c r="L2962" t="str">
        <f>TEXT(shipments[[#This Row],[Shipdate]],"mmmm")</f>
        <v>November</v>
      </c>
      <c r="M2962">
        <f>_xlfn.XLOOKUP(shipments[[#This Row],[PID]],products[PID],products[Cost_per_box],"NA",0)</f>
        <v>5.26</v>
      </c>
      <c r="N2962">
        <f>shipments[[#This Row],[Boxes]]*shipments[[#This Row],[Cost Per Box]]</f>
        <v>415.53999999999996</v>
      </c>
      <c r="O2962">
        <f>shipments[[#This Row],[Sales Amount]]-shipments[[#This Row],[Total Cost]]</f>
        <v>761.21</v>
      </c>
      <c r="P2962" s="9">
        <f>shipments[[#This Row],[Profit]]/shipments[[#This Row],[Sales Amount]]</f>
        <v>0.64687486721903553</v>
      </c>
    </row>
    <row r="2963" spans="1:16" x14ac:dyDescent="1">
      <c r="A2963" t="s">
        <v>3003</v>
      </c>
      <c r="B2963" t="s">
        <v>8043</v>
      </c>
      <c r="C2963" t="s">
        <v>8012</v>
      </c>
      <c r="D2963" t="s">
        <v>8037</v>
      </c>
      <c r="E2963" s="1">
        <v>45432</v>
      </c>
      <c r="F2963">
        <v>4612.5</v>
      </c>
      <c r="G2963">
        <v>513</v>
      </c>
      <c r="H2963" t="s">
        <v>6</v>
      </c>
      <c r="I2963" t="str">
        <f>_xlfn.XLOOKUP(shipments[[#This Row],[SPID]],people[SPID],people[Sales_person],"NA",0)</f>
        <v>Ches Bonnell</v>
      </c>
      <c r="J2963">
        <f>YEAR(shipments[[#This Row],[Shipdate]])</f>
        <v>2024</v>
      </c>
      <c r="K2963">
        <f>MONTH(shipments[[#This Row],[Shipdate]])</f>
        <v>5</v>
      </c>
      <c r="L2963" t="str">
        <f>TEXT(shipments[[#This Row],[Shipdate]],"mmmm")</f>
        <v>May</v>
      </c>
      <c r="M2963">
        <f>_xlfn.XLOOKUP(shipments[[#This Row],[PID]],products[PID],products[Cost_per_box],"NA",0)</f>
        <v>5.15</v>
      </c>
      <c r="N2963">
        <f>shipments[[#This Row],[Boxes]]*shipments[[#This Row],[Cost Per Box]]</f>
        <v>2641.9500000000003</v>
      </c>
      <c r="O2963">
        <f>shipments[[#This Row],[Sales Amount]]-shipments[[#This Row],[Total Cost]]</f>
        <v>1970.5499999999997</v>
      </c>
      <c r="P2963" s="9">
        <f>shipments[[#This Row],[Profit]]/shipments[[#This Row],[Sales Amount]]</f>
        <v>0.42721951219512189</v>
      </c>
    </row>
    <row r="2964" spans="1:16" x14ac:dyDescent="1">
      <c r="A2964" t="s">
        <v>3004</v>
      </c>
      <c r="B2964" t="s">
        <v>8043</v>
      </c>
      <c r="C2964" t="s">
        <v>8013</v>
      </c>
      <c r="D2964" t="s">
        <v>8035</v>
      </c>
      <c r="E2964" s="1">
        <v>45238</v>
      </c>
      <c r="F2964">
        <v>1766.25</v>
      </c>
      <c r="G2964">
        <v>197</v>
      </c>
      <c r="H2964" t="s">
        <v>6</v>
      </c>
      <c r="I2964" t="str">
        <f>_xlfn.XLOOKUP(shipments[[#This Row],[SPID]],people[SPID],people[Sales_person],"NA",0)</f>
        <v>Ches Bonnell</v>
      </c>
      <c r="J2964">
        <f>YEAR(shipments[[#This Row],[Shipdate]])</f>
        <v>2023</v>
      </c>
      <c r="K2964">
        <f>MONTH(shipments[[#This Row],[Shipdate]])</f>
        <v>11</v>
      </c>
      <c r="L2964" t="str">
        <f>TEXT(shipments[[#This Row],[Shipdate]],"mmmm")</f>
        <v>November</v>
      </c>
      <c r="M2964">
        <f>_xlfn.XLOOKUP(shipments[[#This Row],[PID]],products[PID],products[Cost_per_box],"NA",0)</f>
        <v>3.85</v>
      </c>
      <c r="N2964">
        <f>shipments[[#This Row],[Boxes]]*shipments[[#This Row],[Cost Per Box]]</f>
        <v>758.45</v>
      </c>
      <c r="O2964">
        <f>shipments[[#This Row],[Sales Amount]]-shipments[[#This Row],[Total Cost]]</f>
        <v>1007.8</v>
      </c>
      <c r="P2964" s="9">
        <f>shipments[[#This Row],[Profit]]/shipments[[#This Row],[Sales Amount]]</f>
        <v>0.57058740268931352</v>
      </c>
    </row>
    <row r="2965" spans="1:16" x14ac:dyDescent="1">
      <c r="A2965" t="s">
        <v>3005</v>
      </c>
      <c r="B2965" t="s">
        <v>8043</v>
      </c>
      <c r="C2965" t="s">
        <v>8013</v>
      </c>
      <c r="D2965" t="s">
        <v>8036</v>
      </c>
      <c r="E2965" s="1">
        <v>45322</v>
      </c>
      <c r="F2965">
        <v>713.25</v>
      </c>
      <c r="G2965">
        <v>80</v>
      </c>
      <c r="H2965" t="s">
        <v>6</v>
      </c>
      <c r="I2965" t="str">
        <f>_xlfn.XLOOKUP(shipments[[#This Row],[SPID]],people[SPID],people[Sales_person],"NA",0)</f>
        <v>Ches Bonnell</v>
      </c>
      <c r="J2965">
        <f>YEAR(shipments[[#This Row],[Shipdate]])</f>
        <v>2024</v>
      </c>
      <c r="K2965">
        <f>MONTH(shipments[[#This Row],[Shipdate]])</f>
        <v>1</v>
      </c>
      <c r="L2965" t="str">
        <f>TEXT(shipments[[#This Row],[Shipdate]],"mmmm")</f>
        <v>January</v>
      </c>
      <c r="M2965">
        <f>_xlfn.XLOOKUP(shipments[[#This Row],[PID]],products[PID],products[Cost_per_box],"NA",0)</f>
        <v>3.85</v>
      </c>
      <c r="N2965">
        <f>shipments[[#This Row],[Boxes]]*shipments[[#This Row],[Cost Per Box]]</f>
        <v>308</v>
      </c>
      <c r="O2965">
        <f>shipments[[#This Row],[Sales Amount]]-shipments[[#This Row],[Total Cost]]</f>
        <v>405.25</v>
      </c>
      <c r="P2965" s="9">
        <f>shipments[[#This Row],[Profit]]/shipments[[#This Row],[Sales Amount]]</f>
        <v>0.56817385208552396</v>
      </c>
    </row>
    <row r="2966" spans="1:16" x14ac:dyDescent="1">
      <c r="A2966" t="s">
        <v>3006</v>
      </c>
      <c r="B2966" t="s">
        <v>8043</v>
      </c>
      <c r="C2966" t="s">
        <v>8013</v>
      </c>
      <c r="D2966" t="s">
        <v>8037</v>
      </c>
      <c r="E2966" s="1">
        <v>45286</v>
      </c>
      <c r="F2966">
        <v>9400.5</v>
      </c>
      <c r="G2966">
        <v>1176</v>
      </c>
      <c r="H2966" t="s">
        <v>6</v>
      </c>
      <c r="I2966" t="str">
        <f>_xlfn.XLOOKUP(shipments[[#This Row],[SPID]],people[SPID],people[Sales_person],"NA",0)</f>
        <v>Ches Bonnell</v>
      </c>
      <c r="J2966">
        <f>YEAR(shipments[[#This Row],[Shipdate]])</f>
        <v>2023</v>
      </c>
      <c r="K2966">
        <f>MONTH(shipments[[#This Row],[Shipdate]])</f>
        <v>12</v>
      </c>
      <c r="L2966" t="str">
        <f>TEXT(shipments[[#This Row],[Shipdate]],"mmmm")</f>
        <v>December</v>
      </c>
      <c r="M2966">
        <f>_xlfn.XLOOKUP(shipments[[#This Row],[PID]],products[PID],products[Cost_per_box],"NA",0)</f>
        <v>3.85</v>
      </c>
      <c r="N2966">
        <f>shipments[[#This Row],[Boxes]]*shipments[[#This Row],[Cost Per Box]]</f>
        <v>4527.6000000000004</v>
      </c>
      <c r="O2966">
        <f>shipments[[#This Row],[Sales Amount]]-shipments[[#This Row],[Total Cost]]</f>
        <v>4872.8999999999996</v>
      </c>
      <c r="P2966" s="9">
        <f>shipments[[#This Row],[Profit]]/shipments[[#This Row],[Sales Amount]]</f>
        <v>0.51836604435934253</v>
      </c>
    </row>
    <row r="2967" spans="1:16" x14ac:dyDescent="1">
      <c r="A2967" t="s">
        <v>3007</v>
      </c>
      <c r="B2967" t="s">
        <v>8043</v>
      </c>
      <c r="C2967" t="s">
        <v>8013</v>
      </c>
      <c r="D2967" t="s">
        <v>8032</v>
      </c>
      <c r="E2967" s="1">
        <v>45009</v>
      </c>
      <c r="F2967">
        <v>2526.75</v>
      </c>
      <c r="G2967">
        <v>422</v>
      </c>
      <c r="H2967" t="s">
        <v>6</v>
      </c>
      <c r="I2967" t="str">
        <f>_xlfn.XLOOKUP(shipments[[#This Row],[SPID]],people[SPID],people[Sales_person],"NA",0)</f>
        <v>Ches Bonnell</v>
      </c>
      <c r="J2967">
        <f>YEAR(shipments[[#This Row],[Shipdate]])</f>
        <v>2023</v>
      </c>
      <c r="K2967">
        <f>MONTH(shipments[[#This Row],[Shipdate]])</f>
        <v>3</v>
      </c>
      <c r="L2967" t="str">
        <f>TEXT(shipments[[#This Row],[Shipdate]],"mmmm")</f>
        <v>March</v>
      </c>
      <c r="M2967">
        <f>_xlfn.XLOOKUP(shipments[[#This Row],[PID]],products[PID],products[Cost_per_box],"NA",0)</f>
        <v>3.85</v>
      </c>
      <c r="N2967">
        <f>shipments[[#This Row],[Boxes]]*shipments[[#This Row],[Cost Per Box]]</f>
        <v>1624.7</v>
      </c>
      <c r="O2967">
        <f>shipments[[#This Row],[Sales Amount]]-shipments[[#This Row],[Total Cost]]</f>
        <v>902.05</v>
      </c>
      <c r="P2967" s="9">
        <f>shipments[[#This Row],[Profit]]/shipments[[#This Row],[Sales Amount]]</f>
        <v>0.35700009894132778</v>
      </c>
    </row>
    <row r="2968" spans="1:16" x14ac:dyDescent="1">
      <c r="A2968" t="s">
        <v>3008</v>
      </c>
      <c r="B2968" t="s">
        <v>8043</v>
      </c>
      <c r="C2968" t="s">
        <v>8013</v>
      </c>
      <c r="D2968" t="s">
        <v>8036</v>
      </c>
      <c r="E2968" s="1">
        <v>44992</v>
      </c>
      <c r="F2968">
        <v>5989.5</v>
      </c>
      <c r="G2968">
        <v>999</v>
      </c>
      <c r="H2968" t="s">
        <v>6</v>
      </c>
      <c r="I2968" t="str">
        <f>_xlfn.XLOOKUP(shipments[[#This Row],[SPID]],people[SPID],people[Sales_person],"NA",0)</f>
        <v>Ches Bonnell</v>
      </c>
      <c r="J2968">
        <f>YEAR(shipments[[#This Row],[Shipdate]])</f>
        <v>2023</v>
      </c>
      <c r="K2968">
        <f>MONTH(shipments[[#This Row],[Shipdate]])</f>
        <v>3</v>
      </c>
      <c r="L2968" t="str">
        <f>TEXT(shipments[[#This Row],[Shipdate]],"mmmm")</f>
        <v>March</v>
      </c>
      <c r="M2968">
        <f>_xlfn.XLOOKUP(shipments[[#This Row],[PID]],products[PID],products[Cost_per_box],"NA",0)</f>
        <v>3.85</v>
      </c>
      <c r="N2968">
        <f>shipments[[#This Row],[Boxes]]*shipments[[#This Row],[Cost Per Box]]</f>
        <v>3846.15</v>
      </c>
      <c r="O2968">
        <f>shipments[[#This Row],[Sales Amount]]-shipments[[#This Row],[Total Cost]]</f>
        <v>2143.35</v>
      </c>
      <c r="P2968" s="9">
        <f>shipments[[#This Row],[Profit]]/shipments[[#This Row],[Sales Amount]]</f>
        <v>0.35785123966942145</v>
      </c>
    </row>
    <row r="2969" spans="1:16" x14ac:dyDescent="1">
      <c r="A2969" t="s">
        <v>3009</v>
      </c>
      <c r="B2969" t="s">
        <v>8043</v>
      </c>
      <c r="C2969" t="s">
        <v>8013</v>
      </c>
      <c r="D2969" t="s">
        <v>8037</v>
      </c>
      <c r="E2969" s="1">
        <v>45453</v>
      </c>
      <c r="F2969">
        <v>5816.25</v>
      </c>
      <c r="G2969">
        <v>1164</v>
      </c>
      <c r="H2969" t="s">
        <v>6</v>
      </c>
      <c r="I2969" t="str">
        <f>_xlfn.XLOOKUP(shipments[[#This Row],[SPID]],people[SPID],people[Sales_person],"NA",0)</f>
        <v>Ches Bonnell</v>
      </c>
      <c r="J2969">
        <f>YEAR(shipments[[#This Row],[Shipdate]])</f>
        <v>2024</v>
      </c>
      <c r="K2969">
        <f>MONTH(shipments[[#This Row],[Shipdate]])</f>
        <v>6</v>
      </c>
      <c r="L2969" t="str">
        <f>TEXT(shipments[[#This Row],[Shipdate]],"mmmm")</f>
        <v>June</v>
      </c>
      <c r="M2969">
        <f>_xlfn.XLOOKUP(shipments[[#This Row],[PID]],products[PID],products[Cost_per_box],"NA",0)</f>
        <v>3.85</v>
      </c>
      <c r="N2969">
        <f>shipments[[#This Row],[Boxes]]*shipments[[#This Row],[Cost Per Box]]</f>
        <v>4481.4000000000005</v>
      </c>
      <c r="O2969">
        <f>shipments[[#This Row],[Sales Amount]]-shipments[[#This Row],[Total Cost]]</f>
        <v>1334.8499999999995</v>
      </c>
      <c r="P2969" s="9">
        <f>shipments[[#This Row],[Profit]]/shipments[[#This Row],[Sales Amount]]</f>
        <v>0.22950354609929069</v>
      </c>
    </row>
    <row r="2970" spans="1:16" x14ac:dyDescent="1">
      <c r="A2970" t="s">
        <v>3010</v>
      </c>
      <c r="B2970" t="s">
        <v>8043</v>
      </c>
      <c r="C2970" t="s">
        <v>8014</v>
      </c>
      <c r="D2970" t="s">
        <v>8033</v>
      </c>
      <c r="E2970" s="1">
        <v>45211</v>
      </c>
      <c r="F2970">
        <v>3091.5</v>
      </c>
      <c r="G2970">
        <v>344</v>
      </c>
      <c r="H2970" t="s">
        <v>6</v>
      </c>
      <c r="I2970" t="str">
        <f>_xlfn.XLOOKUP(shipments[[#This Row],[SPID]],people[SPID],people[Sales_person],"NA",0)</f>
        <v>Ches Bonnell</v>
      </c>
      <c r="J2970">
        <f>YEAR(shipments[[#This Row],[Shipdate]])</f>
        <v>2023</v>
      </c>
      <c r="K2970">
        <f>MONTH(shipments[[#This Row],[Shipdate]])</f>
        <v>10</v>
      </c>
      <c r="L2970" t="str">
        <f>TEXT(shipments[[#This Row],[Shipdate]],"mmmm")</f>
        <v>October</v>
      </c>
      <c r="M2970">
        <f>_xlfn.XLOOKUP(shipments[[#This Row],[PID]],products[PID],products[Cost_per_box],"NA",0)</f>
        <v>5.72</v>
      </c>
      <c r="N2970">
        <f>shipments[[#This Row],[Boxes]]*shipments[[#This Row],[Cost Per Box]]</f>
        <v>1967.6799999999998</v>
      </c>
      <c r="O2970">
        <f>shipments[[#This Row],[Sales Amount]]-shipments[[#This Row],[Total Cost]]</f>
        <v>1123.8200000000002</v>
      </c>
      <c r="P2970" s="9">
        <f>shipments[[#This Row],[Profit]]/shipments[[#This Row],[Sales Amount]]</f>
        <v>0.3635193271874495</v>
      </c>
    </row>
    <row r="2971" spans="1:16" x14ac:dyDescent="1">
      <c r="A2971" t="s">
        <v>3011</v>
      </c>
      <c r="B2971" t="s">
        <v>8043</v>
      </c>
      <c r="C2971" t="s">
        <v>8014</v>
      </c>
      <c r="D2971" t="s">
        <v>8033</v>
      </c>
      <c r="E2971" s="1">
        <v>45439</v>
      </c>
      <c r="F2971">
        <v>839.25</v>
      </c>
      <c r="G2971">
        <v>105</v>
      </c>
      <c r="H2971" t="s">
        <v>6</v>
      </c>
      <c r="I2971" t="str">
        <f>_xlfn.XLOOKUP(shipments[[#This Row],[SPID]],people[SPID],people[Sales_person],"NA",0)</f>
        <v>Ches Bonnell</v>
      </c>
      <c r="J2971">
        <f>YEAR(shipments[[#This Row],[Shipdate]])</f>
        <v>2024</v>
      </c>
      <c r="K2971">
        <f>MONTH(shipments[[#This Row],[Shipdate]])</f>
        <v>5</v>
      </c>
      <c r="L2971" t="str">
        <f>TEXT(shipments[[#This Row],[Shipdate]],"mmmm")</f>
        <v>May</v>
      </c>
      <c r="M2971">
        <f>_xlfn.XLOOKUP(shipments[[#This Row],[PID]],products[PID],products[Cost_per_box],"NA",0)</f>
        <v>5.72</v>
      </c>
      <c r="N2971">
        <f>shipments[[#This Row],[Boxes]]*shipments[[#This Row],[Cost Per Box]]</f>
        <v>600.6</v>
      </c>
      <c r="O2971">
        <f>shipments[[#This Row],[Sales Amount]]-shipments[[#This Row],[Total Cost]]</f>
        <v>238.64999999999998</v>
      </c>
      <c r="P2971" s="9">
        <f>shipments[[#This Row],[Profit]]/shipments[[#This Row],[Sales Amount]]</f>
        <v>0.28436103663985701</v>
      </c>
    </row>
    <row r="2972" spans="1:16" x14ac:dyDescent="1">
      <c r="A2972" t="s">
        <v>3012</v>
      </c>
      <c r="B2972" t="s">
        <v>8043</v>
      </c>
      <c r="C2972" t="s">
        <v>8014</v>
      </c>
      <c r="D2972" t="s">
        <v>8032</v>
      </c>
      <c r="E2972" s="1">
        <v>45517</v>
      </c>
      <c r="F2972">
        <v>85.5</v>
      </c>
      <c r="G2972">
        <v>11</v>
      </c>
      <c r="H2972" t="s">
        <v>17</v>
      </c>
      <c r="I2972" t="str">
        <f>_xlfn.XLOOKUP(shipments[[#This Row],[SPID]],people[SPID],people[Sales_person],"NA",0)</f>
        <v>Ches Bonnell</v>
      </c>
      <c r="J2972">
        <f>YEAR(shipments[[#This Row],[Shipdate]])</f>
        <v>2024</v>
      </c>
      <c r="K2972">
        <f>MONTH(shipments[[#This Row],[Shipdate]])</f>
        <v>8</v>
      </c>
      <c r="L2972" t="str">
        <f>TEXT(shipments[[#This Row],[Shipdate]],"mmmm")</f>
        <v>August</v>
      </c>
      <c r="M2972">
        <f>_xlfn.XLOOKUP(shipments[[#This Row],[PID]],products[PID],products[Cost_per_box],"NA",0)</f>
        <v>5.72</v>
      </c>
      <c r="N2972">
        <f>shipments[[#This Row],[Boxes]]*shipments[[#This Row],[Cost Per Box]]</f>
        <v>62.919999999999995</v>
      </c>
      <c r="O2972">
        <f>shipments[[#This Row],[Sales Amount]]-shipments[[#This Row],[Total Cost]]</f>
        <v>22.580000000000005</v>
      </c>
      <c r="P2972" s="9">
        <f>shipments[[#This Row],[Profit]]/shipments[[#This Row],[Sales Amount]]</f>
        <v>0.26409356725146205</v>
      </c>
    </row>
    <row r="2973" spans="1:16" x14ac:dyDescent="1">
      <c r="A2973" t="s">
        <v>3013</v>
      </c>
      <c r="B2973" t="s">
        <v>8043</v>
      </c>
      <c r="C2973" t="s">
        <v>8014</v>
      </c>
      <c r="D2973" t="s">
        <v>8036</v>
      </c>
      <c r="E2973" s="1">
        <v>45071</v>
      </c>
      <c r="F2973">
        <v>10230.75</v>
      </c>
      <c r="G2973">
        <v>1137</v>
      </c>
      <c r="H2973" t="s">
        <v>6</v>
      </c>
      <c r="I2973" t="str">
        <f>_xlfn.XLOOKUP(shipments[[#This Row],[SPID]],people[SPID],people[Sales_person],"NA",0)</f>
        <v>Ches Bonnell</v>
      </c>
      <c r="J2973">
        <f>YEAR(shipments[[#This Row],[Shipdate]])</f>
        <v>2023</v>
      </c>
      <c r="K2973">
        <f>MONTH(shipments[[#This Row],[Shipdate]])</f>
        <v>5</v>
      </c>
      <c r="L2973" t="str">
        <f>TEXT(shipments[[#This Row],[Shipdate]],"mmmm")</f>
        <v>May</v>
      </c>
      <c r="M2973">
        <f>_xlfn.XLOOKUP(shipments[[#This Row],[PID]],products[PID],products[Cost_per_box],"NA",0)</f>
        <v>5.72</v>
      </c>
      <c r="N2973">
        <f>shipments[[#This Row],[Boxes]]*shipments[[#This Row],[Cost Per Box]]</f>
        <v>6503.6399999999994</v>
      </c>
      <c r="O2973">
        <f>shipments[[#This Row],[Sales Amount]]-shipments[[#This Row],[Total Cost]]</f>
        <v>3727.1100000000006</v>
      </c>
      <c r="P2973" s="9">
        <f>shipments[[#This Row],[Profit]]/shipments[[#This Row],[Sales Amount]]</f>
        <v>0.36430466974561987</v>
      </c>
    </row>
    <row r="2974" spans="1:16" x14ac:dyDescent="1">
      <c r="A2974" t="s">
        <v>3014</v>
      </c>
      <c r="B2974" t="s">
        <v>8043</v>
      </c>
      <c r="C2974" t="s">
        <v>8015</v>
      </c>
      <c r="D2974" t="s">
        <v>8036</v>
      </c>
      <c r="E2974" s="1">
        <v>45488</v>
      </c>
      <c r="F2974">
        <v>4151.25</v>
      </c>
      <c r="G2974">
        <v>160</v>
      </c>
      <c r="H2974" t="s">
        <v>17</v>
      </c>
      <c r="I2974" t="str">
        <f>_xlfn.XLOOKUP(shipments[[#This Row],[SPID]],people[SPID],people[Sales_person],"NA",0)</f>
        <v>Ches Bonnell</v>
      </c>
      <c r="J2974">
        <f>YEAR(shipments[[#This Row],[Shipdate]])</f>
        <v>2024</v>
      </c>
      <c r="K2974">
        <f>MONTH(shipments[[#This Row],[Shipdate]])</f>
        <v>7</v>
      </c>
      <c r="L2974" t="str">
        <f>TEXT(shipments[[#This Row],[Shipdate]],"mmmm")</f>
        <v>July</v>
      </c>
      <c r="M2974">
        <f>_xlfn.XLOOKUP(shipments[[#This Row],[PID]],products[PID],products[Cost_per_box],"NA",0)</f>
        <v>6.31</v>
      </c>
      <c r="N2974">
        <f>shipments[[#This Row],[Boxes]]*shipments[[#This Row],[Cost Per Box]]</f>
        <v>1009.5999999999999</v>
      </c>
      <c r="O2974">
        <f>shipments[[#This Row],[Sales Amount]]-shipments[[#This Row],[Total Cost]]</f>
        <v>3141.65</v>
      </c>
      <c r="P2974" s="9">
        <f>shipments[[#This Row],[Profit]]/shipments[[#This Row],[Sales Amount]]</f>
        <v>0.75679614573923515</v>
      </c>
    </row>
    <row r="2975" spans="1:16" x14ac:dyDescent="1">
      <c r="A2975" t="s">
        <v>3015</v>
      </c>
      <c r="B2975" t="s">
        <v>8043</v>
      </c>
      <c r="C2975" t="s">
        <v>8016</v>
      </c>
      <c r="D2975" t="s">
        <v>8037</v>
      </c>
      <c r="E2975" s="1">
        <v>44956</v>
      </c>
      <c r="F2975">
        <v>2641.5</v>
      </c>
      <c r="G2975">
        <v>95</v>
      </c>
      <c r="H2975" t="s">
        <v>6</v>
      </c>
      <c r="I2975" t="str">
        <f>_xlfn.XLOOKUP(shipments[[#This Row],[SPID]],people[SPID],people[Sales_person],"NA",0)</f>
        <v>Ches Bonnell</v>
      </c>
      <c r="J2975">
        <f>YEAR(shipments[[#This Row],[Shipdate]])</f>
        <v>2023</v>
      </c>
      <c r="K2975">
        <f>MONTH(shipments[[#This Row],[Shipdate]])</f>
        <v>1</v>
      </c>
      <c r="L2975" t="str">
        <f>TEXT(shipments[[#This Row],[Shipdate]],"mmmm")</f>
        <v>January</v>
      </c>
      <c r="M2975">
        <f>_xlfn.XLOOKUP(shipments[[#This Row],[PID]],products[PID],products[Cost_per_box],"NA",0)</f>
        <v>9.94</v>
      </c>
      <c r="N2975">
        <f>shipments[[#This Row],[Boxes]]*shipments[[#This Row],[Cost Per Box]]</f>
        <v>944.3</v>
      </c>
      <c r="O2975">
        <f>shipments[[#This Row],[Sales Amount]]-shipments[[#This Row],[Total Cost]]</f>
        <v>1697.2</v>
      </c>
      <c r="P2975" s="9">
        <f>shipments[[#This Row],[Profit]]/shipments[[#This Row],[Sales Amount]]</f>
        <v>0.64251372326329736</v>
      </c>
    </row>
    <row r="2976" spans="1:16" x14ac:dyDescent="1">
      <c r="A2976" t="s">
        <v>3016</v>
      </c>
      <c r="B2976" t="s">
        <v>8043</v>
      </c>
      <c r="C2976" t="s">
        <v>8016</v>
      </c>
      <c r="D2976" t="s">
        <v>8035</v>
      </c>
      <c r="E2976" s="1">
        <v>45336</v>
      </c>
      <c r="F2976">
        <v>5463</v>
      </c>
      <c r="G2976">
        <v>219</v>
      </c>
      <c r="H2976" t="s">
        <v>6</v>
      </c>
      <c r="I2976" t="str">
        <f>_xlfn.XLOOKUP(shipments[[#This Row],[SPID]],people[SPID],people[Sales_person],"NA",0)</f>
        <v>Ches Bonnell</v>
      </c>
      <c r="J2976">
        <f>YEAR(shipments[[#This Row],[Shipdate]])</f>
        <v>2024</v>
      </c>
      <c r="K2976">
        <f>MONTH(shipments[[#This Row],[Shipdate]])</f>
        <v>2</v>
      </c>
      <c r="L2976" t="str">
        <f>TEXT(shipments[[#This Row],[Shipdate]],"mmmm")</f>
        <v>February</v>
      </c>
      <c r="M2976">
        <f>_xlfn.XLOOKUP(shipments[[#This Row],[PID]],products[PID],products[Cost_per_box],"NA",0)</f>
        <v>9.94</v>
      </c>
      <c r="N2976">
        <f>shipments[[#This Row],[Boxes]]*shipments[[#This Row],[Cost Per Box]]</f>
        <v>2176.8599999999997</v>
      </c>
      <c r="O2976">
        <f>shipments[[#This Row],[Sales Amount]]-shipments[[#This Row],[Total Cost]]</f>
        <v>3286.1400000000003</v>
      </c>
      <c r="P2976" s="9">
        <f>shipments[[#This Row],[Profit]]/shipments[[#This Row],[Sales Amount]]</f>
        <v>0.60152663371773751</v>
      </c>
    </row>
    <row r="2977" spans="1:16" x14ac:dyDescent="1">
      <c r="A2977" t="s">
        <v>3017</v>
      </c>
      <c r="B2977" t="s">
        <v>8043</v>
      </c>
      <c r="C2977" t="s">
        <v>8016</v>
      </c>
      <c r="D2977" t="s">
        <v>8036</v>
      </c>
      <c r="E2977" s="1">
        <v>45083</v>
      </c>
      <c r="F2977">
        <v>5067</v>
      </c>
      <c r="G2977">
        <v>181</v>
      </c>
      <c r="H2977" t="s">
        <v>6</v>
      </c>
      <c r="I2977" t="str">
        <f>_xlfn.XLOOKUP(shipments[[#This Row],[SPID]],people[SPID],people[Sales_person],"NA",0)</f>
        <v>Ches Bonnell</v>
      </c>
      <c r="J2977">
        <f>YEAR(shipments[[#This Row],[Shipdate]])</f>
        <v>2023</v>
      </c>
      <c r="K2977">
        <f>MONTH(shipments[[#This Row],[Shipdate]])</f>
        <v>6</v>
      </c>
      <c r="L2977" t="str">
        <f>TEXT(shipments[[#This Row],[Shipdate]],"mmmm")</f>
        <v>June</v>
      </c>
      <c r="M2977">
        <f>_xlfn.XLOOKUP(shipments[[#This Row],[PID]],products[PID],products[Cost_per_box],"NA",0)</f>
        <v>9.94</v>
      </c>
      <c r="N2977">
        <f>shipments[[#This Row],[Boxes]]*shipments[[#This Row],[Cost Per Box]]</f>
        <v>1799.1399999999999</v>
      </c>
      <c r="O2977">
        <f>shipments[[#This Row],[Sales Amount]]-shipments[[#This Row],[Total Cost]]</f>
        <v>3267.86</v>
      </c>
      <c r="P2977" s="9">
        <f>shipments[[#This Row],[Profit]]/shipments[[#This Row],[Sales Amount]]</f>
        <v>0.64492993881981453</v>
      </c>
    </row>
    <row r="2978" spans="1:16" x14ac:dyDescent="1">
      <c r="A2978" t="s">
        <v>3018</v>
      </c>
      <c r="B2978" t="s">
        <v>8043</v>
      </c>
      <c r="C2978" t="s">
        <v>8016</v>
      </c>
      <c r="D2978" t="s">
        <v>8037</v>
      </c>
      <c r="E2978" s="1">
        <v>45216</v>
      </c>
      <c r="F2978">
        <v>5728.5</v>
      </c>
      <c r="G2978">
        <v>221</v>
      </c>
      <c r="H2978" t="s">
        <v>6</v>
      </c>
      <c r="I2978" t="str">
        <f>_xlfn.XLOOKUP(shipments[[#This Row],[SPID]],people[SPID],people[Sales_person],"NA",0)</f>
        <v>Ches Bonnell</v>
      </c>
      <c r="J2978">
        <f>YEAR(shipments[[#This Row],[Shipdate]])</f>
        <v>2023</v>
      </c>
      <c r="K2978">
        <f>MONTH(shipments[[#This Row],[Shipdate]])</f>
        <v>10</v>
      </c>
      <c r="L2978" t="str">
        <f>TEXT(shipments[[#This Row],[Shipdate]],"mmmm")</f>
        <v>October</v>
      </c>
      <c r="M2978">
        <f>_xlfn.XLOOKUP(shipments[[#This Row],[PID]],products[PID],products[Cost_per_box],"NA",0)</f>
        <v>9.94</v>
      </c>
      <c r="N2978">
        <f>shipments[[#This Row],[Boxes]]*shipments[[#This Row],[Cost Per Box]]</f>
        <v>2196.7399999999998</v>
      </c>
      <c r="O2978">
        <f>shipments[[#This Row],[Sales Amount]]-shipments[[#This Row],[Total Cost]]</f>
        <v>3531.76</v>
      </c>
      <c r="P2978" s="9">
        <f>shipments[[#This Row],[Profit]]/shipments[[#This Row],[Sales Amount]]</f>
        <v>0.61652439556602956</v>
      </c>
    </row>
    <row r="2979" spans="1:16" x14ac:dyDescent="1">
      <c r="A2979" t="s">
        <v>3019</v>
      </c>
      <c r="B2979" t="s">
        <v>8043</v>
      </c>
      <c r="C2979" t="s">
        <v>8017</v>
      </c>
      <c r="D2979" t="s">
        <v>8035</v>
      </c>
      <c r="E2979" s="1">
        <v>44949</v>
      </c>
      <c r="F2979">
        <v>8030.25</v>
      </c>
      <c r="G2979">
        <v>447</v>
      </c>
      <c r="H2979" t="s">
        <v>6</v>
      </c>
      <c r="I2979" t="str">
        <f>_xlfn.XLOOKUP(shipments[[#This Row],[SPID]],people[SPID],people[Sales_person],"NA",0)</f>
        <v>Ches Bonnell</v>
      </c>
      <c r="J2979">
        <f>YEAR(shipments[[#This Row],[Shipdate]])</f>
        <v>2023</v>
      </c>
      <c r="K2979">
        <f>MONTH(shipments[[#This Row],[Shipdate]])</f>
        <v>1</v>
      </c>
      <c r="L2979" t="str">
        <f>TEXT(shipments[[#This Row],[Shipdate]],"mmmm")</f>
        <v>January</v>
      </c>
      <c r="M2979">
        <f>_xlfn.XLOOKUP(shipments[[#This Row],[PID]],products[PID],products[Cost_per_box],"NA",0)</f>
        <v>7.73</v>
      </c>
      <c r="N2979">
        <f>shipments[[#This Row],[Boxes]]*shipments[[#This Row],[Cost Per Box]]</f>
        <v>3455.3100000000004</v>
      </c>
      <c r="O2979">
        <f>shipments[[#This Row],[Sales Amount]]-shipments[[#This Row],[Total Cost]]</f>
        <v>4574.9399999999996</v>
      </c>
      <c r="P2979" s="9">
        <f>shipments[[#This Row],[Profit]]/shipments[[#This Row],[Sales Amount]]</f>
        <v>0.56971327169141683</v>
      </c>
    </row>
    <row r="2980" spans="1:16" x14ac:dyDescent="1">
      <c r="A2980" t="s">
        <v>3020</v>
      </c>
      <c r="B2980" t="s">
        <v>8043</v>
      </c>
      <c r="C2980" t="s">
        <v>8017</v>
      </c>
      <c r="D2980" t="s">
        <v>8032</v>
      </c>
      <c r="E2980" s="1">
        <v>44979</v>
      </c>
      <c r="F2980">
        <v>6869.25</v>
      </c>
      <c r="G2980">
        <v>362</v>
      </c>
      <c r="H2980" t="s">
        <v>6</v>
      </c>
      <c r="I2980" t="str">
        <f>_xlfn.XLOOKUP(shipments[[#This Row],[SPID]],people[SPID],people[Sales_person],"NA",0)</f>
        <v>Ches Bonnell</v>
      </c>
      <c r="J2980">
        <f>YEAR(shipments[[#This Row],[Shipdate]])</f>
        <v>2023</v>
      </c>
      <c r="K2980">
        <f>MONTH(shipments[[#This Row],[Shipdate]])</f>
        <v>2</v>
      </c>
      <c r="L2980" t="str">
        <f>TEXT(shipments[[#This Row],[Shipdate]],"mmmm")</f>
        <v>February</v>
      </c>
      <c r="M2980">
        <f>_xlfn.XLOOKUP(shipments[[#This Row],[PID]],products[PID],products[Cost_per_box],"NA",0)</f>
        <v>7.73</v>
      </c>
      <c r="N2980">
        <f>shipments[[#This Row],[Boxes]]*shipments[[#This Row],[Cost Per Box]]</f>
        <v>2798.26</v>
      </c>
      <c r="O2980">
        <f>shipments[[#This Row],[Sales Amount]]-shipments[[#This Row],[Total Cost]]</f>
        <v>4070.99</v>
      </c>
      <c r="P2980" s="9">
        <f>shipments[[#This Row],[Profit]]/shipments[[#This Row],[Sales Amount]]</f>
        <v>0.59263966226298359</v>
      </c>
    </row>
    <row r="2981" spans="1:16" x14ac:dyDescent="1">
      <c r="A2981" t="s">
        <v>3021</v>
      </c>
      <c r="B2981" t="s">
        <v>8043</v>
      </c>
      <c r="C2981" t="s">
        <v>8017</v>
      </c>
      <c r="D2981" t="s">
        <v>8037</v>
      </c>
      <c r="E2981" s="1">
        <v>45250</v>
      </c>
      <c r="F2981">
        <v>9047.25</v>
      </c>
      <c r="G2981">
        <v>412</v>
      </c>
      <c r="H2981" t="s">
        <v>6</v>
      </c>
      <c r="I2981" t="str">
        <f>_xlfn.XLOOKUP(shipments[[#This Row],[SPID]],people[SPID],people[Sales_person],"NA",0)</f>
        <v>Ches Bonnell</v>
      </c>
      <c r="J2981">
        <f>YEAR(shipments[[#This Row],[Shipdate]])</f>
        <v>2023</v>
      </c>
      <c r="K2981">
        <f>MONTH(shipments[[#This Row],[Shipdate]])</f>
        <v>11</v>
      </c>
      <c r="L2981" t="str">
        <f>TEXT(shipments[[#This Row],[Shipdate]],"mmmm")</f>
        <v>November</v>
      </c>
      <c r="M2981">
        <f>_xlfn.XLOOKUP(shipments[[#This Row],[PID]],products[PID],products[Cost_per_box],"NA",0)</f>
        <v>7.73</v>
      </c>
      <c r="N2981">
        <f>shipments[[#This Row],[Boxes]]*shipments[[#This Row],[Cost Per Box]]</f>
        <v>3184.76</v>
      </c>
      <c r="O2981">
        <f>shipments[[#This Row],[Sales Amount]]-shipments[[#This Row],[Total Cost]]</f>
        <v>5862.49</v>
      </c>
      <c r="P2981" s="9">
        <f>shipments[[#This Row],[Profit]]/shipments[[#This Row],[Sales Amount]]</f>
        <v>0.64798585205449166</v>
      </c>
    </row>
    <row r="2982" spans="1:16" x14ac:dyDescent="1">
      <c r="A2982" t="s">
        <v>3022</v>
      </c>
      <c r="B2982" t="s">
        <v>8043</v>
      </c>
      <c r="C2982" t="s">
        <v>8017</v>
      </c>
      <c r="D2982" t="s">
        <v>8036</v>
      </c>
      <c r="E2982" s="1">
        <v>45180</v>
      </c>
      <c r="F2982">
        <v>5199.75</v>
      </c>
      <c r="G2982">
        <v>289</v>
      </c>
      <c r="H2982" t="s">
        <v>6</v>
      </c>
      <c r="I2982" t="str">
        <f>_xlfn.XLOOKUP(shipments[[#This Row],[SPID]],people[SPID],people[Sales_person],"NA",0)</f>
        <v>Ches Bonnell</v>
      </c>
      <c r="J2982">
        <f>YEAR(shipments[[#This Row],[Shipdate]])</f>
        <v>2023</v>
      </c>
      <c r="K2982">
        <f>MONTH(shipments[[#This Row],[Shipdate]])</f>
        <v>9</v>
      </c>
      <c r="L2982" t="str">
        <f>TEXT(shipments[[#This Row],[Shipdate]],"mmmm")</f>
        <v>September</v>
      </c>
      <c r="M2982">
        <f>_xlfn.XLOOKUP(shipments[[#This Row],[PID]],products[PID],products[Cost_per_box],"NA",0)</f>
        <v>7.73</v>
      </c>
      <c r="N2982">
        <f>shipments[[#This Row],[Boxes]]*shipments[[#This Row],[Cost Per Box]]</f>
        <v>2233.9700000000003</v>
      </c>
      <c r="O2982">
        <f>shipments[[#This Row],[Sales Amount]]-shipments[[#This Row],[Total Cost]]</f>
        <v>2965.7799999999997</v>
      </c>
      <c r="P2982" s="9">
        <f>shipments[[#This Row],[Profit]]/shipments[[#This Row],[Sales Amount]]</f>
        <v>0.57036972931390928</v>
      </c>
    </row>
    <row r="2983" spans="1:16" x14ac:dyDescent="1">
      <c r="A2983" t="s">
        <v>3023</v>
      </c>
      <c r="B2983" t="s">
        <v>8043</v>
      </c>
      <c r="C2983" t="s">
        <v>8017</v>
      </c>
      <c r="D2983" t="s">
        <v>8036</v>
      </c>
      <c r="E2983" s="1">
        <v>45323</v>
      </c>
      <c r="F2983">
        <v>12969</v>
      </c>
      <c r="G2983">
        <v>649</v>
      </c>
      <c r="H2983" t="s">
        <v>6</v>
      </c>
      <c r="I2983" t="str">
        <f>_xlfn.XLOOKUP(shipments[[#This Row],[SPID]],people[SPID],people[Sales_person],"NA",0)</f>
        <v>Ches Bonnell</v>
      </c>
      <c r="J2983">
        <f>YEAR(shipments[[#This Row],[Shipdate]])</f>
        <v>2024</v>
      </c>
      <c r="K2983">
        <f>MONTH(shipments[[#This Row],[Shipdate]])</f>
        <v>2</v>
      </c>
      <c r="L2983" t="str">
        <f>TEXT(shipments[[#This Row],[Shipdate]],"mmmm")</f>
        <v>February</v>
      </c>
      <c r="M2983">
        <f>_xlfn.XLOOKUP(shipments[[#This Row],[PID]],products[PID],products[Cost_per_box],"NA",0)</f>
        <v>7.73</v>
      </c>
      <c r="N2983">
        <f>shipments[[#This Row],[Boxes]]*shipments[[#This Row],[Cost Per Box]]</f>
        <v>5016.7700000000004</v>
      </c>
      <c r="O2983">
        <f>shipments[[#This Row],[Sales Amount]]-shipments[[#This Row],[Total Cost]]</f>
        <v>7952.23</v>
      </c>
      <c r="P2983" s="9">
        <f>shipments[[#This Row],[Profit]]/shipments[[#This Row],[Sales Amount]]</f>
        <v>0.61317217981340111</v>
      </c>
    </row>
    <row r="2984" spans="1:16" x14ac:dyDescent="1">
      <c r="A2984" t="s">
        <v>3024</v>
      </c>
      <c r="B2984" t="s">
        <v>8043</v>
      </c>
      <c r="C2984" t="s">
        <v>8019</v>
      </c>
      <c r="D2984" t="s">
        <v>8032</v>
      </c>
      <c r="E2984" s="1">
        <v>45435</v>
      </c>
      <c r="F2984">
        <v>1131.75</v>
      </c>
      <c r="G2984">
        <v>88</v>
      </c>
      <c r="H2984" t="s">
        <v>6</v>
      </c>
      <c r="I2984" t="str">
        <f>_xlfn.XLOOKUP(shipments[[#This Row],[SPID]],people[SPID],people[Sales_person],"NA",0)</f>
        <v>Ches Bonnell</v>
      </c>
      <c r="J2984">
        <f>YEAR(shipments[[#This Row],[Shipdate]])</f>
        <v>2024</v>
      </c>
      <c r="K2984">
        <f>MONTH(shipments[[#This Row],[Shipdate]])</f>
        <v>5</v>
      </c>
      <c r="L2984" t="str">
        <f>TEXT(shipments[[#This Row],[Shipdate]],"mmmm")</f>
        <v>May</v>
      </c>
      <c r="M2984">
        <f>_xlfn.XLOOKUP(shipments[[#This Row],[PID]],products[PID],products[Cost_per_box],"NA",0)</f>
        <v>8.2200000000000006</v>
      </c>
      <c r="N2984">
        <f>shipments[[#This Row],[Boxes]]*shipments[[#This Row],[Cost Per Box]]</f>
        <v>723.36</v>
      </c>
      <c r="O2984">
        <f>shipments[[#This Row],[Sales Amount]]-shipments[[#This Row],[Total Cost]]</f>
        <v>408.39</v>
      </c>
      <c r="P2984" s="9">
        <f>shipments[[#This Row],[Profit]]/shipments[[#This Row],[Sales Amount]]</f>
        <v>0.36084824387011266</v>
      </c>
    </row>
    <row r="2985" spans="1:16" x14ac:dyDescent="1">
      <c r="A2985" t="s">
        <v>3025</v>
      </c>
      <c r="B2985" t="s">
        <v>8043</v>
      </c>
      <c r="C2985" t="s">
        <v>8019</v>
      </c>
      <c r="D2985" t="s">
        <v>8037</v>
      </c>
      <c r="E2985" s="1">
        <v>44943</v>
      </c>
      <c r="F2985">
        <v>1712.25</v>
      </c>
      <c r="G2985">
        <v>132</v>
      </c>
      <c r="H2985" t="s">
        <v>6</v>
      </c>
      <c r="I2985" t="str">
        <f>_xlfn.XLOOKUP(shipments[[#This Row],[SPID]],people[SPID],people[Sales_person],"NA",0)</f>
        <v>Ches Bonnell</v>
      </c>
      <c r="J2985">
        <f>YEAR(shipments[[#This Row],[Shipdate]])</f>
        <v>2023</v>
      </c>
      <c r="K2985">
        <f>MONTH(shipments[[#This Row],[Shipdate]])</f>
        <v>1</v>
      </c>
      <c r="L2985" t="str">
        <f>TEXT(shipments[[#This Row],[Shipdate]],"mmmm")</f>
        <v>January</v>
      </c>
      <c r="M2985">
        <f>_xlfn.XLOOKUP(shipments[[#This Row],[PID]],products[PID],products[Cost_per_box],"NA",0)</f>
        <v>8.2200000000000006</v>
      </c>
      <c r="N2985">
        <f>shipments[[#This Row],[Boxes]]*shipments[[#This Row],[Cost Per Box]]</f>
        <v>1085.0400000000002</v>
      </c>
      <c r="O2985">
        <f>shipments[[#This Row],[Sales Amount]]-shipments[[#This Row],[Total Cost]]</f>
        <v>627.20999999999981</v>
      </c>
      <c r="P2985" s="9">
        <f>shipments[[#This Row],[Profit]]/shipments[[#This Row],[Sales Amount]]</f>
        <v>0.36630749014454655</v>
      </c>
    </row>
    <row r="2986" spans="1:16" x14ac:dyDescent="1">
      <c r="A2986" t="s">
        <v>3026</v>
      </c>
      <c r="B2986" t="s">
        <v>8043</v>
      </c>
      <c r="C2986" t="s">
        <v>8019</v>
      </c>
      <c r="D2986" t="s">
        <v>8033</v>
      </c>
      <c r="E2986" s="1">
        <v>45440</v>
      </c>
      <c r="F2986">
        <v>10977.75</v>
      </c>
      <c r="G2986">
        <v>785</v>
      </c>
      <c r="H2986" t="s">
        <v>6</v>
      </c>
      <c r="I2986" t="str">
        <f>_xlfn.XLOOKUP(shipments[[#This Row],[SPID]],people[SPID],people[Sales_person],"NA",0)</f>
        <v>Ches Bonnell</v>
      </c>
      <c r="J2986">
        <f>YEAR(shipments[[#This Row],[Shipdate]])</f>
        <v>2024</v>
      </c>
      <c r="K2986">
        <f>MONTH(shipments[[#This Row],[Shipdate]])</f>
        <v>5</v>
      </c>
      <c r="L2986" t="str">
        <f>TEXT(shipments[[#This Row],[Shipdate]],"mmmm")</f>
        <v>May</v>
      </c>
      <c r="M2986">
        <f>_xlfn.XLOOKUP(shipments[[#This Row],[PID]],products[PID],products[Cost_per_box],"NA",0)</f>
        <v>8.2200000000000006</v>
      </c>
      <c r="N2986">
        <f>shipments[[#This Row],[Boxes]]*shipments[[#This Row],[Cost Per Box]]</f>
        <v>6452.7000000000007</v>
      </c>
      <c r="O2986">
        <f>shipments[[#This Row],[Sales Amount]]-shipments[[#This Row],[Total Cost]]</f>
        <v>4525.0499999999993</v>
      </c>
      <c r="P2986" s="9">
        <f>shipments[[#This Row],[Profit]]/shipments[[#This Row],[Sales Amount]]</f>
        <v>0.41220195395231257</v>
      </c>
    </row>
    <row r="2987" spans="1:16" x14ac:dyDescent="1">
      <c r="A2987" t="s">
        <v>3027</v>
      </c>
      <c r="B2987" t="s">
        <v>8043</v>
      </c>
      <c r="C2987" t="s">
        <v>8019</v>
      </c>
      <c r="D2987" t="s">
        <v>8036</v>
      </c>
      <c r="E2987" s="1">
        <v>44986</v>
      </c>
      <c r="F2987">
        <v>4531.5</v>
      </c>
      <c r="G2987">
        <v>284</v>
      </c>
      <c r="H2987" t="s">
        <v>6</v>
      </c>
      <c r="I2987" t="str">
        <f>_xlfn.XLOOKUP(shipments[[#This Row],[SPID]],people[SPID],people[Sales_person],"NA",0)</f>
        <v>Ches Bonnell</v>
      </c>
      <c r="J2987">
        <f>YEAR(shipments[[#This Row],[Shipdate]])</f>
        <v>2023</v>
      </c>
      <c r="K2987">
        <f>MONTH(shipments[[#This Row],[Shipdate]])</f>
        <v>3</v>
      </c>
      <c r="L2987" t="str">
        <f>TEXT(shipments[[#This Row],[Shipdate]],"mmmm")</f>
        <v>March</v>
      </c>
      <c r="M2987">
        <f>_xlfn.XLOOKUP(shipments[[#This Row],[PID]],products[PID],products[Cost_per_box],"NA",0)</f>
        <v>8.2200000000000006</v>
      </c>
      <c r="N2987">
        <f>shipments[[#This Row],[Boxes]]*shipments[[#This Row],[Cost Per Box]]</f>
        <v>2334.48</v>
      </c>
      <c r="O2987">
        <f>shipments[[#This Row],[Sales Amount]]-shipments[[#This Row],[Total Cost]]</f>
        <v>2197.02</v>
      </c>
      <c r="P2987" s="9">
        <f>shipments[[#This Row],[Profit]]/shipments[[#This Row],[Sales Amount]]</f>
        <v>0.48483283680900363</v>
      </c>
    </row>
    <row r="2988" spans="1:16" x14ac:dyDescent="1">
      <c r="A2988" t="s">
        <v>3028</v>
      </c>
      <c r="B2988" t="s">
        <v>8043</v>
      </c>
      <c r="C2988" t="s">
        <v>8019</v>
      </c>
      <c r="D2988" t="s">
        <v>8037</v>
      </c>
      <c r="E2988" s="1">
        <v>45371</v>
      </c>
      <c r="F2988">
        <v>1253.25</v>
      </c>
      <c r="G2988">
        <v>90</v>
      </c>
      <c r="H2988" t="s">
        <v>6</v>
      </c>
      <c r="I2988" t="str">
        <f>_xlfn.XLOOKUP(shipments[[#This Row],[SPID]],people[SPID],people[Sales_person],"NA",0)</f>
        <v>Ches Bonnell</v>
      </c>
      <c r="J2988">
        <f>YEAR(shipments[[#This Row],[Shipdate]])</f>
        <v>2024</v>
      </c>
      <c r="K2988">
        <f>MONTH(shipments[[#This Row],[Shipdate]])</f>
        <v>3</v>
      </c>
      <c r="L2988" t="str">
        <f>TEXT(shipments[[#This Row],[Shipdate]],"mmmm")</f>
        <v>March</v>
      </c>
      <c r="M2988">
        <f>_xlfn.XLOOKUP(shipments[[#This Row],[PID]],products[PID],products[Cost_per_box],"NA",0)</f>
        <v>8.2200000000000006</v>
      </c>
      <c r="N2988">
        <f>shipments[[#This Row],[Boxes]]*shipments[[#This Row],[Cost Per Box]]</f>
        <v>739.80000000000007</v>
      </c>
      <c r="O2988">
        <f>shipments[[#This Row],[Sales Amount]]-shipments[[#This Row],[Total Cost]]</f>
        <v>513.44999999999993</v>
      </c>
      <c r="P2988" s="9">
        <f>shipments[[#This Row],[Profit]]/shipments[[#This Row],[Sales Amount]]</f>
        <v>0.40969479353680427</v>
      </c>
    </row>
    <row r="2989" spans="1:16" x14ac:dyDescent="1">
      <c r="A2989" t="s">
        <v>3029</v>
      </c>
      <c r="B2989" t="s">
        <v>8043</v>
      </c>
      <c r="C2989" t="s">
        <v>8019</v>
      </c>
      <c r="D2989" t="s">
        <v>8035</v>
      </c>
      <c r="E2989" s="1">
        <v>45495</v>
      </c>
      <c r="F2989">
        <v>1453.5</v>
      </c>
      <c r="G2989">
        <v>112</v>
      </c>
      <c r="H2989" t="s">
        <v>17</v>
      </c>
      <c r="I2989" t="str">
        <f>_xlfn.XLOOKUP(shipments[[#This Row],[SPID]],people[SPID],people[Sales_person],"NA",0)</f>
        <v>Ches Bonnell</v>
      </c>
      <c r="J2989">
        <f>YEAR(shipments[[#This Row],[Shipdate]])</f>
        <v>2024</v>
      </c>
      <c r="K2989">
        <f>MONTH(shipments[[#This Row],[Shipdate]])</f>
        <v>7</v>
      </c>
      <c r="L2989" t="str">
        <f>TEXT(shipments[[#This Row],[Shipdate]],"mmmm")</f>
        <v>July</v>
      </c>
      <c r="M2989">
        <f>_xlfn.XLOOKUP(shipments[[#This Row],[PID]],products[PID],products[Cost_per_box],"NA",0)</f>
        <v>8.2200000000000006</v>
      </c>
      <c r="N2989">
        <f>shipments[[#This Row],[Boxes]]*shipments[[#This Row],[Cost Per Box]]</f>
        <v>920.6400000000001</v>
      </c>
      <c r="O2989">
        <f>shipments[[#This Row],[Sales Amount]]-shipments[[#This Row],[Total Cost]]</f>
        <v>532.8599999999999</v>
      </c>
      <c r="P2989" s="9">
        <f>shipments[[#This Row],[Profit]]/shipments[[#This Row],[Sales Amount]]</f>
        <v>0.36660474716202263</v>
      </c>
    </row>
    <row r="2990" spans="1:16" x14ac:dyDescent="1">
      <c r="A2990" t="s">
        <v>3030</v>
      </c>
      <c r="B2990" t="s">
        <v>8043</v>
      </c>
      <c r="C2990" t="s">
        <v>8019</v>
      </c>
      <c r="D2990" t="s">
        <v>8035</v>
      </c>
      <c r="E2990" s="1">
        <v>45288</v>
      </c>
      <c r="F2990">
        <v>6369.75</v>
      </c>
      <c r="G2990">
        <v>425</v>
      </c>
      <c r="H2990" t="s">
        <v>6</v>
      </c>
      <c r="I2990" t="str">
        <f>_xlfn.XLOOKUP(shipments[[#This Row],[SPID]],people[SPID],people[Sales_person],"NA",0)</f>
        <v>Ches Bonnell</v>
      </c>
      <c r="J2990">
        <f>YEAR(shipments[[#This Row],[Shipdate]])</f>
        <v>2023</v>
      </c>
      <c r="K2990">
        <f>MONTH(shipments[[#This Row],[Shipdate]])</f>
        <v>12</v>
      </c>
      <c r="L2990" t="str">
        <f>TEXT(shipments[[#This Row],[Shipdate]],"mmmm")</f>
        <v>December</v>
      </c>
      <c r="M2990">
        <f>_xlfn.XLOOKUP(shipments[[#This Row],[PID]],products[PID],products[Cost_per_box],"NA",0)</f>
        <v>8.2200000000000006</v>
      </c>
      <c r="N2990">
        <f>shipments[[#This Row],[Boxes]]*shipments[[#This Row],[Cost Per Box]]</f>
        <v>3493.5000000000005</v>
      </c>
      <c r="O2990">
        <f>shipments[[#This Row],[Sales Amount]]-shipments[[#This Row],[Total Cost]]</f>
        <v>2876.2499999999995</v>
      </c>
      <c r="P2990" s="9">
        <f>shipments[[#This Row],[Profit]]/shipments[[#This Row],[Sales Amount]]</f>
        <v>0.4515483339220534</v>
      </c>
    </row>
    <row r="2991" spans="1:16" x14ac:dyDescent="1">
      <c r="A2991" t="s">
        <v>3031</v>
      </c>
      <c r="B2991" t="s">
        <v>8043</v>
      </c>
      <c r="C2991" t="s">
        <v>8019</v>
      </c>
      <c r="D2991" t="s">
        <v>8037</v>
      </c>
      <c r="E2991" s="1">
        <v>45289</v>
      </c>
      <c r="F2991">
        <v>3705.75</v>
      </c>
      <c r="G2991">
        <v>286</v>
      </c>
      <c r="H2991" t="s">
        <v>6</v>
      </c>
      <c r="I2991" t="str">
        <f>_xlfn.XLOOKUP(shipments[[#This Row],[SPID]],people[SPID],people[Sales_person],"NA",0)</f>
        <v>Ches Bonnell</v>
      </c>
      <c r="J2991">
        <f>YEAR(shipments[[#This Row],[Shipdate]])</f>
        <v>2023</v>
      </c>
      <c r="K2991">
        <f>MONTH(shipments[[#This Row],[Shipdate]])</f>
        <v>12</v>
      </c>
      <c r="L2991" t="str">
        <f>TEXT(shipments[[#This Row],[Shipdate]],"mmmm")</f>
        <v>December</v>
      </c>
      <c r="M2991">
        <f>_xlfn.XLOOKUP(shipments[[#This Row],[PID]],products[PID],products[Cost_per_box],"NA",0)</f>
        <v>8.2200000000000006</v>
      </c>
      <c r="N2991">
        <f>shipments[[#This Row],[Boxes]]*shipments[[#This Row],[Cost Per Box]]</f>
        <v>2350.92</v>
      </c>
      <c r="O2991">
        <f>shipments[[#This Row],[Sales Amount]]-shipments[[#This Row],[Total Cost]]</f>
        <v>1354.83</v>
      </c>
      <c r="P2991" s="9">
        <f>shipments[[#This Row],[Profit]]/shipments[[#This Row],[Sales Amount]]</f>
        <v>0.3656021048370775</v>
      </c>
    </row>
    <row r="2992" spans="1:16" x14ac:dyDescent="1">
      <c r="A2992" t="s">
        <v>3032</v>
      </c>
      <c r="B2992" t="s">
        <v>8043</v>
      </c>
      <c r="C2992" t="s">
        <v>8019</v>
      </c>
      <c r="D2992" t="s">
        <v>8037</v>
      </c>
      <c r="E2992" s="1">
        <v>45369</v>
      </c>
      <c r="F2992">
        <v>1665</v>
      </c>
      <c r="G2992">
        <v>111</v>
      </c>
      <c r="H2992" t="s">
        <v>6</v>
      </c>
      <c r="I2992" t="str">
        <f>_xlfn.XLOOKUP(shipments[[#This Row],[SPID]],people[SPID],people[Sales_person],"NA",0)</f>
        <v>Ches Bonnell</v>
      </c>
      <c r="J2992">
        <f>YEAR(shipments[[#This Row],[Shipdate]])</f>
        <v>2024</v>
      </c>
      <c r="K2992">
        <f>MONTH(shipments[[#This Row],[Shipdate]])</f>
        <v>3</v>
      </c>
      <c r="L2992" t="str">
        <f>TEXT(shipments[[#This Row],[Shipdate]],"mmmm")</f>
        <v>March</v>
      </c>
      <c r="M2992">
        <f>_xlfn.XLOOKUP(shipments[[#This Row],[PID]],products[PID],products[Cost_per_box],"NA",0)</f>
        <v>8.2200000000000006</v>
      </c>
      <c r="N2992">
        <f>shipments[[#This Row],[Boxes]]*shipments[[#This Row],[Cost Per Box]]</f>
        <v>912.42000000000007</v>
      </c>
      <c r="O2992">
        <f>shipments[[#This Row],[Sales Amount]]-shipments[[#This Row],[Total Cost]]</f>
        <v>752.57999999999993</v>
      </c>
      <c r="P2992" s="9">
        <f>shipments[[#This Row],[Profit]]/shipments[[#This Row],[Sales Amount]]</f>
        <v>0.45199999999999996</v>
      </c>
    </row>
    <row r="2993" spans="1:16" x14ac:dyDescent="1">
      <c r="A2993" t="s">
        <v>3033</v>
      </c>
      <c r="B2993" t="s">
        <v>8043</v>
      </c>
      <c r="C2993" t="s">
        <v>8019</v>
      </c>
      <c r="D2993" t="s">
        <v>8035</v>
      </c>
      <c r="E2993" s="1">
        <v>45261</v>
      </c>
      <c r="F2993">
        <v>9947.25</v>
      </c>
      <c r="G2993">
        <v>711</v>
      </c>
      <c r="H2993" t="s">
        <v>6</v>
      </c>
      <c r="I2993" t="str">
        <f>_xlfn.XLOOKUP(shipments[[#This Row],[SPID]],people[SPID],people[Sales_person],"NA",0)</f>
        <v>Ches Bonnell</v>
      </c>
      <c r="J2993">
        <f>YEAR(shipments[[#This Row],[Shipdate]])</f>
        <v>2023</v>
      </c>
      <c r="K2993">
        <f>MONTH(shipments[[#This Row],[Shipdate]])</f>
        <v>12</v>
      </c>
      <c r="L2993" t="str">
        <f>TEXT(shipments[[#This Row],[Shipdate]],"mmmm")</f>
        <v>December</v>
      </c>
      <c r="M2993">
        <f>_xlfn.XLOOKUP(shipments[[#This Row],[PID]],products[PID],products[Cost_per_box],"NA",0)</f>
        <v>8.2200000000000006</v>
      </c>
      <c r="N2993">
        <f>shipments[[#This Row],[Boxes]]*shipments[[#This Row],[Cost Per Box]]</f>
        <v>5844.42</v>
      </c>
      <c r="O2993">
        <f>shipments[[#This Row],[Sales Amount]]-shipments[[#This Row],[Total Cost]]</f>
        <v>4102.83</v>
      </c>
      <c r="P2993" s="9">
        <f>shipments[[#This Row],[Profit]]/shipments[[#This Row],[Sales Amount]]</f>
        <v>0.41245871974666365</v>
      </c>
    </row>
    <row r="2994" spans="1:16" x14ac:dyDescent="1">
      <c r="A2994" t="s">
        <v>3034</v>
      </c>
      <c r="B2994" t="s">
        <v>8043</v>
      </c>
      <c r="C2994" t="s">
        <v>8020</v>
      </c>
      <c r="D2994" t="s">
        <v>8035</v>
      </c>
      <c r="E2994" s="1">
        <v>45040</v>
      </c>
      <c r="F2994">
        <v>6608.25</v>
      </c>
      <c r="G2994">
        <v>348</v>
      </c>
      <c r="H2994" t="s">
        <v>6</v>
      </c>
      <c r="I2994" t="str">
        <f>_xlfn.XLOOKUP(shipments[[#This Row],[SPID]],people[SPID],people[Sales_person],"NA",0)</f>
        <v>Ches Bonnell</v>
      </c>
      <c r="J2994">
        <f>YEAR(shipments[[#This Row],[Shipdate]])</f>
        <v>2023</v>
      </c>
      <c r="K2994">
        <f>MONTH(shipments[[#This Row],[Shipdate]])</f>
        <v>4</v>
      </c>
      <c r="L2994" t="str">
        <f>TEXT(shipments[[#This Row],[Shipdate]],"mmmm")</f>
        <v>April</v>
      </c>
      <c r="M2994">
        <f>_xlfn.XLOOKUP(shipments[[#This Row],[PID]],products[PID],products[Cost_per_box],"NA",0)</f>
        <v>10.23</v>
      </c>
      <c r="N2994">
        <f>shipments[[#This Row],[Boxes]]*shipments[[#This Row],[Cost Per Box]]</f>
        <v>3560.04</v>
      </c>
      <c r="O2994">
        <f>shipments[[#This Row],[Sales Amount]]-shipments[[#This Row],[Total Cost]]</f>
        <v>3048.21</v>
      </c>
      <c r="P2994" s="9">
        <f>shipments[[#This Row],[Profit]]/shipments[[#This Row],[Sales Amount]]</f>
        <v>0.46127340823970037</v>
      </c>
    </row>
    <row r="2995" spans="1:16" x14ac:dyDescent="1">
      <c r="A2995" t="s">
        <v>3035</v>
      </c>
      <c r="B2995" t="s">
        <v>8043</v>
      </c>
      <c r="C2995" t="s">
        <v>8020</v>
      </c>
      <c r="D2995" t="s">
        <v>8033</v>
      </c>
      <c r="E2995" s="1">
        <v>45525</v>
      </c>
      <c r="F2995">
        <v>8232.75</v>
      </c>
      <c r="G2995">
        <v>458</v>
      </c>
      <c r="H2995" t="s">
        <v>17</v>
      </c>
      <c r="I2995" t="str">
        <f>_xlfn.XLOOKUP(shipments[[#This Row],[SPID]],people[SPID],people[Sales_person],"NA",0)</f>
        <v>Ches Bonnell</v>
      </c>
      <c r="J2995">
        <f>YEAR(shipments[[#This Row],[Shipdate]])</f>
        <v>2024</v>
      </c>
      <c r="K2995">
        <f>MONTH(shipments[[#This Row],[Shipdate]])</f>
        <v>8</v>
      </c>
      <c r="L2995" t="str">
        <f>TEXT(shipments[[#This Row],[Shipdate]],"mmmm")</f>
        <v>August</v>
      </c>
      <c r="M2995">
        <f>_xlfn.XLOOKUP(shipments[[#This Row],[PID]],products[PID],products[Cost_per_box],"NA",0)</f>
        <v>10.23</v>
      </c>
      <c r="N2995">
        <f>shipments[[#This Row],[Boxes]]*shipments[[#This Row],[Cost Per Box]]</f>
        <v>4685.34</v>
      </c>
      <c r="O2995">
        <f>shipments[[#This Row],[Sales Amount]]-shipments[[#This Row],[Total Cost]]</f>
        <v>3547.41</v>
      </c>
      <c r="P2995" s="9">
        <f>shipments[[#This Row],[Profit]]/shipments[[#This Row],[Sales Amount]]</f>
        <v>0.43089004281679877</v>
      </c>
    </row>
    <row r="2996" spans="1:16" x14ac:dyDescent="1">
      <c r="A2996" t="s">
        <v>3036</v>
      </c>
      <c r="B2996" t="s">
        <v>8043</v>
      </c>
      <c r="C2996" t="s">
        <v>8020</v>
      </c>
      <c r="D2996" t="s">
        <v>8037</v>
      </c>
      <c r="E2996" s="1">
        <v>45253</v>
      </c>
      <c r="F2996">
        <v>1991.25</v>
      </c>
      <c r="G2996">
        <v>111</v>
      </c>
      <c r="H2996" t="s">
        <v>6</v>
      </c>
      <c r="I2996" t="str">
        <f>_xlfn.XLOOKUP(shipments[[#This Row],[SPID]],people[SPID],people[Sales_person],"NA",0)</f>
        <v>Ches Bonnell</v>
      </c>
      <c r="J2996">
        <f>YEAR(shipments[[#This Row],[Shipdate]])</f>
        <v>2023</v>
      </c>
      <c r="K2996">
        <f>MONTH(shipments[[#This Row],[Shipdate]])</f>
        <v>11</v>
      </c>
      <c r="L2996" t="str">
        <f>TEXT(shipments[[#This Row],[Shipdate]],"mmmm")</f>
        <v>November</v>
      </c>
      <c r="M2996">
        <f>_xlfn.XLOOKUP(shipments[[#This Row],[PID]],products[PID],products[Cost_per_box],"NA",0)</f>
        <v>10.23</v>
      </c>
      <c r="N2996">
        <f>shipments[[#This Row],[Boxes]]*shipments[[#This Row],[Cost Per Box]]</f>
        <v>1135.53</v>
      </c>
      <c r="O2996">
        <f>shipments[[#This Row],[Sales Amount]]-shipments[[#This Row],[Total Cost]]</f>
        <v>855.72</v>
      </c>
      <c r="P2996" s="9">
        <f>shipments[[#This Row],[Profit]]/shipments[[#This Row],[Sales Amount]]</f>
        <v>0.42974011299435028</v>
      </c>
    </row>
    <row r="2997" spans="1:16" x14ac:dyDescent="1">
      <c r="A2997" t="s">
        <v>3037</v>
      </c>
      <c r="B2997" t="s">
        <v>8043</v>
      </c>
      <c r="C2997" t="s">
        <v>8021</v>
      </c>
      <c r="D2997" t="s">
        <v>8036</v>
      </c>
      <c r="E2997" s="1">
        <v>45225</v>
      </c>
      <c r="F2997">
        <v>14026.5</v>
      </c>
      <c r="G2997">
        <v>936</v>
      </c>
      <c r="H2997" t="s">
        <v>6</v>
      </c>
      <c r="I2997" t="str">
        <f>_xlfn.XLOOKUP(shipments[[#This Row],[SPID]],people[SPID],people[Sales_person],"NA",0)</f>
        <v>Ches Bonnell</v>
      </c>
      <c r="J2997">
        <f>YEAR(shipments[[#This Row],[Shipdate]])</f>
        <v>2023</v>
      </c>
      <c r="K2997">
        <f>MONTH(shipments[[#This Row],[Shipdate]])</f>
        <v>10</v>
      </c>
      <c r="L2997" t="str">
        <f>TEXT(shipments[[#This Row],[Shipdate]],"mmmm")</f>
        <v>October</v>
      </c>
      <c r="M2997">
        <f>_xlfn.XLOOKUP(shipments[[#This Row],[PID]],products[PID],products[Cost_per_box],"NA",0)</f>
        <v>4.74</v>
      </c>
      <c r="N2997">
        <f>shipments[[#This Row],[Boxes]]*shipments[[#This Row],[Cost Per Box]]</f>
        <v>4436.6400000000003</v>
      </c>
      <c r="O2997">
        <f>shipments[[#This Row],[Sales Amount]]-shipments[[#This Row],[Total Cost]]</f>
        <v>9589.86</v>
      </c>
      <c r="P2997" s="9">
        <f>shipments[[#This Row],[Profit]]/shipments[[#This Row],[Sales Amount]]</f>
        <v>0.68369586140519734</v>
      </c>
    </row>
    <row r="2998" spans="1:16" x14ac:dyDescent="1">
      <c r="A2998" t="s">
        <v>3038</v>
      </c>
      <c r="B2998" t="s">
        <v>8043</v>
      </c>
      <c r="C2998" t="s">
        <v>8021</v>
      </c>
      <c r="D2998" t="s">
        <v>8037</v>
      </c>
      <c r="E2998" s="1">
        <v>44963</v>
      </c>
      <c r="F2998">
        <v>8289</v>
      </c>
      <c r="G2998">
        <v>488</v>
      </c>
      <c r="H2998" t="s">
        <v>6</v>
      </c>
      <c r="I2998" t="str">
        <f>_xlfn.XLOOKUP(shipments[[#This Row],[SPID]],people[SPID],people[Sales_person],"NA",0)</f>
        <v>Ches Bonnell</v>
      </c>
      <c r="J2998">
        <f>YEAR(shipments[[#This Row],[Shipdate]])</f>
        <v>2023</v>
      </c>
      <c r="K2998">
        <f>MONTH(shipments[[#This Row],[Shipdate]])</f>
        <v>2</v>
      </c>
      <c r="L2998" t="str">
        <f>TEXT(shipments[[#This Row],[Shipdate]],"mmmm")</f>
        <v>February</v>
      </c>
      <c r="M2998">
        <f>_xlfn.XLOOKUP(shipments[[#This Row],[PID]],products[PID],products[Cost_per_box],"NA",0)</f>
        <v>4.74</v>
      </c>
      <c r="N2998">
        <f>shipments[[#This Row],[Boxes]]*shipments[[#This Row],[Cost Per Box]]</f>
        <v>2313.12</v>
      </c>
      <c r="O2998">
        <f>shipments[[#This Row],[Sales Amount]]-shipments[[#This Row],[Total Cost]]</f>
        <v>5975.88</v>
      </c>
      <c r="P2998" s="9">
        <f>shipments[[#This Row],[Profit]]/shipments[[#This Row],[Sales Amount]]</f>
        <v>0.7209410061527326</v>
      </c>
    </row>
    <row r="2999" spans="1:16" x14ac:dyDescent="1">
      <c r="A2999" t="s">
        <v>3039</v>
      </c>
      <c r="B2999" t="s">
        <v>8043</v>
      </c>
      <c r="C2999" t="s">
        <v>8021</v>
      </c>
      <c r="D2999" t="s">
        <v>8036</v>
      </c>
      <c r="E2999" s="1">
        <v>45495</v>
      </c>
      <c r="F2999">
        <v>6059.25</v>
      </c>
      <c r="G2999">
        <v>433</v>
      </c>
      <c r="H2999" t="s">
        <v>17</v>
      </c>
      <c r="I2999" t="str">
        <f>_xlfn.XLOOKUP(shipments[[#This Row],[SPID]],people[SPID],people[Sales_person],"NA",0)</f>
        <v>Ches Bonnell</v>
      </c>
      <c r="J2999">
        <f>YEAR(shipments[[#This Row],[Shipdate]])</f>
        <v>2024</v>
      </c>
      <c r="K2999">
        <f>MONTH(shipments[[#This Row],[Shipdate]])</f>
        <v>7</v>
      </c>
      <c r="L2999" t="str">
        <f>TEXT(shipments[[#This Row],[Shipdate]],"mmmm")</f>
        <v>July</v>
      </c>
      <c r="M2999">
        <f>_xlfn.XLOOKUP(shipments[[#This Row],[PID]],products[PID],products[Cost_per_box],"NA",0)</f>
        <v>4.74</v>
      </c>
      <c r="N2999">
        <f>shipments[[#This Row],[Boxes]]*shipments[[#This Row],[Cost Per Box]]</f>
        <v>2052.42</v>
      </c>
      <c r="O2999">
        <f>shipments[[#This Row],[Sales Amount]]-shipments[[#This Row],[Total Cost]]</f>
        <v>4006.83</v>
      </c>
      <c r="P2999" s="9">
        <f>shipments[[#This Row],[Profit]]/shipments[[#This Row],[Sales Amount]]</f>
        <v>0.66127491026117091</v>
      </c>
    </row>
    <row r="3000" spans="1:16" x14ac:dyDescent="1">
      <c r="A3000" t="s">
        <v>3040</v>
      </c>
      <c r="B3000" t="s">
        <v>8043</v>
      </c>
      <c r="C3000" t="s">
        <v>8021</v>
      </c>
      <c r="D3000" t="s">
        <v>8037</v>
      </c>
      <c r="E3000" s="1">
        <v>45118</v>
      </c>
      <c r="F3000">
        <v>5316.75</v>
      </c>
      <c r="G3000">
        <v>409</v>
      </c>
      <c r="H3000" t="s">
        <v>6</v>
      </c>
      <c r="I3000" t="str">
        <f>_xlfn.XLOOKUP(shipments[[#This Row],[SPID]],people[SPID],people[Sales_person],"NA",0)</f>
        <v>Ches Bonnell</v>
      </c>
      <c r="J3000">
        <f>YEAR(shipments[[#This Row],[Shipdate]])</f>
        <v>2023</v>
      </c>
      <c r="K3000">
        <f>MONTH(shipments[[#This Row],[Shipdate]])</f>
        <v>7</v>
      </c>
      <c r="L3000" t="str">
        <f>TEXT(shipments[[#This Row],[Shipdate]],"mmmm")</f>
        <v>July</v>
      </c>
      <c r="M3000">
        <f>_xlfn.XLOOKUP(shipments[[#This Row],[PID]],products[PID],products[Cost_per_box],"NA",0)</f>
        <v>4.74</v>
      </c>
      <c r="N3000">
        <f>shipments[[#This Row],[Boxes]]*shipments[[#This Row],[Cost Per Box]]</f>
        <v>1938.66</v>
      </c>
      <c r="O3000">
        <f>shipments[[#This Row],[Sales Amount]]-shipments[[#This Row],[Total Cost]]</f>
        <v>3378.09</v>
      </c>
      <c r="P3000" s="9">
        <f>shipments[[#This Row],[Profit]]/shipments[[#This Row],[Sales Amount]]</f>
        <v>0.63536747072929889</v>
      </c>
    </row>
    <row r="3001" spans="1:16" x14ac:dyDescent="1">
      <c r="A3001" t="s">
        <v>3041</v>
      </c>
      <c r="B3001" t="s">
        <v>8043</v>
      </c>
      <c r="C3001" t="s">
        <v>8022</v>
      </c>
      <c r="D3001" t="s">
        <v>8032</v>
      </c>
      <c r="E3001" s="1">
        <v>45275</v>
      </c>
      <c r="F3001">
        <v>1275.75</v>
      </c>
      <c r="G3001">
        <v>142</v>
      </c>
      <c r="H3001" t="s">
        <v>39</v>
      </c>
      <c r="I3001" t="str">
        <f>_xlfn.XLOOKUP(shipments[[#This Row],[SPID]],people[SPID],people[Sales_person],"NA",0)</f>
        <v>Ches Bonnell</v>
      </c>
      <c r="J3001">
        <f>YEAR(shipments[[#This Row],[Shipdate]])</f>
        <v>2023</v>
      </c>
      <c r="K3001">
        <f>MONTH(shipments[[#This Row],[Shipdate]])</f>
        <v>12</v>
      </c>
      <c r="L3001" t="str">
        <f>TEXT(shipments[[#This Row],[Shipdate]],"mmmm")</f>
        <v>December</v>
      </c>
      <c r="M3001">
        <f>_xlfn.XLOOKUP(shipments[[#This Row],[PID]],products[PID],products[Cost_per_box],"NA",0)</f>
        <v>10.51</v>
      </c>
      <c r="N3001">
        <f>shipments[[#This Row],[Boxes]]*shipments[[#This Row],[Cost Per Box]]</f>
        <v>1492.42</v>
      </c>
      <c r="O3001">
        <f>shipments[[#This Row],[Sales Amount]]-shipments[[#This Row],[Total Cost]]</f>
        <v>-216.67000000000007</v>
      </c>
      <c r="P3001" s="9">
        <f>shipments[[#This Row],[Profit]]/shipments[[#This Row],[Sales Amount]]</f>
        <v>-0.16983735057809138</v>
      </c>
    </row>
    <row r="3002" spans="1:16" x14ac:dyDescent="1">
      <c r="A3002" t="s">
        <v>3042</v>
      </c>
      <c r="B3002" t="s">
        <v>8043</v>
      </c>
      <c r="C3002" t="s">
        <v>8022</v>
      </c>
      <c r="D3002" t="s">
        <v>8033</v>
      </c>
      <c r="E3002" s="1">
        <v>45464</v>
      </c>
      <c r="F3002">
        <v>7353</v>
      </c>
      <c r="G3002">
        <v>817</v>
      </c>
      <c r="H3002" t="s">
        <v>6</v>
      </c>
      <c r="I3002" t="str">
        <f>_xlfn.XLOOKUP(shipments[[#This Row],[SPID]],people[SPID],people[Sales_person],"NA",0)</f>
        <v>Ches Bonnell</v>
      </c>
      <c r="J3002">
        <f>YEAR(shipments[[#This Row],[Shipdate]])</f>
        <v>2024</v>
      </c>
      <c r="K3002">
        <f>MONTH(shipments[[#This Row],[Shipdate]])</f>
        <v>6</v>
      </c>
      <c r="L3002" t="str">
        <f>TEXT(shipments[[#This Row],[Shipdate]],"mmmm")</f>
        <v>June</v>
      </c>
      <c r="M3002">
        <f>_xlfn.XLOOKUP(shipments[[#This Row],[PID]],products[PID],products[Cost_per_box],"NA",0)</f>
        <v>10.51</v>
      </c>
      <c r="N3002">
        <f>shipments[[#This Row],[Boxes]]*shipments[[#This Row],[Cost Per Box]]</f>
        <v>8586.67</v>
      </c>
      <c r="O3002">
        <f>shipments[[#This Row],[Sales Amount]]-shipments[[#This Row],[Total Cost]]</f>
        <v>-1233.67</v>
      </c>
      <c r="P3002" s="9">
        <f>shipments[[#This Row],[Profit]]/shipments[[#This Row],[Sales Amount]]</f>
        <v>-0.16777777777777778</v>
      </c>
    </row>
    <row r="3003" spans="1:16" x14ac:dyDescent="1">
      <c r="A3003" t="s">
        <v>3043</v>
      </c>
      <c r="B3003" t="s">
        <v>8043</v>
      </c>
      <c r="C3003" t="s">
        <v>8022</v>
      </c>
      <c r="D3003" t="s">
        <v>8032</v>
      </c>
      <c r="E3003" s="1">
        <v>45194</v>
      </c>
      <c r="F3003">
        <v>5388.75</v>
      </c>
      <c r="G3003">
        <v>674</v>
      </c>
      <c r="H3003" t="s">
        <v>6</v>
      </c>
      <c r="I3003" t="str">
        <f>_xlfn.XLOOKUP(shipments[[#This Row],[SPID]],people[SPID],people[Sales_person],"NA",0)</f>
        <v>Ches Bonnell</v>
      </c>
      <c r="J3003">
        <f>YEAR(shipments[[#This Row],[Shipdate]])</f>
        <v>2023</v>
      </c>
      <c r="K3003">
        <f>MONTH(shipments[[#This Row],[Shipdate]])</f>
        <v>9</v>
      </c>
      <c r="L3003" t="str">
        <f>TEXT(shipments[[#This Row],[Shipdate]],"mmmm")</f>
        <v>September</v>
      </c>
      <c r="M3003">
        <f>_xlfn.XLOOKUP(shipments[[#This Row],[PID]],products[PID],products[Cost_per_box],"NA",0)</f>
        <v>10.51</v>
      </c>
      <c r="N3003">
        <f>shipments[[#This Row],[Boxes]]*shipments[[#This Row],[Cost Per Box]]</f>
        <v>7083.74</v>
      </c>
      <c r="O3003">
        <f>shipments[[#This Row],[Sales Amount]]-shipments[[#This Row],[Total Cost]]</f>
        <v>-1694.9899999999998</v>
      </c>
      <c r="P3003" s="9">
        <f>shipments[[#This Row],[Profit]]/shipments[[#This Row],[Sales Amount]]</f>
        <v>-0.31454233356529804</v>
      </c>
    </row>
    <row r="3004" spans="1:16" x14ac:dyDescent="1">
      <c r="A3004" t="s">
        <v>3044</v>
      </c>
      <c r="B3004" t="s">
        <v>8043</v>
      </c>
      <c r="C3004" t="s">
        <v>8025</v>
      </c>
      <c r="D3004" t="s">
        <v>8032</v>
      </c>
      <c r="E3004" s="1">
        <v>45362</v>
      </c>
      <c r="F3004">
        <v>10111.5</v>
      </c>
      <c r="G3004">
        <v>675</v>
      </c>
      <c r="H3004" t="s">
        <v>6</v>
      </c>
      <c r="I3004" t="str">
        <f>_xlfn.XLOOKUP(shipments[[#This Row],[SPID]],people[SPID],people[Sales_person],"NA",0)</f>
        <v>Ches Bonnell</v>
      </c>
      <c r="J3004">
        <f>YEAR(shipments[[#This Row],[Shipdate]])</f>
        <v>2024</v>
      </c>
      <c r="K3004">
        <f>MONTH(shipments[[#This Row],[Shipdate]])</f>
        <v>3</v>
      </c>
      <c r="L3004" t="str">
        <f>TEXT(shipments[[#This Row],[Shipdate]],"mmmm")</f>
        <v>March</v>
      </c>
      <c r="M3004">
        <f>_xlfn.XLOOKUP(shipments[[#This Row],[PID]],products[PID],products[Cost_per_box],"NA",0)</f>
        <v>9.57</v>
      </c>
      <c r="N3004">
        <f>shipments[[#This Row],[Boxes]]*shipments[[#This Row],[Cost Per Box]]</f>
        <v>6459.75</v>
      </c>
      <c r="O3004">
        <f>shipments[[#This Row],[Sales Amount]]-shipments[[#This Row],[Total Cost]]</f>
        <v>3651.75</v>
      </c>
      <c r="P3004" s="9">
        <f>shipments[[#This Row],[Profit]]/shipments[[#This Row],[Sales Amount]]</f>
        <v>0.36114819759679573</v>
      </c>
    </row>
    <row r="3005" spans="1:16" x14ac:dyDescent="1">
      <c r="A3005" t="s">
        <v>3045</v>
      </c>
      <c r="B3005" t="s">
        <v>8043</v>
      </c>
      <c r="C3005" t="s">
        <v>8025</v>
      </c>
      <c r="D3005" t="s">
        <v>8036</v>
      </c>
      <c r="E3005" s="1">
        <v>45490</v>
      </c>
      <c r="F3005">
        <v>393.75</v>
      </c>
      <c r="G3005">
        <v>27</v>
      </c>
      <c r="H3005" t="s">
        <v>17</v>
      </c>
      <c r="I3005" t="str">
        <f>_xlfn.XLOOKUP(shipments[[#This Row],[SPID]],people[SPID],people[Sales_person],"NA",0)</f>
        <v>Ches Bonnell</v>
      </c>
      <c r="J3005">
        <f>YEAR(shipments[[#This Row],[Shipdate]])</f>
        <v>2024</v>
      </c>
      <c r="K3005">
        <f>MONTH(shipments[[#This Row],[Shipdate]])</f>
        <v>7</v>
      </c>
      <c r="L3005" t="str">
        <f>TEXT(shipments[[#This Row],[Shipdate]],"mmmm")</f>
        <v>July</v>
      </c>
      <c r="M3005">
        <f>_xlfn.XLOOKUP(shipments[[#This Row],[PID]],products[PID],products[Cost_per_box],"NA",0)</f>
        <v>9.57</v>
      </c>
      <c r="N3005">
        <f>shipments[[#This Row],[Boxes]]*shipments[[#This Row],[Cost Per Box]]</f>
        <v>258.39</v>
      </c>
      <c r="O3005">
        <f>shipments[[#This Row],[Sales Amount]]-shipments[[#This Row],[Total Cost]]</f>
        <v>135.36000000000001</v>
      </c>
      <c r="P3005" s="9">
        <f>shipments[[#This Row],[Profit]]/shipments[[#This Row],[Sales Amount]]</f>
        <v>0.34377142857142862</v>
      </c>
    </row>
    <row r="3006" spans="1:16" x14ac:dyDescent="1">
      <c r="A3006" t="s">
        <v>3046</v>
      </c>
      <c r="B3006" t="s">
        <v>8043</v>
      </c>
      <c r="C3006" t="s">
        <v>8025</v>
      </c>
      <c r="D3006" t="s">
        <v>8037</v>
      </c>
      <c r="E3006" s="1">
        <v>45258</v>
      </c>
      <c r="F3006">
        <v>8536.5</v>
      </c>
      <c r="G3006">
        <v>475</v>
      </c>
      <c r="H3006" t="s">
        <v>6</v>
      </c>
      <c r="I3006" t="str">
        <f>_xlfn.XLOOKUP(shipments[[#This Row],[SPID]],people[SPID],people[Sales_person],"NA",0)</f>
        <v>Ches Bonnell</v>
      </c>
      <c r="J3006">
        <f>YEAR(shipments[[#This Row],[Shipdate]])</f>
        <v>2023</v>
      </c>
      <c r="K3006">
        <f>MONTH(shipments[[#This Row],[Shipdate]])</f>
        <v>11</v>
      </c>
      <c r="L3006" t="str">
        <f>TEXT(shipments[[#This Row],[Shipdate]],"mmmm")</f>
        <v>November</v>
      </c>
      <c r="M3006">
        <f>_xlfn.XLOOKUP(shipments[[#This Row],[PID]],products[PID],products[Cost_per_box],"NA",0)</f>
        <v>9.57</v>
      </c>
      <c r="N3006">
        <f>shipments[[#This Row],[Boxes]]*shipments[[#This Row],[Cost Per Box]]</f>
        <v>4545.75</v>
      </c>
      <c r="O3006">
        <f>shipments[[#This Row],[Sales Amount]]-shipments[[#This Row],[Total Cost]]</f>
        <v>3990.75</v>
      </c>
      <c r="P3006" s="9">
        <f>shipments[[#This Row],[Profit]]/shipments[[#This Row],[Sales Amount]]</f>
        <v>0.46749253206817781</v>
      </c>
    </row>
    <row r="3007" spans="1:16" x14ac:dyDescent="1">
      <c r="A3007" t="s">
        <v>3047</v>
      </c>
      <c r="B3007" t="s">
        <v>8043</v>
      </c>
      <c r="C3007" t="s">
        <v>8025</v>
      </c>
      <c r="D3007" t="s">
        <v>8037</v>
      </c>
      <c r="E3007" s="1">
        <v>45272</v>
      </c>
      <c r="F3007">
        <v>14881.5</v>
      </c>
      <c r="G3007">
        <v>876</v>
      </c>
      <c r="H3007" t="s">
        <v>6</v>
      </c>
      <c r="I3007" t="str">
        <f>_xlfn.XLOOKUP(shipments[[#This Row],[SPID]],people[SPID],people[Sales_person],"NA",0)</f>
        <v>Ches Bonnell</v>
      </c>
      <c r="J3007">
        <f>YEAR(shipments[[#This Row],[Shipdate]])</f>
        <v>2023</v>
      </c>
      <c r="K3007">
        <f>MONTH(shipments[[#This Row],[Shipdate]])</f>
        <v>12</v>
      </c>
      <c r="L3007" t="str">
        <f>TEXT(shipments[[#This Row],[Shipdate]],"mmmm")</f>
        <v>December</v>
      </c>
      <c r="M3007">
        <f>_xlfn.XLOOKUP(shipments[[#This Row],[PID]],products[PID],products[Cost_per_box],"NA",0)</f>
        <v>9.57</v>
      </c>
      <c r="N3007">
        <f>shipments[[#This Row],[Boxes]]*shipments[[#This Row],[Cost Per Box]]</f>
        <v>8383.32</v>
      </c>
      <c r="O3007">
        <f>shipments[[#This Row],[Sales Amount]]-shipments[[#This Row],[Total Cost]]</f>
        <v>6498.18</v>
      </c>
      <c r="P3007" s="9">
        <f>shipments[[#This Row],[Profit]]/shipments[[#This Row],[Sales Amount]]</f>
        <v>0.43666162685213183</v>
      </c>
    </row>
    <row r="3008" spans="1:16" x14ac:dyDescent="1">
      <c r="A3008" t="s">
        <v>3048</v>
      </c>
      <c r="B3008" t="s">
        <v>8043</v>
      </c>
      <c r="C3008" t="s">
        <v>8026</v>
      </c>
      <c r="D3008" t="s">
        <v>8037</v>
      </c>
      <c r="E3008" s="1">
        <v>45092</v>
      </c>
      <c r="F3008">
        <v>2547</v>
      </c>
      <c r="G3008">
        <v>232</v>
      </c>
      <c r="H3008" t="s">
        <v>6</v>
      </c>
      <c r="I3008" t="str">
        <f>_xlfn.XLOOKUP(shipments[[#This Row],[SPID]],people[SPID],people[Sales_person],"NA",0)</f>
        <v>Ches Bonnell</v>
      </c>
      <c r="J3008">
        <f>YEAR(shipments[[#This Row],[Shipdate]])</f>
        <v>2023</v>
      </c>
      <c r="K3008">
        <f>MONTH(shipments[[#This Row],[Shipdate]])</f>
        <v>6</v>
      </c>
      <c r="L3008" t="str">
        <f>TEXT(shipments[[#This Row],[Shipdate]],"mmmm")</f>
        <v>June</v>
      </c>
      <c r="M3008">
        <f>_xlfn.XLOOKUP(shipments[[#This Row],[PID]],products[PID],products[Cost_per_box],"NA",0)</f>
        <v>8.43</v>
      </c>
      <c r="N3008">
        <f>shipments[[#This Row],[Boxes]]*shipments[[#This Row],[Cost Per Box]]</f>
        <v>1955.76</v>
      </c>
      <c r="O3008">
        <f>shipments[[#This Row],[Sales Amount]]-shipments[[#This Row],[Total Cost]]</f>
        <v>591.24</v>
      </c>
      <c r="P3008" s="9">
        <f>shipments[[#This Row],[Profit]]/shipments[[#This Row],[Sales Amount]]</f>
        <v>0.23213191990577151</v>
      </c>
    </row>
    <row r="3009" spans="1:16" x14ac:dyDescent="1">
      <c r="A3009" t="s">
        <v>3049</v>
      </c>
      <c r="B3009" t="s">
        <v>8043</v>
      </c>
      <c r="C3009" t="s">
        <v>8026</v>
      </c>
      <c r="D3009" t="s">
        <v>8032</v>
      </c>
      <c r="E3009" s="1">
        <v>45274</v>
      </c>
      <c r="F3009">
        <v>1482.75</v>
      </c>
      <c r="G3009">
        <v>149</v>
      </c>
      <c r="H3009" t="s">
        <v>6</v>
      </c>
      <c r="I3009" t="str">
        <f>_xlfn.XLOOKUP(shipments[[#This Row],[SPID]],people[SPID],people[Sales_person],"NA",0)</f>
        <v>Ches Bonnell</v>
      </c>
      <c r="J3009">
        <f>YEAR(shipments[[#This Row],[Shipdate]])</f>
        <v>2023</v>
      </c>
      <c r="K3009">
        <f>MONTH(shipments[[#This Row],[Shipdate]])</f>
        <v>12</v>
      </c>
      <c r="L3009" t="str">
        <f>TEXT(shipments[[#This Row],[Shipdate]],"mmmm")</f>
        <v>December</v>
      </c>
      <c r="M3009">
        <f>_xlfn.XLOOKUP(shipments[[#This Row],[PID]],products[PID],products[Cost_per_box],"NA",0)</f>
        <v>8.43</v>
      </c>
      <c r="N3009">
        <f>shipments[[#This Row],[Boxes]]*shipments[[#This Row],[Cost Per Box]]</f>
        <v>1256.07</v>
      </c>
      <c r="O3009">
        <f>shipments[[#This Row],[Sales Amount]]-shipments[[#This Row],[Total Cost]]</f>
        <v>226.68000000000006</v>
      </c>
      <c r="P3009" s="9">
        <f>shipments[[#This Row],[Profit]]/shipments[[#This Row],[Sales Amount]]</f>
        <v>0.15287809812847752</v>
      </c>
    </row>
    <row r="3010" spans="1:16" x14ac:dyDescent="1">
      <c r="A3010" t="s">
        <v>3050</v>
      </c>
      <c r="B3010" t="s">
        <v>8043</v>
      </c>
      <c r="C3010" t="s">
        <v>8026</v>
      </c>
      <c r="D3010" t="s">
        <v>8037</v>
      </c>
      <c r="E3010" s="1">
        <v>45455</v>
      </c>
      <c r="F3010">
        <v>10471.5</v>
      </c>
      <c r="G3010">
        <v>1496</v>
      </c>
      <c r="H3010" t="s">
        <v>6</v>
      </c>
      <c r="I3010" t="str">
        <f>_xlfn.XLOOKUP(shipments[[#This Row],[SPID]],people[SPID],people[Sales_person],"NA",0)</f>
        <v>Ches Bonnell</v>
      </c>
      <c r="J3010">
        <f>YEAR(shipments[[#This Row],[Shipdate]])</f>
        <v>2024</v>
      </c>
      <c r="K3010">
        <f>MONTH(shipments[[#This Row],[Shipdate]])</f>
        <v>6</v>
      </c>
      <c r="L3010" t="str">
        <f>TEXT(shipments[[#This Row],[Shipdate]],"mmmm")</f>
        <v>June</v>
      </c>
      <c r="M3010">
        <f>_xlfn.XLOOKUP(shipments[[#This Row],[PID]],products[PID],products[Cost_per_box],"NA",0)</f>
        <v>8.43</v>
      </c>
      <c r="N3010">
        <f>shipments[[#This Row],[Boxes]]*shipments[[#This Row],[Cost Per Box]]</f>
        <v>12611.279999999999</v>
      </c>
      <c r="O3010">
        <f>shipments[[#This Row],[Sales Amount]]-shipments[[#This Row],[Total Cost]]</f>
        <v>-2139.7799999999988</v>
      </c>
      <c r="P3010" s="9">
        <f>shipments[[#This Row],[Profit]]/shipments[[#This Row],[Sales Amount]]</f>
        <v>-0.20434321730411104</v>
      </c>
    </row>
    <row r="3011" spans="1:16" x14ac:dyDescent="1">
      <c r="A3011" t="s">
        <v>3051</v>
      </c>
      <c r="B3011" t="s">
        <v>8043</v>
      </c>
      <c r="C3011" t="s">
        <v>8026</v>
      </c>
      <c r="D3011" t="s">
        <v>8035</v>
      </c>
      <c r="E3011" s="1">
        <v>45545</v>
      </c>
      <c r="F3011">
        <v>16060.5</v>
      </c>
      <c r="G3011">
        <v>2295</v>
      </c>
      <c r="H3011" t="s">
        <v>25</v>
      </c>
      <c r="I3011" t="str">
        <f>_xlfn.XLOOKUP(shipments[[#This Row],[SPID]],people[SPID],people[Sales_person],"NA",0)</f>
        <v>Ches Bonnell</v>
      </c>
      <c r="J3011">
        <f>YEAR(shipments[[#This Row],[Shipdate]])</f>
        <v>2024</v>
      </c>
      <c r="K3011">
        <f>MONTH(shipments[[#This Row],[Shipdate]])</f>
        <v>9</v>
      </c>
      <c r="L3011" t="str">
        <f>TEXT(shipments[[#This Row],[Shipdate]],"mmmm")</f>
        <v>September</v>
      </c>
      <c r="M3011">
        <f>_xlfn.XLOOKUP(shipments[[#This Row],[PID]],products[PID],products[Cost_per_box],"NA",0)</f>
        <v>8.43</v>
      </c>
      <c r="N3011">
        <f>shipments[[#This Row],[Boxes]]*shipments[[#This Row],[Cost Per Box]]</f>
        <v>19346.849999999999</v>
      </c>
      <c r="O3011">
        <f>shipments[[#This Row],[Sales Amount]]-shipments[[#This Row],[Total Cost]]</f>
        <v>-3286.3499999999985</v>
      </c>
      <c r="P3011" s="9">
        <f>shipments[[#This Row],[Profit]]/shipments[[#This Row],[Sales Amount]]</f>
        <v>-0.20462314373774157</v>
      </c>
    </row>
    <row r="3012" spans="1:16" x14ac:dyDescent="1">
      <c r="A3012" t="s">
        <v>3052</v>
      </c>
      <c r="B3012" t="s">
        <v>8043</v>
      </c>
      <c r="C3012" t="s">
        <v>8027</v>
      </c>
      <c r="D3012" t="s">
        <v>8036</v>
      </c>
      <c r="E3012" s="1">
        <v>45141</v>
      </c>
      <c r="F3012">
        <v>13216.5</v>
      </c>
      <c r="G3012">
        <v>1889</v>
      </c>
      <c r="H3012" t="s">
        <v>6</v>
      </c>
      <c r="I3012" t="str">
        <f>_xlfn.XLOOKUP(shipments[[#This Row],[SPID]],people[SPID],people[Sales_person],"NA",0)</f>
        <v>Ches Bonnell</v>
      </c>
      <c r="J3012">
        <f>YEAR(shipments[[#This Row],[Shipdate]])</f>
        <v>2023</v>
      </c>
      <c r="K3012">
        <f>MONTH(shipments[[#This Row],[Shipdate]])</f>
        <v>8</v>
      </c>
      <c r="L3012" t="str">
        <f>TEXT(shipments[[#This Row],[Shipdate]],"mmmm")</f>
        <v>August</v>
      </c>
      <c r="M3012">
        <f>_xlfn.XLOOKUP(shipments[[#This Row],[PID]],products[PID],products[Cost_per_box],"NA",0)</f>
        <v>6.8</v>
      </c>
      <c r="N3012">
        <f>shipments[[#This Row],[Boxes]]*shipments[[#This Row],[Cost Per Box]]</f>
        <v>12845.199999999999</v>
      </c>
      <c r="O3012">
        <f>shipments[[#This Row],[Sales Amount]]-shipments[[#This Row],[Total Cost]]</f>
        <v>371.30000000000109</v>
      </c>
      <c r="P3012" s="9">
        <f>shipments[[#This Row],[Profit]]/shipments[[#This Row],[Sales Amount]]</f>
        <v>2.8093670790300087E-2</v>
      </c>
    </row>
    <row r="3013" spans="1:16" x14ac:dyDescent="1">
      <c r="A3013" t="s">
        <v>3053</v>
      </c>
      <c r="B3013" t="s">
        <v>8043</v>
      </c>
      <c r="C3013" t="s">
        <v>8027</v>
      </c>
      <c r="D3013" t="s">
        <v>8032</v>
      </c>
      <c r="E3013" s="1">
        <v>45140</v>
      </c>
      <c r="F3013">
        <v>135</v>
      </c>
      <c r="G3013">
        <v>14</v>
      </c>
      <c r="H3013" t="s">
        <v>6</v>
      </c>
      <c r="I3013" t="str">
        <f>_xlfn.XLOOKUP(shipments[[#This Row],[SPID]],people[SPID],people[Sales_person],"NA",0)</f>
        <v>Ches Bonnell</v>
      </c>
      <c r="J3013">
        <f>YEAR(shipments[[#This Row],[Shipdate]])</f>
        <v>2023</v>
      </c>
      <c r="K3013">
        <f>MONTH(shipments[[#This Row],[Shipdate]])</f>
        <v>8</v>
      </c>
      <c r="L3013" t="str">
        <f>TEXT(shipments[[#This Row],[Shipdate]],"mmmm")</f>
        <v>August</v>
      </c>
      <c r="M3013">
        <f>_xlfn.XLOOKUP(shipments[[#This Row],[PID]],products[PID],products[Cost_per_box],"NA",0)</f>
        <v>6.8</v>
      </c>
      <c r="N3013">
        <f>shipments[[#This Row],[Boxes]]*shipments[[#This Row],[Cost Per Box]]</f>
        <v>95.2</v>
      </c>
      <c r="O3013">
        <f>shipments[[#This Row],[Sales Amount]]-shipments[[#This Row],[Total Cost]]</f>
        <v>39.799999999999997</v>
      </c>
      <c r="P3013" s="9">
        <f>shipments[[#This Row],[Profit]]/shipments[[#This Row],[Sales Amount]]</f>
        <v>0.29481481481481481</v>
      </c>
    </row>
    <row r="3014" spans="1:16" x14ac:dyDescent="1">
      <c r="A3014" t="s">
        <v>3054</v>
      </c>
      <c r="B3014" t="s">
        <v>8043</v>
      </c>
      <c r="C3014" t="s">
        <v>8027</v>
      </c>
      <c r="D3014" t="s">
        <v>8032</v>
      </c>
      <c r="E3014" s="1">
        <v>45337</v>
      </c>
      <c r="F3014">
        <v>303.75</v>
      </c>
      <c r="G3014">
        <v>38</v>
      </c>
      <c r="H3014" t="s">
        <v>6</v>
      </c>
      <c r="I3014" t="str">
        <f>_xlfn.XLOOKUP(shipments[[#This Row],[SPID]],people[SPID],people[Sales_person],"NA",0)</f>
        <v>Ches Bonnell</v>
      </c>
      <c r="J3014">
        <f>YEAR(shipments[[#This Row],[Shipdate]])</f>
        <v>2024</v>
      </c>
      <c r="K3014">
        <f>MONTH(shipments[[#This Row],[Shipdate]])</f>
        <v>2</v>
      </c>
      <c r="L3014" t="str">
        <f>TEXT(shipments[[#This Row],[Shipdate]],"mmmm")</f>
        <v>February</v>
      </c>
      <c r="M3014">
        <f>_xlfn.XLOOKUP(shipments[[#This Row],[PID]],products[PID],products[Cost_per_box],"NA",0)</f>
        <v>6.8</v>
      </c>
      <c r="N3014">
        <f>shipments[[#This Row],[Boxes]]*shipments[[#This Row],[Cost Per Box]]</f>
        <v>258.39999999999998</v>
      </c>
      <c r="O3014">
        <f>shipments[[#This Row],[Sales Amount]]-shipments[[#This Row],[Total Cost]]</f>
        <v>45.350000000000023</v>
      </c>
      <c r="P3014" s="9">
        <f>shipments[[#This Row],[Profit]]/shipments[[#This Row],[Sales Amount]]</f>
        <v>0.14930041152263382</v>
      </c>
    </row>
    <row r="3015" spans="1:16" x14ac:dyDescent="1">
      <c r="A3015" t="s">
        <v>3055</v>
      </c>
      <c r="B3015" t="s">
        <v>8043</v>
      </c>
      <c r="C3015" t="s">
        <v>8027</v>
      </c>
      <c r="D3015" t="s">
        <v>8037</v>
      </c>
      <c r="E3015" s="1">
        <v>45289</v>
      </c>
      <c r="F3015">
        <v>8894.25</v>
      </c>
      <c r="G3015">
        <v>890</v>
      </c>
      <c r="H3015" t="s">
        <v>6</v>
      </c>
      <c r="I3015" t="str">
        <f>_xlfn.XLOOKUP(shipments[[#This Row],[SPID]],people[SPID],people[Sales_person],"NA",0)</f>
        <v>Ches Bonnell</v>
      </c>
      <c r="J3015">
        <f>YEAR(shipments[[#This Row],[Shipdate]])</f>
        <v>2023</v>
      </c>
      <c r="K3015">
        <f>MONTH(shipments[[#This Row],[Shipdate]])</f>
        <v>12</v>
      </c>
      <c r="L3015" t="str">
        <f>TEXT(shipments[[#This Row],[Shipdate]],"mmmm")</f>
        <v>December</v>
      </c>
      <c r="M3015">
        <f>_xlfn.XLOOKUP(shipments[[#This Row],[PID]],products[PID],products[Cost_per_box],"NA",0)</f>
        <v>6.8</v>
      </c>
      <c r="N3015">
        <f>shipments[[#This Row],[Boxes]]*shipments[[#This Row],[Cost Per Box]]</f>
        <v>6052</v>
      </c>
      <c r="O3015">
        <f>shipments[[#This Row],[Sales Amount]]-shipments[[#This Row],[Total Cost]]</f>
        <v>2842.25</v>
      </c>
      <c r="P3015" s="9">
        <f>shipments[[#This Row],[Profit]]/shipments[[#This Row],[Sales Amount]]</f>
        <v>0.319560390139697</v>
      </c>
    </row>
    <row r="3016" spans="1:16" x14ac:dyDescent="1">
      <c r="A3016" t="s">
        <v>3056</v>
      </c>
      <c r="B3016" t="s">
        <v>8043</v>
      </c>
      <c r="C3016" t="s">
        <v>8028</v>
      </c>
      <c r="D3016" t="s">
        <v>8036</v>
      </c>
      <c r="E3016" s="1">
        <v>45267</v>
      </c>
      <c r="F3016">
        <v>2130.75</v>
      </c>
      <c r="G3016">
        <v>74</v>
      </c>
      <c r="H3016" t="s">
        <v>39</v>
      </c>
      <c r="I3016" t="str">
        <f>_xlfn.XLOOKUP(shipments[[#This Row],[SPID]],people[SPID],people[Sales_person],"NA",0)</f>
        <v>Ches Bonnell</v>
      </c>
      <c r="J3016">
        <f>YEAR(shipments[[#This Row],[Shipdate]])</f>
        <v>2023</v>
      </c>
      <c r="K3016">
        <f>MONTH(shipments[[#This Row],[Shipdate]])</f>
        <v>12</v>
      </c>
      <c r="L3016" t="str">
        <f>TEXT(shipments[[#This Row],[Shipdate]],"mmmm")</f>
        <v>December</v>
      </c>
      <c r="M3016">
        <f>_xlfn.XLOOKUP(shipments[[#This Row],[PID]],products[PID],products[Cost_per_box],"NA",0)</f>
        <v>5.04</v>
      </c>
      <c r="N3016">
        <f>shipments[[#This Row],[Boxes]]*shipments[[#This Row],[Cost Per Box]]</f>
        <v>372.96</v>
      </c>
      <c r="O3016">
        <f>shipments[[#This Row],[Sales Amount]]-shipments[[#This Row],[Total Cost]]</f>
        <v>1757.79</v>
      </c>
      <c r="P3016" s="9">
        <f>shipments[[#This Row],[Profit]]/shipments[[#This Row],[Sales Amount]]</f>
        <v>0.82496304118268216</v>
      </c>
    </row>
    <row r="3017" spans="1:16" x14ac:dyDescent="1">
      <c r="A3017" t="s">
        <v>3057</v>
      </c>
      <c r="B3017" t="s">
        <v>8043</v>
      </c>
      <c r="C3017" t="s">
        <v>8028</v>
      </c>
      <c r="D3017" t="s">
        <v>8032</v>
      </c>
      <c r="E3017" s="1">
        <v>45436</v>
      </c>
      <c r="F3017">
        <v>2472.75</v>
      </c>
      <c r="G3017">
        <v>89</v>
      </c>
      <c r="H3017" t="s">
        <v>6</v>
      </c>
      <c r="I3017" t="str">
        <f>_xlfn.XLOOKUP(shipments[[#This Row],[SPID]],people[SPID],people[Sales_person],"NA",0)</f>
        <v>Ches Bonnell</v>
      </c>
      <c r="J3017">
        <f>YEAR(shipments[[#This Row],[Shipdate]])</f>
        <v>2024</v>
      </c>
      <c r="K3017">
        <f>MONTH(shipments[[#This Row],[Shipdate]])</f>
        <v>5</v>
      </c>
      <c r="L3017" t="str">
        <f>TEXT(shipments[[#This Row],[Shipdate]],"mmmm")</f>
        <v>May</v>
      </c>
      <c r="M3017">
        <f>_xlfn.XLOOKUP(shipments[[#This Row],[PID]],products[PID],products[Cost_per_box],"NA",0)</f>
        <v>5.04</v>
      </c>
      <c r="N3017">
        <f>shipments[[#This Row],[Boxes]]*shipments[[#This Row],[Cost Per Box]]</f>
        <v>448.56</v>
      </c>
      <c r="O3017">
        <f>shipments[[#This Row],[Sales Amount]]-shipments[[#This Row],[Total Cost]]</f>
        <v>2024.19</v>
      </c>
      <c r="P3017" s="9">
        <f>shipments[[#This Row],[Profit]]/shipments[[#This Row],[Sales Amount]]</f>
        <v>0.81859872611464968</v>
      </c>
    </row>
    <row r="3018" spans="1:16" x14ac:dyDescent="1">
      <c r="A3018" t="s">
        <v>3058</v>
      </c>
      <c r="B3018" t="s">
        <v>8043</v>
      </c>
      <c r="C3018" t="s">
        <v>8028</v>
      </c>
      <c r="D3018" t="s">
        <v>8033</v>
      </c>
      <c r="E3018" s="1">
        <v>44931</v>
      </c>
      <c r="F3018">
        <v>7580.25</v>
      </c>
      <c r="G3018">
        <v>304</v>
      </c>
      <c r="H3018" t="s">
        <v>6</v>
      </c>
      <c r="I3018" t="str">
        <f>_xlfn.XLOOKUP(shipments[[#This Row],[SPID]],people[SPID],people[Sales_person],"NA",0)</f>
        <v>Ches Bonnell</v>
      </c>
      <c r="J3018">
        <f>YEAR(shipments[[#This Row],[Shipdate]])</f>
        <v>2023</v>
      </c>
      <c r="K3018">
        <f>MONTH(shipments[[#This Row],[Shipdate]])</f>
        <v>1</v>
      </c>
      <c r="L3018" t="str">
        <f>TEXT(shipments[[#This Row],[Shipdate]],"mmmm")</f>
        <v>January</v>
      </c>
      <c r="M3018">
        <f>_xlfn.XLOOKUP(shipments[[#This Row],[PID]],products[PID],products[Cost_per_box],"NA",0)</f>
        <v>5.04</v>
      </c>
      <c r="N3018">
        <f>shipments[[#This Row],[Boxes]]*shipments[[#This Row],[Cost Per Box]]</f>
        <v>1532.16</v>
      </c>
      <c r="O3018">
        <f>shipments[[#This Row],[Sales Amount]]-shipments[[#This Row],[Total Cost]]</f>
        <v>6048.09</v>
      </c>
      <c r="P3018" s="9">
        <f>shipments[[#This Row],[Profit]]/shipments[[#This Row],[Sales Amount]]</f>
        <v>0.79787474027901462</v>
      </c>
    </row>
    <row r="3019" spans="1:16" x14ac:dyDescent="1">
      <c r="A3019" t="s">
        <v>3059</v>
      </c>
      <c r="B3019" t="s">
        <v>8043</v>
      </c>
      <c r="C3019" t="s">
        <v>8029</v>
      </c>
      <c r="D3019" t="s">
        <v>8032</v>
      </c>
      <c r="E3019" s="1">
        <v>45082</v>
      </c>
      <c r="F3019">
        <v>177.75</v>
      </c>
      <c r="G3019">
        <v>15</v>
      </c>
      <c r="H3019" t="s">
        <v>6</v>
      </c>
      <c r="I3019" t="str">
        <f>_xlfn.XLOOKUP(shipments[[#This Row],[SPID]],people[SPID],people[Sales_person],"NA",0)</f>
        <v>Ches Bonnell</v>
      </c>
      <c r="J3019">
        <f>YEAR(shipments[[#This Row],[Shipdate]])</f>
        <v>2023</v>
      </c>
      <c r="K3019">
        <f>MONTH(shipments[[#This Row],[Shipdate]])</f>
        <v>6</v>
      </c>
      <c r="L3019" t="str">
        <f>TEXT(shipments[[#This Row],[Shipdate]],"mmmm")</f>
        <v>June</v>
      </c>
      <c r="M3019">
        <f>_xlfn.XLOOKUP(shipments[[#This Row],[PID]],products[PID],products[Cost_per_box],"NA",0)</f>
        <v>2.76</v>
      </c>
      <c r="N3019">
        <f>shipments[[#This Row],[Boxes]]*shipments[[#This Row],[Cost Per Box]]</f>
        <v>41.4</v>
      </c>
      <c r="O3019">
        <f>shipments[[#This Row],[Sales Amount]]-shipments[[#This Row],[Total Cost]]</f>
        <v>136.35</v>
      </c>
      <c r="P3019" s="9">
        <f>shipments[[#This Row],[Profit]]/shipments[[#This Row],[Sales Amount]]</f>
        <v>0.76708860759493669</v>
      </c>
    </row>
    <row r="3020" spans="1:16" x14ac:dyDescent="1">
      <c r="A3020" t="s">
        <v>3060</v>
      </c>
      <c r="B3020" t="s">
        <v>8043</v>
      </c>
      <c r="C3020" t="s">
        <v>8029</v>
      </c>
      <c r="D3020" t="s">
        <v>8035</v>
      </c>
      <c r="E3020" s="1">
        <v>45476</v>
      </c>
      <c r="F3020">
        <v>2362.5</v>
      </c>
      <c r="G3020">
        <v>237</v>
      </c>
      <c r="H3020" t="s">
        <v>17</v>
      </c>
      <c r="I3020" t="str">
        <f>_xlfn.XLOOKUP(shipments[[#This Row],[SPID]],people[SPID],people[Sales_person],"NA",0)</f>
        <v>Ches Bonnell</v>
      </c>
      <c r="J3020">
        <f>YEAR(shipments[[#This Row],[Shipdate]])</f>
        <v>2024</v>
      </c>
      <c r="K3020">
        <f>MONTH(shipments[[#This Row],[Shipdate]])</f>
        <v>7</v>
      </c>
      <c r="L3020" t="str">
        <f>TEXT(shipments[[#This Row],[Shipdate]],"mmmm")</f>
        <v>July</v>
      </c>
      <c r="M3020">
        <f>_xlfn.XLOOKUP(shipments[[#This Row],[PID]],products[PID],products[Cost_per_box],"NA",0)</f>
        <v>2.76</v>
      </c>
      <c r="N3020">
        <f>shipments[[#This Row],[Boxes]]*shipments[[#This Row],[Cost Per Box]]</f>
        <v>654.12</v>
      </c>
      <c r="O3020">
        <f>shipments[[#This Row],[Sales Amount]]-shipments[[#This Row],[Total Cost]]</f>
        <v>1708.38</v>
      </c>
      <c r="P3020" s="9">
        <f>shipments[[#This Row],[Profit]]/shipments[[#This Row],[Sales Amount]]</f>
        <v>0.72312380952380961</v>
      </c>
    </row>
    <row r="3021" spans="1:16" x14ac:dyDescent="1">
      <c r="A3021" t="s">
        <v>3061</v>
      </c>
      <c r="B3021" t="s">
        <v>8043</v>
      </c>
      <c r="C3021" t="s">
        <v>8029</v>
      </c>
      <c r="D3021" t="s">
        <v>8037</v>
      </c>
      <c r="E3021" s="1">
        <v>45453</v>
      </c>
      <c r="F3021">
        <v>2664</v>
      </c>
      <c r="G3021">
        <v>243</v>
      </c>
      <c r="H3021" t="s">
        <v>6</v>
      </c>
      <c r="I3021" t="str">
        <f>_xlfn.XLOOKUP(shipments[[#This Row],[SPID]],people[SPID],people[Sales_person],"NA",0)</f>
        <v>Ches Bonnell</v>
      </c>
      <c r="J3021">
        <f>YEAR(shipments[[#This Row],[Shipdate]])</f>
        <v>2024</v>
      </c>
      <c r="K3021">
        <f>MONTH(shipments[[#This Row],[Shipdate]])</f>
        <v>6</v>
      </c>
      <c r="L3021" t="str">
        <f>TEXT(shipments[[#This Row],[Shipdate]],"mmmm")</f>
        <v>June</v>
      </c>
      <c r="M3021">
        <f>_xlfn.XLOOKUP(shipments[[#This Row],[PID]],products[PID],products[Cost_per_box],"NA",0)</f>
        <v>2.76</v>
      </c>
      <c r="N3021">
        <f>shipments[[#This Row],[Boxes]]*shipments[[#This Row],[Cost Per Box]]</f>
        <v>670.68</v>
      </c>
      <c r="O3021">
        <f>shipments[[#This Row],[Sales Amount]]-shipments[[#This Row],[Total Cost]]</f>
        <v>1993.3200000000002</v>
      </c>
      <c r="P3021" s="9">
        <f>shipments[[#This Row],[Profit]]/shipments[[#This Row],[Sales Amount]]</f>
        <v>0.74824324324324332</v>
      </c>
    </row>
    <row r="3022" spans="1:16" x14ac:dyDescent="1">
      <c r="A3022" t="s">
        <v>3062</v>
      </c>
      <c r="B3022" t="s">
        <v>8043</v>
      </c>
      <c r="C3022" t="s">
        <v>8029</v>
      </c>
      <c r="D3022" t="s">
        <v>8036</v>
      </c>
      <c r="E3022" s="1">
        <v>45349</v>
      </c>
      <c r="F3022">
        <v>12105</v>
      </c>
      <c r="G3022">
        <v>1345</v>
      </c>
      <c r="H3022" t="s">
        <v>6</v>
      </c>
      <c r="I3022" t="str">
        <f>_xlfn.XLOOKUP(shipments[[#This Row],[SPID]],people[SPID],people[Sales_person],"NA",0)</f>
        <v>Ches Bonnell</v>
      </c>
      <c r="J3022">
        <f>YEAR(shipments[[#This Row],[Shipdate]])</f>
        <v>2024</v>
      </c>
      <c r="K3022">
        <f>MONTH(shipments[[#This Row],[Shipdate]])</f>
        <v>2</v>
      </c>
      <c r="L3022" t="str">
        <f>TEXT(shipments[[#This Row],[Shipdate]],"mmmm")</f>
        <v>February</v>
      </c>
      <c r="M3022">
        <f>_xlfn.XLOOKUP(shipments[[#This Row],[PID]],products[PID],products[Cost_per_box],"NA",0)</f>
        <v>2.76</v>
      </c>
      <c r="N3022">
        <f>shipments[[#This Row],[Boxes]]*shipments[[#This Row],[Cost Per Box]]</f>
        <v>3712.2</v>
      </c>
      <c r="O3022">
        <f>shipments[[#This Row],[Sales Amount]]-shipments[[#This Row],[Total Cost]]</f>
        <v>8392.7999999999993</v>
      </c>
      <c r="P3022" s="9">
        <f>shipments[[#This Row],[Profit]]/shipments[[#This Row],[Sales Amount]]</f>
        <v>0.69333333333333325</v>
      </c>
    </row>
    <row r="3023" spans="1:16" x14ac:dyDescent="1">
      <c r="A3023" t="s">
        <v>3063</v>
      </c>
      <c r="B3023" t="s">
        <v>8043</v>
      </c>
      <c r="C3023" t="s">
        <v>8030</v>
      </c>
      <c r="D3023" t="s">
        <v>8033</v>
      </c>
      <c r="E3023" s="1">
        <v>45175</v>
      </c>
      <c r="F3023">
        <v>4916.25</v>
      </c>
      <c r="G3023">
        <v>492</v>
      </c>
      <c r="H3023" t="s">
        <v>6</v>
      </c>
      <c r="I3023" t="str">
        <f>_xlfn.XLOOKUP(shipments[[#This Row],[SPID]],people[SPID],people[Sales_person],"NA",0)</f>
        <v>Ches Bonnell</v>
      </c>
      <c r="J3023">
        <f>YEAR(shipments[[#This Row],[Shipdate]])</f>
        <v>2023</v>
      </c>
      <c r="K3023">
        <f>MONTH(shipments[[#This Row],[Shipdate]])</f>
        <v>9</v>
      </c>
      <c r="L3023" t="str">
        <f>TEXT(shipments[[#This Row],[Shipdate]],"mmmm")</f>
        <v>September</v>
      </c>
      <c r="M3023">
        <f>_xlfn.XLOOKUP(shipments[[#This Row],[PID]],products[PID],products[Cost_per_box],"NA",0)</f>
        <v>3.32</v>
      </c>
      <c r="N3023">
        <f>shipments[[#This Row],[Boxes]]*shipments[[#This Row],[Cost Per Box]]</f>
        <v>1633.4399999999998</v>
      </c>
      <c r="O3023">
        <f>shipments[[#This Row],[Sales Amount]]-shipments[[#This Row],[Total Cost]]</f>
        <v>3282.8100000000004</v>
      </c>
      <c r="P3023" s="9">
        <f>shipments[[#This Row],[Profit]]/shipments[[#This Row],[Sales Amount]]</f>
        <v>0.66774675819984752</v>
      </c>
    </row>
    <row r="3024" spans="1:16" x14ac:dyDescent="1">
      <c r="A3024" t="s">
        <v>3064</v>
      </c>
      <c r="B3024" t="s">
        <v>8043</v>
      </c>
      <c r="C3024" t="s">
        <v>8030</v>
      </c>
      <c r="D3024" t="s">
        <v>8036</v>
      </c>
      <c r="E3024" s="1">
        <v>45302</v>
      </c>
      <c r="F3024">
        <v>3719.25</v>
      </c>
      <c r="G3024">
        <v>339</v>
      </c>
      <c r="H3024" t="s">
        <v>6</v>
      </c>
      <c r="I3024" t="str">
        <f>_xlfn.XLOOKUP(shipments[[#This Row],[SPID]],people[SPID],people[Sales_person],"NA",0)</f>
        <v>Ches Bonnell</v>
      </c>
      <c r="J3024">
        <f>YEAR(shipments[[#This Row],[Shipdate]])</f>
        <v>2024</v>
      </c>
      <c r="K3024">
        <f>MONTH(shipments[[#This Row],[Shipdate]])</f>
        <v>1</v>
      </c>
      <c r="L3024" t="str">
        <f>TEXT(shipments[[#This Row],[Shipdate]],"mmmm")</f>
        <v>January</v>
      </c>
      <c r="M3024">
        <f>_xlfn.XLOOKUP(shipments[[#This Row],[PID]],products[PID],products[Cost_per_box],"NA",0)</f>
        <v>3.32</v>
      </c>
      <c r="N3024">
        <f>shipments[[#This Row],[Boxes]]*shipments[[#This Row],[Cost Per Box]]</f>
        <v>1125.48</v>
      </c>
      <c r="O3024">
        <f>shipments[[#This Row],[Sales Amount]]-shipments[[#This Row],[Total Cost]]</f>
        <v>2593.77</v>
      </c>
      <c r="P3024" s="9">
        <f>shipments[[#This Row],[Profit]]/shipments[[#This Row],[Sales Amount]]</f>
        <v>0.69739060294414201</v>
      </c>
    </row>
    <row r="3025" spans="1:16" x14ac:dyDescent="1">
      <c r="A3025" t="s">
        <v>3065</v>
      </c>
      <c r="B3025" t="s">
        <v>8043</v>
      </c>
      <c r="C3025" t="s">
        <v>8030</v>
      </c>
      <c r="D3025" t="s">
        <v>8037</v>
      </c>
      <c r="E3025" s="1">
        <v>45460</v>
      </c>
      <c r="F3025">
        <v>1104.75</v>
      </c>
      <c r="G3025">
        <v>101</v>
      </c>
      <c r="H3025" t="s">
        <v>6</v>
      </c>
      <c r="I3025" t="str">
        <f>_xlfn.XLOOKUP(shipments[[#This Row],[SPID]],people[SPID],people[Sales_person],"NA",0)</f>
        <v>Ches Bonnell</v>
      </c>
      <c r="J3025">
        <f>YEAR(shipments[[#This Row],[Shipdate]])</f>
        <v>2024</v>
      </c>
      <c r="K3025">
        <f>MONTH(shipments[[#This Row],[Shipdate]])</f>
        <v>6</v>
      </c>
      <c r="L3025" t="str">
        <f>TEXT(shipments[[#This Row],[Shipdate]],"mmmm")</f>
        <v>June</v>
      </c>
      <c r="M3025">
        <f>_xlfn.XLOOKUP(shipments[[#This Row],[PID]],products[PID],products[Cost_per_box],"NA",0)</f>
        <v>3.32</v>
      </c>
      <c r="N3025">
        <f>shipments[[#This Row],[Boxes]]*shipments[[#This Row],[Cost Per Box]]</f>
        <v>335.32</v>
      </c>
      <c r="O3025">
        <f>shipments[[#This Row],[Sales Amount]]-shipments[[#This Row],[Total Cost]]</f>
        <v>769.43000000000006</v>
      </c>
      <c r="P3025" s="9">
        <f>shipments[[#This Row],[Profit]]/shipments[[#This Row],[Sales Amount]]</f>
        <v>0.69647431545598559</v>
      </c>
    </row>
    <row r="3026" spans="1:16" x14ac:dyDescent="1">
      <c r="A3026" t="s">
        <v>3066</v>
      </c>
      <c r="B3026" t="s">
        <v>8043</v>
      </c>
      <c r="C3026" t="s">
        <v>8030</v>
      </c>
      <c r="D3026" t="s">
        <v>8032</v>
      </c>
      <c r="E3026" s="1">
        <v>45275</v>
      </c>
      <c r="F3026">
        <v>3107.25</v>
      </c>
      <c r="G3026">
        <v>283</v>
      </c>
      <c r="H3026" t="s">
        <v>6</v>
      </c>
      <c r="I3026" t="str">
        <f>_xlfn.XLOOKUP(shipments[[#This Row],[SPID]],people[SPID],people[Sales_person],"NA",0)</f>
        <v>Ches Bonnell</v>
      </c>
      <c r="J3026">
        <f>YEAR(shipments[[#This Row],[Shipdate]])</f>
        <v>2023</v>
      </c>
      <c r="K3026">
        <f>MONTH(shipments[[#This Row],[Shipdate]])</f>
        <v>12</v>
      </c>
      <c r="L3026" t="str">
        <f>TEXT(shipments[[#This Row],[Shipdate]],"mmmm")</f>
        <v>December</v>
      </c>
      <c r="M3026">
        <f>_xlfn.XLOOKUP(shipments[[#This Row],[PID]],products[PID],products[Cost_per_box],"NA",0)</f>
        <v>3.32</v>
      </c>
      <c r="N3026">
        <f>shipments[[#This Row],[Boxes]]*shipments[[#This Row],[Cost Per Box]]</f>
        <v>939.56</v>
      </c>
      <c r="O3026">
        <f>shipments[[#This Row],[Sales Amount]]-shipments[[#This Row],[Total Cost]]</f>
        <v>2167.69</v>
      </c>
      <c r="P3026" s="9">
        <f>shipments[[#This Row],[Profit]]/shipments[[#This Row],[Sales Amount]]</f>
        <v>0.69762330034596509</v>
      </c>
    </row>
    <row r="3027" spans="1:16" x14ac:dyDescent="1">
      <c r="A3027" t="s">
        <v>3067</v>
      </c>
      <c r="B3027" t="s">
        <v>8043</v>
      </c>
      <c r="C3027" t="s">
        <v>8031</v>
      </c>
      <c r="D3027" t="s">
        <v>8034</v>
      </c>
      <c r="E3027" s="1">
        <v>45559</v>
      </c>
      <c r="F3027">
        <v>3217.5</v>
      </c>
      <c r="G3027">
        <v>170</v>
      </c>
      <c r="H3027" t="s">
        <v>25</v>
      </c>
      <c r="I3027" t="str">
        <f>_xlfn.XLOOKUP(shipments[[#This Row],[SPID]],people[SPID],people[Sales_person],"NA",0)</f>
        <v>Ches Bonnell</v>
      </c>
      <c r="J3027">
        <f>YEAR(shipments[[#This Row],[Shipdate]])</f>
        <v>2024</v>
      </c>
      <c r="K3027">
        <f>MONTH(shipments[[#This Row],[Shipdate]])</f>
        <v>9</v>
      </c>
      <c r="L3027" t="str">
        <f>TEXT(shipments[[#This Row],[Shipdate]],"mmmm")</f>
        <v>September</v>
      </c>
      <c r="M3027">
        <f>_xlfn.XLOOKUP(shipments[[#This Row],[PID]],products[PID],products[Cost_per_box],"NA",0)</f>
        <v>2.65</v>
      </c>
      <c r="N3027">
        <f>shipments[[#This Row],[Boxes]]*shipments[[#This Row],[Cost Per Box]]</f>
        <v>450.5</v>
      </c>
      <c r="O3027">
        <f>shipments[[#This Row],[Sales Amount]]-shipments[[#This Row],[Total Cost]]</f>
        <v>2767</v>
      </c>
      <c r="P3027" s="9">
        <f>shipments[[#This Row],[Profit]]/shipments[[#This Row],[Sales Amount]]</f>
        <v>0.85998445998445994</v>
      </c>
    </row>
    <row r="3028" spans="1:16" x14ac:dyDescent="1">
      <c r="A3028" t="s">
        <v>3068</v>
      </c>
      <c r="B3028" t="s">
        <v>8043</v>
      </c>
      <c r="C3028" t="s">
        <v>8031</v>
      </c>
      <c r="D3028" t="s">
        <v>8033</v>
      </c>
      <c r="E3028" s="1">
        <v>45364</v>
      </c>
      <c r="F3028">
        <v>7038</v>
      </c>
      <c r="G3028">
        <v>371</v>
      </c>
      <c r="H3028" t="s">
        <v>6</v>
      </c>
      <c r="I3028" t="str">
        <f>_xlfn.XLOOKUP(shipments[[#This Row],[SPID]],people[SPID],people[Sales_person],"NA",0)</f>
        <v>Ches Bonnell</v>
      </c>
      <c r="J3028">
        <f>YEAR(shipments[[#This Row],[Shipdate]])</f>
        <v>2024</v>
      </c>
      <c r="K3028">
        <f>MONTH(shipments[[#This Row],[Shipdate]])</f>
        <v>3</v>
      </c>
      <c r="L3028" t="str">
        <f>TEXT(shipments[[#This Row],[Shipdate]],"mmmm")</f>
        <v>March</v>
      </c>
      <c r="M3028">
        <f>_xlfn.XLOOKUP(shipments[[#This Row],[PID]],products[PID],products[Cost_per_box],"NA",0)</f>
        <v>2.65</v>
      </c>
      <c r="N3028">
        <f>shipments[[#This Row],[Boxes]]*shipments[[#This Row],[Cost Per Box]]</f>
        <v>983.15</v>
      </c>
      <c r="O3028">
        <f>shipments[[#This Row],[Sales Amount]]-shipments[[#This Row],[Total Cost]]</f>
        <v>6054.85</v>
      </c>
      <c r="P3028" s="9">
        <f>shipments[[#This Row],[Profit]]/shipments[[#This Row],[Sales Amount]]</f>
        <v>0.86030832622904241</v>
      </c>
    </row>
    <row r="3029" spans="1:16" x14ac:dyDescent="1">
      <c r="A3029" t="s">
        <v>3069</v>
      </c>
      <c r="B3029" t="s">
        <v>8043</v>
      </c>
      <c r="C3029" t="s">
        <v>8031</v>
      </c>
      <c r="D3029" t="s">
        <v>8037</v>
      </c>
      <c r="E3029" s="1">
        <v>45440</v>
      </c>
      <c r="F3029">
        <v>3935.25</v>
      </c>
      <c r="G3029">
        <v>208</v>
      </c>
      <c r="H3029" t="s">
        <v>6</v>
      </c>
      <c r="I3029" t="str">
        <f>_xlfn.XLOOKUP(shipments[[#This Row],[SPID]],people[SPID],people[Sales_person],"NA",0)</f>
        <v>Ches Bonnell</v>
      </c>
      <c r="J3029">
        <f>YEAR(shipments[[#This Row],[Shipdate]])</f>
        <v>2024</v>
      </c>
      <c r="K3029">
        <f>MONTH(shipments[[#This Row],[Shipdate]])</f>
        <v>5</v>
      </c>
      <c r="L3029" t="str">
        <f>TEXT(shipments[[#This Row],[Shipdate]],"mmmm")</f>
        <v>May</v>
      </c>
      <c r="M3029">
        <f>_xlfn.XLOOKUP(shipments[[#This Row],[PID]],products[PID],products[Cost_per_box],"NA",0)</f>
        <v>2.65</v>
      </c>
      <c r="N3029">
        <f>shipments[[#This Row],[Boxes]]*shipments[[#This Row],[Cost Per Box]]</f>
        <v>551.19999999999993</v>
      </c>
      <c r="O3029">
        <f>shipments[[#This Row],[Sales Amount]]-shipments[[#This Row],[Total Cost]]</f>
        <v>3384.05</v>
      </c>
      <c r="P3029" s="9">
        <f>shipments[[#This Row],[Profit]]/shipments[[#This Row],[Sales Amount]]</f>
        <v>0.85993265993265999</v>
      </c>
    </row>
    <row r="3030" spans="1:16" x14ac:dyDescent="1">
      <c r="A3030" t="s">
        <v>3070</v>
      </c>
      <c r="B3030" t="s">
        <v>8043</v>
      </c>
      <c r="C3030" t="s">
        <v>8031</v>
      </c>
      <c r="D3030" t="s">
        <v>8035</v>
      </c>
      <c r="E3030" s="1">
        <v>45308</v>
      </c>
      <c r="F3030">
        <v>8574.75</v>
      </c>
      <c r="G3030">
        <v>477</v>
      </c>
      <c r="H3030" t="s">
        <v>6</v>
      </c>
      <c r="I3030" t="str">
        <f>_xlfn.XLOOKUP(shipments[[#This Row],[SPID]],people[SPID],people[Sales_person],"NA",0)</f>
        <v>Ches Bonnell</v>
      </c>
      <c r="J3030">
        <f>YEAR(shipments[[#This Row],[Shipdate]])</f>
        <v>2024</v>
      </c>
      <c r="K3030">
        <f>MONTH(shipments[[#This Row],[Shipdate]])</f>
        <v>1</v>
      </c>
      <c r="L3030" t="str">
        <f>TEXT(shipments[[#This Row],[Shipdate]],"mmmm")</f>
        <v>January</v>
      </c>
      <c r="M3030">
        <f>_xlfn.XLOOKUP(shipments[[#This Row],[PID]],products[PID],products[Cost_per_box],"NA",0)</f>
        <v>2.65</v>
      </c>
      <c r="N3030">
        <f>shipments[[#This Row],[Boxes]]*shipments[[#This Row],[Cost Per Box]]</f>
        <v>1264.05</v>
      </c>
      <c r="O3030">
        <f>shipments[[#This Row],[Sales Amount]]-shipments[[#This Row],[Total Cost]]</f>
        <v>7310.7</v>
      </c>
      <c r="P3030" s="9">
        <f>shipments[[#This Row],[Profit]]/shipments[[#This Row],[Sales Amount]]</f>
        <v>0.8525846234584098</v>
      </c>
    </row>
    <row r="3031" spans="1:16" x14ac:dyDescent="1">
      <c r="A3031" t="s">
        <v>3071</v>
      </c>
      <c r="B3031" t="s">
        <v>8050</v>
      </c>
      <c r="C3031" t="s">
        <v>8010</v>
      </c>
      <c r="D3031" t="s">
        <v>8036</v>
      </c>
      <c r="E3031" s="1">
        <v>45189</v>
      </c>
      <c r="F3031">
        <v>4446</v>
      </c>
      <c r="G3031">
        <v>278</v>
      </c>
      <c r="H3031" t="s">
        <v>6</v>
      </c>
      <c r="I3031" t="str">
        <f>_xlfn.XLOOKUP(shipments[[#This Row],[SPID]],people[SPID],people[Sales_person],"NA",0)</f>
        <v>Andria Kimpton</v>
      </c>
      <c r="J3031">
        <f>YEAR(shipments[[#This Row],[Shipdate]])</f>
        <v>2023</v>
      </c>
      <c r="K3031">
        <f>MONTH(shipments[[#This Row],[Shipdate]])</f>
        <v>9</v>
      </c>
      <c r="L3031" t="str">
        <f>TEXT(shipments[[#This Row],[Shipdate]],"mmmm")</f>
        <v>September</v>
      </c>
      <c r="M3031">
        <f>_xlfn.XLOOKUP(shipments[[#This Row],[PID]],products[PID],products[Cost_per_box],"NA",0)</f>
        <v>5.26</v>
      </c>
      <c r="N3031">
        <f>shipments[[#This Row],[Boxes]]*shipments[[#This Row],[Cost Per Box]]</f>
        <v>1462.28</v>
      </c>
      <c r="O3031">
        <f>shipments[[#This Row],[Sales Amount]]-shipments[[#This Row],[Total Cost]]</f>
        <v>2983.7200000000003</v>
      </c>
      <c r="P3031" s="9">
        <f>shipments[[#This Row],[Profit]]/shipments[[#This Row],[Sales Amount]]</f>
        <v>0.6711021142600091</v>
      </c>
    </row>
    <row r="3032" spans="1:16" x14ac:dyDescent="1">
      <c r="A3032" t="s">
        <v>3073</v>
      </c>
      <c r="B3032" t="s">
        <v>8050</v>
      </c>
      <c r="C3032" t="s">
        <v>8011</v>
      </c>
      <c r="D3032" t="s">
        <v>8036</v>
      </c>
      <c r="E3032" s="1">
        <v>45049</v>
      </c>
      <c r="F3032">
        <v>6781.5</v>
      </c>
      <c r="G3032">
        <v>424</v>
      </c>
      <c r="H3032" t="s">
        <v>6</v>
      </c>
      <c r="I3032" t="str">
        <f>_xlfn.XLOOKUP(shipments[[#This Row],[SPID]],people[SPID],people[Sales_person],"NA",0)</f>
        <v>Andria Kimpton</v>
      </c>
      <c r="J3032">
        <f>YEAR(shipments[[#This Row],[Shipdate]])</f>
        <v>2023</v>
      </c>
      <c r="K3032">
        <f>MONTH(shipments[[#This Row],[Shipdate]])</f>
        <v>5</v>
      </c>
      <c r="L3032" t="str">
        <f>TEXT(shipments[[#This Row],[Shipdate]],"mmmm")</f>
        <v>May</v>
      </c>
      <c r="M3032">
        <f>_xlfn.XLOOKUP(shipments[[#This Row],[PID]],products[PID],products[Cost_per_box],"NA",0)</f>
        <v>7.48</v>
      </c>
      <c r="N3032">
        <f>shipments[[#This Row],[Boxes]]*shipments[[#This Row],[Cost Per Box]]</f>
        <v>3171.52</v>
      </c>
      <c r="O3032">
        <f>shipments[[#This Row],[Sales Amount]]-shipments[[#This Row],[Total Cost]]</f>
        <v>3609.98</v>
      </c>
      <c r="P3032" s="9">
        <f>shipments[[#This Row],[Profit]]/shipments[[#This Row],[Sales Amount]]</f>
        <v>0.53232765612327659</v>
      </c>
    </row>
    <row r="3033" spans="1:16" x14ac:dyDescent="1">
      <c r="A3033" t="s">
        <v>3074</v>
      </c>
      <c r="B3033" t="s">
        <v>8050</v>
      </c>
      <c r="C3033" t="s">
        <v>8011</v>
      </c>
      <c r="D3033" t="s">
        <v>8037</v>
      </c>
      <c r="E3033" s="1">
        <v>45342</v>
      </c>
      <c r="F3033">
        <v>1149.75</v>
      </c>
      <c r="G3033">
        <v>83</v>
      </c>
      <c r="H3033" t="s">
        <v>6</v>
      </c>
      <c r="I3033" t="str">
        <f>_xlfn.XLOOKUP(shipments[[#This Row],[SPID]],people[SPID],people[Sales_person],"NA",0)</f>
        <v>Andria Kimpton</v>
      </c>
      <c r="J3033">
        <f>YEAR(shipments[[#This Row],[Shipdate]])</f>
        <v>2024</v>
      </c>
      <c r="K3033">
        <f>MONTH(shipments[[#This Row],[Shipdate]])</f>
        <v>2</v>
      </c>
      <c r="L3033" t="str">
        <f>TEXT(shipments[[#This Row],[Shipdate]],"mmmm")</f>
        <v>February</v>
      </c>
      <c r="M3033">
        <f>_xlfn.XLOOKUP(shipments[[#This Row],[PID]],products[PID],products[Cost_per_box],"NA",0)</f>
        <v>7.48</v>
      </c>
      <c r="N3033">
        <f>shipments[[#This Row],[Boxes]]*shipments[[#This Row],[Cost Per Box]]</f>
        <v>620.84</v>
      </c>
      <c r="O3033">
        <f>shipments[[#This Row],[Sales Amount]]-shipments[[#This Row],[Total Cost]]</f>
        <v>528.91</v>
      </c>
      <c r="P3033" s="9">
        <f>shipments[[#This Row],[Profit]]/shipments[[#This Row],[Sales Amount]]</f>
        <v>0.46002174385736028</v>
      </c>
    </row>
    <row r="3034" spans="1:16" x14ac:dyDescent="1">
      <c r="A3034" t="s">
        <v>3075</v>
      </c>
      <c r="B3034" t="s">
        <v>8050</v>
      </c>
      <c r="C3034" t="s">
        <v>8012</v>
      </c>
      <c r="D3034" t="s">
        <v>8032</v>
      </c>
      <c r="E3034" s="1">
        <v>45414</v>
      </c>
      <c r="F3034">
        <v>16962.75</v>
      </c>
      <c r="G3034">
        <v>1697</v>
      </c>
      <c r="H3034" t="s">
        <v>6</v>
      </c>
      <c r="I3034" t="str">
        <f>_xlfn.XLOOKUP(shipments[[#This Row],[SPID]],people[SPID],people[Sales_person],"NA",0)</f>
        <v>Andria Kimpton</v>
      </c>
      <c r="J3034">
        <f>YEAR(shipments[[#This Row],[Shipdate]])</f>
        <v>2024</v>
      </c>
      <c r="K3034">
        <f>MONTH(shipments[[#This Row],[Shipdate]])</f>
        <v>5</v>
      </c>
      <c r="L3034" t="str">
        <f>TEXT(shipments[[#This Row],[Shipdate]],"mmmm")</f>
        <v>May</v>
      </c>
      <c r="M3034">
        <f>_xlfn.XLOOKUP(shipments[[#This Row],[PID]],products[PID],products[Cost_per_box],"NA",0)</f>
        <v>5.15</v>
      </c>
      <c r="N3034">
        <f>shipments[[#This Row],[Boxes]]*shipments[[#This Row],[Cost Per Box]]</f>
        <v>8739.5500000000011</v>
      </c>
      <c r="O3034">
        <f>shipments[[#This Row],[Sales Amount]]-shipments[[#This Row],[Total Cost]]</f>
        <v>8223.1999999999989</v>
      </c>
      <c r="P3034" s="9">
        <f>shipments[[#This Row],[Profit]]/shipments[[#This Row],[Sales Amount]]</f>
        <v>0.48477988533698835</v>
      </c>
    </row>
    <row r="3035" spans="1:16" x14ac:dyDescent="1">
      <c r="A3035" t="s">
        <v>3076</v>
      </c>
      <c r="B3035" t="s">
        <v>8050</v>
      </c>
      <c r="C3035" t="s">
        <v>8013</v>
      </c>
      <c r="D3035" t="s">
        <v>8032</v>
      </c>
      <c r="E3035" s="1">
        <v>45288</v>
      </c>
      <c r="F3035">
        <v>202.5</v>
      </c>
      <c r="G3035">
        <v>23</v>
      </c>
      <c r="H3035" t="s">
        <v>6</v>
      </c>
      <c r="I3035" t="str">
        <f>_xlfn.XLOOKUP(shipments[[#This Row],[SPID]],people[SPID],people[Sales_person],"NA",0)</f>
        <v>Andria Kimpton</v>
      </c>
      <c r="J3035">
        <f>YEAR(shipments[[#This Row],[Shipdate]])</f>
        <v>2023</v>
      </c>
      <c r="K3035">
        <f>MONTH(shipments[[#This Row],[Shipdate]])</f>
        <v>12</v>
      </c>
      <c r="L3035" t="str">
        <f>TEXT(shipments[[#This Row],[Shipdate]],"mmmm")</f>
        <v>December</v>
      </c>
      <c r="M3035">
        <f>_xlfn.XLOOKUP(shipments[[#This Row],[PID]],products[PID],products[Cost_per_box],"NA",0)</f>
        <v>3.85</v>
      </c>
      <c r="N3035">
        <f>shipments[[#This Row],[Boxes]]*shipments[[#This Row],[Cost Per Box]]</f>
        <v>88.55</v>
      </c>
      <c r="O3035">
        <f>shipments[[#This Row],[Sales Amount]]-shipments[[#This Row],[Total Cost]]</f>
        <v>113.95</v>
      </c>
      <c r="P3035" s="9">
        <f>shipments[[#This Row],[Profit]]/shipments[[#This Row],[Sales Amount]]</f>
        <v>0.56271604938271602</v>
      </c>
    </row>
    <row r="3036" spans="1:16" x14ac:dyDescent="1">
      <c r="A3036" t="s">
        <v>3077</v>
      </c>
      <c r="B3036" t="s">
        <v>8050</v>
      </c>
      <c r="C3036" t="s">
        <v>8013</v>
      </c>
      <c r="D3036" t="s">
        <v>8033</v>
      </c>
      <c r="E3036" s="1">
        <v>45392</v>
      </c>
      <c r="F3036">
        <v>9317.25</v>
      </c>
      <c r="G3036">
        <v>1864</v>
      </c>
      <c r="H3036" t="s">
        <v>6</v>
      </c>
      <c r="I3036" t="str">
        <f>_xlfn.XLOOKUP(shipments[[#This Row],[SPID]],people[SPID],people[Sales_person],"NA",0)</f>
        <v>Andria Kimpton</v>
      </c>
      <c r="J3036">
        <f>YEAR(shipments[[#This Row],[Shipdate]])</f>
        <v>2024</v>
      </c>
      <c r="K3036">
        <f>MONTH(shipments[[#This Row],[Shipdate]])</f>
        <v>4</v>
      </c>
      <c r="L3036" t="str">
        <f>TEXT(shipments[[#This Row],[Shipdate]],"mmmm")</f>
        <v>April</v>
      </c>
      <c r="M3036">
        <f>_xlfn.XLOOKUP(shipments[[#This Row],[PID]],products[PID],products[Cost_per_box],"NA",0)</f>
        <v>3.85</v>
      </c>
      <c r="N3036">
        <f>shipments[[#This Row],[Boxes]]*shipments[[#This Row],[Cost Per Box]]</f>
        <v>7176.4000000000005</v>
      </c>
      <c r="O3036">
        <f>shipments[[#This Row],[Sales Amount]]-shipments[[#This Row],[Total Cost]]</f>
        <v>2140.8499999999995</v>
      </c>
      <c r="P3036" s="9">
        <f>shipments[[#This Row],[Profit]]/shipments[[#This Row],[Sales Amount]]</f>
        <v>0.22977273337089801</v>
      </c>
    </row>
    <row r="3037" spans="1:16" x14ac:dyDescent="1">
      <c r="A3037" t="s">
        <v>3078</v>
      </c>
      <c r="B3037" t="s">
        <v>8050</v>
      </c>
      <c r="C3037" t="s">
        <v>8013</v>
      </c>
      <c r="D3037" t="s">
        <v>8036</v>
      </c>
      <c r="E3037" s="1">
        <v>45160</v>
      </c>
      <c r="F3037">
        <v>1561.5</v>
      </c>
      <c r="G3037">
        <v>261</v>
      </c>
      <c r="H3037" t="s">
        <v>6</v>
      </c>
      <c r="I3037" t="str">
        <f>_xlfn.XLOOKUP(shipments[[#This Row],[SPID]],people[SPID],people[Sales_person],"NA",0)</f>
        <v>Andria Kimpton</v>
      </c>
      <c r="J3037">
        <f>YEAR(shipments[[#This Row],[Shipdate]])</f>
        <v>2023</v>
      </c>
      <c r="K3037">
        <f>MONTH(shipments[[#This Row],[Shipdate]])</f>
        <v>8</v>
      </c>
      <c r="L3037" t="str">
        <f>TEXT(shipments[[#This Row],[Shipdate]],"mmmm")</f>
        <v>August</v>
      </c>
      <c r="M3037">
        <f>_xlfn.XLOOKUP(shipments[[#This Row],[PID]],products[PID],products[Cost_per_box],"NA",0)</f>
        <v>3.85</v>
      </c>
      <c r="N3037">
        <f>shipments[[#This Row],[Boxes]]*shipments[[#This Row],[Cost Per Box]]</f>
        <v>1004.85</v>
      </c>
      <c r="O3037">
        <f>shipments[[#This Row],[Sales Amount]]-shipments[[#This Row],[Total Cost]]</f>
        <v>556.65</v>
      </c>
      <c r="P3037" s="9">
        <f>shipments[[#This Row],[Profit]]/shipments[[#This Row],[Sales Amount]]</f>
        <v>0.35648414985590776</v>
      </c>
    </row>
    <row r="3038" spans="1:16" x14ac:dyDescent="1">
      <c r="A3038" t="s">
        <v>3079</v>
      </c>
      <c r="B3038" t="s">
        <v>8050</v>
      </c>
      <c r="C3038" t="s">
        <v>8013</v>
      </c>
      <c r="D3038" t="s">
        <v>8037</v>
      </c>
      <c r="E3038" s="1">
        <v>45159</v>
      </c>
      <c r="F3038">
        <v>7413.75</v>
      </c>
      <c r="G3038">
        <v>1060</v>
      </c>
      <c r="H3038" t="s">
        <v>6</v>
      </c>
      <c r="I3038" t="str">
        <f>_xlfn.XLOOKUP(shipments[[#This Row],[SPID]],people[SPID],people[Sales_person],"NA",0)</f>
        <v>Andria Kimpton</v>
      </c>
      <c r="J3038">
        <f>YEAR(shipments[[#This Row],[Shipdate]])</f>
        <v>2023</v>
      </c>
      <c r="K3038">
        <f>MONTH(shipments[[#This Row],[Shipdate]])</f>
        <v>8</v>
      </c>
      <c r="L3038" t="str">
        <f>TEXT(shipments[[#This Row],[Shipdate]],"mmmm")</f>
        <v>August</v>
      </c>
      <c r="M3038">
        <f>_xlfn.XLOOKUP(shipments[[#This Row],[PID]],products[PID],products[Cost_per_box],"NA",0)</f>
        <v>3.85</v>
      </c>
      <c r="N3038">
        <f>shipments[[#This Row],[Boxes]]*shipments[[#This Row],[Cost Per Box]]</f>
        <v>4081</v>
      </c>
      <c r="O3038">
        <f>shipments[[#This Row],[Sales Amount]]-shipments[[#This Row],[Total Cost]]</f>
        <v>3332.75</v>
      </c>
      <c r="P3038" s="9">
        <f>shipments[[#This Row],[Profit]]/shipments[[#This Row],[Sales Amount]]</f>
        <v>0.44953633451357278</v>
      </c>
    </row>
    <row r="3039" spans="1:16" x14ac:dyDescent="1">
      <c r="A3039" t="s">
        <v>3080</v>
      </c>
      <c r="B3039" t="s">
        <v>8050</v>
      </c>
      <c r="C3039" t="s">
        <v>8013</v>
      </c>
      <c r="D3039" t="s">
        <v>8036</v>
      </c>
      <c r="E3039" s="1">
        <v>45125</v>
      </c>
      <c r="F3039">
        <v>15682.5</v>
      </c>
      <c r="G3039">
        <v>1743</v>
      </c>
      <c r="H3039" t="s">
        <v>6</v>
      </c>
      <c r="I3039" t="str">
        <f>_xlfn.XLOOKUP(shipments[[#This Row],[SPID]],people[SPID],people[Sales_person],"NA",0)</f>
        <v>Andria Kimpton</v>
      </c>
      <c r="J3039">
        <f>YEAR(shipments[[#This Row],[Shipdate]])</f>
        <v>2023</v>
      </c>
      <c r="K3039">
        <f>MONTH(shipments[[#This Row],[Shipdate]])</f>
        <v>7</v>
      </c>
      <c r="L3039" t="str">
        <f>TEXT(shipments[[#This Row],[Shipdate]],"mmmm")</f>
        <v>July</v>
      </c>
      <c r="M3039">
        <f>_xlfn.XLOOKUP(shipments[[#This Row],[PID]],products[PID],products[Cost_per_box],"NA",0)</f>
        <v>3.85</v>
      </c>
      <c r="N3039">
        <f>shipments[[#This Row],[Boxes]]*shipments[[#This Row],[Cost Per Box]]</f>
        <v>6710.55</v>
      </c>
      <c r="O3039">
        <f>shipments[[#This Row],[Sales Amount]]-shipments[[#This Row],[Total Cost]]</f>
        <v>8971.9500000000007</v>
      </c>
      <c r="P3039" s="9">
        <f>shipments[[#This Row],[Profit]]/shipments[[#This Row],[Sales Amount]]</f>
        <v>0.57209947393591587</v>
      </c>
    </row>
    <row r="3040" spans="1:16" x14ac:dyDescent="1">
      <c r="A3040" t="s">
        <v>3081</v>
      </c>
      <c r="B3040" t="s">
        <v>8050</v>
      </c>
      <c r="C3040" t="s">
        <v>8013</v>
      </c>
      <c r="D3040" t="s">
        <v>8036</v>
      </c>
      <c r="E3040" s="1">
        <v>45161</v>
      </c>
      <c r="F3040">
        <v>7641</v>
      </c>
      <c r="G3040">
        <v>956</v>
      </c>
      <c r="H3040" t="s">
        <v>6</v>
      </c>
      <c r="I3040" t="str">
        <f>_xlfn.XLOOKUP(shipments[[#This Row],[SPID]],people[SPID],people[Sales_person],"NA",0)</f>
        <v>Andria Kimpton</v>
      </c>
      <c r="J3040">
        <f>YEAR(shipments[[#This Row],[Shipdate]])</f>
        <v>2023</v>
      </c>
      <c r="K3040">
        <f>MONTH(shipments[[#This Row],[Shipdate]])</f>
        <v>8</v>
      </c>
      <c r="L3040" t="str">
        <f>TEXT(shipments[[#This Row],[Shipdate]],"mmmm")</f>
        <v>August</v>
      </c>
      <c r="M3040">
        <f>_xlfn.XLOOKUP(shipments[[#This Row],[PID]],products[PID],products[Cost_per_box],"NA",0)</f>
        <v>3.85</v>
      </c>
      <c r="N3040">
        <f>shipments[[#This Row],[Boxes]]*shipments[[#This Row],[Cost Per Box]]</f>
        <v>3680.6</v>
      </c>
      <c r="O3040">
        <f>shipments[[#This Row],[Sales Amount]]-shipments[[#This Row],[Total Cost]]</f>
        <v>3960.4</v>
      </c>
      <c r="P3040" s="9">
        <f>shipments[[#This Row],[Profit]]/shipments[[#This Row],[Sales Amount]]</f>
        <v>0.51830912184269073</v>
      </c>
    </row>
    <row r="3041" spans="1:16" x14ac:dyDescent="1">
      <c r="A3041" t="s">
        <v>3082</v>
      </c>
      <c r="B3041" t="s">
        <v>8050</v>
      </c>
      <c r="C3041" t="s">
        <v>8014</v>
      </c>
      <c r="D3041" t="s">
        <v>8033</v>
      </c>
      <c r="E3041" s="1">
        <v>45299</v>
      </c>
      <c r="F3041">
        <v>6714</v>
      </c>
      <c r="G3041">
        <v>960</v>
      </c>
      <c r="H3041" t="s">
        <v>6</v>
      </c>
      <c r="I3041" t="str">
        <f>_xlfn.XLOOKUP(shipments[[#This Row],[SPID]],people[SPID],people[Sales_person],"NA",0)</f>
        <v>Andria Kimpton</v>
      </c>
      <c r="J3041">
        <f>YEAR(shipments[[#This Row],[Shipdate]])</f>
        <v>2024</v>
      </c>
      <c r="K3041">
        <f>MONTH(shipments[[#This Row],[Shipdate]])</f>
        <v>1</v>
      </c>
      <c r="L3041" t="str">
        <f>TEXT(shipments[[#This Row],[Shipdate]],"mmmm")</f>
        <v>January</v>
      </c>
      <c r="M3041">
        <f>_xlfn.XLOOKUP(shipments[[#This Row],[PID]],products[PID],products[Cost_per_box],"NA",0)</f>
        <v>5.72</v>
      </c>
      <c r="N3041">
        <f>shipments[[#This Row],[Boxes]]*shipments[[#This Row],[Cost Per Box]]</f>
        <v>5491.2</v>
      </c>
      <c r="O3041">
        <f>shipments[[#This Row],[Sales Amount]]-shipments[[#This Row],[Total Cost]]</f>
        <v>1222.8000000000002</v>
      </c>
      <c r="P3041" s="9">
        <f>shipments[[#This Row],[Profit]]/shipments[[#This Row],[Sales Amount]]</f>
        <v>0.18212689901697948</v>
      </c>
    </row>
    <row r="3042" spans="1:16" x14ac:dyDescent="1">
      <c r="A3042" t="s">
        <v>3083</v>
      </c>
      <c r="B3042" t="s">
        <v>8050</v>
      </c>
      <c r="C3042" t="s">
        <v>8014</v>
      </c>
      <c r="D3042" t="s">
        <v>8032</v>
      </c>
      <c r="E3042" s="1">
        <v>45541</v>
      </c>
      <c r="F3042">
        <v>2367</v>
      </c>
      <c r="G3042">
        <v>395</v>
      </c>
      <c r="H3042" t="s">
        <v>25</v>
      </c>
      <c r="I3042" t="str">
        <f>_xlfn.XLOOKUP(shipments[[#This Row],[SPID]],people[SPID],people[Sales_person],"NA",0)</f>
        <v>Andria Kimpton</v>
      </c>
      <c r="J3042">
        <f>YEAR(shipments[[#This Row],[Shipdate]])</f>
        <v>2024</v>
      </c>
      <c r="K3042">
        <f>MONTH(shipments[[#This Row],[Shipdate]])</f>
        <v>9</v>
      </c>
      <c r="L3042" t="str">
        <f>TEXT(shipments[[#This Row],[Shipdate]],"mmmm")</f>
        <v>September</v>
      </c>
      <c r="M3042">
        <f>_xlfn.XLOOKUP(shipments[[#This Row],[PID]],products[PID],products[Cost_per_box],"NA",0)</f>
        <v>5.72</v>
      </c>
      <c r="N3042">
        <f>shipments[[#This Row],[Boxes]]*shipments[[#This Row],[Cost Per Box]]</f>
        <v>2259.4</v>
      </c>
      <c r="O3042">
        <f>shipments[[#This Row],[Sales Amount]]-shipments[[#This Row],[Total Cost]]</f>
        <v>107.59999999999991</v>
      </c>
      <c r="P3042" s="9">
        <f>shipments[[#This Row],[Profit]]/shipments[[#This Row],[Sales Amount]]</f>
        <v>4.545838614279675E-2</v>
      </c>
    </row>
    <row r="3043" spans="1:16" x14ac:dyDescent="1">
      <c r="A3043" t="s">
        <v>3084</v>
      </c>
      <c r="B3043" t="s">
        <v>8050</v>
      </c>
      <c r="C3043" t="s">
        <v>8015</v>
      </c>
      <c r="D3043" t="s">
        <v>8033</v>
      </c>
      <c r="E3043" s="1">
        <v>45153</v>
      </c>
      <c r="F3043">
        <v>1842.75</v>
      </c>
      <c r="G3043">
        <v>74</v>
      </c>
      <c r="H3043" t="s">
        <v>6</v>
      </c>
      <c r="I3043" t="str">
        <f>_xlfn.XLOOKUP(shipments[[#This Row],[SPID]],people[SPID],people[Sales_person],"NA",0)</f>
        <v>Andria Kimpton</v>
      </c>
      <c r="J3043">
        <f>YEAR(shipments[[#This Row],[Shipdate]])</f>
        <v>2023</v>
      </c>
      <c r="K3043">
        <f>MONTH(shipments[[#This Row],[Shipdate]])</f>
        <v>8</v>
      </c>
      <c r="L3043" t="str">
        <f>TEXT(shipments[[#This Row],[Shipdate]],"mmmm")</f>
        <v>August</v>
      </c>
      <c r="M3043">
        <f>_xlfn.XLOOKUP(shipments[[#This Row],[PID]],products[PID],products[Cost_per_box],"NA",0)</f>
        <v>6.31</v>
      </c>
      <c r="N3043">
        <f>shipments[[#This Row],[Boxes]]*shipments[[#This Row],[Cost Per Box]]</f>
        <v>466.94</v>
      </c>
      <c r="O3043">
        <f>shipments[[#This Row],[Sales Amount]]-shipments[[#This Row],[Total Cost]]</f>
        <v>1375.81</v>
      </c>
      <c r="P3043" s="9">
        <f>shipments[[#This Row],[Profit]]/shipments[[#This Row],[Sales Amount]]</f>
        <v>0.7466069732736399</v>
      </c>
    </row>
    <row r="3044" spans="1:16" x14ac:dyDescent="1">
      <c r="A3044" t="s">
        <v>3085</v>
      </c>
      <c r="B3044" t="s">
        <v>8050</v>
      </c>
      <c r="C3044" t="s">
        <v>8015</v>
      </c>
      <c r="D3044" t="s">
        <v>8037</v>
      </c>
      <c r="E3044" s="1">
        <v>45481</v>
      </c>
      <c r="F3044">
        <v>681.75</v>
      </c>
      <c r="G3044">
        <v>25</v>
      </c>
      <c r="H3044" t="s">
        <v>17</v>
      </c>
      <c r="I3044" t="str">
        <f>_xlfn.XLOOKUP(shipments[[#This Row],[SPID]],people[SPID],people[Sales_person],"NA",0)</f>
        <v>Andria Kimpton</v>
      </c>
      <c r="J3044">
        <f>YEAR(shipments[[#This Row],[Shipdate]])</f>
        <v>2024</v>
      </c>
      <c r="K3044">
        <f>MONTH(shipments[[#This Row],[Shipdate]])</f>
        <v>7</v>
      </c>
      <c r="L3044" t="str">
        <f>TEXT(shipments[[#This Row],[Shipdate]],"mmmm")</f>
        <v>July</v>
      </c>
      <c r="M3044">
        <f>_xlfn.XLOOKUP(shipments[[#This Row],[PID]],products[PID],products[Cost_per_box],"NA",0)</f>
        <v>6.31</v>
      </c>
      <c r="N3044">
        <f>shipments[[#This Row],[Boxes]]*shipments[[#This Row],[Cost Per Box]]</f>
        <v>157.75</v>
      </c>
      <c r="O3044">
        <f>shipments[[#This Row],[Sales Amount]]-shipments[[#This Row],[Total Cost]]</f>
        <v>524</v>
      </c>
      <c r="P3044" s="9">
        <f>shipments[[#This Row],[Profit]]/shipments[[#This Row],[Sales Amount]]</f>
        <v>0.76861019435276856</v>
      </c>
    </row>
    <row r="3045" spans="1:16" x14ac:dyDescent="1">
      <c r="A3045" t="s">
        <v>3086</v>
      </c>
      <c r="B3045" t="s">
        <v>8050</v>
      </c>
      <c r="C3045" t="s">
        <v>8016</v>
      </c>
      <c r="D3045" t="s">
        <v>8032</v>
      </c>
      <c r="E3045" s="1">
        <v>45520</v>
      </c>
      <c r="F3045">
        <v>4212</v>
      </c>
      <c r="G3045">
        <v>156</v>
      </c>
      <c r="H3045" t="s">
        <v>17</v>
      </c>
      <c r="I3045" t="str">
        <f>_xlfn.XLOOKUP(shipments[[#This Row],[SPID]],people[SPID],people[Sales_person],"NA",0)</f>
        <v>Andria Kimpton</v>
      </c>
      <c r="J3045">
        <f>YEAR(shipments[[#This Row],[Shipdate]])</f>
        <v>2024</v>
      </c>
      <c r="K3045">
        <f>MONTH(shipments[[#This Row],[Shipdate]])</f>
        <v>8</v>
      </c>
      <c r="L3045" t="str">
        <f>TEXT(shipments[[#This Row],[Shipdate]],"mmmm")</f>
        <v>August</v>
      </c>
      <c r="M3045">
        <f>_xlfn.XLOOKUP(shipments[[#This Row],[PID]],products[PID],products[Cost_per_box],"NA",0)</f>
        <v>9.94</v>
      </c>
      <c r="N3045">
        <f>shipments[[#This Row],[Boxes]]*shipments[[#This Row],[Cost Per Box]]</f>
        <v>1550.6399999999999</v>
      </c>
      <c r="O3045">
        <f>shipments[[#This Row],[Sales Amount]]-shipments[[#This Row],[Total Cost]]</f>
        <v>2661.36</v>
      </c>
      <c r="P3045" s="9">
        <f>shipments[[#This Row],[Profit]]/shipments[[#This Row],[Sales Amount]]</f>
        <v>0.63185185185185189</v>
      </c>
    </row>
    <row r="3046" spans="1:16" x14ac:dyDescent="1">
      <c r="A3046" t="s">
        <v>3087</v>
      </c>
      <c r="B3046" t="s">
        <v>8050</v>
      </c>
      <c r="C3046" t="s">
        <v>8016</v>
      </c>
      <c r="D3046" t="s">
        <v>8036</v>
      </c>
      <c r="E3046" s="1">
        <v>44956</v>
      </c>
      <c r="F3046">
        <v>5895</v>
      </c>
      <c r="G3046">
        <v>236</v>
      </c>
      <c r="H3046" t="s">
        <v>6</v>
      </c>
      <c r="I3046" t="str">
        <f>_xlfn.XLOOKUP(shipments[[#This Row],[SPID]],people[SPID],people[Sales_person],"NA",0)</f>
        <v>Andria Kimpton</v>
      </c>
      <c r="J3046">
        <f>YEAR(shipments[[#This Row],[Shipdate]])</f>
        <v>2023</v>
      </c>
      <c r="K3046">
        <f>MONTH(shipments[[#This Row],[Shipdate]])</f>
        <v>1</v>
      </c>
      <c r="L3046" t="str">
        <f>TEXT(shipments[[#This Row],[Shipdate]],"mmmm")</f>
        <v>January</v>
      </c>
      <c r="M3046">
        <f>_xlfn.XLOOKUP(shipments[[#This Row],[PID]],products[PID],products[Cost_per_box],"NA",0)</f>
        <v>9.94</v>
      </c>
      <c r="N3046">
        <f>shipments[[#This Row],[Boxes]]*shipments[[#This Row],[Cost Per Box]]</f>
        <v>2345.8399999999997</v>
      </c>
      <c r="O3046">
        <f>shipments[[#This Row],[Sales Amount]]-shipments[[#This Row],[Total Cost]]</f>
        <v>3549.1600000000003</v>
      </c>
      <c r="P3046" s="9">
        <f>shipments[[#This Row],[Profit]]/shipments[[#This Row],[Sales Amount]]</f>
        <v>0.60206276505513157</v>
      </c>
    </row>
    <row r="3047" spans="1:16" x14ac:dyDescent="1">
      <c r="A3047" t="s">
        <v>3088</v>
      </c>
      <c r="B3047" t="s">
        <v>8050</v>
      </c>
      <c r="C3047" t="s">
        <v>8017</v>
      </c>
      <c r="D3047" t="s">
        <v>8032</v>
      </c>
      <c r="E3047" s="1">
        <v>45341</v>
      </c>
      <c r="F3047">
        <v>2031.75</v>
      </c>
      <c r="G3047">
        <v>102</v>
      </c>
      <c r="H3047" t="s">
        <v>6</v>
      </c>
      <c r="I3047" t="str">
        <f>_xlfn.XLOOKUP(shipments[[#This Row],[SPID]],people[SPID],people[Sales_person],"NA",0)</f>
        <v>Andria Kimpton</v>
      </c>
      <c r="J3047">
        <f>YEAR(shipments[[#This Row],[Shipdate]])</f>
        <v>2024</v>
      </c>
      <c r="K3047">
        <f>MONTH(shipments[[#This Row],[Shipdate]])</f>
        <v>2</v>
      </c>
      <c r="L3047" t="str">
        <f>TEXT(shipments[[#This Row],[Shipdate]],"mmmm")</f>
        <v>February</v>
      </c>
      <c r="M3047">
        <f>_xlfn.XLOOKUP(shipments[[#This Row],[PID]],products[PID],products[Cost_per_box],"NA",0)</f>
        <v>7.73</v>
      </c>
      <c r="N3047">
        <f>shipments[[#This Row],[Boxes]]*shipments[[#This Row],[Cost Per Box]]</f>
        <v>788.46</v>
      </c>
      <c r="O3047">
        <f>shipments[[#This Row],[Sales Amount]]-shipments[[#This Row],[Total Cost]]</f>
        <v>1243.29</v>
      </c>
      <c r="P3047" s="9">
        <f>shipments[[#This Row],[Profit]]/shipments[[#This Row],[Sales Amount]]</f>
        <v>0.61193060169804359</v>
      </c>
    </row>
    <row r="3048" spans="1:16" x14ac:dyDescent="1">
      <c r="A3048" t="s">
        <v>3089</v>
      </c>
      <c r="B3048" t="s">
        <v>8050</v>
      </c>
      <c r="C3048" t="s">
        <v>8017</v>
      </c>
      <c r="D3048" t="s">
        <v>8035</v>
      </c>
      <c r="E3048" s="1">
        <v>45005</v>
      </c>
      <c r="F3048">
        <v>8203.5</v>
      </c>
      <c r="G3048">
        <v>411</v>
      </c>
      <c r="H3048" t="s">
        <v>6</v>
      </c>
      <c r="I3048" t="str">
        <f>_xlfn.XLOOKUP(shipments[[#This Row],[SPID]],people[SPID],people[Sales_person],"NA",0)</f>
        <v>Andria Kimpton</v>
      </c>
      <c r="J3048">
        <f>YEAR(shipments[[#This Row],[Shipdate]])</f>
        <v>2023</v>
      </c>
      <c r="K3048">
        <f>MONTH(shipments[[#This Row],[Shipdate]])</f>
        <v>3</v>
      </c>
      <c r="L3048" t="str">
        <f>TEXT(shipments[[#This Row],[Shipdate]],"mmmm")</f>
        <v>March</v>
      </c>
      <c r="M3048">
        <f>_xlfn.XLOOKUP(shipments[[#This Row],[PID]],products[PID],products[Cost_per_box],"NA",0)</f>
        <v>7.73</v>
      </c>
      <c r="N3048">
        <f>shipments[[#This Row],[Boxes]]*shipments[[#This Row],[Cost Per Box]]</f>
        <v>3177.03</v>
      </c>
      <c r="O3048">
        <f>shipments[[#This Row],[Sales Amount]]-shipments[[#This Row],[Total Cost]]</f>
        <v>5026.4699999999993</v>
      </c>
      <c r="P3048" s="9">
        <f>shipments[[#This Row],[Profit]]/shipments[[#This Row],[Sales Amount]]</f>
        <v>0.61272261839458764</v>
      </c>
    </row>
    <row r="3049" spans="1:16" x14ac:dyDescent="1">
      <c r="A3049" t="s">
        <v>3090</v>
      </c>
      <c r="B3049" t="s">
        <v>8050</v>
      </c>
      <c r="C3049" t="s">
        <v>8017</v>
      </c>
      <c r="D3049" t="s">
        <v>8037</v>
      </c>
      <c r="E3049" s="1">
        <v>45477</v>
      </c>
      <c r="F3049">
        <v>10395</v>
      </c>
      <c r="G3049">
        <v>520</v>
      </c>
      <c r="H3049" t="s">
        <v>17</v>
      </c>
      <c r="I3049" t="str">
        <f>_xlfn.XLOOKUP(shipments[[#This Row],[SPID]],people[SPID],people[Sales_person],"NA",0)</f>
        <v>Andria Kimpton</v>
      </c>
      <c r="J3049">
        <f>YEAR(shipments[[#This Row],[Shipdate]])</f>
        <v>2024</v>
      </c>
      <c r="K3049">
        <f>MONTH(shipments[[#This Row],[Shipdate]])</f>
        <v>7</v>
      </c>
      <c r="L3049" t="str">
        <f>TEXT(shipments[[#This Row],[Shipdate]],"mmmm")</f>
        <v>July</v>
      </c>
      <c r="M3049">
        <f>_xlfn.XLOOKUP(shipments[[#This Row],[PID]],products[PID],products[Cost_per_box],"NA",0)</f>
        <v>7.73</v>
      </c>
      <c r="N3049">
        <f>shipments[[#This Row],[Boxes]]*shipments[[#This Row],[Cost Per Box]]</f>
        <v>4019.6000000000004</v>
      </c>
      <c r="O3049">
        <f>shipments[[#This Row],[Sales Amount]]-shipments[[#This Row],[Total Cost]]</f>
        <v>6375.4</v>
      </c>
      <c r="P3049" s="9">
        <f>shipments[[#This Row],[Profit]]/shipments[[#This Row],[Sales Amount]]</f>
        <v>0.61331409331409326</v>
      </c>
    </row>
    <row r="3050" spans="1:16" x14ac:dyDescent="1">
      <c r="A3050" t="s">
        <v>3091</v>
      </c>
      <c r="B3050" t="s">
        <v>8050</v>
      </c>
      <c r="C3050" t="s">
        <v>8017</v>
      </c>
      <c r="D3050" t="s">
        <v>8032</v>
      </c>
      <c r="E3050" s="1">
        <v>45272</v>
      </c>
      <c r="F3050">
        <v>7231.5</v>
      </c>
      <c r="G3050">
        <v>381</v>
      </c>
      <c r="H3050" t="s">
        <v>6</v>
      </c>
      <c r="I3050" t="str">
        <f>_xlfn.XLOOKUP(shipments[[#This Row],[SPID]],people[SPID],people[Sales_person],"NA",0)</f>
        <v>Andria Kimpton</v>
      </c>
      <c r="J3050">
        <f>YEAR(shipments[[#This Row],[Shipdate]])</f>
        <v>2023</v>
      </c>
      <c r="K3050">
        <f>MONTH(shipments[[#This Row],[Shipdate]])</f>
        <v>12</v>
      </c>
      <c r="L3050" t="str">
        <f>TEXT(shipments[[#This Row],[Shipdate]],"mmmm")</f>
        <v>December</v>
      </c>
      <c r="M3050">
        <f>_xlfn.XLOOKUP(shipments[[#This Row],[PID]],products[PID],products[Cost_per_box],"NA",0)</f>
        <v>7.73</v>
      </c>
      <c r="N3050">
        <f>shipments[[#This Row],[Boxes]]*shipments[[#This Row],[Cost Per Box]]</f>
        <v>2945.13</v>
      </c>
      <c r="O3050">
        <f>shipments[[#This Row],[Sales Amount]]-shipments[[#This Row],[Total Cost]]</f>
        <v>4286.37</v>
      </c>
      <c r="P3050" s="9">
        <f>shipments[[#This Row],[Profit]]/shipments[[#This Row],[Sales Amount]]</f>
        <v>0.59273594689898357</v>
      </c>
    </row>
    <row r="3051" spans="1:16" x14ac:dyDescent="1">
      <c r="A3051" t="s">
        <v>3092</v>
      </c>
      <c r="B3051" t="s">
        <v>8050</v>
      </c>
      <c r="C3051" t="s">
        <v>8017</v>
      </c>
      <c r="D3051" t="s">
        <v>8037</v>
      </c>
      <c r="E3051" s="1">
        <v>45205</v>
      </c>
      <c r="F3051">
        <v>9119.25</v>
      </c>
      <c r="G3051">
        <v>507</v>
      </c>
      <c r="H3051" t="s">
        <v>6</v>
      </c>
      <c r="I3051" t="str">
        <f>_xlfn.XLOOKUP(shipments[[#This Row],[SPID]],people[SPID],people[Sales_person],"NA",0)</f>
        <v>Andria Kimpton</v>
      </c>
      <c r="J3051">
        <f>YEAR(shipments[[#This Row],[Shipdate]])</f>
        <v>2023</v>
      </c>
      <c r="K3051">
        <f>MONTH(shipments[[#This Row],[Shipdate]])</f>
        <v>10</v>
      </c>
      <c r="L3051" t="str">
        <f>TEXT(shipments[[#This Row],[Shipdate]],"mmmm")</f>
        <v>October</v>
      </c>
      <c r="M3051">
        <f>_xlfn.XLOOKUP(shipments[[#This Row],[PID]],products[PID],products[Cost_per_box],"NA",0)</f>
        <v>7.73</v>
      </c>
      <c r="N3051">
        <f>shipments[[#This Row],[Boxes]]*shipments[[#This Row],[Cost Per Box]]</f>
        <v>3919.11</v>
      </c>
      <c r="O3051">
        <f>shipments[[#This Row],[Sales Amount]]-shipments[[#This Row],[Total Cost]]</f>
        <v>5200.1399999999994</v>
      </c>
      <c r="P3051" s="9">
        <f>shipments[[#This Row],[Profit]]/shipments[[#This Row],[Sales Amount]]</f>
        <v>0.57023768402006736</v>
      </c>
    </row>
    <row r="3052" spans="1:16" x14ac:dyDescent="1">
      <c r="A3052" t="s">
        <v>3093</v>
      </c>
      <c r="B3052" t="s">
        <v>8050</v>
      </c>
      <c r="C3052" t="s">
        <v>8019</v>
      </c>
      <c r="D3052" t="s">
        <v>8033</v>
      </c>
      <c r="E3052" s="1">
        <v>45464</v>
      </c>
      <c r="F3052">
        <v>607.5</v>
      </c>
      <c r="G3052">
        <v>44</v>
      </c>
      <c r="H3052" t="s">
        <v>6</v>
      </c>
      <c r="I3052" t="str">
        <f>_xlfn.XLOOKUP(shipments[[#This Row],[SPID]],people[SPID],people[Sales_person],"NA",0)</f>
        <v>Andria Kimpton</v>
      </c>
      <c r="J3052">
        <f>YEAR(shipments[[#This Row],[Shipdate]])</f>
        <v>2024</v>
      </c>
      <c r="K3052">
        <f>MONTH(shipments[[#This Row],[Shipdate]])</f>
        <v>6</v>
      </c>
      <c r="L3052" t="str">
        <f>TEXT(shipments[[#This Row],[Shipdate]],"mmmm")</f>
        <v>June</v>
      </c>
      <c r="M3052">
        <f>_xlfn.XLOOKUP(shipments[[#This Row],[PID]],products[PID],products[Cost_per_box],"NA",0)</f>
        <v>8.2200000000000006</v>
      </c>
      <c r="N3052">
        <f>shipments[[#This Row],[Boxes]]*shipments[[#This Row],[Cost Per Box]]</f>
        <v>361.68</v>
      </c>
      <c r="O3052">
        <f>shipments[[#This Row],[Sales Amount]]-shipments[[#This Row],[Total Cost]]</f>
        <v>245.82</v>
      </c>
      <c r="P3052" s="9">
        <f>shipments[[#This Row],[Profit]]/shipments[[#This Row],[Sales Amount]]</f>
        <v>0.40464197530864199</v>
      </c>
    </row>
    <row r="3053" spans="1:16" x14ac:dyDescent="1">
      <c r="A3053" t="s">
        <v>3094</v>
      </c>
      <c r="B3053" t="s">
        <v>8050</v>
      </c>
      <c r="C3053" t="s">
        <v>8019</v>
      </c>
      <c r="D3053" t="s">
        <v>8032</v>
      </c>
      <c r="E3053" s="1">
        <v>44986</v>
      </c>
      <c r="F3053">
        <v>204.75</v>
      </c>
      <c r="G3053">
        <v>18</v>
      </c>
      <c r="H3053" t="s">
        <v>6</v>
      </c>
      <c r="I3053" t="str">
        <f>_xlfn.XLOOKUP(shipments[[#This Row],[SPID]],people[SPID],people[Sales_person],"NA",0)</f>
        <v>Andria Kimpton</v>
      </c>
      <c r="J3053">
        <f>YEAR(shipments[[#This Row],[Shipdate]])</f>
        <v>2023</v>
      </c>
      <c r="K3053">
        <f>MONTH(shipments[[#This Row],[Shipdate]])</f>
        <v>3</v>
      </c>
      <c r="L3053" t="str">
        <f>TEXT(shipments[[#This Row],[Shipdate]],"mmmm")</f>
        <v>March</v>
      </c>
      <c r="M3053">
        <f>_xlfn.XLOOKUP(shipments[[#This Row],[PID]],products[PID],products[Cost_per_box],"NA",0)</f>
        <v>8.2200000000000006</v>
      </c>
      <c r="N3053">
        <f>shipments[[#This Row],[Boxes]]*shipments[[#This Row],[Cost Per Box]]</f>
        <v>147.96</v>
      </c>
      <c r="O3053">
        <f>shipments[[#This Row],[Sales Amount]]-shipments[[#This Row],[Total Cost]]</f>
        <v>56.789999999999992</v>
      </c>
      <c r="P3053" s="9">
        <f>shipments[[#This Row],[Profit]]/shipments[[#This Row],[Sales Amount]]</f>
        <v>0.27736263736263733</v>
      </c>
    </row>
    <row r="3054" spans="1:16" x14ac:dyDescent="1">
      <c r="A3054" t="s">
        <v>3095</v>
      </c>
      <c r="B3054" t="s">
        <v>8050</v>
      </c>
      <c r="C3054" t="s">
        <v>8019</v>
      </c>
      <c r="D3054" t="s">
        <v>8036</v>
      </c>
      <c r="E3054" s="1">
        <v>45484</v>
      </c>
      <c r="F3054">
        <v>11477.25</v>
      </c>
      <c r="G3054">
        <v>883</v>
      </c>
      <c r="H3054" t="s">
        <v>17</v>
      </c>
      <c r="I3054" t="str">
        <f>_xlfn.XLOOKUP(shipments[[#This Row],[SPID]],people[SPID],people[Sales_person],"NA",0)</f>
        <v>Andria Kimpton</v>
      </c>
      <c r="J3054">
        <f>YEAR(shipments[[#This Row],[Shipdate]])</f>
        <v>2024</v>
      </c>
      <c r="K3054">
        <f>MONTH(shipments[[#This Row],[Shipdate]])</f>
        <v>7</v>
      </c>
      <c r="L3054" t="str">
        <f>TEXT(shipments[[#This Row],[Shipdate]],"mmmm")</f>
        <v>July</v>
      </c>
      <c r="M3054">
        <f>_xlfn.XLOOKUP(shipments[[#This Row],[PID]],products[PID],products[Cost_per_box],"NA",0)</f>
        <v>8.2200000000000006</v>
      </c>
      <c r="N3054">
        <f>shipments[[#This Row],[Boxes]]*shipments[[#This Row],[Cost Per Box]]</f>
        <v>7258.26</v>
      </c>
      <c r="O3054">
        <f>shipments[[#This Row],[Sales Amount]]-shipments[[#This Row],[Total Cost]]</f>
        <v>4218.99</v>
      </c>
      <c r="P3054" s="9">
        <f>shipments[[#This Row],[Profit]]/shipments[[#This Row],[Sales Amount]]</f>
        <v>0.36759589622949745</v>
      </c>
    </row>
    <row r="3055" spans="1:16" x14ac:dyDescent="1">
      <c r="A3055" t="s">
        <v>3096</v>
      </c>
      <c r="B3055" t="s">
        <v>8050</v>
      </c>
      <c r="C3055" t="s">
        <v>8019</v>
      </c>
      <c r="D3055" t="s">
        <v>8033</v>
      </c>
      <c r="E3055" s="1">
        <v>45068</v>
      </c>
      <c r="F3055">
        <v>2646</v>
      </c>
      <c r="G3055">
        <v>189</v>
      </c>
      <c r="H3055" t="s">
        <v>6</v>
      </c>
      <c r="I3055" t="str">
        <f>_xlfn.XLOOKUP(shipments[[#This Row],[SPID]],people[SPID],people[Sales_person],"NA",0)</f>
        <v>Andria Kimpton</v>
      </c>
      <c r="J3055">
        <f>YEAR(shipments[[#This Row],[Shipdate]])</f>
        <v>2023</v>
      </c>
      <c r="K3055">
        <f>MONTH(shipments[[#This Row],[Shipdate]])</f>
        <v>5</v>
      </c>
      <c r="L3055" t="str">
        <f>TEXT(shipments[[#This Row],[Shipdate]],"mmmm")</f>
        <v>May</v>
      </c>
      <c r="M3055">
        <f>_xlfn.XLOOKUP(shipments[[#This Row],[PID]],products[PID],products[Cost_per_box],"NA",0)</f>
        <v>8.2200000000000006</v>
      </c>
      <c r="N3055">
        <f>shipments[[#This Row],[Boxes]]*shipments[[#This Row],[Cost Per Box]]</f>
        <v>1553.5800000000002</v>
      </c>
      <c r="O3055">
        <f>shipments[[#This Row],[Sales Amount]]-shipments[[#This Row],[Total Cost]]</f>
        <v>1092.4199999999998</v>
      </c>
      <c r="P3055" s="9">
        <f>shipments[[#This Row],[Profit]]/shipments[[#This Row],[Sales Amount]]</f>
        <v>0.41285714285714281</v>
      </c>
    </row>
    <row r="3056" spans="1:16" x14ac:dyDescent="1">
      <c r="A3056" t="s">
        <v>3097</v>
      </c>
      <c r="B3056" t="s">
        <v>8050</v>
      </c>
      <c r="C3056" t="s">
        <v>8019</v>
      </c>
      <c r="D3056" t="s">
        <v>8032</v>
      </c>
      <c r="E3056" s="1">
        <v>45553</v>
      </c>
      <c r="F3056">
        <v>2202.75</v>
      </c>
      <c r="G3056">
        <v>158</v>
      </c>
      <c r="H3056" t="s">
        <v>25</v>
      </c>
      <c r="I3056" t="str">
        <f>_xlfn.XLOOKUP(shipments[[#This Row],[SPID]],people[SPID],people[Sales_person],"NA",0)</f>
        <v>Andria Kimpton</v>
      </c>
      <c r="J3056">
        <f>YEAR(shipments[[#This Row],[Shipdate]])</f>
        <v>2024</v>
      </c>
      <c r="K3056">
        <f>MONTH(shipments[[#This Row],[Shipdate]])</f>
        <v>9</v>
      </c>
      <c r="L3056" t="str">
        <f>TEXT(shipments[[#This Row],[Shipdate]],"mmmm")</f>
        <v>September</v>
      </c>
      <c r="M3056">
        <f>_xlfn.XLOOKUP(shipments[[#This Row],[PID]],products[PID],products[Cost_per_box],"NA",0)</f>
        <v>8.2200000000000006</v>
      </c>
      <c r="N3056">
        <f>shipments[[#This Row],[Boxes]]*shipments[[#This Row],[Cost Per Box]]</f>
        <v>1298.76</v>
      </c>
      <c r="O3056">
        <f>shipments[[#This Row],[Sales Amount]]-shipments[[#This Row],[Total Cost]]</f>
        <v>903.99</v>
      </c>
      <c r="P3056" s="9">
        <f>shipments[[#This Row],[Profit]]/shipments[[#This Row],[Sales Amount]]</f>
        <v>0.41039155600953353</v>
      </c>
    </row>
    <row r="3057" spans="1:16" x14ac:dyDescent="1">
      <c r="A3057" t="s">
        <v>3098</v>
      </c>
      <c r="B3057" t="s">
        <v>8050</v>
      </c>
      <c r="C3057" t="s">
        <v>8019</v>
      </c>
      <c r="D3057" t="s">
        <v>8036</v>
      </c>
      <c r="E3057" s="1">
        <v>45258</v>
      </c>
      <c r="F3057">
        <v>1554.75</v>
      </c>
      <c r="G3057">
        <v>120</v>
      </c>
      <c r="H3057" t="s">
        <v>6</v>
      </c>
      <c r="I3057" t="str">
        <f>_xlfn.XLOOKUP(shipments[[#This Row],[SPID]],people[SPID],people[Sales_person],"NA",0)</f>
        <v>Andria Kimpton</v>
      </c>
      <c r="J3057">
        <f>YEAR(shipments[[#This Row],[Shipdate]])</f>
        <v>2023</v>
      </c>
      <c r="K3057">
        <f>MONTH(shipments[[#This Row],[Shipdate]])</f>
        <v>11</v>
      </c>
      <c r="L3057" t="str">
        <f>TEXT(shipments[[#This Row],[Shipdate]],"mmmm")</f>
        <v>November</v>
      </c>
      <c r="M3057">
        <f>_xlfn.XLOOKUP(shipments[[#This Row],[PID]],products[PID],products[Cost_per_box],"NA",0)</f>
        <v>8.2200000000000006</v>
      </c>
      <c r="N3057">
        <f>shipments[[#This Row],[Boxes]]*shipments[[#This Row],[Cost Per Box]]</f>
        <v>986.40000000000009</v>
      </c>
      <c r="O3057">
        <f>shipments[[#This Row],[Sales Amount]]-shipments[[#This Row],[Total Cost]]</f>
        <v>568.34999999999991</v>
      </c>
      <c r="P3057" s="9">
        <f>shipments[[#This Row],[Profit]]/shipments[[#This Row],[Sales Amount]]</f>
        <v>0.36555716353111428</v>
      </c>
    </row>
    <row r="3058" spans="1:16" x14ac:dyDescent="1">
      <c r="A3058" t="s">
        <v>3099</v>
      </c>
      <c r="B3058" t="s">
        <v>8050</v>
      </c>
      <c r="C3058" t="s">
        <v>8020</v>
      </c>
      <c r="D3058" t="s">
        <v>8036</v>
      </c>
      <c r="E3058" s="1">
        <v>45314</v>
      </c>
      <c r="F3058">
        <v>9546.75</v>
      </c>
      <c r="G3058">
        <v>478</v>
      </c>
      <c r="H3058" t="s">
        <v>6</v>
      </c>
      <c r="I3058" t="str">
        <f>_xlfn.XLOOKUP(shipments[[#This Row],[SPID]],people[SPID],people[Sales_person],"NA",0)</f>
        <v>Andria Kimpton</v>
      </c>
      <c r="J3058">
        <f>YEAR(shipments[[#This Row],[Shipdate]])</f>
        <v>2024</v>
      </c>
      <c r="K3058">
        <f>MONTH(shipments[[#This Row],[Shipdate]])</f>
        <v>1</v>
      </c>
      <c r="L3058" t="str">
        <f>TEXT(shipments[[#This Row],[Shipdate]],"mmmm")</f>
        <v>January</v>
      </c>
      <c r="M3058">
        <f>_xlfn.XLOOKUP(shipments[[#This Row],[PID]],products[PID],products[Cost_per_box],"NA",0)</f>
        <v>10.23</v>
      </c>
      <c r="N3058">
        <f>shipments[[#This Row],[Boxes]]*shipments[[#This Row],[Cost Per Box]]</f>
        <v>4889.9400000000005</v>
      </c>
      <c r="O3058">
        <f>shipments[[#This Row],[Sales Amount]]-shipments[[#This Row],[Total Cost]]</f>
        <v>4656.8099999999995</v>
      </c>
      <c r="P3058" s="9">
        <f>shipments[[#This Row],[Profit]]/shipments[[#This Row],[Sales Amount]]</f>
        <v>0.48779008563123571</v>
      </c>
    </row>
    <row r="3059" spans="1:16" x14ac:dyDescent="1">
      <c r="A3059" t="s">
        <v>3100</v>
      </c>
      <c r="B3059" t="s">
        <v>8050</v>
      </c>
      <c r="C3059" t="s">
        <v>8021</v>
      </c>
      <c r="D3059" t="s">
        <v>8033</v>
      </c>
      <c r="E3059" s="1">
        <v>45294</v>
      </c>
      <c r="F3059">
        <v>6743.25</v>
      </c>
      <c r="G3059">
        <v>519</v>
      </c>
      <c r="H3059" t="s">
        <v>6</v>
      </c>
      <c r="I3059" t="str">
        <f>_xlfn.XLOOKUP(shipments[[#This Row],[SPID]],people[SPID],people[Sales_person],"NA",0)</f>
        <v>Andria Kimpton</v>
      </c>
      <c r="J3059">
        <f>YEAR(shipments[[#This Row],[Shipdate]])</f>
        <v>2024</v>
      </c>
      <c r="K3059">
        <f>MONTH(shipments[[#This Row],[Shipdate]])</f>
        <v>1</v>
      </c>
      <c r="L3059" t="str">
        <f>TEXT(shipments[[#This Row],[Shipdate]],"mmmm")</f>
        <v>January</v>
      </c>
      <c r="M3059">
        <f>_xlfn.XLOOKUP(shipments[[#This Row],[PID]],products[PID],products[Cost_per_box],"NA",0)</f>
        <v>4.74</v>
      </c>
      <c r="N3059">
        <f>shipments[[#This Row],[Boxes]]*shipments[[#This Row],[Cost Per Box]]</f>
        <v>2460.06</v>
      </c>
      <c r="O3059">
        <f>shipments[[#This Row],[Sales Amount]]-shipments[[#This Row],[Total Cost]]</f>
        <v>4283.1900000000005</v>
      </c>
      <c r="P3059" s="9">
        <f>shipments[[#This Row],[Profit]]/shipments[[#This Row],[Sales Amount]]</f>
        <v>0.63518184851518189</v>
      </c>
    </row>
    <row r="3060" spans="1:16" x14ac:dyDescent="1">
      <c r="A3060" t="s">
        <v>3101</v>
      </c>
      <c r="B3060" t="s">
        <v>8050</v>
      </c>
      <c r="C3060" t="s">
        <v>8021</v>
      </c>
      <c r="D3060" t="s">
        <v>8034</v>
      </c>
      <c r="E3060" s="1">
        <v>45182</v>
      </c>
      <c r="F3060">
        <v>6095.25</v>
      </c>
      <c r="G3060">
        <v>359</v>
      </c>
      <c r="H3060" t="s">
        <v>6</v>
      </c>
      <c r="I3060" t="str">
        <f>_xlfn.XLOOKUP(shipments[[#This Row],[SPID]],people[SPID],people[Sales_person],"NA",0)</f>
        <v>Andria Kimpton</v>
      </c>
      <c r="J3060">
        <f>YEAR(shipments[[#This Row],[Shipdate]])</f>
        <v>2023</v>
      </c>
      <c r="K3060">
        <f>MONTH(shipments[[#This Row],[Shipdate]])</f>
        <v>9</v>
      </c>
      <c r="L3060" t="str">
        <f>TEXT(shipments[[#This Row],[Shipdate]],"mmmm")</f>
        <v>September</v>
      </c>
      <c r="M3060">
        <f>_xlfn.XLOOKUP(shipments[[#This Row],[PID]],products[PID],products[Cost_per_box],"NA",0)</f>
        <v>4.74</v>
      </c>
      <c r="N3060">
        <f>shipments[[#This Row],[Boxes]]*shipments[[#This Row],[Cost Per Box]]</f>
        <v>1701.66</v>
      </c>
      <c r="O3060">
        <f>shipments[[#This Row],[Sales Amount]]-shipments[[#This Row],[Total Cost]]</f>
        <v>4393.59</v>
      </c>
      <c r="P3060" s="9">
        <f>shipments[[#This Row],[Profit]]/shipments[[#This Row],[Sales Amount]]</f>
        <v>0.72082195151962591</v>
      </c>
    </row>
    <row r="3061" spans="1:16" x14ac:dyDescent="1">
      <c r="A3061" t="s">
        <v>3102</v>
      </c>
      <c r="B3061" t="s">
        <v>8050</v>
      </c>
      <c r="C3061" t="s">
        <v>8021</v>
      </c>
      <c r="D3061" t="s">
        <v>8036</v>
      </c>
      <c r="E3061" s="1">
        <v>45252</v>
      </c>
      <c r="F3061">
        <v>3541.5</v>
      </c>
      <c r="G3061">
        <v>273</v>
      </c>
      <c r="H3061" t="s">
        <v>6</v>
      </c>
      <c r="I3061" t="str">
        <f>_xlfn.XLOOKUP(shipments[[#This Row],[SPID]],people[SPID],people[Sales_person],"NA",0)</f>
        <v>Andria Kimpton</v>
      </c>
      <c r="J3061">
        <f>YEAR(shipments[[#This Row],[Shipdate]])</f>
        <v>2023</v>
      </c>
      <c r="K3061">
        <f>MONTH(shipments[[#This Row],[Shipdate]])</f>
        <v>11</v>
      </c>
      <c r="L3061" t="str">
        <f>TEXT(shipments[[#This Row],[Shipdate]],"mmmm")</f>
        <v>November</v>
      </c>
      <c r="M3061">
        <f>_xlfn.XLOOKUP(shipments[[#This Row],[PID]],products[PID],products[Cost_per_box],"NA",0)</f>
        <v>4.74</v>
      </c>
      <c r="N3061">
        <f>shipments[[#This Row],[Boxes]]*shipments[[#This Row],[Cost Per Box]]</f>
        <v>1294.02</v>
      </c>
      <c r="O3061">
        <f>shipments[[#This Row],[Sales Amount]]-shipments[[#This Row],[Total Cost]]</f>
        <v>2247.48</v>
      </c>
      <c r="P3061" s="9">
        <f>shipments[[#This Row],[Profit]]/shipments[[#This Row],[Sales Amount]]</f>
        <v>0.63461245235069885</v>
      </c>
    </row>
    <row r="3062" spans="1:16" x14ac:dyDescent="1">
      <c r="A3062" t="s">
        <v>3103</v>
      </c>
      <c r="B3062" t="s">
        <v>8050</v>
      </c>
      <c r="C3062" t="s">
        <v>8021</v>
      </c>
      <c r="D3062" t="s">
        <v>8032</v>
      </c>
      <c r="E3062" s="1">
        <v>44943</v>
      </c>
      <c r="F3062">
        <v>110.25</v>
      </c>
      <c r="G3062">
        <v>8</v>
      </c>
      <c r="H3062" t="s">
        <v>39</v>
      </c>
      <c r="I3062" t="str">
        <f>_xlfn.XLOOKUP(shipments[[#This Row],[SPID]],people[SPID],people[Sales_person],"NA",0)</f>
        <v>Andria Kimpton</v>
      </c>
      <c r="J3062">
        <f>YEAR(shipments[[#This Row],[Shipdate]])</f>
        <v>2023</v>
      </c>
      <c r="K3062">
        <f>MONTH(shipments[[#This Row],[Shipdate]])</f>
        <v>1</v>
      </c>
      <c r="L3062" t="str">
        <f>TEXT(shipments[[#This Row],[Shipdate]],"mmmm")</f>
        <v>January</v>
      </c>
      <c r="M3062">
        <f>_xlfn.XLOOKUP(shipments[[#This Row],[PID]],products[PID],products[Cost_per_box],"NA",0)</f>
        <v>4.74</v>
      </c>
      <c r="N3062">
        <f>shipments[[#This Row],[Boxes]]*shipments[[#This Row],[Cost Per Box]]</f>
        <v>37.92</v>
      </c>
      <c r="O3062">
        <f>shipments[[#This Row],[Sales Amount]]-shipments[[#This Row],[Total Cost]]</f>
        <v>72.33</v>
      </c>
      <c r="P3062" s="9">
        <f>shipments[[#This Row],[Profit]]/shipments[[#This Row],[Sales Amount]]</f>
        <v>0.65605442176870743</v>
      </c>
    </row>
    <row r="3063" spans="1:16" x14ac:dyDescent="1">
      <c r="A3063" t="s">
        <v>3104</v>
      </c>
      <c r="B3063" t="s">
        <v>8050</v>
      </c>
      <c r="C3063" t="s">
        <v>8021</v>
      </c>
      <c r="D3063" t="s">
        <v>8036</v>
      </c>
      <c r="E3063" s="1">
        <v>45219</v>
      </c>
      <c r="F3063">
        <v>10334.25</v>
      </c>
      <c r="G3063">
        <v>689</v>
      </c>
      <c r="H3063" t="s">
        <v>6</v>
      </c>
      <c r="I3063" t="str">
        <f>_xlfn.XLOOKUP(shipments[[#This Row],[SPID]],people[SPID],people[Sales_person],"NA",0)</f>
        <v>Andria Kimpton</v>
      </c>
      <c r="J3063">
        <f>YEAR(shipments[[#This Row],[Shipdate]])</f>
        <v>2023</v>
      </c>
      <c r="K3063">
        <f>MONTH(shipments[[#This Row],[Shipdate]])</f>
        <v>10</v>
      </c>
      <c r="L3063" t="str">
        <f>TEXT(shipments[[#This Row],[Shipdate]],"mmmm")</f>
        <v>October</v>
      </c>
      <c r="M3063">
        <f>_xlfn.XLOOKUP(shipments[[#This Row],[PID]],products[PID],products[Cost_per_box],"NA",0)</f>
        <v>4.74</v>
      </c>
      <c r="N3063">
        <f>shipments[[#This Row],[Boxes]]*shipments[[#This Row],[Cost Per Box]]</f>
        <v>3265.86</v>
      </c>
      <c r="O3063">
        <f>shipments[[#This Row],[Sales Amount]]-shipments[[#This Row],[Total Cost]]</f>
        <v>7068.3899999999994</v>
      </c>
      <c r="P3063" s="9">
        <f>shipments[[#This Row],[Profit]]/shipments[[#This Row],[Sales Amount]]</f>
        <v>0.68397706655054791</v>
      </c>
    </row>
    <row r="3064" spans="1:16" x14ac:dyDescent="1">
      <c r="A3064" t="s">
        <v>3105</v>
      </c>
      <c r="B3064" t="s">
        <v>8050</v>
      </c>
      <c r="C3064" t="s">
        <v>8021</v>
      </c>
      <c r="D3064" t="s">
        <v>8033</v>
      </c>
      <c r="E3064" s="1">
        <v>45099</v>
      </c>
      <c r="F3064">
        <v>7951.5</v>
      </c>
      <c r="G3064">
        <v>497</v>
      </c>
      <c r="H3064" t="s">
        <v>6</v>
      </c>
      <c r="I3064" t="str">
        <f>_xlfn.XLOOKUP(shipments[[#This Row],[SPID]],people[SPID],people[Sales_person],"NA",0)</f>
        <v>Andria Kimpton</v>
      </c>
      <c r="J3064">
        <f>YEAR(shipments[[#This Row],[Shipdate]])</f>
        <v>2023</v>
      </c>
      <c r="K3064">
        <f>MONTH(shipments[[#This Row],[Shipdate]])</f>
        <v>6</v>
      </c>
      <c r="L3064" t="str">
        <f>TEXT(shipments[[#This Row],[Shipdate]],"mmmm")</f>
        <v>June</v>
      </c>
      <c r="M3064">
        <f>_xlfn.XLOOKUP(shipments[[#This Row],[PID]],products[PID],products[Cost_per_box],"NA",0)</f>
        <v>4.74</v>
      </c>
      <c r="N3064">
        <f>shipments[[#This Row],[Boxes]]*shipments[[#This Row],[Cost Per Box]]</f>
        <v>2355.7800000000002</v>
      </c>
      <c r="O3064">
        <f>shipments[[#This Row],[Sales Amount]]-shipments[[#This Row],[Total Cost]]</f>
        <v>5595.7199999999993</v>
      </c>
      <c r="P3064" s="9">
        <f>shipments[[#This Row],[Profit]]/shipments[[#This Row],[Sales Amount]]</f>
        <v>0.70373137143935094</v>
      </c>
    </row>
    <row r="3065" spans="1:16" x14ac:dyDescent="1">
      <c r="A3065" t="s">
        <v>3106</v>
      </c>
      <c r="B3065" t="s">
        <v>8050</v>
      </c>
      <c r="C3065" t="s">
        <v>8022</v>
      </c>
      <c r="D3065" t="s">
        <v>8032</v>
      </c>
      <c r="E3065" s="1">
        <v>45105</v>
      </c>
      <c r="F3065">
        <v>3629.25</v>
      </c>
      <c r="G3065">
        <v>519</v>
      </c>
      <c r="H3065" t="s">
        <v>6</v>
      </c>
      <c r="I3065" t="str">
        <f>_xlfn.XLOOKUP(shipments[[#This Row],[SPID]],people[SPID],people[Sales_person],"NA",0)</f>
        <v>Andria Kimpton</v>
      </c>
      <c r="J3065">
        <f>YEAR(shipments[[#This Row],[Shipdate]])</f>
        <v>2023</v>
      </c>
      <c r="K3065">
        <f>MONTH(shipments[[#This Row],[Shipdate]])</f>
        <v>6</v>
      </c>
      <c r="L3065" t="str">
        <f>TEXT(shipments[[#This Row],[Shipdate]],"mmmm")</f>
        <v>June</v>
      </c>
      <c r="M3065">
        <f>_xlfn.XLOOKUP(shipments[[#This Row],[PID]],products[PID],products[Cost_per_box],"NA",0)</f>
        <v>10.51</v>
      </c>
      <c r="N3065">
        <f>shipments[[#This Row],[Boxes]]*shipments[[#This Row],[Cost Per Box]]</f>
        <v>5454.69</v>
      </c>
      <c r="O3065">
        <f>shipments[[#This Row],[Sales Amount]]-shipments[[#This Row],[Total Cost]]</f>
        <v>-1825.4399999999996</v>
      </c>
      <c r="P3065" s="9">
        <f>shipments[[#This Row],[Profit]]/shipments[[#This Row],[Sales Amount]]</f>
        <v>-0.50297995453606104</v>
      </c>
    </row>
    <row r="3066" spans="1:16" x14ac:dyDescent="1">
      <c r="A3066" t="s">
        <v>3107</v>
      </c>
      <c r="B3066" t="s">
        <v>8050</v>
      </c>
      <c r="C3066" t="s">
        <v>8022</v>
      </c>
      <c r="D3066" t="s">
        <v>8032</v>
      </c>
      <c r="E3066" s="1">
        <v>45478</v>
      </c>
      <c r="F3066">
        <v>5049</v>
      </c>
      <c r="G3066">
        <v>561</v>
      </c>
      <c r="H3066" t="s">
        <v>17</v>
      </c>
      <c r="I3066" t="str">
        <f>_xlfn.XLOOKUP(shipments[[#This Row],[SPID]],people[SPID],people[Sales_person],"NA",0)</f>
        <v>Andria Kimpton</v>
      </c>
      <c r="J3066">
        <f>YEAR(shipments[[#This Row],[Shipdate]])</f>
        <v>2024</v>
      </c>
      <c r="K3066">
        <f>MONTH(shipments[[#This Row],[Shipdate]])</f>
        <v>7</v>
      </c>
      <c r="L3066" t="str">
        <f>TEXT(shipments[[#This Row],[Shipdate]],"mmmm")</f>
        <v>July</v>
      </c>
      <c r="M3066">
        <f>_xlfn.XLOOKUP(shipments[[#This Row],[PID]],products[PID],products[Cost_per_box],"NA",0)</f>
        <v>10.51</v>
      </c>
      <c r="N3066">
        <f>shipments[[#This Row],[Boxes]]*shipments[[#This Row],[Cost Per Box]]</f>
        <v>5896.11</v>
      </c>
      <c r="O3066">
        <f>shipments[[#This Row],[Sales Amount]]-shipments[[#This Row],[Total Cost]]</f>
        <v>-847.10999999999967</v>
      </c>
      <c r="P3066" s="9">
        <f>shipments[[#This Row],[Profit]]/shipments[[#This Row],[Sales Amount]]</f>
        <v>-0.16777777777777772</v>
      </c>
    </row>
    <row r="3067" spans="1:16" x14ac:dyDescent="1">
      <c r="A3067" t="s">
        <v>3108</v>
      </c>
      <c r="B3067" t="s">
        <v>8050</v>
      </c>
      <c r="C3067" t="s">
        <v>8022</v>
      </c>
      <c r="D3067" t="s">
        <v>8036</v>
      </c>
      <c r="E3067" s="1">
        <v>45369</v>
      </c>
      <c r="F3067">
        <v>7546.5</v>
      </c>
      <c r="G3067">
        <v>944</v>
      </c>
      <c r="H3067" t="s">
        <v>6</v>
      </c>
      <c r="I3067" t="str">
        <f>_xlfn.XLOOKUP(shipments[[#This Row],[SPID]],people[SPID],people[Sales_person],"NA",0)</f>
        <v>Andria Kimpton</v>
      </c>
      <c r="J3067">
        <f>YEAR(shipments[[#This Row],[Shipdate]])</f>
        <v>2024</v>
      </c>
      <c r="K3067">
        <f>MONTH(shipments[[#This Row],[Shipdate]])</f>
        <v>3</v>
      </c>
      <c r="L3067" t="str">
        <f>TEXT(shipments[[#This Row],[Shipdate]],"mmmm")</f>
        <v>March</v>
      </c>
      <c r="M3067">
        <f>_xlfn.XLOOKUP(shipments[[#This Row],[PID]],products[PID],products[Cost_per_box],"NA",0)</f>
        <v>10.51</v>
      </c>
      <c r="N3067">
        <f>shipments[[#This Row],[Boxes]]*shipments[[#This Row],[Cost Per Box]]</f>
        <v>9921.44</v>
      </c>
      <c r="O3067">
        <f>shipments[[#This Row],[Sales Amount]]-shipments[[#This Row],[Total Cost]]</f>
        <v>-2374.9400000000005</v>
      </c>
      <c r="P3067" s="9">
        <f>shipments[[#This Row],[Profit]]/shipments[[#This Row],[Sales Amount]]</f>
        <v>-0.31470748028887569</v>
      </c>
    </row>
    <row r="3068" spans="1:16" x14ac:dyDescent="1">
      <c r="A3068" t="s">
        <v>3109</v>
      </c>
      <c r="B3068" t="s">
        <v>8050</v>
      </c>
      <c r="C3068" t="s">
        <v>8022</v>
      </c>
      <c r="D3068" t="s">
        <v>8036</v>
      </c>
      <c r="E3068" s="1">
        <v>44960</v>
      </c>
      <c r="F3068">
        <v>13.5</v>
      </c>
      <c r="G3068">
        <v>3</v>
      </c>
      <c r="H3068" t="s">
        <v>6</v>
      </c>
      <c r="I3068" t="str">
        <f>_xlfn.XLOOKUP(shipments[[#This Row],[SPID]],people[SPID],people[Sales_person],"NA",0)</f>
        <v>Andria Kimpton</v>
      </c>
      <c r="J3068">
        <f>YEAR(shipments[[#This Row],[Shipdate]])</f>
        <v>2023</v>
      </c>
      <c r="K3068">
        <f>MONTH(shipments[[#This Row],[Shipdate]])</f>
        <v>2</v>
      </c>
      <c r="L3068" t="str">
        <f>TEXT(shipments[[#This Row],[Shipdate]],"mmmm")</f>
        <v>February</v>
      </c>
      <c r="M3068">
        <f>_xlfn.XLOOKUP(shipments[[#This Row],[PID]],products[PID],products[Cost_per_box],"NA",0)</f>
        <v>10.51</v>
      </c>
      <c r="N3068">
        <f>shipments[[#This Row],[Boxes]]*shipments[[#This Row],[Cost Per Box]]</f>
        <v>31.53</v>
      </c>
      <c r="O3068">
        <f>shipments[[#This Row],[Sales Amount]]-shipments[[#This Row],[Total Cost]]</f>
        <v>-18.03</v>
      </c>
      <c r="P3068" s="9">
        <f>shipments[[#This Row],[Profit]]/shipments[[#This Row],[Sales Amount]]</f>
        <v>-1.3355555555555556</v>
      </c>
    </row>
    <row r="3069" spans="1:16" x14ac:dyDescent="1">
      <c r="A3069" t="s">
        <v>3110</v>
      </c>
      <c r="B3069" t="s">
        <v>8050</v>
      </c>
      <c r="C3069" t="s">
        <v>8022</v>
      </c>
      <c r="D3069" t="s">
        <v>8033</v>
      </c>
      <c r="E3069" s="1">
        <v>45266</v>
      </c>
      <c r="F3069">
        <v>2479.5</v>
      </c>
      <c r="G3069">
        <v>248</v>
      </c>
      <c r="H3069" t="s">
        <v>6</v>
      </c>
      <c r="I3069" t="str">
        <f>_xlfn.XLOOKUP(shipments[[#This Row],[SPID]],people[SPID],people[Sales_person],"NA",0)</f>
        <v>Andria Kimpton</v>
      </c>
      <c r="J3069">
        <f>YEAR(shipments[[#This Row],[Shipdate]])</f>
        <v>2023</v>
      </c>
      <c r="K3069">
        <f>MONTH(shipments[[#This Row],[Shipdate]])</f>
        <v>12</v>
      </c>
      <c r="L3069" t="str">
        <f>TEXT(shipments[[#This Row],[Shipdate]],"mmmm")</f>
        <v>December</v>
      </c>
      <c r="M3069">
        <f>_xlfn.XLOOKUP(shipments[[#This Row],[PID]],products[PID],products[Cost_per_box],"NA",0)</f>
        <v>10.51</v>
      </c>
      <c r="N3069">
        <f>shipments[[#This Row],[Boxes]]*shipments[[#This Row],[Cost Per Box]]</f>
        <v>2606.48</v>
      </c>
      <c r="O3069">
        <f>shipments[[#This Row],[Sales Amount]]-shipments[[#This Row],[Total Cost]]</f>
        <v>-126.98000000000002</v>
      </c>
      <c r="P3069" s="9">
        <f>shipments[[#This Row],[Profit]]/shipments[[#This Row],[Sales Amount]]</f>
        <v>-5.1211937890703781E-2</v>
      </c>
    </row>
    <row r="3070" spans="1:16" x14ac:dyDescent="1">
      <c r="A3070" t="s">
        <v>3111</v>
      </c>
      <c r="B3070" t="s">
        <v>8050</v>
      </c>
      <c r="C3070" t="s">
        <v>8022</v>
      </c>
      <c r="D3070" t="s">
        <v>8033</v>
      </c>
      <c r="E3070" s="1">
        <v>45512</v>
      </c>
      <c r="F3070">
        <v>6228</v>
      </c>
      <c r="G3070">
        <v>623</v>
      </c>
      <c r="H3070" t="s">
        <v>17</v>
      </c>
      <c r="I3070" t="str">
        <f>_xlfn.XLOOKUP(shipments[[#This Row],[SPID]],people[SPID],people[Sales_person],"NA",0)</f>
        <v>Andria Kimpton</v>
      </c>
      <c r="J3070">
        <f>YEAR(shipments[[#This Row],[Shipdate]])</f>
        <v>2024</v>
      </c>
      <c r="K3070">
        <f>MONTH(shipments[[#This Row],[Shipdate]])</f>
        <v>8</v>
      </c>
      <c r="L3070" t="str">
        <f>TEXT(shipments[[#This Row],[Shipdate]],"mmmm")</f>
        <v>August</v>
      </c>
      <c r="M3070">
        <f>_xlfn.XLOOKUP(shipments[[#This Row],[PID]],products[PID],products[Cost_per_box],"NA",0)</f>
        <v>10.51</v>
      </c>
      <c r="N3070">
        <f>shipments[[#This Row],[Boxes]]*shipments[[#This Row],[Cost Per Box]]</f>
        <v>6547.73</v>
      </c>
      <c r="O3070">
        <f>shipments[[#This Row],[Sales Amount]]-shipments[[#This Row],[Total Cost]]</f>
        <v>-319.72999999999956</v>
      </c>
      <c r="P3070" s="9">
        <f>shipments[[#This Row],[Profit]]/shipments[[#This Row],[Sales Amount]]</f>
        <v>-5.1337508028259406E-2</v>
      </c>
    </row>
    <row r="3071" spans="1:16" x14ac:dyDescent="1">
      <c r="A3071" t="s">
        <v>3112</v>
      </c>
      <c r="B3071" t="s">
        <v>8050</v>
      </c>
      <c r="C3071" t="s">
        <v>8023</v>
      </c>
      <c r="D3071" t="s">
        <v>8037</v>
      </c>
      <c r="E3071" s="1">
        <v>45174</v>
      </c>
      <c r="F3071">
        <v>4635</v>
      </c>
      <c r="G3071">
        <v>309</v>
      </c>
      <c r="H3071" t="s">
        <v>6</v>
      </c>
      <c r="I3071" t="str">
        <f>_xlfn.XLOOKUP(shipments[[#This Row],[SPID]],people[SPID],people[Sales_person],"NA",0)</f>
        <v>Andria Kimpton</v>
      </c>
      <c r="J3071">
        <f>YEAR(shipments[[#This Row],[Shipdate]])</f>
        <v>2023</v>
      </c>
      <c r="K3071">
        <f>MONTH(shipments[[#This Row],[Shipdate]])</f>
        <v>9</v>
      </c>
      <c r="L3071" t="str">
        <f>TEXT(shipments[[#This Row],[Shipdate]],"mmmm")</f>
        <v>September</v>
      </c>
      <c r="M3071">
        <f>_xlfn.XLOOKUP(shipments[[#This Row],[PID]],products[PID],products[Cost_per_box],"NA",0)</f>
        <v>6.43</v>
      </c>
      <c r="N3071">
        <f>shipments[[#This Row],[Boxes]]*shipments[[#This Row],[Cost Per Box]]</f>
        <v>1986.87</v>
      </c>
      <c r="O3071">
        <f>shipments[[#This Row],[Sales Amount]]-shipments[[#This Row],[Total Cost]]</f>
        <v>2648.13</v>
      </c>
      <c r="P3071" s="9">
        <f>shipments[[#This Row],[Profit]]/shipments[[#This Row],[Sales Amount]]</f>
        <v>0.57133333333333336</v>
      </c>
    </row>
    <row r="3072" spans="1:16" x14ac:dyDescent="1">
      <c r="A3072" t="s">
        <v>3113</v>
      </c>
      <c r="B3072" t="s">
        <v>8050</v>
      </c>
      <c r="C3072" t="s">
        <v>8023</v>
      </c>
      <c r="D3072" t="s">
        <v>8035</v>
      </c>
      <c r="E3072" s="1">
        <v>45460</v>
      </c>
      <c r="F3072">
        <v>5593.5</v>
      </c>
      <c r="G3072">
        <v>400</v>
      </c>
      <c r="H3072" t="s">
        <v>6</v>
      </c>
      <c r="I3072" t="str">
        <f>_xlfn.XLOOKUP(shipments[[#This Row],[SPID]],people[SPID],people[Sales_person],"NA",0)</f>
        <v>Andria Kimpton</v>
      </c>
      <c r="J3072">
        <f>YEAR(shipments[[#This Row],[Shipdate]])</f>
        <v>2024</v>
      </c>
      <c r="K3072">
        <f>MONTH(shipments[[#This Row],[Shipdate]])</f>
        <v>6</v>
      </c>
      <c r="L3072" t="str">
        <f>TEXT(shipments[[#This Row],[Shipdate]],"mmmm")</f>
        <v>June</v>
      </c>
      <c r="M3072">
        <f>_xlfn.XLOOKUP(shipments[[#This Row],[PID]],products[PID],products[Cost_per_box],"NA",0)</f>
        <v>6.43</v>
      </c>
      <c r="N3072">
        <f>shipments[[#This Row],[Boxes]]*shipments[[#This Row],[Cost Per Box]]</f>
        <v>2572</v>
      </c>
      <c r="O3072">
        <f>shipments[[#This Row],[Sales Amount]]-shipments[[#This Row],[Total Cost]]</f>
        <v>3021.5</v>
      </c>
      <c r="P3072" s="9">
        <f>shipments[[#This Row],[Profit]]/shipments[[#This Row],[Sales Amount]]</f>
        <v>0.54018056672923931</v>
      </c>
    </row>
    <row r="3073" spans="1:16" x14ac:dyDescent="1">
      <c r="A3073" t="s">
        <v>3114</v>
      </c>
      <c r="B3073" t="s">
        <v>8050</v>
      </c>
      <c r="C3073" t="s">
        <v>8023</v>
      </c>
      <c r="D3073" t="s">
        <v>8032</v>
      </c>
      <c r="E3073" s="1">
        <v>45182</v>
      </c>
      <c r="F3073">
        <v>5411.25</v>
      </c>
      <c r="G3073">
        <v>361</v>
      </c>
      <c r="H3073" t="s">
        <v>6</v>
      </c>
      <c r="I3073" t="str">
        <f>_xlfn.XLOOKUP(shipments[[#This Row],[SPID]],people[SPID],people[Sales_person],"NA",0)</f>
        <v>Andria Kimpton</v>
      </c>
      <c r="J3073">
        <f>YEAR(shipments[[#This Row],[Shipdate]])</f>
        <v>2023</v>
      </c>
      <c r="K3073">
        <f>MONTH(shipments[[#This Row],[Shipdate]])</f>
        <v>9</v>
      </c>
      <c r="L3073" t="str">
        <f>TEXT(shipments[[#This Row],[Shipdate]],"mmmm")</f>
        <v>September</v>
      </c>
      <c r="M3073">
        <f>_xlfn.XLOOKUP(shipments[[#This Row],[PID]],products[PID],products[Cost_per_box],"NA",0)</f>
        <v>6.43</v>
      </c>
      <c r="N3073">
        <f>shipments[[#This Row],[Boxes]]*shipments[[#This Row],[Cost Per Box]]</f>
        <v>2321.23</v>
      </c>
      <c r="O3073">
        <f>shipments[[#This Row],[Sales Amount]]-shipments[[#This Row],[Total Cost]]</f>
        <v>3090.02</v>
      </c>
      <c r="P3073" s="9">
        <f>shipments[[#This Row],[Profit]]/shipments[[#This Row],[Sales Amount]]</f>
        <v>0.57103626703626709</v>
      </c>
    </row>
    <row r="3074" spans="1:16" x14ac:dyDescent="1">
      <c r="A3074" t="s">
        <v>3115</v>
      </c>
      <c r="B3074" t="s">
        <v>8050</v>
      </c>
      <c r="C3074" t="s">
        <v>8023</v>
      </c>
      <c r="D3074" t="s">
        <v>8032</v>
      </c>
      <c r="E3074" s="1">
        <v>45386</v>
      </c>
      <c r="F3074">
        <v>7213.5</v>
      </c>
      <c r="G3074">
        <v>425</v>
      </c>
      <c r="H3074" t="s">
        <v>6</v>
      </c>
      <c r="I3074" t="str">
        <f>_xlfn.XLOOKUP(shipments[[#This Row],[SPID]],people[SPID],people[Sales_person],"NA",0)</f>
        <v>Andria Kimpton</v>
      </c>
      <c r="J3074">
        <f>YEAR(shipments[[#This Row],[Shipdate]])</f>
        <v>2024</v>
      </c>
      <c r="K3074">
        <f>MONTH(shipments[[#This Row],[Shipdate]])</f>
        <v>4</v>
      </c>
      <c r="L3074" t="str">
        <f>TEXT(shipments[[#This Row],[Shipdate]],"mmmm")</f>
        <v>April</v>
      </c>
      <c r="M3074">
        <f>_xlfn.XLOOKUP(shipments[[#This Row],[PID]],products[PID],products[Cost_per_box],"NA",0)</f>
        <v>6.43</v>
      </c>
      <c r="N3074">
        <f>shipments[[#This Row],[Boxes]]*shipments[[#This Row],[Cost Per Box]]</f>
        <v>2732.75</v>
      </c>
      <c r="O3074">
        <f>shipments[[#This Row],[Sales Amount]]-shipments[[#This Row],[Total Cost]]</f>
        <v>4480.75</v>
      </c>
      <c r="P3074" s="9">
        <f>shipments[[#This Row],[Profit]]/shipments[[#This Row],[Sales Amount]]</f>
        <v>0.62116171068136139</v>
      </c>
    </row>
    <row r="3075" spans="1:16" x14ac:dyDescent="1">
      <c r="A3075" t="s">
        <v>3116</v>
      </c>
      <c r="B3075" t="s">
        <v>8050</v>
      </c>
      <c r="C3075" t="s">
        <v>8024</v>
      </c>
      <c r="D3075" t="s">
        <v>8037</v>
      </c>
      <c r="E3075" s="1">
        <v>45110</v>
      </c>
      <c r="F3075">
        <v>4902.75</v>
      </c>
      <c r="G3075">
        <v>273</v>
      </c>
      <c r="H3075" t="s">
        <v>6</v>
      </c>
      <c r="I3075" t="str">
        <f>_xlfn.XLOOKUP(shipments[[#This Row],[SPID]],people[SPID],people[Sales_person],"NA",0)</f>
        <v>Andria Kimpton</v>
      </c>
      <c r="J3075">
        <f>YEAR(shipments[[#This Row],[Shipdate]])</f>
        <v>2023</v>
      </c>
      <c r="K3075">
        <f>MONTH(shipments[[#This Row],[Shipdate]])</f>
        <v>7</v>
      </c>
      <c r="L3075" t="str">
        <f>TEXT(shipments[[#This Row],[Shipdate]],"mmmm")</f>
        <v>July</v>
      </c>
      <c r="M3075">
        <f>_xlfn.XLOOKUP(shipments[[#This Row],[PID]],products[PID],products[Cost_per_box],"NA",0)</f>
        <v>12.41</v>
      </c>
      <c r="N3075">
        <f>shipments[[#This Row],[Boxes]]*shipments[[#This Row],[Cost Per Box]]</f>
        <v>3387.93</v>
      </c>
      <c r="O3075">
        <f>shipments[[#This Row],[Sales Amount]]-shipments[[#This Row],[Total Cost]]</f>
        <v>1514.8200000000002</v>
      </c>
      <c r="P3075" s="9">
        <f>shipments[[#This Row],[Profit]]/shipments[[#This Row],[Sales Amount]]</f>
        <v>0.30897353526082305</v>
      </c>
    </row>
    <row r="3076" spans="1:16" x14ac:dyDescent="1">
      <c r="A3076" t="s">
        <v>3117</v>
      </c>
      <c r="B3076" t="s">
        <v>8050</v>
      </c>
      <c r="C3076" t="s">
        <v>8024</v>
      </c>
      <c r="D3076" t="s">
        <v>8037</v>
      </c>
      <c r="E3076" s="1">
        <v>45327</v>
      </c>
      <c r="F3076">
        <v>2988</v>
      </c>
      <c r="G3076">
        <v>158</v>
      </c>
      <c r="H3076" t="s">
        <v>6</v>
      </c>
      <c r="I3076" t="str">
        <f>_xlfn.XLOOKUP(shipments[[#This Row],[SPID]],people[SPID],people[Sales_person],"NA",0)</f>
        <v>Andria Kimpton</v>
      </c>
      <c r="J3076">
        <f>YEAR(shipments[[#This Row],[Shipdate]])</f>
        <v>2024</v>
      </c>
      <c r="K3076">
        <f>MONTH(shipments[[#This Row],[Shipdate]])</f>
        <v>2</v>
      </c>
      <c r="L3076" t="str">
        <f>TEXT(shipments[[#This Row],[Shipdate]],"mmmm")</f>
        <v>February</v>
      </c>
      <c r="M3076">
        <f>_xlfn.XLOOKUP(shipments[[#This Row],[PID]],products[PID],products[Cost_per_box],"NA",0)</f>
        <v>12.41</v>
      </c>
      <c r="N3076">
        <f>shipments[[#This Row],[Boxes]]*shipments[[#This Row],[Cost Per Box]]</f>
        <v>1960.78</v>
      </c>
      <c r="O3076">
        <f>shipments[[#This Row],[Sales Amount]]-shipments[[#This Row],[Total Cost]]</f>
        <v>1027.22</v>
      </c>
      <c r="P3076" s="9">
        <f>shipments[[#This Row],[Profit]]/shipments[[#This Row],[Sales Amount]]</f>
        <v>0.34378179384203483</v>
      </c>
    </row>
    <row r="3077" spans="1:16" x14ac:dyDescent="1">
      <c r="A3077" t="s">
        <v>3118</v>
      </c>
      <c r="B3077" t="s">
        <v>8050</v>
      </c>
      <c r="C3077" t="s">
        <v>8025</v>
      </c>
      <c r="D3077" t="s">
        <v>8037</v>
      </c>
      <c r="E3077" s="1">
        <v>45441</v>
      </c>
      <c r="F3077">
        <v>5724</v>
      </c>
      <c r="G3077">
        <v>409</v>
      </c>
      <c r="H3077" t="s">
        <v>6</v>
      </c>
      <c r="I3077" t="str">
        <f>_xlfn.XLOOKUP(shipments[[#This Row],[SPID]],people[SPID],people[Sales_person],"NA",0)</f>
        <v>Andria Kimpton</v>
      </c>
      <c r="J3077">
        <f>YEAR(shipments[[#This Row],[Shipdate]])</f>
        <v>2024</v>
      </c>
      <c r="K3077">
        <f>MONTH(shipments[[#This Row],[Shipdate]])</f>
        <v>5</v>
      </c>
      <c r="L3077" t="str">
        <f>TEXT(shipments[[#This Row],[Shipdate]],"mmmm")</f>
        <v>May</v>
      </c>
      <c r="M3077">
        <f>_xlfn.XLOOKUP(shipments[[#This Row],[PID]],products[PID],products[Cost_per_box],"NA",0)</f>
        <v>9.57</v>
      </c>
      <c r="N3077">
        <f>shipments[[#This Row],[Boxes]]*shipments[[#This Row],[Cost Per Box]]</f>
        <v>3914.13</v>
      </c>
      <c r="O3077">
        <f>shipments[[#This Row],[Sales Amount]]-shipments[[#This Row],[Total Cost]]</f>
        <v>1809.87</v>
      </c>
      <c r="P3077" s="9">
        <f>shipments[[#This Row],[Profit]]/shipments[[#This Row],[Sales Amount]]</f>
        <v>0.31618972746331236</v>
      </c>
    </row>
    <row r="3078" spans="1:16" x14ac:dyDescent="1">
      <c r="A3078" t="s">
        <v>3119</v>
      </c>
      <c r="B3078" t="s">
        <v>8050</v>
      </c>
      <c r="C3078" t="s">
        <v>8025</v>
      </c>
      <c r="D3078" t="s">
        <v>8033</v>
      </c>
      <c r="E3078" s="1">
        <v>45509</v>
      </c>
      <c r="F3078">
        <v>6286.5</v>
      </c>
      <c r="G3078">
        <v>350</v>
      </c>
      <c r="H3078" t="s">
        <v>17</v>
      </c>
      <c r="I3078" t="str">
        <f>_xlfn.XLOOKUP(shipments[[#This Row],[SPID]],people[SPID],people[Sales_person],"NA",0)</f>
        <v>Andria Kimpton</v>
      </c>
      <c r="J3078">
        <f>YEAR(shipments[[#This Row],[Shipdate]])</f>
        <v>2024</v>
      </c>
      <c r="K3078">
        <f>MONTH(shipments[[#This Row],[Shipdate]])</f>
        <v>8</v>
      </c>
      <c r="L3078" t="str">
        <f>TEXT(shipments[[#This Row],[Shipdate]],"mmmm")</f>
        <v>August</v>
      </c>
      <c r="M3078">
        <f>_xlfn.XLOOKUP(shipments[[#This Row],[PID]],products[PID],products[Cost_per_box],"NA",0)</f>
        <v>9.57</v>
      </c>
      <c r="N3078">
        <f>shipments[[#This Row],[Boxes]]*shipments[[#This Row],[Cost Per Box]]</f>
        <v>3349.5</v>
      </c>
      <c r="O3078">
        <f>shipments[[#This Row],[Sales Amount]]-shipments[[#This Row],[Total Cost]]</f>
        <v>2937</v>
      </c>
      <c r="P3078" s="9">
        <f>shipments[[#This Row],[Profit]]/shipments[[#This Row],[Sales Amount]]</f>
        <v>0.46719160104986879</v>
      </c>
    </row>
    <row r="3079" spans="1:16" x14ac:dyDescent="1">
      <c r="A3079" t="s">
        <v>3120</v>
      </c>
      <c r="B3079" t="s">
        <v>8050</v>
      </c>
      <c r="C3079" t="s">
        <v>8026</v>
      </c>
      <c r="D3079" t="s">
        <v>8037</v>
      </c>
      <c r="E3079" s="1">
        <v>45201</v>
      </c>
      <c r="F3079">
        <v>1377</v>
      </c>
      <c r="G3079">
        <v>138</v>
      </c>
      <c r="H3079" t="s">
        <v>6</v>
      </c>
      <c r="I3079" t="str">
        <f>_xlfn.XLOOKUP(shipments[[#This Row],[SPID]],people[SPID],people[Sales_person],"NA",0)</f>
        <v>Andria Kimpton</v>
      </c>
      <c r="J3079">
        <f>YEAR(shipments[[#This Row],[Shipdate]])</f>
        <v>2023</v>
      </c>
      <c r="K3079">
        <f>MONTH(shipments[[#This Row],[Shipdate]])</f>
        <v>10</v>
      </c>
      <c r="L3079" t="str">
        <f>TEXT(shipments[[#This Row],[Shipdate]],"mmmm")</f>
        <v>October</v>
      </c>
      <c r="M3079">
        <f>_xlfn.XLOOKUP(shipments[[#This Row],[PID]],products[PID],products[Cost_per_box],"NA",0)</f>
        <v>8.43</v>
      </c>
      <c r="N3079">
        <f>shipments[[#This Row],[Boxes]]*shipments[[#This Row],[Cost Per Box]]</f>
        <v>1163.3399999999999</v>
      </c>
      <c r="O3079">
        <f>shipments[[#This Row],[Sales Amount]]-shipments[[#This Row],[Total Cost]]</f>
        <v>213.66000000000008</v>
      </c>
      <c r="P3079" s="9">
        <f>shipments[[#This Row],[Profit]]/shipments[[#This Row],[Sales Amount]]</f>
        <v>0.15516339869281051</v>
      </c>
    </row>
    <row r="3080" spans="1:16" x14ac:dyDescent="1">
      <c r="A3080" t="s">
        <v>3121</v>
      </c>
      <c r="B3080" t="s">
        <v>8050</v>
      </c>
      <c r="C3080" t="s">
        <v>8026</v>
      </c>
      <c r="D3080" t="s">
        <v>8036</v>
      </c>
      <c r="E3080" s="1">
        <v>45512</v>
      </c>
      <c r="F3080">
        <v>4304.25</v>
      </c>
      <c r="G3080">
        <v>431</v>
      </c>
      <c r="H3080" t="s">
        <v>17</v>
      </c>
      <c r="I3080" t="str">
        <f>_xlfn.XLOOKUP(shipments[[#This Row],[SPID]],people[SPID],people[Sales_person],"NA",0)</f>
        <v>Andria Kimpton</v>
      </c>
      <c r="J3080">
        <f>YEAR(shipments[[#This Row],[Shipdate]])</f>
        <v>2024</v>
      </c>
      <c r="K3080">
        <f>MONTH(shipments[[#This Row],[Shipdate]])</f>
        <v>8</v>
      </c>
      <c r="L3080" t="str">
        <f>TEXT(shipments[[#This Row],[Shipdate]],"mmmm")</f>
        <v>August</v>
      </c>
      <c r="M3080">
        <f>_xlfn.XLOOKUP(shipments[[#This Row],[PID]],products[PID],products[Cost_per_box],"NA",0)</f>
        <v>8.43</v>
      </c>
      <c r="N3080">
        <f>shipments[[#This Row],[Boxes]]*shipments[[#This Row],[Cost Per Box]]</f>
        <v>3633.33</v>
      </c>
      <c r="O3080">
        <f>shipments[[#This Row],[Sales Amount]]-shipments[[#This Row],[Total Cost]]</f>
        <v>670.92000000000007</v>
      </c>
      <c r="P3080" s="9">
        <f>shipments[[#This Row],[Profit]]/shipments[[#This Row],[Sales Amount]]</f>
        <v>0.15587384561770345</v>
      </c>
    </row>
    <row r="3081" spans="1:16" x14ac:dyDescent="1">
      <c r="A3081" t="s">
        <v>3122</v>
      </c>
      <c r="B3081" t="s">
        <v>8050</v>
      </c>
      <c r="C3081" t="s">
        <v>8027</v>
      </c>
      <c r="D3081" t="s">
        <v>8032</v>
      </c>
      <c r="E3081" s="1">
        <v>45261</v>
      </c>
      <c r="F3081">
        <v>722.25</v>
      </c>
      <c r="G3081">
        <v>66</v>
      </c>
      <c r="H3081" t="s">
        <v>6</v>
      </c>
      <c r="I3081" t="str">
        <f>_xlfn.XLOOKUP(shipments[[#This Row],[SPID]],people[SPID],people[Sales_person],"NA",0)</f>
        <v>Andria Kimpton</v>
      </c>
      <c r="J3081">
        <f>YEAR(shipments[[#This Row],[Shipdate]])</f>
        <v>2023</v>
      </c>
      <c r="K3081">
        <f>MONTH(shipments[[#This Row],[Shipdate]])</f>
        <v>12</v>
      </c>
      <c r="L3081" t="str">
        <f>TEXT(shipments[[#This Row],[Shipdate]],"mmmm")</f>
        <v>December</v>
      </c>
      <c r="M3081">
        <f>_xlfn.XLOOKUP(shipments[[#This Row],[PID]],products[PID],products[Cost_per_box],"NA",0)</f>
        <v>6.8</v>
      </c>
      <c r="N3081">
        <f>shipments[[#This Row],[Boxes]]*shipments[[#This Row],[Cost Per Box]]</f>
        <v>448.8</v>
      </c>
      <c r="O3081">
        <f>shipments[[#This Row],[Sales Amount]]-shipments[[#This Row],[Total Cost]]</f>
        <v>273.45</v>
      </c>
      <c r="P3081" s="9">
        <f>shipments[[#This Row],[Profit]]/shipments[[#This Row],[Sales Amount]]</f>
        <v>0.37860851505711318</v>
      </c>
    </row>
    <row r="3082" spans="1:16" x14ac:dyDescent="1">
      <c r="A3082" t="s">
        <v>3123</v>
      </c>
      <c r="B3082" t="s">
        <v>8050</v>
      </c>
      <c r="C3082" t="s">
        <v>8027</v>
      </c>
      <c r="D3082" t="s">
        <v>8033</v>
      </c>
      <c r="E3082" s="1">
        <v>45057</v>
      </c>
      <c r="F3082">
        <v>5649.75</v>
      </c>
      <c r="G3082">
        <v>565</v>
      </c>
      <c r="H3082" t="s">
        <v>6</v>
      </c>
      <c r="I3082" t="str">
        <f>_xlfn.XLOOKUP(shipments[[#This Row],[SPID]],people[SPID],people[Sales_person],"NA",0)</f>
        <v>Andria Kimpton</v>
      </c>
      <c r="J3082">
        <f>YEAR(shipments[[#This Row],[Shipdate]])</f>
        <v>2023</v>
      </c>
      <c r="K3082">
        <f>MONTH(shipments[[#This Row],[Shipdate]])</f>
        <v>5</v>
      </c>
      <c r="L3082" t="str">
        <f>TEXT(shipments[[#This Row],[Shipdate]],"mmmm")</f>
        <v>May</v>
      </c>
      <c r="M3082">
        <f>_xlfn.XLOOKUP(shipments[[#This Row],[PID]],products[PID],products[Cost_per_box],"NA",0)</f>
        <v>6.8</v>
      </c>
      <c r="N3082">
        <f>shipments[[#This Row],[Boxes]]*shipments[[#This Row],[Cost Per Box]]</f>
        <v>3842</v>
      </c>
      <c r="O3082">
        <f>shipments[[#This Row],[Sales Amount]]-shipments[[#This Row],[Total Cost]]</f>
        <v>1807.75</v>
      </c>
      <c r="P3082" s="9">
        <f>shipments[[#This Row],[Profit]]/shipments[[#This Row],[Sales Amount]]</f>
        <v>0.31996991017301651</v>
      </c>
    </row>
    <row r="3083" spans="1:16" x14ac:dyDescent="1">
      <c r="A3083" t="s">
        <v>3124</v>
      </c>
      <c r="B3083" t="s">
        <v>8050</v>
      </c>
      <c r="C3083" t="s">
        <v>8027</v>
      </c>
      <c r="D3083" t="s">
        <v>8032</v>
      </c>
      <c r="E3083" s="1">
        <v>45373</v>
      </c>
      <c r="F3083">
        <v>5665.5</v>
      </c>
      <c r="G3083">
        <v>567</v>
      </c>
      <c r="H3083" t="s">
        <v>6</v>
      </c>
      <c r="I3083" t="str">
        <f>_xlfn.XLOOKUP(shipments[[#This Row],[SPID]],people[SPID],people[Sales_person],"NA",0)</f>
        <v>Andria Kimpton</v>
      </c>
      <c r="J3083">
        <f>YEAR(shipments[[#This Row],[Shipdate]])</f>
        <v>2024</v>
      </c>
      <c r="K3083">
        <f>MONTH(shipments[[#This Row],[Shipdate]])</f>
        <v>3</v>
      </c>
      <c r="L3083" t="str">
        <f>TEXT(shipments[[#This Row],[Shipdate]],"mmmm")</f>
        <v>March</v>
      </c>
      <c r="M3083">
        <f>_xlfn.XLOOKUP(shipments[[#This Row],[PID]],products[PID],products[Cost_per_box],"NA",0)</f>
        <v>6.8</v>
      </c>
      <c r="N3083">
        <f>shipments[[#This Row],[Boxes]]*shipments[[#This Row],[Cost Per Box]]</f>
        <v>3855.6</v>
      </c>
      <c r="O3083">
        <f>shipments[[#This Row],[Sales Amount]]-shipments[[#This Row],[Total Cost]]</f>
        <v>1809.9</v>
      </c>
      <c r="P3083" s="9">
        <f>shipments[[#This Row],[Profit]]/shipments[[#This Row],[Sales Amount]]</f>
        <v>0.31945988880063542</v>
      </c>
    </row>
    <row r="3084" spans="1:16" x14ac:dyDescent="1">
      <c r="A3084" t="s">
        <v>3125</v>
      </c>
      <c r="B3084" t="s">
        <v>8050</v>
      </c>
      <c r="C3084" t="s">
        <v>8027</v>
      </c>
      <c r="D3084" t="s">
        <v>8036</v>
      </c>
      <c r="E3084" s="1">
        <v>45399</v>
      </c>
      <c r="F3084">
        <v>9285.75</v>
      </c>
      <c r="G3084">
        <v>845</v>
      </c>
      <c r="H3084" t="s">
        <v>39</v>
      </c>
      <c r="I3084" t="str">
        <f>_xlfn.XLOOKUP(shipments[[#This Row],[SPID]],people[SPID],people[Sales_person],"NA",0)</f>
        <v>Andria Kimpton</v>
      </c>
      <c r="J3084">
        <f>YEAR(shipments[[#This Row],[Shipdate]])</f>
        <v>2024</v>
      </c>
      <c r="K3084">
        <f>MONTH(shipments[[#This Row],[Shipdate]])</f>
        <v>4</v>
      </c>
      <c r="L3084" t="str">
        <f>TEXT(shipments[[#This Row],[Shipdate]],"mmmm")</f>
        <v>April</v>
      </c>
      <c r="M3084">
        <f>_xlfn.XLOOKUP(shipments[[#This Row],[PID]],products[PID],products[Cost_per_box],"NA",0)</f>
        <v>6.8</v>
      </c>
      <c r="N3084">
        <f>shipments[[#This Row],[Boxes]]*shipments[[#This Row],[Cost Per Box]]</f>
        <v>5746</v>
      </c>
      <c r="O3084">
        <f>shipments[[#This Row],[Sales Amount]]-shipments[[#This Row],[Total Cost]]</f>
        <v>3539.75</v>
      </c>
      <c r="P3084" s="9">
        <f>shipments[[#This Row],[Profit]]/shipments[[#This Row],[Sales Amount]]</f>
        <v>0.38120237999084616</v>
      </c>
    </row>
    <row r="3085" spans="1:16" x14ac:dyDescent="1">
      <c r="A3085" t="s">
        <v>3126</v>
      </c>
      <c r="B3085" t="s">
        <v>8050</v>
      </c>
      <c r="C3085" t="s">
        <v>8028</v>
      </c>
      <c r="D3085" t="s">
        <v>8036</v>
      </c>
      <c r="E3085" s="1">
        <v>45377</v>
      </c>
      <c r="F3085">
        <v>9092.25</v>
      </c>
      <c r="G3085">
        <v>364</v>
      </c>
      <c r="H3085" t="s">
        <v>6</v>
      </c>
      <c r="I3085" t="str">
        <f>_xlfn.XLOOKUP(shipments[[#This Row],[SPID]],people[SPID],people[Sales_person],"NA",0)</f>
        <v>Andria Kimpton</v>
      </c>
      <c r="J3085">
        <f>YEAR(shipments[[#This Row],[Shipdate]])</f>
        <v>2024</v>
      </c>
      <c r="K3085">
        <f>MONTH(shipments[[#This Row],[Shipdate]])</f>
        <v>3</v>
      </c>
      <c r="L3085" t="str">
        <f>TEXT(shipments[[#This Row],[Shipdate]],"mmmm")</f>
        <v>March</v>
      </c>
      <c r="M3085">
        <f>_xlfn.XLOOKUP(shipments[[#This Row],[PID]],products[PID],products[Cost_per_box],"NA",0)</f>
        <v>5.04</v>
      </c>
      <c r="N3085">
        <f>shipments[[#This Row],[Boxes]]*shipments[[#This Row],[Cost Per Box]]</f>
        <v>1834.56</v>
      </c>
      <c r="O3085">
        <f>shipments[[#This Row],[Sales Amount]]-shipments[[#This Row],[Total Cost]]</f>
        <v>7257.6900000000005</v>
      </c>
      <c r="P3085" s="9">
        <f>shipments[[#This Row],[Profit]]/shipments[[#This Row],[Sales Amount]]</f>
        <v>0.79822816134620145</v>
      </c>
    </row>
    <row r="3086" spans="1:16" x14ac:dyDescent="1">
      <c r="A3086" t="s">
        <v>3127</v>
      </c>
      <c r="B3086" t="s">
        <v>8050</v>
      </c>
      <c r="C3086" t="s">
        <v>8029</v>
      </c>
      <c r="D3086" t="s">
        <v>8037</v>
      </c>
      <c r="E3086" s="1">
        <v>44974</v>
      </c>
      <c r="F3086">
        <v>6151.5</v>
      </c>
      <c r="G3086">
        <v>769</v>
      </c>
      <c r="H3086" t="s">
        <v>6</v>
      </c>
      <c r="I3086" t="str">
        <f>_xlfn.XLOOKUP(shipments[[#This Row],[SPID]],people[SPID],people[Sales_person],"NA",0)</f>
        <v>Andria Kimpton</v>
      </c>
      <c r="J3086">
        <f>YEAR(shipments[[#This Row],[Shipdate]])</f>
        <v>2023</v>
      </c>
      <c r="K3086">
        <f>MONTH(shipments[[#This Row],[Shipdate]])</f>
        <v>2</v>
      </c>
      <c r="L3086" t="str">
        <f>TEXT(shipments[[#This Row],[Shipdate]],"mmmm")</f>
        <v>February</v>
      </c>
      <c r="M3086">
        <f>_xlfn.XLOOKUP(shipments[[#This Row],[PID]],products[PID],products[Cost_per_box],"NA",0)</f>
        <v>2.76</v>
      </c>
      <c r="N3086">
        <f>shipments[[#This Row],[Boxes]]*shipments[[#This Row],[Cost Per Box]]</f>
        <v>2122.44</v>
      </c>
      <c r="O3086">
        <f>shipments[[#This Row],[Sales Amount]]-shipments[[#This Row],[Total Cost]]</f>
        <v>4029.06</v>
      </c>
      <c r="P3086" s="9">
        <f>shipments[[#This Row],[Profit]]/shipments[[#This Row],[Sales Amount]]</f>
        <v>0.65497195805900998</v>
      </c>
    </row>
    <row r="3087" spans="1:16" x14ac:dyDescent="1">
      <c r="A3087" t="s">
        <v>3128</v>
      </c>
      <c r="B3087" t="s">
        <v>8050</v>
      </c>
      <c r="C3087" t="s">
        <v>8030</v>
      </c>
      <c r="D3087" t="s">
        <v>8036</v>
      </c>
      <c r="E3087" s="1">
        <v>45426</v>
      </c>
      <c r="F3087">
        <v>12636</v>
      </c>
      <c r="G3087">
        <v>1404</v>
      </c>
      <c r="H3087" t="s">
        <v>6</v>
      </c>
      <c r="I3087" t="str">
        <f>_xlfn.XLOOKUP(shipments[[#This Row],[SPID]],people[SPID],people[Sales_person],"NA",0)</f>
        <v>Andria Kimpton</v>
      </c>
      <c r="J3087">
        <f>YEAR(shipments[[#This Row],[Shipdate]])</f>
        <v>2024</v>
      </c>
      <c r="K3087">
        <f>MONTH(shipments[[#This Row],[Shipdate]])</f>
        <v>5</v>
      </c>
      <c r="L3087" t="str">
        <f>TEXT(shipments[[#This Row],[Shipdate]],"mmmm")</f>
        <v>May</v>
      </c>
      <c r="M3087">
        <f>_xlfn.XLOOKUP(shipments[[#This Row],[PID]],products[PID],products[Cost_per_box],"NA",0)</f>
        <v>3.32</v>
      </c>
      <c r="N3087">
        <f>shipments[[#This Row],[Boxes]]*shipments[[#This Row],[Cost Per Box]]</f>
        <v>4661.28</v>
      </c>
      <c r="O3087">
        <f>shipments[[#This Row],[Sales Amount]]-shipments[[#This Row],[Total Cost]]</f>
        <v>7974.72</v>
      </c>
      <c r="P3087" s="9">
        <f>shipments[[#This Row],[Profit]]/shipments[[#This Row],[Sales Amount]]</f>
        <v>0.63111111111111118</v>
      </c>
    </row>
    <row r="3088" spans="1:16" x14ac:dyDescent="1">
      <c r="A3088" t="s">
        <v>3129</v>
      </c>
      <c r="B3088" t="s">
        <v>8050</v>
      </c>
      <c r="C3088" t="s">
        <v>8030</v>
      </c>
      <c r="D3088" t="s">
        <v>8037</v>
      </c>
      <c r="E3088" s="1">
        <v>45287</v>
      </c>
      <c r="F3088">
        <v>8165.25</v>
      </c>
      <c r="G3088">
        <v>743</v>
      </c>
      <c r="H3088" t="s">
        <v>6</v>
      </c>
      <c r="I3088" t="str">
        <f>_xlfn.XLOOKUP(shipments[[#This Row],[SPID]],people[SPID],people[Sales_person],"NA",0)</f>
        <v>Andria Kimpton</v>
      </c>
      <c r="J3088">
        <f>YEAR(shipments[[#This Row],[Shipdate]])</f>
        <v>2023</v>
      </c>
      <c r="K3088">
        <f>MONTH(shipments[[#This Row],[Shipdate]])</f>
        <v>12</v>
      </c>
      <c r="L3088" t="str">
        <f>TEXT(shipments[[#This Row],[Shipdate]],"mmmm")</f>
        <v>December</v>
      </c>
      <c r="M3088">
        <f>_xlfn.XLOOKUP(shipments[[#This Row],[PID]],products[PID],products[Cost_per_box],"NA",0)</f>
        <v>3.32</v>
      </c>
      <c r="N3088">
        <f>shipments[[#This Row],[Boxes]]*shipments[[#This Row],[Cost Per Box]]</f>
        <v>2466.7599999999998</v>
      </c>
      <c r="O3088">
        <f>shipments[[#This Row],[Sales Amount]]-shipments[[#This Row],[Total Cost]]</f>
        <v>5698.49</v>
      </c>
      <c r="P3088" s="9">
        <f>shipments[[#This Row],[Profit]]/shipments[[#This Row],[Sales Amount]]</f>
        <v>0.69789534919322738</v>
      </c>
    </row>
    <row r="3089" spans="1:16" x14ac:dyDescent="1">
      <c r="A3089" t="s">
        <v>3130</v>
      </c>
      <c r="B3089" t="s">
        <v>8050</v>
      </c>
      <c r="C3089" t="s">
        <v>8030</v>
      </c>
      <c r="D3089" t="s">
        <v>8032</v>
      </c>
      <c r="E3089" s="1">
        <v>45463</v>
      </c>
      <c r="F3089">
        <v>2155.5</v>
      </c>
      <c r="G3089">
        <v>270</v>
      </c>
      <c r="H3089" t="s">
        <v>6</v>
      </c>
      <c r="I3089" t="str">
        <f>_xlfn.XLOOKUP(shipments[[#This Row],[SPID]],people[SPID],people[Sales_person],"NA",0)</f>
        <v>Andria Kimpton</v>
      </c>
      <c r="J3089">
        <f>YEAR(shipments[[#This Row],[Shipdate]])</f>
        <v>2024</v>
      </c>
      <c r="K3089">
        <f>MONTH(shipments[[#This Row],[Shipdate]])</f>
        <v>6</v>
      </c>
      <c r="L3089" t="str">
        <f>TEXT(shipments[[#This Row],[Shipdate]],"mmmm")</f>
        <v>June</v>
      </c>
      <c r="M3089">
        <f>_xlfn.XLOOKUP(shipments[[#This Row],[PID]],products[PID],products[Cost_per_box],"NA",0)</f>
        <v>3.32</v>
      </c>
      <c r="N3089">
        <f>shipments[[#This Row],[Boxes]]*shipments[[#This Row],[Cost Per Box]]</f>
        <v>896.4</v>
      </c>
      <c r="O3089">
        <f>shipments[[#This Row],[Sales Amount]]-shipments[[#This Row],[Total Cost]]</f>
        <v>1259.0999999999999</v>
      </c>
      <c r="P3089" s="9">
        <f>shipments[[#This Row],[Profit]]/shipments[[#This Row],[Sales Amount]]</f>
        <v>0.58413361169102296</v>
      </c>
    </row>
    <row r="3090" spans="1:16" x14ac:dyDescent="1">
      <c r="A3090" t="s">
        <v>3131</v>
      </c>
      <c r="B3090" t="s">
        <v>8050</v>
      </c>
      <c r="C3090" t="s">
        <v>8030</v>
      </c>
      <c r="D3090" t="s">
        <v>8032</v>
      </c>
      <c r="E3090" s="1">
        <v>45135</v>
      </c>
      <c r="F3090">
        <v>2182.5</v>
      </c>
      <c r="G3090">
        <v>199</v>
      </c>
      <c r="H3090" t="s">
        <v>39</v>
      </c>
      <c r="I3090" t="str">
        <f>_xlfn.XLOOKUP(shipments[[#This Row],[SPID]],people[SPID],people[Sales_person],"NA",0)</f>
        <v>Andria Kimpton</v>
      </c>
      <c r="J3090">
        <f>YEAR(shipments[[#This Row],[Shipdate]])</f>
        <v>2023</v>
      </c>
      <c r="K3090">
        <f>MONTH(shipments[[#This Row],[Shipdate]])</f>
        <v>7</v>
      </c>
      <c r="L3090" t="str">
        <f>TEXT(shipments[[#This Row],[Shipdate]],"mmmm")</f>
        <v>July</v>
      </c>
      <c r="M3090">
        <f>_xlfn.XLOOKUP(shipments[[#This Row],[PID]],products[PID],products[Cost_per_box],"NA",0)</f>
        <v>3.32</v>
      </c>
      <c r="N3090">
        <f>shipments[[#This Row],[Boxes]]*shipments[[#This Row],[Cost Per Box]]</f>
        <v>660.68</v>
      </c>
      <c r="O3090">
        <f>shipments[[#This Row],[Sales Amount]]-shipments[[#This Row],[Total Cost]]</f>
        <v>1521.8200000000002</v>
      </c>
      <c r="P3090" s="9">
        <f>shipments[[#This Row],[Profit]]/shipments[[#This Row],[Sales Amount]]</f>
        <v>0.69728293241695316</v>
      </c>
    </row>
    <row r="3091" spans="1:16" x14ac:dyDescent="1">
      <c r="A3091" t="s">
        <v>3132</v>
      </c>
      <c r="B3091" t="s">
        <v>8050</v>
      </c>
      <c r="C3091" t="s">
        <v>8030</v>
      </c>
      <c r="D3091" t="s">
        <v>8033</v>
      </c>
      <c r="E3091" s="1">
        <v>44946</v>
      </c>
      <c r="F3091">
        <v>3199.5</v>
      </c>
      <c r="G3091">
        <v>320</v>
      </c>
      <c r="H3091" t="s">
        <v>6</v>
      </c>
      <c r="I3091" t="str">
        <f>_xlfn.XLOOKUP(shipments[[#This Row],[SPID]],people[SPID],people[Sales_person],"NA",0)</f>
        <v>Andria Kimpton</v>
      </c>
      <c r="J3091">
        <f>YEAR(shipments[[#This Row],[Shipdate]])</f>
        <v>2023</v>
      </c>
      <c r="K3091">
        <f>MONTH(shipments[[#This Row],[Shipdate]])</f>
        <v>1</v>
      </c>
      <c r="L3091" t="str">
        <f>TEXT(shipments[[#This Row],[Shipdate]],"mmmm")</f>
        <v>January</v>
      </c>
      <c r="M3091">
        <f>_xlfn.XLOOKUP(shipments[[#This Row],[PID]],products[PID],products[Cost_per_box],"NA",0)</f>
        <v>3.32</v>
      </c>
      <c r="N3091">
        <f>shipments[[#This Row],[Boxes]]*shipments[[#This Row],[Cost Per Box]]</f>
        <v>1062.3999999999999</v>
      </c>
      <c r="O3091">
        <f>shipments[[#This Row],[Sales Amount]]-shipments[[#This Row],[Total Cost]]</f>
        <v>2137.1000000000004</v>
      </c>
      <c r="P3091" s="9">
        <f>shipments[[#This Row],[Profit]]/shipments[[#This Row],[Sales Amount]]</f>
        <v>0.66794811689326472</v>
      </c>
    </row>
    <row r="3092" spans="1:16" x14ac:dyDescent="1">
      <c r="A3092" t="s">
        <v>3133</v>
      </c>
      <c r="B3092" t="s">
        <v>8050</v>
      </c>
      <c r="C3092" t="s">
        <v>8030</v>
      </c>
      <c r="D3092" t="s">
        <v>8036</v>
      </c>
      <c r="E3092" s="1">
        <v>45072</v>
      </c>
      <c r="F3092">
        <v>24.75</v>
      </c>
      <c r="G3092">
        <v>3</v>
      </c>
      <c r="H3092" t="s">
        <v>6</v>
      </c>
      <c r="I3092" t="str">
        <f>_xlfn.XLOOKUP(shipments[[#This Row],[SPID]],people[SPID],people[Sales_person],"NA",0)</f>
        <v>Andria Kimpton</v>
      </c>
      <c r="J3092">
        <f>YEAR(shipments[[#This Row],[Shipdate]])</f>
        <v>2023</v>
      </c>
      <c r="K3092">
        <f>MONTH(shipments[[#This Row],[Shipdate]])</f>
        <v>5</v>
      </c>
      <c r="L3092" t="str">
        <f>TEXT(shipments[[#This Row],[Shipdate]],"mmmm")</f>
        <v>May</v>
      </c>
      <c r="M3092">
        <f>_xlfn.XLOOKUP(shipments[[#This Row],[PID]],products[PID],products[Cost_per_box],"NA",0)</f>
        <v>3.32</v>
      </c>
      <c r="N3092">
        <f>shipments[[#This Row],[Boxes]]*shipments[[#This Row],[Cost Per Box]]</f>
        <v>9.9599999999999991</v>
      </c>
      <c r="O3092">
        <f>shipments[[#This Row],[Sales Amount]]-shipments[[#This Row],[Total Cost]]</f>
        <v>14.790000000000001</v>
      </c>
      <c r="P3092" s="9">
        <f>shipments[[#This Row],[Profit]]/shipments[[#This Row],[Sales Amount]]</f>
        <v>0.59757575757575765</v>
      </c>
    </row>
    <row r="3093" spans="1:16" x14ac:dyDescent="1">
      <c r="A3093" t="s">
        <v>3134</v>
      </c>
      <c r="B3093" t="s">
        <v>8050</v>
      </c>
      <c r="C3093" t="s">
        <v>8031</v>
      </c>
      <c r="D3093" t="s">
        <v>8037</v>
      </c>
      <c r="E3093" s="1">
        <v>44967</v>
      </c>
      <c r="F3093">
        <v>11142</v>
      </c>
      <c r="G3093">
        <v>558</v>
      </c>
      <c r="H3093" t="s">
        <v>6</v>
      </c>
      <c r="I3093" t="str">
        <f>_xlfn.XLOOKUP(shipments[[#This Row],[SPID]],people[SPID],people[Sales_person],"NA",0)</f>
        <v>Andria Kimpton</v>
      </c>
      <c r="J3093">
        <f>YEAR(shipments[[#This Row],[Shipdate]])</f>
        <v>2023</v>
      </c>
      <c r="K3093">
        <f>MONTH(shipments[[#This Row],[Shipdate]])</f>
        <v>2</v>
      </c>
      <c r="L3093" t="str">
        <f>TEXT(shipments[[#This Row],[Shipdate]],"mmmm")</f>
        <v>February</v>
      </c>
      <c r="M3093">
        <f>_xlfn.XLOOKUP(shipments[[#This Row],[PID]],products[PID],products[Cost_per_box],"NA",0)</f>
        <v>2.65</v>
      </c>
      <c r="N3093">
        <f>shipments[[#This Row],[Boxes]]*shipments[[#This Row],[Cost Per Box]]</f>
        <v>1478.7</v>
      </c>
      <c r="O3093">
        <f>shipments[[#This Row],[Sales Amount]]-shipments[[#This Row],[Total Cost]]</f>
        <v>9663.2999999999993</v>
      </c>
      <c r="P3093" s="9">
        <f>shipments[[#This Row],[Profit]]/shipments[[#This Row],[Sales Amount]]</f>
        <v>0.86728594507269785</v>
      </c>
    </row>
    <row r="3094" spans="1:16" x14ac:dyDescent="1">
      <c r="A3094" t="s">
        <v>3135</v>
      </c>
      <c r="B3094" t="s">
        <v>8050</v>
      </c>
      <c r="C3094" t="s">
        <v>8031</v>
      </c>
      <c r="D3094" t="s">
        <v>8032</v>
      </c>
      <c r="E3094" s="1">
        <v>45506</v>
      </c>
      <c r="F3094">
        <v>8185.5</v>
      </c>
      <c r="G3094">
        <v>390</v>
      </c>
      <c r="H3094" t="s">
        <v>17</v>
      </c>
      <c r="I3094" t="str">
        <f>_xlfn.XLOOKUP(shipments[[#This Row],[SPID]],people[SPID],people[Sales_person],"NA",0)</f>
        <v>Andria Kimpton</v>
      </c>
      <c r="J3094">
        <f>YEAR(shipments[[#This Row],[Shipdate]])</f>
        <v>2024</v>
      </c>
      <c r="K3094">
        <f>MONTH(shipments[[#This Row],[Shipdate]])</f>
        <v>8</v>
      </c>
      <c r="L3094" t="str">
        <f>TEXT(shipments[[#This Row],[Shipdate]],"mmmm")</f>
        <v>August</v>
      </c>
      <c r="M3094">
        <f>_xlfn.XLOOKUP(shipments[[#This Row],[PID]],products[PID],products[Cost_per_box],"NA",0)</f>
        <v>2.65</v>
      </c>
      <c r="N3094">
        <f>shipments[[#This Row],[Boxes]]*shipments[[#This Row],[Cost Per Box]]</f>
        <v>1033.5</v>
      </c>
      <c r="O3094">
        <f>shipments[[#This Row],[Sales Amount]]-shipments[[#This Row],[Total Cost]]</f>
        <v>7152</v>
      </c>
      <c r="P3094" s="9">
        <f>shipments[[#This Row],[Profit]]/shipments[[#This Row],[Sales Amount]]</f>
        <v>0.87374015026571372</v>
      </c>
    </row>
    <row r="3095" spans="1:16" x14ac:dyDescent="1">
      <c r="A3095" t="s">
        <v>3136</v>
      </c>
      <c r="B3095" t="s">
        <v>8050</v>
      </c>
      <c r="C3095" t="s">
        <v>8031</v>
      </c>
      <c r="D3095" t="s">
        <v>8032</v>
      </c>
      <c r="E3095" s="1">
        <v>45365</v>
      </c>
      <c r="F3095">
        <v>9708.75</v>
      </c>
      <c r="G3095">
        <v>511</v>
      </c>
      <c r="H3095" t="s">
        <v>6</v>
      </c>
      <c r="I3095" t="str">
        <f>_xlfn.XLOOKUP(shipments[[#This Row],[SPID]],people[SPID],people[Sales_person],"NA",0)</f>
        <v>Andria Kimpton</v>
      </c>
      <c r="J3095">
        <f>YEAR(shipments[[#This Row],[Shipdate]])</f>
        <v>2024</v>
      </c>
      <c r="K3095">
        <f>MONTH(shipments[[#This Row],[Shipdate]])</f>
        <v>3</v>
      </c>
      <c r="L3095" t="str">
        <f>TEXT(shipments[[#This Row],[Shipdate]],"mmmm")</f>
        <v>March</v>
      </c>
      <c r="M3095">
        <f>_xlfn.XLOOKUP(shipments[[#This Row],[PID]],products[PID],products[Cost_per_box],"NA",0)</f>
        <v>2.65</v>
      </c>
      <c r="N3095">
        <f>shipments[[#This Row],[Boxes]]*shipments[[#This Row],[Cost Per Box]]</f>
        <v>1354.1499999999999</v>
      </c>
      <c r="O3095">
        <f>shipments[[#This Row],[Sales Amount]]-shipments[[#This Row],[Total Cost]]</f>
        <v>8354.6</v>
      </c>
      <c r="P3095" s="9">
        <f>shipments[[#This Row],[Profit]]/shipments[[#This Row],[Sales Amount]]</f>
        <v>0.8605227243465946</v>
      </c>
    </row>
    <row r="3096" spans="1:16" x14ac:dyDescent="1">
      <c r="A3096" t="s">
        <v>3137</v>
      </c>
      <c r="B3096" t="s">
        <v>8050</v>
      </c>
      <c r="C3096" t="s">
        <v>8031</v>
      </c>
      <c r="D3096" t="s">
        <v>8035</v>
      </c>
      <c r="E3096" s="1">
        <v>45288</v>
      </c>
      <c r="F3096">
        <v>6777</v>
      </c>
      <c r="G3096">
        <v>309</v>
      </c>
      <c r="H3096" t="s">
        <v>6</v>
      </c>
      <c r="I3096" t="str">
        <f>_xlfn.XLOOKUP(shipments[[#This Row],[SPID]],people[SPID],people[Sales_person],"NA",0)</f>
        <v>Andria Kimpton</v>
      </c>
      <c r="J3096">
        <f>YEAR(shipments[[#This Row],[Shipdate]])</f>
        <v>2023</v>
      </c>
      <c r="K3096">
        <f>MONTH(shipments[[#This Row],[Shipdate]])</f>
        <v>12</v>
      </c>
      <c r="L3096" t="str">
        <f>TEXT(shipments[[#This Row],[Shipdate]],"mmmm")</f>
        <v>December</v>
      </c>
      <c r="M3096">
        <f>_xlfn.XLOOKUP(shipments[[#This Row],[PID]],products[PID],products[Cost_per_box],"NA",0)</f>
        <v>2.65</v>
      </c>
      <c r="N3096">
        <f>shipments[[#This Row],[Boxes]]*shipments[[#This Row],[Cost Per Box]]</f>
        <v>818.85</v>
      </c>
      <c r="O3096">
        <f>shipments[[#This Row],[Sales Amount]]-shipments[[#This Row],[Total Cost]]</f>
        <v>5958.15</v>
      </c>
      <c r="P3096" s="9">
        <f>shipments[[#This Row],[Profit]]/shipments[[#This Row],[Sales Amount]]</f>
        <v>0.87917220008853469</v>
      </c>
    </row>
    <row r="3097" spans="1:16" x14ac:dyDescent="1">
      <c r="A3097" t="s">
        <v>3138</v>
      </c>
      <c r="B3097" t="s">
        <v>8050</v>
      </c>
      <c r="C3097" t="s">
        <v>8010</v>
      </c>
      <c r="D3097" t="s">
        <v>8032</v>
      </c>
      <c r="E3097" s="1">
        <v>45404</v>
      </c>
      <c r="F3097">
        <v>3654</v>
      </c>
      <c r="G3097">
        <v>244</v>
      </c>
      <c r="H3097" t="s">
        <v>6</v>
      </c>
      <c r="I3097" t="str">
        <f>_xlfn.XLOOKUP(shipments[[#This Row],[SPID]],people[SPID],people[Sales_person],"NA",0)</f>
        <v>Andria Kimpton</v>
      </c>
      <c r="J3097">
        <f>YEAR(shipments[[#This Row],[Shipdate]])</f>
        <v>2024</v>
      </c>
      <c r="K3097">
        <f>MONTH(shipments[[#This Row],[Shipdate]])</f>
        <v>4</v>
      </c>
      <c r="L3097" t="str">
        <f>TEXT(shipments[[#This Row],[Shipdate]],"mmmm")</f>
        <v>April</v>
      </c>
      <c r="M3097">
        <f>_xlfn.XLOOKUP(shipments[[#This Row],[PID]],products[PID],products[Cost_per_box],"NA",0)</f>
        <v>5.26</v>
      </c>
      <c r="N3097">
        <f>shipments[[#This Row],[Boxes]]*shipments[[#This Row],[Cost Per Box]]</f>
        <v>1283.44</v>
      </c>
      <c r="O3097">
        <f>shipments[[#This Row],[Sales Amount]]-shipments[[#This Row],[Total Cost]]</f>
        <v>2370.56</v>
      </c>
      <c r="P3097" s="9">
        <f>shipments[[#This Row],[Profit]]/shipments[[#This Row],[Sales Amount]]</f>
        <v>0.64875752599890535</v>
      </c>
    </row>
    <row r="3098" spans="1:16" x14ac:dyDescent="1">
      <c r="A3098" t="s">
        <v>3139</v>
      </c>
      <c r="B3098" t="s">
        <v>8050</v>
      </c>
      <c r="C3098" t="s">
        <v>8010</v>
      </c>
      <c r="D3098" t="s">
        <v>8033</v>
      </c>
      <c r="E3098" s="1">
        <v>45047</v>
      </c>
      <c r="F3098">
        <v>1122.75</v>
      </c>
      <c r="G3098">
        <v>75</v>
      </c>
      <c r="H3098" t="s">
        <v>6</v>
      </c>
      <c r="I3098" t="str">
        <f>_xlfn.XLOOKUP(shipments[[#This Row],[SPID]],people[SPID],people[Sales_person],"NA",0)</f>
        <v>Andria Kimpton</v>
      </c>
      <c r="J3098">
        <f>YEAR(shipments[[#This Row],[Shipdate]])</f>
        <v>2023</v>
      </c>
      <c r="K3098">
        <f>MONTH(shipments[[#This Row],[Shipdate]])</f>
        <v>5</v>
      </c>
      <c r="L3098" t="str">
        <f>TEXT(shipments[[#This Row],[Shipdate]],"mmmm")</f>
        <v>May</v>
      </c>
      <c r="M3098">
        <f>_xlfn.XLOOKUP(shipments[[#This Row],[PID]],products[PID],products[Cost_per_box],"NA",0)</f>
        <v>5.26</v>
      </c>
      <c r="N3098">
        <f>shipments[[#This Row],[Boxes]]*shipments[[#This Row],[Cost Per Box]]</f>
        <v>394.5</v>
      </c>
      <c r="O3098">
        <f>shipments[[#This Row],[Sales Amount]]-shipments[[#This Row],[Total Cost]]</f>
        <v>728.25</v>
      </c>
      <c r="P3098" s="9">
        <f>shipments[[#This Row],[Profit]]/shipments[[#This Row],[Sales Amount]]</f>
        <v>0.64863059452237803</v>
      </c>
    </row>
    <row r="3099" spans="1:16" x14ac:dyDescent="1">
      <c r="A3099" t="s">
        <v>3140</v>
      </c>
      <c r="B3099" t="s">
        <v>8050</v>
      </c>
      <c r="C3099" t="s">
        <v>8010</v>
      </c>
      <c r="D3099" t="s">
        <v>8033</v>
      </c>
      <c r="E3099" s="1">
        <v>45056</v>
      </c>
      <c r="F3099">
        <v>1500.75</v>
      </c>
      <c r="G3099">
        <v>116</v>
      </c>
      <c r="H3099" t="s">
        <v>6</v>
      </c>
      <c r="I3099" t="str">
        <f>_xlfn.XLOOKUP(shipments[[#This Row],[SPID]],people[SPID],people[Sales_person],"NA",0)</f>
        <v>Andria Kimpton</v>
      </c>
      <c r="J3099">
        <f>YEAR(shipments[[#This Row],[Shipdate]])</f>
        <v>2023</v>
      </c>
      <c r="K3099">
        <f>MONTH(shipments[[#This Row],[Shipdate]])</f>
        <v>5</v>
      </c>
      <c r="L3099" t="str">
        <f>TEXT(shipments[[#This Row],[Shipdate]],"mmmm")</f>
        <v>May</v>
      </c>
      <c r="M3099">
        <f>_xlfn.XLOOKUP(shipments[[#This Row],[PID]],products[PID],products[Cost_per_box],"NA",0)</f>
        <v>5.26</v>
      </c>
      <c r="N3099">
        <f>shipments[[#This Row],[Boxes]]*shipments[[#This Row],[Cost Per Box]]</f>
        <v>610.16</v>
      </c>
      <c r="O3099">
        <f>shipments[[#This Row],[Sales Amount]]-shipments[[#This Row],[Total Cost]]</f>
        <v>890.59</v>
      </c>
      <c r="P3099" s="9">
        <f>shipments[[#This Row],[Profit]]/shipments[[#This Row],[Sales Amount]]</f>
        <v>0.59342995169082124</v>
      </c>
    </row>
    <row r="3100" spans="1:16" x14ac:dyDescent="1">
      <c r="A3100" t="s">
        <v>3141</v>
      </c>
      <c r="B3100" t="s">
        <v>8050</v>
      </c>
      <c r="C3100" t="s">
        <v>8010</v>
      </c>
      <c r="D3100" t="s">
        <v>8033</v>
      </c>
      <c r="E3100" s="1">
        <v>45159</v>
      </c>
      <c r="F3100">
        <v>1246.5</v>
      </c>
      <c r="G3100">
        <v>78</v>
      </c>
      <c r="H3100" t="s">
        <v>6</v>
      </c>
      <c r="I3100" t="str">
        <f>_xlfn.XLOOKUP(shipments[[#This Row],[SPID]],people[SPID],people[Sales_person],"NA",0)</f>
        <v>Andria Kimpton</v>
      </c>
      <c r="J3100">
        <f>YEAR(shipments[[#This Row],[Shipdate]])</f>
        <v>2023</v>
      </c>
      <c r="K3100">
        <f>MONTH(shipments[[#This Row],[Shipdate]])</f>
        <v>8</v>
      </c>
      <c r="L3100" t="str">
        <f>TEXT(shipments[[#This Row],[Shipdate]],"mmmm")</f>
        <v>August</v>
      </c>
      <c r="M3100">
        <f>_xlfn.XLOOKUP(shipments[[#This Row],[PID]],products[PID],products[Cost_per_box],"NA",0)</f>
        <v>5.26</v>
      </c>
      <c r="N3100">
        <f>shipments[[#This Row],[Boxes]]*shipments[[#This Row],[Cost Per Box]]</f>
        <v>410.28</v>
      </c>
      <c r="O3100">
        <f>shipments[[#This Row],[Sales Amount]]-shipments[[#This Row],[Total Cost]]</f>
        <v>836.22</v>
      </c>
      <c r="P3100" s="9">
        <f>shipments[[#This Row],[Profit]]/shipments[[#This Row],[Sales Amount]]</f>
        <v>0.67085439229843569</v>
      </c>
    </row>
    <row r="3101" spans="1:16" x14ac:dyDescent="1">
      <c r="A3101" t="s">
        <v>3142</v>
      </c>
      <c r="B3101" t="s">
        <v>8050</v>
      </c>
      <c r="C3101" t="s">
        <v>8011</v>
      </c>
      <c r="D3101" t="s">
        <v>8033</v>
      </c>
      <c r="E3101" s="1">
        <v>45092</v>
      </c>
      <c r="F3101">
        <v>3327.75</v>
      </c>
      <c r="G3101">
        <v>196</v>
      </c>
      <c r="H3101" t="s">
        <v>6</v>
      </c>
      <c r="I3101" t="str">
        <f>_xlfn.XLOOKUP(shipments[[#This Row],[SPID]],people[SPID],people[Sales_person],"NA",0)</f>
        <v>Andria Kimpton</v>
      </c>
      <c r="J3101">
        <f>YEAR(shipments[[#This Row],[Shipdate]])</f>
        <v>2023</v>
      </c>
      <c r="K3101">
        <f>MONTH(shipments[[#This Row],[Shipdate]])</f>
        <v>6</v>
      </c>
      <c r="L3101" t="str">
        <f>TEXT(shipments[[#This Row],[Shipdate]],"mmmm")</f>
        <v>June</v>
      </c>
      <c r="M3101">
        <f>_xlfn.XLOOKUP(shipments[[#This Row],[PID]],products[PID],products[Cost_per_box],"NA",0)</f>
        <v>7.48</v>
      </c>
      <c r="N3101">
        <f>shipments[[#This Row],[Boxes]]*shipments[[#This Row],[Cost Per Box]]</f>
        <v>1466.0800000000002</v>
      </c>
      <c r="O3101">
        <f>shipments[[#This Row],[Sales Amount]]-shipments[[#This Row],[Total Cost]]</f>
        <v>1861.6699999999998</v>
      </c>
      <c r="P3101" s="9">
        <f>shipments[[#This Row],[Profit]]/shipments[[#This Row],[Sales Amount]]</f>
        <v>0.55943805874840358</v>
      </c>
    </row>
    <row r="3102" spans="1:16" x14ac:dyDescent="1">
      <c r="A3102" t="s">
        <v>3143</v>
      </c>
      <c r="B3102" t="s">
        <v>8050</v>
      </c>
      <c r="C3102" t="s">
        <v>8012</v>
      </c>
      <c r="D3102" t="s">
        <v>8036</v>
      </c>
      <c r="E3102" s="1">
        <v>44979</v>
      </c>
      <c r="F3102">
        <v>2841.75</v>
      </c>
      <c r="G3102">
        <v>316</v>
      </c>
      <c r="H3102" t="s">
        <v>6</v>
      </c>
      <c r="I3102" t="str">
        <f>_xlfn.XLOOKUP(shipments[[#This Row],[SPID]],people[SPID],people[Sales_person],"NA",0)</f>
        <v>Andria Kimpton</v>
      </c>
      <c r="J3102">
        <f>YEAR(shipments[[#This Row],[Shipdate]])</f>
        <v>2023</v>
      </c>
      <c r="K3102">
        <f>MONTH(shipments[[#This Row],[Shipdate]])</f>
        <v>2</v>
      </c>
      <c r="L3102" t="str">
        <f>TEXT(shipments[[#This Row],[Shipdate]],"mmmm")</f>
        <v>February</v>
      </c>
      <c r="M3102">
        <f>_xlfn.XLOOKUP(shipments[[#This Row],[PID]],products[PID],products[Cost_per_box],"NA",0)</f>
        <v>5.15</v>
      </c>
      <c r="N3102">
        <f>shipments[[#This Row],[Boxes]]*shipments[[#This Row],[Cost Per Box]]</f>
        <v>1627.4</v>
      </c>
      <c r="O3102">
        <f>shipments[[#This Row],[Sales Amount]]-shipments[[#This Row],[Total Cost]]</f>
        <v>1214.3499999999999</v>
      </c>
      <c r="P3102" s="9">
        <f>shipments[[#This Row],[Profit]]/shipments[[#This Row],[Sales Amount]]</f>
        <v>0.42732471188528193</v>
      </c>
    </row>
    <row r="3103" spans="1:16" x14ac:dyDescent="1">
      <c r="A3103" t="s">
        <v>3144</v>
      </c>
      <c r="B3103" t="s">
        <v>8050</v>
      </c>
      <c r="C3103" t="s">
        <v>8013</v>
      </c>
      <c r="D3103" t="s">
        <v>8033</v>
      </c>
      <c r="E3103" s="1">
        <v>45517</v>
      </c>
      <c r="F3103">
        <v>2319.75</v>
      </c>
      <c r="G3103">
        <v>332</v>
      </c>
      <c r="H3103" t="s">
        <v>17</v>
      </c>
      <c r="I3103" t="str">
        <f>_xlfn.XLOOKUP(shipments[[#This Row],[SPID]],people[SPID],people[Sales_person],"NA",0)</f>
        <v>Andria Kimpton</v>
      </c>
      <c r="J3103">
        <f>YEAR(shipments[[#This Row],[Shipdate]])</f>
        <v>2024</v>
      </c>
      <c r="K3103">
        <f>MONTH(shipments[[#This Row],[Shipdate]])</f>
        <v>8</v>
      </c>
      <c r="L3103" t="str">
        <f>TEXT(shipments[[#This Row],[Shipdate]],"mmmm")</f>
        <v>August</v>
      </c>
      <c r="M3103">
        <f>_xlfn.XLOOKUP(shipments[[#This Row],[PID]],products[PID],products[Cost_per_box],"NA",0)</f>
        <v>3.85</v>
      </c>
      <c r="N3103">
        <f>shipments[[#This Row],[Boxes]]*shipments[[#This Row],[Cost Per Box]]</f>
        <v>1278.2</v>
      </c>
      <c r="O3103">
        <f>shipments[[#This Row],[Sales Amount]]-shipments[[#This Row],[Total Cost]]</f>
        <v>1041.55</v>
      </c>
      <c r="P3103" s="9">
        <f>shipments[[#This Row],[Profit]]/shipments[[#This Row],[Sales Amount]]</f>
        <v>0.44899234831339579</v>
      </c>
    </row>
    <row r="3104" spans="1:16" x14ac:dyDescent="1">
      <c r="A3104" t="s">
        <v>3145</v>
      </c>
      <c r="B3104" t="s">
        <v>8050</v>
      </c>
      <c r="C3104" t="s">
        <v>8013</v>
      </c>
      <c r="D3104" t="s">
        <v>8033</v>
      </c>
      <c r="E3104" s="1">
        <v>45126</v>
      </c>
      <c r="F3104">
        <v>6603.75</v>
      </c>
      <c r="G3104">
        <v>826</v>
      </c>
      <c r="H3104" t="s">
        <v>6</v>
      </c>
      <c r="I3104" t="str">
        <f>_xlfn.XLOOKUP(shipments[[#This Row],[SPID]],people[SPID],people[Sales_person],"NA",0)</f>
        <v>Andria Kimpton</v>
      </c>
      <c r="J3104">
        <f>YEAR(shipments[[#This Row],[Shipdate]])</f>
        <v>2023</v>
      </c>
      <c r="K3104">
        <f>MONTH(shipments[[#This Row],[Shipdate]])</f>
        <v>7</v>
      </c>
      <c r="L3104" t="str">
        <f>TEXT(shipments[[#This Row],[Shipdate]],"mmmm")</f>
        <v>July</v>
      </c>
      <c r="M3104">
        <f>_xlfn.XLOOKUP(shipments[[#This Row],[PID]],products[PID],products[Cost_per_box],"NA",0)</f>
        <v>3.85</v>
      </c>
      <c r="N3104">
        <f>shipments[[#This Row],[Boxes]]*shipments[[#This Row],[Cost Per Box]]</f>
        <v>3180.1</v>
      </c>
      <c r="O3104">
        <f>shipments[[#This Row],[Sales Amount]]-shipments[[#This Row],[Total Cost]]</f>
        <v>3423.65</v>
      </c>
      <c r="P3104" s="9">
        <f>shipments[[#This Row],[Profit]]/shipments[[#This Row],[Sales Amount]]</f>
        <v>0.51844028014385768</v>
      </c>
    </row>
    <row r="3105" spans="1:16" x14ac:dyDescent="1">
      <c r="A3105" t="s">
        <v>3146</v>
      </c>
      <c r="B3105" t="s">
        <v>8050</v>
      </c>
      <c r="C3105" t="s">
        <v>8013</v>
      </c>
      <c r="D3105" t="s">
        <v>8036</v>
      </c>
      <c r="E3105" s="1">
        <v>45118</v>
      </c>
      <c r="F3105">
        <v>3669.75</v>
      </c>
      <c r="G3105">
        <v>525</v>
      </c>
      <c r="H3105" t="s">
        <v>6</v>
      </c>
      <c r="I3105" t="str">
        <f>_xlfn.XLOOKUP(shipments[[#This Row],[SPID]],people[SPID],people[Sales_person],"NA",0)</f>
        <v>Andria Kimpton</v>
      </c>
      <c r="J3105">
        <f>YEAR(shipments[[#This Row],[Shipdate]])</f>
        <v>2023</v>
      </c>
      <c r="K3105">
        <f>MONTH(shipments[[#This Row],[Shipdate]])</f>
        <v>7</v>
      </c>
      <c r="L3105" t="str">
        <f>TEXT(shipments[[#This Row],[Shipdate]],"mmmm")</f>
        <v>July</v>
      </c>
      <c r="M3105">
        <f>_xlfn.XLOOKUP(shipments[[#This Row],[PID]],products[PID],products[Cost_per_box],"NA",0)</f>
        <v>3.85</v>
      </c>
      <c r="N3105">
        <f>shipments[[#This Row],[Boxes]]*shipments[[#This Row],[Cost Per Box]]</f>
        <v>2021.25</v>
      </c>
      <c r="O3105">
        <f>shipments[[#This Row],[Sales Amount]]-shipments[[#This Row],[Total Cost]]</f>
        <v>1648.5</v>
      </c>
      <c r="P3105" s="9">
        <f>shipments[[#This Row],[Profit]]/shipments[[#This Row],[Sales Amount]]</f>
        <v>0.44921316165951358</v>
      </c>
    </row>
    <row r="3106" spans="1:16" x14ac:dyDescent="1">
      <c r="A3106" t="s">
        <v>3147</v>
      </c>
      <c r="B3106" t="s">
        <v>8050</v>
      </c>
      <c r="C3106" t="s">
        <v>8013</v>
      </c>
      <c r="D3106" t="s">
        <v>8037</v>
      </c>
      <c r="E3106" s="1">
        <v>45552</v>
      </c>
      <c r="F3106">
        <v>848.25</v>
      </c>
      <c r="G3106">
        <v>122</v>
      </c>
      <c r="H3106" t="s">
        <v>25</v>
      </c>
      <c r="I3106" t="str">
        <f>_xlfn.XLOOKUP(shipments[[#This Row],[SPID]],people[SPID],people[Sales_person],"NA",0)</f>
        <v>Andria Kimpton</v>
      </c>
      <c r="J3106">
        <f>YEAR(shipments[[#This Row],[Shipdate]])</f>
        <v>2024</v>
      </c>
      <c r="K3106">
        <f>MONTH(shipments[[#This Row],[Shipdate]])</f>
        <v>9</v>
      </c>
      <c r="L3106" t="str">
        <f>TEXT(shipments[[#This Row],[Shipdate]],"mmmm")</f>
        <v>September</v>
      </c>
      <c r="M3106">
        <f>_xlfn.XLOOKUP(shipments[[#This Row],[PID]],products[PID],products[Cost_per_box],"NA",0)</f>
        <v>3.85</v>
      </c>
      <c r="N3106">
        <f>shipments[[#This Row],[Boxes]]*shipments[[#This Row],[Cost Per Box]]</f>
        <v>469.7</v>
      </c>
      <c r="O3106">
        <f>shipments[[#This Row],[Sales Amount]]-shipments[[#This Row],[Total Cost]]</f>
        <v>378.55</v>
      </c>
      <c r="P3106" s="9">
        <f>shipments[[#This Row],[Profit]]/shipments[[#This Row],[Sales Amount]]</f>
        <v>0.44627173592690833</v>
      </c>
    </row>
    <row r="3107" spans="1:16" x14ac:dyDescent="1">
      <c r="A3107" t="s">
        <v>3148</v>
      </c>
      <c r="B3107" t="s">
        <v>8050</v>
      </c>
      <c r="C3107" t="s">
        <v>8014</v>
      </c>
      <c r="D3107" t="s">
        <v>8032</v>
      </c>
      <c r="E3107" s="1">
        <v>44965</v>
      </c>
      <c r="F3107">
        <v>2709</v>
      </c>
      <c r="G3107">
        <v>339</v>
      </c>
      <c r="H3107" t="s">
        <v>6</v>
      </c>
      <c r="I3107" t="str">
        <f>_xlfn.XLOOKUP(shipments[[#This Row],[SPID]],people[SPID],people[Sales_person],"NA",0)</f>
        <v>Andria Kimpton</v>
      </c>
      <c r="J3107">
        <f>YEAR(shipments[[#This Row],[Shipdate]])</f>
        <v>2023</v>
      </c>
      <c r="K3107">
        <f>MONTH(shipments[[#This Row],[Shipdate]])</f>
        <v>2</v>
      </c>
      <c r="L3107" t="str">
        <f>TEXT(shipments[[#This Row],[Shipdate]],"mmmm")</f>
        <v>February</v>
      </c>
      <c r="M3107">
        <f>_xlfn.XLOOKUP(shipments[[#This Row],[PID]],products[PID],products[Cost_per_box],"NA",0)</f>
        <v>5.72</v>
      </c>
      <c r="N3107">
        <f>shipments[[#This Row],[Boxes]]*shipments[[#This Row],[Cost Per Box]]</f>
        <v>1939.08</v>
      </c>
      <c r="O3107">
        <f>shipments[[#This Row],[Sales Amount]]-shipments[[#This Row],[Total Cost]]</f>
        <v>769.92000000000007</v>
      </c>
      <c r="P3107" s="9">
        <f>shipments[[#This Row],[Profit]]/shipments[[#This Row],[Sales Amount]]</f>
        <v>0.28420819490586935</v>
      </c>
    </row>
    <row r="3108" spans="1:16" x14ac:dyDescent="1">
      <c r="A3108" t="s">
        <v>3149</v>
      </c>
      <c r="B3108" t="s">
        <v>8050</v>
      </c>
      <c r="C3108" t="s">
        <v>8014</v>
      </c>
      <c r="D3108" t="s">
        <v>8036</v>
      </c>
      <c r="E3108" s="1">
        <v>45127</v>
      </c>
      <c r="F3108">
        <v>486</v>
      </c>
      <c r="G3108">
        <v>70</v>
      </c>
      <c r="H3108" t="s">
        <v>6</v>
      </c>
      <c r="I3108" t="str">
        <f>_xlfn.XLOOKUP(shipments[[#This Row],[SPID]],people[SPID],people[Sales_person],"NA",0)</f>
        <v>Andria Kimpton</v>
      </c>
      <c r="J3108">
        <f>YEAR(shipments[[#This Row],[Shipdate]])</f>
        <v>2023</v>
      </c>
      <c r="K3108">
        <f>MONTH(shipments[[#This Row],[Shipdate]])</f>
        <v>7</v>
      </c>
      <c r="L3108" t="str">
        <f>TEXT(shipments[[#This Row],[Shipdate]],"mmmm")</f>
        <v>July</v>
      </c>
      <c r="M3108">
        <f>_xlfn.XLOOKUP(shipments[[#This Row],[PID]],products[PID],products[Cost_per_box],"NA",0)</f>
        <v>5.72</v>
      </c>
      <c r="N3108">
        <f>shipments[[#This Row],[Boxes]]*shipments[[#This Row],[Cost Per Box]]</f>
        <v>400.4</v>
      </c>
      <c r="O3108">
        <f>shipments[[#This Row],[Sales Amount]]-shipments[[#This Row],[Total Cost]]</f>
        <v>85.600000000000023</v>
      </c>
      <c r="P3108" s="9">
        <f>shipments[[#This Row],[Profit]]/shipments[[#This Row],[Sales Amount]]</f>
        <v>0.1761316872427984</v>
      </c>
    </row>
    <row r="3109" spans="1:16" x14ac:dyDescent="1">
      <c r="A3109" t="s">
        <v>3150</v>
      </c>
      <c r="B3109" t="s">
        <v>8050</v>
      </c>
      <c r="C3109" t="s">
        <v>8014</v>
      </c>
      <c r="D3109" t="s">
        <v>8036</v>
      </c>
      <c r="E3109" s="1">
        <v>44942</v>
      </c>
      <c r="F3109">
        <v>3820.5</v>
      </c>
      <c r="G3109">
        <v>765</v>
      </c>
      <c r="H3109" t="s">
        <v>6</v>
      </c>
      <c r="I3109" t="str">
        <f>_xlfn.XLOOKUP(shipments[[#This Row],[SPID]],people[SPID],people[Sales_person],"NA",0)</f>
        <v>Andria Kimpton</v>
      </c>
      <c r="J3109">
        <f>YEAR(shipments[[#This Row],[Shipdate]])</f>
        <v>2023</v>
      </c>
      <c r="K3109">
        <f>MONTH(shipments[[#This Row],[Shipdate]])</f>
        <v>1</v>
      </c>
      <c r="L3109" t="str">
        <f>TEXT(shipments[[#This Row],[Shipdate]],"mmmm")</f>
        <v>January</v>
      </c>
      <c r="M3109">
        <f>_xlfn.XLOOKUP(shipments[[#This Row],[PID]],products[PID],products[Cost_per_box],"NA",0)</f>
        <v>5.72</v>
      </c>
      <c r="N3109">
        <f>shipments[[#This Row],[Boxes]]*shipments[[#This Row],[Cost Per Box]]</f>
        <v>4375.8</v>
      </c>
      <c r="O3109">
        <f>shipments[[#This Row],[Sales Amount]]-shipments[[#This Row],[Total Cost]]</f>
        <v>-555.30000000000018</v>
      </c>
      <c r="P3109" s="9">
        <f>shipments[[#This Row],[Profit]]/shipments[[#This Row],[Sales Amount]]</f>
        <v>-0.14534746760895176</v>
      </c>
    </row>
    <row r="3110" spans="1:16" x14ac:dyDescent="1">
      <c r="A3110" t="s">
        <v>3151</v>
      </c>
      <c r="B3110" t="s">
        <v>8050</v>
      </c>
      <c r="C3110" t="s">
        <v>8014</v>
      </c>
      <c r="D3110" t="s">
        <v>8037</v>
      </c>
      <c r="E3110" s="1">
        <v>45450</v>
      </c>
      <c r="F3110">
        <v>4369.5</v>
      </c>
      <c r="G3110">
        <v>486</v>
      </c>
      <c r="H3110" t="s">
        <v>6</v>
      </c>
      <c r="I3110" t="str">
        <f>_xlfn.XLOOKUP(shipments[[#This Row],[SPID]],people[SPID],people[Sales_person],"NA",0)</f>
        <v>Andria Kimpton</v>
      </c>
      <c r="J3110">
        <f>YEAR(shipments[[#This Row],[Shipdate]])</f>
        <v>2024</v>
      </c>
      <c r="K3110">
        <f>MONTH(shipments[[#This Row],[Shipdate]])</f>
        <v>6</v>
      </c>
      <c r="L3110" t="str">
        <f>TEXT(shipments[[#This Row],[Shipdate]],"mmmm")</f>
        <v>June</v>
      </c>
      <c r="M3110">
        <f>_xlfn.XLOOKUP(shipments[[#This Row],[PID]],products[PID],products[Cost_per_box],"NA",0)</f>
        <v>5.72</v>
      </c>
      <c r="N3110">
        <f>shipments[[#This Row],[Boxes]]*shipments[[#This Row],[Cost Per Box]]</f>
        <v>2779.92</v>
      </c>
      <c r="O3110">
        <f>shipments[[#This Row],[Sales Amount]]-shipments[[#This Row],[Total Cost]]</f>
        <v>1589.58</v>
      </c>
      <c r="P3110" s="9">
        <f>shipments[[#This Row],[Profit]]/shipments[[#This Row],[Sales Amount]]</f>
        <v>0.36378990731204941</v>
      </c>
    </row>
    <row r="3111" spans="1:16" x14ac:dyDescent="1">
      <c r="A3111" t="s">
        <v>3152</v>
      </c>
      <c r="B3111" t="s">
        <v>8050</v>
      </c>
      <c r="C3111" t="s">
        <v>8016</v>
      </c>
      <c r="D3111" t="s">
        <v>8033</v>
      </c>
      <c r="E3111" s="1">
        <v>45043</v>
      </c>
      <c r="F3111">
        <v>4848.75</v>
      </c>
      <c r="G3111">
        <v>180</v>
      </c>
      <c r="H3111" t="s">
        <v>6</v>
      </c>
      <c r="I3111" t="str">
        <f>_xlfn.XLOOKUP(shipments[[#This Row],[SPID]],people[SPID],people[Sales_person],"NA",0)</f>
        <v>Andria Kimpton</v>
      </c>
      <c r="J3111">
        <f>YEAR(shipments[[#This Row],[Shipdate]])</f>
        <v>2023</v>
      </c>
      <c r="K3111">
        <f>MONTH(shipments[[#This Row],[Shipdate]])</f>
        <v>4</v>
      </c>
      <c r="L3111" t="str">
        <f>TEXT(shipments[[#This Row],[Shipdate]],"mmmm")</f>
        <v>April</v>
      </c>
      <c r="M3111">
        <f>_xlfn.XLOOKUP(shipments[[#This Row],[PID]],products[PID],products[Cost_per_box],"NA",0)</f>
        <v>9.94</v>
      </c>
      <c r="N3111">
        <f>shipments[[#This Row],[Boxes]]*shipments[[#This Row],[Cost Per Box]]</f>
        <v>1789.1999999999998</v>
      </c>
      <c r="O3111">
        <f>shipments[[#This Row],[Sales Amount]]-shipments[[#This Row],[Total Cost]]</f>
        <v>3059.55</v>
      </c>
      <c r="P3111" s="9">
        <f>shipments[[#This Row],[Profit]]/shipments[[#This Row],[Sales Amount]]</f>
        <v>0.63099767981438515</v>
      </c>
    </row>
    <row r="3112" spans="1:16" x14ac:dyDescent="1">
      <c r="A3112" t="s">
        <v>3153</v>
      </c>
      <c r="B3112" t="s">
        <v>8050</v>
      </c>
      <c r="C3112" t="s">
        <v>8016</v>
      </c>
      <c r="D3112" t="s">
        <v>8037</v>
      </c>
      <c r="E3112" s="1">
        <v>45211</v>
      </c>
      <c r="F3112">
        <v>5402.25</v>
      </c>
      <c r="G3112">
        <v>226</v>
      </c>
      <c r="H3112" t="s">
        <v>6</v>
      </c>
      <c r="I3112" t="str">
        <f>_xlfn.XLOOKUP(shipments[[#This Row],[SPID]],people[SPID],people[Sales_person],"NA",0)</f>
        <v>Andria Kimpton</v>
      </c>
      <c r="J3112">
        <f>YEAR(shipments[[#This Row],[Shipdate]])</f>
        <v>2023</v>
      </c>
      <c r="K3112">
        <f>MONTH(shipments[[#This Row],[Shipdate]])</f>
        <v>10</v>
      </c>
      <c r="L3112" t="str">
        <f>TEXT(shipments[[#This Row],[Shipdate]],"mmmm")</f>
        <v>October</v>
      </c>
      <c r="M3112">
        <f>_xlfn.XLOOKUP(shipments[[#This Row],[PID]],products[PID],products[Cost_per_box],"NA",0)</f>
        <v>9.94</v>
      </c>
      <c r="N3112">
        <f>shipments[[#This Row],[Boxes]]*shipments[[#This Row],[Cost Per Box]]</f>
        <v>2246.44</v>
      </c>
      <c r="O3112">
        <f>shipments[[#This Row],[Sales Amount]]-shipments[[#This Row],[Total Cost]]</f>
        <v>3155.81</v>
      </c>
      <c r="P3112" s="9">
        <f>shipments[[#This Row],[Profit]]/shipments[[#This Row],[Sales Amount]]</f>
        <v>0.58416585681891808</v>
      </c>
    </row>
    <row r="3113" spans="1:16" x14ac:dyDescent="1">
      <c r="A3113" t="s">
        <v>3154</v>
      </c>
      <c r="B3113" t="s">
        <v>8050</v>
      </c>
      <c r="C3113" t="s">
        <v>8019</v>
      </c>
      <c r="D3113" t="s">
        <v>8037</v>
      </c>
      <c r="E3113" s="1">
        <v>45498</v>
      </c>
      <c r="F3113">
        <v>8781.75</v>
      </c>
      <c r="G3113">
        <v>549</v>
      </c>
      <c r="H3113" t="s">
        <v>17</v>
      </c>
      <c r="I3113" t="str">
        <f>_xlfn.XLOOKUP(shipments[[#This Row],[SPID]],people[SPID],people[Sales_person],"NA",0)</f>
        <v>Andria Kimpton</v>
      </c>
      <c r="J3113">
        <f>YEAR(shipments[[#This Row],[Shipdate]])</f>
        <v>2024</v>
      </c>
      <c r="K3113">
        <f>MONTH(shipments[[#This Row],[Shipdate]])</f>
        <v>7</v>
      </c>
      <c r="L3113" t="str">
        <f>TEXT(shipments[[#This Row],[Shipdate]],"mmmm")</f>
        <v>July</v>
      </c>
      <c r="M3113">
        <f>_xlfn.XLOOKUP(shipments[[#This Row],[PID]],products[PID],products[Cost_per_box],"NA",0)</f>
        <v>8.2200000000000006</v>
      </c>
      <c r="N3113">
        <f>shipments[[#This Row],[Boxes]]*shipments[[#This Row],[Cost Per Box]]</f>
        <v>4512.7800000000007</v>
      </c>
      <c r="O3113">
        <f>shipments[[#This Row],[Sales Amount]]-shipments[[#This Row],[Total Cost]]</f>
        <v>4268.9699999999993</v>
      </c>
      <c r="P3113" s="9">
        <f>shipments[[#This Row],[Profit]]/shipments[[#This Row],[Sales Amount]]</f>
        <v>0.48611837048424283</v>
      </c>
    </row>
    <row r="3114" spans="1:16" x14ac:dyDescent="1">
      <c r="A3114" t="s">
        <v>3155</v>
      </c>
      <c r="B3114" t="s">
        <v>8050</v>
      </c>
      <c r="C3114" t="s">
        <v>8019</v>
      </c>
      <c r="D3114" t="s">
        <v>8034</v>
      </c>
      <c r="E3114" s="1">
        <v>45363</v>
      </c>
      <c r="F3114">
        <v>10698.75</v>
      </c>
      <c r="G3114">
        <v>892</v>
      </c>
      <c r="H3114" t="s">
        <v>6</v>
      </c>
      <c r="I3114" t="str">
        <f>_xlfn.XLOOKUP(shipments[[#This Row],[SPID]],people[SPID],people[Sales_person],"NA",0)</f>
        <v>Andria Kimpton</v>
      </c>
      <c r="J3114">
        <f>YEAR(shipments[[#This Row],[Shipdate]])</f>
        <v>2024</v>
      </c>
      <c r="K3114">
        <f>MONTH(shipments[[#This Row],[Shipdate]])</f>
        <v>3</v>
      </c>
      <c r="L3114" t="str">
        <f>TEXT(shipments[[#This Row],[Shipdate]],"mmmm")</f>
        <v>March</v>
      </c>
      <c r="M3114">
        <f>_xlfn.XLOOKUP(shipments[[#This Row],[PID]],products[PID],products[Cost_per_box],"NA",0)</f>
        <v>8.2200000000000006</v>
      </c>
      <c r="N3114">
        <f>shipments[[#This Row],[Boxes]]*shipments[[#This Row],[Cost Per Box]]</f>
        <v>7332.2400000000007</v>
      </c>
      <c r="O3114">
        <f>shipments[[#This Row],[Sales Amount]]-shipments[[#This Row],[Total Cost]]</f>
        <v>3366.5099999999993</v>
      </c>
      <c r="P3114" s="9">
        <f>shipments[[#This Row],[Profit]]/shipments[[#This Row],[Sales Amount]]</f>
        <v>0.31466386260077106</v>
      </c>
    </row>
    <row r="3115" spans="1:16" x14ac:dyDescent="1">
      <c r="A3115" t="s">
        <v>3156</v>
      </c>
      <c r="B3115" t="s">
        <v>8050</v>
      </c>
      <c r="C3115" t="s">
        <v>8019</v>
      </c>
      <c r="D3115" t="s">
        <v>8037</v>
      </c>
      <c r="E3115" s="1">
        <v>45548</v>
      </c>
      <c r="F3115">
        <v>4680</v>
      </c>
      <c r="G3115">
        <v>312</v>
      </c>
      <c r="H3115" t="s">
        <v>25</v>
      </c>
      <c r="I3115" t="str">
        <f>_xlfn.XLOOKUP(shipments[[#This Row],[SPID]],people[SPID],people[Sales_person],"NA",0)</f>
        <v>Andria Kimpton</v>
      </c>
      <c r="J3115">
        <f>YEAR(shipments[[#This Row],[Shipdate]])</f>
        <v>2024</v>
      </c>
      <c r="K3115">
        <f>MONTH(shipments[[#This Row],[Shipdate]])</f>
        <v>9</v>
      </c>
      <c r="L3115" t="str">
        <f>TEXT(shipments[[#This Row],[Shipdate]],"mmmm")</f>
        <v>September</v>
      </c>
      <c r="M3115">
        <f>_xlfn.XLOOKUP(shipments[[#This Row],[PID]],products[PID],products[Cost_per_box],"NA",0)</f>
        <v>8.2200000000000006</v>
      </c>
      <c r="N3115">
        <f>shipments[[#This Row],[Boxes]]*shipments[[#This Row],[Cost Per Box]]</f>
        <v>2564.6400000000003</v>
      </c>
      <c r="O3115">
        <f>shipments[[#This Row],[Sales Amount]]-shipments[[#This Row],[Total Cost]]</f>
        <v>2115.3599999999997</v>
      </c>
      <c r="P3115" s="9">
        <f>shipments[[#This Row],[Profit]]/shipments[[#This Row],[Sales Amount]]</f>
        <v>0.45199999999999996</v>
      </c>
    </row>
    <row r="3116" spans="1:16" x14ac:dyDescent="1">
      <c r="A3116" t="s">
        <v>3157</v>
      </c>
      <c r="B3116" t="s">
        <v>8050</v>
      </c>
      <c r="C3116" t="s">
        <v>8020</v>
      </c>
      <c r="D3116" t="s">
        <v>8037</v>
      </c>
      <c r="E3116" s="1">
        <v>45149</v>
      </c>
      <c r="F3116">
        <v>5463</v>
      </c>
      <c r="G3116">
        <v>274</v>
      </c>
      <c r="H3116" t="s">
        <v>6</v>
      </c>
      <c r="I3116" t="str">
        <f>_xlfn.XLOOKUP(shipments[[#This Row],[SPID]],people[SPID],people[Sales_person],"NA",0)</f>
        <v>Andria Kimpton</v>
      </c>
      <c r="J3116">
        <f>YEAR(shipments[[#This Row],[Shipdate]])</f>
        <v>2023</v>
      </c>
      <c r="K3116">
        <f>MONTH(shipments[[#This Row],[Shipdate]])</f>
        <v>8</v>
      </c>
      <c r="L3116" t="str">
        <f>TEXT(shipments[[#This Row],[Shipdate]],"mmmm")</f>
        <v>August</v>
      </c>
      <c r="M3116">
        <f>_xlfn.XLOOKUP(shipments[[#This Row],[PID]],products[PID],products[Cost_per_box],"NA",0)</f>
        <v>10.23</v>
      </c>
      <c r="N3116">
        <f>shipments[[#This Row],[Boxes]]*shipments[[#This Row],[Cost Per Box]]</f>
        <v>2803.02</v>
      </c>
      <c r="O3116">
        <f>shipments[[#This Row],[Sales Amount]]-shipments[[#This Row],[Total Cost]]</f>
        <v>2659.98</v>
      </c>
      <c r="P3116" s="9">
        <f>shipments[[#This Row],[Profit]]/shipments[[#This Row],[Sales Amount]]</f>
        <v>0.48690829214717191</v>
      </c>
    </row>
    <row r="3117" spans="1:16" x14ac:dyDescent="1">
      <c r="A3117" t="s">
        <v>3158</v>
      </c>
      <c r="B3117" t="s">
        <v>8050</v>
      </c>
      <c r="C3117" t="s">
        <v>8021</v>
      </c>
      <c r="D3117" t="s">
        <v>8033</v>
      </c>
      <c r="E3117" s="1">
        <v>45048</v>
      </c>
      <c r="F3117">
        <v>9290.25</v>
      </c>
      <c r="G3117">
        <v>581</v>
      </c>
      <c r="H3117" t="s">
        <v>6</v>
      </c>
      <c r="I3117" t="str">
        <f>_xlfn.XLOOKUP(shipments[[#This Row],[SPID]],people[SPID],people[Sales_person],"NA",0)</f>
        <v>Andria Kimpton</v>
      </c>
      <c r="J3117">
        <f>YEAR(shipments[[#This Row],[Shipdate]])</f>
        <v>2023</v>
      </c>
      <c r="K3117">
        <f>MONTH(shipments[[#This Row],[Shipdate]])</f>
        <v>5</v>
      </c>
      <c r="L3117" t="str">
        <f>TEXT(shipments[[#This Row],[Shipdate]],"mmmm")</f>
        <v>May</v>
      </c>
      <c r="M3117">
        <f>_xlfn.XLOOKUP(shipments[[#This Row],[PID]],products[PID],products[Cost_per_box],"NA",0)</f>
        <v>4.74</v>
      </c>
      <c r="N3117">
        <f>shipments[[#This Row],[Boxes]]*shipments[[#This Row],[Cost Per Box]]</f>
        <v>2753.94</v>
      </c>
      <c r="O3117">
        <f>shipments[[#This Row],[Sales Amount]]-shipments[[#This Row],[Total Cost]]</f>
        <v>6536.3099999999995</v>
      </c>
      <c r="P3117" s="9">
        <f>shipments[[#This Row],[Profit]]/shipments[[#This Row],[Sales Amount]]</f>
        <v>0.70356664244772738</v>
      </c>
    </row>
    <row r="3118" spans="1:16" x14ac:dyDescent="1">
      <c r="A3118" t="s">
        <v>3159</v>
      </c>
      <c r="B3118" t="s">
        <v>8050</v>
      </c>
      <c r="C3118" t="s">
        <v>8021</v>
      </c>
      <c r="D3118" t="s">
        <v>8033</v>
      </c>
      <c r="E3118" s="1">
        <v>45313</v>
      </c>
      <c r="F3118">
        <v>12759.75</v>
      </c>
      <c r="G3118">
        <v>851</v>
      </c>
      <c r="H3118" t="s">
        <v>6</v>
      </c>
      <c r="I3118" t="str">
        <f>_xlfn.XLOOKUP(shipments[[#This Row],[SPID]],people[SPID],people[Sales_person],"NA",0)</f>
        <v>Andria Kimpton</v>
      </c>
      <c r="J3118">
        <f>YEAR(shipments[[#This Row],[Shipdate]])</f>
        <v>2024</v>
      </c>
      <c r="K3118">
        <f>MONTH(shipments[[#This Row],[Shipdate]])</f>
        <v>1</v>
      </c>
      <c r="L3118" t="str">
        <f>TEXT(shipments[[#This Row],[Shipdate]],"mmmm")</f>
        <v>January</v>
      </c>
      <c r="M3118">
        <f>_xlfn.XLOOKUP(shipments[[#This Row],[PID]],products[PID],products[Cost_per_box],"NA",0)</f>
        <v>4.74</v>
      </c>
      <c r="N3118">
        <f>shipments[[#This Row],[Boxes]]*shipments[[#This Row],[Cost Per Box]]</f>
        <v>4033.7400000000002</v>
      </c>
      <c r="O3118">
        <f>shipments[[#This Row],[Sales Amount]]-shipments[[#This Row],[Total Cost]]</f>
        <v>8726.01</v>
      </c>
      <c r="P3118" s="9">
        <f>shipments[[#This Row],[Profit]]/shipments[[#This Row],[Sales Amount]]</f>
        <v>0.68386998177863989</v>
      </c>
    </row>
    <row r="3119" spans="1:16" x14ac:dyDescent="1">
      <c r="A3119" t="s">
        <v>3160</v>
      </c>
      <c r="B3119" t="s">
        <v>8050</v>
      </c>
      <c r="C3119" t="s">
        <v>8021</v>
      </c>
      <c r="D3119" t="s">
        <v>8032</v>
      </c>
      <c r="E3119" s="1">
        <v>44949</v>
      </c>
      <c r="F3119">
        <v>2360.25</v>
      </c>
      <c r="G3119">
        <v>148</v>
      </c>
      <c r="H3119" t="s">
        <v>6</v>
      </c>
      <c r="I3119" t="str">
        <f>_xlfn.XLOOKUP(shipments[[#This Row],[SPID]],people[SPID],people[Sales_person],"NA",0)</f>
        <v>Andria Kimpton</v>
      </c>
      <c r="J3119">
        <f>YEAR(shipments[[#This Row],[Shipdate]])</f>
        <v>2023</v>
      </c>
      <c r="K3119">
        <f>MONTH(shipments[[#This Row],[Shipdate]])</f>
        <v>1</v>
      </c>
      <c r="L3119" t="str">
        <f>TEXT(shipments[[#This Row],[Shipdate]],"mmmm")</f>
        <v>January</v>
      </c>
      <c r="M3119">
        <f>_xlfn.XLOOKUP(shipments[[#This Row],[PID]],products[PID],products[Cost_per_box],"NA",0)</f>
        <v>4.74</v>
      </c>
      <c r="N3119">
        <f>shipments[[#This Row],[Boxes]]*shipments[[#This Row],[Cost Per Box]]</f>
        <v>701.52</v>
      </c>
      <c r="O3119">
        <f>shipments[[#This Row],[Sales Amount]]-shipments[[#This Row],[Total Cost]]</f>
        <v>1658.73</v>
      </c>
      <c r="P3119" s="9">
        <f>shipments[[#This Row],[Profit]]/shipments[[#This Row],[Sales Amount]]</f>
        <v>0.70277724817286302</v>
      </c>
    </row>
    <row r="3120" spans="1:16" x14ac:dyDescent="1">
      <c r="A3120" t="s">
        <v>3161</v>
      </c>
      <c r="B3120" t="s">
        <v>8050</v>
      </c>
      <c r="C3120" t="s">
        <v>8022</v>
      </c>
      <c r="D3120" t="s">
        <v>8037</v>
      </c>
      <c r="E3120" s="1">
        <v>45509</v>
      </c>
      <c r="F3120">
        <v>4576.5</v>
      </c>
      <c r="G3120">
        <v>509</v>
      </c>
      <c r="H3120" t="s">
        <v>17</v>
      </c>
      <c r="I3120" t="str">
        <f>_xlfn.XLOOKUP(shipments[[#This Row],[SPID]],people[SPID],people[Sales_person],"NA",0)</f>
        <v>Andria Kimpton</v>
      </c>
      <c r="J3120">
        <f>YEAR(shipments[[#This Row],[Shipdate]])</f>
        <v>2024</v>
      </c>
      <c r="K3120">
        <f>MONTH(shipments[[#This Row],[Shipdate]])</f>
        <v>8</v>
      </c>
      <c r="L3120" t="str">
        <f>TEXT(shipments[[#This Row],[Shipdate]],"mmmm")</f>
        <v>August</v>
      </c>
      <c r="M3120">
        <f>_xlfn.XLOOKUP(shipments[[#This Row],[PID]],products[PID],products[Cost_per_box],"NA",0)</f>
        <v>10.51</v>
      </c>
      <c r="N3120">
        <f>shipments[[#This Row],[Boxes]]*shipments[[#This Row],[Cost Per Box]]</f>
        <v>5349.59</v>
      </c>
      <c r="O3120">
        <f>shipments[[#This Row],[Sales Amount]]-shipments[[#This Row],[Total Cost]]</f>
        <v>-773.09000000000015</v>
      </c>
      <c r="P3120" s="9">
        <f>shipments[[#This Row],[Profit]]/shipments[[#This Row],[Sales Amount]]</f>
        <v>-0.16892603517972252</v>
      </c>
    </row>
    <row r="3121" spans="1:16" x14ac:dyDescent="1">
      <c r="A3121" t="s">
        <v>3162</v>
      </c>
      <c r="B3121" t="s">
        <v>8050</v>
      </c>
      <c r="C3121" t="s">
        <v>8022</v>
      </c>
      <c r="D3121" t="s">
        <v>8037</v>
      </c>
      <c r="E3121" s="1">
        <v>45519</v>
      </c>
      <c r="F3121">
        <v>3521.25</v>
      </c>
      <c r="G3121">
        <v>441</v>
      </c>
      <c r="H3121" t="s">
        <v>17</v>
      </c>
      <c r="I3121" t="str">
        <f>_xlfn.XLOOKUP(shipments[[#This Row],[SPID]],people[SPID],people[Sales_person],"NA",0)</f>
        <v>Andria Kimpton</v>
      </c>
      <c r="J3121">
        <f>YEAR(shipments[[#This Row],[Shipdate]])</f>
        <v>2024</v>
      </c>
      <c r="K3121">
        <f>MONTH(shipments[[#This Row],[Shipdate]])</f>
        <v>8</v>
      </c>
      <c r="L3121" t="str">
        <f>TEXT(shipments[[#This Row],[Shipdate]],"mmmm")</f>
        <v>August</v>
      </c>
      <c r="M3121">
        <f>_xlfn.XLOOKUP(shipments[[#This Row],[PID]],products[PID],products[Cost_per_box],"NA",0)</f>
        <v>10.51</v>
      </c>
      <c r="N3121">
        <f>shipments[[#This Row],[Boxes]]*shipments[[#This Row],[Cost Per Box]]</f>
        <v>4634.91</v>
      </c>
      <c r="O3121">
        <f>shipments[[#This Row],[Sales Amount]]-shipments[[#This Row],[Total Cost]]</f>
        <v>-1113.6599999999999</v>
      </c>
      <c r="P3121" s="9">
        <f>shipments[[#This Row],[Profit]]/shipments[[#This Row],[Sales Amount]]</f>
        <v>-0.31626837060702873</v>
      </c>
    </row>
    <row r="3122" spans="1:16" x14ac:dyDescent="1">
      <c r="A3122" t="s">
        <v>3163</v>
      </c>
      <c r="B3122" t="s">
        <v>8050</v>
      </c>
      <c r="C3122" t="s">
        <v>8022</v>
      </c>
      <c r="D3122" t="s">
        <v>8033</v>
      </c>
      <c r="E3122" s="1">
        <v>44960</v>
      </c>
      <c r="F3122">
        <v>7015.5</v>
      </c>
      <c r="G3122">
        <v>1003</v>
      </c>
      <c r="H3122" t="s">
        <v>6</v>
      </c>
      <c r="I3122" t="str">
        <f>_xlfn.XLOOKUP(shipments[[#This Row],[SPID]],people[SPID],people[Sales_person],"NA",0)</f>
        <v>Andria Kimpton</v>
      </c>
      <c r="J3122">
        <f>YEAR(shipments[[#This Row],[Shipdate]])</f>
        <v>2023</v>
      </c>
      <c r="K3122">
        <f>MONTH(shipments[[#This Row],[Shipdate]])</f>
        <v>2</v>
      </c>
      <c r="L3122" t="str">
        <f>TEXT(shipments[[#This Row],[Shipdate]],"mmmm")</f>
        <v>February</v>
      </c>
      <c r="M3122">
        <f>_xlfn.XLOOKUP(shipments[[#This Row],[PID]],products[PID],products[Cost_per_box],"NA",0)</f>
        <v>10.51</v>
      </c>
      <c r="N3122">
        <f>shipments[[#This Row],[Boxes]]*shipments[[#This Row],[Cost Per Box]]</f>
        <v>10541.53</v>
      </c>
      <c r="O3122">
        <f>shipments[[#This Row],[Sales Amount]]-shipments[[#This Row],[Total Cost]]</f>
        <v>-3526.0300000000007</v>
      </c>
      <c r="P3122" s="9">
        <f>shipments[[#This Row],[Profit]]/shipments[[#This Row],[Sales Amount]]</f>
        <v>-0.50260565889815423</v>
      </c>
    </row>
    <row r="3123" spans="1:16" x14ac:dyDescent="1">
      <c r="A3123" t="s">
        <v>3164</v>
      </c>
      <c r="B3123" t="s">
        <v>8050</v>
      </c>
      <c r="C3123" t="s">
        <v>8022</v>
      </c>
      <c r="D3123" t="s">
        <v>8035</v>
      </c>
      <c r="E3123" s="1">
        <v>45111</v>
      </c>
      <c r="F3123">
        <v>6320.25</v>
      </c>
      <c r="G3123">
        <v>791</v>
      </c>
      <c r="H3123" t="s">
        <v>39</v>
      </c>
      <c r="I3123" t="str">
        <f>_xlfn.XLOOKUP(shipments[[#This Row],[SPID]],people[SPID],people[Sales_person],"NA",0)</f>
        <v>Andria Kimpton</v>
      </c>
      <c r="J3123">
        <f>YEAR(shipments[[#This Row],[Shipdate]])</f>
        <v>2023</v>
      </c>
      <c r="K3123">
        <f>MONTH(shipments[[#This Row],[Shipdate]])</f>
        <v>7</v>
      </c>
      <c r="L3123" t="str">
        <f>TEXT(shipments[[#This Row],[Shipdate]],"mmmm")</f>
        <v>July</v>
      </c>
      <c r="M3123">
        <f>_xlfn.XLOOKUP(shipments[[#This Row],[PID]],products[PID],products[Cost_per_box],"NA",0)</f>
        <v>10.51</v>
      </c>
      <c r="N3123">
        <f>shipments[[#This Row],[Boxes]]*shipments[[#This Row],[Cost Per Box]]</f>
        <v>8313.41</v>
      </c>
      <c r="O3123">
        <f>shipments[[#This Row],[Sales Amount]]-shipments[[#This Row],[Total Cost]]</f>
        <v>-1993.1599999999999</v>
      </c>
      <c r="P3123" s="9">
        <f>shipments[[#This Row],[Profit]]/shipments[[#This Row],[Sales Amount]]</f>
        <v>-0.31536094300067241</v>
      </c>
    </row>
    <row r="3124" spans="1:16" x14ac:dyDescent="1">
      <c r="A3124" t="s">
        <v>3165</v>
      </c>
      <c r="B3124" t="s">
        <v>8050</v>
      </c>
      <c r="C3124" t="s">
        <v>8022</v>
      </c>
      <c r="D3124" t="s">
        <v>8037</v>
      </c>
      <c r="E3124" s="1">
        <v>45523</v>
      </c>
      <c r="F3124">
        <v>5019.75</v>
      </c>
      <c r="G3124">
        <v>837</v>
      </c>
      <c r="H3124" t="s">
        <v>17</v>
      </c>
      <c r="I3124" t="str">
        <f>_xlfn.XLOOKUP(shipments[[#This Row],[SPID]],people[SPID],people[Sales_person],"NA",0)</f>
        <v>Andria Kimpton</v>
      </c>
      <c r="J3124">
        <f>YEAR(shipments[[#This Row],[Shipdate]])</f>
        <v>2024</v>
      </c>
      <c r="K3124">
        <f>MONTH(shipments[[#This Row],[Shipdate]])</f>
        <v>8</v>
      </c>
      <c r="L3124" t="str">
        <f>TEXT(shipments[[#This Row],[Shipdate]],"mmmm")</f>
        <v>August</v>
      </c>
      <c r="M3124">
        <f>_xlfn.XLOOKUP(shipments[[#This Row],[PID]],products[PID],products[Cost_per_box],"NA",0)</f>
        <v>10.51</v>
      </c>
      <c r="N3124">
        <f>shipments[[#This Row],[Boxes]]*shipments[[#This Row],[Cost Per Box]]</f>
        <v>8796.869999999999</v>
      </c>
      <c r="O3124">
        <f>shipments[[#This Row],[Sales Amount]]-shipments[[#This Row],[Total Cost]]</f>
        <v>-3777.119999999999</v>
      </c>
      <c r="P3124" s="9">
        <f>shipments[[#This Row],[Profit]]/shipments[[#This Row],[Sales Amount]]</f>
        <v>-0.75245181532944849</v>
      </c>
    </row>
    <row r="3125" spans="1:16" x14ac:dyDescent="1">
      <c r="A3125" t="s">
        <v>3166</v>
      </c>
      <c r="B3125" t="s">
        <v>8050</v>
      </c>
      <c r="C3125" t="s">
        <v>8022</v>
      </c>
      <c r="D3125" t="s">
        <v>8032</v>
      </c>
      <c r="E3125" s="1">
        <v>45469</v>
      </c>
      <c r="F3125">
        <v>3494.25</v>
      </c>
      <c r="G3125">
        <v>437</v>
      </c>
      <c r="H3125" t="s">
        <v>6</v>
      </c>
      <c r="I3125" t="str">
        <f>_xlfn.XLOOKUP(shipments[[#This Row],[SPID]],people[SPID],people[Sales_person],"NA",0)</f>
        <v>Andria Kimpton</v>
      </c>
      <c r="J3125">
        <f>YEAR(shipments[[#This Row],[Shipdate]])</f>
        <v>2024</v>
      </c>
      <c r="K3125">
        <f>MONTH(shipments[[#This Row],[Shipdate]])</f>
        <v>6</v>
      </c>
      <c r="L3125" t="str">
        <f>TEXT(shipments[[#This Row],[Shipdate]],"mmmm")</f>
        <v>June</v>
      </c>
      <c r="M3125">
        <f>_xlfn.XLOOKUP(shipments[[#This Row],[PID]],products[PID],products[Cost_per_box],"NA",0)</f>
        <v>10.51</v>
      </c>
      <c r="N3125">
        <f>shipments[[#This Row],[Boxes]]*shipments[[#This Row],[Cost Per Box]]</f>
        <v>4592.87</v>
      </c>
      <c r="O3125">
        <f>shipments[[#This Row],[Sales Amount]]-shipments[[#This Row],[Total Cost]]</f>
        <v>-1098.6199999999999</v>
      </c>
      <c r="P3125" s="9">
        <f>shipments[[#This Row],[Profit]]/shipments[[#This Row],[Sales Amount]]</f>
        <v>-0.3144079559275953</v>
      </c>
    </row>
    <row r="3126" spans="1:16" x14ac:dyDescent="1">
      <c r="A3126" t="s">
        <v>3167</v>
      </c>
      <c r="B3126" t="s">
        <v>8050</v>
      </c>
      <c r="C3126" t="s">
        <v>8022</v>
      </c>
      <c r="D3126" t="s">
        <v>8032</v>
      </c>
      <c r="E3126" s="1">
        <v>45175</v>
      </c>
      <c r="F3126">
        <v>2702.25</v>
      </c>
      <c r="G3126">
        <v>338</v>
      </c>
      <c r="H3126" t="s">
        <v>6</v>
      </c>
      <c r="I3126" t="str">
        <f>_xlfn.XLOOKUP(shipments[[#This Row],[SPID]],people[SPID],people[Sales_person],"NA",0)</f>
        <v>Andria Kimpton</v>
      </c>
      <c r="J3126">
        <f>YEAR(shipments[[#This Row],[Shipdate]])</f>
        <v>2023</v>
      </c>
      <c r="K3126">
        <f>MONTH(shipments[[#This Row],[Shipdate]])</f>
        <v>9</v>
      </c>
      <c r="L3126" t="str">
        <f>TEXT(shipments[[#This Row],[Shipdate]],"mmmm")</f>
        <v>September</v>
      </c>
      <c r="M3126">
        <f>_xlfn.XLOOKUP(shipments[[#This Row],[PID]],products[PID],products[Cost_per_box],"NA",0)</f>
        <v>10.51</v>
      </c>
      <c r="N3126">
        <f>shipments[[#This Row],[Boxes]]*shipments[[#This Row],[Cost Per Box]]</f>
        <v>3552.38</v>
      </c>
      <c r="O3126">
        <f>shipments[[#This Row],[Sales Amount]]-shipments[[#This Row],[Total Cost]]</f>
        <v>-850.13000000000011</v>
      </c>
      <c r="P3126" s="9">
        <f>shipments[[#This Row],[Profit]]/shipments[[#This Row],[Sales Amount]]</f>
        <v>-0.31460079563326859</v>
      </c>
    </row>
    <row r="3127" spans="1:16" x14ac:dyDescent="1">
      <c r="A3127" t="s">
        <v>3168</v>
      </c>
      <c r="B3127" t="s">
        <v>8050</v>
      </c>
      <c r="C3127" t="s">
        <v>8022</v>
      </c>
      <c r="D3127" t="s">
        <v>8032</v>
      </c>
      <c r="E3127" s="1">
        <v>44977</v>
      </c>
      <c r="F3127">
        <v>398.25</v>
      </c>
      <c r="G3127">
        <v>57</v>
      </c>
      <c r="H3127" t="s">
        <v>6</v>
      </c>
      <c r="I3127" t="str">
        <f>_xlfn.XLOOKUP(shipments[[#This Row],[SPID]],people[SPID],people[Sales_person],"NA",0)</f>
        <v>Andria Kimpton</v>
      </c>
      <c r="J3127">
        <f>YEAR(shipments[[#This Row],[Shipdate]])</f>
        <v>2023</v>
      </c>
      <c r="K3127">
        <f>MONTH(shipments[[#This Row],[Shipdate]])</f>
        <v>2</v>
      </c>
      <c r="L3127" t="str">
        <f>TEXT(shipments[[#This Row],[Shipdate]],"mmmm")</f>
        <v>February</v>
      </c>
      <c r="M3127">
        <f>_xlfn.XLOOKUP(shipments[[#This Row],[PID]],products[PID],products[Cost_per_box],"NA",0)</f>
        <v>10.51</v>
      </c>
      <c r="N3127">
        <f>shipments[[#This Row],[Boxes]]*shipments[[#This Row],[Cost Per Box]]</f>
        <v>599.06999999999994</v>
      </c>
      <c r="O3127">
        <f>shipments[[#This Row],[Sales Amount]]-shipments[[#This Row],[Total Cost]]</f>
        <v>-200.81999999999994</v>
      </c>
      <c r="P3127" s="9">
        <f>shipments[[#This Row],[Profit]]/shipments[[#This Row],[Sales Amount]]</f>
        <v>-0.50425612052730684</v>
      </c>
    </row>
    <row r="3128" spans="1:16" x14ac:dyDescent="1">
      <c r="A3128" t="s">
        <v>3169</v>
      </c>
      <c r="B3128" t="s">
        <v>8050</v>
      </c>
      <c r="C3128" t="s">
        <v>8023</v>
      </c>
      <c r="D3128" t="s">
        <v>8032</v>
      </c>
      <c r="E3128" s="1">
        <v>45504</v>
      </c>
      <c r="F3128">
        <v>4187.25</v>
      </c>
      <c r="G3128">
        <v>247</v>
      </c>
      <c r="H3128" t="s">
        <v>17</v>
      </c>
      <c r="I3128" t="str">
        <f>_xlfn.XLOOKUP(shipments[[#This Row],[SPID]],people[SPID],people[Sales_person],"NA",0)</f>
        <v>Andria Kimpton</v>
      </c>
      <c r="J3128">
        <f>YEAR(shipments[[#This Row],[Shipdate]])</f>
        <v>2024</v>
      </c>
      <c r="K3128">
        <f>MONTH(shipments[[#This Row],[Shipdate]])</f>
        <v>7</v>
      </c>
      <c r="L3128" t="str">
        <f>TEXT(shipments[[#This Row],[Shipdate]],"mmmm")</f>
        <v>July</v>
      </c>
      <c r="M3128">
        <f>_xlfn.XLOOKUP(shipments[[#This Row],[PID]],products[PID],products[Cost_per_box],"NA",0)</f>
        <v>6.43</v>
      </c>
      <c r="N3128">
        <f>shipments[[#This Row],[Boxes]]*shipments[[#This Row],[Cost Per Box]]</f>
        <v>1588.21</v>
      </c>
      <c r="O3128">
        <f>shipments[[#This Row],[Sales Amount]]-shipments[[#This Row],[Total Cost]]</f>
        <v>2599.04</v>
      </c>
      <c r="P3128" s="9">
        <f>shipments[[#This Row],[Profit]]/shipments[[#This Row],[Sales Amount]]</f>
        <v>0.62070332557167596</v>
      </c>
    </row>
    <row r="3129" spans="1:16" x14ac:dyDescent="1">
      <c r="A3129" t="s">
        <v>3170</v>
      </c>
      <c r="B3129" t="s">
        <v>8050</v>
      </c>
      <c r="C3129" t="s">
        <v>8023</v>
      </c>
      <c r="D3129" t="s">
        <v>8032</v>
      </c>
      <c r="E3129" s="1">
        <v>45499</v>
      </c>
      <c r="F3129">
        <v>6813</v>
      </c>
      <c r="G3129">
        <v>455</v>
      </c>
      <c r="H3129" t="s">
        <v>17</v>
      </c>
      <c r="I3129" t="str">
        <f>_xlfn.XLOOKUP(shipments[[#This Row],[SPID]],people[SPID],people[Sales_person],"NA",0)</f>
        <v>Andria Kimpton</v>
      </c>
      <c r="J3129">
        <f>YEAR(shipments[[#This Row],[Shipdate]])</f>
        <v>2024</v>
      </c>
      <c r="K3129">
        <f>MONTH(shipments[[#This Row],[Shipdate]])</f>
        <v>7</v>
      </c>
      <c r="L3129" t="str">
        <f>TEXT(shipments[[#This Row],[Shipdate]],"mmmm")</f>
        <v>July</v>
      </c>
      <c r="M3129">
        <f>_xlfn.XLOOKUP(shipments[[#This Row],[PID]],products[PID],products[Cost_per_box],"NA",0)</f>
        <v>6.43</v>
      </c>
      <c r="N3129">
        <f>shipments[[#This Row],[Boxes]]*shipments[[#This Row],[Cost Per Box]]</f>
        <v>2925.65</v>
      </c>
      <c r="O3129">
        <f>shipments[[#This Row],[Sales Amount]]-shipments[[#This Row],[Total Cost]]</f>
        <v>3887.35</v>
      </c>
      <c r="P3129" s="9">
        <f>shipments[[#This Row],[Profit]]/shipments[[#This Row],[Sales Amount]]</f>
        <v>0.570578306179363</v>
      </c>
    </row>
    <row r="3130" spans="1:16" x14ac:dyDescent="1">
      <c r="A3130" t="s">
        <v>3171</v>
      </c>
      <c r="B3130" t="s">
        <v>8050</v>
      </c>
      <c r="C3130" t="s">
        <v>8023</v>
      </c>
      <c r="D3130" t="s">
        <v>8035</v>
      </c>
      <c r="E3130" s="1">
        <v>45264</v>
      </c>
      <c r="F3130">
        <v>5314.5</v>
      </c>
      <c r="G3130">
        <v>380</v>
      </c>
      <c r="H3130" t="s">
        <v>39</v>
      </c>
      <c r="I3130" t="str">
        <f>_xlfn.XLOOKUP(shipments[[#This Row],[SPID]],people[SPID],people[Sales_person],"NA",0)</f>
        <v>Andria Kimpton</v>
      </c>
      <c r="J3130">
        <f>YEAR(shipments[[#This Row],[Shipdate]])</f>
        <v>2023</v>
      </c>
      <c r="K3130">
        <f>MONTH(shipments[[#This Row],[Shipdate]])</f>
        <v>12</v>
      </c>
      <c r="L3130" t="str">
        <f>TEXT(shipments[[#This Row],[Shipdate]],"mmmm")</f>
        <v>December</v>
      </c>
      <c r="M3130">
        <f>_xlfn.XLOOKUP(shipments[[#This Row],[PID]],products[PID],products[Cost_per_box],"NA",0)</f>
        <v>6.43</v>
      </c>
      <c r="N3130">
        <f>shipments[[#This Row],[Boxes]]*shipments[[#This Row],[Cost Per Box]]</f>
        <v>2443.4</v>
      </c>
      <c r="O3130">
        <f>shipments[[#This Row],[Sales Amount]]-shipments[[#This Row],[Total Cost]]</f>
        <v>2871.1</v>
      </c>
      <c r="P3130" s="9">
        <f>shipments[[#This Row],[Profit]]/shipments[[#This Row],[Sales Amount]]</f>
        <v>0.54023896885878253</v>
      </c>
    </row>
    <row r="3131" spans="1:16" x14ac:dyDescent="1">
      <c r="A3131" t="s">
        <v>3172</v>
      </c>
      <c r="B3131" t="s">
        <v>8050</v>
      </c>
      <c r="C3131" t="s">
        <v>8023</v>
      </c>
      <c r="D3131" t="s">
        <v>8037</v>
      </c>
      <c r="E3131" s="1">
        <v>45169</v>
      </c>
      <c r="F3131">
        <v>7614</v>
      </c>
      <c r="G3131">
        <v>448</v>
      </c>
      <c r="H3131" t="s">
        <v>6</v>
      </c>
      <c r="I3131" t="str">
        <f>_xlfn.XLOOKUP(shipments[[#This Row],[SPID]],people[SPID],people[Sales_person],"NA",0)</f>
        <v>Andria Kimpton</v>
      </c>
      <c r="J3131">
        <f>YEAR(shipments[[#This Row],[Shipdate]])</f>
        <v>2023</v>
      </c>
      <c r="K3131">
        <f>MONTH(shipments[[#This Row],[Shipdate]])</f>
        <v>8</v>
      </c>
      <c r="L3131" t="str">
        <f>TEXT(shipments[[#This Row],[Shipdate]],"mmmm")</f>
        <v>August</v>
      </c>
      <c r="M3131">
        <f>_xlfn.XLOOKUP(shipments[[#This Row],[PID]],products[PID],products[Cost_per_box],"NA",0)</f>
        <v>6.43</v>
      </c>
      <c r="N3131">
        <f>shipments[[#This Row],[Boxes]]*shipments[[#This Row],[Cost Per Box]]</f>
        <v>2880.64</v>
      </c>
      <c r="O3131">
        <f>shipments[[#This Row],[Sales Amount]]-shipments[[#This Row],[Total Cost]]</f>
        <v>4733.3600000000006</v>
      </c>
      <c r="P3131" s="9">
        <f>shipments[[#This Row],[Profit]]/shipments[[#This Row],[Sales Amount]]</f>
        <v>0.62166535329655903</v>
      </c>
    </row>
    <row r="3132" spans="1:16" x14ac:dyDescent="1">
      <c r="A3132" t="s">
        <v>3173</v>
      </c>
      <c r="B3132" t="s">
        <v>8050</v>
      </c>
      <c r="C3132" t="s">
        <v>8024</v>
      </c>
      <c r="D3132" t="s">
        <v>8036</v>
      </c>
      <c r="E3132" s="1">
        <v>45174</v>
      </c>
      <c r="F3132">
        <v>722.25</v>
      </c>
      <c r="G3132">
        <v>39</v>
      </c>
      <c r="H3132" t="s">
        <v>6</v>
      </c>
      <c r="I3132" t="str">
        <f>_xlfn.XLOOKUP(shipments[[#This Row],[SPID]],people[SPID],people[Sales_person],"NA",0)</f>
        <v>Andria Kimpton</v>
      </c>
      <c r="J3132">
        <f>YEAR(shipments[[#This Row],[Shipdate]])</f>
        <v>2023</v>
      </c>
      <c r="K3132">
        <f>MONTH(shipments[[#This Row],[Shipdate]])</f>
        <v>9</v>
      </c>
      <c r="L3132" t="str">
        <f>TEXT(shipments[[#This Row],[Shipdate]],"mmmm")</f>
        <v>September</v>
      </c>
      <c r="M3132">
        <f>_xlfn.XLOOKUP(shipments[[#This Row],[PID]],products[PID],products[Cost_per_box],"NA",0)</f>
        <v>12.41</v>
      </c>
      <c r="N3132">
        <f>shipments[[#This Row],[Boxes]]*shipments[[#This Row],[Cost Per Box]]</f>
        <v>483.99</v>
      </c>
      <c r="O3132">
        <f>shipments[[#This Row],[Sales Amount]]-shipments[[#This Row],[Total Cost]]</f>
        <v>238.26</v>
      </c>
      <c r="P3132" s="9">
        <f>shipments[[#This Row],[Profit]]/shipments[[#This Row],[Sales Amount]]</f>
        <v>0.32988577362409138</v>
      </c>
    </row>
    <row r="3133" spans="1:16" x14ac:dyDescent="1">
      <c r="A3133" t="s">
        <v>3174</v>
      </c>
      <c r="B3133" t="s">
        <v>8050</v>
      </c>
      <c r="C3133" t="s">
        <v>8025</v>
      </c>
      <c r="D3133" t="s">
        <v>8037</v>
      </c>
      <c r="E3133" s="1">
        <v>45441</v>
      </c>
      <c r="F3133">
        <v>1804.5</v>
      </c>
      <c r="G3133">
        <v>129</v>
      </c>
      <c r="H3133" t="s">
        <v>6</v>
      </c>
      <c r="I3133" t="str">
        <f>_xlfn.XLOOKUP(shipments[[#This Row],[SPID]],people[SPID],people[Sales_person],"NA",0)</f>
        <v>Andria Kimpton</v>
      </c>
      <c r="J3133">
        <f>YEAR(shipments[[#This Row],[Shipdate]])</f>
        <v>2024</v>
      </c>
      <c r="K3133">
        <f>MONTH(shipments[[#This Row],[Shipdate]])</f>
        <v>5</v>
      </c>
      <c r="L3133" t="str">
        <f>TEXT(shipments[[#This Row],[Shipdate]],"mmmm")</f>
        <v>May</v>
      </c>
      <c r="M3133">
        <f>_xlfn.XLOOKUP(shipments[[#This Row],[PID]],products[PID],products[Cost_per_box],"NA",0)</f>
        <v>9.57</v>
      </c>
      <c r="N3133">
        <f>shipments[[#This Row],[Boxes]]*shipments[[#This Row],[Cost Per Box]]</f>
        <v>1234.53</v>
      </c>
      <c r="O3133">
        <f>shipments[[#This Row],[Sales Amount]]-shipments[[#This Row],[Total Cost]]</f>
        <v>569.97</v>
      </c>
      <c r="P3133" s="9">
        <f>shipments[[#This Row],[Profit]]/shipments[[#This Row],[Sales Amount]]</f>
        <v>0.31586034912718208</v>
      </c>
    </row>
    <row r="3134" spans="1:16" x14ac:dyDescent="1">
      <c r="A3134" t="s">
        <v>3175</v>
      </c>
      <c r="B3134" t="s">
        <v>8050</v>
      </c>
      <c r="C3134" t="s">
        <v>8025</v>
      </c>
      <c r="D3134" t="s">
        <v>8036</v>
      </c>
      <c r="E3134" s="1">
        <v>45384</v>
      </c>
      <c r="F3134">
        <v>21028.5</v>
      </c>
      <c r="G3134">
        <v>1402</v>
      </c>
      <c r="H3134" t="s">
        <v>6</v>
      </c>
      <c r="I3134" t="str">
        <f>_xlfn.XLOOKUP(shipments[[#This Row],[SPID]],people[SPID],people[Sales_person],"NA",0)</f>
        <v>Andria Kimpton</v>
      </c>
      <c r="J3134">
        <f>YEAR(shipments[[#This Row],[Shipdate]])</f>
        <v>2024</v>
      </c>
      <c r="K3134">
        <f>MONTH(shipments[[#This Row],[Shipdate]])</f>
        <v>4</v>
      </c>
      <c r="L3134" t="str">
        <f>TEXT(shipments[[#This Row],[Shipdate]],"mmmm")</f>
        <v>April</v>
      </c>
      <c r="M3134">
        <f>_xlfn.XLOOKUP(shipments[[#This Row],[PID]],products[PID],products[Cost_per_box],"NA",0)</f>
        <v>9.57</v>
      </c>
      <c r="N3134">
        <f>shipments[[#This Row],[Boxes]]*shipments[[#This Row],[Cost Per Box]]</f>
        <v>13417.140000000001</v>
      </c>
      <c r="O3134">
        <f>shipments[[#This Row],[Sales Amount]]-shipments[[#This Row],[Total Cost]]</f>
        <v>7611.3599999999988</v>
      </c>
      <c r="P3134" s="9">
        <f>shipments[[#This Row],[Profit]]/shipments[[#This Row],[Sales Amount]]</f>
        <v>0.36195449033454591</v>
      </c>
    </row>
    <row r="3135" spans="1:16" x14ac:dyDescent="1">
      <c r="A3135" t="s">
        <v>3176</v>
      </c>
      <c r="B3135" t="s">
        <v>8050</v>
      </c>
      <c r="C3135" t="s">
        <v>8025</v>
      </c>
      <c r="D3135" t="s">
        <v>8037</v>
      </c>
      <c r="E3135" s="1">
        <v>45233</v>
      </c>
      <c r="F3135">
        <v>12609</v>
      </c>
      <c r="G3135">
        <v>701</v>
      </c>
      <c r="H3135" t="s">
        <v>6</v>
      </c>
      <c r="I3135" t="str">
        <f>_xlfn.XLOOKUP(shipments[[#This Row],[SPID]],people[SPID],people[Sales_person],"NA",0)</f>
        <v>Andria Kimpton</v>
      </c>
      <c r="J3135">
        <f>YEAR(shipments[[#This Row],[Shipdate]])</f>
        <v>2023</v>
      </c>
      <c r="K3135">
        <f>MONTH(shipments[[#This Row],[Shipdate]])</f>
        <v>11</v>
      </c>
      <c r="L3135" t="str">
        <f>TEXT(shipments[[#This Row],[Shipdate]],"mmmm")</f>
        <v>November</v>
      </c>
      <c r="M3135">
        <f>_xlfn.XLOOKUP(shipments[[#This Row],[PID]],products[PID],products[Cost_per_box],"NA",0)</f>
        <v>9.57</v>
      </c>
      <c r="N3135">
        <f>shipments[[#This Row],[Boxes]]*shipments[[#This Row],[Cost Per Box]]</f>
        <v>6708.5700000000006</v>
      </c>
      <c r="O3135">
        <f>shipments[[#This Row],[Sales Amount]]-shipments[[#This Row],[Total Cost]]</f>
        <v>5900.4299999999994</v>
      </c>
      <c r="P3135" s="9">
        <f>shipments[[#This Row],[Profit]]/shipments[[#This Row],[Sales Amount]]</f>
        <v>0.46795384249345701</v>
      </c>
    </row>
    <row r="3136" spans="1:16" x14ac:dyDescent="1">
      <c r="A3136" t="s">
        <v>3177</v>
      </c>
      <c r="B3136" t="s">
        <v>8050</v>
      </c>
      <c r="C3136" t="s">
        <v>8026</v>
      </c>
      <c r="D3136" t="s">
        <v>8035</v>
      </c>
      <c r="E3136" s="1">
        <v>45391</v>
      </c>
      <c r="F3136">
        <v>7767</v>
      </c>
      <c r="G3136">
        <v>777</v>
      </c>
      <c r="H3136" t="s">
        <v>6</v>
      </c>
      <c r="I3136" t="str">
        <f>_xlfn.XLOOKUP(shipments[[#This Row],[SPID]],people[SPID],people[Sales_person],"NA",0)</f>
        <v>Andria Kimpton</v>
      </c>
      <c r="J3136">
        <f>YEAR(shipments[[#This Row],[Shipdate]])</f>
        <v>2024</v>
      </c>
      <c r="K3136">
        <f>MONTH(shipments[[#This Row],[Shipdate]])</f>
        <v>4</v>
      </c>
      <c r="L3136" t="str">
        <f>TEXT(shipments[[#This Row],[Shipdate]],"mmmm")</f>
        <v>April</v>
      </c>
      <c r="M3136">
        <f>_xlfn.XLOOKUP(shipments[[#This Row],[PID]],products[PID],products[Cost_per_box],"NA",0)</f>
        <v>8.43</v>
      </c>
      <c r="N3136">
        <f>shipments[[#This Row],[Boxes]]*shipments[[#This Row],[Cost Per Box]]</f>
        <v>6550.11</v>
      </c>
      <c r="O3136">
        <f>shipments[[#This Row],[Sales Amount]]-shipments[[#This Row],[Total Cost]]</f>
        <v>1216.8900000000003</v>
      </c>
      <c r="P3136" s="9">
        <f>shipments[[#This Row],[Profit]]/shipments[[#This Row],[Sales Amount]]</f>
        <v>0.15667439165701047</v>
      </c>
    </row>
    <row r="3137" spans="1:16" x14ac:dyDescent="1">
      <c r="A3137" t="s">
        <v>3178</v>
      </c>
      <c r="B3137" t="s">
        <v>8050</v>
      </c>
      <c r="C3137" t="s">
        <v>8026</v>
      </c>
      <c r="D3137" t="s">
        <v>8036</v>
      </c>
      <c r="E3137" s="1">
        <v>45296</v>
      </c>
      <c r="F3137">
        <v>3096</v>
      </c>
      <c r="G3137">
        <v>282</v>
      </c>
      <c r="H3137" t="s">
        <v>6</v>
      </c>
      <c r="I3137" t="str">
        <f>_xlfn.XLOOKUP(shipments[[#This Row],[SPID]],people[SPID],people[Sales_person],"NA",0)</f>
        <v>Andria Kimpton</v>
      </c>
      <c r="J3137">
        <f>YEAR(shipments[[#This Row],[Shipdate]])</f>
        <v>2024</v>
      </c>
      <c r="K3137">
        <f>MONTH(shipments[[#This Row],[Shipdate]])</f>
        <v>1</v>
      </c>
      <c r="L3137" t="str">
        <f>TEXT(shipments[[#This Row],[Shipdate]],"mmmm")</f>
        <v>January</v>
      </c>
      <c r="M3137">
        <f>_xlfn.XLOOKUP(shipments[[#This Row],[PID]],products[PID],products[Cost_per_box],"NA",0)</f>
        <v>8.43</v>
      </c>
      <c r="N3137">
        <f>shipments[[#This Row],[Boxes]]*shipments[[#This Row],[Cost Per Box]]</f>
        <v>2377.2599999999998</v>
      </c>
      <c r="O3137">
        <f>shipments[[#This Row],[Sales Amount]]-shipments[[#This Row],[Total Cost]]</f>
        <v>718.74000000000024</v>
      </c>
      <c r="P3137" s="9">
        <f>shipments[[#This Row],[Profit]]/shipments[[#This Row],[Sales Amount]]</f>
        <v>0.23215116279069775</v>
      </c>
    </row>
    <row r="3138" spans="1:16" x14ac:dyDescent="1">
      <c r="A3138" t="s">
        <v>3179</v>
      </c>
      <c r="B3138" t="s">
        <v>8050</v>
      </c>
      <c r="C3138" t="s">
        <v>8026</v>
      </c>
      <c r="D3138" t="s">
        <v>8032</v>
      </c>
      <c r="E3138" s="1">
        <v>45210</v>
      </c>
      <c r="F3138">
        <v>9110.25</v>
      </c>
      <c r="G3138">
        <v>912</v>
      </c>
      <c r="H3138" t="s">
        <v>39</v>
      </c>
      <c r="I3138" t="str">
        <f>_xlfn.XLOOKUP(shipments[[#This Row],[SPID]],people[SPID],people[Sales_person],"NA",0)</f>
        <v>Andria Kimpton</v>
      </c>
      <c r="J3138">
        <f>YEAR(shipments[[#This Row],[Shipdate]])</f>
        <v>2023</v>
      </c>
      <c r="K3138">
        <f>MONTH(shipments[[#This Row],[Shipdate]])</f>
        <v>10</v>
      </c>
      <c r="L3138" t="str">
        <f>TEXT(shipments[[#This Row],[Shipdate]],"mmmm")</f>
        <v>October</v>
      </c>
      <c r="M3138">
        <f>_xlfn.XLOOKUP(shipments[[#This Row],[PID]],products[PID],products[Cost_per_box],"NA",0)</f>
        <v>8.43</v>
      </c>
      <c r="N3138">
        <f>shipments[[#This Row],[Boxes]]*shipments[[#This Row],[Cost Per Box]]</f>
        <v>7688.16</v>
      </c>
      <c r="O3138">
        <f>shipments[[#This Row],[Sales Amount]]-shipments[[#This Row],[Total Cost]]</f>
        <v>1422.0900000000001</v>
      </c>
      <c r="P3138" s="9">
        <f>shipments[[#This Row],[Profit]]/shipments[[#This Row],[Sales Amount]]</f>
        <v>0.1560978019264016</v>
      </c>
    </row>
    <row r="3139" spans="1:16" x14ac:dyDescent="1">
      <c r="A3139" t="s">
        <v>3180</v>
      </c>
      <c r="B3139" t="s">
        <v>8050</v>
      </c>
      <c r="C3139" t="s">
        <v>8026</v>
      </c>
      <c r="D3139" t="s">
        <v>8036</v>
      </c>
      <c r="E3139" s="1">
        <v>45532</v>
      </c>
      <c r="F3139">
        <v>12055.5</v>
      </c>
      <c r="G3139">
        <v>1206</v>
      </c>
      <c r="H3139" t="s">
        <v>17</v>
      </c>
      <c r="I3139" t="str">
        <f>_xlfn.XLOOKUP(shipments[[#This Row],[SPID]],people[SPID],people[Sales_person],"NA",0)</f>
        <v>Andria Kimpton</v>
      </c>
      <c r="J3139">
        <f>YEAR(shipments[[#This Row],[Shipdate]])</f>
        <v>2024</v>
      </c>
      <c r="K3139">
        <f>MONTH(shipments[[#This Row],[Shipdate]])</f>
        <v>8</v>
      </c>
      <c r="L3139" t="str">
        <f>TEXT(shipments[[#This Row],[Shipdate]],"mmmm")</f>
        <v>August</v>
      </c>
      <c r="M3139">
        <f>_xlfn.XLOOKUP(shipments[[#This Row],[PID]],products[PID],products[Cost_per_box],"NA",0)</f>
        <v>8.43</v>
      </c>
      <c r="N3139">
        <f>shipments[[#This Row],[Boxes]]*shipments[[#This Row],[Cost Per Box]]</f>
        <v>10166.58</v>
      </c>
      <c r="O3139">
        <f>shipments[[#This Row],[Sales Amount]]-shipments[[#This Row],[Total Cost]]</f>
        <v>1888.92</v>
      </c>
      <c r="P3139" s="9">
        <f>shipments[[#This Row],[Profit]]/shipments[[#This Row],[Sales Amount]]</f>
        <v>0.15668533034714446</v>
      </c>
    </row>
    <row r="3140" spans="1:16" x14ac:dyDescent="1">
      <c r="A3140" t="s">
        <v>3181</v>
      </c>
      <c r="B3140" t="s">
        <v>8050</v>
      </c>
      <c r="C3140" t="s">
        <v>8026</v>
      </c>
      <c r="D3140" t="s">
        <v>8037</v>
      </c>
      <c r="E3140" s="1">
        <v>45273</v>
      </c>
      <c r="F3140">
        <v>3426.75</v>
      </c>
      <c r="G3140">
        <v>381</v>
      </c>
      <c r="H3140" t="s">
        <v>6</v>
      </c>
      <c r="I3140" t="str">
        <f>_xlfn.XLOOKUP(shipments[[#This Row],[SPID]],people[SPID],people[Sales_person],"NA",0)</f>
        <v>Andria Kimpton</v>
      </c>
      <c r="J3140">
        <f>YEAR(shipments[[#This Row],[Shipdate]])</f>
        <v>2023</v>
      </c>
      <c r="K3140">
        <f>MONTH(shipments[[#This Row],[Shipdate]])</f>
        <v>12</v>
      </c>
      <c r="L3140" t="str">
        <f>TEXT(shipments[[#This Row],[Shipdate]],"mmmm")</f>
        <v>December</v>
      </c>
      <c r="M3140">
        <f>_xlfn.XLOOKUP(shipments[[#This Row],[PID]],products[PID],products[Cost_per_box],"NA",0)</f>
        <v>8.43</v>
      </c>
      <c r="N3140">
        <f>shipments[[#This Row],[Boxes]]*shipments[[#This Row],[Cost Per Box]]</f>
        <v>3211.83</v>
      </c>
      <c r="O3140">
        <f>shipments[[#This Row],[Sales Amount]]-shipments[[#This Row],[Total Cost]]</f>
        <v>214.92000000000007</v>
      </c>
      <c r="P3140" s="9">
        <f>shipments[[#This Row],[Profit]]/shipments[[#This Row],[Sales Amount]]</f>
        <v>6.2718319107025633E-2</v>
      </c>
    </row>
    <row r="3141" spans="1:16" x14ac:dyDescent="1">
      <c r="A3141" t="s">
        <v>3182</v>
      </c>
      <c r="B3141" t="s">
        <v>8050</v>
      </c>
      <c r="C3141" t="s">
        <v>8027</v>
      </c>
      <c r="D3141" t="s">
        <v>8033</v>
      </c>
      <c r="E3141" s="1">
        <v>45217</v>
      </c>
      <c r="F3141">
        <v>2931.75</v>
      </c>
      <c r="G3141">
        <v>326</v>
      </c>
      <c r="H3141" t="s">
        <v>6</v>
      </c>
      <c r="I3141" t="str">
        <f>_xlfn.XLOOKUP(shipments[[#This Row],[SPID]],people[SPID],people[Sales_person],"NA",0)</f>
        <v>Andria Kimpton</v>
      </c>
      <c r="J3141">
        <f>YEAR(shipments[[#This Row],[Shipdate]])</f>
        <v>2023</v>
      </c>
      <c r="K3141">
        <f>MONTH(shipments[[#This Row],[Shipdate]])</f>
        <v>10</v>
      </c>
      <c r="L3141" t="str">
        <f>TEXT(shipments[[#This Row],[Shipdate]],"mmmm")</f>
        <v>October</v>
      </c>
      <c r="M3141">
        <f>_xlfn.XLOOKUP(shipments[[#This Row],[PID]],products[PID],products[Cost_per_box],"NA",0)</f>
        <v>6.8</v>
      </c>
      <c r="N3141">
        <f>shipments[[#This Row],[Boxes]]*shipments[[#This Row],[Cost Per Box]]</f>
        <v>2216.7999999999997</v>
      </c>
      <c r="O3141">
        <f>shipments[[#This Row],[Sales Amount]]-shipments[[#This Row],[Total Cost]]</f>
        <v>714.95000000000027</v>
      </c>
      <c r="P3141" s="9">
        <f>shipments[[#This Row],[Profit]]/shipments[[#This Row],[Sales Amount]]</f>
        <v>0.24386458599812408</v>
      </c>
    </row>
    <row r="3142" spans="1:16" x14ac:dyDescent="1">
      <c r="A3142" t="s">
        <v>3183</v>
      </c>
      <c r="B3142" t="s">
        <v>8050</v>
      </c>
      <c r="C3142" t="s">
        <v>8027</v>
      </c>
      <c r="D3142" t="s">
        <v>8036</v>
      </c>
      <c r="E3142" s="1">
        <v>45446</v>
      </c>
      <c r="F3142">
        <v>14827.5</v>
      </c>
      <c r="G3142">
        <v>2119</v>
      </c>
      <c r="H3142" t="s">
        <v>6</v>
      </c>
      <c r="I3142" t="str">
        <f>_xlfn.XLOOKUP(shipments[[#This Row],[SPID]],people[SPID],people[Sales_person],"NA",0)</f>
        <v>Andria Kimpton</v>
      </c>
      <c r="J3142">
        <f>YEAR(shipments[[#This Row],[Shipdate]])</f>
        <v>2024</v>
      </c>
      <c r="K3142">
        <f>MONTH(shipments[[#This Row],[Shipdate]])</f>
        <v>6</v>
      </c>
      <c r="L3142" t="str">
        <f>TEXT(shipments[[#This Row],[Shipdate]],"mmmm")</f>
        <v>June</v>
      </c>
      <c r="M3142">
        <f>_xlfn.XLOOKUP(shipments[[#This Row],[PID]],products[PID],products[Cost_per_box],"NA",0)</f>
        <v>6.8</v>
      </c>
      <c r="N3142">
        <f>shipments[[#This Row],[Boxes]]*shipments[[#This Row],[Cost Per Box]]</f>
        <v>14409.199999999999</v>
      </c>
      <c r="O3142">
        <f>shipments[[#This Row],[Sales Amount]]-shipments[[#This Row],[Total Cost]]</f>
        <v>418.30000000000109</v>
      </c>
      <c r="P3142" s="9">
        <f>shipments[[#This Row],[Profit]]/shipments[[#This Row],[Sales Amount]]</f>
        <v>2.8211094250548043E-2</v>
      </c>
    </row>
    <row r="3143" spans="1:16" x14ac:dyDescent="1">
      <c r="A3143" t="s">
        <v>3184</v>
      </c>
      <c r="B3143" t="s">
        <v>8050</v>
      </c>
      <c r="C3143" t="s">
        <v>8027</v>
      </c>
      <c r="D3143" t="s">
        <v>8033</v>
      </c>
      <c r="E3143" s="1">
        <v>44977</v>
      </c>
      <c r="F3143">
        <v>11214</v>
      </c>
      <c r="G3143">
        <v>1122</v>
      </c>
      <c r="H3143" t="s">
        <v>6</v>
      </c>
      <c r="I3143" t="str">
        <f>_xlfn.XLOOKUP(shipments[[#This Row],[SPID]],people[SPID],people[Sales_person],"NA",0)</f>
        <v>Andria Kimpton</v>
      </c>
      <c r="J3143">
        <f>YEAR(shipments[[#This Row],[Shipdate]])</f>
        <v>2023</v>
      </c>
      <c r="K3143">
        <f>MONTH(shipments[[#This Row],[Shipdate]])</f>
        <v>2</v>
      </c>
      <c r="L3143" t="str">
        <f>TEXT(shipments[[#This Row],[Shipdate]],"mmmm")</f>
        <v>February</v>
      </c>
      <c r="M3143">
        <f>_xlfn.XLOOKUP(shipments[[#This Row],[PID]],products[PID],products[Cost_per_box],"NA",0)</f>
        <v>6.8</v>
      </c>
      <c r="N3143">
        <f>shipments[[#This Row],[Boxes]]*shipments[[#This Row],[Cost Per Box]]</f>
        <v>7629.5999999999995</v>
      </c>
      <c r="O3143">
        <f>shipments[[#This Row],[Sales Amount]]-shipments[[#This Row],[Total Cost]]</f>
        <v>3584.4000000000005</v>
      </c>
      <c r="P3143" s="9">
        <f>shipments[[#This Row],[Profit]]/shipments[[#This Row],[Sales Amount]]</f>
        <v>0.31963616907437137</v>
      </c>
    </row>
    <row r="3144" spans="1:16" x14ac:dyDescent="1">
      <c r="A3144" t="s">
        <v>3185</v>
      </c>
      <c r="B3144" t="s">
        <v>8050</v>
      </c>
      <c r="C3144" t="s">
        <v>8028</v>
      </c>
      <c r="D3144" t="s">
        <v>8033</v>
      </c>
      <c r="E3144" s="1">
        <v>44965</v>
      </c>
      <c r="F3144">
        <v>189</v>
      </c>
      <c r="G3144">
        <v>8</v>
      </c>
      <c r="H3144" t="s">
        <v>6</v>
      </c>
      <c r="I3144" t="str">
        <f>_xlfn.XLOOKUP(shipments[[#This Row],[SPID]],people[SPID],people[Sales_person],"NA",0)</f>
        <v>Andria Kimpton</v>
      </c>
      <c r="J3144">
        <f>YEAR(shipments[[#This Row],[Shipdate]])</f>
        <v>2023</v>
      </c>
      <c r="K3144">
        <f>MONTH(shipments[[#This Row],[Shipdate]])</f>
        <v>2</v>
      </c>
      <c r="L3144" t="str">
        <f>TEXT(shipments[[#This Row],[Shipdate]],"mmmm")</f>
        <v>February</v>
      </c>
      <c r="M3144">
        <f>_xlfn.XLOOKUP(shipments[[#This Row],[PID]],products[PID],products[Cost_per_box],"NA",0)</f>
        <v>5.04</v>
      </c>
      <c r="N3144">
        <f>shipments[[#This Row],[Boxes]]*shipments[[#This Row],[Cost Per Box]]</f>
        <v>40.32</v>
      </c>
      <c r="O3144">
        <f>shipments[[#This Row],[Sales Amount]]-shipments[[#This Row],[Total Cost]]</f>
        <v>148.68</v>
      </c>
      <c r="P3144" s="9">
        <f>shipments[[#This Row],[Profit]]/shipments[[#This Row],[Sales Amount]]</f>
        <v>0.78666666666666674</v>
      </c>
    </row>
    <row r="3145" spans="1:16" x14ac:dyDescent="1">
      <c r="A3145" t="s">
        <v>3186</v>
      </c>
      <c r="B3145" t="s">
        <v>8050</v>
      </c>
      <c r="C3145" t="s">
        <v>8028</v>
      </c>
      <c r="D3145" t="s">
        <v>8035</v>
      </c>
      <c r="E3145" s="1">
        <v>45460</v>
      </c>
      <c r="F3145">
        <v>6243.75</v>
      </c>
      <c r="G3145">
        <v>232</v>
      </c>
      <c r="H3145" t="s">
        <v>6</v>
      </c>
      <c r="I3145" t="str">
        <f>_xlfn.XLOOKUP(shipments[[#This Row],[SPID]],people[SPID],people[Sales_person],"NA",0)</f>
        <v>Andria Kimpton</v>
      </c>
      <c r="J3145">
        <f>YEAR(shipments[[#This Row],[Shipdate]])</f>
        <v>2024</v>
      </c>
      <c r="K3145">
        <f>MONTH(shipments[[#This Row],[Shipdate]])</f>
        <v>6</v>
      </c>
      <c r="L3145" t="str">
        <f>TEXT(shipments[[#This Row],[Shipdate]],"mmmm")</f>
        <v>June</v>
      </c>
      <c r="M3145">
        <f>_xlfn.XLOOKUP(shipments[[#This Row],[PID]],products[PID],products[Cost_per_box],"NA",0)</f>
        <v>5.04</v>
      </c>
      <c r="N3145">
        <f>shipments[[#This Row],[Boxes]]*shipments[[#This Row],[Cost Per Box]]</f>
        <v>1169.28</v>
      </c>
      <c r="O3145">
        <f>shipments[[#This Row],[Sales Amount]]-shipments[[#This Row],[Total Cost]]</f>
        <v>5074.47</v>
      </c>
      <c r="P3145" s="9">
        <f>shipments[[#This Row],[Profit]]/shipments[[#This Row],[Sales Amount]]</f>
        <v>0.81272792792792792</v>
      </c>
    </row>
    <row r="3146" spans="1:16" x14ac:dyDescent="1">
      <c r="A3146" t="s">
        <v>3187</v>
      </c>
      <c r="B3146" t="s">
        <v>8050</v>
      </c>
      <c r="C3146" t="s">
        <v>8028</v>
      </c>
      <c r="D3146" t="s">
        <v>8037</v>
      </c>
      <c r="E3146" s="1">
        <v>45097</v>
      </c>
      <c r="F3146">
        <v>10125</v>
      </c>
      <c r="G3146">
        <v>362</v>
      </c>
      <c r="H3146" t="s">
        <v>6</v>
      </c>
      <c r="I3146" t="str">
        <f>_xlfn.XLOOKUP(shipments[[#This Row],[SPID]],people[SPID],people[Sales_person],"NA",0)</f>
        <v>Andria Kimpton</v>
      </c>
      <c r="J3146">
        <f>YEAR(shipments[[#This Row],[Shipdate]])</f>
        <v>2023</v>
      </c>
      <c r="K3146">
        <f>MONTH(shipments[[#This Row],[Shipdate]])</f>
        <v>6</v>
      </c>
      <c r="L3146" t="str">
        <f>TEXT(shipments[[#This Row],[Shipdate]],"mmmm")</f>
        <v>June</v>
      </c>
      <c r="M3146">
        <f>_xlfn.XLOOKUP(shipments[[#This Row],[PID]],products[PID],products[Cost_per_box],"NA",0)</f>
        <v>5.04</v>
      </c>
      <c r="N3146">
        <f>shipments[[#This Row],[Boxes]]*shipments[[#This Row],[Cost Per Box]]</f>
        <v>1824.48</v>
      </c>
      <c r="O3146">
        <f>shipments[[#This Row],[Sales Amount]]-shipments[[#This Row],[Total Cost]]</f>
        <v>8300.52</v>
      </c>
      <c r="P3146" s="9">
        <f>shipments[[#This Row],[Profit]]/shipments[[#This Row],[Sales Amount]]</f>
        <v>0.81980444444444445</v>
      </c>
    </row>
    <row r="3147" spans="1:16" x14ac:dyDescent="1">
      <c r="A3147" t="s">
        <v>3188</v>
      </c>
      <c r="B3147" t="s">
        <v>8050</v>
      </c>
      <c r="C3147" t="s">
        <v>8028</v>
      </c>
      <c r="D3147" t="s">
        <v>8032</v>
      </c>
      <c r="E3147" s="1">
        <v>45159</v>
      </c>
      <c r="F3147">
        <v>3863.25</v>
      </c>
      <c r="G3147">
        <v>144</v>
      </c>
      <c r="H3147" t="s">
        <v>6</v>
      </c>
      <c r="I3147" t="str">
        <f>_xlfn.XLOOKUP(shipments[[#This Row],[SPID]],people[SPID],people[Sales_person],"NA",0)</f>
        <v>Andria Kimpton</v>
      </c>
      <c r="J3147">
        <f>YEAR(shipments[[#This Row],[Shipdate]])</f>
        <v>2023</v>
      </c>
      <c r="K3147">
        <f>MONTH(shipments[[#This Row],[Shipdate]])</f>
        <v>8</v>
      </c>
      <c r="L3147" t="str">
        <f>TEXT(shipments[[#This Row],[Shipdate]],"mmmm")</f>
        <v>August</v>
      </c>
      <c r="M3147">
        <f>_xlfn.XLOOKUP(shipments[[#This Row],[PID]],products[PID],products[Cost_per_box],"NA",0)</f>
        <v>5.04</v>
      </c>
      <c r="N3147">
        <f>shipments[[#This Row],[Boxes]]*shipments[[#This Row],[Cost Per Box]]</f>
        <v>725.76</v>
      </c>
      <c r="O3147">
        <f>shipments[[#This Row],[Sales Amount]]-shipments[[#This Row],[Total Cost]]</f>
        <v>3137.49</v>
      </c>
      <c r="P3147" s="9">
        <f>shipments[[#This Row],[Profit]]/shipments[[#This Row],[Sales Amount]]</f>
        <v>0.81213744903902152</v>
      </c>
    </row>
    <row r="3148" spans="1:16" x14ac:dyDescent="1">
      <c r="A3148" t="s">
        <v>3189</v>
      </c>
      <c r="B3148" t="s">
        <v>8050</v>
      </c>
      <c r="C3148" t="s">
        <v>8031</v>
      </c>
      <c r="D3148" t="s">
        <v>8036</v>
      </c>
      <c r="E3148" s="1">
        <v>45166</v>
      </c>
      <c r="F3148">
        <v>16854.75</v>
      </c>
      <c r="G3148">
        <v>937</v>
      </c>
      <c r="H3148" t="s">
        <v>6</v>
      </c>
      <c r="I3148" t="str">
        <f>_xlfn.XLOOKUP(shipments[[#This Row],[SPID]],people[SPID],people[Sales_person],"NA",0)</f>
        <v>Andria Kimpton</v>
      </c>
      <c r="J3148">
        <f>YEAR(shipments[[#This Row],[Shipdate]])</f>
        <v>2023</v>
      </c>
      <c r="K3148">
        <f>MONTH(shipments[[#This Row],[Shipdate]])</f>
        <v>8</v>
      </c>
      <c r="L3148" t="str">
        <f>TEXT(shipments[[#This Row],[Shipdate]],"mmmm")</f>
        <v>August</v>
      </c>
      <c r="M3148">
        <f>_xlfn.XLOOKUP(shipments[[#This Row],[PID]],products[PID],products[Cost_per_box],"NA",0)</f>
        <v>2.65</v>
      </c>
      <c r="N3148">
        <f>shipments[[#This Row],[Boxes]]*shipments[[#This Row],[Cost Per Box]]</f>
        <v>2483.0499999999997</v>
      </c>
      <c r="O3148">
        <f>shipments[[#This Row],[Sales Amount]]-shipments[[#This Row],[Total Cost]]</f>
        <v>14371.7</v>
      </c>
      <c r="P3148" s="9">
        <f>shipments[[#This Row],[Profit]]/shipments[[#This Row],[Sales Amount]]</f>
        <v>0.85267951171034873</v>
      </c>
    </row>
    <row r="3149" spans="1:16" x14ac:dyDescent="1">
      <c r="A3149" t="s">
        <v>3190</v>
      </c>
      <c r="B3149" t="s">
        <v>8050</v>
      </c>
      <c r="C3149" t="s">
        <v>8031</v>
      </c>
      <c r="D3149" t="s">
        <v>8036</v>
      </c>
      <c r="E3149" s="1">
        <v>45106</v>
      </c>
      <c r="F3149">
        <v>1350</v>
      </c>
      <c r="G3149">
        <v>62</v>
      </c>
      <c r="H3149" t="s">
        <v>6</v>
      </c>
      <c r="I3149" t="str">
        <f>_xlfn.XLOOKUP(shipments[[#This Row],[SPID]],people[SPID],people[Sales_person],"NA",0)</f>
        <v>Andria Kimpton</v>
      </c>
      <c r="J3149">
        <f>YEAR(shipments[[#This Row],[Shipdate]])</f>
        <v>2023</v>
      </c>
      <c r="K3149">
        <f>MONTH(shipments[[#This Row],[Shipdate]])</f>
        <v>6</v>
      </c>
      <c r="L3149" t="str">
        <f>TEXT(shipments[[#This Row],[Shipdate]],"mmmm")</f>
        <v>June</v>
      </c>
      <c r="M3149">
        <f>_xlfn.XLOOKUP(shipments[[#This Row],[PID]],products[PID],products[Cost_per_box],"NA",0)</f>
        <v>2.65</v>
      </c>
      <c r="N3149">
        <f>shipments[[#This Row],[Boxes]]*shipments[[#This Row],[Cost Per Box]]</f>
        <v>164.29999999999998</v>
      </c>
      <c r="O3149">
        <f>shipments[[#This Row],[Sales Amount]]-shipments[[#This Row],[Total Cost]]</f>
        <v>1185.7</v>
      </c>
      <c r="P3149" s="9">
        <f>shipments[[#This Row],[Profit]]/shipments[[#This Row],[Sales Amount]]</f>
        <v>0.87829629629629635</v>
      </c>
    </row>
    <row r="3150" spans="1:16" x14ac:dyDescent="1">
      <c r="A3150" t="s">
        <v>3191</v>
      </c>
      <c r="B3150" t="s">
        <v>8050</v>
      </c>
      <c r="C3150" t="s">
        <v>8031</v>
      </c>
      <c r="D3150" t="s">
        <v>8037</v>
      </c>
      <c r="E3150" s="1">
        <v>45057</v>
      </c>
      <c r="F3150">
        <v>10280.25</v>
      </c>
      <c r="G3150">
        <v>468</v>
      </c>
      <c r="H3150" t="s">
        <v>6</v>
      </c>
      <c r="I3150" t="str">
        <f>_xlfn.XLOOKUP(shipments[[#This Row],[SPID]],people[SPID],people[Sales_person],"NA",0)</f>
        <v>Andria Kimpton</v>
      </c>
      <c r="J3150">
        <f>YEAR(shipments[[#This Row],[Shipdate]])</f>
        <v>2023</v>
      </c>
      <c r="K3150">
        <f>MONTH(shipments[[#This Row],[Shipdate]])</f>
        <v>5</v>
      </c>
      <c r="L3150" t="str">
        <f>TEXT(shipments[[#This Row],[Shipdate]],"mmmm")</f>
        <v>May</v>
      </c>
      <c r="M3150">
        <f>_xlfn.XLOOKUP(shipments[[#This Row],[PID]],products[PID],products[Cost_per_box],"NA",0)</f>
        <v>2.65</v>
      </c>
      <c r="N3150">
        <f>shipments[[#This Row],[Boxes]]*shipments[[#This Row],[Cost Per Box]]</f>
        <v>1240.2</v>
      </c>
      <c r="O3150">
        <f>shipments[[#This Row],[Sales Amount]]-shipments[[#This Row],[Total Cost]]</f>
        <v>9040.0499999999993</v>
      </c>
      <c r="P3150" s="9">
        <f>shipments[[#This Row],[Profit]]/shipments[[#This Row],[Sales Amount]]</f>
        <v>0.87936091048369436</v>
      </c>
    </row>
    <row r="3151" spans="1:16" x14ac:dyDescent="1">
      <c r="A3151" t="s">
        <v>3192</v>
      </c>
      <c r="B3151" t="s">
        <v>8050</v>
      </c>
      <c r="C3151" t="s">
        <v>8031</v>
      </c>
      <c r="D3151" t="s">
        <v>8032</v>
      </c>
      <c r="E3151" s="1">
        <v>45310</v>
      </c>
      <c r="F3151">
        <v>5004</v>
      </c>
      <c r="G3151">
        <v>239</v>
      </c>
      <c r="H3151" t="s">
        <v>6</v>
      </c>
      <c r="I3151" t="str">
        <f>_xlfn.XLOOKUP(shipments[[#This Row],[SPID]],people[SPID],people[Sales_person],"NA",0)</f>
        <v>Andria Kimpton</v>
      </c>
      <c r="J3151">
        <f>YEAR(shipments[[#This Row],[Shipdate]])</f>
        <v>2024</v>
      </c>
      <c r="K3151">
        <f>MONTH(shipments[[#This Row],[Shipdate]])</f>
        <v>1</v>
      </c>
      <c r="L3151" t="str">
        <f>TEXT(shipments[[#This Row],[Shipdate]],"mmmm")</f>
        <v>January</v>
      </c>
      <c r="M3151">
        <f>_xlfn.XLOOKUP(shipments[[#This Row],[PID]],products[PID],products[Cost_per_box],"NA",0)</f>
        <v>2.65</v>
      </c>
      <c r="N3151">
        <f>shipments[[#This Row],[Boxes]]*shipments[[#This Row],[Cost Per Box]]</f>
        <v>633.35</v>
      </c>
      <c r="O3151">
        <f>shipments[[#This Row],[Sales Amount]]-shipments[[#This Row],[Total Cost]]</f>
        <v>4370.6499999999996</v>
      </c>
      <c r="P3151" s="9">
        <f>shipments[[#This Row],[Profit]]/shipments[[#This Row],[Sales Amount]]</f>
        <v>0.87343125499600316</v>
      </c>
    </row>
    <row r="3152" spans="1:16" x14ac:dyDescent="1">
      <c r="A3152" t="s">
        <v>3193</v>
      </c>
      <c r="B3152" t="s">
        <v>8050</v>
      </c>
      <c r="C3152" t="s">
        <v>8010</v>
      </c>
      <c r="D3152" t="s">
        <v>8036</v>
      </c>
      <c r="E3152" s="1">
        <v>45037</v>
      </c>
      <c r="F3152">
        <v>6777</v>
      </c>
      <c r="G3152">
        <v>485</v>
      </c>
      <c r="H3152" t="s">
        <v>6</v>
      </c>
      <c r="I3152" t="str">
        <f>_xlfn.XLOOKUP(shipments[[#This Row],[SPID]],people[SPID],people[Sales_person],"NA",0)</f>
        <v>Andria Kimpton</v>
      </c>
      <c r="J3152">
        <f>YEAR(shipments[[#This Row],[Shipdate]])</f>
        <v>2023</v>
      </c>
      <c r="K3152">
        <f>MONTH(shipments[[#This Row],[Shipdate]])</f>
        <v>4</v>
      </c>
      <c r="L3152" t="str">
        <f>TEXT(shipments[[#This Row],[Shipdate]],"mmmm")</f>
        <v>April</v>
      </c>
      <c r="M3152">
        <f>_xlfn.XLOOKUP(shipments[[#This Row],[PID]],products[PID],products[Cost_per_box],"NA",0)</f>
        <v>5.26</v>
      </c>
      <c r="N3152">
        <f>shipments[[#This Row],[Boxes]]*shipments[[#This Row],[Cost Per Box]]</f>
        <v>2551.1</v>
      </c>
      <c r="O3152">
        <f>shipments[[#This Row],[Sales Amount]]-shipments[[#This Row],[Total Cost]]</f>
        <v>4225.8999999999996</v>
      </c>
      <c r="P3152" s="9">
        <f>shipments[[#This Row],[Profit]]/shipments[[#This Row],[Sales Amount]]</f>
        <v>0.62356499926221032</v>
      </c>
    </row>
    <row r="3153" spans="1:16" x14ac:dyDescent="1">
      <c r="A3153" t="s">
        <v>3194</v>
      </c>
      <c r="B3153" t="s">
        <v>8050</v>
      </c>
      <c r="C3153" t="s">
        <v>8010</v>
      </c>
      <c r="D3153" t="s">
        <v>8032</v>
      </c>
      <c r="E3153" s="1">
        <v>45387</v>
      </c>
      <c r="F3153">
        <v>13014</v>
      </c>
      <c r="G3153">
        <v>930</v>
      </c>
      <c r="H3153" t="s">
        <v>6</v>
      </c>
      <c r="I3153" t="str">
        <f>_xlfn.XLOOKUP(shipments[[#This Row],[SPID]],people[SPID],people[Sales_person],"NA",0)</f>
        <v>Andria Kimpton</v>
      </c>
      <c r="J3153">
        <f>YEAR(shipments[[#This Row],[Shipdate]])</f>
        <v>2024</v>
      </c>
      <c r="K3153">
        <f>MONTH(shipments[[#This Row],[Shipdate]])</f>
        <v>4</v>
      </c>
      <c r="L3153" t="str">
        <f>TEXT(shipments[[#This Row],[Shipdate]],"mmmm")</f>
        <v>April</v>
      </c>
      <c r="M3153">
        <f>_xlfn.XLOOKUP(shipments[[#This Row],[PID]],products[PID],products[Cost_per_box],"NA",0)</f>
        <v>5.26</v>
      </c>
      <c r="N3153">
        <f>shipments[[#This Row],[Boxes]]*shipments[[#This Row],[Cost Per Box]]</f>
        <v>4891.8</v>
      </c>
      <c r="O3153">
        <f>shipments[[#This Row],[Sales Amount]]-shipments[[#This Row],[Total Cost]]</f>
        <v>8122.2</v>
      </c>
      <c r="P3153" s="9">
        <f>shipments[[#This Row],[Profit]]/shipments[[#This Row],[Sales Amount]]</f>
        <v>0.62411249423697557</v>
      </c>
    </row>
    <row r="3154" spans="1:16" x14ac:dyDescent="1">
      <c r="A3154" t="s">
        <v>3195</v>
      </c>
      <c r="B3154" t="s">
        <v>8050</v>
      </c>
      <c r="C3154" t="s">
        <v>8010</v>
      </c>
      <c r="D3154" t="s">
        <v>8034</v>
      </c>
      <c r="E3154" s="1">
        <v>45092</v>
      </c>
      <c r="F3154">
        <v>1676.25</v>
      </c>
      <c r="G3154">
        <v>112</v>
      </c>
      <c r="H3154" t="s">
        <v>6</v>
      </c>
      <c r="I3154" t="str">
        <f>_xlfn.XLOOKUP(shipments[[#This Row],[SPID]],people[SPID],people[Sales_person],"NA",0)</f>
        <v>Andria Kimpton</v>
      </c>
      <c r="J3154">
        <f>YEAR(shipments[[#This Row],[Shipdate]])</f>
        <v>2023</v>
      </c>
      <c r="K3154">
        <f>MONTH(shipments[[#This Row],[Shipdate]])</f>
        <v>6</v>
      </c>
      <c r="L3154" t="str">
        <f>TEXT(shipments[[#This Row],[Shipdate]],"mmmm")</f>
        <v>June</v>
      </c>
      <c r="M3154">
        <f>_xlfn.XLOOKUP(shipments[[#This Row],[PID]],products[PID],products[Cost_per_box],"NA",0)</f>
        <v>5.26</v>
      </c>
      <c r="N3154">
        <f>shipments[[#This Row],[Boxes]]*shipments[[#This Row],[Cost Per Box]]</f>
        <v>589.12</v>
      </c>
      <c r="O3154">
        <f>shipments[[#This Row],[Sales Amount]]-shipments[[#This Row],[Total Cost]]</f>
        <v>1087.1300000000001</v>
      </c>
      <c r="P3154" s="9">
        <f>shipments[[#This Row],[Profit]]/shipments[[#This Row],[Sales Amount]]</f>
        <v>0.64854884414615965</v>
      </c>
    </row>
    <row r="3155" spans="1:16" x14ac:dyDescent="1">
      <c r="A3155" t="s">
        <v>3196</v>
      </c>
      <c r="B3155" t="s">
        <v>8050</v>
      </c>
      <c r="C3155" t="s">
        <v>8010</v>
      </c>
      <c r="D3155" t="s">
        <v>8032</v>
      </c>
      <c r="E3155" s="1">
        <v>45413</v>
      </c>
      <c r="F3155">
        <v>2358</v>
      </c>
      <c r="G3155">
        <v>197</v>
      </c>
      <c r="H3155" t="s">
        <v>6</v>
      </c>
      <c r="I3155" t="str">
        <f>_xlfn.XLOOKUP(shipments[[#This Row],[SPID]],people[SPID],people[Sales_person],"NA",0)</f>
        <v>Andria Kimpton</v>
      </c>
      <c r="J3155">
        <f>YEAR(shipments[[#This Row],[Shipdate]])</f>
        <v>2024</v>
      </c>
      <c r="K3155">
        <f>MONTH(shipments[[#This Row],[Shipdate]])</f>
        <v>5</v>
      </c>
      <c r="L3155" t="str">
        <f>TEXT(shipments[[#This Row],[Shipdate]],"mmmm")</f>
        <v>May</v>
      </c>
      <c r="M3155">
        <f>_xlfn.XLOOKUP(shipments[[#This Row],[PID]],products[PID],products[Cost_per_box],"NA",0)</f>
        <v>5.26</v>
      </c>
      <c r="N3155">
        <f>shipments[[#This Row],[Boxes]]*shipments[[#This Row],[Cost Per Box]]</f>
        <v>1036.22</v>
      </c>
      <c r="O3155">
        <f>shipments[[#This Row],[Sales Amount]]-shipments[[#This Row],[Total Cost]]</f>
        <v>1321.78</v>
      </c>
      <c r="P3155" s="9">
        <f>shipments[[#This Row],[Profit]]/shipments[[#This Row],[Sales Amount]]</f>
        <v>0.56055131467345209</v>
      </c>
    </row>
    <row r="3156" spans="1:16" x14ac:dyDescent="1">
      <c r="A3156" t="s">
        <v>3197</v>
      </c>
      <c r="B3156" t="s">
        <v>8050</v>
      </c>
      <c r="C3156" t="s">
        <v>8013</v>
      </c>
      <c r="D3156" t="s">
        <v>8037</v>
      </c>
      <c r="E3156" s="1">
        <v>45232</v>
      </c>
      <c r="F3156">
        <v>1201.5</v>
      </c>
      <c r="G3156">
        <v>172</v>
      </c>
      <c r="H3156" t="s">
        <v>6</v>
      </c>
      <c r="I3156" t="str">
        <f>_xlfn.XLOOKUP(shipments[[#This Row],[SPID]],people[SPID],people[Sales_person],"NA",0)</f>
        <v>Andria Kimpton</v>
      </c>
      <c r="J3156">
        <f>YEAR(shipments[[#This Row],[Shipdate]])</f>
        <v>2023</v>
      </c>
      <c r="K3156">
        <f>MONTH(shipments[[#This Row],[Shipdate]])</f>
        <v>11</v>
      </c>
      <c r="L3156" t="str">
        <f>TEXT(shipments[[#This Row],[Shipdate]],"mmmm")</f>
        <v>November</v>
      </c>
      <c r="M3156">
        <f>_xlfn.XLOOKUP(shipments[[#This Row],[PID]],products[PID],products[Cost_per_box],"NA",0)</f>
        <v>3.85</v>
      </c>
      <c r="N3156">
        <f>shipments[[#This Row],[Boxes]]*shipments[[#This Row],[Cost Per Box]]</f>
        <v>662.2</v>
      </c>
      <c r="O3156">
        <f>shipments[[#This Row],[Sales Amount]]-shipments[[#This Row],[Total Cost]]</f>
        <v>539.29999999999995</v>
      </c>
      <c r="P3156" s="9">
        <f>shipments[[#This Row],[Profit]]/shipments[[#This Row],[Sales Amount]]</f>
        <v>0.4488555971702039</v>
      </c>
    </row>
    <row r="3157" spans="1:16" x14ac:dyDescent="1">
      <c r="A3157" t="s">
        <v>3198</v>
      </c>
      <c r="B3157" t="s">
        <v>8050</v>
      </c>
      <c r="C3157" t="s">
        <v>8013</v>
      </c>
      <c r="D3157" t="s">
        <v>8034</v>
      </c>
      <c r="E3157" s="1">
        <v>45245</v>
      </c>
      <c r="F3157">
        <v>6860.25</v>
      </c>
      <c r="G3157">
        <v>1373</v>
      </c>
      <c r="H3157" t="s">
        <v>6</v>
      </c>
      <c r="I3157" t="str">
        <f>_xlfn.XLOOKUP(shipments[[#This Row],[SPID]],people[SPID],people[Sales_person],"NA",0)</f>
        <v>Andria Kimpton</v>
      </c>
      <c r="J3157">
        <f>YEAR(shipments[[#This Row],[Shipdate]])</f>
        <v>2023</v>
      </c>
      <c r="K3157">
        <f>MONTH(shipments[[#This Row],[Shipdate]])</f>
        <v>11</v>
      </c>
      <c r="L3157" t="str">
        <f>TEXT(shipments[[#This Row],[Shipdate]],"mmmm")</f>
        <v>November</v>
      </c>
      <c r="M3157">
        <f>_xlfn.XLOOKUP(shipments[[#This Row],[PID]],products[PID],products[Cost_per_box],"NA",0)</f>
        <v>3.85</v>
      </c>
      <c r="N3157">
        <f>shipments[[#This Row],[Boxes]]*shipments[[#This Row],[Cost Per Box]]</f>
        <v>5286.05</v>
      </c>
      <c r="O3157">
        <f>shipments[[#This Row],[Sales Amount]]-shipments[[#This Row],[Total Cost]]</f>
        <v>1574.1999999999998</v>
      </c>
      <c r="P3157" s="9">
        <f>shipments[[#This Row],[Profit]]/shipments[[#This Row],[Sales Amount]]</f>
        <v>0.22946685616413393</v>
      </c>
    </row>
    <row r="3158" spans="1:16" x14ac:dyDescent="1">
      <c r="A3158" t="s">
        <v>3199</v>
      </c>
      <c r="B3158" t="s">
        <v>8050</v>
      </c>
      <c r="C3158" t="s">
        <v>8014</v>
      </c>
      <c r="D3158" t="s">
        <v>8033</v>
      </c>
      <c r="E3158" s="1">
        <v>45419</v>
      </c>
      <c r="F3158">
        <v>5091.75</v>
      </c>
      <c r="G3158">
        <v>1019</v>
      </c>
      <c r="H3158" t="s">
        <v>6</v>
      </c>
      <c r="I3158" t="str">
        <f>_xlfn.XLOOKUP(shipments[[#This Row],[SPID]],people[SPID],people[Sales_person],"NA",0)</f>
        <v>Andria Kimpton</v>
      </c>
      <c r="J3158">
        <f>YEAR(shipments[[#This Row],[Shipdate]])</f>
        <v>2024</v>
      </c>
      <c r="K3158">
        <f>MONTH(shipments[[#This Row],[Shipdate]])</f>
        <v>5</v>
      </c>
      <c r="L3158" t="str">
        <f>TEXT(shipments[[#This Row],[Shipdate]],"mmmm")</f>
        <v>May</v>
      </c>
      <c r="M3158">
        <f>_xlfn.XLOOKUP(shipments[[#This Row],[PID]],products[PID],products[Cost_per_box],"NA",0)</f>
        <v>5.72</v>
      </c>
      <c r="N3158">
        <f>shipments[[#This Row],[Boxes]]*shipments[[#This Row],[Cost Per Box]]</f>
        <v>5828.6799999999994</v>
      </c>
      <c r="O3158">
        <f>shipments[[#This Row],[Sales Amount]]-shipments[[#This Row],[Total Cost]]</f>
        <v>-736.92999999999938</v>
      </c>
      <c r="P3158" s="9">
        <f>shipments[[#This Row],[Profit]]/shipments[[#This Row],[Sales Amount]]</f>
        <v>-0.14473020081504381</v>
      </c>
    </row>
    <row r="3159" spans="1:16" x14ac:dyDescent="1">
      <c r="A3159" t="s">
        <v>3200</v>
      </c>
      <c r="B3159" t="s">
        <v>8050</v>
      </c>
      <c r="C3159" t="s">
        <v>8014</v>
      </c>
      <c r="D3159" t="s">
        <v>8036</v>
      </c>
      <c r="E3159" s="1">
        <v>45223</v>
      </c>
      <c r="F3159">
        <v>3766.5</v>
      </c>
      <c r="G3159">
        <v>754</v>
      </c>
      <c r="H3159" t="s">
        <v>6</v>
      </c>
      <c r="I3159" t="str">
        <f>_xlfn.XLOOKUP(shipments[[#This Row],[SPID]],people[SPID],people[Sales_person],"NA",0)</f>
        <v>Andria Kimpton</v>
      </c>
      <c r="J3159">
        <f>YEAR(shipments[[#This Row],[Shipdate]])</f>
        <v>2023</v>
      </c>
      <c r="K3159">
        <f>MONTH(shipments[[#This Row],[Shipdate]])</f>
        <v>10</v>
      </c>
      <c r="L3159" t="str">
        <f>TEXT(shipments[[#This Row],[Shipdate]],"mmmm")</f>
        <v>October</v>
      </c>
      <c r="M3159">
        <f>_xlfn.XLOOKUP(shipments[[#This Row],[PID]],products[PID],products[Cost_per_box],"NA",0)</f>
        <v>5.72</v>
      </c>
      <c r="N3159">
        <f>shipments[[#This Row],[Boxes]]*shipments[[#This Row],[Cost Per Box]]</f>
        <v>4312.88</v>
      </c>
      <c r="O3159">
        <f>shipments[[#This Row],[Sales Amount]]-shipments[[#This Row],[Total Cost]]</f>
        <v>-546.38000000000011</v>
      </c>
      <c r="P3159" s="9">
        <f>shipments[[#This Row],[Profit]]/shipments[[#This Row],[Sales Amount]]</f>
        <v>-0.14506305588742868</v>
      </c>
    </row>
    <row r="3160" spans="1:16" x14ac:dyDescent="1">
      <c r="A3160" t="s">
        <v>3201</v>
      </c>
      <c r="B3160" t="s">
        <v>8050</v>
      </c>
      <c r="C3160" t="s">
        <v>8014</v>
      </c>
      <c r="D3160" t="s">
        <v>8035</v>
      </c>
      <c r="E3160" s="1">
        <v>45251</v>
      </c>
      <c r="F3160">
        <v>2898</v>
      </c>
      <c r="G3160">
        <v>414</v>
      </c>
      <c r="H3160" t="s">
        <v>6</v>
      </c>
      <c r="I3160" t="str">
        <f>_xlfn.XLOOKUP(shipments[[#This Row],[SPID]],people[SPID],people[Sales_person],"NA",0)</f>
        <v>Andria Kimpton</v>
      </c>
      <c r="J3160">
        <f>YEAR(shipments[[#This Row],[Shipdate]])</f>
        <v>2023</v>
      </c>
      <c r="K3160">
        <f>MONTH(shipments[[#This Row],[Shipdate]])</f>
        <v>11</v>
      </c>
      <c r="L3160" t="str">
        <f>TEXT(shipments[[#This Row],[Shipdate]],"mmmm")</f>
        <v>November</v>
      </c>
      <c r="M3160">
        <f>_xlfn.XLOOKUP(shipments[[#This Row],[PID]],products[PID],products[Cost_per_box],"NA",0)</f>
        <v>5.72</v>
      </c>
      <c r="N3160">
        <f>shipments[[#This Row],[Boxes]]*shipments[[#This Row],[Cost Per Box]]</f>
        <v>2368.08</v>
      </c>
      <c r="O3160">
        <f>shipments[[#This Row],[Sales Amount]]-shipments[[#This Row],[Total Cost]]</f>
        <v>529.92000000000007</v>
      </c>
      <c r="P3160" s="9">
        <f>shipments[[#This Row],[Profit]]/shipments[[#This Row],[Sales Amount]]</f>
        <v>0.18285714285714288</v>
      </c>
    </row>
    <row r="3161" spans="1:16" x14ac:dyDescent="1">
      <c r="A3161" t="s">
        <v>3202</v>
      </c>
      <c r="B3161" t="s">
        <v>8050</v>
      </c>
      <c r="C3161" t="s">
        <v>8014</v>
      </c>
      <c r="D3161" t="s">
        <v>8033</v>
      </c>
      <c r="E3161" s="1">
        <v>45280</v>
      </c>
      <c r="F3161">
        <v>9436.5</v>
      </c>
      <c r="G3161">
        <v>1573</v>
      </c>
      <c r="H3161" t="s">
        <v>6</v>
      </c>
      <c r="I3161" t="str">
        <f>_xlfn.XLOOKUP(shipments[[#This Row],[SPID]],people[SPID],people[Sales_person],"NA",0)</f>
        <v>Andria Kimpton</v>
      </c>
      <c r="J3161">
        <f>YEAR(shipments[[#This Row],[Shipdate]])</f>
        <v>2023</v>
      </c>
      <c r="K3161">
        <f>MONTH(shipments[[#This Row],[Shipdate]])</f>
        <v>12</v>
      </c>
      <c r="L3161" t="str">
        <f>TEXT(shipments[[#This Row],[Shipdate]],"mmmm")</f>
        <v>December</v>
      </c>
      <c r="M3161">
        <f>_xlfn.XLOOKUP(shipments[[#This Row],[PID]],products[PID],products[Cost_per_box],"NA",0)</f>
        <v>5.72</v>
      </c>
      <c r="N3161">
        <f>shipments[[#This Row],[Boxes]]*shipments[[#This Row],[Cost Per Box]]</f>
        <v>8997.56</v>
      </c>
      <c r="O3161">
        <f>shipments[[#This Row],[Sales Amount]]-shipments[[#This Row],[Total Cost]]</f>
        <v>438.94000000000051</v>
      </c>
      <c r="P3161" s="9">
        <f>shipments[[#This Row],[Profit]]/shipments[[#This Row],[Sales Amount]]</f>
        <v>4.6515127430721191E-2</v>
      </c>
    </row>
    <row r="3162" spans="1:16" x14ac:dyDescent="1">
      <c r="A3162" t="s">
        <v>3203</v>
      </c>
      <c r="B3162" t="s">
        <v>8050</v>
      </c>
      <c r="C3162" t="s">
        <v>8014</v>
      </c>
      <c r="D3162" t="s">
        <v>8037</v>
      </c>
      <c r="E3162" s="1">
        <v>45085</v>
      </c>
      <c r="F3162">
        <v>2486.25</v>
      </c>
      <c r="G3162">
        <v>415</v>
      </c>
      <c r="H3162" t="s">
        <v>6</v>
      </c>
      <c r="I3162" t="str">
        <f>_xlfn.XLOOKUP(shipments[[#This Row],[SPID]],people[SPID],people[Sales_person],"NA",0)</f>
        <v>Andria Kimpton</v>
      </c>
      <c r="J3162">
        <f>YEAR(shipments[[#This Row],[Shipdate]])</f>
        <v>2023</v>
      </c>
      <c r="K3162">
        <f>MONTH(shipments[[#This Row],[Shipdate]])</f>
        <v>6</v>
      </c>
      <c r="L3162" t="str">
        <f>TEXT(shipments[[#This Row],[Shipdate]],"mmmm")</f>
        <v>June</v>
      </c>
      <c r="M3162">
        <f>_xlfn.XLOOKUP(shipments[[#This Row],[PID]],products[PID],products[Cost_per_box],"NA",0)</f>
        <v>5.72</v>
      </c>
      <c r="N3162">
        <f>shipments[[#This Row],[Boxes]]*shipments[[#This Row],[Cost Per Box]]</f>
        <v>2373.7999999999997</v>
      </c>
      <c r="O3162">
        <f>shipments[[#This Row],[Sales Amount]]-shipments[[#This Row],[Total Cost]]</f>
        <v>112.45000000000027</v>
      </c>
      <c r="P3162" s="9">
        <f>shipments[[#This Row],[Profit]]/shipments[[#This Row],[Sales Amount]]</f>
        <v>4.5228758169934748E-2</v>
      </c>
    </row>
    <row r="3163" spans="1:16" x14ac:dyDescent="1">
      <c r="A3163" t="s">
        <v>3204</v>
      </c>
      <c r="B3163" t="s">
        <v>8050</v>
      </c>
      <c r="C3163" t="s">
        <v>8015</v>
      </c>
      <c r="D3163" t="s">
        <v>8033</v>
      </c>
      <c r="E3163" s="1">
        <v>45125</v>
      </c>
      <c r="F3163">
        <v>5337</v>
      </c>
      <c r="G3163">
        <v>198</v>
      </c>
      <c r="H3163" t="s">
        <v>6</v>
      </c>
      <c r="I3163" t="str">
        <f>_xlfn.XLOOKUP(shipments[[#This Row],[SPID]],people[SPID],people[Sales_person],"NA",0)</f>
        <v>Andria Kimpton</v>
      </c>
      <c r="J3163">
        <f>YEAR(shipments[[#This Row],[Shipdate]])</f>
        <v>2023</v>
      </c>
      <c r="K3163">
        <f>MONTH(shipments[[#This Row],[Shipdate]])</f>
        <v>7</v>
      </c>
      <c r="L3163" t="str">
        <f>TEXT(shipments[[#This Row],[Shipdate]],"mmmm")</f>
        <v>July</v>
      </c>
      <c r="M3163">
        <f>_xlfn.XLOOKUP(shipments[[#This Row],[PID]],products[PID],products[Cost_per_box],"NA",0)</f>
        <v>6.31</v>
      </c>
      <c r="N3163">
        <f>shipments[[#This Row],[Boxes]]*shipments[[#This Row],[Cost Per Box]]</f>
        <v>1249.3799999999999</v>
      </c>
      <c r="O3163">
        <f>shipments[[#This Row],[Sales Amount]]-shipments[[#This Row],[Total Cost]]</f>
        <v>4087.62</v>
      </c>
      <c r="P3163" s="9">
        <f>shipments[[#This Row],[Profit]]/shipments[[#This Row],[Sales Amount]]</f>
        <v>0.76590219224283307</v>
      </c>
    </row>
    <row r="3164" spans="1:16" x14ac:dyDescent="1">
      <c r="A3164" t="s">
        <v>3205</v>
      </c>
      <c r="B3164" t="s">
        <v>8050</v>
      </c>
      <c r="C3164" t="s">
        <v>8016</v>
      </c>
      <c r="D3164" t="s">
        <v>8033</v>
      </c>
      <c r="E3164" s="1">
        <v>45330</v>
      </c>
      <c r="F3164">
        <v>5348.25</v>
      </c>
      <c r="G3164">
        <v>214</v>
      </c>
      <c r="H3164" t="s">
        <v>6</v>
      </c>
      <c r="I3164" t="str">
        <f>_xlfn.XLOOKUP(shipments[[#This Row],[SPID]],people[SPID],people[Sales_person],"NA",0)</f>
        <v>Andria Kimpton</v>
      </c>
      <c r="J3164">
        <f>YEAR(shipments[[#This Row],[Shipdate]])</f>
        <v>2024</v>
      </c>
      <c r="K3164">
        <f>MONTH(shipments[[#This Row],[Shipdate]])</f>
        <v>2</v>
      </c>
      <c r="L3164" t="str">
        <f>TEXT(shipments[[#This Row],[Shipdate]],"mmmm")</f>
        <v>February</v>
      </c>
      <c r="M3164">
        <f>_xlfn.XLOOKUP(shipments[[#This Row],[PID]],products[PID],products[Cost_per_box],"NA",0)</f>
        <v>9.94</v>
      </c>
      <c r="N3164">
        <f>shipments[[#This Row],[Boxes]]*shipments[[#This Row],[Cost Per Box]]</f>
        <v>2127.16</v>
      </c>
      <c r="O3164">
        <f>shipments[[#This Row],[Sales Amount]]-shipments[[#This Row],[Total Cost]]</f>
        <v>3221.09</v>
      </c>
      <c r="P3164" s="9">
        <f>shipments[[#This Row],[Profit]]/shipments[[#This Row],[Sales Amount]]</f>
        <v>0.6022699013696069</v>
      </c>
    </row>
    <row r="3165" spans="1:16" x14ac:dyDescent="1">
      <c r="A3165" t="s">
        <v>3206</v>
      </c>
      <c r="B3165" t="s">
        <v>8050</v>
      </c>
      <c r="C3165" t="s">
        <v>8016</v>
      </c>
      <c r="D3165" t="s">
        <v>8037</v>
      </c>
      <c r="E3165" s="1">
        <v>45237</v>
      </c>
      <c r="F3165">
        <v>5125.5</v>
      </c>
      <c r="G3165">
        <v>214</v>
      </c>
      <c r="H3165" t="s">
        <v>6</v>
      </c>
      <c r="I3165" t="str">
        <f>_xlfn.XLOOKUP(shipments[[#This Row],[SPID]],people[SPID],people[Sales_person],"NA",0)</f>
        <v>Andria Kimpton</v>
      </c>
      <c r="J3165">
        <f>YEAR(shipments[[#This Row],[Shipdate]])</f>
        <v>2023</v>
      </c>
      <c r="K3165">
        <f>MONTH(shipments[[#This Row],[Shipdate]])</f>
        <v>11</v>
      </c>
      <c r="L3165" t="str">
        <f>TEXT(shipments[[#This Row],[Shipdate]],"mmmm")</f>
        <v>November</v>
      </c>
      <c r="M3165">
        <f>_xlfn.XLOOKUP(shipments[[#This Row],[PID]],products[PID],products[Cost_per_box],"NA",0)</f>
        <v>9.94</v>
      </c>
      <c r="N3165">
        <f>shipments[[#This Row],[Boxes]]*shipments[[#This Row],[Cost Per Box]]</f>
        <v>2127.16</v>
      </c>
      <c r="O3165">
        <f>shipments[[#This Row],[Sales Amount]]-shipments[[#This Row],[Total Cost]]</f>
        <v>2998.34</v>
      </c>
      <c r="P3165" s="9">
        <f>shipments[[#This Row],[Profit]]/shipments[[#This Row],[Sales Amount]]</f>
        <v>0.58498487952394895</v>
      </c>
    </row>
    <row r="3166" spans="1:16" x14ac:dyDescent="1">
      <c r="A3166" t="s">
        <v>3207</v>
      </c>
      <c r="B3166" t="s">
        <v>8050</v>
      </c>
      <c r="C3166" t="s">
        <v>8016</v>
      </c>
      <c r="D3166" t="s">
        <v>8036</v>
      </c>
      <c r="E3166" s="1">
        <v>45336</v>
      </c>
      <c r="F3166">
        <v>6196.5</v>
      </c>
      <c r="G3166">
        <v>239</v>
      </c>
      <c r="H3166" t="s">
        <v>6</v>
      </c>
      <c r="I3166" t="str">
        <f>_xlfn.XLOOKUP(shipments[[#This Row],[SPID]],people[SPID],people[Sales_person],"NA",0)</f>
        <v>Andria Kimpton</v>
      </c>
      <c r="J3166">
        <f>YEAR(shipments[[#This Row],[Shipdate]])</f>
        <v>2024</v>
      </c>
      <c r="K3166">
        <f>MONTH(shipments[[#This Row],[Shipdate]])</f>
        <v>2</v>
      </c>
      <c r="L3166" t="str">
        <f>TEXT(shipments[[#This Row],[Shipdate]],"mmmm")</f>
        <v>February</v>
      </c>
      <c r="M3166">
        <f>_xlfn.XLOOKUP(shipments[[#This Row],[PID]],products[PID],products[Cost_per_box],"NA",0)</f>
        <v>9.94</v>
      </c>
      <c r="N3166">
        <f>shipments[[#This Row],[Boxes]]*shipments[[#This Row],[Cost Per Box]]</f>
        <v>2375.66</v>
      </c>
      <c r="O3166">
        <f>shipments[[#This Row],[Sales Amount]]-shipments[[#This Row],[Total Cost]]</f>
        <v>3820.84</v>
      </c>
      <c r="P3166" s="9">
        <f>shipments[[#This Row],[Profit]]/shipments[[#This Row],[Sales Amount]]</f>
        <v>0.6166126038892924</v>
      </c>
    </row>
    <row r="3167" spans="1:16" x14ac:dyDescent="1">
      <c r="A3167" t="s">
        <v>3208</v>
      </c>
      <c r="B3167" t="s">
        <v>8050</v>
      </c>
      <c r="C3167" t="s">
        <v>8017</v>
      </c>
      <c r="D3167" t="s">
        <v>8032</v>
      </c>
      <c r="E3167" s="1">
        <v>45483</v>
      </c>
      <c r="F3167">
        <v>7141.5</v>
      </c>
      <c r="G3167">
        <v>325</v>
      </c>
      <c r="H3167" t="s">
        <v>17</v>
      </c>
      <c r="I3167" t="str">
        <f>_xlfn.XLOOKUP(shipments[[#This Row],[SPID]],people[SPID],people[Sales_person],"NA",0)</f>
        <v>Andria Kimpton</v>
      </c>
      <c r="J3167">
        <f>YEAR(shipments[[#This Row],[Shipdate]])</f>
        <v>2024</v>
      </c>
      <c r="K3167">
        <f>MONTH(shipments[[#This Row],[Shipdate]])</f>
        <v>7</v>
      </c>
      <c r="L3167" t="str">
        <f>TEXT(shipments[[#This Row],[Shipdate]],"mmmm")</f>
        <v>July</v>
      </c>
      <c r="M3167">
        <f>_xlfn.XLOOKUP(shipments[[#This Row],[PID]],products[PID],products[Cost_per_box],"NA",0)</f>
        <v>7.73</v>
      </c>
      <c r="N3167">
        <f>shipments[[#This Row],[Boxes]]*shipments[[#This Row],[Cost Per Box]]</f>
        <v>2512.25</v>
      </c>
      <c r="O3167">
        <f>shipments[[#This Row],[Sales Amount]]-shipments[[#This Row],[Total Cost]]</f>
        <v>4629.25</v>
      </c>
      <c r="P3167" s="9">
        <f>shipments[[#This Row],[Profit]]/shipments[[#This Row],[Sales Amount]]</f>
        <v>0.64821816145067568</v>
      </c>
    </row>
    <row r="3168" spans="1:16" x14ac:dyDescent="1">
      <c r="A3168" t="s">
        <v>3209</v>
      </c>
      <c r="B3168" t="s">
        <v>8050</v>
      </c>
      <c r="C3168" t="s">
        <v>8017</v>
      </c>
      <c r="D3168" t="s">
        <v>8036</v>
      </c>
      <c r="E3168" s="1">
        <v>45523</v>
      </c>
      <c r="F3168">
        <v>8221.5</v>
      </c>
      <c r="G3168">
        <v>433</v>
      </c>
      <c r="H3168" t="s">
        <v>17</v>
      </c>
      <c r="I3168" t="str">
        <f>_xlfn.XLOOKUP(shipments[[#This Row],[SPID]],people[SPID],people[Sales_person],"NA",0)</f>
        <v>Andria Kimpton</v>
      </c>
      <c r="J3168">
        <f>YEAR(shipments[[#This Row],[Shipdate]])</f>
        <v>2024</v>
      </c>
      <c r="K3168">
        <f>MONTH(shipments[[#This Row],[Shipdate]])</f>
        <v>8</v>
      </c>
      <c r="L3168" t="str">
        <f>TEXT(shipments[[#This Row],[Shipdate]],"mmmm")</f>
        <v>August</v>
      </c>
      <c r="M3168">
        <f>_xlfn.XLOOKUP(shipments[[#This Row],[PID]],products[PID],products[Cost_per_box],"NA",0)</f>
        <v>7.73</v>
      </c>
      <c r="N3168">
        <f>shipments[[#This Row],[Boxes]]*shipments[[#This Row],[Cost Per Box]]</f>
        <v>3347.09</v>
      </c>
      <c r="O3168">
        <f>shipments[[#This Row],[Sales Amount]]-shipments[[#This Row],[Total Cost]]</f>
        <v>4874.41</v>
      </c>
      <c r="P3168" s="9">
        <f>shipments[[#This Row],[Profit]]/shipments[[#This Row],[Sales Amount]]</f>
        <v>0.59288572644894477</v>
      </c>
    </row>
    <row r="3169" spans="1:16" x14ac:dyDescent="1">
      <c r="A3169" t="s">
        <v>3210</v>
      </c>
      <c r="B3169" t="s">
        <v>8050</v>
      </c>
      <c r="C3169" t="s">
        <v>8017</v>
      </c>
      <c r="D3169" t="s">
        <v>8036</v>
      </c>
      <c r="E3169" s="1">
        <v>45055</v>
      </c>
      <c r="F3169">
        <v>10136.25</v>
      </c>
      <c r="G3169">
        <v>564</v>
      </c>
      <c r="H3169" t="s">
        <v>6</v>
      </c>
      <c r="I3169" t="str">
        <f>_xlfn.XLOOKUP(shipments[[#This Row],[SPID]],people[SPID],people[Sales_person],"NA",0)</f>
        <v>Andria Kimpton</v>
      </c>
      <c r="J3169">
        <f>YEAR(shipments[[#This Row],[Shipdate]])</f>
        <v>2023</v>
      </c>
      <c r="K3169">
        <f>MONTH(shipments[[#This Row],[Shipdate]])</f>
        <v>5</v>
      </c>
      <c r="L3169" t="str">
        <f>TEXT(shipments[[#This Row],[Shipdate]],"mmmm")</f>
        <v>May</v>
      </c>
      <c r="M3169">
        <f>_xlfn.XLOOKUP(shipments[[#This Row],[PID]],products[PID],products[Cost_per_box],"NA",0)</f>
        <v>7.73</v>
      </c>
      <c r="N3169">
        <f>shipments[[#This Row],[Boxes]]*shipments[[#This Row],[Cost Per Box]]</f>
        <v>4359.72</v>
      </c>
      <c r="O3169">
        <f>shipments[[#This Row],[Sales Amount]]-shipments[[#This Row],[Total Cost]]</f>
        <v>5776.53</v>
      </c>
      <c r="P3169" s="9">
        <f>shipments[[#This Row],[Profit]]/shipments[[#This Row],[Sales Amount]]</f>
        <v>0.56988827229004801</v>
      </c>
    </row>
    <row r="3170" spans="1:16" x14ac:dyDescent="1">
      <c r="A3170" t="s">
        <v>3211</v>
      </c>
      <c r="B3170" t="s">
        <v>8050</v>
      </c>
      <c r="C3170" t="s">
        <v>8017</v>
      </c>
      <c r="D3170" t="s">
        <v>8033</v>
      </c>
      <c r="E3170" s="1">
        <v>45294</v>
      </c>
      <c r="F3170">
        <v>7929</v>
      </c>
      <c r="G3170">
        <v>418</v>
      </c>
      <c r="H3170" t="s">
        <v>6</v>
      </c>
      <c r="I3170" t="str">
        <f>_xlfn.XLOOKUP(shipments[[#This Row],[SPID]],people[SPID],people[Sales_person],"NA",0)</f>
        <v>Andria Kimpton</v>
      </c>
      <c r="J3170">
        <f>YEAR(shipments[[#This Row],[Shipdate]])</f>
        <v>2024</v>
      </c>
      <c r="K3170">
        <f>MONTH(shipments[[#This Row],[Shipdate]])</f>
        <v>1</v>
      </c>
      <c r="L3170" t="str">
        <f>TEXT(shipments[[#This Row],[Shipdate]],"mmmm")</f>
        <v>January</v>
      </c>
      <c r="M3170">
        <f>_xlfn.XLOOKUP(shipments[[#This Row],[PID]],products[PID],products[Cost_per_box],"NA",0)</f>
        <v>7.73</v>
      </c>
      <c r="N3170">
        <f>shipments[[#This Row],[Boxes]]*shipments[[#This Row],[Cost Per Box]]</f>
        <v>3231.1400000000003</v>
      </c>
      <c r="O3170">
        <f>shipments[[#This Row],[Sales Amount]]-shipments[[#This Row],[Total Cost]]</f>
        <v>4697.8599999999997</v>
      </c>
      <c r="P3170" s="9">
        <f>shipments[[#This Row],[Profit]]/shipments[[#This Row],[Sales Amount]]</f>
        <v>0.59249085635010712</v>
      </c>
    </row>
    <row r="3171" spans="1:16" x14ac:dyDescent="1">
      <c r="A3171" t="s">
        <v>3212</v>
      </c>
      <c r="B3171" t="s">
        <v>8050</v>
      </c>
      <c r="C3171" t="s">
        <v>8019</v>
      </c>
      <c r="D3171" t="s">
        <v>8033</v>
      </c>
      <c r="E3171" s="1">
        <v>45391</v>
      </c>
      <c r="F3171">
        <v>1584</v>
      </c>
      <c r="G3171">
        <v>114</v>
      </c>
      <c r="H3171" t="s">
        <v>6</v>
      </c>
      <c r="I3171" t="str">
        <f>_xlfn.XLOOKUP(shipments[[#This Row],[SPID]],people[SPID],people[Sales_person],"NA",0)</f>
        <v>Andria Kimpton</v>
      </c>
      <c r="J3171">
        <f>YEAR(shipments[[#This Row],[Shipdate]])</f>
        <v>2024</v>
      </c>
      <c r="K3171">
        <f>MONTH(shipments[[#This Row],[Shipdate]])</f>
        <v>4</v>
      </c>
      <c r="L3171" t="str">
        <f>TEXT(shipments[[#This Row],[Shipdate]],"mmmm")</f>
        <v>April</v>
      </c>
      <c r="M3171">
        <f>_xlfn.XLOOKUP(shipments[[#This Row],[PID]],products[PID],products[Cost_per_box],"NA",0)</f>
        <v>8.2200000000000006</v>
      </c>
      <c r="N3171">
        <f>shipments[[#This Row],[Boxes]]*shipments[[#This Row],[Cost Per Box]]</f>
        <v>937.08</v>
      </c>
      <c r="O3171">
        <f>shipments[[#This Row],[Sales Amount]]-shipments[[#This Row],[Total Cost]]</f>
        <v>646.91999999999996</v>
      </c>
      <c r="P3171" s="9">
        <f>shipments[[#This Row],[Profit]]/shipments[[#This Row],[Sales Amount]]</f>
        <v>0.40840909090909089</v>
      </c>
    </row>
    <row r="3172" spans="1:16" x14ac:dyDescent="1">
      <c r="A3172" t="s">
        <v>3213</v>
      </c>
      <c r="B3172" t="s">
        <v>8050</v>
      </c>
      <c r="C3172" t="s">
        <v>8019</v>
      </c>
      <c r="D3172" t="s">
        <v>8037</v>
      </c>
      <c r="E3172" s="1">
        <v>45110</v>
      </c>
      <c r="F3172">
        <v>5539.5</v>
      </c>
      <c r="G3172">
        <v>370</v>
      </c>
      <c r="H3172" t="s">
        <v>6</v>
      </c>
      <c r="I3172" t="str">
        <f>_xlfn.XLOOKUP(shipments[[#This Row],[SPID]],people[SPID],people[Sales_person],"NA",0)</f>
        <v>Andria Kimpton</v>
      </c>
      <c r="J3172">
        <f>YEAR(shipments[[#This Row],[Shipdate]])</f>
        <v>2023</v>
      </c>
      <c r="K3172">
        <f>MONTH(shipments[[#This Row],[Shipdate]])</f>
        <v>7</v>
      </c>
      <c r="L3172" t="str">
        <f>TEXT(shipments[[#This Row],[Shipdate]],"mmmm")</f>
        <v>July</v>
      </c>
      <c r="M3172">
        <f>_xlfn.XLOOKUP(shipments[[#This Row],[PID]],products[PID],products[Cost_per_box],"NA",0)</f>
        <v>8.2200000000000006</v>
      </c>
      <c r="N3172">
        <f>shipments[[#This Row],[Boxes]]*shipments[[#This Row],[Cost Per Box]]</f>
        <v>3041.4</v>
      </c>
      <c r="O3172">
        <f>shipments[[#This Row],[Sales Amount]]-shipments[[#This Row],[Total Cost]]</f>
        <v>2498.1</v>
      </c>
      <c r="P3172" s="9">
        <f>shipments[[#This Row],[Profit]]/shipments[[#This Row],[Sales Amount]]</f>
        <v>0.45096127809369074</v>
      </c>
    </row>
    <row r="3173" spans="1:16" x14ac:dyDescent="1">
      <c r="A3173" t="s">
        <v>3214</v>
      </c>
      <c r="B3173" t="s">
        <v>8050</v>
      </c>
      <c r="C3173" t="s">
        <v>8019</v>
      </c>
      <c r="D3173" t="s">
        <v>8035</v>
      </c>
      <c r="E3173" s="1">
        <v>45295</v>
      </c>
      <c r="F3173">
        <v>2547</v>
      </c>
      <c r="G3173">
        <v>170</v>
      </c>
      <c r="H3173" t="s">
        <v>6</v>
      </c>
      <c r="I3173" t="str">
        <f>_xlfn.XLOOKUP(shipments[[#This Row],[SPID]],people[SPID],people[Sales_person],"NA",0)</f>
        <v>Andria Kimpton</v>
      </c>
      <c r="J3173">
        <f>YEAR(shipments[[#This Row],[Shipdate]])</f>
        <v>2024</v>
      </c>
      <c r="K3173">
        <f>MONTH(shipments[[#This Row],[Shipdate]])</f>
        <v>1</v>
      </c>
      <c r="L3173" t="str">
        <f>TEXT(shipments[[#This Row],[Shipdate]],"mmmm")</f>
        <v>January</v>
      </c>
      <c r="M3173">
        <f>_xlfn.XLOOKUP(shipments[[#This Row],[PID]],products[PID],products[Cost_per_box],"NA",0)</f>
        <v>8.2200000000000006</v>
      </c>
      <c r="N3173">
        <f>shipments[[#This Row],[Boxes]]*shipments[[#This Row],[Cost Per Box]]</f>
        <v>1397.4</v>
      </c>
      <c r="O3173">
        <f>shipments[[#This Row],[Sales Amount]]-shipments[[#This Row],[Total Cost]]</f>
        <v>1149.5999999999999</v>
      </c>
      <c r="P3173" s="9">
        <f>shipments[[#This Row],[Profit]]/shipments[[#This Row],[Sales Amount]]</f>
        <v>0.45135453474676085</v>
      </c>
    </row>
    <row r="3174" spans="1:16" x14ac:dyDescent="1">
      <c r="A3174" t="s">
        <v>3215</v>
      </c>
      <c r="B3174" t="s">
        <v>8050</v>
      </c>
      <c r="C3174" t="s">
        <v>8022</v>
      </c>
      <c r="D3174" t="s">
        <v>8037</v>
      </c>
      <c r="E3174" s="1">
        <v>45386</v>
      </c>
      <c r="F3174">
        <v>5262.75</v>
      </c>
      <c r="G3174">
        <v>658</v>
      </c>
      <c r="H3174" t="s">
        <v>6</v>
      </c>
      <c r="I3174" t="str">
        <f>_xlfn.XLOOKUP(shipments[[#This Row],[SPID]],people[SPID],people[Sales_person],"NA",0)</f>
        <v>Andria Kimpton</v>
      </c>
      <c r="J3174">
        <f>YEAR(shipments[[#This Row],[Shipdate]])</f>
        <v>2024</v>
      </c>
      <c r="K3174">
        <f>MONTH(shipments[[#This Row],[Shipdate]])</f>
        <v>4</v>
      </c>
      <c r="L3174" t="str">
        <f>TEXT(shipments[[#This Row],[Shipdate]],"mmmm")</f>
        <v>April</v>
      </c>
      <c r="M3174">
        <f>_xlfn.XLOOKUP(shipments[[#This Row],[PID]],products[PID],products[Cost_per_box],"NA",0)</f>
        <v>10.51</v>
      </c>
      <c r="N3174">
        <f>shipments[[#This Row],[Boxes]]*shipments[[#This Row],[Cost Per Box]]</f>
        <v>6915.58</v>
      </c>
      <c r="O3174">
        <f>shipments[[#This Row],[Sales Amount]]-shipments[[#This Row],[Total Cost]]</f>
        <v>-1652.83</v>
      </c>
      <c r="P3174" s="9">
        <f>shipments[[#This Row],[Profit]]/shipments[[#This Row],[Sales Amount]]</f>
        <v>-0.31406203980808511</v>
      </c>
    </row>
    <row r="3175" spans="1:16" x14ac:dyDescent="1">
      <c r="A3175" t="s">
        <v>3216</v>
      </c>
      <c r="B3175" t="s">
        <v>8050</v>
      </c>
      <c r="C3175" t="s">
        <v>8022</v>
      </c>
      <c r="D3175" t="s">
        <v>8033</v>
      </c>
      <c r="E3175" s="1">
        <v>44998</v>
      </c>
      <c r="F3175">
        <v>1962</v>
      </c>
      <c r="G3175">
        <v>327</v>
      </c>
      <c r="H3175" t="s">
        <v>6</v>
      </c>
      <c r="I3175" t="str">
        <f>_xlfn.XLOOKUP(shipments[[#This Row],[SPID]],people[SPID],people[Sales_person],"NA",0)</f>
        <v>Andria Kimpton</v>
      </c>
      <c r="J3175">
        <f>YEAR(shipments[[#This Row],[Shipdate]])</f>
        <v>2023</v>
      </c>
      <c r="K3175">
        <f>MONTH(shipments[[#This Row],[Shipdate]])</f>
        <v>3</v>
      </c>
      <c r="L3175" t="str">
        <f>TEXT(shipments[[#This Row],[Shipdate]],"mmmm")</f>
        <v>March</v>
      </c>
      <c r="M3175">
        <f>_xlfn.XLOOKUP(shipments[[#This Row],[PID]],products[PID],products[Cost_per_box],"NA",0)</f>
        <v>10.51</v>
      </c>
      <c r="N3175">
        <f>shipments[[#This Row],[Boxes]]*shipments[[#This Row],[Cost Per Box]]</f>
        <v>3436.77</v>
      </c>
      <c r="O3175">
        <f>shipments[[#This Row],[Sales Amount]]-shipments[[#This Row],[Total Cost]]</f>
        <v>-1474.77</v>
      </c>
      <c r="P3175" s="9">
        <f>shipments[[#This Row],[Profit]]/shipments[[#This Row],[Sales Amount]]</f>
        <v>-0.75166666666666671</v>
      </c>
    </row>
    <row r="3176" spans="1:16" x14ac:dyDescent="1">
      <c r="A3176" t="s">
        <v>3217</v>
      </c>
      <c r="B3176" t="s">
        <v>8050</v>
      </c>
      <c r="C3176" t="s">
        <v>8022</v>
      </c>
      <c r="D3176" t="s">
        <v>8032</v>
      </c>
      <c r="E3176" s="1">
        <v>45352</v>
      </c>
      <c r="F3176">
        <v>8739</v>
      </c>
      <c r="G3176">
        <v>1457</v>
      </c>
      <c r="H3176" t="s">
        <v>6</v>
      </c>
      <c r="I3176" t="str">
        <f>_xlfn.XLOOKUP(shipments[[#This Row],[SPID]],people[SPID],people[Sales_person],"NA",0)</f>
        <v>Andria Kimpton</v>
      </c>
      <c r="J3176">
        <f>YEAR(shipments[[#This Row],[Shipdate]])</f>
        <v>2024</v>
      </c>
      <c r="K3176">
        <f>MONTH(shipments[[#This Row],[Shipdate]])</f>
        <v>3</v>
      </c>
      <c r="L3176" t="str">
        <f>TEXT(shipments[[#This Row],[Shipdate]],"mmmm")</f>
        <v>March</v>
      </c>
      <c r="M3176">
        <f>_xlfn.XLOOKUP(shipments[[#This Row],[PID]],products[PID],products[Cost_per_box],"NA",0)</f>
        <v>10.51</v>
      </c>
      <c r="N3176">
        <f>shipments[[#This Row],[Boxes]]*shipments[[#This Row],[Cost Per Box]]</f>
        <v>15313.07</v>
      </c>
      <c r="O3176">
        <f>shipments[[#This Row],[Sales Amount]]-shipments[[#This Row],[Total Cost]]</f>
        <v>-6574.07</v>
      </c>
      <c r="P3176" s="9">
        <f>shipments[[#This Row],[Profit]]/shipments[[#This Row],[Sales Amount]]</f>
        <v>-0.75226799404966238</v>
      </c>
    </row>
    <row r="3177" spans="1:16" x14ac:dyDescent="1">
      <c r="A3177" t="s">
        <v>3218</v>
      </c>
      <c r="B3177" t="s">
        <v>8050</v>
      </c>
      <c r="C3177" t="s">
        <v>8022</v>
      </c>
      <c r="D3177" t="s">
        <v>8032</v>
      </c>
      <c r="E3177" s="1">
        <v>45421</v>
      </c>
      <c r="F3177">
        <v>10626.75</v>
      </c>
      <c r="G3177">
        <v>1519</v>
      </c>
      <c r="H3177" t="s">
        <v>6</v>
      </c>
      <c r="I3177" t="str">
        <f>_xlfn.XLOOKUP(shipments[[#This Row],[SPID]],people[SPID],people[Sales_person],"NA",0)</f>
        <v>Andria Kimpton</v>
      </c>
      <c r="J3177">
        <f>YEAR(shipments[[#This Row],[Shipdate]])</f>
        <v>2024</v>
      </c>
      <c r="K3177">
        <f>MONTH(shipments[[#This Row],[Shipdate]])</f>
        <v>5</v>
      </c>
      <c r="L3177" t="str">
        <f>TEXT(shipments[[#This Row],[Shipdate]],"mmmm")</f>
        <v>May</v>
      </c>
      <c r="M3177">
        <f>_xlfn.XLOOKUP(shipments[[#This Row],[PID]],products[PID],products[Cost_per_box],"NA",0)</f>
        <v>10.51</v>
      </c>
      <c r="N3177">
        <f>shipments[[#This Row],[Boxes]]*shipments[[#This Row],[Cost Per Box]]</f>
        <v>15964.69</v>
      </c>
      <c r="O3177">
        <f>shipments[[#This Row],[Sales Amount]]-shipments[[#This Row],[Total Cost]]</f>
        <v>-5337.9400000000005</v>
      </c>
      <c r="P3177" s="9">
        <f>shipments[[#This Row],[Profit]]/shipments[[#This Row],[Sales Amount]]</f>
        <v>-0.50231161926270973</v>
      </c>
    </row>
    <row r="3178" spans="1:16" x14ac:dyDescent="1">
      <c r="A3178" t="s">
        <v>3219</v>
      </c>
      <c r="B3178" t="s">
        <v>8050</v>
      </c>
      <c r="C3178" t="s">
        <v>8022</v>
      </c>
      <c r="D3178" t="s">
        <v>8034</v>
      </c>
      <c r="E3178" s="1">
        <v>45418</v>
      </c>
      <c r="F3178">
        <v>10275.75</v>
      </c>
      <c r="G3178">
        <v>1285</v>
      </c>
      <c r="H3178" t="s">
        <v>6</v>
      </c>
      <c r="I3178" t="str">
        <f>_xlfn.XLOOKUP(shipments[[#This Row],[SPID]],people[SPID],people[Sales_person],"NA",0)</f>
        <v>Andria Kimpton</v>
      </c>
      <c r="J3178">
        <f>YEAR(shipments[[#This Row],[Shipdate]])</f>
        <v>2024</v>
      </c>
      <c r="K3178">
        <f>MONTH(shipments[[#This Row],[Shipdate]])</f>
        <v>5</v>
      </c>
      <c r="L3178" t="str">
        <f>TEXT(shipments[[#This Row],[Shipdate]],"mmmm")</f>
        <v>May</v>
      </c>
      <c r="M3178">
        <f>_xlfn.XLOOKUP(shipments[[#This Row],[PID]],products[PID],products[Cost_per_box],"NA",0)</f>
        <v>10.51</v>
      </c>
      <c r="N3178">
        <f>shipments[[#This Row],[Boxes]]*shipments[[#This Row],[Cost Per Box]]</f>
        <v>13505.35</v>
      </c>
      <c r="O3178">
        <f>shipments[[#This Row],[Sales Amount]]-shipments[[#This Row],[Total Cost]]</f>
        <v>-3229.6000000000004</v>
      </c>
      <c r="P3178" s="9">
        <f>shipments[[#This Row],[Profit]]/shipments[[#This Row],[Sales Amount]]</f>
        <v>-0.31429336058195267</v>
      </c>
    </row>
    <row r="3179" spans="1:16" x14ac:dyDescent="1">
      <c r="A3179" t="s">
        <v>3220</v>
      </c>
      <c r="B3179" t="s">
        <v>8050</v>
      </c>
      <c r="C3179" t="s">
        <v>8022</v>
      </c>
      <c r="D3179" t="s">
        <v>8032</v>
      </c>
      <c r="E3179" s="1">
        <v>44942</v>
      </c>
      <c r="F3179">
        <v>5490</v>
      </c>
      <c r="G3179">
        <v>610</v>
      </c>
      <c r="H3179" t="s">
        <v>6</v>
      </c>
      <c r="I3179" t="str">
        <f>_xlfn.XLOOKUP(shipments[[#This Row],[SPID]],people[SPID],people[Sales_person],"NA",0)</f>
        <v>Andria Kimpton</v>
      </c>
      <c r="J3179">
        <f>YEAR(shipments[[#This Row],[Shipdate]])</f>
        <v>2023</v>
      </c>
      <c r="K3179">
        <f>MONTH(shipments[[#This Row],[Shipdate]])</f>
        <v>1</v>
      </c>
      <c r="L3179" t="str">
        <f>TEXT(shipments[[#This Row],[Shipdate]],"mmmm")</f>
        <v>January</v>
      </c>
      <c r="M3179">
        <f>_xlfn.XLOOKUP(shipments[[#This Row],[PID]],products[PID],products[Cost_per_box],"NA",0)</f>
        <v>10.51</v>
      </c>
      <c r="N3179">
        <f>shipments[[#This Row],[Boxes]]*shipments[[#This Row],[Cost Per Box]]</f>
        <v>6411.0999999999995</v>
      </c>
      <c r="O3179">
        <f>shipments[[#This Row],[Sales Amount]]-shipments[[#This Row],[Total Cost]]</f>
        <v>-921.09999999999945</v>
      </c>
      <c r="P3179" s="9">
        <f>shipments[[#This Row],[Profit]]/shipments[[#This Row],[Sales Amount]]</f>
        <v>-0.16777777777777766</v>
      </c>
    </row>
    <row r="3180" spans="1:16" x14ac:dyDescent="1">
      <c r="A3180" t="s">
        <v>3221</v>
      </c>
      <c r="B3180" t="s">
        <v>8050</v>
      </c>
      <c r="C3180" t="s">
        <v>8022</v>
      </c>
      <c r="D3180" t="s">
        <v>8033</v>
      </c>
      <c r="E3180" s="1">
        <v>45455</v>
      </c>
      <c r="F3180">
        <v>4533.75</v>
      </c>
      <c r="G3180">
        <v>648</v>
      </c>
      <c r="H3180" t="s">
        <v>6</v>
      </c>
      <c r="I3180" t="str">
        <f>_xlfn.XLOOKUP(shipments[[#This Row],[SPID]],people[SPID],people[Sales_person],"NA",0)</f>
        <v>Andria Kimpton</v>
      </c>
      <c r="J3180">
        <f>YEAR(shipments[[#This Row],[Shipdate]])</f>
        <v>2024</v>
      </c>
      <c r="K3180">
        <f>MONTH(shipments[[#This Row],[Shipdate]])</f>
        <v>6</v>
      </c>
      <c r="L3180" t="str">
        <f>TEXT(shipments[[#This Row],[Shipdate]],"mmmm")</f>
        <v>June</v>
      </c>
      <c r="M3180">
        <f>_xlfn.XLOOKUP(shipments[[#This Row],[PID]],products[PID],products[Cost_per_box],"NA",0)</f>
        <v>10.51</v>
      </c>
      <c r="N3180">
        <f>shipments[[#This Row],[Boxes]]*shipments[[#This Row],[Cost Per Box]]</f>
        <v>6810.48</v>
      </c>
      <c r="O3180">
        <f>shipments[[#This Row],[Sales Amount]]-shipments[[#This Row],[Total Cost]]</f>
        <v>-2276.7299999999996</v>
      </c>
      <c r="P3180" s="9">
        <f>shipments[[#This Row],[Profit]]/shipments[[#This Row],[Sales Amount]]</f>
        <v>-0.50217369727047134</v>
      </c>
    </row>
    <row r="3181" spans="1:16" x14ac:dyDescent="1">
      <c r="A3181" t="s">
        <v>3222</v>
      </c>
      <c r="B3181" t="s">
        <v>8050</v>
      </c>
      <c r="C3181" t="s">
        <v>8022</v>
      </c>
      <c r="D3181" t="s">
        <v>8036</v>
      </c>
      <c r="E3181" s="1">
        <v>44972</v>
      </c>
      <c r="F3181">
        <v>2205</v>
      </c>
      <c r="G3181">
        <v>221</v>
      </c>
      <c r="H3181" t="s">
        <v>6</v>
      </c>
      <c r="I3181" t="str">
        <f>_xlfn.XLOOKUP(shipments[[#This Row],[SPID]],people[SPID],people[Sales_person],"NA",0)</f>
        <v>Andria Kimpton</v>
      </c>
      <c r="J3181">
        <f>YEAR(shipments[[#This Row],[Shipdate]])</f>
        <v>2023</v>
      </c>
      <c r="K3181">
        <f>MONTH(shipments[[#This Row],[Shipdate]])</f>
        <v>2</v>
      </c>
      <c r="L3181" t="str">
        <f>TEXT(shipments[[#This Row],[Shipdate]],"mmmm")</f>
        <v>February</v>
      </c>
      <c r="M3181">
        <f>_xlfn.XLOOKUP(shipments[[#This Row],[PID]],products[PID],products[Cost_per_box],"NA",0)</f>
        <v>10.51</v>
      </c>
      <c r="N3181">
        <f>shipments[[#This Row],[Boxes]]*shipments[[#This Row],[Cost Per Box]]</f>
        <v>2322.71</v>
      </c>
      <c r="O3181">
        <f>shipments[[#This Row],[Sales Amount]]-shipments[[#This Row],[Total Cost]]</f>
        <v>-117.71000000000004</v>
      </c>
      <c r="P3181" s="9">
        <f>shipments[[#This Row],[Profit]]/shipments[[#This Row],[Sales Amount]]</f>
        <v>-5.3383219954648543E-2</v>
      </c>
    </row>
    <row r="3182" spans="1:16" x14ac:dyDescent="1">
      <c r="A3182" t="s">
        <v>3223</v>
      </c>
      <c r="B3182" t="s">
        <v>8050</v>
      </c>
      <c r="C3182" t="s">
        <v>8023</v>
      </c>
      <c r="D3182" t="s">
        <v>8037</v>
      </c>
      <c r="E3182" s="1">
        <v>45293</v>
      </c>
      <c r="F3182">
        <v>4954.5</v>
      </c>
      <c r="G3182">
        <v>354</v>
      </c>
      <c r="H3182" t="s">
        <v>6</v>
      </c>
      <c r="I3182" t="str">
        <f>_xlfn.XLOOKUP(shipments[[#This Row],[SPID]],people[SPID],people[Sales_person],"NA",0)</f>
        <v>Andria Kimpton</v>
      </c>
      <c r="J3182">
        <f>YEAR(shipments[[#This Row],[Shipdate]])</f>
        <v>2024</v>
      </c>
      <c r="K3182">
        <f>MONTH(shipments[[#This Row],[Shipdate]])</f>
        <v>1</v>
      </c>
      <c r="L3182" t="str">
        <f>TEXT(shipments[[#This Row],[Shipdate]],"mmmm")</f>
        <v>January</v>
      </c>
      <c r="M3182">
        <f>_xlfn.XLOOKUP(shipments[[#This Row],[PID]],products[PID],products[Cost_per_box],"NA",0)</f>
        <v>6.43</v>
      </c>
      <c r="N3182">
        <f>shipments[[#This Row],[Boxes]]*shipments[[#This Row],[Cost Per Box]]</f>
        <v>2276.2199999999998</v>
      </c>
      <c r="O3182">
        <f>shipments[[#This Row],[Sales Amount]]-shipments[[#This Row],[Total Cost]]</f>
        <v>2678.28</v>
      </c>
      <c r="P3182" s="9">
        <f>shipments[[#This Row],[Profit]]/shipments[[#This Row],[Sales Amount]]</f>
        <v>0.5405752346351802</v>
      </c>
    </row>
    <row r="3183" spans="1:16" x14ac:dyDescent="1">
      <c r="A3183" t="s">
        <v>3224</v>
      </c>
      <c r="B3183" t="s">
        <v>8050</v>
      </c>
      <c r="C3183" t="s">
        <v>8023</v>
      </c>
      <c r="D3183" t="s">
        <v>8033</v>
      </c>
      <c r="E3183" s="1">
        <v>45019</v>
      </c>
      <c r="F3183">
        <v>4506.75</v>
      </c>
      <c r="G3183">
        <v>301</v>
      </c>
      <c r="H3183" t="s">
        <v>6</v>
      </c>
      <c r="I3183" t="str">
        <f>_xlfn.XLOOKUP(shipments[[#This Row],[SPID]],people[SPID],people[Sales_person],"NA",0)</f>
        <v>Andria Kimpton</v>
      </c>
      <c r="J3183">
        <f>YEAR(shipments[[#This Row],[Shipdate]])</f>
        <v>2023</v>
      </c>
      <c r="K3183">
        <f>MONTH(shipments[[#This Row],[Shipdate]])</f>
        <v>4</v>
      </c>
      <c r="L3183" t="str">
        <f>TEXT(shipments[[#This Row],[Shipdate]],"mmmm")</f>
        <v>April</v>
      </c>
      <c r="M3183">
        <f>_xlfn.XLOOKUP(shipments[[#This Row],[PID]],products[PID],products[Cost_per_box],"NA",0)</f>
        <v>6.43</v>
      </c>
      <c r="N3183">
        <f>shipments[[#This Row],[Boxes]]*shipments[[#This Row],[Cost Per Box]]</f>
        <v>1935.4299999999998</v>
      </c>
      <c r="O3183">
        <f>shipments[[#This Row],[Sales Amount]]-shipments[[#This Row],[Total Cost]]</f>
        <v>2571.3200000000002</v>
      </c>
      <c r="P3183" s="9">
        <f>shipments[[#This Row],[Profit]]/shipments[[#This Row],[Sales Amount]]</f>
        <v>0.57054862151217622</v>
      </c>
    </row>
    <row r="3184" spans="1:16" x14ac:dyDescent="1">
      <c r="A3184" t="s">
        <v>3225</v>
      </c>
      <c r="B3184" t="s">
        <v>8050</v>
      </c>
      <c r="C3184" t="s">
        <v>8023</v>
      </c>
      <c r="D3184" t="s">
        <v>8037</v>
      </c>
      <c r="E3184" s="1">
        <v>44977</v>
      </c>
      <c r="F3184">
        <v>5071.5</v>
      </c>
      <c r="G3184">
        <v>363</v>
      </c>
      <c r="H3184" t="s">
        <v>6</v>
      </c>
      <c r="I3184" t="str">
        <f>_xlfn.XLOOKUP(shipments[[#This Row],[SPID]],people[SPID],people[Sales_person],"NA",0)</f>
        <v>Andria Kimpton</v>
      </c>
      <c r="J3184">
        <f>YEAR(shipments[[#This Row],[Shipdate]])</f>
        <v>2023</v>
      </c>
      <c r="K3184">
        <f>MONTH(shipments[[#This Row],[Shipdate]])</f>
        <v>2</v>
      </c>
      <c r="L3184" t="str">
        <f>TEXT(shipments[[#This Row],[Shipdate]],"mmmm")</f>
        <v>February</v>
      </c>
      <c r="M3184">
        <f>_xlfn.XLOOKUP(shipments[[#This Row],[PID]],products[PID],products[Cost_per_box],"NA",0)</f>
        <v>6.43</v>
      </c>
      <c r="N3184">
        <f>shipments[[#This Row],[Boxes]]*shipments[[#This Row],[Cost Per Box]]</f>
        <v>2334.0899999999997</v>
      </c>
      <c r="O3184">
        <f>shipments[[#This Row],[Sales Amount]]-shipments[[#This Row],[Total Cost]]</f>
        <v>2737.4100000000003</v>
      </c>
      <c r="P3184" s="9">
        <f>shipments[[#This Row],[Profit]]/shipments[[#This Row],[Sales Amount]]</f>
        <v>0.53976338361431531</v>
      </c>
    </row>
    <row r="3185" spans="1:16" x14ac:dyDescent="1">
      <c r="A3185" t="s">
        <v>3226</v>
      </c>
      <c r="B3185" t="s">
        <v>8050</v>
      </c>
      <c r="C3185" t="s">
        <v>8023</v>
      </c>
      <c r="D3185" t="s">
        <v>8033</v>
      </c>
      <c r="E3185" s="1">
        <v>45131</v>
      </c>
      <c r="F3185">
        <v>3521.25</v>
      </c>
      <c r="G3185">
        <v>221</v>
      </c>
      <c r="H3185" t="s">
        <v>6</v>
      </c>
      <c r="I3185" t="str">
        <f>_xlfn.XLOOKUP(shipments[[#This Row],[SPID]],people[SPID],people[Sales_person],"NA",0)</f>
        <v>Andria Kimpton</v>
      </c>
      <c r="J3185">
        <f>YEAR(shipments[[#This Row],[Shipdate]])</f>
        <v>2023</v>
      </c>
      <c r="K3185">
        <f>MONTH(shipments[[#This Row],[Shipdate]])</f>
        <v>7</v>
      </c>
      <c r="L3185" t="str">
        <f>TEXT(shipments[[#This Row],[Shipdate]],"mmmm")</f>
        <v>July</v>
      </c>
      <c r="M3185">
        <f>_xlfn.XLOOKUP(shipments[[#This Row],[PID]],products[PID],products[Cost_per_box],"NA",0)</f>
        <v>6.43</v>
      </c>
      <c r="N3185">
        <f>shipments[[#This Row],[Boxes]]*shipments[[#This Row],[Cost Per Box]]</f>
        <v>1421.03</v>
      </c>
      <c r="O3185">
        <f>shipments[[#This Row],[Sales Amount]]-shipments[[#This Row],[Total Cost]]</f>
        <v>2100.2200000000003</v>
      </c>
      <c r="P3185" s="9">
        <f>shipments[[#This Row],[Profit]]/shipments[[#This Row],[Sales Amount]]</f>
        <v>0.59644160454384099</v>
      </c>
    </row>
    <row r="3186" spans="1:16" x14ac:dyDescent="1">
      <c r="A3186" t="s">
        <v>3227</v>
      </c>
      <c r="B3186" t="s">
        <v>8050</v>
      </c>
      <c r="C3186" t="s">
        <v>8024</v>
      </c>
      <c r="D3186" t="s">
        <v>8036</v>
      </c>
      <c r="E3186" s="1">
        <v>45356</v>
      </c>
      <c r="F3186">
        <v>4502.25</v>
      </c>
      <c r="G3186">
        <v>215</v>
      </c>
      <c r="H3186" t="s">
        <v>6</v>
      </c>
      <c r="I3186" t="str">
        <f>_xlfn.XLOOKUP(shipments[[#This Row],[SPID]],people[SPID],people[Sales_person],"NA",0)</f>
        <v>Andria Kimpton</v>
      </c>
      <c r="J3186">
        <f>YEAR(shipments[[#This Row],[Shipdate]])</f>
        <v>2024</v>
      </c>
      <c r="K3186">
        <f>MONTH(shipments[[#This Row],[Shipdate]])</f>
        <v>3</v>
      </c>
      <c r="L3186" t="str">
        <f>TEXT(shipments[[#This Row],[Shipdate]],"mmmm")</f>
        <v>March</v>
      </c>
      <c r="M3186">
        <f>_xlfn.XLOOKUP(shipments[[#This Row],[PID]],products[PID],products[Cost_per_box],"NA",0)</f>
        <v>12.41</v>
      </c>
      <c r="N3186">
        <f>shipments[[#This Row],[Boxes]]*shipments[[#This Row],[Cost Per Box]]</f>
        <v>2668.15</v>
      </c>
      <c r="O3186">
        <f>shipments[[#This Row],[Sales Amount]]-shipments[[#This Row],[Total Cost]]</f>
        <v>1834.1</v>
      </c>
      <c r="P3186" s="9">
        <f>shipments[[#This Row],[Profit]]/shipments[[#This Row],[Sales Amount]]</f>
        <v>0.40737409073241154</v>
      </c>
    </row>
    <row r="3187" spans="1:16" x14ac:dyDescent="1">
      <c r="A3187" t="s">
        <v>3228</v>
      </c>
      <c r="B3187" t="s">
        <v>8050</v>
      </c>
      <c r="C3187" t="s">
        <v>8025</v>
      </c>
      <c r="D3187" t="s">
        <v>8033</v>
      </c>
      <c r="E3187" s="1">
        <v>45309</v>
      </c>
      <c r="F3187">
        <v>8536.5</v>
      </c>
      <c r="G3187">
        <v>570</v>
      </c>
      <c r="H3187" t="s">
        <v>39</v>
      </c>
      <c r="I3187" t="str">
        <f>_xlfn.XLOOKUP(shipments[[#This Row],[SPID]],people[SPID],people[Sales_person],"NA",0)</f>
        <v>Andria Kimpton</v>
      </c>
      <c r="J3187">
        <f>YEAR(shipments[[#This Row],[Shipdate]])</f>
        <v>2024</v>
      </c>
      <c r="K3187">
        <f>MONTH(shipments[[#This Row],[Shipdate]])</f>
        <v>1</v>
      </c>
      <c r="L3187" t="str">
        <f>TEXT(shipments[[#This Row],[Shipdate]],"mmmm")</f>
        <v>January</v>
      </c>
      <c r="M3187">
        <f>_xlfn.XLOOKUP(shipments[[#This Row],[PID]],products[PID],products[Cost_per_box],"NA",0)</f>
        <v>9.57</v>
      </c>
      <c r="N3187">
        <f>shipments[[#This Row],[Boxes]]*shipments[[#This Row],[Cost Per Box]]</f>
        <v>5454.9000000000005</v>
      </c>
      <c r="O3187">
        <f>shipments[[#This Row],[Sales Amount]]-shipments[[#This Row],[Total Cost]]</f>
        <v>3081.5999999999995</v>
      </c>
      <c r="P3187" s="9">
        <f>shipments[[#This Row],[Profit]]/shipments[[#This Row],[Sales Amount]]</f>
        <v>0.36099103848181335</v>
      </c>
    </row>
    <row r="3188" spans="1:16" x14ac:dyDescent="1">
      <c r="A3188" t="s">
        <v>3229</v>
      </c>
      <c r="B3188" t="s">
        <v>8050</v>
      </c>
      <c r="C3188" t="s">
        <v>8025</v>
      </c>
      <c r="D3188" t="s">
        <v>8036</v>
      </c>
      <c r="E3188" s="1">
        <v>44957</v>
      </c>
      <c r="F3188">
        <v>7938</v>
      </c>
      <c r="G3188">
        <v>567</v>
      </c>
      <c r="H3188" t="s">
        <v>6</v>
      </c>
      <c r="I3188" t="str">
        <f>_xlfn.XLOOKUP(shipments[[#This Row],[SPID]],people[SPID],people[Sales_person],"NA",0)</f>
        <v>Andria Kimpton</v>
      </c>
      <c r="J3188">
        <f>YEAR(shipments[[#This Row],[Shipdate]])</f>
        <v>2023</v>
      </c>
      <c r="K3188">
        <f>MONTH(shipments[[#This Row],[Shipdate]])</f>
        <v>1</v>
      </c>
      <c r="L3188" t="str">
        <f>TEXT(shipments[[#This Row],[Shipdate]],"mmmm")</f>
        <v>January</v>
      </c>
      <c r="M3188">
        <f>_xlfn.XLOOKUP(shipments[[#This Row],[PID]],products[PID],products[Cost_per_box],"NA",0)</f>
        <v>9.57</v>
      </c>
      <c r="N3188">
        <f>shipments[[#This Row],[Boxes]]*shipments[[#This Row],[Cost Per Box]]</f>
        <v>5426.1900000000005</v>
      </c>
      <c r="O3188">
        <f>shipments[[#This Row],[Sales Amount]]-shipments[[#This Row],[Total Cost]]</f>
        <v>2511.8099999999995</v>
      </c>
      <c r="P3188" s="9">
        <f>shipments[[#This Row],[Profit]]/shipments[[#This Row],[Sales Amount]]</f>
        <v>0.31642857142857134</v>
      </c>
    </row>
    <row r="3189" spans="1:16" x14ac:dyDescent="1">
      <c r="A3189" t="s">
        <v>3230</v>
      </c>
      <c r="B3189" t="s">
        <v>8050</v>
      </c>
      <c r="C3189" t="s">
        <v>8025</v>
      </c>
      <c r="D3189" t="s">
        <v>8034</v>
      </c>
      <c r="E3189" s="1">
        <v>45478</v>
      </c>
      <c r="F3189">
        <v>4632.75</v>
      </c>
      <c r="G3189">
        <v>309</v>
      </c>
      <c r="H3189" t="s">
        <v>17</v>
      </c>
      <c r="I3189" t="str">
        <f>_xlfn.XLOOKUP(shipments[[#This Row],[SPID]],people[SPID],people[Sales_person],"NA",0)</f>
        <v>Andria Kimpton</v>
      </c>
      <c r="J3189">
        <f>YEAR(shipments[[#This Row],[Shipdate]])</f>
        <v>2024</v>
      </c>
      <c r="K3189">
        <f>MONTH(shipments[[#This Row],[Shipdate]])</f>
        <v>7</v>
      </c>
      <c r="L3189" t="str">
        <f>TEXT(shipments[[#This Row],[Shipdate]],"mmmm")</f>
        <v>July</v>
      </c>
      <c r="M3189">
        <f>_xlfn.XLOOKUP(shipments[[#This Row],[PID]],products[PID],products[Cost_per_box],"NA",0)</f>
        <v>9.57</v>
      </c>
      <c r="N3189">
        <f>shipments[[#This Row],[Boxes]]*shipments[[#This Row],[Cost Per Box]]</f>
        <v>2957.13</v>
      </c>
      <c r="O3189">
        <f>shipments[[#This Row],[Sales Amount]]-shipments[[#This Row],[Total Cost]]</f>
        <v>1675.62</v>
      </c>
      <c r="P3189" s="9">
        <f>shipments[[#This Row],[Profit]]/shipments[[#This Row],[Sales Amount]]</f>
        <v>0.3616901408450704</v>
      </c>
    </row>
    <row r="3190" spans="1:16" x14ac:dyDescent="1">
      <c r="A3190" t="s">
        <v>3231</v>
      </c>
      <c r="B3190" t="s">
        <v>8050</v>
      </c>
      <c r="C3190" t="s">
        <v>8025</v>
      </c>
      <c r="D3190" t="s">
        <v>8033</v>
      </c>
      <c r="E3190" s="1">
        <v>45020</v>
      </c>
      <c r="F3190">
        <v>5625</v>
      </c>
      <c r="G3190">
        <v>331</v>
      </c>
      <c r="H3190" t="s">
        <v>6</v>
      </c>
      <c r="I3190" t="str">
        <f>_xlfn.XLOOKUP(shipments[[#This Row],[SPID]],people[SPID],people[Sales_person],"NA",0)</f>
        <v>Andria Kimpton</v>
      </c>
      <c r="J3190">
        <f>YEAR(shipments[[#This Row],[Shipdate]])</f>
        <v>2023</v>
      </c>
      <c r="K3190">
        <f>MONTH(shipments[[#This Row],[Shipdate]])</f>
        <v>4</v>
      </c>
      <c r="L3190" t="str">
        <f>TEXT(shipments[[#This Row],[Shipdate]],"mmmm")</f>
        <v>April</v>
      </c>
      <c r="M3190">
        <f>_xlfn.XLOOKUP(shipments[[#This Row],[PID]],products[PID],products[Cost_per_box],"NA",0)</f>
        <v>9.57</v>
      </c>
      <c r="N3190">
        <f>shipments[[#This Row],[Boxes]]*shipments[[#This Row],[Cost Per Box]]</f>
        <v>3167.67</v>
      </c>
      <c r="O3190">
        <f>shipments[[#This Row],[Sales Amount]]-shipments[[#This Row],[Total Cost]]</f>
        <v>2457.33</v>
      </c>
      <c r="P3190" s="9">
        <f>shipments[[#This Row],[Profit]]/shipments[[#This Row],[Sales Amount]]</f>
        <v>0.43685866666666667</v>
      </c>
    </row>
    <row r="3191" spans="1:16" x14ac:dyDescent="1">
      <c r="A3191" t="s">
        <v>3232</v>
      </c>
      <c r="B3191" t="s">
        <v>8050</v>
      </c>
      <c r="C3191" t="s">
        <v>8026</v>
      </c>
      <c r="D3191" t="s">
        <v>8033</v>
      </c>
      <c r="E3191" s="1">
        <v>45329</v>
      </c>
      <c r="F3191">
        <v>8102.25</v>
      </c>
      <c r="G3191">
        <v>1013</v>
      </c>
      <c r="H3191" t="s">
        <v>6</v>
      </c>
      <c r="I3191" t="str">
        <f>_xlfn.XLOOKUP(shipments[[#This Row],[SPID]],people[SPID],people[Sales_person],"NA",0)</f>
        <v>Andria Kimpton</v>
      </c>
      <c r="J3191">
        <f>YEAR(shipments[[#This Row],[Shipdate]])</f>
        <v>2024</v>
      </c>
      <c r="K3191">
        <f>MONTH(shipments[[#This Row],[Shipdate]])</f>
        <v>2</v>
      </c>
      <c r="L3191" t="str">
        <f>TEXT(shipments[[#This Row],[Shipdate]],"mmmm")</f>
        <v>February</v>
      </c>
      <c r="M3191">
        <f>_xlfn.XLOOKUP(shipments[[#This Row],[PID]],products[PID],products[Cost_per_box],"NA",0)</f>
        <v>8.43</v>
      </c>
      <c r="N3191">
        <f>shipments[[#This Row],[Boxes]]*shipments[[#This Row],[Cost Per Box]]</f>
        <v>8539.59</v>
      </c>
      <c r="O3191">
        <f>shipments[[#This Row],[Sales Amount]]-shipments[[#This Row],[Total Cost]]</f>
        <v>-437.34000000000015</v>
      </c>
      <c r="P3191" s="9">
        <f>shipments[[#This Row],[Profit]]/shipments[[#This Row],[Sales Amount]]</f>
        <v>-5.3977598815143961E-2</v>
      </c>
    </row>
    <row r="3192" spans="1:16" x14ac:dyDescent="1">
      <c r="A3192" t="s">
        <v>3233</v>
      </c>
      <c r="B3192" t="s">
        <v>8050</v>
      </c>
      <c r="C3192" t="s">
        <v>8026</v>
      </c>
      <c r="D3192" t="s">
        <v>8037</v>
      </c>
      <c r="E3192" s="1">
        <v>45036</v>
      </c>
      <c r="F3192">
        <v>7220.25</v>
      </c>
      <c r="G3192">
        <v>723</v>
      </c>
      <c r="H3192" t="s">
        <v>6</v>
      </c>
      <c r="I3192" t="str">
        <f>_xlfn.XLOOKUP(shipments[[#This Row],[SPID]],people[SPID],people[Sales_person],"NA",0)</f>
        <v>Andria Kimpton</v>
      </c>
      <c r="J3192">
        <f>YEAR(shipments[[#This Row],[Shipdate]])</f>
        <v>2023</v>
      </c>
      <c r="K3192">
        <f>MONTH(shipments[[#This Row],[Shipdate]])</f>
        <v>4</v>
      </c>
      <c r="L3192" t="str">
        <f>TEXT(shipments[[#This Row],[Shipdate]],"mmmm")</f>
        <v>April</v>
      </c>
      <c r="M3192">
        <f>_xlfn.XLOOKUP(shipments[[#This Row],[PID]],products[PID],products[Cost_per_box],"NA",0)</f>
        <v>8.43</v>
      </c>
      <c r="N3192">
        <f>shipments[[#This Row],[Boxes]]*shipments[[#This Row],[Cost Per Box]]</f>
        <v>6094.8899999999994</v>
      </c>
      <c r="O3192">
        <f>shipments[[#This Row],[Sales Amount]]-shipments[[#This Row],[Total Cost]]</f>
        <v>1125.3600000000006</v>
      </c>
      <c r="P3192" s="9">
        <f>shipments[[#This Row],[Profit]]/shipments[[#This Row],[Sales Amount]]</f>
        <v>0.15586163913991904</v>
      </c>
    </row>
    <row r="3193" spans="1:16" x14ac:dyDescent="1">
      <c r="A3193" t="s">
        <v>3234</v>
      </c>
      <c r="B3193" t="s">
        <v>8050</v>
      </c>
      <c r="C3193" t="s">
        <v>8026</v>
      </c>
      <c r="D3193" t="s">
        <v>8036</v>
      </c>
      <c r="E3193" s="1">
        <v>45345</v>
      </c>
      <c r="F3193">
        <v>8214.75</v>
      </c>
      <c r="G3193">
        <v>1174</v>
      </c>
      <c r="H3193" t="s">
        <v>6</v>
      </c>
      <c r="I3193" t="str">
        <f>_xlfn.XLOOKUP(shipments[[#This Row],[SPID]],people[SPID],people[Sales_person],"NA",0)</f>
        <v>Andria Kimpton</v>
      </c>
      <c r="J3193">
        <f>YEAR(shipments[[#This Row],[Shipdate]])</f>
        <v>2024</v>
      </c>
      <c r="K3193">
        <f>MONTH(shipments[[#This Row],[Shipdate]])</f>
        <v>2</v>
      </c>
      <c r="L3193" t="str">
        <f>TEXT(shipments[[#This Row],[Shipdate]],"mmmm")</f>
        <v>February</v>
      </c>
      <c r="M3193">
        <f>_xlfn.XLOOKUP(shipments[[#This Row],[PID]],products[PID],products[Cost_per_box],"NA",0)</f>
        <v>8.43</v>
      </c>
      <c r="N3193">
        <f>shipments[[#This Row],[Boxes]]*shipments[[#This Row],[Cost Per Box]]</f>
        <v>9896.82</v>
      </c>
      <c r="O3193">
        <f>shipments[[#This Row],[Sales Amount]]-shipments[[#This Row],[Total Cost]]</f>
        <v>-1682.0699999999997</v>
      </c>
      <c r="P3193" s="9">
        <f>shipments[[#This Row],[Profit]]/shipments[[#This Row],[Sales Amount]]</f>
        <v>-0.20476216561672597</v>
      </c>
    </row>
    <row r="3194" spans="1:16" x14ac:dyDescent="1">
      <c r="A3194" t="s">
        <v>3235</v>
      </c>
      <c r="B3194" t="s">
        <v>8050</v>
      </c>
      <c r="C3194" t="s">
        <v>8026</v>
      </c>
      <c r="D3194" t="s">
        <v>8036</v>
      </c>
      <c r="E3194" s="1">
        <v>45293</v>
      </c>
      <c r="F3194">
        <v>162</v>
      </c>
      <c r="G3194">
        <v>15</v>
      </c>
      <c r="H3194" t="s">
        <v>6</v>
      </c>
      <c r="I3194" t="str">
        <f>_xlfn.XLOOKUP(shipments[[#This Row],[SPID]],people[SPID],people[Sales_person],"NA",0)</f>
        <v>Andria Kimpton</v>
      </c>
      <c r="J3194">
        <f>YEAR(shipments[[#This Row],[Shipdate]])</f>
        <v>2024</v>
      </c>
      <c r="K3194">
        <f>MONTH(shipments[[#This Row],[Shipdate]])</f>
        <v>1</v>
      </c>
      <c r="L3194" t="str">
        <f>TEXT(shipments[[#This Row],[Shipdate]],"mmmm")</f>
        <v>January</v>
      </c>
      <c r="M3194">
        <f>_xlfn.XLOOKUP(shipments[[#This Row],[PID]],products[PID],products[Cost_per_box],"NA",0)</f>
        <v>8.43</v>
      </c>
      <c r="N3194">
        <f>shipments[[#This Row],[Boxes]]*shipments[[#This Row],[Cost Per Box]]</f>
        <v>126.44999999999999</v>
      </c>
      <c r="O3194">
        <f>shipments[[#This Row],[Sales Amount]]-shipments[[#This Row],[Total Cost]]</f>
        <v>35.550000000000011</v>
      </c>
      <c r="P3194" s="9">
        <f>shipments[[#This Row],[Profit]]/shipments[[#This Row],[Sales Amount]]</f>
        <v>0.21944444444444453</v>
      </c>
    </row>
    <row r="3195" spans="1:16" x14ac:dyDescent="1">
      <c r="A3195" t="s">
        <v>3236</v>
      </c>
      <c r="B3195" t="s">
        <v>8050</v>
      </c>
      <c r="C3195" t="s">
        <v>8026</v>
      </c>
      <c r="D3195" t="s">
        <v>8037</v>
      </c>
      <c r="E3195" s="1">
        <v>45208</v>
      </c>
      <c r="F3195">
        <v>9524.25</v>
      </c>
      <c r="G3195">
        <v>1361</v>
      </c>
      <c r="H3195" t="s">
        <v>6</v>
      </c>
      <c r="I3195" t="str">
        <f>_xlfn.XLOOKUP(shipments[[#This Row],[SPID]],people[SPID],people[Sales_person],"NA",0)</f>
        <v>Andria Kimpton</v>
      </c>
      <c r="J3195">
        <f>YEAR(shipments[[#This Row],[Shipdate]])</f>
        <v>2023</v>
      </c>
      <c r="K3195">
        <f>MONTH(shipments[[#This Row],[Shipdate]])</f>
        <v>10</v>
      </c>
      <c r="L3195" t="str">
        <f>TEXT(shipments[[#This Row],[Shipdate]],"mmmm")</f>
        <v>October</v>
      </c>
      <c r="M3195">
        <f>_xlfn.XLOOKUP(shipments[[#This Row],[PID]],products[PID],products[Cost_per_box],"NA",0)</f>
        <v>8.43</v>
      </c>
      <c r="N3195">
        <f>shipments[[#This Row],[Boxes]]*shipments[[#This Row],[Cost Per Box]]</f>
        <v>11473.23</v>
      </c>
      <c r="O3195">
        <f>shipments[[#This Row],[Sales Amount]]-shipments[[#This Row],[Total Cost]]</f>
        <v>-1948.9799999999996</v>
      </c>
      <c r="P3195" s="9">
        <f>shipments[[#This Row],[Profit]]/shipments[[#This Row],[Sales Amount]]</f>
        <v>-0.20463343570359865</v>
      </c>
    </row>
    <row r="3196" spans="1:16" x14ac:dyDescent="1">
      <c r="A3196" t="s">
        <v>3237</v>
      </c>
      <c r="B3196" t="s">
        <v>8050</v>
      </c>
      <c r="C3196" t="s">
        <v>8026</v>
      </c>
      <c r="D3196" t="s">
        <v>8032</v>
      </c>
      <c r="E3196" s="1">
        <v>44978</v>
      </c>
      <c r="F3196">
        <v>6113.25</v>
      </c>
      <c r="G3196">
        <v>680</v>
      </c>
      <c r="H3196" t="s">
        <v>39</v>
      </c>
      <c r="I3196" t="str">
        <f>_xlfn.XLOOKUP(shipments[[#This Row],[SPID]],people[SPID],people[Sales_person],"NA",0)</f>
        <v>Andria Kimpton</v>
      </c>
      <c r="J3196">
        <f>YEAR(shipments[[#This Row],[Shipdate]])</f>
        <v>2023</v>
      </c>
      <c r="K3196">
        <f>MONTH(shipments[[#This Row],[Shipdate]])</f>
        <v>2</v>
      </c>
      <c r="L3196" t="str">
        <f>TEXT(shipments[[#This Row],[Shipdate]],"mmmm")</f>
        <v>February</v>
      </c>
      <c r="M3196">
        <f>_xlfn.XLOOKUP(shipments[[#This Row],[PID]],products[PID],products[Cost_per_box],"NA",0)</f>
        <v>8.43</v>
      </c>
      <c r="N3196">
        <f>shipments[[#This Row],[Boxes]]*shipments[[#This Row],[Cost Per Box]]</f>
        <v>5732.4</v>
      </c>
      <c r="O3196">
        <f>shipments[[#This Row],[Sales Amount]]-shipments[[#This Row],[Total Cost]]</f>
        <v>380.85000000000036</v>
      </c>
      <c r="P3196" s="9">
        <f>shipments[[#This Row],[Profit]]/shipments[[#This Row],[Sales Amount]]</f>
        <v>6.2299104404367624E-2</v>
      </c>
    </row>
    <row r="3197" spans="1:16" x14ac:dyDescent="1">
      <c r="A3197" t="s">
        <v>3238</v>
      </c>
      <c r="B3197" t="s">
        <v>8050</v>
      </c>
      <c r="C3197" t="s">
        <v>8026</v>
      </c>
      <c r="D3197" t="s">
        <v>8034</v>
      </c>
      <c r="E3197" s="1">
        <v>45274</v>
      </c>
      <c r="F3197">
        <v>990</v>
      </c>
      <c r="G3197">
        <v>142</v>
      </c>
      <c r="H3197" t="s">
        <v>6</v>
      </c>
      <c r="I3197" t="str">
        <f>_xlfn.XLOOKUP(shipments[[#This Row],[SPID]],people[SPID],people[Sales_person],"NA",0)</f>
        <v>Andria Kimpton</v>
      </c>
      <c r="J3197">
        <f>YEAR(shipments[[#This Row],[Shipdate]])</f>
        <v>2023</v>
      </c>
      <c r="K3197">
        <f>MONTH(shipments[[#This Row],[Shipdate]])</f>
        <v>12</v>
      </c>
      <c r="L3197" t="str">
        <f>TEXT(shipments[[#This Row],[Shipdate]],"mmmm")</f>
        <v>December</v>
      </c>
      <c r="M3197">
        <f>_xlfn.XLOOKUP(shipments[[#This Row],[PID]],products[PID],products[Cost_per_box],"NA",0)</f>
        <v>8.43</v>
      </c>
      <c r="N3197">
        <f>shipments[[#This Row],[Boxes]]*shipments[[#This Row],[Cost Per Box]]</f>
        <v>1197.06</v>
      </c>
      <c r="O3197">
        <f>shipments[[#This Row],[Sales Amount]]-shipments[[#This Row],[Total Cost]]</f>
        <v>-207.05999999999995</v>
      </c>
      <c r="P3197" s="9">
        <f>shipments[[#This Row],[Profit]]/shipments[[#This Row],[Sales Amount]]</f>
        <v>-0.20915151515151509</v>
      </c>
    </row>
    <row r="3198" spans="1:16" x14ac:dyDescent="1">
      <c r="A3198" t="s">
        <v>3239</v>
      </c>
      <c r="B3198" t="s">
        <v>8050</v>
      </c>
      <c r="C3198" t="s">
        <v>8027</v>
      </c>
      <c r="D3198" t="s">
        <v>8032</v>
      </c>
      <c r="E3198" s="1">
        <v>45141</v>
      </c>
      <c r="F3198">
        <v>4441.5</v>
      </c>
      <c r="G3198">
        <v>404</v>
      </c>
      <c r="H3198" t="s">
        <v>6</v>
      </c>
      <c r="I3198" t="str">
        <f>_xlfn.XLOOKUP(shipments[[#This Row],[SPID]],people[SPID],people[Sales_person],"NA",0)</f>
        <v>Andria Kimpton</v>
      </c>
      <c r="J3198">
        <f>YEAR(shipments[[#This Row],[Shipdate]])</f>
        <v>2023</v>
      </c>
      <c r="K3198">
        <f>MONTH(shipments[[#This Row],[Shipdate]])</f>
        <v>8</v>
      </c>
      <c r="L3198" t="str">
        <f>TEXT(shipments[[#This Row],[Shipdate]],"mmmm")</f>
        <v>August</v>
      </c>
      <c r="M3198">
        <f>_xlfn.XLOOKUP(shipments[[#This Row],[PID]],products[PID],products[Cost_per_box],"NA",0)</f>
        <v>6.8</v>
      </c>
      <c r="N3198">
        <f>shipments[[#This Row],[Boxes]]*shipments[[#This Row],[Cost Per Box]]</f>
        <v>2747.2</v>
      </c>
      <c r="O3198">
        <f>shipments[[#This Row],[Sales Amount]]-shipments[[#This Row],[Total Cost]]</f>
        <v>1694.3000000000002</v>
      </c>
      <c r="P3198" s="9">
        <f>shipments[[#This Row],[Profit]]/shipments[[#This Row],[Sales Amount]]</f>
        <v>0.38147022402341557</v>
      </c>
    </row>
    <row r="3199" spans="1:16" x14ac:dyDescent="1">
      <c r="A3199" t="s">
        <v>3240</v>
      </c>
      <c r="B3199" t="s">
        <v>8050</v>
      </c>
      <c r="C3199" t="s">
        <v>8027</v>
      </c>
      <c r="D3199" t="s">
        <v>8033</v>
      </c>
      <c r="E3199" s="1">
        <v>45176</v>
      </c>
      <c r="F3199">
        <v>10325.25</v>
      </c>
      <c r="G3199">
        <v>1291</v>
      </c>
      <c r="H3199" t="s">
        <v>6</v>
      </c>
      <c r="I3199" t="str">
        <f>_xlfn.XLOOKUP(shipments[[#This Row],[SPID]],people[SPID],people[Sales_person],"NA",0)</f>
        <v>Andria Kimpton</v>
      </c>
      <c r="J3199">
        <f>YEAR(shipments[[#This Row],[Shipdate]])</f>
        <v>2023</v>
      </c>
      <c r="K3199">
        <f>MONTH(shipments[[#This Row],[Shipdate]])</f>
        <v>9</v>
      </c>
      <c r="L3199" t="str">
        <f>TEXT(shipments[[#This Row],[Shipdate]],"mmmm")</f>
        <v>September</v>
      </c>
      <c r="M3199">
        <f>_xlfn.XLOOKUP(shipments[[#This Row],[PID]],products[PID],products[Cost_per_box],"NA",0)</f>
        <v>6.8</v>
      </c>
      <c r="N3199">
        <f>shipments[[#This Row],[Boxes]]*shipments[[#This Row],[Cost Per Box]]</f>
        <v>8778.7999999999993</v>
      </c>
      <c r="O3199">
        <f>shipments[[#This Row],[Sales Amount]]-shipments[[#This Row],[Total Cost]]</f>
        <v>1546.4500000000007</v>
      </c>
      <c r="P3199" s="9">
        <f>shipments[[#This Row],[Profit]]/shipments[[#This Row],[Sales Amount]]</f>
        <v>0.14977361322970395</v>
      </c>
    </row>
    <row r="3200" spans="1:16" x14ac:dyDescent="1">
      <c r="A3200" t="s">
        <v>3241</v>
      </c>
      <c r="B3200" t="s">
        <v>8050</v>
      </c>
      <c r="C3200" t="s">
        <v>8027</v>
      </c>
      <c r="D3200" t="s">
        <v>8035</v>
      </c>
      <c r="E3200" s="1">
        <v>45303</v>
      </c>
      <c r="F3200">
        <v>9470.25</v>
      </c>
      <c r="G3200">
        <v>1353</v>
      </c>
      <c r="H3200" t="s">
        <v>6</v>
      </c>
      <c r="I3200" t="str">
        <f>_xlfn.XLOOKUP(shipments[[#This Row],[SPID]],people[SPID],people[Sales_person],"NA",0)</f>
        <v>Andria Kimpton</v>
      </c>
      <c r="J3200">
        <f>YEAR(shipments[[#This Row],[Shipdate]])</f>
        <v>2024</v>
      </c>
      <c r="K3200">
        <f>MONTH(shipments[[#This Row],[Shipdate]])</f>
        <v>1</v>
      </c>
      <c r="L3200" t="str">
        <f>TEXT(shipments[[#This Row],[Shipdate]],"mmmm")</f>
        <v>January</v>
      </c>
      <c r="M3200">
        <f>_xlfn.XLOOKUP(shipments[[#This Row],[PID]],products[PID],products[Cost_per_box],"NA",0)</f>
        <v>6.8</v>
      </c>
      <c r="N3200">
        <f>shipments[[#This Row],[Boxes]]*shipments[[#This Row],[Cost Per Box]]</f>
        <v>9200.4</v>
      </c>
      <c r="O3200">
        <f>shipments[[#This Row],[Sales Amount]]-shipments[[#This Row],[Total Cost]]</f>
        <v>269.85000000000036</v>
      </c>
      <c r="P3200" s="9">
        <f>shipments[[#This Row],[Profit]]/shipments[[#This Row],[Sales Amount]]</f>
        <v>2.8494495921438226E-2</v>
      </c>
    </row>
    <row r="3201" spans="1:16" x14ac:dyDescent="1">
      <c r="A3201" t="s">
        <v>3242</v>
      </c>
      <c r="B3201" t="s">
        <v>8050</v>
      </c>
      <c r="C3201" t="s">
        <v>8027</v>
      </c>
      <c r="D3201" t="s">
        <v>8035</v>
      </c>
      <c r="E3201" s="1">
        <v>45316</v>
      </c>
      <c r="F3201">
        <v>17892</v>
      </c>
      <c r="G3201">
        <v>1627</v>
      </c>
      <c r="H3201" t="s">
        <v>6</v>
      </c>
      <c r="I3201" t="str">
        <f>_xlfn.XLOOKUP(shipments[[#This Row],[SPID]],people[SPID],people[Sales_person],"NA",0)</f>
        <v>Andria Kimpton</v>
      </c>
      <c r="J3201">
        <f>YEAR(shipments[[#This Row],[Shipdate]])</f>
        <v>2024</v>
      </c>
      <c r="K3201">
        <f>MONTH(shipments[[#This Row],[Shipdate]])</f>
        <v>1</v>
      </c>
      <c r="L3201" t="str">
        <f>TEXT(shipments[[#This Row],[Shipdate]],"mmmm")</f>
        <v>January</v>
      </c>
      <c r="M3201">
        <f>_xlfn.XLOOKUP(shipments[[#This Row],[PID]],products[PID],products[Cost_per_box],"NA",0)</f>
        <v>6.8</v>
      </c>
      <c r="N3201">
        <f>shipments[[#This Row],[Boxes]]*shipments[[#This Row],[Cost Per Box]]</f>
        <v>11063.6</v>
      </c>
      <c r="O3201">
        <f>shipments[[#This Row],[Sales Amount]]-shipments[[#This Row],[Total Cost]]</f>
        <v>6828.4</v>
      </c>
      <c r="P3201" s="9">
        <f>shipments[[#This Row],[Profit]]/shipments[[#This Row],[Sales Amount]]</f>
        <v>0.38164542812430136</v>
      </c>
    </row>
    <row r="3202" spans="1:16" x14ac:dyDescent="1">
      <c r="A3202" t="s">
        <v>3243</v>
      </c>
      <c r="B3202" t="s">
        <v>8050</v>
      </c>
      <c r="C3202" t="s">
        <v>8027</v>
      </c>
      <c r="D3202" t="s">
        <v>8033</v>
      </c>
      <c r="E3202" s="1">
        <v>44936</v>
      </c>
      <c r="F3202">
        <v>11389.5</v>
      </c>
      <c r="G3202">
        <v>1266</v>
      </c>
      <c r="H3202" t="s">
        <v>6</v>
      </c>
      <c r="I3202" t="str">
        <f>_xlfn.XLOOKUP(shipments[[#This Row],[SPID]],people[SPID],people[Sales_person],"NA",0)</f>
        <v>Andria Kimpton</v>
      </c>
      <c r="J3202">
        <f>YEAR(shipments[[#This Row],[Shipdate]])</f>
        <v>2023</v>
      </c>
      <c r="K3202">
        <f>MONTH(shipments[[#This Row],[Shipdate]])</f>
        <v>1</v>
      </c>
      <c r="L3202" t="str">
        <f>TEXT(shipments[[#This Row],[Shipdate]],"mmmm")</f>
        <v>January</v>
      </c>
      <c r="M3202">
        <f>_xlfn.XLOOKUP(shipments[[#This Row],[PID]],products[PID],products[Cost_per_box],"NA",0)</f>
        <v>6.8</v>
      </c>
      <c r="N3202">
        <f>shipments[[#This Row],[Boxes]]*shipments[[#This Row],[Cost Per Box]]</f>
        <v>8608.7999999999993</v>
      </c>
      <c r="O3202">
        <f>shipments[[#This Row],[Sales Amount]]-shipments[[#This Row],[Total Cost]]</f>
        <v>2780.7000000000007</v>
      </c>
      <c r="P3202" s="9">
        <f>shipments[[#This Row],[Profit]]/shipments[[#This Row],[Sales Amount]]</f>
        <v>0.24414592387725542</v>
      </c>
    </row>
    <row r="3203" spans="1:16" x14ac:dyDescent="1">
      <c r="A3203" t="s">
        <v>3244</v>
      </c>
      <c r="B3203" t="s">
        <v>8050</v>
      </c>
      <c r="C3203" t="s">
        <v>8027</v>
      </c>
      <c r="D3203" t="s">
        <v>8034</v>
      </c>
      <c r="E3203" s="1">
        <v>45113</v>
      </c>
      <c r="F3203">
        <v>13185</v>
      </c>
      <c r="G3203">
        <v>1649</v>
      </c>
      <c r="H3203" t="s">
        <v>6</v>
      </c>
      <c r="I3203" t="str">
        <f>_xlfn.XLOOKUP(shipments[[#This Row],[SPID]],people[SPID],people[Sales_person],"NA",0)</f>
        <v>Andria Kimpton</v>
      </c>
      <c r="J3203">
        <f>YEAR(shipments[[#This Row],[Shipdate]])</f>
        <v>2023</v>
      </c>
      <c r="K3203">
        <f>MONTH(shipments[[#This Row],[Shipdate]])</f>
        <v>7</v>
      </c>
      <c r="L3203" t="str">
        <f>TEXT(shipments[[#This Row],[Shipdate]],"mmmm")</f>
        <v>July</v>
      </c>
      <c r="M3203">
        <f>_xlfn.XLOOKUP(shipments[[#This Row],[PID]],products[PID],products[Cost_per_box],"NA",0)</f>
        <v>6.8</v>
      </c>
      <c r="N3203">
        <f>shipments[[#This Row],[Boxes]]*shipments[[#This Row],[Cost Per Box]]</f>
        <v>11213.199999999999</v>
      </c>
      <c r="O3203">
        <f>shipments[[#This Row],[Sales Amount]]-shipments[[#This Row],[Total Cost]]</f>
        <v>1971.8000000000011</v>
      </c>
      <c r="P3203" s="9">
        <f>shipments[[#This Row],[Profit]]/shipments[[#This Row],[Sales Amount]]</f>
        <v>0.14954872961698909</v>
      </c>
    </row>
    <row r="3204" spans="1:16" x14ac:dyDescent="1">
      <c r="A3204" t="s">
        <v>3245</v>
      </c>
      <c r="B3204" t="s">
        <v>8050</v>
      </c>
      <c r="C3204" t="s">
        <v>8029</v>
      </c>
      <c r="D3204" t="s">
        <v>8037</v>
      </c>
      <c r="E3204" s="1">
        <v>44966</v>
      </c>
      <c r="F3204">
        <v>4410</v>
      </c>
      <c r="G3204">
        <v>552</v>
      </c>
      <c r="H3204" t="s">
        <v>6</v>
      </c>
      <c r="I3204" t="str">
        <f>_xlfn.XLOOKUP(shipments[[#This Row],[SPID]],people[SPID],people[Sales_person],"NA",0)</f>
        <v>Andria Kimpton</v>
      </c>
      <c r="J3204">
        <f>YEAR(shipments[[#This Row],[Shipdate]])</f>
        <v>2023</v>
      </c>
      <c r="K3204">
        <f>MONTH(shipments[[#This Row],[Shipdate]])</f>
        <v>2</v>
      </c>
      <c r="L3204" t="str">
        <f>TEXT(shipments[[#This Row],[Shipdate]],"mmmm")</f>
        <v>February</v>
      </c>
      <c r="M3204">
        <f>_xlfn.XLOOKUP(shipments[[#This Row],[PID]],products[PID],products[Cost_per_box],"NA",0)</f>
        <v>2.76</v>
      </c>
      <c r="N3204">
        <f>shipments[[#This Row],[Boxes]]*shipments[[#This Row],[Cost Per Box]]</f>
        <v>1523.52</v>
      </c>
      <c r="O3204">
        <f>shipments[[#This Row],[Sales Amount]]-shipments[[#This Row],[Total Cost]]</f>
        <v>2886.48</v>
      </c>
      <c r="P3204" s="9">
        <f>shipments[[#This Row],[Profit]]/shipments[[#This Row],[Sales Amount]]</f>
        <v>0.65453061224489795</v>
      </c>
    </row>
    <row r="3205" spans="1:16" x14ac:dyDescent="1">
      <c r="A3205" t="s">
        <v>3246</v>
      </c>
      <c r="B3205" t="s">
        <v>8050</v>
      </c>
      <c r="C3205" t="s">
        <v>8030</v>
      </c>
      <c r="D3205" t="s">
        <v>8035</v>
      </c>
      <c r="E3205" s="1">
        <v>45371</v>
      </c>
      <c r="F3205">
        <v>6165</v>
      </c>
      <c r="G3205">
        <v>881</v>
      </c>
      <c r="H3205" t="s">
        <v>6</v>
      </c>
      <c r="I3205" t="str">
        <f>_xlfn.XLOOKUP(shipments[[#This Row],[SPID]],people[SPID],people[Sales_person],"NA",0)</f>
        <v>Andria Kimpton</v>
      </c>
      <c r="J3205">
        <f>YEAR(shipments[[#This Row],[Shipdate]])</f>
        <v>2024</v>
      </c>
      <c r="K3205">
        <f>MONTH(shipments[[#This Row],[Shipdate]])</f>
        <v>3</v>
      </c>
      <c r="L3205" t="str">
        <f>TEXT(shipments[[#This Row],[Shipdate]],"mmmm")</f>
        <v>March</v>
      </c>
      <c r="M3205">
        <f>_xlfn.XLOOKUP(shipments[[#This Row],[PID]],products[PID],products[Cost_per_box],"NA",0)</f>
        <v>3.32</v>
      </c>
      <c r="N3205">
        <f>shipments[[#This Row],[Boxes]]*shipments[[#This Row],[Cost Per Box]]</f>
        <v>2924.92</v>
      </c>
      <c r="O3205">
        <f>shipments[[#This Row],[Sales Amount]]-shipments[[#This Row],[Total Cost]]</f>
        <v>3240.08</v>
      </c>
      <c r="P3205" s="9">
        <f>shipments[[#This Row],[Profit]]/shipments[[#This Row],[Sales Amount]]</f>
        <v>0.52556042173560424</v>
      </c>
    </row>
    <row r="3206" spans="1:16" x14ac:dyDescent="1">
      <c r="A3206" t="s">
        <v>3247</v>
      </c>
      <c r="B3206" t="s">
        <v>8050</v>
      </c>
      <c r="C3206" t="s">
        <v>8030</v>
      </c>
      <c r="D3206" t="s">
        <v>8035</v>
      </c>
      <c r="E3206" s="1">
        <v>45482</v>
      </c>
      <c r="F3206">
        <v>6993</v>
      </c>
      <c r="G3206">
        <v>875</v>
      </c>
      <c r="H3206" t="s">
        <v>17</v>
      </c>
      <c r="I3206" t="str">
        <f>_xlfn.XLOOKUP(shipments[[#This Row],[SPID]],people[SPID],people[Sales_person],"NA",0)</f>
        <v>Andria Kimpton</v>
      </c>
      <c r="J3206">
        <f>YEAR(shipments[[#This Row],[Shipdate]])</f>
        <v>2024</v>
      </c>
      <c r="K3206">
        <f>MONTH(shipments[[#This Row],[Shipdate]])</f>
        <v>7</v>
      </c>
      <c r="L3206" t="str">
        <f>TEXT(shipments[[#This Row],[Shipdate]],"mmmm")</f>
        <v>July</v>
      </c>
      <c r="M3206">
        <f>_xlfn.XLOOKUP(shipments[[#This Row],[PID]],products[PID],products[Cost_per_box],"NA",0)</f>
        <v>3.32</v>
      </c>
      <c r="N3206">
        <f>shipments[[#This Row],[Boxes]]*shipments[[#This Row],[Cost Per Box]]</f>
        <v>2905</v>
      </c>
      <c r="O3206">
        <f>shipments[[#This Row],[Sales Amount]]-shipments[[#This Row],[Total Cost]]</f>
        <v>4088</v>
      </c>
      <c r="P3206" s="9">
        <f>shipments[[#This Row],[Profit]]/shipments[[#This Row],[Sales Amount]]</f>
        <v>0.58458458458458462</v>
      </c>
    </row>
    <row r="3207" spans="1:16" x14ac:dyDescent="1">
      <c r="A3207" t="s">
        <v>3248</v>
      </c>
      <c r="B3207" t="s">
        <v>8050</v>
      </c>
      <c r="C3207" t="s">
        <v>8030</v>
      </c>
      <c r="D3207" t="s">
        <v>8032</v>
      </c>
      <c r="E3207" s="1">
        <v>45181</v>
      </c>
      <c r="F3207">
        <v>1734.75</v>
      </c>
      <c r="G3207">
        <v>248</v>
      </c>
      <c r="H3207" t="s">
        <v>6</v>
      </c>
      <c r="I3207" t="str">
        <f>_xlfn.XLOOKUP(shipments[[#This Row],[SPID]],people[SPID],people[Sales_person],"NA",0)</f>
        <v>Andria Kimpton</v>
      </c>
      <c r="J3207">
        <f>YEAR(shipments[[#This Row],[Shipdate]])</f>
        <v>2023</v>
      </c>
      <c r="K3207">
        <f>MONTH(shipments[[#This Row],[Shipdate]])</f>
        <v>9</v>
      </c>
      <c r="L3207" t="str">
        <f>TEXT(shipments[[#This Row],[Shipdate]],"mmmm")</f>
        <v>September</v>
      </c>
      <c r="M3207">
        <f>_xlfn.XLOOKUP(shipments[[#This Row],[PID]],products[PID],products[Cost_per_box],"NA",0)</f>
        <v>3.32</v>
      </c>
      <c r="N3207">
        <f>shipments[[#This Row],[Boxes]]*shipments[[#This Row],[Cost Per Box]]</f>
        <v>823.36</v>
      </c>
      <c r="O3207">
        <f>shipments[[#This Row],[Sales Amount]]-shipments[[#This Row],[Total Cost]]</f>
        <v>911.39</v>
      </c>
      <c r="P3207" s="9">
        <f>shipments[[#This Row],[Profit]]/shipments[[#This Row],[Sales Amount]]</f>
        <v>0.52537253206513901</v>
      </c>
    </row>
    <row r="3208" spans="1:16" x14ac:dyDescent="1">
      <c r="A3208" t="s">
        <v>3249</v>
      </c>
      <c r="B3208" t="s">
        <v>8050</v>
      </c>
      <c r="C3208" t="s">
        <v>8030</v>
      </c>
      <c r="D3208" t="s">
        <v>8037</v>
      </c>
      <c r="E3208" s="1">
        <v>45313</v>
      </c>
      <c r="F3208">
        <v>4358.25</v>
      </c>
      <c r="G3208">
        <v>545</v>
      </c>
      <c r="H3208" t="s">
        <v>6</v>
      </c>
      <c r="I3208" t="str">
        <f>_xlfn.XLOOKUP(shipments[[#This Row],[SPID]],people[SPID],people[Sales_person],"NA",0)</f>
        <v>Andria Kimpton</v>
      </c>
      <c r="J3208">
        <f>YEAR(shipments[[#This Row],[Shipdate]])</f>
        <v>2024</v>
      </c>
      <c r="K3208">
        <f>MONTH(shipments[[#This Row],[Shipdate]])</f>
        <v>1</v>
      </c>
      <c r="L3208" t="str">
        <f>TEXT(shipments[[#This Row],[Shipdate]],"mmmm")</f>
        <v>January</v>
      </c>
      <c r="M3208">
        <f>_xlfn.XLOOKUP(shipments[[#This Row],[PID]],products[PID],products[Cost_per_box],"NA",0)</f>
        <v>3.32</v>
      </c>
      <c r="N3208">
        <f>shipments[[#This Row],[Boxes]]*shipments[[#This Row],[Cost Per Box]]</f>
        <v>1809.3999999999999</v>
      </c>
      <c r="O3208">
        <f>shipments[[#This Row],[Sales Amount]]-shipments[[#This Row],[Total Cost]]</f>
        <v>2548.8500000000004</v>
      </c>
      <c r="P3208" s="9">
        <f>shipments[[#This Row],[Profit]]/shipments[[#This Row],[Sales Amount]]</f>
        <v>0.58483336201457015</v>
      </c>
    </row>
    <row r="3209" spans="1:16" x14ac:dyDescent="1">
      <c r="A3209" t="s">
        <v>3250</v>
      </c>
      <c r="B3209" t="s">
        <v>8050</v>
      </c>
      <c r="C3209" t="s">
        <v>8031</v>
      </c>
      <c r="D3209" t="s">
        <v>8037</v>
      </c>
      <c r="E3209" s="1">
        <v>45085</v>
      </c>
      <c r="F3209">
        <v>6489</v>
      </c>
      <c r="G3209">
        <v>325</v>
      </c>
      <c r="H3209" t="s">
        <v>6</v>
      </c>
      <c r="I3209" t="str">
        <f>_xlfn.XLOOKUP(shipments[[#This Row],[SPID]],people[SPID],people[Sales_person],"NA",0)</f>
        <v>Andria Kimpton</v>
      </c>
      <c r="J3209">
        <f>YEAR(shipments[[#This Row],[Shipdate]])</f>
        <v>2023</v>
      </c>
      <c r="K3209">
        <f>MONTH(shipments[[#This Row],[Shipdate]])</f>
        <v>6</v>
      </c>
      <c r="L3209" t="str">
        <f>TEXT(shipments[[#This Row],[Shipdate]],"mmmm")</f>
        <v>June</v>
      </c>
      <c r="M3209">
        <f>_xlfn.XLOOKUP(shipments[[#This Row],[PID]],products[PID],products[Cost_per_box],"NA",0)</f>
        <v>2.65</v>
      </c>
      <c r="N3209">
        <f>shipments[[#This Row],[Boxes]]*shipments[[#This Row],[Cost Per Box]]</f>
        <v>861.25</v>
      </c>
      <c r="O3209">
        <f>shipments[[#This Row],[Sales Amount]]-shipments[[#This Row],[Total Cost]]</f>
        <v>5627.75</v>
      </c>
      <c r="P3209" s="9">
        <f>shipments[[#This Row],[Profit]]/shipments[[#This Row],[Sales Amount]]</f>
        <v>0.86727538912004931</v>
      </c>
    </row>
    <row r="3210" spans="1:16" x14ac:dyDescent="1">
      <c r="A3210" t="s">
        <v>3251</v>
      </c>
      <c r="B3210" t="s">
        <v>8050</v>
      </c>
      <c r="C3210" t="s">
        <v>8031</v>
      </c>
      <c r="D3210" t="s">
        <v>8037</v>
      </c>
      <c r="E3210" s="1">
        <v>45016</v>
      </c>
      <c r="F3210">
        <v>2688.75</v>
      </c>
      <c r="G3210">
        <v>142</v>
      </c>
      <c r="H3210" t="s">
        <v>6</v>
      </c>
      <c r="I3210" t="str">
        <f>_xlfn.XLOOKUP(shipments[[#This Row],[SPID]],people[SPID],people[Sales_person],"NA",0)</f>
        <v>Andria Kimpton</v>
      </c>
      <c r="J3210">
        <f>YEAR(shipments[[#This Row],[Shipdate]])</f>
        <v>2023</v>
      </c>
      <c r="K3210">
        <f>MONTH(shipments[[#This Row],[Shipdate]])</f>
        <v>3</v>
      </c>
      <c r="L3210" t="str">
        <f>TEXT(shipments[[#This Row],[Shipdate]],"mmmm")</f>
        <v>March</v>
      </c>
      <c r="M3210">
        <f>_xlfn.XLOOKUP(shipments[[#This Row],[PID]],products[PID],products[Cost_per_box],"NA",0)</f>
        <v>2.65</v>
      </c>
      <c r="N3210">
        <f>shipments[[#This Row],[Boxes]]*shipments[[#This Row],[Cost Per Box]]</f>
        <v>376.3</v>
      </c>
      <c r="O3210">
        <f>shipments[[#This Row],[Sales Amount]]-shipments[[#This Row],[Total Cost]]</f>
        <v>2312.4499999999998</v>
      </c>
      <c r="P3210" s="9">
        <f>shipments[[#This Row],[Profit]]/shipments[[#This Row],[Sales Amount]]</f>
        <v>0.86004649000464894</v>
      </c>
    </row>
    <row r="3211" spans="1:16" x14ac:dyDescent="1">
      <c r="A3211" t="s">
        <v>3252</v>
      </c>
      <c r="B3211" t="s">
        <v>8050</v>
      </c>
      <c r="C3211" t="s">
        <v>8010</v>
      </c>
      <c r="D3211" t="s">
        <v>8032</v>
      </c>
      <c r="E3211" s="1">
        <v>45460</v>
      </c>
      <c r="F3211">
        <v>5600.25</v>
      </c>
      <c r="G3211">
        <v>351</v>
      </c>
      <c r="H3211" t="s">
        <v>6</v>
      </c>
      <c r="I3211" t="str">
        <f>_xlfn.XLOOKUP(shipments[[#This Row],[SPID]],people[SPID],people[Sales_person],"NA",0)</f>
        <v>Andria Kimpton</v>
      </c>
      <c r="J3211">
        <f>YEAR(shipments[[#This Row],[Shipdate]])</f>
        <v>2024</v>
      </c>
      <c r="K3211">
        <f>MONTH(shipments[[#This Row],[Shipdate]])</f>
        <v>6</v>
      </c>
      <c r="L3211" t="str">
        <f>TEXT(shipments[[#This Row],[Shipdate]],"mmmm")</f>
        <v>June</v>
      </c>
      <c r="M3211">
        <f>_xlfn.XLOOKUP(shipments[[#This Row],[PID]],products[PID],products[Cost_per_box],"NA",0)</f>
        <v>5.26</v>
      </c>
      <c r="N3211">
        <f>shipments[[#This Row],[Boxes]]*shipments[[#This Row],[Cost Per Box]]</f>
        <v>1846.26</v>
      </c>
      <c r="O3211">
        <f>shipments[[#This Row],[Sales Amount]]-shipments[[#This Row],[Total Cost]]</f>
        <v>3753.99</v>
      </c>
      <c r="P3211" s="9">
        <f>shipments[[#This Row],[Profit]]/shipments[[#This Row],[Sales Amount]]</f>
        <v>0.67032543190036153</v>
      </c>
    </row>
    <row r="3212" spans="1:16" x14ac:dyDescent="1">
      <c r="A3212" t="s">
        <v>3253</v>
      </c>
      <c r="B3212" t="s">
        <v>8050</v>
      </c>
      <c r="C3212" t="s">
        <v>8010</v>
      </c>
      <c r="D3212" t="s">
        <v>8035</v>
      </c>
      <c r="E3212" s="1">
        <v>45526</v>
      </c>
      <c r="F3212">
        <v>9463.5</v>
      </c>
      <c r="G3212">
        <v>631</v>
      </c>
      <c r="H3212" t="s">
        <v>17</v>
      </c>
      <c r="I3212" t="str">
        <f>_xlfn.XLOOKUP(shipments[[#This Row],[SPID]],people[SPID],people[Sales_person],"NA",0)</f>
        <v>Andria Kimpton</v>
      </c>
      <c r="J3212">
        <f>YEAR(shipments[[#This Row],[Shipdate]])</f>
        <v>2024</v>
      </c>
      <c r="K3212">
        <f>MONTH(shipments[[#This Row],[Shipdate]])</f>
        <v>8</v>
      </c>
      <c r="L3212" t="str">
        <f>TEXT(shipments[[#This Row],[Shipdate]],"mmmm")</f>
        <v>August</v>
      </c>
      <c r="M3212">
        <f>_xlfn.XLOOKUP(shipments[[#This Row],[PID]],products[PID],products[Cost_per_box],"NA",0)</f>
        <v>5.26</v>
      </c>
      <c r="N3212">
        <f>shipments[[#This Row],[Boxes]]*shipments[[#This Row],[Cost Per Box]]</f>
        <v>3319.06</v>
      </c>
      <c r="O3212">
        <f>shipments[[#This Row],[Sales Amount]]-shipments[[#This Row],[Total Cost]]</f>
        <v>6144.4400000000005</v>
      </c>
      <c r="P3212" s="9">
        <f>shipments[[#This Row],[Profit]]/shipments[[#This Row],[Sales Amount]]</f>
        <v>0.64927775136049037</v>
      </c>
    </row>
    <row r="3213" spans="1:16" x14ac:dyDescent="1">
      <c r="A3213" t="s">
        <v>3254</v>
      </c>
      <c r="B3213" t="s">
        <v>8050</v>
      </c>
      <c r="C3213" t="s">
        <v>8012</v>
      </c>
      <c r="D3213" t="s">
        <v>8037</v>
      </c>
      <c r="E3213" s="1">
        <v>44942</v>
      </c>
      <c r="F3213">
        <v>14395.5</v>
      </c>
      <c r="G3213">
        <v>1600</v>
      </c>
      <c r="H3213" t="s">
        <v>6</v>
      </c>
      <c r="I3213" t="str">
        <f>_xlfn.XLOOKUP(shipments[[#This Row],[SPID]],people[SPID],people[Sales_person],"NA",0)</f>
        <v>Andria Kimpton</v>
      </c>
      <c r="J3213">
        <f>YEAR(shipments[[#This Row],[Shipdate]])</f>
        <v>2023</v>
      </c>
      <c r="K3213">
        <f>MONTH(shipments[[#This Row],[Shipdate]])</f>
        <v>1</v>
      </c>
      <c r="L3213" t="str">
        <f>TEXT(shipments[[#This Row],[Shipdate]],"mmmm")</f>
        <v>January</v>
      </c>
      <c r="M3213">
        <f>_xlfn.XLOOKUP(shipments[[#This Row],[PID]],products[PID],products[Cost_per_box],"NA",0)</f>
        <v>5.15</v>
      </c>
      <c r="N3213">
        <f>shipments[[#This Row],[Boxes]]*shipments[[#This Row],[Cost Per Box]]</f>
        <v>8240</v>
      </c>
      <c r="O3213">
        <f>shipments[[#This Row],[Sales Amount]]-shipments[[#This Row],[Total Cost]]</f>
        <v>6155.5</v>
      </c>
      <c r="P3213" s="9">
        <f>shipments[[#This Row],[Profit]]/shipments[[#This Row],[Sales Amount]]</f>
        <v>0.42759890243478865</v>
      </c>
    </row>
    <row r="3214" spans="1:16" x14ac:dyDescent="1">
      <c r="A3214" t="s">
        <v>3255</v>
      </c>
      <c r="B3214" t="s">
        <v>8050</v>
      </c>
      <c r="C3214" t="s">
        <v>8013</v>
      </c>
      <c r="D3214" t="s">
        <v>8033</v>
      </c>
      <c r="E3214" s="1">
        <v>45131</v>
      </c>
      <c r="F3214">
        <v>2108.25</v>
      </c>
      <c r="G3214">
        <v>264</v>
      </c>
      <c r="H3214" t="s">
        <v>6</v>
      </c>
      <c r="I3214" t="str">
        <f>_xlfn.XLOOKUP(shipments[[#This Row],[SPID]],people[SPID],people[Sales_person],"NA",0)</f>
        <v>Andria Kimpton</v>
      </c>
      <c r="J3214">
        <f>YEAR(shipments[[#This Row],[Shipdate]])</f>
        <v>2023</v>
      </c>
      <c r="K3214">
        <f>MONTH(shipments[[#This Row],[Shipdate]])</f>
        <v>7</v>
      </c>
      <c r="L3214" t="str">
        <f>TEXT(shipments[[#This Row],[Shipdate]],"mmmm")</f>
        <v>July</v>
      </c>
      <c r="M3214">
        <f>_xlfn.XLOOKUP(shipments[[#This Row],[PID]],products[PID],products[Cost_per_box],"NA",0)</f>
        <v>3.85</v>
      </c>
      <c r="N3214">
        <f>shipments[[#This Row],[Boxes]]*shipments[[#This Row],[Cost Per Box]]</f>
        <v>1016.4</v>
      </c>
      <c r="O3214">
        <f>shipments[[#This Row],[Sales Amount]]-shipments[[#This Row],[Total Cost]]</f>
        <v>1091.8499999999999</v>
      </c>
      <c r="P3214" s="9">
        <f>shipments[[#This Row],[Profit]]/shipments[[#This Row],[Sales Amount]]</f>
        <v>0.51789398790466024</v>
      </c>
    </row>
    <row r="3215" spans="1:16" x14ac:dyDescent="1">
      <c r="A3215" t="s">
        <v>3256</v>
      </c>
      <c r="B3215" t="s">
        <v>8050</v>
      </c>
      <c r="C3215" t="s">
        <v>8013</v>
      </c>
      <c r="D3215" t="s">
        <v>8035</v>
      </c>
      <c r="E3215" s="1">
        <v>44945</v>
      </c>
      <c r="F3215">
        <v>6777</v>
      </c>
      <c r="G3215">
        <v>969</v>
      </c>
      <c r="H3215" t="s">
        <v>6</v>
      </c>
      <c r="I3215" t="str">
        <f>_xlfn.XLOOKUP(shipments[[#This Row],[SPID]],people[SPID],people[Sales_person],"NA",0)</f>
        <v>Andria Kimpton</v>
      </c>
      <c r="J3215">
        <f>YEAR(shipments[[#This Row],[Shipdate]])</f>
        <v>2023</v>
      </c>
      <c r="K3215">
        <f>MONTH(shipments[[#This Row],[Shipdate]])</f>
        <v>1</v>
      </c>
      <c r="L3215" t="str">
        <f>TEXT(shipments[[#This Row],[Shipdate]],"mmmm")</f>
        <v>January</v>
      </c>
      <c r="M3215">
        <f>_xlfn.XLOOKUP(shipments[[#This Row],[PID]],products[PID],products[Cost_per_box],"NA",0)</f>
        <v>3.85</v>
      </c>
      <c r="N3215">
        <f>shipments[[#This Row],[Boxes]]*shipments[[#This Row],[Cost Per Box]]</f>
        <v>3730.65</v>
      </c>
      <c r="O3215">
        <f>shipments[[#This Row],[Sales Amount]]-shipments[[#This Row],[Total Cost]]</f>
        <v>3046.35</v>
      </c>
      <c r="P3215" s="9">
        <f>shipments[[#This Row],[Profit]]/shipments[[#This Row],[Sales Amount]]</f>
        <v>0.44951305887560866</v>
      </c>
    </row>
    <row r="3216" spans="1:16" x14ac:dyDescent="1">
      <c r="A3216" t="s">
        <v>3257</v>
      </c>
      <c r="B3216" t="s">
        <v>8050</v>
      </c>
      <c r="C3216" t="s">
        <v>8013</v>
      </c>
      <c r="D3216" t="s">
        <v>8036</v>
      </c>
      <c r="E3216" s="1">
        <v>45435</v>
      </c>
      <c r="F3216">
        <v>8181</v>
      </c>
      <c r="G3216">
        <v>1023</v>
      </c>
      <c r="H3216" t="s">
        <v>6</v>
      </c>
      <c r="I3216" t="str">
        <f>_xlfn.XLOOKUP(shipments[[#This Row],[SPID]],people[SPID],people[Sales_person],"NA",0)</f>
        <v>Andria Kimpton</v>
      </c>
      <c r="J3216">
        <f>YEAR(shipments[[#This Row],[Shipdate]])</f>
        <v>2024</v>
      </c>
      <c r="K3216">
        <f>MONTH(shipments[[#This Row],[Shipdate]])</f>
        <v>5</v>
      </c>
      <c r="L3216" t="str">
        <f>TEXT(shipments[[#This Row],[Shipdate]],"mmmm")</f>
        <v>May</v>
      </c>
      <c r="M3216">
        <f>_xlfn.XLOOKUP(shipments[[#This Row],[PID]],products[PID],products[Cost_per_box],"NA",0)</f>
        <v>3.85</v>
      </c>
      <c r="N3216">
        <f>shipments[[#This Row],[Boxes]]*shipments[[#This Row],[Cost Per Box]]</f>
        <v>3938.55</v>
      </c>
      <c r="O3216">
        <f>shipments[[#This Row],[Sales Amount]]-shipments[[#This Row],[Total Cost]]</f>
        <v>4242.45</v>
      </c>
      <c r="P3216" s="9">
        <f>shipments[[#This Row],[Profit]]/shipments[[#This Row],[Sales Amount]]</f>
        <v>0.51857352401906853</v>
      </c>
    </row>
    <row r="3217" spans="1:16" x14ac:dyDescent="1">
      <c r="A3217" t="s">
        <v>3258</v>
      </c>
      <c r="B3217" t="s">
        <v>8050</v>
      </c>
      <c r="C3217" t="s">
        <v>8013</v>
      </c>
      <c r="D3217" t="s">
        <v>8035</v>
      </c>
      <c r="E3217" s="1">
        <v>45512</v>
      </c>
      <c r="F3217">
        <v>8111.25</v>
      </c>
      <c r="G3217">
        <v>1159</v>
      </c>
      <c r="H3217" t="s">
        <v>17</v>
      </c>
      <c r="I3217" t="str">
        <f>_xlfn.XLOOKUP(shipments[[#This Row],[SPID]],people[SPID],people[Sales_person],"NA",0)</f>
        <v>Andria Kimpton</v>
      </c>
      <c r="J3217">
        <f>YEAR(shipments[[#This Row],[Shipdate]])</f>
        <v>2024</v>
      </c>
      <c r="K3217">
        <f>MONTH(shipments[[#This Row],[Shipdate]])</f>
        <v>8</v>
      </c>
      <c r="L3217" t="str">
        <f>TEXT(shipments[[#This Row],[Shipdate]],"mmmm")</f>
        <v>August</v>
      </c>
      <c r="M3217">
        <f>_xlfn.XLOOKUP(shipments[[#This Row],[PID]],products[PID],products[Cost_per_box],"NA",0)</f>
        <v>3.85</v>
      </c>
      <c r="N3217">
        <f>shipments[[#This Row],[Boxes]]*shipments[[#This Row],[Cost Per Box]]</f>
        <v>4462.1500000000005</v>
      </c>
      <c r="O3217">
        <f>shipments[[#This Row],[Sales Amount]]-shipments[[#This Row],[Total Cost]]</f>
        <v>3649.0999999999995</v>
      </c>
      <c r="P3217" s="9">
        <f>shipments[[#This Row],[Profit]]/shipments[[#This Row],[Sales Amount]]</f>
        <v>0.44988133764832788</v>
      </c>
    </row>
    <row r="3218" spans="1:16" x14ac:dyDescent="1">
      <c r="A3218" t="s">
        <v>3259</v>
      </c>
      <c r="B3218" t="s">
        <v>8050</v>
      </c>
      <c r="C3218" t="s">
        <v>8013</v>
      </c>
      <c r="D3218" t="s">
        <v>8035</v>
      </c>
      <c r="E3218" s="1">
        <v>45335</v>
      </c>
      <c r="F3218">
        <v>3300.75</v>
      </c>
      <c r="G3218">
        <v>472</v>
      </c>
      <c r="H3218" t="s">
        <v>6</v>
      </c>
      <c r="I3218" t="str">
        <f>_xlfn.XLOOKUP(shipments[[#This Row],[SPID]],people[SPID],people[Sales_person],"NA",0)</f>
        <v>Andria Kimpton</v>
      </c>
      <c r="J3218">
        <f>YEAR(shipments[[#This Row],[Shipdate]])</f>
        <v>2024</v>
      </c>
      <c r="K3218">
        <f>MONTH(shipments[[#This Row],[Shipdate]])</f>
        <v>2</v>
      </c>
      <c r="L3218" t="str">
        <f>TEXT(shipments[[#This Row],[Shipdate]],"mmmm")</f>
        <v>February</v>
      </c>
      <c r="M3218">
        <f>_xlfn.XLOOKUP(shipments[[#This Row],[PID]],products[PID],products[Cost_per_box],"NA",0)</f>
        <v>3.85</v>
      </c>
      <c r="N3218">
        <f>shipments[[#This Row],[Boxes]]*shipments[[#This Row],[Cost Per Box]]</f>
        <v>1817.2</v>
      </c>
      <c r="O3218">
        <f>shipments[[#This Row],[Sales Amount]]-shipments[[#This Row],[Total Cost]]</f>
        <v>1483.55</v>
      </c>
      <c r="P3218" s="9">
        <f>shipments[[#This Row],[Profit]]/shipments[[#This Row],[Sales Amount]]</f>
        <v>0.44945845641142163</v>
      </c>
    </row>
    <row r="3219" spans="1:16" x14ac:dyDescent="1">
      <c r="A3219" t="s">
        <v>3260</v>
      </c>
      <c r="B3219" t="s">
        <v>8050</v>
      </c>
      <c r="C3219" t="s">
        <v>8013</v>
      </c>
      <c r="D3219" t="s">
        <v>8032</v>
      </c>
      <c r="E3219" s="1">
        <v>45518</v>
      </c>
      <c r="F3219">
        <v>9513</v>
      </c>
      <c r="G3219">
        <v>1057</v>
      </c>
      <c r="H3219" t="s">
        <v>17</v>
      </c>
      <c r="I3219" t="str">
        <f>_xlfn.XLOOKUP(shipments[[#This Row],[SPID]],people[SPID],people[Sales_person],"NA",0)</f>
        <v>Andria Kimpton</v>
      </c>
      <c r="J3219">
        <f>YEAR(shipments[[#This Row],[Shipdate]])</f>
        <v>2024</v>
      </c>
      <c r="K3219">
        <f>MONTH(shipments[[#This Row],[Shipdate]])</f>
        <v>8</v>
      </c>
      <c r="L3219" t="str">
        <f>TEXT(shipments[[#This Row],[Shipdate]],"mmmm")</f>
        <v>August</v>
      </c>
      <c r="M3219">
        <f>_xlfn.XLOOKUP(shipments[[#This Row],[PID]],products[PID],products[Cost_per_box],"NA",0)</f>
        <v>3.85</v>
      </c>
      <c r="N3219">
        <f>shipments[[#This Row],[Boxes]]*shipments[[#This Row],[Cost Per Box]]</f>
        <v>4069.4500000000003</v>
      </c>
      <c r="O3219">
        <f>shipments[[#This Row],[Sales Amount]]-shipments[[#This Row],[Total Cost]]</f>
        <v>5443.5499999999993</v>
      </c>
      <c r="P3219" s="9">
        <f>shipments[[#This Row],[Profit]]/shipments[[#This Row],[Sales Amount]]</f>
        <v>0.57222222222222219</v>
      </c>
    </row>
    <row r="3220" spans="1:16" x14ac:dyDescent="1">
      <c r="A3220" t="s">
        <v>3261</v>
      </c>
      <c r="B3220" t="s">
        <v>8050</v>
      </c>
      <c r="C3220" t="s">
        <v>8014</v>
      </c>
      <c r="D3220" t="s">
        <v>8033</v>
      </c>
      <c r="E3220" s="1">
        <v>45407</v>
      </c>
      <c r="F3220">
        <v>1395</v>
      </c>
      <c r="G3220">
        <v>175</v>
      </c>
      <c r="H3220" t="s">
        <v>6</v>
      </c>
      <c r="I3220" t="str">
        <f>_xlfn.XLOOKUP(shipments[[#This Row],[SPID]],people[SPID],people[Sales_person],"NA",0)</f>
        <v>Andria Kimpton</v>
      </c>
      <c r="J3220">
        <f>YEAR(shipments[[#This Row],[Shipdate]])</f>
        <v>2024</v>
      </c>
      <c r="K3220">
        <f>MONTH(shipments[[#This Row],[Shipdate]])</f>
        <v>4</v>
      </c>
      <c r="L3220" t="str">
        <f>TEXT(shipments[[#This Row],[Shipdate]],"mmmm")</f>
        <v>April</v>
      </c>
      <c r="M3220">
        <f>_xlfn.XLOOKUP(shipments[[#This Row],[PID]],products[PID],products[Cost_per_box],"NA",0)</f>
        <v>5.72</v>
      </c>
      <c r="N3220">
        <f>shipments[[#This Row],[Boxes]]*shipments[[#This Row],[Cost Per Box]]</f>
        <v>1001</v>
      </c>
      <c r="O3220">
        <f>shipments[[#This Row],[Sales Amount]]-shipments[[#This Row],[Total Cost]]</f>
        <v>394</v>
      </c>
      <c r="P3220" s="9">
        <f>shipments[[#This Row],[Profit]]/shipments[[#This Row],[Sales Amount]]</f>
        <v>0.28243727598566309</v>
      </c>
    </row>
    <row r="3221" spans="1:16" x14ac:dyDescent="1">
      <c r="A3221" t="s">
        <v>3262</v>
      </c>
      <c r="B3221" t="s">
        <v>8050</v>
      </c>
      <c r="C3221" t="s">
        <v>8015</v>
      </c>
      <c r="D3221" t="s">
        <v>8032</v>
      </c>
      <c r="E3221" s="1">
        <v>45481</v>
      </c>
      <c r="F3221">
        <v>5580</v>
      </c>
      <c r="G3221">
        <v>224</v>
      </c>
      <c r="H3221" t="s">
        <v>17</v>
      </c>
      <c r="I3221" t="str">
        <f>_xlfn.XLOOKUP(shipments[[#This Row],[SPID]],people[SPID],people[Sales_person],"NA",0)</f>
        <v>Andria Kimpton</v>
      </c>
      <c r="J3221">
        <f>YEAR(shipments[[#This Row],[Shipdate]])</f>
        <v>2024</v>
      </c>
      <c r="K3221">
        <f>MONTH(shipments[[#This Row],[Shipdate]])</f>
        <v>7</v>
      </c>
      <c r="L3221" t="str">
        <f>TEXT(shipments[[#This Row],[Shipdate]],"mmmm")</f>
        <v>July</v>
      </c>
      <c r="M3221">
        <f>_xlfn.XLOOKUP(shipments[[#This Row],[PID]],products[PID],products[Cost_per_box],"NA",0)</f>
        <v>6.31</v>
      </c>
      <c r="N3221">
        <f>shipments[[#This Row],[Boxes]]*shipments[[#This Row],[Cost Per Box]]</f>
        <v>1413.4399999999998</v>
      </c>
      <c r="O3221">
        <f>shipments[[#This Row],[Sales Amount]]-shipments[[#This Row],[Total Cost]]</f>
        <v>4166.5600000000004</v>
      </c>
      <c r="P3221" s="9">
        <f>shipments[[#This Row],[Profit]]/shipments[[#This Row],[Sales Amount]]</f>
        <v>0.7466953405017922</v>
      </c>
    </row>
    <row r="3222" spans="1:16" x14ac:dyDescent="1">
      <c r="A3222" t="s">
        <v>3263</v>
      </c>
      <c r="B3222" t="s">
        <v>8050</v>
      </c>
      <c r="C3222" t="s">
        <v>8016</v>
      </c>
      <c r="D3222" t="s">
        <v>8032</v>
      </c>
      <c r="E3222" s="1">
        <v>45348</v>
      </c>
      <c r="F3222">
        <v>5692.5</v>
      </c>
      <c r="G3222">
        <v>219</v>
      </c>
      <c r="H3222" t="s">
        <v>6</v>
      </c>
      <c r="I3222" t="str">
        <f>_xlfn.XLOOKUP(shipments[[#This Row],[SPID]],people[SPID],people[Sales_person],"NA",0)</f>
        <v>Andria Kimpton</v>
      </c>
      <c r="J3222">
        <f>YEAR(shipments[[#This Row],[Shipdate]])</f>
        <v>2024</v>
      </c>
      <c r="K3222">
        <f>MONTH(shipments[[#This Row],[Shipdate]])</f>
        <v>2</v>
      </c>
      <c r="L3222" t="str">
        <f>TEXT(shipments[[#This Row],[Shipdate]],"mmmm")</f>
        <v>February</v>
      </c>
      <c r="M3222">
        <f>_xlfn.XLOOKUP(shipments[[#This Row],[PID]],products[PID],products[Cost_per_box],"NA",0)</f>
        <v>9.94</v>
      </c>
      <c r="N3222">
        <f>shipments[[#This Row],[Boxes]]*shipments[[#This Row],[Cost Per Box]]</f>
        <v>2176.8599999999997</v>
      </c>
      <c r="O3222">
        <f>shipments[[#This Row],[Sales Amount]]-shipments[[#This Row],[Total Cost]]</f>
        <v>3515.6400000000003</v>
      </c>
      <c r="P3222" s="9">
        <f>shipments[[#This Row],[Profit]]/shipments[[#This Row],[Sales Amount]]</f>
        <v>0.61759156785243752</v>
      </c>
    </row>
    <row r="3223" spans="1:16" x14ac:dyDescent="1">
      <c r="A3223" t="s">
        <v>3264</v>
      </c>
      <c r="B3223" t="s">
        <v>8050</v>
      </c>
      <c r="C3223" t="s">
        <v>8016</v>
      </c>
      <c r="D3223" t="s">
        <v>8035</v>
      </c>
      <c r="E3223" s="1">
        <v>45229</v>
      </c>
      <c r="F3223">
        <v>5728.5</v>
      </c>
      <c r="G3223">
        <v>213</v>
      </c>
      <c r="H3223" t="s">
        <v>6</v>
      </c>
      <c r="I3223" t="str">
        <f>_xlfn.XLOOKUP(shipments[[#This Row],[SPID]],people[SPID],people[Sales_person],"NA",0)</f>
        <v>Andria Kimpton</v>
      </c>
      <c r="J3223">
        <f>YEAR(shipments[[#This Row],[Shipdate]])</f>
        <v>2023</v>
      </c>
      <c r="K3223">
        <f>MONTH(shipments[[#This Row],[Shipdate]])</f>
        <v>10</v>
      </c>
      <c r="L3223" t="str">
        <f>TEXT(shipments[[#This Row],[Shipdate]],"mmmm")</f>
        <v>October</v>
      </c>
      <c r="M3223">
        <f>_xlfn.XLOOKUP(shipments[[#This Row],[PID]],products[PID],products[Cost_per_box],"NA",0)</f>
        <v>9.94</v>
      </c>
      <c r="N3223">
        <f>shipments[[#This Row],[Boxes]]*shipments[[#This Row],[Cost Per Box]]</f>
        <v>2117.2199999999998</v>
      </c>
      <c r="O3223">
        <f>shipments[[#This Row],[Sales Amount]]-shipments[[#This Row],[Total Cost]]</f>
        <v>3611.28</v>
      </c>
      <c r="P3223" s="9">
        <f>shipments[[#This Row],[Profit]]/shipments[[#This Row],[Sales Amount]]</f>
        <v>0.63040586540979315</v>
      </c>
    </row>
    <row r="3224" spans="1:16" x14ac:dyDescent="1">
      <c r="A3224" t="s">
        <v>3265</v>
      </c>
      <c r="B3224" t="s">
        <v>8050</v>
      </c>
      <c r="C3224" t="s">
        <v>8016</v>
      </c>
      <c r="D3224" t="s">
        <v>8032</v>
      </c>
      <c r="E3224" s="1">
        <v>45520</v>
      </c>
      <c r="F3224">
        <v>6646.5</v>
      </c>
      <c r="G3224">
        <v>238</v>
      </c>
      <c r="H3224" t="s">
        <v>17</v>
      </c>
      <c r="I3224" t="str">
        <f>_xlfn.XLOOKUP(shipments[[#This Row],[SPID]],people[SPID],people[Sales_person],"NA",0)</f>
        <v>Andria Kimpton</v>
      </c>
      <c r="J3224">
        <f>YEAR(shipments[[#This Row],[Shipdate]])</f>
        <v>2024</v>
      </c>
      <c r="K3224">
        <f>MONTH(shipments[[#This Row],[Shipdate]])</f>
        <v>8</v>
      </c>
      <c r="L3224" t="str">
        <f>TEXT(shipments[[#This Row],[Shipdate]],"mmmm")</f>
        <v>August</v>
      </c>
      <c r="M3224">
        <f>_xlfn.XLOOKUP(shipments[[#This Row],[PID]],products[PID],products[Cost_per_box],"NA",0)</f>
        <v>9.94</v>
      </c>
      <c r="N3224">
        <f>shipments[[#This Row],[Boxes]]*shipments[[#This Row],[Cost Per Box]]</f>
        <v>2365.7199999999998</v>
      </c>
      <c r="O3224">
        <f>shipments[[#This Row],[Sales Amount]]-shipments[[#This Row],[Total Cost]]</f>
        <v>4280.7800000000007</v>
      </c>
      <c r="P3224" s="9">
        <f>shipments[[#This Row],[Profit]]/shipments[[#This Row],[Sales Amount]]</f>
        <v>0.64406529752501329</v>
      </c>
    </row>
    <row r="3225" spans="1:16" x14ac:dyDescent="1">
      <c r="A3225" t="s">
        <v>3266</v>
      </c>
      <c r="B3225" t="s">
        <v>8050</v>
      </c>
      <c r="C3225" t="s">
        <v>8016</v>
      </c>
      <c r="D3225" t="s">
        <v>8032</v>
      </c>
      <c r="E3225" s="1">
        <v>45015</v>
      </c>
      <c r="F3225">
        <v>6349.5</v>
      </c>
      <c r="G3225">
        <v>236</v>
      </c>
      <c r="H3225" t="s">
        <v>6</v>
      </c>
      <c r="I3225" t="str">
        <f>_xlfn.XLOOKUP(shipments[[#This Row],[SPID]],people[SPID],people[Sales_person],"NA",0)</f>
        <v>Andria Kimpton</v>
      </c>
      <c r="J3225">
        <f>YEAR(shipments[[#This Row],[Shipdate]])</f>
        <v>2023</v>
      </c>
      <c r="K3225">
        <f>MONTH(shipments[[#This Row],[Shipdate]])</f>
        <v>3</v>
      </c>
      <c r="L3225" t="str">
        <f>TEXT(shipments[[#This Row],[Shipdate]],"mmmm")</f>
        <v>March</v>
      </c>
      <c r="M3225">
        <f>_xlfn.XLOOKUP(shipments[[#This Row],[PID]],products[PID],products[Cost_per_box],"NA",0)</f>
        <v>9.94</v>
      </c>
      <c r="N3225">
        <f>shipments[[#This Row],[Boxes]]*shipments[[#This Row],[Cost Per Box]]</f>
        <v>2345.8399999999997</v>
      </c>
      <c r="O3225">
        <f>shipments[[#This Row],[Sales Amount]]-shipments[[#This Row],[Total Cost]]</f>
        <v>4003.6600000000003</v>
      </c>
      <c r="P3225" s="9">
        <f>shipments[[#This Row],[Profit]]/shipments[[#This Row],[Sales Amount]]</f>
        <v>0.6305472871879676</v>
      </c>
    </row>
    <row r="3226" spans="1:16" x14ac:dyDescent="1">
      <c r="A3226" t="s">
        <v>3267</v>
      </c>
      <c r="B3226" t="s">
        <v>8050</v>
      </c>
      <c r="C3226" t="s">
        <v>8017</v>
      </c>
      <c r="D3226" t="s">
        <v>8032</v>
      </c>
      <c r="E3226" s="1">
        <v>44984</v>
      </c>
      <c r="F3226">
        <v>10606.5</v>
      </c>
      <c r="G3226">
        <v>590</v>
      </c>
      <c r="H3226" t="s">
        <v>6</v>
      </c>
      <c r="I3226" t="str">
        <f>_xlfn.XLOOKUP(shipments[[#This Row],[SPID]],people[SPID],people[Sales_person],"NA",0)</f>
        <v>Andria Kimpton</v>
      </c>
      <c r="J3226">
        <f>YEAR(shipments[[#This Row],[Shipdate]])</f>
        <v>2023</v>
      </c>
      <c r="K3226">
        <f>MONTH(shipments[[#This Row],[Shipdate]])</f>
        <v>2</v>
      </c>
      <c r="L3226" t="str">
        <f>TEXT(shipments[[#This Row],[Shipdate]],"mmmm")</f>
        <v>February</v>
      </c>
      <c r="M3226">
        <f>_xlfn.XLOOKUP(shipments[[#This Row],[PID]],products[PID],products[Cost_per_box],"NA",0)</f>
        <v>7.73</v>
      </c>
      <c r="N3226">
        <f>shipments[[#This Row],[Boxes]]*shipments[[#This Row],[Cost Per Box]]</f>
        <v>4560.7</v>
      </c>
      <c r="O3226">
        <f>shipments[[#This Row],[Sales Amount]]-shipments[[#This Row],[Total Cost]]</f>
        <v>6045.8</v>
      </c>
      <c r="P3226" s="9">
        <f>shipments[[#This Row],[Profit]]/shipments[[#This Row],[Sales Amount]]</f>
        <v>0.57000895677179086</v>
      </c>
    </row>
    <row r="3227" spans="1:16" x14ac:dyDescent="1">
      <c r="A3227" t="s">
        <v>3268</v>
      </c>
      <c r="B3227" t="s">
        <v>8050</v>
      </c>
      <c r="C3227" t="s">
        <v>8017</v>
      </c>
      <c r="D3227" t="s">
        <v>8033</v>
      </c>
      <c r="E3227" s="1">
        <v>45180</v>
      </c>
      <c r="F3227">
        <v>58.5</v>
      </c>
      <c r="G3227">
        <v>3</v>
      </c>
      <c r="H3227" t="s">
        <v>6</v>
      </c>
      <c r="I3227" t="str">
        <f>_xlfn.XLOOKUP(shipments[[#This Row],[SPID]],people[SPID],people[Sales_person],"NA",0)</f>
        <v>Andria Kimpton</v>
      </c>
      <c r="J3227">
        <f>YEAR(shipments[[#This Row],[Shipdate]])</f>
        <v>2023</v>
      </c>
      <c r="K3227">
        <f>MONTH(shipments[[#This Row],[Shipdate]])</f>
        <v>9</v>
      </c>
      <c r="L3227" t="str">
        <f>TEXT(shipments[[#This Row],[Shipdate]],"mmmm")</f>
        <v>September</v>
      </c>
      <c r="M3227">
        <f>_xlfn.XLOOKUP(shipments[[#This Row],[PID]],products[PID],products[Cost_per_box],"NA",0)</f>
        <v>7.73</v>
      </c>
      <c r="N3227">
        <f>shipments[[#This Row],[Boxes]]*shipments[[#This Row],[Cost Per Box]]</f>
        <v>23.19</v>
      </c>
      <c r="O3227">
        <f>shipments[[#This Row],[Sales Amount]]-shipments[[#This Row],[Total Cost]]</f>
        <v>35.31</v>
      </c>
      <c r="P3227" s="9">
        <f>shipments[[#This Row],[Profit]]/shipments[[#This Row],[Sales Amount]]</f>
        <v>0.6035897435897436</v>
      </c>
    </row>
    <row r="3228" spans="1:16" x14ac:dyDescent="1">
      <c r="A3228" t="s">
        <v>3269</v>
      </c>
      <c r="B3228" t="s">
        <v>8050</v>
      </c>
      <c r="C3228" t="s">
        <v>8017</v>
      </c>
      <c r="D3228" t="s">
        <v>8036</v>
      </c>
      <c r="E3228" s="1">
        <v>45033</v>
      </c>
      <c r="F3228">
        <v>14341.5</v>
      </c>
      <c r="G3228">
        <v>718</v>
      </c>
      <c r="H3228" t="s">
        <v>6</v>
      </c>
      <c r="I3228" t="str">
        <f>_xlfn.XLOOKUP(shipments[[#This Row],[SPID]],people[SPID],people[Sales_person],"NA",0)</f>
        <v>Andria Kimpton</v>
      </c>
      <c r="J3228">
        <f>YEAR(shipments[[#This Row],[Shipdate]])</f>
        <v>2023</v>
      </c>
      <c r="K3228">
        <f>MONTH(shipments[[#This Row],[Shipdate]])</f>
        <v>4</v>
      </c>
      <c r="L3228" t="str">
        <f>TEXT(shipments[[#This Row],[Shipdate]],"mmmm")</f>
        <v>April</v>
      </c>
      <c r="M3228">
        <f>_xlfn.XLOOKUP(shipments[[#This Row],[PID]],products[PID],products[Cost_per_box],"NA",0)</f>
        <v>7.73</v>
      </c>
      <c r="N3228">
        <f>shipments[[#This Row],[Boxes]]*shipments[[#This Row],[Cost Per Box]]</f>
        <v>5550.14</v>
      </c>
      <c r="O3228">
        <f>shipments[[#This Row],[Sales Amount]]-shipments[[#This Row],[Total Cost]]</f>
        <v>8791.36</v>
      </c>
      <c r="P3228" s="9">
        <f>shipments[[#This Row],[Profit]]/shipments[[#This Row],[Sales Amount]]</f>
        <v>0.6130014294181223</v>
      </c>
    </row>
    <row r="3229" spans="1:16" x14ac:dyDescent="1">
      <c r="A3229" t="s">
        <v>3270</v>
      </c>
      <c r="B3229" t="s">
        <v>8050</v>
      </c>
      <c r="C3229" t="s">
        <v>8017</v>
      </c>
      <c r="D3229" t="s">
        <v>8032</v>
      </c>
      <c r="E3229" s="1">
        <v>45280</v>
      </c>
      <c r="F3229">
        <v>8230.5</v>
      </c>
      <c r="G3229">
        <v>434</v>
      </c>
      <c r="H3229" t="s">
        <v>39</v>
      </c>
      <c r="I3229" t="str">
        <f>_xlfn.XLOOKUP(shipments[[#This Row],[SPID]],people[SPID],people[Sales_person],"NA",0)</f>
        <v>Andria Kimpton</v>
      </c>
      <c r="J3229">
        <f>YEAR(shipments[[#This Row],[Shipdate]])</f>
        <v>2023</v>
      </c>
      <c r="K3229">
        <f>MONTH(shipments[[#This Row],[Shipdate]])</f>
        <v>12</v>
      </c>
      <c r="L3229" t="str">
        <f>TEXT(shipments[[#This Row],[Shipdate]],"mmmm")</f>
        <v>December</v>
      </c>
      <c r="M3229">
        <f>_xlfn.XLOOKUP(shipments[[#This Row],[PID]],products[PID],products[Cost_per_box],"NA",0)</f>
        <v>7.73</v>
      </c>
      <c r="N3229">
        <f>shipments[[#This Row],[Boxes]]*shipments[[#This Row],[Cost Per Box]]</f>
        <v>3354.82</v>
      </c>
      <c r="O3229">
        <f>shipments[[#This Row],[Sales Amount]]-shipments[[#This Row],[Total Cost]]</f>
        <v>4875.68</v>
      </c>
      <c r="P3229" s="9">
        <f>shipments[[#This Row],[Profit]]/shipments[[#This Row],[Sales Amount]]</f>
        <v>0.59239171374764599</v>
      </c>
    </row>
    <row r="3230" spans="1:16" x14ac:dyDescent="1">
      <c r="A3230" t="s">
        <v>3271</v>
      </c>
      <c r="B3230" t="s">
        <v>8050</v>
      </c>
      <c r="C3230" t="s">
        <v>8017</v>
      </c>
      <c r="D3230" t="s">
        <v>8036</v>
      </c>
      <c r="E3230" s="1">
        <v>45482</v>
      </c>
      <c r="F3230">
        <v>4128.75</v>
      </c>
      <c r="G3230">
        <v>218</v>
      </c>
      <c r="H3230" t="s">
        <v>17</v>
      </c>
      <c r="I3230" t="str">
        <f>_xlfn.XLOOKUP(shipments[[#This Row],[SPID]],people[SPID],people[Sales_person],"NA",0)</f>
        <v>Andria Kimpton</v>
      </c>
      <c r="J3230">
        <f>YEAR(shipments[[#This Row],[Shipdate]])</f>
        <v>2024</v>
      </c>
      <c r="K3230">
        <f>MONTH(shipments[[#This Row],[Shipdate]])</f>
        <v>7</v>
      </c>
      <c r="L3230" t="str">
        <f>TEXT(shipments[[#This Row],[Shipdate]],"mmmm")</f>
        <v>July</v>
      </c>
      <c r="M3230">
        <f>_xlfn.XLOOKUP(shipments[[#This Row],[PID]],products[PID],products[Cost_per_box],"NA",0)</f>
        <v>7.73</v>
      </c>
      <c r="N3230">
        <f>shipments[[#This Row],[Boxes]]*shipments[[#This Row],[Cost Per Box]]</f>
        <v>1685.14</v>
      </c>
      <c r="O3230">
        <f>shipments[[#This Row],[Sales Amount]]-shipments[[#This Row],[Total Cost]]</f>
        <v>2443.6099999999997</v>
      </c>
      <c r="P3230" s="9">
        <f>shipments[[#This Row],[Profit]]/shipments[[#This Row],[Sales Amount]]</f>
        <v>0.59185225552527998</v>
      </c>
    </row>
    <row r="3231" spans="1:16" x14ac:dyDescent="1">
      <c r="A3231" t="s">
        <v>3272</v>
      </c>
      <c r="B3231" t="s">
        <v>8050</v>
      </c>
      <c r="C3231" t="s">
        <v>8018</v>
      </c>
      <c r="D3231" t="s">
        <v>8032</v>
      </c>
      <c r="E3231" s="1">
        <v>45553</v>
      </c>
      <c r="F3231">
        <v>5301</v>
      </c>
      <c r="G3231">
        <v>231</v>
      </c>
      <c r="H3231" t="s">
        <v>25</v>
      </c>
      <c r="I3231" t="str">
        <f>_xlfn.XLOOKUP(shipments[[#This Row],[SPID]],people[SPID],people[Sales_person],"NA",0)</f>
        <v>Andria Kimpton</v>
      </c>
      <c r="J3231">
        <f>YEAR(shipments[[#This Row],[Shipdate]])</f>
        <v>2024</v>
      </c>
      <c r="K3231">
        <f>MONTH(shipments[[#This Row],[Shipdate]])</f>
        <v>9</v>
      </c>
      <c r="L3231" t="str">
        <f>TEXT(shipments[[#This Row],[Shipdate]],"mmmm")</f>
        <v>September</v>
      </c>
      <c r="M3231">
        <f>_xlfn.XLOOKUP(shipments[[#This Row],[PID]],products[PID],products[Cost_per_box],"NA",0)</f>
        <v>3.68</v>
      </c>
      <c r="N3231">
        <f>shipments[[#This Row],[Boxes]]*shipments[[#This Row],[Cost Per Box]]</f>
        <v>850.08</v>
      </c>
      <c r="O3231">
        <f>shipments[[#This Row],[Sales Amount]]-shipments[[#This Row],[Total Cost]]</f>
        <v>4450.92</v>
      </c>
      <c r="P3231" s="9">
        <f>shipments[[#This Row],[Profit]]/shipments[[#This Row],[Sales Amount]]</f>
        <v>0.83963780418788914</v>
      </c>
    </row>
    <row r="3232" spans="1:16" x14ac:dyDescent="1">
      <c r="A3232" t="s">
        <v>3273</v>
      </c>
      <c r="B3232" t="s">
        <v>8050</v>
      </c>
      <c r="C3232" t="s">
        <v>8019</v>
      </c>
      <c r="D3232" t="s">
        <v>8033</v>
      </c>
      <c r="E3232" s="1">
        <v>45464</v>
      </c>
      <c r="F3232">
        <v>13407.75</v>
      </c>
      <c r="G3232">
        <v>894</v>
      </c>
      <c r="H3232" t="s">
        <v>6</v>
      </c>
      <c r="I3232" t="str">
        <f>_xlfn.XLOOKUP(shipments[[#This Row],[SPID]],people[SPID],people[Sales_person],"NA",0)</f>
        <v>Andria Kimpton</v>
      </c>
      <c r="J3232">
        <f>YEAR(shipments[[#This Row],[Shipdate]])</f>
        <v>2024</v>
      </c>
      <c r="K3232">
        <f>MONTH(shipments[[#This Row],[Shipdate]])</f>
        <v>6</v>
      </c>
      <c r="L3232" t="str">
        <f>TEXT(shipments[[#This Row],[Shipdate]],"mmmm")</f>
        <v>June</v>
      </c>
      <c r="M3232">
        <f>_xlfn.XLOOKUP(shipments[[#This Row],[PID]],products[PID],products[Cost_per_box],"NA",0)</f>
        <v>8.2200000000000006</v>
      </c>
      <c r="N3232">
        <f>shipments[[#This Row],[Boxes]]*shipments[[#This Row],[Cost Per Box]]</f>
        <v>7348.68</v>
      </c>
      <c r="O3232">
        <f>shipments[[#This Row],[Sales Amount]]-shipments[[#This Row],[Total Cost]]</f>
        <v>6059.07</v>
      </c>
      <c r="P3232" s="9">
        <f>shipments[[#This Row],[Profit]]/shipments[[#This Row],[Sales Amount]]</f>
        <v>0.45190803826145326</v>
      </c>
    </row>
    <row r="3233" spans="1:16" x14ac:dyDescent="1">
      <c r="A3233" t="s">
        <v>3274</v>
      </c>
      <c r="B3233" t="s">
        <v>8050</v>
      </c>
      <c r="C3233" t="s">
        <v>8019</v>
      </c>
      <c r="D3233" t="s">
        <v>8033</v>
      </c>
      <c r="E3233" s="1">
        <v>45348</v>
      </c>
      <c r="F3233">
        <v>1716.75</v>
      </c>
      <c r="G3233">
        <v>115</v>
      </c>
      <c r="H3233" t="s">
        <v>6</v>
      </c>
      <c r="I3233" t="str">
        <f>_xlfn.XLOOKUP(shipments[[#This Row],[SPID]],people[SPID],people[Sales_person],"NA",0)</f>
        <v>Andria Kimpton</v>
      </c>
      <c r="J3233">
        <f>YEAR(shipments[[#This Row],[Shipdate]])</f>
        <v>2024</v>
      </c>
      <c r="K3233">
        <f>MONTH(shipments[[#This Row],[Shipdate]])</f>
        <v>2</v>
      </c>
      <c r="L3233" t="str">
        <f>TEXT(shipments[[#This Row],[Shipdate]],"mmmm")</f>
        <v>February</v>
      </c>
      <c r="M3233">
        <f>_xlfn.XLOOKUP(shipments[[#This Row],[PID]],products[PID],products[Cost_per_box],"NA",0)</f>
        <v>8.2200000000000006</v>
      </c>
      <c r="N3233">
        <f>shipments[[#This Row],[Boxes]]*shipments[[#This Row],[Cost Per Box]]</f>
        <v>945.30000000000007</v>
      </c>
      <c r="O3233">
        <f>shipments[[#This Row],[Sales Amount]]-shipments[[#This Row],[Total Cost]]</f>
        <v>771.44999999999993</v>
      </c>
      <c r="P3233" s="9">
        <f>shipments[[#This Row],[Profit]]/shipments[[#This Row],[Sales Amount]]</f>
        <v>0.44936653560506767</v>
      </c>
    </row>
    <row r="3234" spans="1:16" x14ac:dyDescent="1">
      <c r="A3234" t="s">
        <v>3275</v>
      </c>
      <c r="B3234" t="s">
        <v>8050</v>
      </c>
      <c r="C3234" t="s">
        <v>8019</v>
      </c>
      <c r="D3234" t="s">
        <v>8037</v>
      </c>
      <c r="E3234" s="1">
        <v>45517</v>
      </c>
      <c r="F3234">
        <v>5258.25</v>
      </c>
      <c r="G3234">
        <v>329</v>
      </c>
      <c r="H3234" t="s">
        <v>17</v>
      </c>
      <c r="I3234" t="str">
        <f>_xlfn.XLOOKUP(shipments[[#This Row],[SPID]],people[SPID],people[Sales_person],"NA",0)</f>
        <v>Andria Kimpton</v>
      </c>
      <c r="J3234">
        <f>YEAR(shipments[[#This Row],[Shipdate]])</f>
        <v>2024</v>
      </c>
      <c r="K3234">
        <f>MONTH(shipments[[#This Row],[Shipdate]])</f>
        <v>8</v>
      </c>
      <c r="L3234" t="str">
        <f>TEXT(shipments[[#This Row],[Shipdate]],"mmmm")</f>
        <v>August</v>
      </c>
      <c r="M3234">
        <f>_xlfn.XLOOKUP(shipments[[#This Row],[PID]],products[PID],products[Cost_per_box],"NA",0)</f>
        <v>8.2200000000000006</v>
      </c>
      <c r="N3234">
        <f>shipments[[#This Row],[Boxes]]*shipments[[#This Row],[Cost Per Box]]</f>
        <v>2704.38</v>
      </c>
      <c r="O3234">
        <f>shipments[[#This Row],[Sales Amount]]-shipments[[#This Row],[Total Cost]]</f>
        <v>2553.87</v>
      </c>
      <c r="P3234" s="9">
        <f>shipments[[#This Row],[Profit]]/shipments[[#This Row],[Sales Amount]]</f>
        <v>0.48568820425046355</v>
      </c>
    </row>
    <row r="3235" spans="1:16" x14ac:dyDescent="1">
      <c r="A3235" t="s">
        <v>3276</v>
      </c>
      <c r="B3235" t="s">
        <v>8050</v>
      </c>
      <c r="C3235" t="s">
        <v>8019</v>
      </c>
      <c r="D3235" t="s">
        <v>8037</v>
      </c>
      <c r="E3235" s="1">
        <v>45177</v>
      </c>
      <c r="F3235">
        <v>6367.5</v>
      </c>
      <c r="G3235">
        <v>490</v>
      </c>
      <c r="H3235" t="s">
        <v>6</v>
      </c>
      <c r="I3235" t="str">
        <f>_xlfn.XLOOKUP(shipments[[#This Row],[SPID]],people[SPID],people[Sales_person],"NA",0)</f>
        <v>Andria Kimpton</v>
      </c>
      <c r="J3235">
        <f>YEAR(shipments[[#This Row],[Shipdate]])</f>
        <v>2023</v>
      </c>
      <c r="K3235">
        <f>MONTH(shipments[[#This Row],[Shipdate]])</f>
        <v>9</v>
      </c>
      <c r="L3235" t="str">
        <f>TEXT(shipments[[#This Row],[Shipdate]],"mmmm")</f>
        <v>September</v>
      </c>
      <c r="M3235">
        <f>_xlfn.XLOOKUP(shipments[[#This Row],[PID]],products[PID],products[Cost_per_box],"NA",0)</f>
        <v>8.2200000000000006</v>
      </c>
      <c r="N3235">
        <f>shipments[[#This Row],[Boxes]]*shipments[[#This Row],[Cost Per Box]]</f>
        <v>4027.8</v>
      </c>
      <c r="O3235">
        <f>shipments[[#This Row],[Sales Amount]]-shipments[[#This Row],[Total Cost]]</f>
        <v>2339.6999999999998</v>
      </c>
      <c r="P3235" s="9">
        <f>shipments[[#This Row],[Profit]]/shipments[[#This Row],[Sales Amount]]</f>
        <v>0.36744405182567724</v>
      </c>
    </row>
    <row r="3236" spans="1:16" x14ac:dyDescent="1">
      <c r="A3236" t="s">
        <v>3277</v>
      </c>
      <c r="B3236" t="s">
        <v>8050</v>
      </c>
      <c r="C3236" t="s">
        <v>8019</v>
      </c>
      <c r="D3236" t="s">
        <v>8032</v>
      </c>
      <c r="E3236" s="1">
        <v>45331</v>
      </c>
      <c r="F3236">
        <v>6201</v>
      </c>
      <c r="G3236">
        <v>388</v>
      </c>
      <c r="H3236" t="s">
        <v>6</v>
      </c>
      <c r="I3236" t="str">
        <f>_xlfn.XLOOKUP(shipments[[#This Row],[SPID]],people[SPID],people[Sales_person],"NA",0)</f>
        <v>Andria Kimpton</v>
      </c>
      <c r="J3236">
        <f>YEAR(shipments[[#This Row],[Shipdate]])</f>
        <v>2024</v>
      </c>
      <c r="K3236">
        <f>MONTH(shipments[[#This Row],[Shipdate]])</f>
        <v>2</v>
      </c>
      <c r="L3236" t="str">
        <f>TEXT(shipments[[#This Row],[Shipdate]],"mmmm")</f>
        <v>February</v>
      </c>
      <c r="M3236">
        <f>_xlfn.XLOOKUP(shipments[[#This Row],[PID]],products[PID],products[Cost_per_box],"NA",0)</f>
        <v>8.2200000000000006</v>
      </c>
      <c r="N3236">
        <f>shipments[[#This Row],[Boxes]]*shipments[[#This Row],[Cost Per Box]]</f>
        <v>3189.36</v>
      </c>
      <c r="O3236">
        <f>shipments[[#This Row],[Sales Amount]]-shipments[[#This Row],[Total Cost]]</f>
        <v>3011.64</v>
      </c>
      <c r="P3236" s="9">
        <f>shipments[[#This Row],[Profit]]/shipments[[#This Row],[Sales Amount]]</f>
        <v>0.48567005321722301</v>
      </c>
    </row>
    <row r="3237" spans="1:16" x14ac:dyDescent="1">
      <c r="A3237" t="s">
        <v>3278</v>
      </c>
      <c r="B3237" t="s">
        <v>8050</v>
      </c>
      <c r="C3237" t="s">
        <v>8019</v>
      </c>
      <c r="D3237" t="s">
        <v>8032</v>
      </c>
      <c r="E3237" s="1">
        <v>45526</v>
      </c>
      <c r="F3237">
        <v>524.25</v>
      </c>
      <c r="G3237">
        <v>38</v>
      </c>
      <c r="H3237" t="s">
        <v>17</v>
      </c>
      <c r="I3237" t="str">
        <f>_xlfn.XLOOKUP(shipments[[#This Row],[SPID]],people[SPID],people[Sales_person],"NA",0)</f>
        <v>Andria Kimpton</v>
      </c>
      <c r="J3237">
        <f>YEAR(shipments[[#This Row],[Shipdate]])</f>
        <v>2024</v>
      </c>
      <c r="K3237">
        <f>MONTH(shipments[[#This Row],[Shipdate]])</f>
        <v>8</v>
      </c>
      <c r="L3237" t="str">
        <f>TEXT(shipments[[#This Row],[Shipdate]],"mmmm")</f>
        <v>August</v>
      </c>
      <c r="M3237">
        <f>_xlfn.XLOOKUP(shipments[[#This Row],[PID]],products[PID],products[Cost_per_box],"NA",0)</f>
        <v>8.2200000000000006</v>
      </c>
      <c r="N3237">
        <f>shipments[[#This Row],[Boxes]]*shipments[[#This Row],[Cost Per Box]]</f>
        <v>312.36</v>
      </c>
      <c r="O3237">
        <f>shipments[[#This Row],[Sales Amount]]-shipments[[#This Row],[Total Cost]]</f>
        <v>211.89</v>
      </c>
      <c r="P3237" s="9">
        <f>shipments[[#This Row],[Profit]]/shipments[[#This Row],[Sales Amount]]</f>
        <v>0.40417739628040056</v>
      </c>
    </row>
    <row r="3238" spans="1:16" x14ac:dyDescent="1">
      <c r="A3238" t="s">
        <v>3279</v>
      </c>
      <c r="B3238" t="s">
        <v>8050</v>
      </c>
      <c r="C3238" t="s">
        <v>8019</v>
      </c>
      <c r="D3238" t="s">
        <v>8032</v>
      </c>
      <c r="E3238" s="1">
        <v>44949</v>
      </c>
      <c r="F3238">
        <v>4727.25</v>
      </c>
      <c r="G3238">
        <v>394</v>
      </c>
      <c r="H3238" t="s">
        <v>6</v>
      </c>
      <c r="I3238" t="str">
        <f>_xlfn.XLOOKUP(shipments[[#This Row],[SPID]],people[SPID],people[Sales_person],"NA",0)</f>
        <v>Andria Kimpton</v>
      </c>
      <c r="J3238">
        <f>YEAR(shipments[[#This Row],[Shipdate]])</f>
        <v>2023</v>
      </c>
      <c r="K3238">
        <f>MONTH(shipments[[#This Row],[Shipdate]])</f>
        <v>1</v>
      </c>
      <c r="L3238" t="str">
        <f>TEXT(shipments[[#This Row],[Shipdate]],"mmmm")</f>
        <v>January</v>
      </c>
      <c r="M3238">
        <f>_xlfn.XLOOKUP(shipments[[#This Row],[PID]],products[PID],products[Cost_per_box],"NA",0)</f>
        <v>8.2200000000000006</v>
      </c>
      <c r="N3238">
        <f>shipments[[#This Row],[Boxes]]*shipments[[#This Row],[Cost Per Box]]</f>
        <v>3238.6800000000003</v>
      </c>
      <c r="O3238">
        <f>shipments[[#This Row],[Sales Amount]]-shipments[[#This Row],[Total Cost]]</f>
        <v>1488.5699999999997</v>
      </c>
      <c r="P3238" s="9">
        <f>shipments[[#This Row],[Profit]]/shipments[[#This Row],[Sales Amount]]</f>
        <v>0.31489132159289224</v>
      </c>
    </row>
    <row r="3239" spans="1:16" x14ac:dyDescent="1">
      <c r="A3239" t="s">
        <v>3280</v>
      </c>
      <c r="B3239" t="s">
        <v>8050</v>
      </c>
      <c r="C3239" t="s">
        <v>8019</v>
      </c>
      <c r="D3239" t="s">
        <v>8032</v>
      </c>
      <c r="E3239" s="1">
        <v>45342</v>
      </c>
      <c r="F3239">
        <v>7166.25</v>
      </c>
      <c r="G3239">
        <v>512</v>
      </c>
      <c r="H3239" t="s">
        <v>6</v>
      </c>
      <c r="I3239" t="str">
        <f>_xlfn.XLOOKUP(shipments[[#This Row],[SPID]],people[SPID],people[Sales_person],"NA",0)</f>
        <v>Andria Kimpton</v>
      </c>
      <c r="J3239">
        <f>YEAR(shipments[[#This Row],[Shipdate]])</f>
        <v>2024</v>
      </c>
      <c r="K3239">
        <f>MONTH(shipments[[#This Row],[Shipdate]])</f>
        <v>2</v>
      </c>
      <c r="L3239" t="str">
        <f>TEXT(shipments[[#This Row],[Shipdate]],"mmmm")</f>
        <v>February</v>
      </c>
      <c r="M3239">
        <f>_xlfn.XLOOKUP(shipments[[#This Row],[PID]],products[PID],products[Cost_per_box],"NA",0)</f>
        <v>8.2200000000000006</v>
      </c>
      <c r="N3239">
        <f>shipments[[#This Row],[Boxes]]*shipments[[#This Row],[Cost Per Box]]</f>
        <v>4208.6400000000003</v>
      </c>
      <c r="O3239">
        <f>shipments[[#This Row],[Sales Amount]]-shipments[[#This Row],[Total Cost]]</f>
        <v>2957.6099999999997</v>
      </c>
      <c r="P3239" s="9">
        <f>shipments[[#This Row],[Profit]]/shipments[[#This Row],[Sales Amount]]</f>
        <v>0.41271376242804808</v>
      </c>
    </row>
    <row r="3240" spans="1:16" x14ac:dyDescent="1">
      <c r="A3240" t="s">
        <v>3281</v>
      </c>
      <c r="B3240" t="s">
        <v>8050</v>
      </c>
      <c r="C3240" t="s">
        <v>8019</v>
      </c>
      <c r="D3240" t="s">
        <v>8032</v>
      </c>
      <c r="E3240" s="1">
        <v>45247</v>
      </c>
      <c r="F3240">
        <v>8358.75</v>
      </c>
      <c r="G3240">
        <v>643</v>
      </c>
      <c r="H3240" t="s">
        <v>6</v>
      </c>
      <c r="I3240" t="str">
        <f>_xlfn.XLOOKUP(shipments[[#This Row],[SPID]],people[SPID],people[Sales_person],"NA",0)</f>
        <v>Andria Kimpton</v>
      </c>
      <c r="J3240">
        <f>YEAR(shipments[[#This Row],[Shipdate]])</f>
        <v>2023</v>
      </c>
      <c r="K3240">
        <f>MONTH(shipments[[#This Row],[Shipdate]])</f>
        <v>11</v>
      </c>
      <c r="L3240" t="str">
        <f>TEXT(shipments[[#This Row],[Shipdate]],"mmmm")</f>
        <v>November</v>
      </c>
      <c r="M3240">
        <f>_xlfn.XLOOKUP(shipments[[#This Row],[PID]],products[PID],products[Cost_per_box],"NA",0)</f>
        <v>8.2200000000000006</v>
      </c>
      <c r="N3240">
        <f>shipments[[#This Row],[Boxes]]*shipments[[#This Row],[Cost Per Box]]</f>
        <v>5285.46</v>
      </c>
      <c r="O3240">
        <f>shipments[[#This Row],[Sales Amount]]-shipments[[#This Row],[Total Cost]]</f>
        <v>3073.29</v>
      </c>
      <c r="P3240" s="9">
        <f>shipments[[#This Row],[Profit]]/shipments[[#This Row],[Sales Amount]]</f>
        <v>0.36767339614176758</v>
      </c>
    </row>
    <row r="3241" spans="1:16" x14ac:dyDescent="1">
      <c r="A3241" t="s">
        <v>3282</v>
      </c>
      <c r="B3241" t="s">
        <v>8050</v>
      </c>
      <c r="C3241" t="s">
        <v>8020</v>
      </c>
      <c r="D3241" t="s">
        <v>8032</v>
      </c>
      <c r="E3241" s="1">
        <v>45208</v>
      </c>
      <c r="F3241">
        <v>5652</v>
      </c>
      <c r="G3241">
        <v>283</v>
      </c>
      <c r="H3241" t="s">
        <v>6</v>
      </c>
      <c r="I3241" t="str">
        <f>_xlfn.XLOOKUP(shipments[[#This Row],[SPID]],people[SPID],people[Sales_person],"NA",0)</f>
        <v>Andria Kimpton</v>
      </c>
      <c r="J3241">
        <f>YEAR(shipments[[#This Row],[Shipdate]])</f>
        <v>2023</v>
      </c>
      <c r="K3241">
        <f>MONTH(shipments[[#This Row],[Shipdate]])</f>
        <v>10</v>
      </c>
      <c r="L3241" t="str">
        <f>TEXT(shipments[[#This Row],[Shipdate]],"mmmm")</f>
        <v>October</v>
      </c>
      <c r="M3241">
        <f>_xlfn.XLOOKUP(shipments[[#This Row],[PID]],products[PID],products[Cost_per_box],"NA",0)</f>
        <v>10.23</v>
      </c>
      <c r="N3241">
        <f>shipments[[#This Row],[Boxes]]*shipments[[#This Row],[Cost Per Box]]</f>
        <v>2895.09</v>
      </c>
      <c r="O3241">
        <f>shipments[[#This Row],[Sales Amount]]-shipments[[#This Row],[Total Cost]]</f>
        <v>2756.91</v>
      </c>
      <c r="P3241" s="9">
        <f>shipments[[#This Row],[Profit]]/shipments[[#This Row],[Sales Amount]]</f>
        <v>0.48777600849256897</v>
      </c>
    </row>
    <row r="3242" spans="1:16" x14ac:dyDescent="1">
      <c r="A3242" t="s">
        <v>3283</v>
      </c>
      <c r="B3242" t="s">
        <v>8050</v>
      </c>
      <c r="C3242" t="s">
        <v>8020</v>
      </c>
      <c r="D3242" t="s">
        <v>8036</v>
      </c>
      <c r="E3242" s="1">
        <v>45279</v>
      </c>
      <c r="F3242">
        <v>7026.75</v>
      </c>
      <c r="G3242">
        <v>370</v>
      </c>
      <c r="H3242" t="s">
        <v>6</v>
      </c>
      <c r="I3242" t="str">
        <f>_xlfn.XLOOKUP(shipments[[#This Row],[SPID]],people[SPID],people[Sales_person],"NA",0)</f>
        <v>Andria Kimpton</v>
      </c>
      <c r="J3242">
        <f>YEAR(shipments[[#This Row],[Shipdate]])</f>
        <v>2023</v>
      </c>
      <c r="K3242">
        <f>MONTH(shipments[[#This Row],[Shipdate]])</f>
        <v>12</v>
      </c>
      <c r="L3242" t="str">
        <f>TEXT(shipments[[#This Row],[Shipdate]],"mmmm")</f>
        <v>December</v>
      </c>
      <c r="M3242">
        <f>_xlfn.XLOOKUP(shipments[[#This Row],[PID]],products[PID],products[Cost_per_box],"NA",0)</f>
        <v>10.23</v>
      </c>
      <c r="N3242">
        <f>shipments[[#This Row],[Boxes]]*shipments[[#This Row],[Cost Per Box]]</f>
        <v>3785.1000000000004</v>
      </c>
      <c r="O3242">
        <f>shipments[[#This Row],[Sales Amount]]-shipments[[#This Row],[Total Cost]]</f>
        <v>3241.6499999999996</v>
      </c>
      <c r="P3242" s="9">
        <f>shipments[[#This Row],[Profit]]/shipments[[#This Row],[Sales Amount]]</f>
        <v>0.46132991781406762</v>
      </c>
    </row>
    <row r="3243" spans="1:16" x14ac:dyDescent="1">
      <c r="A3243" t="s">
        <v>3284</v>
      </c>
      <c r="B3243" t="s">
        <v>8050</v>
      </c>
      <c r="C3243" t="s">
        <v>8021</v>
      </c>
      <c r="D3243" t="s">
        <v>8032</v>
      </c>
      <c r="E3243" s="1">
        <v>45181</v>
      </c>
      <c r="F3243">
        <v>9605.25</v>
      </c>
      <c r="G3243">
        <v>739</v>
      </c>
      <c r="H3243" t="s">
        <v>6</v>
      </c>
      <c r="I3243" t="str">
        <f>_xlfn.XLOOKUP(shipments[[#This Row],[SPID]],people[SPID],people[Sales_person],"NA",0)</f>
        <v>Andria Kimpton</v>
      </c>
      <c r="J3243">
        <f>YEAR(shipments[[#This Row],[Shipdate]])</f>
        <v>2023</v>
      </c>
      <c r="K3243">
        <f>MONTH(shipments[[#This Row],[Shipdate]])</f>
        <v>9</v>
      </c>
      <c r="L3243" t="str">
        <f>TEXT(shipments[[#This Row],[Shipdate]],"mmmm")</f>
        <v>September</v>
      </c>
      <c r="M3243">
        <f>_xlfn.XLOOKUP(shipments[[#This Row],[PID]],products[PID],products[Cost_per_box],"NA",0)</f>
        <v>4.74</v>
      </c>
      <c r="N3243">
        <f>shipments[[#This Row],[Boxes]]*shipments[[#This Row],[Cost Per Box]]</f>
        <v>3502.86</v>
      </c>
      <c r="O3243">
        <f>shipments[[#This Row],[Sales Amount]]-shipments[[#This Row],[Total Cost]]</f>
        <v>6102.3899999999994</v>
      </c>
      <c r="P3243" s="9">
        <f>shipments[[#This Row],[Profit]]/shipments[[#This Row],[Sales Amount]]</f>
        <v>0.63531818536737716</v>
      </c>
    </row>
    <row r="3244" spans="1:16" x14ac:dyDescent="1">
      <c r="A3244" t="s">
        <v>3285</v>
      </c>
      <c r="B3244" t="s">
        <v>8050</v>
      </c>
      <c r="C3244" t="s">
        <v>8021</v>
      </c>
      <c r="D3244" t="s">
        <v>8035</v>
      </c>
      <c r="E3244" s="1">
        <v>45401</v>
      </c>
      <c r="F3244">
        <v>9724.5</v>
      </c>
      <c r="G3244">
        <v>573</v>
      </c>
      <c r="H3244" t="s">
        <v>39</v>
      </c>
      <c r="I3244" t="str">
        <f>_xlfn.XLOOKUP(shipments[[#This Row],[SPID]],people[SPID],people[Sales_person],"NA",0)</f>
        <v>Andria Kimpton</v>
      </c>
      <c r="J3244">
        <f>YEAR(shipments[[#This Row],[Shipdate]])</f>
        <v>2024</v>
      </c>
      <c r="K3244">
        <f>MONTH(shipments[[#This Row],[Shipdate]])</f>
        <v>4</v>
      </c>
      <c r="L3244" t="str">
        <f>TEXT(shipments[[#This Row],[Shipdate]],"mmmm")</f>
        <v>April</v>
      </c>
      <c r="M3244">
        <f>_xlfn.XLOOKUP(shipments[[#This Row],[PID]],products[PID],products[Cost_per_box],"NA",0)</f>
        <v>4.74</v>
      </c>
      <c r="N3244">
        <f>shipments[[#This Row],[Boxes]]*shipments[[#This Row],[Cost Per Box]]</f>
        <v>2716.02</v>
      </c>
      <c r="O3244">
        <f>shipments[[#This Row],[Sales Amount]]-shipments[[#This Row],[Total Cost]]</f>
        <v>7008.48</v>
      </c>
      <c r="P3244" s="9">
        <f>shipments[[#This Row],[Profit]]/shipments[[#This Row],[Sales Amount]]</f>
        <v>0.72070337806571028</v>
      </c>
    </row>
    <row r="3245" spans="1:16" x14ac:dyDescent="1">
      <c r="A3245" t="s">
        <v>3286</v>
      </c>
      <c r="B3245" t="s">
        <v>8050</v>
      </c>
      <c r="C3245" t="s">
        <v>8021</v>
      </c>
      <c r="D3245" t="s">
        <v>8033</v>
      </c>
      <c r="E3245" s="1">
        <v>45449</v>
      </c>
      <c r="F3245">
        <v>4250.25</v>
      </c>
      <c r="G3245">
        <v>284</v>
      </c>
      <c r="H3245" t="s">
        <v>6</v>
      </c>
      <c r="I3245" t="str">
        <f>_xlfn.XLOOKUP(shipments[[#This Row],[SPID]],people[SPID],people[Sales_person],"NA",0)</f>
        <v>Andria Kimpton</v>
      </c>
      <c r="J3245">
        <f>YEAR(shipments[[#This Row],[Shipdate]])</f>
        <v>2024</v>
      </c>
      <c r="K3245">
        <f>MONTH(shipments[[#This Row],[Shipdate]])</f>
        <v>6</v>
      </c>
      <c r="L3245" t="str">
        <f>TEXT(shipments[[#This Row],[Shipdate]],"mmmm")</f>
        <v>June</v>
      </c>
      <c r="M3245">
        <f>_xlfn.XLOOKUP(shipments[[#This Row],[PID]],products[PID],products[Cost_per_box],"NA",0)</f>
        <v>4.74</v>
      </c>
      <c r="N3245">
        <f>shipments[[#This Row],[Boxes]]*shipments[[#This Row],[Cost Per Box]]</f>
        <v>1346.16</v>
      </c>
      <c r="O3245">
        <f>shipments[[#This Row],[Sales Amount]]-shipments[[#This Row],[Total Cost]]</f>
        <v>2904.09</v>
      </c>
      <c r="P3245" s="9">
        <f>shipments[[#This Row],[Profit]]/shipments[[#This Row],[Sales Amount]]</f>
        <v>0.68327510146461978</v>
      </c>
    </row>
    <row r="3246" spans="1:16" x14ac:dyDescent="1">
      <c r="A3246" t="s">
        <v>3287</v>
      </c>
      <c r="B3246" t="s">
        <v>8050</v>
      </c>
      <c r="C3246" t="s">
        <v>8021</v>
      </c>
      <c r="D3246" t="s">
        <v>8037</v>
      </c>
      <c r="E3246" s="1">
        <v>45392</v>
      </c>
      <c r="F3246">
        <v>769.5</v>
      </c>
      <c r="G3246">
        <v>55</v>
      </c>
      <c r="H3246" t="s">
        <v>39</v>
      </c>
      <c r="I3246" t="str">
        <f>_xlfn.XLOOKUP(shipments[[#This Row],[SPID]],people[SPID],people[Sales_person],"NA",0)</f>
        <v>Andria Kimpton</v>
      </c>
      <c r="J3246">
        <f>YEAR(shipments[[#This Row],[Shipdate]])</f>
        <v>2024</v>
      </c>
      <c r="K3246">
        <f>MONTH(shipments[[#This Row],[Shipdate]])</f>
        <v>4</v>
      </c>
      <c r="L3246" t="str">
        <f>TEXT(shipments[[#This Row],[Shipdate]],"mmmm")</f>
        <v>April</v>
      </c>
      <c r="M3246">
        <f>_xlfn.XLOOKUP(shipments[[#This Row],[PID]],products[PID],products[Cost_per_box],"NA",0)</f>
        <v>4.74</v>
      </c>
      <c r="N3246">
        <f>shipments[[#This Row],[Boxes]]*shipments[[#This Row],[Cost Per Box]]</f>
        <v>260.7</v>
      </c>
      <c r="O3246">
        <f>shipments[[#This Row],[Sales Amount]]-shipments[[#This Row],[Total Cost]]</f>
        <v>508.8</v>
      </c>
      <c r="P3246" s="9">
        <f>shipments[[#This Row],[Profit]]/shipments[[#This Row],[Sales Amount]]</f>
        <v>0.66120857699805069</v>
      </c>
    </row>
    <row r="3247" spans="1:16" x14ac:dyDescent="1">
      <c r="A3247" t="s">
        <v>3288</v>
      </c>
      <c r="B3247" t="s">
        <v>8050</v>
      </c>
      <c r="C3247" t="s">
        <v>8022</v>
      </c>
      <c r="D3247" t="s">
        <v>8037</v>
      </c>
      <c r="E3247" s="1">
        <v>45054</v>
      </c>
      <c r="F3247">
        <v>7638.75</v>
      </c>
      <c r="G3247">
        <v>1274</v>
      </c>
      <c r="H3247" t="s">
        <v>6</v>
      </c>
      <c r="I3247" t="str">
        <f>_xlfn.XLOOKUP(shipments[[#This Row],[SPID]],people[SPID],people[Sales_person],"NA",0)</f>
        <v>Andria Kimpton</v>
      </c>
      <c r="J3247">
        <f>YEAR(shipments[[#This Row],[Shipdate]])</f>
        <v>2023</v>
      </c>
      <c r="K3247">
        <f>MONTH(shipments[[#This Row],[Shipdate]])</f>
        <v>5</v>
      </c>
      <c r="L3247" t="str">
        <f>TEXT(shipments[[#This Row],[Shipdate]],"mmmm")</f>
        <v>May</v>
      </c>
      <c r="M3247">
        <f>_xlfn.XLOOKUP(shipments[[#This Row],[PID]],products[PID],products[Cost_per_box],"NA",0)</f>
        <v>10.51</v>
      </c>
      <c r="N3247">
        <f>shipments[[#This Row],[Boxes]]*shipments[[#This Row],[Cost Per Box]]</f>
        <v>13389.74</v>
      </c>
      <c r="O3247">
        <f>shipments[[#This Row],[Sales Amount]]-shipments[[#This Row],[Total Cost]]</f>
        <v>-5750.99</v>
      </c>
      <c r="P3247" s="9">
        <f>shipments[[#This Row],[Profit]]/shipments[[#This Row],[Sales Amount]]</f>
        <v>-0.75287056128293239</v>
      </c>
    </row>
    <row r="3248" spans="1:16" x14ac:dyDescent="1">
      <c r="A3248" t="s">
        <v>3289</v>
      </c>
      <c r="B3248" t="s">
        <v>8050</v>
      </c>
      <c r="C3248" t="s">
        <v>8022</v>
      </c>
      <c r="D3248" t="s">
        <v>8033</v>
      </c>
      <c r="E3248" s="1">
        <v>45258</v>
      </c>
      <c r="F3248">
        <v>2434.5</v>
      </c>
      <c r="G3248">
        <v>244</v>
      </c>
      <c r="H3248" t="s">
        <v>6</v>
      </c>
      <c r="I3248" t="str">
        <f>_xlfn.XLOOKUP(shipments[[#This Row],[SPID]],people[SPID],people[Sales_person],"NA",0)</f>
        <v>Andria Kimpton</v>
      </c>
      <c r="J3248">
        <f>YEAR(shipments[[#This Row],[Shipdate]])</f>
        <v>2023</v>
      </c>
      <c r="K3248">
        <f>MONTH(shipments[[#This Row],[Shipdate]])</f>
        <v>11</v>
      </c>
      <c r="L3248" t="str">
        <f>TEXT(shipments[[#This Row],[Shipdate]],"mmmm")</f>
        <v>November</v>
      </c>
      <c r="M3248">
        <f>_xlfn.XLOOKUP(shipments[[#This Row],[PID]],products[PID],products[Cost_per_box],"NA",0)</f>
        <v>10.51</v>
      </c>
      <c r="N3248">
        <f>shipments[[#This Row],[Boxes]]*shipments[[#This Row],[Cost Per Box]]</f>
        <v>2564.44</v>
      </c>
      <c r="O3248">
        <f>shipments[[#This Row],[Sales Amount]]-shipments[[#This Row],[Total Cost]]</f>
        <v>-129.94000000000005</v>
      </c>
      <c r="P3248" s="9">
        <f>shipments[[#This Row],[Profit]]/shipments[[#This Row],[Sales Amount]]</f>
        <v>-5.3374409529677577E-2</v>
      </c>
    </row>
    <row r="3249" spans="1:16" x14ac:dyDescent="1">
      <c r="A3249" t="s">
        <v>3290</v>
      </c>
      <c r="B3249" t="s">
        <v>8050</v>
      </c>
      <c r="C3249" t="s">
        <v>8023</v>
      </c>
      <c r="D3249" t="s">
        <v>8032</v>
      </c>
      <c r="E3249" s="1">
        <v>44942</v>
      </c>
      <c r="F3249">
        <v>5546.25</v>
      </c>
      <c r="G3249">
        <v>370</v>
      </c>
      <c r="H3249" t="s">
        <v>6</v>
      </c>
      <c r="I3249" t="str">
        <f>_xlfn.XLOOKUP(shipments[[#This Row],[SPID]],people[SPID],people[Sales_person],"NA",0)</f>
        <v>Andria Kimpton</v>
      </c>
      <c r="J3249">
        <f>YEAR(shipments[[#This Row],[Shipdate]])</f>
        <v>2023</v>
      </c>
      <c r="K3249">
        <f>MONTH(shipments[[#This Row],[Shipdate]])</f>
        <v>1</v>
      </c>
      <c r="L3249" t="str">
        <f>TEXT(shipments[[#This Row],[Shipdate]],"mmmm")</f>
        <v>January</v>
      </c>
      <c r="M3249">
        <f>_xlfn.XLOOKUP(shipments[[#This Row],[PID]],products[PID],products[Cost_per_box],"NA",0)</f>
        <v>6.43</v>
      </c>
      <c r="N3249">
        <f>shipments[[#This Row],[Boxes]]*shipments[[#This Row],[Cost Per Box]]</f>
        <v>2379.1</v>
      </c>
      <c r="O3249">
        <f>shipments[[#This Row],[Sales Amount]]-shipments[[#This Row],[Total Cost]]</f>
        <v>3167.15</v>
      </c>
      <c r="P3249" s="9">
        <f>shipments[[#This Row],[Profit]]/shipments[[#This Row],[Sales Amount]]</f>
        <v>0.57104349785891373</v>
      </c>
    </row>
    <row r="3250" spans="1:16" x14ac:dyDescent="1">
      <c r="A3250" t="s">
        <v>3291</v>
      </c>
      <c r="B3250" t="s">
        <v>8050</v>
      </c>
      <c r="C3250" t="s">
        <v>8024</v>
      </c>
      <c r="D3250" t="s">
        <v>8034</v>
      </c>
      <c r="E3250" s="1">
        <v>45156</v>
      </c>
      <c r="F3250">
        <v>1392.75</v>
      </c>
      <c r="G3250">
        <v>70</v>
      </c>
      <c r="H3250" t="s">
        <v>6</v>
      </c>
      <c r="I3250" t="str">
        <f>_xlfn.XLOOKUP(shipments[[#This Row],[SPID]],people[SPID],people[Sales_person],"NA",0)</f>
        <v>Andria Kimpton</v>
      </c>
      <c r="J3250">
        <f>YEAR(shipments[[#This Row],[Shipdate]])</f>
        <v>2023</v>
      </c>
      <c r="K3250">
        <f>MONTH(shipments[[#This Row],[Shipdate]])</f>
        <v>8</v>
      </c>
      <c r="L3250" t="str">
        <f>TEXT(shipments[[#This Row],[Shipdate]],"mmmm")</f>
        <v>August</v>
      </c>
      <c r="M3250">
        <f>_xlfn.XLOOKUP(shipments[[#This Row],[PID]],products[PID],products[Cost_per_box],"NA",0)</f>
        <v>12.41</v>
      </c>
      <c r="N3250">
        <f>shipments[[#This Row],[Boxes]]*shipments[[#This Row],[Cost Per Box]]</f>
        <v>868.7</v>
      </c>
      <c r="O3250">
        <f>shipments[[#This Row],[Sales Amount]]-shipments[[#This Row],[Total Cost]]</f>
        <v>524.04999999999995</v>
      </c>
      <c r="P3250" s="9">
        <f>shipments[[#This Row],[Profit]]/shipments[[#This Row],[Sales Amount]]</f>
        <v>0.37626996948483216</v>
      </c>
    </row>
    <row r="3251" spans="1:16" x14ac:dyDescent="1">
      <c r="A3251" t="s">
        <v>3292</v>
      </c>
      <c r="B3251" t="s">
        <v>8050</v>
      </c>
      <c r="C3251" t="s">
        <v>8024</v>
      </c>
      <c r="D3251" t="s">
        <v>8037</v>
      </c>
      <c r="E3251" s="1">
        <v>45149</v>
      </c>
      <c r="F3251">
        <v>1066.5</v>
      </c>
      <c r="G3251">
        <v>60</v>
      </c>
      <c r="H3251" t="s">
        <v>6</v>
      </c>
      <c r="I3251" t="str">
        <f>_xlfn.XLOOKUP(shipments[[#This Row],[SPID]],people[SPID],people[Sales_person],"NA",0)</f>
        <v>Andria Kimpton</v>
      </c>
      <c r="J3251">
        <f>YEAR(shipments[[#This Row],[Shipdate]])</f>
        <v>2023</v>
      </c>
      <c r="K3251">
        <f>MONTH(shipments[[#This Row],[Shipdate]])</f>
        <v>8</v>
      </c>
      <c r="L3251" t="str">
        <f>TEXT(shipments[[#This Row],[Shipdate]],"mmmm")</f>
        <v>August</v>
      </c>
      <c r="M3251">
        <f>_xlfn.XLOOKUP(shipments[[#This Row],[PID]],products[PID],products[Cost_per_box],"NA",0)</f>
        <v>12.41</v>
      </c>
      <c r="N3251">
        <f>shipments[[#This Row],[Boxes]]*shipments[[#This Row],[Cost Per Box]]</f>
        <v>744.6</v>
      </c>
      <c r="O3251">
        <f>shipments[[#This Row],[Sales Amount]]-shipments[[#This Row],[Total Cost]]</f>
        <v>321.89999999999998</v>
      </c>
      <c r="P3251" s="9">
        <f>shipments[[#This Row],[Profit]]/shipments[[#This Row],[Sales Amount]]</f>
        <v>0.30182841068917016</v>
      </c>
    </row>
    <row r="3252" spans="1:16" x14ac:dyDescent="1">
      <c r="A3252" t="s">
        <v>3293</v>
      </c>
      <c r="B3252" t="s">
        <v>8050</v>
      </c>
      <c r="C3252" t="s">
        <v>8025</v>
      </c>
      <c r="D3252" t="s">
        <v>8032</v>
      </c>
      <c r="E3252" s="1">
        <v>45203</v>
      </c>
      <c r="F3252">
        <v>1251</v>
      </c>
      <c r="G3252">
        <v>79</v>
      </c>
      <c r="H3252" t="s">
        <v>6</v>
      </c>
      <c r="I3252" t="str">
        <f>_xlfn.XLOOKUP(shipments[[#This Row],[SPID]],people[SPID],people[Sales_person],"NA",0)</f>
        <v>Andria Kimpton</v>
      </c>
      <c r="J3252">
        <f>YEAR(shipments[[#This Row],[Shipdate]])</f>
        <v>2023</v>
      </c>
      <c r="K3252">
        <f>MONTH(shipments[[#This Row],[Shipdate]])</f>
        <v>10</v>
      </c>
      <c r="L3252" t="str">
        <f>TEXT(shipments[[#This Row],[Shipdate]],"mmmm")</f>
        <v>October</v>
      </c>
      <c r="M3252">
        <f>_xlfn.XLOOKUP(shipments[[#This Row],[PID]],products[PID],products[Cost_per_box],"NA",0)</f>
        <v>9.57</v>
      </c>
      <c r="N3252">
        <f>shipments[[#This Row],[Boxes]]*shipments[[#This Row],[Cost Per Box]]</f>
        <v>756.03</v>
      </c>
      <c r="O3252">
        <f>shipments[[#This Row],[Sales Amount]]-shipments[[#This Row],[Total Cost]]</f>
        <v>494.97</v>
      </c>
      <c r="P3252" s="9">
        <f>shipments[[#This Row],[Profit]]/shipments[[#This Row],[Sales Amount]]</f>
        <v>0.3956594724220624</v>
      </c>
    </row>
    <row r="3253" spans="1:16" x14ac:dyDescent="1">
      <c r="A3253" t="s">
        <v>3294</v>
      </c>
      <c r="B3253" t="s">
        <v>8050</v>
      </c>
      <c r="C3253" t="s">
        <v>8025</v>
      </c>
      <c r="D3253" t="s">
        <v>8036</v>
      </c>
      <c r="E3253" s="1">
        <v>45176</v>
      </c>
      <c r="F3253">
        <v>13268.25</v>
      </c>
      <c r="G3253">
        <v>948</v>
      </c>
      <c r="H3253" t="s">
        <v>6</v>
      </c>
      <c r="I3253" t="str">
        <f>_xlfn.XLOOKUP(shipments[[#This Row],[SPID]],people[SPID],people[Sales_person],"NA",0)</f>
        <v>Andria Kimpton</v>
      </c>
      <c r="J3253">
        <f>YEAR(shipments[[#This Row],[Shipdate]])</f>
        <v>2023</v>
      </c>
      <c r="K3253">
        <f>MONTH(shipments[[#This Row],[Shipdate]])</f>
        <v>9</v>
      </c>
      <c r="L3253" t="str">
        <f>TEXT(shipments[[#This Row],[Shipdate]],"mmmm")</f>
        <v>September</v>
      </c>
      <c r="M3253">
        <f>_xlfn.XLOOKUP(shipments[[#This Row],[PID]],products[PID],products[Cost_per_box],"NA",0)</f>
        <v>9.57</v>
      </c>
      <c r="N3253">
        <f>shipments[[#This Row],[Boxes]]*shipments[[#This Row],[Cost Per Box]]</f>
        <v>9072.36</v>
      </c>
      <c r="O3253">
        <f>shipments[[#This Row],[Sales Amount]]-shipments[[#This Row],[Total Cost]]</f>
        <v>4195.8899999999994</v>
      </c>
      <c r="P3253" s="9">
        <f>shipments[[#This Row],[Profit]]/shipments[[#This Row],[Sales Amount]]</f>
        <v>0.3162353739189418</v>
      </c>
    </row>
    <row r="3254" spans="1:16" x14ac:dyDescent="1">
      <c r="A3254" t="s">
        <v>3295</v>
      </c>
      <c r="B3254" t="s">
        <v>8050</v>
      </c>
      <c r="C3254" t="s">
        <v>8025</v>
      </c>
      <c r="D3254" t="s">
        <v>8032</v>
      </c>
      <c r="E3254" s="1">
        <v>44956</v>
      </c>
      <c r="F3254">
        <v>8043.75</v>
      </c>
      <c r="G3254">
        <v>503</v>
      </c>
      <c r="H3254" t="s">
        <v>6</v>
      </c>
      <c r="I3254" t="str">
        <f>_xlfn.XLOOKUP(shipments[[#This Row],[SPID]],people[SPID],people[Sales_person],"NA",0)</f>
        <v>Andria Kimpton</v>
      </c>
      <c r="J3254">
        <f>YEAR(shipments[[#This Row],[Shipdate]])</f>
        <v>2023</v>
      </c>
      <c r="K3254">
        <f>MONTH(shipments[[#This Row],[Shipdate]])</f>
        <v>1</v>
      </c>
      <c r="L3254" t="str">
        <f>TEXT(shipments[[#This Row],[Shipdate]],"mmmm")</f>
        <v>January</v>
      </c>
      <c r="M3254">
        <f>_xlfn.XLOOKUP(shipments[[#This Row],[PID]],products[PID],products[Cost_per_box],"NA",0)</f>
        <v>9.57</v>
      </c>
      <c r="N3254">
        <f>shipments[[#This Row],[Boxes]]*shipments[[#This Row],[Cost Per Box]]</f>
        <v>4813.71</v>
      </c>
      <c r="O3254">
        <f>shipments[[#This Row],[Sales Amount]]-shipments[[#This Row],[Total Cost]]</f>
        <v>3230.04</v>
      </c>
      <c r="P3254" s="9">
        <f>shipments[[#This Row],[Profit]]/shipments[[#This Row],[Sales Amount]]</f>
        <v>0.40155897435897436</v>
      </c>
    </row>
    <row r="3255" spans="1:16" x14ac:dyDescent="1">
      <c r="A3255" t="s">
        <v>3296</v>
      </c>
      <c r="B3255" t="s">
        <v>8050</v>
      </c>
      <c r="C3255" t="s">
        <v>8025</v>
      </c>
      <c r="D3255" t="s">
        <v>8033</v>
      </c>
      <c r="E3255" s="1">
        <v>45231</v>
      </c>
      <c r="F3255">
        <v>177.75</v>
      </c>
      <c r="G3255">
        <v>10</v>
      </c>
      <c r="H3255" t="s">
        <v>6</v>
      </c>
      <c r="I3255" t="str">
        <f>_xlfn.XLOOKUP(shipments[[#This Row],[SPID]],people[SPID],people[Sales_person],"NA",0)</f>
        <v>Andria Kimpton</v>
      </c>
      <c r="J3255">
        <f>YEAR(shipments[[#This Row],[Shipdate]])</f>
        <v>2023</v>
      </c>
      <c r="K3255">
        <f>MONTH(shipments[[#This Row],[Shipdate]])</f>
        <v>11</v>
      </c>
      <c r="L3255" t="str">
        <f>TEXT(shipments[[#This Row],[Shipdate]],"mmmm")</f>
        <v>November</v>
      </c>
      <c r="M3255">
        <f>_xlfn.XLOOKUP(shipments[[#This Row],[PID]],products[PID],products[Cost_per_box],"NA",0)</f>
        <v>9.57</v>
      </c>
      <c r="N3255">
        <f>shipments[[#This Row],[Boxes]]*shipments[[#This Row],[Cost Per Box]]</f>
        <v>95.7</v>
      </c>
      <c r="O3255">
        <f>shipments[[#This Row],[Sales Amount]]-shipments[[#This Row],[Total Cost]]</f>
        <v>82.05</v>
      </c>
      <c r="P3255" s="9">
        <f>shipments[[#This Row],[Profit]]/shipments[[#This Row],[Sales Amount]]</f>
        <v>0.46160337552742614</v>
      </c>
    </row>
    <row r="3256" spans="1:16" x14ac:dyDescent="1">
      <c r="A3256" t="s">
        <v>3297</v>
      </c>
      <c r="B3256" t="s">
        <v>8050</v>
      </c>
      <c r="C3256" t="s">
        <v>8026</v>
      </c>
      <c r="D3256" t="s">
        <v>8035</v>
      </c>
      <c r="E3256" s="1">
        <v>44956</v>
      </c>
      <c r="F3256">
        <v>2065.5</v>
      </c>
      <c r="G3256">
        <v>259</v>
      </c>
      <c r="H3256" t="s">
        <v>6</v>
      </c>
      <c r="I3256" t="str">
        <f>_xlfn.XLOOKUP(shipments[[#This Row],[SPID]],people[SPID],people[Sales_person],"NA",0)</f>
        <v>Andria Kimpton</v>
      </c>
      <c r="J3256">
        <f>YEAR(shipments[[#This Row],[Shipdate]])</f>
        <v>2023</v>
      </c>
      <c r="K3256">
        <f>MONTH(shipments[[#This Row],[Shipdate]])</f>
        <v>1</v>
      </c>
      <c r="L3256" t="str">
        <f>TEXT(shipments[[#This Row],[Shipdate]],"mmmm")</f>
        <v>January</v>
      </c>
      <c r="M3256">
        <f>_xlfn.XLOOKUP(shipments[[#This Row],[PID]],products[PID],products[Cost_per_box],"NA",0)</f>
        <v>8.43</v>
      </c>
      <c r="N3256">
        <f>shipments[[#This Row],[Boxes]]*shipments[[#This Row],[Cost Per Box]]</f>
        <v>2183.37</v>
      </c>
      <c r="O3256">
        <f>shipments[[#This Row],[Sales Amount]]-shipments[[#This Row],[Total Cost]]</f>
        <v>-117.86999999999989</v>
      </c>
      <c r="P3256" s="9">
        <f>shipments[[#This Row],[Profit]]/shipments[[#This Row],[Sales Amount]]</f>
        <v>-5.706608569353662E-2</v>
      </c>
    </row>
    <row r="3257" spans="1:16" x14ac:dyDescent="1">
      <c r="A3257" t="s">
        <v>3298</v>
      </c>
      <c r="B3257" t="s">
        <v>8050</v>
      </c>
      <c r="C3257" t="s">
        <v>8026</v>
      </c>
      <c r="D3257" t="s">
        <v>8036</v>
      </c>
      <c r="E3257" s="1">
        <v>45565</v>
      </c>
      <c r="F3257">
        <v>1352.25</v>
      </c>
      <c r="G3257">
        <v>136</v>
      </c>
      <c r="H3257" t="s">
        <v>25</v>
      </c>
      <c r="I3257" t="str">
        <f>_xlfn.XLOOKUP(shipments[[#This Row],[SPID]],people[SPID],people[Sales_person],"NA",0)</f>
        <v>Andria Kimpton</v>
      </c>
      <c r="J3257">
        <f>YEAR(shipments[[#This Row],[Shipdate]])</f>
        <v>2024</v>
      </c>
      <c r="K3257">
        <f>MONTH(shipments[[#This Row],[Shipdate]])</f>
        <v>9</v>
      </c>
      <c r="L3257" t="str">
        <f>TEXT(shipments[[#This Row],[Shipdate]],"mmmm")</f>
        <v>September</v>
      </c>
      <c r="M3257">
        <f>_xlfn.XLOOKUP(shipments[[#This Row],[PID]],products[PID],products[Cost_per_box],"NA",0)</f>
        <v>8.43</v>
      </c>
      <c r="N3257">
        <f>shipments[[#This Row],[Boxes]]*shipments[[#This Row],[Cost Per Box]]</f>
        <v>1146.48</v>
      </c>
      <c r="O3257">
        <f>shipments[[#This Row],[Sales Amount]]-shipments[[#This Row],[Total Cost]]</f>
        <v>205.76999999999998</v>
      </c>
      <c r="P3257" s="9">
        <f>shipments[[#This Row],[Profit]]/shipments[[#This Row],[Sales Amount]]</f>
        <v>0.15216860787576261</v>
      </c>
    </row>
    <row r="3258" spans="1:16" x14ac:dyDescent="1">
      <c r="A3258" t="s">
        <v>3299</v>
      </c>
      <c r="B3258" t="s">
        <v>8050</v>
      </c>
      <c r="C3258" t="s">
        <v>8026</v>
      </c>
      <c r="D3258" t="s">
        <v>8037</v>
      </c>
      <c r="E3258" s="1">
        <v>45323</v>
      </c>
      <c r="F3258">
        <v>5139</v>
      </c>
      <c r="G3258">
        <v>643</v>
      </c>
      <c r="H3258" t="s">
        <v>6</v>
      </c>
      <c r="I3258" t="str">
        <f>_xlfn.XLOOKUP(shipments[[#This Row],[SPID]],people[SPID],people[Sales_person],"NA",0)</f>
        <v>Andria Kimpton</v>
      </c>
      <c r="J3258">
        <f>YEAR(shipments[[#This Row],[Shipdate]])</f>
        <v>2024</v>
      </c>
      <c r="K3258">
        <f>MONTH(shipments[[#This Row],[Shipdate]])</f>
        <v>2</v>
      </c>
      <c r="L3258" t="str">
        <f>TEXT(shipments[[#This Row],[Shipdate]],"mmmm")</f>
        <v>February</v>
      </c>
      <c r="M3258">
        <f>_xlfn.XLOOKUP(shipments[[#This Row],[PID]],products[PID],products[Cost_per_box],"NA",0)</f>
        <v>8.43</v>
      </c>
      <c r="N3258">
        <f>shipments[[#This Row],[Boxes]]*shipments[[#This Row],[Cost Per Box]]</f>
        <v>5420.49</v>
      </c>
      <c r="O3258">
        <f>shipments[[#This Row],[Sales Amount]]-shipments[[#This Row],[Total Cost]]</f>
        <v>-281.48999999999978</v>
      </c>
      <c r="P3258" s="9">
        <f>shipments[[#This Row],[Profit]]/shipments[[#This Row],[Sales Amount]]</f>
        <v>-5.477524810274368E-2</v>
      </c>
    </row>
    <row r="3259" spans="1:16" x14ac:dyDescent="1">
      <c r="A3259" t="s">
        <v>3300</v>
      </c>
      <c r="B3259" t="s">
        <v>8050</v>
      </c>
      <c r="C3259" t="s">
        <v>8027</v>
      </c>
      <c r="D3259" t="s">
        <v>8037</v>
      </c>
      <c r="E3259" s="1">
        <v>45328</v>
      </c>
      <c r="F3259">
        <v>1836</v>
      </c>
      <c r="G3259">
        <v>230</v>
      </c>
      <c r="H3259" t="s">
        <v>6</v>
      </c>
      <c r="I3259" t="str">
        <f>_xlfn.XLOOKUP(shipments[[#This Row],[SPID]],people[SPID],people[Sales_person],"NA",0)</f>
        <v>Andria Kimpton</v>
      </c>
      <c r="J3259">
        <f>YEAR(shipments[[#This Row],[Shipdate]])</f>
        <v>2024</v>
      </c>
      <c r="K3259">
        <f>MONTH(shipments[[#This Row],[Shipdate]])</f>
        <v>2</v>
      </c>
      <c r="L3259" t="str">
        <f>TEXT(shipments[[#This Row],[Shipdate]],"mmmm")</f>
        <v>February</v>
      </c>
      <c r="M3259">
        <f>_xlfn.XLOOKUP(shipments[[#This Row],[PID]],products[PID],products[Cost_per_box],"NA",0)</f>
        <v>6.8</v>
      </c>
      <c r="N3259">
        <f>shipments[[#This Row],[Boxes]]*shipments[[#This Row],[Cost Per Box]]</f>
        <v>1564</v>
      </c>
      <c r="O3259">
        <f>shipments[[#This Row],[Sales Amount]]-shipments[[#This Row],[Total Cost]]</f>
        <v>272</v>
      </c>
      <c r="P3259" s="9">
        <f>shipments[[#This Row],[Profit]]/shipments[[#This Row],[Sales Amount]]</f>
        <v>0.14814814814814814</v>
      </c>
    </row>
    <row r="3260" spans="1:16" x14ac:dyDescent="1">
      <c r="A3260" t="s">
        <v>3301</v>
      </c>
      <c r="B3260" t="s">
        <v>8050</v>
      </c>
      <c r="C3260" t="s">
        <v>8027</v>
      </c>
      <c r="D3260" t="s">
        <v>8036</v>
      </c>
      <c r="E3260" s="1">
        <v>45051</v>
      </c>
      <c r="F3260">
        <v>182.25</v>
      </c>
      <c r="G3260">
        <v>21</v>
      </c>
      <c r="H3260" t="s">
        <v>6</v>
      </c>
      <c r="I3260" t="str">
        <f>_xlfn.XLOOKUP(shipments[[#This Row],[SPID]],people[SPID],people[Sales_person],"NA",0)</f>
        <v>Andria Kimpton</v>
      </c>
      <c r="J3260">
        <f>YEAR(shipments[[#This Row],[Shipdate]])</f>
        <v>2023</v>
      </c>
      <c r="K3260">
        <f>MONTH(shipments[[#This Row],[Shipdate]])</f>
        <v>5</v>
      </c>
      <c r="L3260" t="str">
        <f>TEXT(shipments[[#This Row],[Shipdate]],"mmmm")</f>
        <v>May</v>
      </c>
      <c r="M3260">
        <f>_xlfn.XLOOKUP(shipments[[#This Row],[PID]],products[PID],products[Cost_per_box],"NA",0)</f>
        <v>6.8</v>
      </c>
      <c r="N3260">
        <f>shipments[[#This Row],[Boxes]]*shipments[[#This Row],[Cost Per Box]]</f>
        <v>142.79999999999998</v>
      </c>
      <c r="O3260">
        <f>shipments[[#This Row],[Sales Amount]]-shipments[[#This Row],[Total Cost]]</f>
        <v>39.450000000000017</v>
      </c>
      <c r="P3260" s="9">
        <f>shipments[[#This Row],[Profit]]/shipments[[#This Row],[Sales Amount]]</f>
        <v>0.21646090534979434</v>
      </c>
    </row>
    <row r="3261" spans="1:16" x14ac:dyDescent="1">
      <c r="A3261" t="s">
        <v>3302</v>
      </c>
      <c r="B3261" t="s">
        <v>8050</v>
      </c>
      <c r="C3261" t="s">
        <v>8027</v>
      </c>
      <c r="D3261" t="s">
        <v>8037</v>
      </c>
      <c r="E3261" s="1">
        <v>45250</v>
      </c>
      <c r="F3261">
        <v>2666.25</v>
      </c>
      <c r="G3261">
        <v>381</v>
      </c>
      <c r="H3261" t="s">
        <v>6</v>
      </c>
      <c r="I3261" t="str">
        <f>_xlfn.XLOOKUP(shipments[[#This Row],[SPID]],people[SPID],people[Sales_person],"NA",0)</f>
        <v>Andria Kimpton</v>
      </c>
      <c r="J3261">
        <f>YEAR(shipments[[#This Row],[Shipdate]])</f>
        <v>2023</v>
      </c>
      <c r="K3261">
        <f>MONTH(shipments[[#This Row],[Shipdate]])</f>
        <v>11</v>
      </c>
      <c r="L3261" t="str">
        <f>TEXT(shipments[[#This Row],[Shipdate]],"mmmm")</f>
        <v>November</v>
      </c>
      <c r="M3261">
        <f>_xlfn.XLOOKUP(shipments[[#This Row],[PID]],products[PID],products[Cost_per_box],"NA",0)</f>
        <v>6.8</v>
      </c>
      <c r="N3261">
        <f>shipments[[#This Row],[Boxes]]*shipments[[#This Row],[Cost Per Box]]</f>
        <v>2590.7999999999997</v>
      </c>
      <c r="O3261">
        <f>shipments[[#This Row],[Sales Amount]]-shipments[[#This Row],[Total Cost]]</f>
        <v>75.450000000000273</v>
      </c>
      <c r="P3261" s="9">
        <f>shipments[[#This Row],[Profit]]/shipments[[#This Row],[Sales Amount]]</f>
        <v>2.8298171589310934E-2</v>
      </c>
    </row>
    <row r="3262" spans="1:16" x14ac:dyDescent="1">
      <c r="A3262" t="s">
        <v>3303</v>
      </c>
      <c r="B3262" t="s">
        <v>8050</v>
      </c>
      <c r="C3262" t="s">
        <v>8028</v>
      </c>
      <c r="D3262" t="s">
        <v>8037</v>
      </c>
      <c r="E3262" s="1">
        <v>45085</v>
      </c>
      <c r="F3262">
        <v>9074.25</v>
      </c>
      <c r="G3262">
        <v>325</v>
      </c>
      <c r="H3262" t="s">
        <v>6</v>
      </c>
      <c r="I3262" t="str">
        <f>_xlfn.XLOOKUP(shipments[[#This Row],[SPID]],people[SPID],people[Sales_person],"NA",0)</f>
        <v>Andria Kimpton</v>
      </c>
      <c r="J3262">
        <f>YEAR(shipments[[#This Row],[Shipdate]])</f>
        <v>2023</v>
      </c>
      <c r="K3262">
        <f>MONTH(shipments[[#This Row],[Shipdate]])</f>
        <v>6</v>
      </c>
      <c r="L3262" t="str">
        <f>TEXT(shipments[[#This Row],[Shipdate]],"mmmm")</f>
        <v>June</v>
      </c>
      <c r="M3262">
        <f>_xlfn.XLOOKUP(shipments[[#This Row],[PID]],products[PID],products[Cost_per_box],"NA",0)</f>
        <v>5.04</v>
      </c>
      <c r="N3262">
        <f>shipments[[#This Row],[Boxes]]*shipments[[#This Row],[Cost Per Box]]</f>
        <v>1638</v>
      </c>
      <c r="O3262">
        <f>shipments[[#This Row],[Sales Amount]]-shipments[[#This Row],[Total Cost]]</f>
        <v>7436.25</v>
      </c>
      <c r="P3262" s="9">
        <f>shipments[[#This Row],[Profit]]/shipments[[#This Row],[Sales Amount]]</f>
        <v>0.81948921398462682</v>
      </c>
    </row>
    <row r="3263" spans="1:16" x14ac:dyDescent="1">
      <c r="A3263" t="s">
        <v>3304</v>
      </c>
      <c r="B3263" t="s">
        <v>8050</v>
      </c>
      <c r="C3263" t="s">
        <v>8029</v>
      </c>
      <c r="D3263" t="s">
        <v>8033</v>
      </c>
      <c r="E3263" s="1">
        <v>45250</v>
      </c>
      <c r="F3263">
        <v>1818</v>
      </c>
      <c r="G3263">
        <v>166</v>
      </c>
      <c r="H3263" t="s">
        <v>6</v>
      </c>
      <c r="I3263" t="str">
        <f>_xlfn.XLOOKUP(shipments[[#This Row],[SPID]],people[SPID],people[Sales_person],"NA",0)</f>
        <v>Andria Kimpton</v>
      </c>
      <c r="J3263">
        <f>YEAR(shipments[[#This Row],[Shipdate]])</f>
        <v>2023</v>
      </c>
      <c r="K3263">
        <f>MONTH(shipments[[#This Row],[Shipdate]])</f>
        <v>11</v>
      </c>
      <c r="L3263" t="str">
        <f>TEXT(shipments[[#This Row],[Shipdate]],"mmmm")</f>
        <v>November</v>
      </c>
      <c r="M3263">
        <f>_xlfn.XLOOKUP(shipments[[#This Row],[PID]],products[PID],products[Cost_per_box],"NA",0)</f>
        <v>2.76</v>
      </c>
      <c r="N3263">
        <f>shipments[[#This Row],[Boxes]]*shipments[[#This Row],[Cost Per Box]]</f>
        <v>458.15999999999997</v>
      </c>
      <c r="O3263">
        <f>shipments[[#This Row],[Sales Amount]]-shipments[[#This Row],[Total Cost]]</f>
        <v>1359.8400000000001</v>
      </c>
      <c r="P3263" s="9">
        <f>shipments[[#This Row],[Profit]]/shipments[[#This Row],[Sales Amount]]</f>
        <v>0.74798679867986806</v>
      </c>
    </row>
    <row r="3264" spans="1:16" x14ac:dyDescent="1">
      <c r="A3264" t="s">
        <v>3305</v>
      </c>
      <c r="B3264" t="s">
        <v>8050</v>
      </c>
      <c r="C3264" t="s">
        <v>8029</v>
      </c>
      <c r="D3264" t="s">
        <v>8034</v>
      </c>
      <c r="E3264" s="1">
        <v>45155</v>
      </c>
      <c r="F3264">
        <v>8727.75</v>
      </c>
      <c r="G3264">
        <v>1091</v>
      </c>
      <c r="H3264" t="s">
        <v>6</v>
      </c>
      <c r="I3264" t="str">
        <f>_xlfn.XLOOKUP(shipments[[#This Row],[SPID]],people[SPID],people[Sales_person],"NA",0)</f>
        <v>Andria Kimpton</v>
      </c>
      <c r="J3264">
        <f>YEAR(shipments[[#This Row],[Shipdate]])</f>
        <v>2023</v>
      </c>
      <c r="K3264">
        <f>MONTH(shipments[[#This Row],[Shipdate]])</f>
        <v>8</v>
      </c>
      <c r="L3264" t="str">
        <f>TEXT(shipments[[#This Row],[Shipdate]],"mmmm")</f>
        <v>August</v>
      </c>
      <c r="M3264">
        <f>_xlfn.XLOOKUP(shipments[[#This Row],[PID]],products[PID],products[Cost_per_box],"NA",0)</f>
        <v>2.76</v>
      </c>
      <c r="N3264">
        <f>shipments[[#This Row],[Boxes]]*shipments[[#This Row],[Cost Per Box]]</f>
        <v>3011.16</v>
      </c>
      <c r="O3264">
        <f>shipments[[#This Row],[Sales Amount]]-shipments[[#This Row],[Total Cost]]</f>
        <v>5716.59</v>
      </c>
      <c r="P3264" s="9">
        <f>shipments[[#This Row],[Profit]]/shipments[[#This Row],[Sales Amount]]</f>
        <v>0.6549901177279368</v>
      </c>
    </row>
    <row r="3265" spans="1:16" x14ac:dyDescent="1">
      <c r="A3265" t="s">
        <v>3306</v>
      </c>
      <c r="B3265" t="s">
        <v>8050</v>
      </c>
      <c r="C3265" t="s">
        <v>8030</v>
      </c>
      <c r="D3265" t="s">
        <v>8037</v>
      </c>
      <c r="E3265" s="1">
        <v>45551</v>
      </c>
      <c r="F3265">
        <v>8885.25</v>
      </c>
      <c r="G3265">
        <v>808</v>
      </c>
      <c r="H3265" t="s">
        <v>25</v>
      </c>
      <c r="I3265" t="str">
        <f>_xlfn.XLOOKUP(shipments[[#This Row],[SPID]],people[SPID],people[Sales_person],"NA",0)</f>
        <v>Andria Kimpton</v>
      </c>
      <c r="J3265">
        <f>YEAR(shipments[[#This Row],[Shipdate]])</f>
        <v>2024</v>
      </c>
      <c r="K3265">
        <f>MONTH(shipments[[#This Row],[Shipdate]])</f>
        <v>9</v>
      </c>
      <c r="L3265" t="str">
        <f>TEXT(shipments[[#This Row],[Shipdate]],"mmmm")</f>
        <v>September</v>
      </c>
      <c r="M3265">
        <f>_xlfn.XLOOKUP(shipments[[#This Row],[PID]],products[PID],products[Cost_per_box],"NA",0)</f>
        <v>3.32</v>
      </c>
      <c r="N3265">
        <f>shipments[[#This Row],[Boxes]]*shipments[[#This Row],[Cost Per Box]]</f>
        <v>2682.56</v>
      </c>
      <c r="O3265">
        <f>shipments[[#This Row],[Sales Amount]]-shipments[[#This Row],[Total Cost]]</f>
        <v>6202.6900000000005</v>
      </c>
      <c r="P3265" s="9">
        <f>shipments[[#This Row],[Profit]]/shipments[[#This Row],[Sales Amount]]</f>
        <v>0.69808840494077273</v>
      </c>
    </row>
    <row r="3266" spans="1:16" x14ac:dyDescent="1">
      <c r="A3266" t="s">
        <v>3307</v>
      </c>
      <c r="B3266" t="s">
        <v>8050</v>
      </c>
      <c r="C3266" t="s">
        <v>8030</v>
      </c>
      <c r="D3266" t="s">
        <v>8035</v>
      </c>
      <c r="E3266" s="1">
        <v>44971</v>
      </c>
      <c r="F3266">
        <v>3138.75</v>
      </c>
      <c r="G3266">
        <v>393</v>
      </c>
      <c r="H3266" t="s">
        <v>6</v>
      </c>
      <c r="I3266" t="str">
        <f>_xlfn.XLOOKUP(shipments[[#This Row],[SPID]],people[SPID],people[Sales_person],"NA",0)</f>
        <v>Andria Kimpton</v>
      </c>
      <c r="J3266">
        <f>YEAR(shipments[[#This Row],[Shipdate]])</f>
        <v>2023</v>
      </c>
      <c r="K3266">
        <f>MONTH(shipments[[#This Row],[Shipdate]])</f>
        <v>2</v>
      </c>
      <c r="L3266" t="str">
        <f>TEXT(shipments[[#This Row],[Shipdate]],"mmmm")</f>
        <v>February</v>
      </c>
      <c r="M3266">
        <f>_xlfn.XLOOKUP(shipments[[#This Row],[PID]],products[PID],products[Cost_per_box],"NA",0)</f>
        <v>3.32</v>
      </c>
      <c r="N3266">
        <f>shipments[[#This Row],[Boxes]]*shipments[[#This Row],[Cost Per Box]]</f>
        <v>1304.76</v>
      </c>
      <c r="O3266">
        <f>shipments[[#This Row],[Sales Amount]]-shipments[[#This Row],[Total Cost]]</f>
        <v>1833.99</v>
      </c>
      <c r="P3266" s="9">
        <f>shipments[[#This Row],[Profit]]/shipments[[#This Row],[Sales Amount]]</f>
        <v>0.58430585424133807</v>
      </c>
    </row>
    <row r="3267" spans="1:16" x14ac:dyDescent="1">
      <c r="A3267" t="s">
        <v>3308</v>
      </c>
      <c r="B3267" t="s">
        <v>8050</v>
      </c>
      <c r="C3267" t="s">
        <v>8030</v>
      </c>
      <c r="D3267" t="s">
        <v>8033</v>
      </c>
      <c r="E3267" s="1">
        <v>45317</v>
      </c>
      <c r="F3267">
        <v>6923.25</v>
      </c>
      <c r="G3267">
        <v>770</v>
      </c>
      <c r="H3267" t="s">
        <v>6</v>
      </c>
      <c r="I3267" t="str">
        <f>_xlfn.XLOOKUP(shipments[[#This Row],[SPID]],people[SPID],people[Sales_person],"NA",0)</f>
        <v>Andria Kimpton</v>
      </c>
      <c r="J3267">
        <f>YEAR(shipments[[#This Row],[Shipdate]])</f>
        <v>2024</v>
      </c>
      <c r="K3267">
        <f>MONTH(shipments[[#This Row],[Shipdate]])</f>
        <v>1</v>
      </c>
      <c r="L3267" t="str">
        <f>TEXT(shipments[[#This Row],[Shipdate]],"mmmm")</f>
        <v>January</v>
      </c>
      <c r="M3267">
        <f>_xlfn.XLOOKUP(shipments[[#This Row],[PID]],products[PID],products[Cost_per_box],"NA",0)</f>
        <v>3.32</v>
      </c>
      <c r="N3267">
        <f>shipments[[#This Row],[Boxes]]*shipments[[#This Row],[Cost Per Box]]</f>
        <v>2556.4</v>
      </c>
      <c r="O3267">
        <f>shipments[[#This Row],[Sales Amount]]-shipments[[#This Row],[Total Cost]]</f>
        <v>4366.8500000000004</v>
      </c>
      <c r="P3267" s="9">
        <f>shipments[[#This Row],[Profit]]/shipments[[#This Row],[Sales Amount]]</f>
        <v>0.63075145343588634</v>
      </c>
    </row>
    <row r="3268" spans="1:16" x14ac:dyDescent="1">
      <c r="A3268" t="s">
        <v>3309</v>
      </c>
      <c r="B3268" t="s">
        <v>8050</v>
      </c>
      <c r="C3268" t="s">
        <v>8030</v>
      </c>
      <c r="D3268" t="s">
        <v>8037</v>
      </c>
      <c r="E3268" s="1">
        <v>45489</v>
      </c>
      <c r="F3268">
        <v>101.25</v>
      </c>
      <c r="G3268">
        <v>13</v>
      </c>
      <c r="H3268" t="s">
        <v>17</v>
      </c>
      <c r="I3268" t="str">
        <f>_xlfn.XLOOKUP(shipments[[#This Row],[SPID]],people[SPID],people[Sales_person],"NA",0)</f>
        <v>Andria Kimpton</v>
      </c>
      <c r="J3268">
        <f>YEAR(shipments[[#This Row],[Shipdate]])</f>
        <v>2024</v>
      </c>
      <c r="K3268">
        <f>MONTH(shipments[[#This Row],[Shipdate]])</f>
        <v>7</v>
      </c>
      <c r="L3268" t="str">
        <f>TEXT(shipments[[#This Row],[Shipdate]],"mmmm")</f>
        <v>July</v>
      </c>
      <c r="M3268">
        <f>_xlfn.XLOOKUP(shipments[[#This Row],[PID]],products[PID],products[Cost_per_box],"NA",0)</f>
        <v>3.32</v>
      </c>
      <c r="N3268">
        <f>shipments[[#This Row],[Boxes]]*shipments[[#This Row],[Cost Per Box]]</f>
        <v>43.16</v>
      </c>
      <c r="O3268">
        <f>shipments[[#This Row],[Sales Amount]]-shipments[[#This Row],[Total Cost]]</f>
        <v>58.09</v>
      </c>
      <c r="P3268" s="9">
        <f>shipments[[#This Row],[Profit]]/shipments[[#This Row],[Sales Amount]]</f>
        <v>0.57372839506172846</v>
      </c>
    </row>
    <row r="3269" spans="1:16" x14ac:dyDescent="1">
      <c r="A3269" t="s">
        <v>3310</v>
      </c>
      <c r="B3269" t="s">
        <v>8050</v>
      </c>
      <c r="C3269" t="s">
        <v>8031</v>
      </c>
      <c r="D3269" t="s">
        <v>8035</v>
      </c>
      <c r="E3269" s="1">
        <v>45404</v>
      </c>
      <c r="F3269">
        <v>2850.75</v>
      </c>
      <c r="G3269">
        <v>136</v>
      </c>
      <c r="H3269" t="s">
        <v>6</v>
      </c>
      <c r="I3269" t="str">
        <f>_xlfn.XLOOKUP(shipments[[#This Row],[SPID]],people[SPID],people[Sales_person],"NA",0)</f>
        <v>Andria Kimpton</v>
      </c>
      <c r="J3269">
        <f>YEAR(shipments[[#This Row],[Shipdate]])</f>
        <v>2024</v>
      </c>
      <c r="K3269">
        <f>MONTH(shipments[[#This Row],[Shipdate]])</f>
        <v>4</v>
      </c>
      <c r="L3269" t="str">
        <f>TEXT(shipments[[#This Row],[Shipdate]],"mmmm")</f>
        <v>April</v>
      </c>
      <c r="M3269">
        <f>_xlfn.XLOOKUP(shipments[[#This Row],[PID]],products[PID],products[Cost_per_box],"NA",0)</f>
        <v>2.65</v>
      </c>
      <c r="N3269">
        <f>shipments[[#This Row],[Boxes]]*shipments[[#This Row],[Cost Per Box]]</f>
        <v>360.4</v>
      </c>
      <c r="O3269">
        <f>shipments[[#This Row],[Sales Amount]]-shipments[[#This Row],[Total Cost]]</f>
        <v>2490.35</v>
      </c>
      <c r="P3269" s="9">
        <f>shipments[[#This Row],[Profit]]/shipments[[#This Row],[Sales Amount]]</f>
        <v>0.87357712882574756</v>
      </c>
    </row>
    <row r="3270" spans="1:16" x14ac:dyDescent="1">
      <c r="A3270" t="s">
        <v>3311</v>
      </c>
      <c r="B3270" t="s">
        <v>8050</v>
      </c>
      <c r="C3270" t="s">
        <v>8031</v>
      </c>
      <c r="D3270" t="s">
        <v>8033</v>
      </c>
      <c r="E3270" s="1">
        <v>45440</v>
      </c>
      <c r="F3270">
        <v>4844.25</v>
      </c>
      <c r="G3270">
        <v>243</v>
      </c>
      <c r="H3270" t="s">
        <v>6</v>
      </c>
      <c r="I3270" t="str">
        <f>_xlfn.XLOOKUP(shipments[[#This Row],[SPID]],people[SPID],people[Sales_person],"NA",0)</f>
        <v>Andria Kimpton</v>
      </c>
      <c r="J3270">
        <f>YEAR(shipments[[#This Row],[Shipdate]])</f>
        <v>2024</v>
      </c>
      <c r="K3270">
        <f>MONTH(shipments[[#This Row],[Shipdate]])</f>
        <v>5</v>
      </c>
      <c r="L3270" t="str">
        <f>TEXT(shipments[[#This Row],[Shipdate]],"mmmm")</f>
        <v>May</v>
      </c>
      <c r="M3270">
        <f>_xlfn.XLOOKUP(shipments[[#This Row],[PID]],products[PID],products[Cost_per_box],"NA",0)</f>
        <v>2.65</v>
      </c>
      <c r="N3270">
        <f>shipments[[#This Row],[Boxes]]*shipments[[#This Row],[Cost Per Box]]</f>
        <v>643.94999999999993</v>
      </c>
      <c r="O3270">
        <f>shipments[[#This Row],[Sales Amount]]-shipments[[#This Row],[Total Cost]]</f>
        <v>4200.3</v>
      </c>
      <c r="P3270" s="9">
        <f>shipments[[#This Row],[Profit]]/shipments[[#This Row],[Sales Amount]]</f>
        <v>0.86706920575940549</v>
      </c>
    </row>
    <row r="3271" spans="1:16" x14ac:dyDescent="1">
      <c r="A3271" t="s">
        <v>3312</v>
      </c>
      <c r="B3271" t="s">
        <v>8050</v>
      </c>
      <c r="C3271" t="s">
        <v>8031</v>
      </c>
      <c r="D3271" t="s">
        <v>8032</v>
      </c>
      <c r="E3271" s="1">
        <v>45278</v>
      </c>
      <c r="F3271">
        <v>8916.75</v>
      </c>
      <c r="G3271">
        <v>470</v>
      </c>
      <c r="H3271" t="s">
        <v>6</v>
      </c>
      <c r="I3271" t="str">
        <f>_xlfn.XLOOKUP(shipments[[#This Row],[SPID]],people[SPID],people[Sales_person],"NA",0)</f>
        <v>Andria Kimpton</v>
      </c>
      <c r="J3271">
        <f>YEAR(shipments[[#This Row],[Shipdate]])</f>
        <v>2023</v>
      </c>
      <c r="K3271">
        <f>MONTH(shipments[[#This Row],[Shipdate]])</f>
        <v>12</v>
      </c>
      <c r="L3271" t="str">
        <f>TEXT(shipments[[#This Row],[Shipdate]],"mmmm")</f>
        <v>December</v>
      </c>
      <c r="M3271">
        <f>_xlfn.XLOOKUP(shipments[[#This Row],[PID]],products[PID],products[Cost_per_box],"NA",0)</f>
        <v>2.65</v>
      </c>
      <c r="N3271">
        <f>shipments[[#This Row],[Boxes]]*shipments[[#This Row],[Cost Per Box]]</f>
        <v>1245.5</v>
      </c>
      <c r="O3271">
        <f>shipments[[#This Row],[Sales Amount]]-shipments[[#This Row],[Total Cost]]</f>
        <v>7671.25</v>
      </c>
      <c r="P3271" s="9">
        <f>shipments[[#This Row],[Profit]]/shipments[[#This Row],[Sales Amount]]</f>
        <v>0.86031906243866885</v>
      </c>
    </row>
    <row r="3272" spans="1:16" x14ac:dyDescent="1">
      <c r="A3272" t="s">
        <v>3313</v>
      </c>
      <c r="B3272" t="s">
        <v>8050</v>
      </c>
      <c r="C3272" t="s">
        <v>8031</v>
      </c>
      <c r="D3272" t="s">
        <v>8037</v>
      </c>
      <c r="E3272" s="1">
        <v>45357</v>
      </c>
      <c r="F3272">
        <v>5598</v>
      </c>
      <c r="G3272">
        <v>255</v>
      </c>
      <c r="H3272" t="s">
        <v>6</v>
      </c>
      <c r="I3272" t="str">
        <f>_xlfn.XLOOKUP(shipments[[#This Row],[SPID]],people[SPID],people[Sales_person],"NA",0)</f>
        <v>Andria Kimpton</v>
      </c>
      <c r="J3272">
        <f>YEAR(shipments[[#This Row],[Shipdate]])</f>
        <v>2024</v>
      </c>
      <c r="K3272">
        <f>MONTH(shipments[[#This Row],[Shipdate]])</f>
        <v>3</v>
      </c>
      <c r="L3272" t="str">
        <f>TEXT(shipments[[#This Row],[Shipdate]],"mmmm")</f>
        <v>March</v>
      </c>
      <c r="M3272">
        <f>_xlfn.XLOOKUP(shipments[[#This Row],[PID]],products[PID],products[Cost_per_box],"NA",0)</f>
        <v>2.65</v>
      </c>
      <c r="N3272">
        <f>shipments[[#This Row],[Boxes]]*shipments[[#This Row],[Cost Per Box]]</f>
        <v>675.75</v>
      </c>
      <c r="O3272">
        <f>shipments[[#This Row],[Sales Amount]]-shipments[[#This Row],[Total Cost]]</f>
        <v>4922.25</v>
      </c>
      <c r="P3272" s="9">
        <f>shipments[[#This Row],[Profit]]/shipments[[#This Row],[Sales Amount]]</f>
        <v>0.87928724544480175</v>
      </c>
    </row>
    <row r="3273" spans="1:16" x14ac:dyDescent="1">
      <c r="A3273" t="s">
        <v>3314</v>
      </c>
      <c r="B3273" t="s">
        <v>8050</v>
      </c>
      <c r="C3273" t="s">
        <v>8010</v>
      </c>
      <c r="D3273" t="s">
        <v>8032</v>
      </c>
      <c r="E3273" s="1">
        <v>44950</v>
      </c>
      <c r="F3273">
        <v>7193.25</v>
      </c>
      <c r="G3273">
        <v>554</v>
      </c>
      <c r="H3273" t="s">
        <v>6</v>
      </c>
      <c r="I3273" t="str">
        <f>_xlfn.XLOOKUP(shipments[[#This Row],[SPID]],people[SPID],people[Sales_person],"NA",0)</f>
        <v>Andria Kimpton</v>
      </c>
      <c r="J3273">
        <f>YEAR(shipments[[#This Row],[Shipdate]])</f>
        <v>2023</v>
      </c>
      <c r="K3273">
        <f>MONTH(shipments[[#This Row],[Shipdate]])</f>
        <v>1</v>
      </c>
      <c r="L3273" t="str">
        <f>TEXT(shipments[[#This Row],[Shipdate]],"mmmm")</f>
        <v>January</v>
      </c>
      <c r="M3273">
        <f>_xlfn.XLOOKUP(shipments[[#This Row],[PID]],products[PID],products[Cost_per_box],"NA",0)</f>
        <v>5.26</v>
      </c>
      <c r="N3273">
        <f>shipments[[#This Row],[Boxes]]*shipments[[#This Row],[Cost Per Box]]</f>
        <v>2914.04</v>
      </c>
      <c r="O3273">
        <f>shipments[[#This Row],[Sales Amount]]-shipments[[#This Row],[Total Cost]]</f>
        <v>4279.21</v>
      </c>
      <c r="P3273" s="9">
        <f>shipments[[#This Row],[Profit]]/shipments[[#This Row],[Sales Amount]]</f>
        <v>0.59489243387898383</v>
      </c>
    </row>
    <row r="3274" spans="1:16" x14ac:dyDescent="1">
      <c r="A3274" t="s">
        <v>3315</v>
      </c>
      <c r="B3274" t="s">
        <v>8050</v>
      </c>
      <c r="C3274" t="s">
        <v>8010</v>
      </c>
      <c r="D3274" t="s">
        <v>8032</v>
      </c>
      <c r="E3274" s="1">
        <v>45047</v>
      </c>
      <c r="F3274">
        <v>9018</v>
      </c>
      <c r="G3274">
        <v>602</v>
      </c>
      <c r="H3274" t="s">
        <v>6</v>
      </c>
      <c r="I3274" t="str">
        <f>_xlfn.XLOOKUP(shipments[[#This Row],[SPID]],people[SPID],people[Sales_person],"NA",0)</f>
        <v>Andria Kimpton</v>
      </c>
      <c r="J3274">
        <f>YEAR(shipments[[#This Row],[Shipdate]])</f>
        <v>2023</v>
      </c>
      <c r="K3274">
        <f>MONTH(shipments[[#This Row],[Shipdate]])</f>
        <v>5</v>
      </c>
      <c r="L3274" t="str">
        <f>TEXT(shipments[[#This Row],[Shipdate]],"mmmm")</f>
        <v>May</v>
      </c>
      <c r="M3274">
        <f>_xlfn.XLOOKUP(shipments[[#This Row],[PID]],products[PID],products[Cost_per_box],"NA",0)</f>
        <v>5.26</v>
      </c>
      <c r="N3274">
        <f>shipments[[#This Row],[Boxes]]*shipments[[#This Row],[Cost Per Box]]</f>
        <v>3166.52</v>
      </c>
      <c r="O3274">
        <f>shipments[[#This Row],[Sales Amount]]-shipments[[#This Row],[Total Cost]]</f>
        <v>5851.48</v>
      </c>
      <c r="P3274" s="9">
        <f>shipments[[#This Row],[Profit]]/shipments[[#This Row],[Sales Amount]]</f>
        <v>0.64886671102239957</v>
      </c>
    </row>
    <row r="3275" spans="1:16" x14ac:dyDescent="1">
      <c r="A3275" t="s">
        <v>3316</v>
      </c>
      <c r="B3275" t="s">
        <v>8050</v>
      </c>
      <c r="C3275" t="s">
        <v>8010</v>
      </c>
      <c r="D3275" t="s">
        <v>8037</v>
      </c>
      <c r="E3275" s="1">
        <v>44972</v>
      </c>
      <c r="F3275">
        <v>8687.25</v>
      </c>
      <c r="G3275">
        <v>724</v>
      </c>
      <c r="H3275" t="s">
        <v>39</v>
      </c>
      <c r="I3275" t="str">
        <f>_xlfn.XLOOKUP(shipments[[#This Row],[SPID]],people[SPID],people[Sales_person],"NA",0)</f>
        <v>Andria Kimpton</v>
      </c>
      <c r="J3275">
        <f>YEAR(shipments[[#This Row],[Shipdate]])</f>
        <v>2023</v>
      </c>
      <c r="K3275">
        <f>MONTH(shipments[[#This Row],[Shipdate]])</f>
        <v>2</v>
      </c>
      <c r="L3275" t="str">
        <f>TEXT(shipments[[#This Row],[Shipdate]],"mmmm")</f>
        <v>February</v>
      </c>
      <c r="M3275">
        <f>_xlfn.XLOOKUP(shipments[[#This Row],[PID]],products[PID],products[Cost_per_box],"NA",0)</f>
        <v>5.26</v>
      </c>
      <c r="N3275">
        <f>shipments[[#This Row],[Boxes]]*shipments[[#This Row],[Cost Per Box]]</f>
        <v>3808.24</v>
      </c>
      <c r="O3275">
        <f>shipments[[#This Row],[Sales Amount]]-shipments[[#This Row],[Total Cost]]</f>
        <v>4879.01</v>
      </c>
      <c r="P3275" s="9">
        <f>shipments[[#This Row],[Profit]]/shipments[[#This Row],[Sales Amount]]</f>
        <v>0.56162882385104607</v>
      </c>
    </row>
    <row r="3276" spans="1:16" x14ac:dyDescent="1">
      <c r="A3276" t="s">
        <v>3317</v>
      </c>
      <c r="B3276" t="s">
        <v>8050</v>
      </c>
      <c r="C3276" t="s">
        <v>8010</v>
      </c>
      <c r="D3276" t="s">
        <v>8037</v>
      </c>
      <c r="E3276" s="1">
        <v>45561</v>
      </c>
      <c r="F3276">
        <v>3712.5</v>
      </c>
      <c r="G3276">
        <v>286</v>
      </c>
      <c r="H3276" t="s">
        <v>25</v>
      </c>
      <c r="I3276" t="str">
        <f>_xlfn.XLOOKUP(shipments[[#This Row],[SPID]],people[SPID],people[Sales_person],"NA",0)</f>
        <v>Andria Kimpton</v>
      </c>
      <c r="J3276">
        <f>YEAR(shipments[[#This Row],[Shipdate]])</f>
        <v>2024</v>
      </c>
      <c r="K3276">
        <f>MONTH(shipments[[#This Row],[Shipdate]])</f>
        <v>9</v>
      </c>
      <c r="L3276" t="str">
        <f>TEXT(shipments[[#This Row],[Shipdate]],"mmmm")</f>
        <v>September</v>
      </c>
      <c r="M3276">
        <f>_xlfn.XLOOKUP(shipments[[#This Row],[PID]],products[PID],products[Cost_per_box],"NA",0)</f>
        <v>5.26</v>
      </c>
      <c r="N3276">
        <f>shipments[[#This Row],[Boxes]]*shipments[[#This Row],[Cost Per Box]]</f>
        <v>1504.36</v>
      </c>
      <c r="O3276">
        <f>shipments[[#This Row],[Sales Amount]]-shipments[[#This Row],[Total Cost]]</f>
        <v>2208.1400000000003</v>
      </c>
      <c r="P3276" s="9">
        <f>shipments[[#This Row],[Profit]]/shipments[[#This Row],[Sales Amount]]</f>
        <v>0.59478518518518531</v>
      </c>
    </row>
    <row r="3277" spans="1:16" x14ac:dyDescent="1">
      <c r="A3277" t="s">
        <v>3318</v>
      </c>
      <c r="B3277" t="s">
        <v>8050</v>
      </c>
      <c r="C3277" t="s">
        <v>8011</v>
      </c>
      <c r="D3277" t="s">
        <v>8032</v>
      </c>
      <c r="E3277" s="1">
        <v>45120</v>
      </c>
      <c r="F3277">
        <v>7857</v>
      </c>
      <c r="G3277">
        <v>562</v>
      </c>
      <c r="H3277" t="s">
        <v>6</v>
      </c>
      <c r="I3277" t="str">
        <f>_xlfn.XLOOKUP(shipments[[#This Row],[SPID]],people[SPID],people[Sales_person],"NA",0)</f>
        <v>Andria Kimpton</v>
      </c>
      <c r="J3277">
        <f>YEAR(shipments[[#This Row],[Shipdate]])</f>
        <v>2023</v>
      </c>
      <c r="K3277">
        <f>MONTH(shipments[[#This Row],[Shipdate]])</f>
        <v>7</v>
      </c>
      <c r="L3277" t="str">
        <f>TEXT(shipments[[#This Row],[Shipdate]],"mmmm")</f>
        <v>July</v>
      </c>
      <c r="M3277">
        <f>_xlfn.XLOOKUP(shipments[[#This Row],[PID]],products[PID],products[Cost_per_box],"NA",0)</f>
        <v>7.48</v>
      </c>
      <c r="N3277">
        <f>shipments[[#This Row],[Boxes]]*shipments[[#This Row],[Cost Per Box]]</f>
        <v>4203.76</v>
      </c>
      <c r="O3277">
        <f>shipments[[#This Row],[Sales Amount]]-shipments[[#This Row],[Total Cost]]</f>
        <v>3653.24</v>
      </c>
      <c r="P3277" s="9">
        <f>shipments[[#This Row],[Profit]]/shipments[[#This Row],[Sales Amount]]</f>
        <v>0.4649662721140384</v>
      </c>
    </row>
    <row r="3278" spans="1:16" x14ac:dyDescent="1">
      <c r="A3278" t="s">
        <v>3319</v>
      </c>
      <c r="B3278" t="s">
        <v>8050</v>
      </c>
      <c r="C3278" t="s">
        <v>8012</v>
      </c>
      <c r="D3278" t="s">
        <v>8032</v>
      </c>
      <c r="E3278" s="1">
        <v>45313</v>
      </c>
      <c r="F3278">
        <v>10820.25</v>
      </c>
      <c r="G3278">
        <v>984</v>
      </c>
      <c r="H3278" t="s">
        <v>6</v>
      </c>
      <c r="I3278" t="str">
        <f>_xlfn.XLOOKUP(shipments[[#This Row],[SPID]],people[SPID],people[Sales_person],"NA",0)</f>
        <v>Andria Kimpton</v>
      </c>
      <c r="J3278">
        <f>YEAR(shipments[[#This Row],[Shipdate]])</f>
        <v>2024</v>
      </c>
      <c r="K3278">
        <f>MONTH(shipments[[#This Row],[Shipdate]])</f>
        <v>1</v>
      </c>
      <c r="L3278" t="str">
        <f>TEXT(shipments[[#This Row],[Shipdate]],"mmmm")</f>
        <v>January</v>
      </c>
      <c r="M3278">
        <f>_xlfn.XLOOKUP(shipments[[#This Row],[PID]],products[PID],products[Cost_per_box],"NA",0)</f>
        <v>5.15</v>
      </c>
      <c r="N3278">
        <f>shipments[[#This Row],[Boxes]]*shipments[[#This Row],[Cost Per Box]]</f>
        <v>5067.6000000000004</v>
      </c>
      <c r="O3278">
        <f>shipments[[#This Row],[Sales Amount]]-shipments[[#This Row],[Total Cost]]</f>
        <v>5752.65</v>
      </c>
      <c r="P3278" s="9">
        <f>shipments[[#This Row],[Profit]]/shipments[[#This Row],[Sales Amount]]</f>
        <v>0.53165592292229846</v>
      </c>
    </row>
    <row r="3279" spans="1:16" x14ac:dyDescent="1">
      <c r="A3279" t="s">
        <v>3320</v>
      </c>
      <c r="B3279" t="s">
        <v>8050</v>
      </c>
      <c r="C3279" t="s">
        <v>8013</v>
      </c>
      <c r="D3279" t="s">
        <v>8033</v>
      </c>
      <c r="E3279" s="1">
        <v>45495</v>
      </c>
      <c r="F3279">
        <v>9308.25</v>
      </c>
      <c r="G3279">
        <v>1330</v>
      </c>
      <c r="H3279" t="s">
        <v>17</v>
      </c>
      <c r="I3279" t="str">
        <f>_xlfn.XLOOKUP(shipments[[#This Row],[SPID]],people[SPID],people[Sales_person],"NA",0)</f>
        <v>Andria Kimpton</v>
      </c>
      <c r="J3279">
        <f>YEAR(shipments[[#This Row],[Shipdate]])</f>
        <v>2024</v>
      </c>
      <c r="K3279">
        <f>MONTH(shipments[[#This Row],[Shipdate]])</f>
        <v>7</v>
      </c>
      <c r="L3279" t="str">
        <f>TEXT(shipments[[#This Row],[Shipdate]],"mmmm")</f>
        <v>July</v>
      </c>
      <c r="M3279">
        <f>_xlfn.XLOOKUP(shipments[[#This Row],[PID]],products[PID],products[Cost_per_box],"NA",0)</f>
        <v>3.85</v>
      </c>
      <c r="N3279">
        <f>shipments[[#This Row],[Boxes]]*shipments[[#This Row],[Cost Per Box]]</f>
        <v>5120.5</v>
      </c>
      <c r="O3279">
        <f>shipments[[#This Row],[Sales Amount]]-shipments[[#This Row],[Total Cost]]</f>
        <v>4187.75</v>
      </c>
      <c r="P3279" s="9">
        <f>shipments[[#This Row],[Profit]]/shipments[[#This Row],[Sales Amount]]</f>
        <v>0.44989659710471891</v>
      </c>
    </row>
    <row r="3280" spans="1:16" x14ac:dyDescent="1">
      <c r="A3280" t="s">
        <v>3321</v>
      </c>
      <c r="B3280" t="s">
        <v>8050</v>
      </c>
      <c r="C3280" t="s">
        <v>8013</v>
      </c>
      <c r="D3280" t="s">
        <v>8033</v>
      </c>
      <c r="E3280" s="1">
        <v>45541</v>
      </c>
      <c r="F3280">
        <v>5919.75</v>
      </c>
      <c r="G3280">
        <v>658</v>
      </c>
      <c r="H3280" t="s">
        <v>25</v>
      </c>
      <c r="I3280" t="str">
        <f>_xlfn.XLOOKUP(shipments[[#This Row],[SPID]],people[SPID],people[Sales_person],"NA",0)</f>
        <v>Andria Kimpton</v>
      </c>
      <c r="J3280">
        <f>YEAR(shipments[[#This Row],[Shipdate]])</f>
        <v>2024</v>
      </c>
      <c r="K3280">
        <f>MONTH(shipments[[#This Row],[Shipdate]])</f>
        <v>9</v>
      </c>
      <c r="L3280" t="str">
        <f>TEXT(shipments[[#This Row],[Shipdate]],"mmmm")</f>
        <v>September</v>
      </c>
      <c r="M3280">
        <f>_xlfn.XLOOKUP(shipments[[#This Row],[PID]],products[PID],products[Cost_per_box],"NA",0)</f>
        <v>3.85</v>
      </c>
      <c r="N3280">
        <f>shipments[[#This Row],[Boxes]]*shipments[[#This Row],[Cost Per Box]]</f>
        <v>2533.3000000000002</v>
      </c>
      <c r="O3280">
        <f>shipments[[#This Row],[Sales Amount]]-shipments[[#This Row],[Total Cost]]</f>
        <v>3386.45</v>
      </c>
      <c r="P3280" s="9">
        <f>shipments[[#This Row],[Profit]]/shipments[[#This Row],[Sales Amount]]</f>
        <v>0.57205963089657497</v>
      </c>
    </row>
    <row r="3281" spans="1:16" x14ac:dyDescent="1">
      <c r="A3281" t="s">
        <v>3322</v>
      </c>
      <c r="B3281" t="s">
        <v>8050</v>
      </c>
      <c r="C3281" t="s">
        <v>8014</v>
      </c>
      <c r="D3281" t="s">
        <v>8034</v>
      </c>
      <c r="E3281" s="1">
        <v>45474</v>
      </c>
      <c r="F3281">
        <v>4567.5</v>
      </c>
      <c r="G3281">
        <v>571</v>
      </c>
      <c r="H3281" t="s">
        <v>17</v>
      </c>
      <c r="I3281" t="str">
        <f>_xlfn.XLOOKUP(shipments[[#This Row],[SPID]],people[SPID],people[Sales_person],"NA",0)</f>
        <v>Andria Kimpton</v>
      </c>
      <c r="J3281">
        <f>YEAR(shipments[[#This Row],[Shipdate]])</f>
        <v>2024</v>
      </c>
      <c r="K3281">
        <f>MONTH(shipments[[#This Row],[Shipdate]])</f>
        <v>7</v>
      </c>
      <c r="L3281" t="str">
        <f>TEXT(shipments[[#This Row],[Shipdate]],"mmmm")</f>
        <v>July</v>
      </c>
      <c r="M3281">
        <f>_xlfn.XLOOKUP(shipments[[#This Row],[PID]],products[PID],products[Cost_per_box],"NA",0)</f>
        <v>5.72</v>
      </c>
      <c r="N3281">
        <f>shipments[[#This Row],[Boxes]]*shipments[[#This Row],[Cost Per Box]]</f>
        <v>3266.12</v>
      </c>
      <c r="O3281">
        <f>shipments[[#This Row],[Sales Amount]]-shipments[[#This Row],[Total Cost]]</f>
        <v>1301.3800000000001</v>
      </c>
      <c r="P3281" s="9">
        <f>shipments[[#This Row],[Profit]]/shipments[[#This Row],[Sales Amount]]</f>
        <v>0.28492172961138479</v>
      </c>
    </row>
    <row r="3282" spans="1:16" x14ac:dyDescent="1">
      <c r="A3282" t="s">
        <v>3323</v>
      </c>
      <c r="B3282" t="s">
        <v>8050</v>
      </c>
      <c r="C3282" t="s">
        <v>8014</v>
      </c>
      <c r="D3282" t="s">
        <v>8033</v>
      </c>
      <c r="E3282" s="1">
        <v>45190</v>
      </c>
      <c r="F3282">
        <v>2299.5</v>
      </c>
      <c r="G3282">
        <v>460</v>
      </c>
      <c r="H3282" t="s">
        <v>6</v>
      </c>
      <c r="I3282" t="str">
        <f>_xlfn.XLOOKUP(shipments[[#This Row],[SPID]],people[SPID],people[Sales_person],"NA",0)</f>
        <v>Andria Kimpton</v>
      </c>
      <c r="J3282">
        <f>YEAR(shipments[[#This Row],[Shipdate]])</f>
        <v>2023</v>
      </c>
      <c r="K3282">
        <f>MONTH(shipments[[#This Row],[Shipdate]])</f>
        <v>9</v>
      </c>
      <c r="L3282" t="str">
        <f>TEXT(shipments[[#This Row],[Shipdate]],"mmmm")</f>
        <v>September</v>
      </c>
      <c r="M3282">
        <f>_xlfn.XLOOKUP(shipments[[#This Row],[PID]],products[PID],products[Cost_per_box],"NA",0)</f>
        <v>5.72</v>
      </c>
      <c r="N3282">
        <f>shipments[[#This Row],[Boxes]]*shipments[[#This Row],[Cost Per Box]]</f>
        <v>2631.2</v>
      </c>
      <c r="O3282">
        <f>shipments[[#This Row],[Sales Amount]]-shipments[[#This Row],[Total Cost]]</f>
        <v>-331.69999999999982</v>
      </c>
      <c r="P3282" s="9">
        <f>shipments[[#This Row],[Profit]]/shipments[[#This Row],[Sales Amount]]</f>
        <v>-0.1442487497282017</v>
      </c>
    </row>
    <row r="3283" spans="1:16" x14ac:dyDescent="1">
      <c r="A3283" t="s">
        <v>3324</v>
      </c>
      <c r="B3283" t="s">
        <v>8050</v>
      </c>
      <c r="C3283" t="s">
        <v>8014</v>
      </c>
      <c r="D3283" t="s">
        <v>8033</v>
      </c>
      <c r="E3283" s="1">
        <v>45425</v>
      </c>
      <c r="F3283">
        <v>4099.5</v>
      </c>
      <c r="G3283">
        <v>586</v>
      </c>
      <c r="H3283" t="s">
        <v>6</v>
      </c>
      <c r="I3283" t="str">
        <f>_xlfn.XLOOKUP(shipments[[#This Row],[SPID]],people[SPID],people[Sales_person],"NA",0)</f>
        <v>Andria Kimpton</v>
      </c>
      <c r="J3283">
        <f>YEAR(shipments[[#This Row],[Shipdate]])</f>
        <v>2024</v>
      </c>
      <c r="K3283">
        <f>MONTH(shipments[[#This Row],[Shipdate]])</f>
        <v>5</v>
      </c>
      <c r="L3283" t="str">
        <f>TEXT(shipments[[#This Row],[Shipdate]],"mmmm")</f>
        <v>May</v>
      </c>
      <c r="M3283">
        <f>_xlfn.XLOOKUP(shipments[[#This Row],[PID]],products[PID],products[Cost_per_box],"NA",0)</f>
        <v>5.72</v>
      </c>
      <c r="N3283">
        <f>shipments[[#This Row],[Boxes]]*shipments[[#This Row],[Cost Per Box]]</f>
        <v>3351.92</v>
      </c>
      <c r="O3283">
        <f>shipments[[#This Row],[Sales Amount]]-shipments[[#This Row],[Total Cost]]</f>
        <v>747.57999999999993</v>
      </c>
      <c r="P3283" s="9">
        <f>shipments[[#This Row],[Profit]]/shipments[[#This Row],[Sales Amount]]</f>
        <v>0.18235882424685937</v>
      </c>
    </row>
    <row r="3284" spans="1:16" x14ac:dyDescent="1">
      <c r="A3284" t="s">
        <v>3325</v>
      </c>
      <c r="B3284" t="s">
        <v>8050</v>
      </c>
      <c r="C3284" t="s">
        <v>8014</v>
      </c>
      <c r="D3284" t="s">
        <v>8037</v>
      </c>
      <c r="E3284" s="1">
        <v>45281</v>
      </c>
      <c r="F3284">
        <v>3620.25</v>
      </c>
      <c r="G3284">
        <v>403</v>
      </c>
      <c r="H3284" t="s">
        <v>6</v>
      </c>
      <c r="I3284" t="str">
        <f>_xlfn.XLOOKUP(shipments[[#This Row],[SPID]],people[SPID],people[Sales_person],"NA",0)</f>
        <v>Andria Kimpton</v>
      </c>
      <c r="J3284">
        <f>YEAR(shipments[[#This Row],[Shipdate]])</f>
        <v>2023</v>
      </c>
      <c r="K3284">
        <f>MONTH(shipments[[#This Row],[Shipdate]])</f>
        <v>12</v>
      </c>
      <c r="L3284" t="str">
        <f>TEXT(shipments[[#This Row],[Shipdate]],"mmmm")</f>
        <v>December</v>
      </c>
      <c r="M3284">
        <f>_xlfn.XLOOKUP(shipments[[#This Row],[PID]],products[PID],products[Cost_per_box],"NA",0)</f>
        <v>5.72</v>
      </c>
      <c r="N3284">
        <f>shipments[[#This Row],[Boxes]]*shipments[[#This Row],[Cost Per Box]]</f>
        <v>2305.16</v>
      </c>
      <c r="O3284">
        <f>shipments[[#This Row],[Sales Amount]]-shipments[[#This Row],[Total Cost]]</f>
        <v>1315.0900000000001</v>
      </c>
      <c r="P3284" s="9">
        <f>shipments[[#This Row],[Profit]]/shipments[[#This Row],[Sales Amount]]</f>
        <v>0.36325944340860444</v>
      </c>
    </row>
    <row r="3285" spans="1:16" x14ac:dyDescent="1">
      <c r="A3285" t="s">
        <v>3326</v>
      </c>
      <c r="B3285" t="s">
        <v>8050</v>
      </c>
      <c r="C3285" t="s">
        <v>8014</v>
      </c>
      <c r="D3285" t="s">
        <v>8032</v>
      </c>
      <c r="E3285" s="1">
        <v>45323</v>
      </c>
      <c r="F3285">
        <v>4747.5</v>
      </c>
      <c r="G3285">
        <v>950</v>
      </c>
      <c r="H3285" t="s">
        <v>6</v>
      </c>
      <c r="I3285" t="str">
        <f>_xlfn.XLOOKUP(shipments[[#This Row],[SPID]],people[SPID],people[Sales_person],"NA",0)</f>
        <v>Andria Kimpton</v>
      </c>
      <c r="J3285">
        <f>YEAR(shipments[[#This Row],[Shipdate]])</f>
        <v>2024</v>
      </c>
      <c r="K3285">
        <f>MONTH(shipments[[#This Row],[Shipdate]])</f>
        <v>2</v>
      </c>
      <c r="L3285" t="str">
        <f>TEXT(shipments[[#This Row],[Shipdate]],"mmmm")</f>
        <v>February</v>
      </c>
      <c r="M3285">
        <f>_xlfn.XLOOKUP(shipments[[#This Row],[PID]],products[PID],products[Cost_per_box],"NA",0)</f>
        <v>5.72</v>
      </c>
      <c r="N3285">
        <f>shipments[[#This Row],[Boxes]]*shipments[[#This Row],[Cost Per Box]]</f>
        <v>5434</v>
      </c>
      <c r="O3285">
        <f>shipments[[#This Row],[Sales Amount]]-shipments[[#This Row],[Total Cost]]</f>
        <v>-686.5</v>
      </c>
      <c r="P3285" s="9">
        <f>shipments[[#This Row],[Profit]]/shipments[[#This Row],[Sales Amount]]</f>
        <v>-0.14460242232754081</v>
      </c>
    </row>
    <row r="3286" spans="1:16" x14ac:dyDescent="1">
      <c r="A3286" t="s">
        <v>3327</v>
      </c>
      <c r="B3286" t="s">
        <v>8050</v>
      </c>
      <c r="C3286" t="s">
        <v>8016</v>
      </c>
      <c r="D3286" t="s">
        <v>8036</v>
      </c>
      <c r="E3286" s="1">
        <v>45219</v>
      </c>
      <c r="F3286">
        <v>5523.75</v>
      </c>
      <c r="G3286">
        <v>221</v>
      </c>
      <c r="H3286" t="s">
        <v>6</v>
      </c>
      <c r="I3286" t="str">
        <f>_xlfn.XLOOKUP(shipments[[#This Row],[SPID]],people[SPID],people[Sales_person],"NA",0)</f>
        <v>Andria Kimpton</v>
      </c>
      <c r="J3286">
        <f>YEAR(shipments[[#This Row],[Shipdate]])</f>
        <v>2023</v>
      </c>
      <c r="K3286">
        <f>MONTH(shipments[[#This Row],[Shipdate]])</f>
        <v>10</v>
      </c>
      <c r="L3286" t="str">
        <f>TEXT(shipments[[#This Row],[Shipdate]],"mmmm")</f>
        <v>October</v>
      </c>
      <c r="M3286">
        <f>_xlfn.XLOOKUP(shipments[[#This Row],[PID]],products[PID],products[Cost_per_box],"NA",0)</f>
        <v>9.94</v>
      </c>
      <c r="N3286">
        <f>shipments[[#This Row],[Boxes]]*shipments[[#This Row],[Cost Per Box]]</f>
        <v>2196.7399999999998</v>
      </c>
      <c r="O3286">
        <f>shipments[[#This Row],[Sales Amount]]-shipments[[#This Row],[Total Cost]]</f>
        <v>3327.01</v>
      </c>
      <c r="P3286" s="9">
        <f>shipments[[#This Row],[Profit]]/shipments[[#This Row],[Sales Amount]]</f>
        <v>0.60231002489250962</v>
      </c>
    </row>
    <row r="3287" spans="1:16" x14ac:dyDescent="1">
      <c r="A3287" t="s">
        <v>3328</v>
      </c>
      <c r="B3287" t="s">
        <v>8050</v>
      </c>
      <c r="C3287" t="s">
        <v>8016</v>
      </c>
      <c r="D3287" t="s">
        <v>8032</v>
      </c>
      <c r="E3287" s="1">
        <v>45110</v>
      </c>
      <c r="F3287">
        <v>5427</v>
      </c>
      <c r="G3287">
        <v>209</v>
      </c>
      <c r="H3287" t="s">
        <v>6</v>
      </c>
      <c r="I3287" t="str">
        <f>_xlfn.XLOOKUP(shipments[[#This Row],[SPID]],people[SPID],people[Sales_person],"NA",0)</f>
        <v>Andria Kimpton</v>
      </c>
      <c r="J3287">
        <f>YEAR(shipments[[#This Row],[Shipdate]])</f>
        <v>2023</v>
      </c>
      <c r="K3287">
        <f>MONTH(shipments[[#This Row],[Shipdate]])</f>
        <v>7</v>
      </c>
      <c r="L3287" t="str">
        <f>TEXT(shipments[[#This Row],[Shipdate]],"mmmm")</f>
        <v>July</v>
      </c>
      <c r="M3287">
        <f>_xlfn.XLOOKUP(shipments[[#This Row],[PID]],products[PID],products[Cost_per_box],"NA",0)</f>
        <v>9.94</v>
      </c>
      <c r="N3287">
        <f>shipments[[#This Row],[Boxes]]*shipments[[#This Row],[Cost Per Box]]</f>
        <v>2077.46</v>
      </c>
      <c r="O3287">
        <f>shipments[[#This Row],[Sales Amount]]-shipments[[#This Row],[Total Cost]]</f>
        <v>3349.54</v>
      </c>
      <c r="P3287" s="9">
        <f>shipments[[#This Row],[Profit]]/shipments[[#This Row],[Sales Amount]]</f>
        <v>0.6171991892389902</v>
      </c>
    </row>
    <row r="3288" spans="1:16" x14ac:dyDescent="1">
      <c r="A3288" t="s">
        <v>3329</v>
      </c>
      <c r="B3288" t="s">
        <v>8050</v>
      </c>
      <c r="C3288" t="s">
        <v>8017</v>
      </c>
      <c r="D3288" t="s">
        <v>8037</v>
      </c>
      <c r="E3288" s="1">
        <v>45244</v>
      </c>
      <c r="F3288">
        <v>8169.75</v>
      </c>
      <c r="G3288">
        <v>454</v>
      </c>
      <c r="H3288" t="s">
        <v>6</v>
      </c>
      <c r="I3288" t="str">
        <f>_xlfn.XLOOKUP(shipments[[#This Row],[SPID]],people[SPID],people[Sales_person],"NA",0)</f>
        <v>Andria Kimpton</v>
      </c>
      <c r="J3288">
        <f>YEAR(shipments[[#This Row],[Shipdate]])</f>
        <v>2023</v>
      </c>
      <c r="K3288">
        <f>MONTH(shipments[[#This Row],[Shipdate]])</f>
        <v>11</v>
      </c>
      <c r="L3288" t="str">
        <f>TEXT(shipments[[#This Row],[Shipdate]],"mmmm")</f>
        <v>November</v>
      </c>
      <c r="M3288">
        <f>_xlfn.XLOOKUP(shipments[[#This Row],[PID]],products[PID],products[Cost_per_box],"NA",0)</f>
        <v>7.73</v>
      </c>
      <c r="N3288">
        <f>shipments[[#This Row],[Boxes]]*shipments[[#This Row],[Cost Per Box]]</f>
        <v>3509.42</v>
      </c>
      <c r="O3288">
        <f>shipments[[#This Row],[Sales Amount]]-shipments[[#This Row],[Total Cost]]</f>
        <v>4660.33</v>
      </c>
      <c r="P3288" s="9">
        <f>shipments[[#This Row],[Profit]]/shipments[[#This Row],[Sales Amount]]</f>
        <v>0.57043728388261572</v>
      </c>
    </row>
    <row r="3289" spans="1:16" x14ac:dyDescent="1">
      <c r="A3289" t="s">
        <v>3330</v>
      </c>
      <c r="B3289" t="s">
        <v>8050</v>
      </c>
      <c r="C3289" t="s">
        <v>8019</v>
      </c>
      <c r="D3289" t="s">
        <v>8037</v>
      </c>
      <c r="E3289" s="1">
        <v>45190</v>
      </c>
      <c r="F3289">
        <v>639</v>
      </c>
      <c r="G3289">
        <v>43</v>
      </c>
      <c r="H3289" t="s">
        <v>6</v>
      </c>
      <c r="I3289" t="str">
        <f>_xlfn.XLOOKUP(shipments[[#This Row],[SPID]],people[SPID],people[Sales_person],"NA",0)</f>
        <v>Andria Kimpton</v>
      </c>
      <c r="J3289">
        <f>YEAR(shipments[[#This Row],[Shipdate]])</f>
        <v>2023</v>
      </c>
      <c r="K3289">
        <f>MONTH(shipments[[#This Row],[Shipdate]])</f>
        <v>9</v>
      </c>
      <c r="L3289" t="str">
        <f>TEXT(shipments[[#This Row],[Shipdate]],"mmmm")</f>
        <v>September</v>
      </c>
      <c r="M3289">
        <f>_xlfn.XLOOKUP(shipments[[#This Row],[PID]],products[PID],products[Cost_per_box],"NA",0)</f>
        <v>8.2200000000000006</v>
      </c>
      <c r="N3289">
        <f>shipments[[#This Row],[Boxes]]*shipments[[#This Row],[Cost Per Box]]</f>
        <v>353.46000000000004</v>
      </c>
      <c r="O3289">
        <f>shipments[[#This Row],[Sales Amount]]-shipments[[#This Row],[Total Cost]]</f>
        <v>285.53999999999996</v>
      </c>
      <c r="P3289" s="9">
        <f>shipments[[#This Row],[Profit]]/shipments[[#This Row],[Sales Amount]]</f>
        <v>0.44685446009389668</v>
      </c>
    </row>
    <row r="3290" spans="1:16" x14ac:dyDescent="1">
      <c r="A3290" t="s">
        <v>3331</v>
      </c>
      <c r="B3290" t="s">
        <v>8050</v>
      </c>
      <c r="C3290" t="s">
        <v>8019</v>
      </c>
      <c r="D3290" t="s">
        <v>8036</v>
      </c>
      <c r="E3290" s="1">
        <v>45412</v>
      </c>
      <c r="F3290">
        <v>5334.75</v>
      </c>
      <c r="G3290">
        <v>382</v>
      </c>
      <c r="H3290" t="s">
        <v>6</v>
      </c>
      <c r="I3290" t="str">
        <f>_xlfn.XLOOKUP(shipments[[#This Row],[SPID]],people[SPID],people[Sales_person],"NA",0)</f>
        <v>Andria Kimpton</v>
      </c>
      <c r="J3290">
        <f>YEAR(shipments[[#This Row],[Shipdate]])</f>
        <v>2024</v>
      </c>
      <c r="K3290">
        <f>MONTH(shipments[[#This Row],[Shipdate]])</f>
        <v>4</v>
      </c>
      <c r="L3290" t="str">
        <f>TEXT(shipments[[#This Row],[Shipdate]],"mmmm")</f>
        <v>April</v>
      </c>
      <c r="M3290">
        <f>_xlfn.XLOOKUP(shipments[[#This Row],[PID]],products[PID],products[Cost_per_box],"NA",0)</f>
        <v>8.2200000000000006</v>
      </c>
      <c r="N3290">
        <f>shipments[[#This Row],[Boxes]]*shipments[[#This Row],[Cost Per Box]]</f>
        <v>3140.0400000000004</v>
      </c>
      <c r="O3290">
        <f>shipments[[#This Row],[Sales Amount]]-shipments[[#This Row],[Total Cost]]</f>
        <v>2194.7099999999996</v>
      </c>
      <c r="P3290" s="9">
        <f>shipments[[#This Row],[Profit]]/shipments[[#This Row],[Sales Amount]]</f>
        <v>0.41139884718121739</v>
      </c>
    </row>
    <row r="3291" spans="1:16" x14ac:dyDescent="1">
      <c r="A3291" t="s">
        <v>3332</v>
      </c>
      <c r="B3291" t="s">
        <v>8050</v>
      </c>
      <c r="C3291" t="s">
        <v>8019</v>
      </c>
      <c r="D3291" t="s">
        <v>8032</v>
      </c>
      <c r="E3291" s="1">
        <v>45364</v>
      </c>
      <c r="F3291">
        <v>2652.75</v>
      </c>
      <c r="G3291">
        <v>166</v>
      </c>
      <c r="H3291" t="s">
        <v>6</v>
      </c>
      <c r="I3291" t="str">
        <f>_xlfn.XLOOKUP(shipments[[#This Row],[SPID]],people[SPID],people[Sales_person],"NA",0)</f>
        <v>Andria Kimpton</v>
      </c>
      <c r="J3291">
        <f>YEAR(shipments[[#This Row],[Shipdate]])</f>
        <v>2024</v>
      </c>
      <c r="K3291">
        <f>MONTH(shipments[[#This Row],[Shipdate]])</f>
        <v>3</v>
      </c>
      <c r="L3291" t="str">
        <f>TEXT(shipments[[#This Row],[Shipdate]],"mmmm")</f>
        <v>March</v>
      </c>
      <c r="M3291">
        <f>_xlfn.XLOOKUP(shipments[[#This Row],[PID]],products[PID],products[Cost_per_box],"NA",0)</f>
        <v>8.2200000000000006</v>
      </c>
      <c r="N3291">
        <f>shipments[[#This Row],[Boxes]]*shipments[[#This Row],[Cost Per Box]]</f>
        <v>1364.5200000000002</v>
      </c>
      <c r="O3291">
        <f>shipments[[#This Row],[Sales Amount]]-shipments[[#This Row],[Total Cost]]</f>
        <v>1288.2299999999998</v>
      </c>
      <c r="P3291" s="9">
        <f>shipments[[#This Row],[Profit]]/shipments[[#This Row],[Sales Amount]]</f>
        <v>0.48562058241447548</v>
      </c>
    </row>
    <row r="3292" spans="1:16" x14ac:dyDescent="1">
      <c r="A3292" t="s">
        <v>3333</v>
      </c>
      <c r="B3292" t="s">
        <v>8050</v>
      </c>
      <c r="C3292" t="s">
        <v>8019</v>
      </c>
      <c r="D3292" t="s">
        <v>8033</v>
      </c>
      <c r="E3292" s="1">
        <v>44963</v>
      </c>
      <c r="F3292">
        <v>11315.25</v>
      </c>
      <c r="G3292">
        <v>708</v>
      </c>
      <c r="H3292" t="s">
        <v>6</v>
      </c>
      <c r="I3292" t="str">
        <f>_xlfn.XLOOKUP(shipments[[#This Row],[SPID]],people[SPID],people[Sales_person],"NA",0)</f>
        <v>Andria Kimpton</v>
      </c>
      <c r="J3292">
        <f>YEAR(shipments[[#This Row],[Shipdate]])</f>
        <v>2023</v>
      </c>
      <c r="K3292">
        <f>MONTH(shipments[[#This Row],[Shipdate]])</f>
        <v>2</v>
      </c>
      <c r="L3292" t="str">
        <f>TEXT(shipments[[#This Row],[Shipdate]],"mmmm")</f>
        <v>February</v>
      </c>
      <c r="M3292">
        <f>_xlfn.XLOOKUP(shipments[[#This Row],[PID]],products[PID],products[Cost_per_box],"NA",0)</f>
        <v>8.2200000000000006</v>
      </c>
      <c r="N3292">
        <f>shipments[[#This Row],[Boxes]]*shipments[[#This Row],[Cost Per Box]]</f>
        <v>5819.76</v>
      </c>
      <c r="O3292">
        <f>shipments[[#This Row],[Sales Amount]]-shipments[[#This Row],[Total Cost]]</f>
        <v>5495.49</v>
      </c>
      <c r="P3292" s="9">
        <f>shipments[[#This Row],[Profit]]/shipments[[#This Row],[Sales Amount]]</f>
        <v>0.48567110757605886</v>
      </c>
    </row>
    <row r="3293" spans="1:16" x14ac:dyDescent="1">
      <c r="A3293" t="s">
        <v>3334</v>
      </c>
      <c r="B3293" t="s">
        <v>8050</v>
      </c>
      <c r="C3293" t="s">
        <v>8019</v>
      </c>
      <c r="D3293" t="s">
        <v>8034</v>
      </c>
      <c r="E3293" s="1">
        <v>45055</v>
      </c>
      <c r="F3293">
        <v>10910.25</v>
      </c>
      <c r="G3293">
        <v>682</v>
      </c>
      <c r="H3293" t="s">
        <v>6</v>
      </c>
      <c r="I3293" t="str">
        <f>_xlfn.XLOOKUP(shipments[[#This Row],[SPID]],people[SPID],people[Sales_person],"NA",0)</f>
        <v>Andria Kimpton</v>
      </c>
      <c r="J3293">
        <f>YEAR(shipments[[#This Row],[Shipdate]])</f>
        <v>2023</v>
      </c>
      <c r="K3293">
        <f>MONTH(shipments[[#This Row],[Shipdate]])</f>
        <v>5</v>
      </c>
      <c r="L3293" t="str">
        <f>TEXT(shipments[[#This Row],[Shipdate]],"mmmm")</f>
        <v>May</v>
      </c>
      <c r="M3293">
        <f>_xlfn.XLOOKUP(shipments[[#This Row],[PID]],products[PID],products[Cost_per_box],"NA",0)</f>
        <v>8.2200000000000006</v>
      </c>
      <c r="N3293">
        <f>shipments[[#This Row],[Boxes]]*shipments[[#This Row],[Cost Per Box]]</f>
        <v>5606.0400000000009</v>
      </c>
      <c r="O3293">
        <f>shipments[[#This Row],[Sales Amount]]-shipments[[#This Row],[Total Cost]]</f>
        <v>5304.2099999999991</v>
      </c>
      <c r="P3293" s="9">
        <f>shipments[[#This Row],[Profit]]/shipments[[#This Row],[Sales Amount]]</f>
        <v>0.48616759469306381</v>
      </c>
    </row>
    <row r="3294" spans="1:16" x14ac:dyDescent="1">
      <c r="A3294" t="s">
        <v>3335</v>
      </c>
      <c r="B3294" t="s">
        <v>8050</v>
      </c>
      <c r="C3294" t="s">
        <v>8019</v>
      </c>
      <c r="D3294" t="s">
        <v>8035</v>
      </c>
      <c r="E3294" s="1">
        <v>45268</v>
      </c>
      <c r="F3294">
        <v>1595.25</v>
      </c>
      <c r="G3294">
        <v>114</v>
      </c>
      <c r="H3294" t="s">
        <v>6</v>
      </c>
      <c r="I3294" t="str">
        <f>_xlfn.XLOOKUP(shipments[[#This Row],[SPID]],people[SPID],people[Sales_person],"NA",0)</f>
        <v>Andria Kimpton</v>
      </c>
      <c r="J3294">
        <f>YEAR(shipments[[#This Row],[Shipdate]])</f>
        <v>2023</v>
      </c>
      <c r="K3294">
        <f>MONTH(shipments[[#This Row],[Shipdate]])</f>
        <v>12</v>
      </c>
      <c r="L3294" t="str">
        <f>TEXT(shipments[[#This Row],[Shipdate]],"mmmm")</f>
        <v>December</v>
      </c>
      <c r="M3294">
        <f>_xlfn.XLOOKUP(shipments[[#This Row],[PID]],products[PID],products[Cost_per_box],"NA",0)</f>
        <v>8.2200000000000006</v>
      </c>
      <c r="N3294">
        <f>shipments[[#This Row],[Boxes]]*shipments[[#This Row],[Cost Per Box]]</f>
        <v>937.08</v>
      </c>
      <c r="O3294">
        <f>shipments[[#This Row],[Sales Amount]]-shipments[[#This Row],[Total Cost]]</f>
        <v>658.17</v>
      </c>
      <c r="P3294" s="9">
        <f>shipments[[#This Row],[Profit]]/shipments[[#This Row],[Sales Amount]]</f>
        <v>0.41258110014104371</v>
      </c>
    </row>
    <row r="3295" spans="1:16" x14ac:dyDescent="1">
      <c r="A3295" t="s">
        <v>3336</v>
      </c>
      <c r="B3295" t="s">
        <v>8050</v>
      </c>
      <c r="C3295" t="s">
        <v>8019</v>
      </c>
      <c r="D3295" t="s">
        <v>8033</v>
      </c>
      <c r="E3295" s="1">
        <v>45197</v>
      </c>
      <c r="F3295">
        <v>4479.75</v>
      </c>
      <c r="G3295">
        <v>299</v>
      </c>
      <c r="H3295" t="s">
        <v>6</v>
      </c>
      <c r="I3295" t="str">
        <f>_xlfn.XLOOKUP(shipments[[#This Row],[SPID]],people[SPID],people[Sales_person],"NA",0)</f>
        <v>Andria Kimpton</v>
      </c>
      <c r="J3295">
        <f>YEAR(shipments[[#This Row],[Shipdate]])</f>
        <v>2023</v>
      </c>
      <c r="K3295">
        <f>MONTH(shipments[[#This Row],[Shipdate]])</f>
        <v>9</v>
      </c>
      <c r="L3295" t="str">
        <f>TEXT(shipments[[#This Row],[Shipdate]],"mmmm")</f>
        <v>September</v>
      </c>
      <c r="M3295">
        <f>_xlfn.XLOOKUP(shipments[[#This Row],[PID]],products[PID],products[Cost_per_box],"NA",0)</f>
        <v>8.2200000000000006</v>
      </c>
      <c r="N3295">
        <f>shipments[[#This Row],[Boxes]]*shipments[[#This Row],[Cost Per Box]]</f>
        <v>2457.7800000000002</v>
      </c>
      <c r="O3295">
        <f>shipments[[#This Row],[Sales Amount]]-shipments[[#This Row],[Total Cost]]</f>
        <v>2021.9699999999998</v>
      </c>
      <c r="P3295" s="9">
        <f>shipments[[#This Row],[Profit]]/shipments[[#This Row],[Sales Amount]]</f>
        <v>0.45135777666164401</v>
      </c>
    </row>
    <row r="3296" spans="1:16" x14ac:dyDescent="1">
      <c r="A3296" t="s">
        <v>3337</v>
      </c>
      <c r="B3296" t="s">
        <v>8050</v>
      </c>
      <c r="C3296" t="s">
        <v>8021</v>
      </c>
      <c r="D3296" t="s">
        <v>8035</v>
      </c>
      <c r="E3296" s="1">
        <v>45516</v>
      </c>
      <c r="F3296">
        <v>15369.75</v>
      </c>
      <c r="G3296">
        <v>1098</v>
      </c>
      <c r="H3296" t="s">
        <v>17</v>
      </c>
      <c r="I3296" t="str">
        <f>_xlfn.XLOOKUP(shipments[[#This Row],[SPID]],people[SPID],people[Sales_person],"NA",0)</f>
        <v>Andria Kimpton</v>
      </c>
      <c r="J3296">
        <f>YEAR(shipments[[#This Row],[Shipdate]])</f>
        <v>2024</v>
      </c>
      <c r="K3296">
        <f>MONTH(shipments[[#This Row],[Shipdate]])</f>
        <v>8</v>
      </c>
      <c r="L3296" t="str">
        <f>TEXT(shipments[[#This Row],[Shipdate]],"mmmm")</f>
        <v>August</v>
      </c>
      <c r="M3296">
        <f>_xlfn.XLOOKUP(shipments[[#This Row],[PID]],products[PID],products[Cost_per_box],"NA",0)</f>
        <v>4.74</v>
      </c>
      <c r="N3296">
        <f>shipments[[#This Row],[Boxes]]*shipments[[#This Row],[Cost Per Box]]</f>
        <v>5204.5200000000004</v>
      </c>
      <c r="O3296">
        <f>shipments[[#This Row],[Sales Amount]]-shipments[[#This Row],[Total Cost]]</f>
        <v>10165.23</v>
      </c>
      <c r="P3296" s="9">
        <f>shipments[[#This Row],[Profit]]/shipments[[#This Row],[Sales Amount]]</f>
        <v>0.66137900746596401</v>
      </c>
    </row>
    <row r="3297" spans="1:16" x14ac:dyDescent="1">
      <c r="A3297" t="s">
        <v>3338</v>
      </c>
      <c r="B3297" t="s">
        <v>8050</v>
      </c>
      <c r="C3297" t="s">
        <v>8021</v>
      </c>
      <c r="D3297" t="s">
        <v>8032</v>
      </c>
      <c r="E3297" s="1">
        <v>45261</v>
      </c>
      <c r="F3297">
        <v>11445.75</v>
      </c>
      <c r="G3297">
        <v>881</v>
      </c>
      <c r="H3297" t="s">
        <v>6</v>
      </c>
      <c r="I3297" t="str">
        <f>_xlfn.XLOOKUP(shipments[[#This Row],[SPID]],people[SPID],people[Sales_person],"NA",0)</f>
        <v>Andria Kimpton</v>
      </c>
      <c r="J3297">
        <f>YEAR(shipments[[#This Row],[Shipdate]])</f>
        <v>2023</v>
      </c>
      <c r="K3297">
        <f>MONTH(shipments[[#This Row],[Shipdate]])</f>
        <v>12</v>
      </c>
      <c r="L3297" t="str">
        <f>TEXT(shipments[[#This Row],[Shipdate]],"mmmm")</f>
        <v>December</v>
      </c>
      <c r="M3297">
        <f>_xlfn.XLOOKUP(shipments[[#This Row],[PID]],products[PID],products[Cost_per_box],"NA",0)</f>
        <v>4.74</v>
      </c>
      <c r="N3297">
        <f>shipments[[#This Row],[Boxes]]*shipments[[#This Row],[Cost Per Box]]</f>
        <v>4175.9400000000005</v>
      </c>
      <c r="O3297">
        <f>shipments[[#This Row],[Sales Amount]]-shipments[[#This Row],[Total Cost]]</f>
        <v>7269.8099999999995</v>
      </c>
      <c r="P3297" s="9">
        <f>shipments[[#This Row],[Profit]]/shipments[[#This Row],[Sales Amount]]</f>
        <v>0.63515365965533055</v>
      </c>
    </row>
    <row r="3298" spans="1:16" x14ac:dyDescent="1">
      <c r="A3298" t="s">
        <v>3339</v>
      </c>
      <c r="B3298" t="s">
        <v>8050</v>
      </c>
      <c r="C3298" t="s">
        <v>8021</v>
      </c>
      <c r="D3298" t="s">
        <v>8036</v>
      </c>
      <c r="E3298" s="1">
        <v>45239</v>
      </c>
      <c r="F3298">
        <v>5685.75</v>
      </c>
      <c r="G3298">
        <v>380</v>
      </c>
      <c r="H3298" t="s">
        <v>6</v>
      </c>
      <c r="I3298" t="str">
        <f>_xlfn.XLOOKUP(shipments[[#This Row],[SPID]],people[SPID],people[Sales_person],"NA",0)</f>
        <v>Andria Kimpton</v>
      </c>
      <c r="J3298">
        <f>YEAR(shipments[[#This Row],[Shipdate]])</f>
        <v>2023</v>
      </c>
      <c r="K3298">
        <f>MONTH(shipments[[#This Row],[Shipdate]])</f>
        <v>11</v>
      </c>
      <c r="L3298" t="str">
        <f>TEXT(shipments[[#This Row],[Shipdate]],"mmmm")</f>
        <v>November</v>
      </c>
      <c r="M3298">
        <f>_xlfn.XLOOKUP(shipments[[#This Row],[PID]],products[PID],products[Cost_per_box],"NA",0)</f>
        <v>4.74</v>
      </c>
      <c r="N3298">
        <f>shipments[[#This Row],[Boxes]]*shipments[[#This Row],[Cost Per Box]]</f>
        <v>1801.2</v>
      </c>
      <c r="O3298">
        <f>shipments[[#This Row],[Sales Amount]]-shipments[[#This Row],[Total Cost]]</f>
        <v>3884.55</v>
      </c>
      <c r="P3298" s="9">
        <f>shipments[[#This Row],[Profit]]/shipments[[#This Row],[Sales Amount]]</f>
        <v>0.68320802005012538</v>
      </c>
    </row>
    <row r="3299" spans="1:16" x14ac:dyDescent="1">
      <c r="A3299" t="s">
        <v>3340</v>
      </c>
      <c r="B3299" t="s">
        <v>8050</v>
      </c>
      <c r="C3299" t="s">
        <v>8021</v>
      </c>
      <c r="D3299" t="s">
        <v>8035</v>
      </c>
      <c r="E3299" s="1">
        <v>44986</v>
      </c>
      <c r="F3299">
        <v>11452.5</v>
      </c>
      <c r="G3299">
        <v>674</v>
      </c>
      <c r="H3299" t="s">
        <v>6</v>
      </c>
      <c r="I3299" t="str">
        <f>_xlfn.XLOOKUP(shipments[[#This Row],[SPID]],people[SPID],people[Sales_person],"NA",0)</f>
        <v>Andria Kimpton</v>
      </c>
      <c r="J3299">
        <f>YEAR(shipments[[#This Row],[Shipdate]])</f>
        <v>2023</v>
      </c>
      <c r="K3299">
        <f>MONTH(shipments[[#This Row],[Shipdate]])</f>
        <v>3</v>
      </c>
      <c r="L3299" t="str">
        <f>TEXT(shipments[[#This Row],[Shipdate]],"mmmm")</f>
        <v>March</v>
      </c>
      <c r="M3299">
        <f>_xlfn.XLOOKUP(shipments[[#This Row],[PID]],products[PID],products[Cost_per_box],"NA",0)</f>
        <v>4.74</v>
      </c>
      <c r="N3299">
        <f>shipments[[#This Row],[Boxes]]*shipments[[#This Row],[Cost Per Box]]</f>
        <v>3194.76</v>
      </c>
      <c r="O3299">
        <f>shipments[[#This Row],[Sales Amount]]-shipments[[#This Row],[Total Cost]]</f>
        <v>8257.74</v>
      </c>
      <c r="P3299" s="9">
        <f>shipments[[#This Row],[Profit]]/shipments[[#This Row],[Sales Amount]]</f>
        <v>0.72104256712508186</v>
      </c>
    </row>
    <row r="3300" spans="1:16" x14ac:dyDescent="1">
      <c r="A3300" t="s">
        <v>3341</v>
      </c>
      <c r="B3300" t="s">
        <v>8050</v>
      </c>
      <c r="C3300" t="s">
        <v>8021</v>
      </c>
      <c r="D3300" t="s">
        <v>8036</v>
      </c>
      <c r="E3300" s="1">
        <v>45022</v>
      </c>
      <c r="F3300">
        <v>2634.75</v>
      </c>
      <c r="G3300">
        <v>155</v>
      </c>
      <c r="H3300" t="s">
        <v>6</v>
      </c>
      <c r="I3300" t="str">
        <f>_xlfn.XLOOKUP(shipments[[#This Row],[SPID]],people[SPID],people[Sales_person],"NA",0)</f>
        <v>Andria Kimpton</v>
      </c>
      <c r="J3300">
        <f>YEAR(shipments[[#This Row],[Shipdate]])</f>
        <v>2023</v>
      </c>
      <c r="K3300">
        <f>MONTH(shipments[[#This Row],[Shipdate]])</f>
        <v>4</v>
      </c>
      <c r="L3300" t="str">
        <f>TEXT(shipments[[#This Row],[Shipdate]],"mmmm")</f>
        <v>April</v>
      </c>
      <c r="M3300">
        <f>_xlfn.XLOOKUP(shipments[[#This Row],[PID]],products[PID],products[Cost_per_box],"NA",0)</f>
        <v>4.74</v>
      </c>
      <c r="N3300">
        <f>shipments[[#This Row],[Boxes]]*shipments[[#This Row],[Cost Per Box]]</f>
        <v>734.7</v>
      </c>
      <c r="O3300">
        <f>shipments[[#This Row],[Sales Amount]]-shipments[[#This Row],[Total Cost]]</f>
        <v>1900.05</v>
      </c>
      <c r="P3300" s="9">
        <f>shipments[[#This Row],[Profit]]/shipments[[#This Row],[Sales Amount]]</f>
        <v>0.72115001423284941</v>
      </c>
    </row>
    <row r="3301" spans="1:16" x14ac:dyDescent="1">
      <c r="A3301" t="s">
        <v>3342</v>
      </c>
      <c r="B3301" t="s">
        <v>8050</v>
      </c>
      <c r="C3301" t="s">
        <v>8022</v>
      </c>
      <c r="D3301" t="s">
        <v>8033</v>
      </c>
      <c r="E3301" s="1">
        <v>45288</v>
      </c>
      <c r="F3301">
        <v>819</v>
      </c>
      <c r="G3301">
        <v>91</v>
      </c>
      <c r="H3301" t="s">
        <v>6</v>
      </c>
      <c r="I3301" t="str">
        <f>_xlfn.XLOOKUP(shipments[[#This Row],[SPID]],people[SPID],people[Sales_person],"NA",0)</f>
        <v>Andria Kimpton</v>
      </c>
      <c r="J3301">
        <f>YEAR(shipments[[#This Row],[Shipdate]])</f>
        <v>2023</v>
      </c>
      <c r="K3301">
        <f>MONTH(shipments[[#This Row],[Shipdate]])</f>
        <v>12</v>
      </c>
      <c r="L3301" t="str">
        <f>TEXT(shipments[[#This Row],[Shipdate]],"mmmm")</f>
        <v>December</v>
      </c>
      <c r="M3301">
        <f>_xlfn.XLOOKUP(shipments[[#This Row],[PID]],products[PID],products[Cost_per_box],"NA",0)</f>
        <v>10.51</v>
      </c>
      <c r="N3301">
        <f>shipments[[#This Row],[Boxes]]*shipments[[#This Row],[Cost Per Box]]</f>
        <v>956.41</v>
      </c>
      <c r="O3301">
        <f>shipments[[#This Row],[Sales Amount]]-shipments[[#This Row],[Total Cost]]</f>
        <v>-137.40999999999997</v>
      </c>
      <c r="P3301" s="9">
        <f>shipments[[#This Row],[Profit]]/shipments[[#This Row],[Sales Amount]]</f>
        <v>-0.16777777777777775</v>
      </c>
    </row>
    <row r="3302" spans="1:16" x14ac:dyDescent="1">
      <c r="A3302" t="s">
        <v>3343</v>
      </c>
      <c r="B3302" t="s">
        <v>8050</v>
      </c>
      <c r="C3302" t="s">
        <v>8022</v>
      </c>
      <c r="D3302" t="s">
        <v>8033</v>
      </c>
      <c r="E3302" s="1">
        <v>45232</v>
      </c>
      <c r="F3302">
        <v>10617.75</v>
      </c>
      <c r="G3302">
        <v>1062</v>
      </c>
      <c r="H3302" t="s">
        <v>6</v>
      </c>
      <c r="I3302" t="str">
        <f>_xlfn.XLOOKUP(shipments[[#This Row],[SPID]],people[SPID],people[Sales_person],"NA",0)</f>
        <v>Andria Kimpton</v>
      </c>
      <c r="J3302">
        <f>YEAR(shipments[[#This Row],[Shipdate]])</f>
        <v>2023</v>
      </c>
      <c r="K3302">
        <f>MONTH(shipments[[#This Row],[Shipdate]])</f>
        <v>11</v>
      </c>
      <c r="L3302" t="str">
        <f>TEXT(shipments[[#This Row],[Shipdate]],"mmmm")</f>
        <v>November</v>
      </c>
      <c r="M3302">
        <f>_xlfn.XLOOKUP(shipments[[#This Row],[PID]],products[PID],products[Cost_per_box],"NA",0)</f>
        <v>10.51</v>
      </c>
      <c r="N3302">
        <f>shipments[[#This Row],[Boxes]]*shipments[[#This Row],[Cost Per Box]]</f>
        <v>11161.619999999999</v>
      </c>
      <c r="O3302">
        <f>shipments[[#This Row],[Sales Amount]]-shipments[[#This Row],[Total Cost]]</f>
        <v>-543.86999999999898</v>
      </c>
      <c r="P3302" s="9">
        <f>shipments[[#This Row],[Profit]]/shipments[[#This Row],[Sales Amount]]</f>
        <v>-5.1222716677262033E-2</v>
      </c>
    </row>
    <row r="3303" spans="1:16" x14ac:dyDescent="1">
      <c r="A3303" t="s">
        <v>3344</v>
      </c>
      <c r="B3303" t="s">
        <v>8050</v>
      </c>
      <c r="C3303" t="s">
        <v>8023</v>
      </c>
      <c r="D3303" t="s">
        <v>8035</v>
      </c>
      <c r="E3303" s="1">
        <v>45209</v>
      </c>
      <c r="F3303">
        <v>5069.25</v>
      </c>
      <c r="G3303">
        <v>363</v>
      </c>
      <c r="H3303" t="s">
        <v>6</v>
      </c>
      <c r="I3303" t="str">
        <f>_xlfn.XLOOKUP(shipments[[#This Row],[SPID]],people[SPID],people[Sales_person],"NA",0)</f>
        <v>Andria Kimpton</v>
      </c>
      <c r="J3303">
        <f>YEAR(shipments[[#This Row],[Shipdate]])</f>
        <v>2023</v>
      </c>
      <c r="K3303">
        <f>MONTH(shipments[[#This Row],[Shipdate]])</f>
        <v>10</v>
      </c>
      <c r="L3303" t="str">
        <f>TEXT(shipments[[#This Row],[Shipdate]],"mmmm")</f>
        <v>October</v>
      </c>
      <c r="M3303">
        <f>_xlfn.XLOOKUP(shipments[[#This Row],[PID]],products[PID],products[Cost_per_box],"NA",0)</f>
        <v>6.43</v>
      </c>
      <c r="N3303">
        <f>shipments[[#This Row],[Boxes]]*shipments[[#This Row],[Cost Per Box]]</f>
        <v>2334.0899999999997</v>
      </c>
      <c r="O3303">
        <f>shipments[[#This Row],[Sales Amount]]-shipments[[#This Row],[Total Cost]]</f>
        <v>2735.1600000000003</v>
      </c>
      <c r="P3303" s="9">
        <f>shipments[[#This Row],[Profit]]/shipments[[#This Row],[Sales Amount]]</f>
        <v>0.53955910637668303</v>
      </c>
    </row>
    <row r="3304" spans="1:16" x14ac:dyDescent="1">
      <c r="A3304" t="s">
        <v>3345</v>
      </c>
      <c r="B3304" t="s">
        <v>8050</v>
      </c>
      <c r="C3304" t="s">
        <v>8023</v>
      </c>
      <c r="D3304" t="s">
        <v>8032</v>
      </c>
      <c r="E3304" s="1">
        <v>45443</v>
      </c>
      <c r="F3304">
        <v>3150</v>
      </c>
      <c r="G3304">
        <v>186</v>
      </c>
      <c r="H3304" t="s">
        <v>6</v>
      </c>
      <c r="I3304" t="str">
        <f>_xlfn.XLOOKUP(shipments[[#This Row],[SPID]],people[SPID],people[Sales_person],"NA",0)</f>
        <v>Andria Kimpton</v>
      </c>
      <c r="J3304">
        <f>YEAR(shipments[[#This Row],[Shipdate]])</f>
        <v>2024</v>
      </c>
      <c r="K3304">
        <f>MONTH(shipments[[#This Row],[Shipdate]])</f>
        <v>5</v>
      </c>
      <c r="L3304" t="str">
        <f>TEXT(shipments[[#This Row],[Shipdate]],"mmmm")</f>
        <v>May</v>
      </c>
      <c r="M3304">
        <f>_xlfn.XLOOKUP(shipments[[#This Row],[PID]],products[PID],products[Cost_per_box],"NA",0)</f>
        <v>6.43</v>
      </c>
      <c r="N3304">
        <f>shipments[[#This Row],[Boxes]]*shipments[[#This Row],[Cost Per Box]]</f>
        <v>1195.98</v>
      </c>
      <c r="O3304">
        <f>shipments[[#This Row],[Sales Amount]]-shipments[[#This Row],[Total Cost]]</f>
        <v>1954.02</v>
      </c>
      <c r="P3304" s="9">
        <f>shipments[[#This Row],[Profit]]/shipments[[#This Row],[Sales Amount]]</f>
        <v>0.6203238095238095</v>
      </c>
    </row>
    <row r="3305" spans="1:16" x14ac:dyDescent="1">
      <c r="A3305" t="s">
        <v>3346</v>
      </c>
      <c r="B3305" t="s">
        <v>8050</v>
      </c>
      <c r="C3305" t="s">
        <v>8023</v>
      </c>
      <c r="D3305" t="s">
        <v>8032</v>
      </c>
      <c r="E3305" s="1">
        <v>45195</v>
      </c>
      <c r="F3305">
        <v>4196.25</v>
      </c>
      <c r="G3305">
        <v>280</v>
      </c>
      <c r="H3305" t="s">
        <v>6</v>
      </c>
      <c r="I3305" t="str">
        <f>_xlfn.XLOOKUP(shipments[[#This Row],[SPID]],people[SPID],people[Sales_person],"NA",0)</f>
        <v>Andria Kimpton</v>
      </c>
      <c r="J3305">
        <f>YEAR(shipments[[#This Row],[Shipdate]])</f>
        <v>2023</v>
      </c>
      <c r="K3305">
        <f>MONTH(shipments[[#This Row],[Shipdate]])</f>
        <v>9</v>
      </c>
      <c r="L3305" t="str">
        <f>TEXT(shipments[[#This Row],[Shipdate]],"mmmm")</f>
        <v>September</v>
      </c>
      <c r="M3305">
        <f>_xlfn.XLOOKUP(shipments[[#This Row],[PID]],products[PID],products[Cost_per_box],"NA",0)</f>
        <v>6.43</v>
      </c>
      <c r="N3305">
        <f>shipments[[#This Row],[Boxes]]*shipments[[#This Row],[Cost Per Box]]</f>
        <v>1800.3999999999999</v>
      </c>
      <c r="O3305">
        <f>shipments[[#This Row],[Sales Amount]]-shipments[[#This Row],[Total Cost]]</f>
        <v>2395.8500000000004</v>
      </c>
      <c r="P3305" s="9">
        <f>shipments[[#This Row],[Profit]]/shipments[[#This Row],[Sales Amount]]</f>
        <v>0.570950253202264</v>
      </c>
    </row>
    <row r="3306" spans="1:16" x14ac:dyDescent="1">
      <c r="A3306" t="s">
        <v>3347</v>
      </c>
      <c r="B3306" t="s">
        <v>8050</v>
      </c>
      <c r="C3306" t="s">
        <v>8024</v>
      </c>
      <c r="D3306" t="s">
        <v>8032</v>
      </c>
      <c r="E3306" s="1">
        <v>45000</v>
      </c>
      <c r="F3306">
        <v>1302.75</v>
      </c>
      <c r="G3306">
        <v>69</v>
      </c>
      <c r="H3306" t="s">
        <v>6</v>
      </c>
      <c r="I3306" t="str">
        <f>_xlfn.XLOOKUP(shipments[[#This Row],[SPID]],people[SPID],people[Sales_person],"NA",0)</f>
        <v>Andria Kimpton</v>
      </c>
      <c r="J3306">
        <f>YEAR(shipments[[#This Row],[Shipdate]])</f>
        <v>2023</v>
      </c>
      <c r="K3306">
        <f>MONTH(shipments[[#This Row],[Shipdate]])</f>
        <v>3</v>
      </c>
      <c r="L3306" t="str">
        <f>TEXT(shipments[[#This Row],[Shipdate]],"mmmm")</f>
        <v>March</v>
      </c>
      <c r="M3306">
        <f>_xlfn.XLOOKUP(shipments[[#This Row],[PID]],products[PID],products[Cost_per_box],"NA",0)</f>
        <v>12.41</v>
      </c>
      <c r="N3306">
        <f>shipments[[#This Row],[Boxes]]*shipments[[#This Row],[Cost Per Box]]</f>
        <v>856.29</v>
      </c>
      <c r="O3306">
        <f>shipments[[#This Row],[Sales Amount]]-shipments[[#This Row],[Total Cost]]</f>
        <v>446.46000000000004</v>
      </c>
      <c r="P3306" s="9">
        <f>shipments[[#This Row],[Profit]]/shipments[[#This Row],[Sales Amount]]</f>
        <v>0.34270581462291311</v>
      </c>
    </row>
    <row r="3307" spans="1:16" x14ac:dyDescent="1">
      <c r="A3307" t="s">
        <v>3348</v>
      </c>
      <c r="B3307" t="s">
        <v>8050</v>
      </c>
      <c r="C3307" t="s">
        <v>8024</v>
      </c>
      <c r="D3307" t="s">
        <v>8035</v>
      </c>
      <c r="E3307" s="1">
        <v>45223</v>
      </c>
      <c r="F3307">
        <v>4416.75</v>
      </c>
      <c r="G3307">
        <v>211</v>
      </c>
      <c r="H3307" t="s">
        <v>6</v>
      </c>
      <c r="I3307" t="str">
        <f>_xlfn.XLOOKUP(shipments[[#This Row],[SPID]],people[SPID],people[Sales_person],"NA",0)</f>
        <v>Andria Kimpton</v>
      </c>
      <c r="J3307">
        <f>YEAR(shipments[[#This Row],[Shipdate]])</f>
        <v>2023</v>
      </c>
      <c r="K3307">
        <f>MONTH(shipments[[#This Row],[Shipdate]])</f>
        <v>10</v>
      </c>
      <c r="L3307" t="str">
        <f>TEXT(shipments[[#This Row],[Shipdate]],"mmmm")</f>
        <v>October</v>
      </c>
      <c r="M3307">
        <f>_xlfn.XLOOKUP(shipments[[#This Row],[PID]],products[PID],products[Cost_per_box],"NA",0)</f>
        <v>12.41</v>
      </c>
      <c r="N3307">
        <f>shipments[[#This Row],[Boxes]]*shipments[[#This Row],[Cost Per Box]]</f>
        <v>2618.5100000000002</v>
      </c>
      <c r="O3307">
        <f>shipments[[#This Row],[Sales Amount]]-shipments[[#This Row],[Total Cost]]</f>
        <v>1798.2399999999998</v>
      </c>
      <c r="P3307" s="9">
        <f>shipments[[#This Row],[Profit]]/shipments[[#This Row],[Sales Amount]]</f>
        <v>0.40714099733967279</v>
      </c>
    </row>
    <row r="3308" spans="1:16" x14ac:dyDescent="1">
      <c r="A3308" t="s">
        <v>3349</v>
      </c>
      <c r="B3308" t="s">
        <v>8050</v>
      </c>
      <c r="C3308" t="s">
        <v>8025</v>
      </c>
      <c r="D3308" t="s">
        <v>8034</v>
      </c>
      <c r="E3308" s="1">
        <v>45378</v>
      </c>
      <c r="F3308">
        <v>22236.75</v>
      </c>
      <c r="G3308">
        <v>1589</v>
      </c>
      <c r="H3308" t="s">
        <v>6</v>
      </c>
      <c r="I3308" t="str">
        <f>_xlfn.XLOOKUP(shipments[[#This Row],[SPID]],people[SPID],people[Sales_person],"NA",0)</f>
        <v>Andria Kimpton</v>
      </c>
      <c r="J3308">
        <f>YEAR(shipments[[#This Row],[Shipdate]])</f>
        <v>2024</v>
      </c>
      <c r="K3308">
        <f>MONTH(shipments[[#This Row],[Shipdate]])</f>
        <v>3</v>
      </c>
      <c r="L3308" t="str">
        <f>TEXT(shipments[[#This Row],[Shipdate]],"mmmm")</f>
        <v>March</v>
      </c>
      <c r="M3308">
        <f>_xlfn.XLOOKUP(shipments[[#This Row],[PID]],products[PID],products[Cost_per_box],"NA",0)</f>
        <v>9.57</v>
      </c>
      <c r="N3308">
        <f>shipments[[#This Row],[Boxes]]*shipments[[#This Row],[Cost Per Box]]</f>
        <v>15206.73</v>
      </c>
      <c r="O3308">
        <f>shipments[[#This Row],[Sales Amount]]-shipments[[#This Row],[Total Cost]]</f>
        <v>7030.02</v>
      </c>
      <c r="P3308" s="9">
        <f>shipments[[#This Row],[Profit]]/shipments[[#This Row],[Sales Amount]]</f>
        <v>0.31614422071570714</v>
      </c>
    </row>
    <row r="3309" spans="1:16" x14ac:dyDescent="1">
      <c r="A3309" t="s">
        <v>3350</v>
      </c>
      <c r="B3309" t="s">
        <v>8050</v>
      </c>
      <c r="C3309" t="s">
        <v>8025</v>
      </c>
      <c r="D3309" t="s">
        <v>8032</v>
      </c>
      <c r="E3309" s="1">
        <v>44932</v>
      </c>
      <c r="F3309">
        <v>1532.25</v>
      </c>
      <c r="G3309">
        <v>86</v>
      </c>
      <c r="H3309" t="s">
        <v>6</v>
      </c>
      <c r="I3309" t="str">
        <f>_xlfn.XLOOKUP(shipments[[#This Row],[SPID]],people[SPID],people[Sales_person],"NA",0)</f>
        <v>Andria Kimpton</v>
      </c>
      <c r="J3309">
        <f>YEAR(shipments[[#This Row],[Shipdate]])</f>
        <v>2023</v>
      </c>
      <c r="K3309">
        <f>MONTH(shipments[[#This Row],[Shipdate]])</f>
        <v>1</v>
      </c>
      <c r="L3309" t="str">
        <f>TEXT(shipments[[#This Row],[Shipdate]],"mmmm")</f>
        <v>January</v>
      </c>
      <c r="M3309">
        <f>_xlfn.XLOOKUP(shipments[[#This Row],[PID]],products[PID],products[Cost_per_box],"NA",0)</f>
        <v>9.57</v>
      </c>
      <c r="N3309">
        <f>shipments[[#This Row],[Boxes]]*shipments[[#This Row],[Cost Per Box]]</f>
        <v>823.02</v>
      </c>
      <c r="O3309">
        <f>shipments[[#This Row],[Sales Amount]]-shipments[[#This Row],[Total Cost]]</f>
        <v>709.23</v>
      </c>
      <c r="P3309" s="9">
        <f>shipments[[#This Row],[Profit]]/shipments[[#This Row],[Sales Amount]]</f>
        <v>0.46286833088595203</v>
      </c>
    </row>
    <row r="3310" spans="1:16" x14ac:dyDescent="1">
      <c r="A3310" t="s">
        <v>3351</v>
      </c>
      <c r="B3310" t="s">
        <v>8050</v>
      </c>
      <c r="C3310" t="s">
        <v>8025</v>
      </c>
      <c r="D3310" t="s">
        <v>8033</v>
      </c>
      <c r="E3310" s="1">
        <v>45254</v>
      </c>
      <c r="F3310">
        <v>2425.5</v>
      </c>
      <c r="G3310">
        <v>162</v>
      </c>
      <c r="H3310" t="s">
        <v>6</v>
      </c>
      <c r="I3310" t="str">
        <f>_xlfn.XLOOKUP(shipments[[#This Row],[SPID]],people[SPID],people[Sales_person],"NA",0)</f>
        <v>Andria Kimpton</v>
      </c>
      <c r="J3310">
        <f>YEAR(shipments[[#This Row],[Shipdate]])</f>
        <v>2023</v>
      </c>
      <c r="K3310">
        <f>MONTH(shipments[[#This Row],[Shipdate]])</f>
        <v>11</v>
      </c>
      <c r="L3310" t="str">
        <f>TEXT(shipments[[#This Row],[Shipdate]],"mmmm")</f>
        <v>November</v>
      </c>
      <c r="M3310">
        <f>_xlfn.XLOOKUP(shipments[[#This Row],[PID]],products[PID],products[Cost_per_box],"NA",0)</f>
        <v>9.57</v>
      </c>
      <c r="N3310">
        <f>shipments[[#This Row],[Boxes]]*shipments[[#This Row],[Cost Per Box]]</f>
        <v>1550.3400000000001</v>
      </c>
      <c r="O3310">
        <f>shipments[[#This Row],[Sales Amount]]-shipments[[#This Row],[Total Cost]]</f>
        <v>875.15999999999985</v>
      </c>
      <c r="P3310" s="9">
        <f>shipments[[#This Row],[Profit]]/shipments[[#This Row],[Sales Amount]]</f>
        <v>0.36081632653061219</v>
      </c>
    </row>
    <row r="3311" spans="1:16" x14ac:dyDescent="1">
      <c r="A3311" t="s">
        <v>3352</v>
      </c>
      <c r="B3311" t="s">
        <v>8050</v>
      </c>
      <c r="C3311" t="s">
        <v>8025</v>
      </c>
      <c r="D3311" t="s">
        <v>8035</v>
      </c>
      <c r="E3311" s="1">
        <v>45565</v>
      </c>
      <c r="F3311">
        <v>3262.5</v>
      </c>
      <c r="G3311">
        <v>192</v>
      </c>
      <c r="H3311" t="s">
        <v>25</v>
      </c>
      <c r="I3311" t="str">
        <f>_xlfn.XLOOKUP(shipments[[#This Row],[SPID]],people[SPID],people[Sales_person],"NA",0)</f>
        <v>Andria Kimpton</v>
      </c>
      <c r="J3311">
        <f>YEAR(shipments[[#This Row],[Shipdate]])</f>
        <v>2024</v>
      </c>
      <c r="K3311">
        <f>MONTH(shipments[[#This Row],[Shipdate]])</f>
        <v>9</v>
      </c>
      <c r="L3311" t="str">
        <f>TEXT(shipments[[#This Row],[Shipdate]],"mmmm")</f>
        <v>September</v>
      </c>
      <c r="M3311">
        <f>_xlfn.XLOOKUP(shipments[[#This Row],[PID]],products[PID],products[Cost_per_box],"NA",0)</f>
        <v>9.57</v>
      </c>
      <c r="N3311">
        <f>shipments[[#This Row],[Boxes]]*shipments[[#This Row],[Cost Per Box]]</f>
        <v>1837.44</v>
      </c>
      <c r="O3311">
        <f>shipments[[#This Row],[Sales Amount]]-shipments[[#This Row],[Total Cost]]</f>
        <v>1425.06</v>
      </c>
      <c r="P3311" s="9">
        <f>shipments[[#This Row],[Profit]]/shipments[[#This Row],[Sales Amount]]</f>
        <v>0.43679999999999997</v>
      </c>
    </row>
    <row r="3312" spans="1:16" x14ac:dyDescent="1">
      <c r="A3312" t="s">
        <v>3353</v>
      </c>
      <c r="B3312" t="s">
        <v>8050</v>
      </c>
      <c r="C3312" t="s">
        <v>8026</v>
      </c>
      <c r="D3312" t="s">
        <v>8037</v>
      </c>
      <c r="E3312" s="1">
        <v>45300</v>
      </c>
      <c r="F3312">
        <v>6018.75</v>
      </c>
      <c r="G3312">
        <v>669</v>
      </c>
      <c r="H3312" t="s">
        <v>6</v>
      </c>
      <c r="I3312" t="str">
        <f>_xlfn.XLOOKUP(shipments[[#This Row],[SPID]],people[SPID],people[Sales_person],"NA",0)</f>
        <v>Andria Kimpton</v>
      </c>
      <c r="J3312">
        <f>YEAR(shipments[[#This Row],[Shipdate]])</f>
        <v>2024</v>
      </c>
      <c r="K3312">
        <f>MONTH(shipments[[#This Row],[Shipdate]])</f>
        <v>1</v>
      </c>
      <c r="L3312" t="str">
        <f>TEXT(shipments[[#This Row],[Shipdate]],"mmmm")</f>
        <v>January</v>
      </c>
      <c r="M3312">
        <f>_xlfn.XLOOKUP(shipments[[#This Row],[PID]],products[PID],products[Cost_per_box],"NA",0)</f>
        <v>8.43</v>
      </c>
      <c r="N3312">
        <f>shipments[[#This Row],[Boxes]]*shipments[[#This Row],[Cost Per Box]]</f>
        <v>5639.67</v>
      </c>
      <c r="O3312">
        <f>shipments[[#This Row],[Sales Amount]]-shipments[[#This Row],[Total Cost]]</f>
        <v>379.07999999999993</v>
      </c>
      <c r="P3312" s="9">
        <f>shipments[[#This Row],[Profit]]/shipments[[#This Row],[Sales Amount]]</f>
        <v>6.2983177570093446E-2</v>
      </c>
    </row>
    <row r="3313" spans="1:16" x14ac:dyDescent="1">
      <c r="A3313" t="s">
        <v>3354</v>
      </c>
      <c r="B3313" t="s">
        <v>8050</v>
      </c>
      <c r="C3313" t="s">
        <v>8026</v>
      </c>
      <c r="D3313" t="s">
        <v>8036</v>
      </c>
      <c r="E3313" s="1">
        <v>45350</v>
      </c>
      <c r="F3313">
        <v>12962.25</v>
      </c>
      <c r="G3313">
        <v>1179</v>
      </c>
      <c r="H3313" t="s">
        <v>6</v>
      </c>
      <c r="I3313" t="str">
        <f>_xlfn.XLOOKUP(shipments[[#This Row],[SPID]],people[SPID],people[Sales_person],"NA",0)</f>
        <v>Andria Kimpton</v>
      </c>
      <c r="J3313">
        <f>YEAR(shipments[[#This Row],[Shipdate]])</f>
        <v>2024</v>
      </c>
      <c r="K3313">
        <f>MONTH(shipments[[#This Row],[Shipdate]])</f>
        <v>2</v>
      </c>
      <c r="L3313" t="str">
        <f>TEXT(shipments[[#This Row],[Shipdate]],"mmmm")</f>
        <v>February</v>
      </c>
      <c r="M3313">
        <f>_xlfn.XLOOKUP(shipments[[#This Row],[PID]],products[PID],products[Cost_per_box],"NA",0)</f>
        <v>8.43</v>
      </c>
      <c r="N3313">
        <f>shipments[[#This Row],[Boxes]]*shipments[[#This Row],[Cost Per Box]]</f>
        <v>9938.9699999999993</v>
      </c>
      <c r="O3313">
        <f>shipments[[#This Row],[Sales Amount]]-shipments[[#This Row],[Total Cost]]</f>
        <v>3023.2800000000007</v>
      </c>
      <c r="P3313" s="9">
        <f>shipments[[#This Row],[Profit]]/shipments[[#This Row],[Sales Amount]]</f>
        <v>0.23323728519354284</v>
      </c>
    </row>
    <row r="3314" spans="1:16" x14ac:dyDescent="1">
      <c r="A3314" t="s">
        <v>3355</v>
      </c>
      <c r="B3314" t="s">
        <v>8050</v>
      </c>
      <c r="C3314" t="s">
        <v>8026</v>
      </c>
      <c r="D3314" t="s">
        <v>8037</v>
      </c>
      <c r="E3314" s="1">
        <v>44958</v>
      </c>
      <c r="F3314">
        <v>787.5</v>
      </c>
      <c r="G3314">
        <v>99</v>
      </c>
      <c r="H3314" t="s">
        <v>6</v>
      </c>
      <c r="I3314" t="str">
        <f>_xlfn.XLOOKUP(shipments[[#This Row],[SPID]],people[SPID],people[Sales_person],"NA",0)</f>
        <v>Andria Kimpton</v>
      </c>
      <c r="J3314">
        <f>YEAR(shipments[[#This Row],[Shipdate]])</f>
        <v>2023</v>
      </c>
      <c r="K3314">
        <f>MONTH(shipments[[#This Row],[Shipdate]])</f>
        <v>2</v>
      </c>
      <c r="L3314" t="str">
        <f>TEXT(shipments[[#This Row],[Shipdate]],"mmmm")</f>
        <v>February</v>
      </c>
      <c r="M3314">
        <f>_xlfn.XLOOKUP(shipments[[#This Row],[PID]],products[PID],products[Cost_per_box],"NA",0)</f>
        <v>8.43</v>
      </c>
      <c r="N3314">
        <f>shipments[[#This Row],[Boxes]]*shipments[[#This Row],[Cost Per Box]]</f>
        <v>834.56999999999994</v>
      </c>
      <c r="O3314">
        <f>shipments[[#This Row],[Sales Amount]]-shipments[[#This Row],[Total Cost]]</f>
        <v>-47.069999999999936</v>
      </c>
      <c r="P3314" s="9">
        <f>shipments[[#This Row],[Profit]]/shipments[[#This Row],[Sales Amount]]</f>
        <v>-5.9771428571428489E-2</v>
      </c>
    </row>
    <row r="3315" spans="1:16" x14ac:dyDescent="1">
      <c r="A3315" t="s">
        <v>3356</v>
      </c>
      <c r="B3315" t="s">
        <v>8050</v>
      </c>
      <c r="C3315" t="s">
        <v>8026</v>
      </c>
      <c r="D3315" t="s">
        <v>8035</v>
      </c>
      <c r="E3315" s="1">
        <v>45252</v>
      </c>
      <c r="F3315">
        <v>8552.25</v>
      </c>
      <c r="G3315">
        <v>778</v>
      </c>
      <c r="H3315" t="s">
        <v>6</v>
      </c>
      <c r="I3315" t="str">
        <f>_xlfn.XLOOKUP(shipments[[#This Row],[SPID]],people[SPID],people[Sales_person],"NA",0)</f>
        <v>Andria Kimpton</v>
      </c>
      <c r="J3315">
        <f>YEAR(shipments[[#This Row],[Shipdate]])</f>
        <v>2023</v>
      </c>
      <c r="K3315">
        <f>MONTH(shipments[[#This Row],[Shipdate]])</f>
        <v>11</v>
      </c>
      <c r="L3315" t="str">
        <f>TEXT(shipments[[#This Row],[Shipdate]],"mmmm")</f>
        <v>November</v>
      </c>
      <c r="M3315">
        <f>_xlfn.XLOOKUP(shipments[[#This Row],[PID]],products[PID],products[Cost_per_box],"NA",0)</f>
        <v>8.43</v>
      </c>
      <c r="N3315">
        <f>shipments[[#This Row],[Boxes]]*shipments[[#This Row],[Cost Per Box]]</f>
        <v>6558.54</v>
      </c>
      <c r="O3315">
        <f>shipments[[#This Row],[Sales Amount]]-shipments[[#This Row],[Total Cost]]</f>
        <v>1993.71</v>
      </c>
      <c r="P3315" s="9">
        <f>shipments[[#This Row],[Profit]]/shipments[[#This Row],[Sales Amount]]</f>
        <v>0.23312110848022452</v>
      </c>
    </row>
    <row r="3316" spans="1:16" x14ac:dyDescent="1">
      <c r="A3316" t="s">
        <v>3357</v>
      </c>
      <c r="B3316" t="s">
        <v>8050</v>
      </c>
      <c r="C3316" t="s">
        <v>8026</v>
      </c>
      <c r="D3316" t="s">
        <v>8037</v>
      </c>
      <c r="E3316" s="1">
        <v>45273</v>
      </c>
      <c r="F3316">
        <v>2263.5</v>
      </c>
      <c r="G3316">
        <v>227</v>
      </c>
      <c r="H3316" t="s">
        <v>6</v>
      </c>
      <c r="I3316" t="str">
        <f>_xlfn.XLOOKUP(shipments[[#This Row],[SPID]],people[SPID],people[Sales_person],"NA",0)</f>
        <v>Andria Kimpton</v>
      </c>
      <c r="J3316">
        <f>YEAR(shipments[[#This Row],[Shipdate]])</f>
        <v>2023</v>
      </c>
      <c r="K3316">
        <f>MONTH(shipments[[#This Row],[Shipdate]])</f>
        <v>12</v>
      </c>
      <c r="L3316" t="str">
        <f>TEXT(shipments[[#This Row],[Shipdate]],"mmmm")</f>
        <v>December</v>
      </c>
      <c r="M3316">
        <f>_xlfn.XLOOKUP(shipments[[#This Row],[PID]],products[PID],products[Cost_per_box],"NA",0)</f>
        <v>8.43</v>
      </c>
      <c r="N3316">
        <f>shipments[[#This Row],[Boxes]]*shipments[[#This Row],[Cost Per Box]]</f>
        <v>1913.61</v>
      </c>
      <c r="O3316">
        <f>shipments[[#This Row],[Sales Amount]]-shipments[[#This Row],[Total Cost]]</f>
        <v>349.8900000000001</v>
      </c>
      <c r="P3316" s="9">
        <f>shipments[[#This Row],[Profit]]/shipments[[#This Row],[Sales Amount]]</f>
        <v>0.15457919151756133</v>
      </c>
    </row>
    <row r="3317" spans="1:16" x14ac:dyDescent="1">
      <c r="A3317" t="s">
        <v>3358</v>
      </c>
      <c r="B3317" t="s">
        <v>8050</v>
      </c>
      <c r="C3317" t="s">
        <v>8027</v>
      </c>
      <c r="D3317" t="s">
        <v>8033</v>
      </c>
      <c r="E3317" s="1">
        <v>45139</v>
      </c>
      <c r="F3317">
        <v>2288.25</v>
      </c>
      <c r="G3317">
        <v>229</v>
      </c>
      <c r="H3317" t="s">
        <v>6</v>
      </c>
      <c r="I3317" t="str">
        <f>_xlfn.XLOOKUP(shipments[[#This Row],[SPID]],people[SPID],people[Sales_person],"NA",0)</f>
        <v>Andria Kimpton</v>
      </c>
      <c r="J3317">
        <f>YEAR(shipments[[#This Row],[Shipdate]])</f>
        <v>2023</v>
      </c>
      <c r="K3317">
        <f>MONTH(shipments[[#This Row],[Shipdate]])</f>
        <v>8</v>
      </c>
      <c r="L3317" t="str">
        <f>TEXT(shipments[[#This Row],[Shipdate]],"mmmm")</f>
        <v>August</v>
      </c>
      <c r="M3317">
        <f>_xlfn.XLOOKUP(shipments[[#This Row],[PID]],products[PID],products[Cost_per_box],"NA",0)</f>
        <v>6.8</v>
      </c>
      <c r="N3317">
        <f>shipments[[#This Row],[Boxes]]*shipments[[#This Row],[Cost Per Box]]</f>
        <v>1557.2</v>
      </c>
      <c r="O3317">
        <f>shipments[[#This Row],[Sales Amount]]-shipments[[#This Row],[Total Cost]]</f>
        <v>731.05</v>
      </c>
      <c r="P3317" s="9">
        <f>shipments[[#This Row],[Profit]]/shipments[[#This Row],[Sales Amount]]</f>
        <v>0.31947995192832951</v>
      </c>
    </row>
    <row r="3318" spans="1:16" x14ac:dyDescent="1">
      <c r="A3318" t="s">
        <v>3359</v>
      </c>
      <c r="B3318" t="s">
        <v>8050</v>
      </c>
      <c r="C3318" t="s">
        <v>8027</v>
      </c>
      <c r="D3318" t="s">
        <v>8035</v>
      </c>
      <c r="E3318" s="1">
        <v>45218</v>
      </c>
      <c r="F3318">
        <v>14375.25</v>
      </c>
      <c r="G3318">
        <v>1307</v>
      </c>
      <c r="H3318" t="s">
        <v>6</v>
      </c>
      <c r="I3318" t="str">
        <f>_xlfn.XLOOKUP(shipments[[#This Row],[SPID]],people[SPID],people[Sales_person],"NA",0)</f>
        <v>Andria Kimpton</v>
      </c>
      <c r="J3318">
        <f>YEAR(shipments[[#This Row],[Shipdate]])</f>
        <v>2023</v>
      </c>
      <c r="K3318">
        <f>MONTH(shipments[[#This Row],[Shipdate]])</f>
        <v>10</v>
      </c>
      <c r="L3318" t="str">
        <f>TEXT(shipments[[#This Row],[Shipdate]],"mmmm")</f>
        <v>October</v>
      </c>
      <c r="M3318">
        <f>_xlfn.XLOOKUP(shipments[[#This Row],[PID]],products[PID],products[Cost_per_box],"NA",0)</f>
        <v>6.8</v>
      </c>
      <c r="N3318">
        <f>shipments[[#This Row],[Boxes]]*shipments[[#This Row],[Cost Per Box]]</f>
        <v>8887.6</v>
      </c>
      <c r="O3318">
        <f>shipments[[#This Row],[Sales Amount]]-shipments[[#This Row],[Total Cost]]</f>
        <v>5487.65</v>
      </c>
      <c r="P3318" s="9">
        <f>shipments[[#This Row],[Profit]]/shipments[[#This Row],[Sales Amount]]</f>
        <v>0.38174292620997891</v>
      </c>
    </row>
    <row r="3319" spans="1:16" x14ac:dyDescent="1">
      <c r="A3319" t="s">
        <v>3360</v>
      </c>
      <c r="B3319" t="s">
        <v>8050</v>
      </c>
      <c r="C3319" t="s">
        <v>8027</v>
      </c>
      <c r="D3319" t="s">
        <v>8036</v>
      </c>
      <c r="E3319" s="1">
        <v>45292</v>
      </c>
      <c r="F3319">
        <v>8934.75</v>
      </c>
      <c r="G3319">
        <v>1117</v>
      </c>
      <c r="H3319" t="s">
        <v>6</v>
      </c>
      <c r="I3319" t="str">
        <f>_xlfn.XLOOKUP(shipments[[#This Row],[SPID]],people[SPID],people[Sales_person],"NA",0)</f>
        <v>Andria Kimpton</v>
      </c>
      <c r="J3319">
        <f>YEAR(shipments[[#This Row],[Shipdate]])</f>
        <v>2024</v>
      </c>
      <c r="K3319">
        <f>MONTH(shipments[[#This Row],[Shipdate]])</f>
        <v>1</v>
      </c>
      <c r="L3319" t="str">
        <f>TEXT(shipments[[#This Row],[Shipdate]],"mmmm")</f>
        <v>January</v>
      </c>
      <c r="M3319">
        <f>_xlfn.XLOOKUP(shipments[[#This Row],[PID]],products[PID],products[Cost_per_box],"NA",0)</f>
        <v>6.8</v>
      </c>
      <c r="N3319">
        <f>shipments[[#This Row],[Boxes]]*shipments[[#This Row],[Cost Per Box]]</f>
        <v>7595.5999999999995</v>
      </c>
      <c r="O3319">
        <f>shipments[[#This Row],[Sales Amount]]-shipments[[#This Row],[Total Cost]]</f>
        <v>1339.1500000000005</v>
      </c>
      <c r="P3319" s="9">
        <f>shipments[[#This Row],[Profit]]/shipments[[#This Row],[Sales Amount]]</f>
        <v>0.14988108229105465</v>
      </c>
    </row>
    <row r="3320" spans="1:16" x14ac:dyDescent="1">
      <c r="A3320" t="s">
        <v>3361</v>
      </c>
      <c r="B3320" t="s">
        <v>8050</v>
      </c>
      <c r="C3320" t="s">
        <v>8027</v>
      </c>
      <c r="D3320" t="s">
        <v>8035</v>
      </c>
      <c r="E3320" s="1">
        <v>45292</v>
      </c>
      <c r="F3320">
        <v>11841.75</v>
      </c>
      <c r="G3320">
        <v>1077</v>
      </c>
      <c r="H3320" t="s">
        <v>6</v>
      </c>
      <c r="I3320" t="str">
        <f>_xlfn.XLOOKUP(shipments[[#This Row],[SPID]],people[SPID],people[Sales_person],"NA",0)</f>
        <v>Andria Kimpton</v>
      </c>
      <c r="J3320">
        <f>YEAR(shipments[[#This Row],[Shipdate]])</f>
        <v>2024</v>
      </c>
      <c r="K3320">
        <f>MONTH(shipments[[#This Row],[Shipdate]])</f>
        <v>1</v>
      </c>
      <c r="L3320" t="str">
        <f>TEXT(shipments[[#This Row],[Shipdate]],"mmmm")</f>
        <v>January</v>
      </c>
      <c r="M3320">
        <f>_xlfn.XLOOKUP(shipments[[#This Row],[PID]],products[PID],products[Cost_per_box],"NA",0)</f>
        <v>6.8</v>
      </c>
      <c r="N3320">
        <f>shipments[[#This Row],[Boxes]]*shipments[[#This Row],[Cost Per Box]]</f>
        <v>7323.5999999999995</v>
      </c>
      <c r="O3320">
        <f>shipments[[#This Row],[Sales Amount]]-shipments[[#This Row],[Total Cost]]</f>
        <v>4518.1500000000005</v>
      </c>
      <c r="P3320" s="9">
        <f>shipments[[#This Row],[Profit]]/shipments[[#This Row],[Sales Amount]]</f>
        <v>0.38154411299005642</v>
      </c>
    </row>
    <row r="3321" spans="1:16" x14ac:dyDescent="1">
      <c r="A3321" t="s">
        <v>3362</v>
      </c>
      <c r="B3321" t="s">
        <v>8050</v>
      </c>
      <c r="C3321" t="s">
        <v>8027</v>
      </c>
      <c r="D3321" t="s">
        <v>8032</v>
      </c>
      <c r="E3321" s="1">
        <v>45330</v>
      </c>
      <c r="F3321">
        <v>1320.75</v>
      </c>
      <c r="G3321">
        <v>189</v>
      </c>
      <c r="H3321" t="s">
        <v>6</v>
      </c>
      <c r="I3321" t="str">
        <f>_xlfn.XLOOKUP(shipments[[#This Row],[SPID]],people[SPID],people[Sales_person],"NA",0)</f>
        <v>Andria Kimpton</v>
      </c>
      <c r="J3321">
        <f>YEAR(shipments[[#This Row],[Shipdate]])</f>
        <v>2024</v>
      </c>
      <c r="K3321">
        <f>MONTH(shipments[[#This Row],[Shipdate]])</f>
        <v>2</v>
      </c>
      <c r="L3321" t="str">
        <f>TEXT(shipments[[#This Row],[Shipdate]],"mmmm")</f>
        <v>February</v>
      </c>
      <c r="M3321">
        <f>_xlfn.XLOOKUP(shipments[[#This Row],[PID]],products[PID],products[Cost_per_box],"NA",0)</f>
        <v>6.8</v>
      </c>
      <c r="N3321">
        <f>shipments[[#This Row],[Boxes]]*shipments[[#This Row],[Cost Per Box]]</f>
        <v>1285.2</v>
      </c>
      <c r="O3321">
        <f>shipments[[#This Row],[Sales Amount]]-shipments[[#This Row],[Total Cost]]</f>
        <v>35.549999999999955</v>
      </c>
      <c r="P3321" s="9">
        <f>shipments[[#This Row],[Profit]]/shipments[[#This Row],[Sales Amount]]</f>
        <v>2.69165247018739E-2</v>
      </c>
    </row>
    <row r="3322" spans="1:16" x14ac:dyDescent="1">
      <c r="A3322" t="s">
        <v>3363</v>
      </c>
      <c r="B3322" t="s">
        <v>8050</v>
      </c>
      <c r="C3322" t="s">
        <v>8027</v>
      </c>
      <c r="D3322" t="s">
        <v>8032</v>
      </c>
      <c r="E3322" s="1">
        <v>44953</v>
      </c>
      <c r="F3322">
        <v>5503.5</v>
      </c>
      <c r="G3322">
        <v>551</v>
      </c>
      <c r="H3322" t="s">
        <v>39</v>
      </c>
      <c r="I3322" t="str">
        <f>_xlfn.XLOOKUP(shipments[[#This Row],[SPID]],people[SPID],people[Sales_person],"NA",0)</f>
        <v>Andria Kimpton</v>
      </c>
      <c r="J3322">
        <f>YEAR(shipments[[#This Row],[Shipdate]])</f>
        <v>2023</v>
      </c>
      <c r="K3322">
        <f>MONTH(shipments[[#This Row],[Shipdate]])</f>
        <v>1</v>
      </c>
      <c r="L3322" t="str">
        <f>TEXT(shipments[[#This Row],[Shipdate]],"mmmm")</f>
        <v>January</v>
      </c>
      <c r="M3322">
        <f>_xlfn.XLOOKUP(shipments[[#This Row],[PID]],products[PID],products[Cost_per_box],"NA",0)</f>
        <v>6.8</v>
      </c>
      <c r="N3322">
        <f>shipments[[#This Row],[Boxes]]*shipments[[#This Row],[Cost Per Box]]</f>
        <v>3746.7999999999997</v>
      </c>
      <c r="O3322">
        <f>shipments[[#This Row],[Sales Amount]]-shipments[[#This Row],[Total Cost]]</f>
        <v>1756.7000000000003</v>
      </c>
      <c r="P3322" s="9">
        <f>shipments[[#This Row],[Profit]]/shipments[[#This Row],[Sales Amount]]</f>
        <v>0.31919687471608982</v>
      </c>
    </row>
    <row r="3323" spans="1:16" x14ac:dyDescent="1">
      <c r="A3323" t="s">
        <v>3364</v>
      </c>
      <c r="B3323" t="s">
        <v>8050</v>
      </c>
      <c r="C3323" t="s">
        <v>8027</v>
      </c>
      <c r="D3323" t="s">
        <v>8036</v>
      </c>
      <c r="E3323" s="1">
        <v>45506</v>
      </c>
      <c r="F3323">
        <v>7566.75</v>
      </c>
      <c r="G3323">
        <v>688</v>
      </c>
      <c r="H3323" t="s">
        <v>17</v>
      </c>
      <c r="I3323" t="str">
        <f>_xlfn.XLOOKUP(shipments[[#This Row],[SPID]],people[SPID],people[Sales_person],"NA",0)</f>
        <v>Andria Kimpton</v>
      </c>
      <c r="J3323">
        <f>YEAR(shipments[[#This Row],[Shipdate]])</f>
        <v>2024</v>
      </c>
      <c r="K3323">
        <f>MONTH(shipments[[#This Row],[Shipdate]])</f>
        <v>8</v>
      </c>
      <c r="L3323" t="str">
        <f>TEXT(shipments[[#This Row],[Shipdate]],"mmmm")</f>
        <v>August</v>
      </c>
      <c r="M3323">
        <f>_xlfn.XLOOKUP(shipments[[#This Row],[PID]],products[PID],products[Cost_per_box],"NA",0)</f>
        <v>6.8</v>
      </c>
      <c r="N3323">
        <f>shipments[[#This Row],[Boxes]]*shipments[[#This Row],[Cost Per Box]]</f>
        <v>4678.3999999999996</v>
      </c>
      <c r="O3323">
        <f>shipments[[#This Row],[Sales Amount]]-shipments[[#This Row],[Total Cost]]</f>
        <v>2888.3500000000004</v>
      </c>
      <c r="P3323" s="9">
        <f>shipments[[#This Row],[Profit]]/shipments[[#This Row],[Sales Amount]]</f>
        <v>0.38171606039581069</v>
      </c>
    </row>
    <row r="3324" spans="1:16" x14ac:dyDescent="1">
      <c r="A3324" t="s">
        <v>3365</v>
      </c>
      <c r="B3324" t="s">
        <v>8050</v>
      </c>
      <c r="C3324" t="s">
        <v>8027</v>
      </c>
      <c r="D3324" t="s">
        <v>8033</v>
      </c>
      <c r="E3324" s="1">
        <v>45135</v>
      </c>
      <c r="F3324">
        <v>6356.25</v>
      </c>
      <c r="G3324">
        <v>909</v>
      </c>
      <c r="H3324" t="s">
        <v>6</v>
      </c>
      <c r="I3324" t="str">
        <f>_xlfn.XLOOKUP(shipments[[#This Row],[SPID]],people[SPID],people[Sales_person],"NA",0)</f>
        <v>Andria Kimpton</v>
      </c>
      <c r="J3324">
        <f>YEAR(shipments[[#This Row],[Shipdate]])</f>
        <v>2023</v>
      </c>
      <c r="K3324">
        <f>MONTH(shipments[[#This Row],[Shipdate]])</f>
        <v>7</v>
      </c>
      <c r="L3324" t="str">
        <f>TEXT(shipments[[#This Row],[Shipdate]],"mmmm")</f>
        <v>July</v>
      </c>
      <c r="M3324">
        <f>_xlfn.XLOOKUP(shipments[[#This Row],[PID]],products[PID],products[Cost_per_box],"NA",0)</f>
        <v>6.8</v>
      </c>
      <c r="N3324">
        <f>shipments[[#This Row],[Boxes]]*shipments[[#This Row],[Cost Per Box]]</f>
        <v>6181.2</v>
      </c>
      <c r="O3324">
        <f>shipments[[#This Row],[Sales Amount]]-shipments[[#This Row],[Total Cost]]</f>
        <v>175.05000000000018</v>
      </c>
      <c r="P3324" s="9">
        <f>shipments[[#This Row],[Profit]]/shipments[[#This Row],[Sales Amount]]</f>
        <v>2.7539823008849586E-2</v>
      </c>
    </row>
    <row r="3325" spans="1:16" x14ac:dyDescent="1">
      <c r="A3325" t="s">
        <v>3366</v>
      </c>
      <c r="B3325" t="s">
        <v>8050</v>
      </c>
      <c r="C3325" t="s">
        <v>8028</v>
      </c>
      <c r="D3325" t="s">
        <v>8032</v>
      </c>
      <c r="E3325" s="1">
        <v>45449</v>
      </c>
      <c r="F3325">
        <v>7402.5</v>
      </c>
      <c r="G3325">
        <v>297</v>
      </c>
      <c r="H3325" t="s">
        <v>6</v>
      </c>
      <c r="I3325" t="str">
        <f>_xlfn.XLOOKUP(shipments[[#This Row],[SPID]],people[SPID],people[Sales_person],"NA",0)</f>
        <v>Andria Kimpton</v>
      </c>
      <c r="J3325">
        <f>YEAR(shipments[[#This Row],[Shipdate]])</f>
        <v>2024</v>
      </c>
      <c r="K3325">
        <f>MONTH(shipments[[#This Row],[Shipdate]])</f>
        <v>6</v>
      </c>
      <c r="L3325" t="str">
        <f>TEXT(shipments[[#This Row],[Shipdate]],"mmmm")</f>
        <v>June</v>
      </c>
      <c r="M3325">
        <f>_xlfn.XLOOKUP(shipments[[#This Row],[PID]],products[PID],products[Cost_per_box],"NA",0)</f>
        <v>5.04</v>
      </c>
      <c r="N3325">
        <f>shipments[[#This Row],[Boxes]]*shipments[[#This Row],[Cost Per Box]]</f>
        <v>1496.88</v>
      </c>
      <c r="O3325">
        <f>shipments[[#This Row],[Sales Amount]]-shipments[[#This Row],[Total Cost]]</f>
        <v>5905.62</v>
      </c>
      <c r="P3325" s="9">
        <f>shipments[[#This Row],[Profit]]/shipments[[#This Row],[Sales Amount]]</f>
        <v>0.79778723404255314</v>
      </c>
    </row>
    <row r="3326" spans="1:16" x14ac:dyDescent="1">
      <c r="A3326" t="s">
        <v>3367</v>
      </c>
      <c r="B3326" t="s">
        <v>8050</v>
      </c>
      <c r="C3326" t="s">
        <v>8028</v>
      </c>
      <c r="D3326" t="s">
        <v>8032</v>
      </c>
      <c r="E3326" s="1">
        <v>45414</v>
      </c>
      <c r="F3326">
        <v>15502.5</v>
      </c>
      <c r="G3326">
        <v>575</v>
      </c>
      <c r="H3326" t="s">
        <v>6</v>
      </c>
      <c r="I3326" t="str">
        <f>_xlfn.XLOOKUP(shipments[[#This Row],[SPID]],people[SPID],people[Sales_person],"NA",0)</f>
        <v>Andria Kimpton</v>
      </c>
      <c r="J3326">
        <f>YEAR(shipments[[#This Row],[Shipdate]])</f>
        <v>2024</v>
      </c>
      <c r="K3326">
        <f>MONTH(shipments[[#This Row],[Shipdate]])</f>
        <v>5</v>
      </c>
      <c r="L3326" t="str">
        <f>TEXT(shipments[[#This Row],[Shipdate]],"mmmm")</f>
        <v>May</v>
      </c>
      <c r="M3326">
        <f>_xlfn.XLOOKUP(shipments[[#This Row],[PID]],products[PID],products[Cost_per_box],"NA",0)</f>
        <v>5.04</v>
      </c>
      <c r="N3326">
        <f>shipments[[#This Row],[Boxes]]*shipments[[#This Row],[Cost Per Box]]</f>
        <v>2898</v>
      </c>
      <c r="O3326">
        <f>shipments[[#This Row],[Sales Amount]]-shipments[[#This Row],[Total Cost]]</f>
        <v>12604.5</v>
      </c>
      <c r="P3326" s="9">
        <f>shipments[[#This Row],[Profit]]/shipments[[#This Row],[Sales Amount]]</f>
        <v>0.81306240928882434</v>
      </c>
    </row>
    <row r="3327" spans="1:16" x14ac:dyDescent="1">
      <c r="A3327" t="s">
        <v>3368</v>
      </c>
      <c r="B3327" t="s">
        <v>8050</v>
      </c>
      <c r="C3327" t="s">
        <v>8028</v>
      </c>
      <c r="D3327" t="s">
        <v>8033</v>
      </c>
      <c r="E3327" s="1">
        <v>45083</v>
      </c>
      <c r="F3327">
        <v>630</v>
      </c>
      <c r="G3327">
        <v>25</v>
      </c>
      <c r="H3327" t="s">
        <v>6</v>
      </c>
      <c r="I3327" t="str">
        <f>_xlfn.XLOOKUP(shipments[[#This Row],[SPID]],people[SPID],people[Sales_person],"NA",0)</f>
        <v>Andria Kimpton</v>
      </c>
      <c r="J3327">
        <f>YEAR(shipments[[#This Row],[Shipdate]])</f>
        <v>2023</v>
      </c>
      <c r="K3327">
        <f>MONTH(shipments[[#This Row],[Shipdate]])</f>
        <v>6</v>
      </c>
      <c r="L3327" t="str">
        <f>TEXT(shipments[[#This Row],[Shipdate]],"mmmm")</f>
        <v>June</v>
      </c>
      <c r="M3327">
        <f>_xlfn.XLOOKUP(shipments[[#This Row],[PID]],products[PID],products[Cost_per_box],"NA",0)</f>
        <v>5.04</v>
      </c>
      <c r="N3327">
        <f>shipments[[#This Row],[Boxes]]*shipments[[#This Row],[Cost Per Box]]</f>
        <v>126</v>
      </c>
      <c r="O3327">
        <f>shipments[[#This Row],[Sales Amount]]-shipments[[#This Row],[Total Cost]]</f>
        <v>504</v>
      </c>
      <c r="P3327" s="9">
        <f>shipments[[#This Row],[Profit]]/shipments[[#This Row],[Sales Amount]]</f>
        <v>0.8</v>
      </c>
    </row>
    <row r="3328" spans="1:16" x14ac:dyDescent="1">
      <c r="A3328" t="s">
        <v>3369</v>
      </c>
      <c r="B3328" t="s">
        <v>8050</v>
      </c>
      <c r="C3328" t="s">
        <v>8029</v>
      </c>
      <c r="D3328" t="s">
        <v>8037</v>
      </c>
      <c r="E3328" s="1">
        <v>45135</v>
      </c>
      <c r="F3328">
        <v>1289.25</v>
      </c>
      <c r="G3328">
        <v>144</v>
      </c>
      <c r="H3328" t="s">
        <v>6</v>
      </c>
      <c r="I3328" t="str">
        <f>_xlfn.XLOOKUP(shipments[[#This Row],[SPID]],people[SPID],people[Sales_person],"NA",0)</f>
        <v>Andria Kimpton</v>
      </c>
      <c r="J3328">
        <f>YEAR(shipments[[#This Row],[Shipdate]])</f>
        <v>2023</v>
      </c>
      <c r="K3328">
        <f>MONTH(shipments[[#This Row],[Shipdate]])</f>
        <v>7</v>
      </c>
      <c r="L3328" t="str">
        <f>TEXT(shipments[[#This Row],[Shipdate]],"mmmm")</f>
        <v>July</v>
      </c>
      <c r="M3328">
        <f>_xlfn.XLOOKUP(shipments[[#This Row],[PID]],products[PID],products[Cost_per_box],"NA",0)</f>
        <v>2.76</v>
      </c>
      <c r="N3328">
        <f>shipments[[#This Row],[Boxes]]*shipments[[#This Row],[Cost Per Box]]</f>
        <v>397.43999999999994</v>
      </c>
      <c r="O3328">
        <f>shipments[[#This Row],[Sales Amount]]-shipments[[#This Row],[Total Cost]]</f>
        <v>891.81000000000006</v>
      </c>
      <c r="P3328" s="9">
        <f>shipments[[#This Row],[Profit]]/shipments[[#This Row],[Sales Amount]]</f>
        <v>0.69172774869109954</v>
      </c>
    </row>
    <row r="3329" spans="1:16" x14ac:dyDescent="1">
      <c r="A3329" t="s">
        <v>3370</v>
      </c>
      <c r="B3329" t="s">
        <v>8050</v>
      </c>
      <c r="C3329" t="s">
        <v>8030</v>
      </c>
      <c r="D3329" t="s">
        <v>8033</v>
      </c>
      <c r="E3329" s="1">
        <v>45544</v>
      </c>
      <c r="F3329">
        <v>2061</v>
      </c>
      <c r="G3329">
        <v>188</v>
      </c>
      <c r="H3329" t="s">
        <v>25</v>
      </c>
      <c r="I3329" t="str">
        <f>_xlfn.XLOOKUP(shipments[[#This Row],[SPID]],people[SPID],people[Sales_person],"NA",0)</f>
        <v>Andria Kimpton</v>
      </c>
      <c r="J3329">
        <f>YEAR(shipments[[#This Row],[Shipdate]])</f>
        <v>2024</v>
      </c>
      <c r="K3329">
        <f>MONTH(shipments[[#This Row],[Shipdate]])</f>
        <v>9</v>
      </c>
      <c r="L3329" t="str">
        <f>TEXT(shipments[[#This Row],[Shipdate]],"mmmm")</f>
        <v>September</v>
      </c>
      <c r="M3329">
        <f>_xlfn.XLOOKUP(shipments[[#This Row],[PID]],products[PID],products[Cost_per_box],"NA",0)</f>
        <v>3.32</v>
      </c>
      <c r="N3329">
        <f>shipments[[#This Row],[Boxes]]*shipments[[#This Row],[Cost Per Box]]</f>
        <v>624.16</v>
      </c>
      <c r="O3329">
        <f>shipments[[#This Row],[Sales Amount]]-shipments[[#This Row],[Total Cost]]</f>
        <v>1436.8400000000001</v>
      </c>
      <c r="P3329" s="9">
        <f>shipments[[#This Row],[Profit]]/shipments[[#This Row],[Sales Amount]]</f>
        <v>0.69715672003881612</v>
      </c>
    </row>
    <row r="3330" spans="1:16" x14ac:dyDescent="1">
      <c r="A3330" t="s">
        <v>3371</v>
      </c>
      <c r="B3330" t="s">
        <v>8050</v>
      </c>
      <c r="C3330" t="s">
        <v>8030</v>
      </c>
      <c r="D3330" t="s">
        <v>8037</v>
      </c>
      <c r="E3330" s="1">
        <v>45286</v>
      </c>
      <c r="F3330">
        <v>69.75</v>
      </c>
      <c r="G3330">
        <v>7</v>
      </c>
      <c r="H3330" t="s">
        <v>6</v>
      </c>
      <c r="I3330" t="str">
        <f>_xlfn.XLOOKUP(shipments[[#This Row],[SPID]],people[SPID],people[Sales_person],"NA",0)</f>
        <v>Andria Kimpton</v>
      </c>
      <c r="J3330">
        <f>YEAR(shipments[[#This Row],[Shipdate]])</f>
        <v>2023</v>
      </c>
      <c r="K3330">
        <f>MONTH(shipments[[#This Row],[Shipdate]])</f>
        <v>12</v>
      </c>
      <c r="L3330" t="str">
        <f>TEXT(shipments[[#This Row],[Shipdate]],"mmmm")</f>
        <v>December</v>
      </c>
      <c r="M3330">
        <f>_xlfn.XLOOKUP(shipments[[#This Row],[PID]],products[PID],products[Cost_per_box],"NA",0)</f>
        <v>3.32</v>
      </c>
      <c r="N3330">
        <f>shipments[[#This Row],[Boxes]]*shipments[[#This Row],[Cost Per Box]]</f>
        <v>23.24</v>
      </c>
      <c r="O3330">
        <f>shipments[[#This Row],[Sales Amount]]-shipments[[#This Row],[Total Cost]]</f>
        <v>46.510000000000005</v>
      </c>
      <c r="P3330" s="9">
        <f>shipments[[#This Row],[Profit]]/shipments[[#This Row],[Sales Amount]]</f>
        <v>0.66681003584229404</v>
      </c>
    </row>
    <row r="3331" spans="1:16" x14ac:dyDescent="1">
      <c r="A3331" t="s">
        <v>3372</v>
      </c>
      <c r="B3331" t="s">
        <v>8050</v>
      </c>
      <c r="C3331" t="s">
        <v>8030</v>
      </c>
      <c r="D3331" t="s">
        <v>8032</v>
      </c>
      <c r="E3331" s="1">
        <v>45126</v>
      </c>
      <c r="F3331">
        <v>8347.5</v>
      </c>
      <c r="G3331">
        <v>759</v>
      </c>
      <c r="H3331" t="s">
        <v>6</v>
      </c>
      <c r="I3331" t="str">
        <f>_xlfn.XLOOKUP(shipments[[#This Row],[SPID]],people[SPID],people[Sales_person],"NA",0)</f>
        <v>Andria Kimpton</v>
      </c>
      <c r="J3331">
        <f>YEAR(shipments[[#This Row],[Shipdate]])</f>
        <v>2023</v>
      </c>
      <c r="K3331">
        <f>MONTH(shipments[[#This Row],[Shipdate]])</f>
        <v>7</v>
      </c>
      <c r="L3331" t="str">
        <f>TEXT(shipments[[#This Row],[Shipdate]],"mmmm")</f>
        <v>July</v>
      </c>
      <c r="M3331">
        <f>_xlfn.XLOOKUP(shipments[[#This Row],[PID]],products[PID],products[Cost_per_box],"NA",0)</f>
        <v>3.32</v>
      </c>
      <c r="N3331">
        <f>shipments[[#This Row],[Boxes]]*shipments[[#This Row],[Cost Per Box]]</f>
        <v>2519.8799999999997</v>
      </c>
      <c r="O3331">
        <f>shipments[[#This Row],[Sales Amount]]-shipments[[#This Row],[Total Cost]]</f>
        <v>5827.6200000000008</v>
      </c>
      <c r="P3331" s="9">
        <f>shipments[[#This Row],[Profit]]/shipments[[#This Row],[Sales Amount]]</f>
        <v>0.69812758310871526</v>
      </c>
    </row>
    <row r="3332" spans="1:16" x14ac:dyDescent="1">
      <c r="A3332" t="s">
        <v>3373</v>
      </c>
      <c r="B3332" t="s">
        <v>8050</v>
      </c>
      <c r="C3332" t="s">
        <v>8030</v>
      </c>
      <c r="D3332" t="s">
        <v>8035</v>
      </c>
      <c r="E3332" s="1">
        <v>45120</v>
      </c>
      <c r="F3332">
        <v>1923.75</v>
      </c>
      <c r="G3332">
        <v>214</v>
      </c>
      <c r="H3332" t="s">
        <v>6</v>
      </c>
      <c r="I3332" t="str">
        <f>_xlfn.XLOOKUP(shipments[[#This Row],[SPID]],people[SPID],people[Sales_person],"NA",0)</f>
        <v>Andria Kimpton</v>
      </c>
      <c r="J3332">
        <f>YEAR(shipments[[#This Row],[Shipdate]])</f>
        <v>2023</v>
      </c>
      <c r="K3332">
        <f>MONTH(shipments[[#This Row],[Shipdate]])</f>
        <v>7</v>
      </c>
      <c r="L3332" t="str">
        <f>TEXT(shipments[[#This Row],[Shipdate]],"mmmm")</f>
        <v>July</v>
      </c>
      <c r="M3332">
        <f>_xlfn.XLOOKUP(shipments[[#This Row],[PID]],products[PID],products[Cost_per_box],"NA",0)</f>
        <v>3.32</v>
      </c>
      <c r="N3332">
        <f>shipments[[#This Row],[Boxes]]*shipments[[#This Row],[Cost Per Box]]</f>
        <v>710.48</v>
      </c>
      <c r="O3332">
        <f>shipments[[#This Row],[Sales Amount]]-shipments[[#This Row],[Total Cost]]</f>
        <v>1213.27</v>
      </c>
      <c r="P3332" s="9">
        <f>shipments[[#This Row],[Profit]]/shipments[[#This Row],[Sales Amount]]</f>
        <v>0.63067966211825865</v>
      </c>
    </row>
    <row r="3333" spans="1:16" x14ac:dyDescent="1">
      <c r="A3333" t="s">
        <v>3374</v>
      </c>
      <c r="B3333" t="s">
        <v>8050</v>
      </c>
      <c r="C3333" t="s">
        <v>8030</v>
      </c>
      <c r="D3333" t="s">
        <v>8037</v>
      </c>
      <c r="E3333" s="1">
        <v>45328</v>
      </c>
      <c r="F3333">
        <v>1422</v>
      </c>
      <c r="G3333">
        <v>204</v>
      </c>
      <c r="H3333" t="s">
        <v>6</v>
      </c>
      <c r="I3333" t="str">
        <f>_xlfn.XLOOKUP(shipments[[#This Row],[SPID]],people[SPID],people[Sales_person],"NA",0)</f>
        <v>Andria Kimpton</v>
      </c>
      <c r="J3333">
        <f>YEAR(shipments[[#This Row],[Shipdate]])</f>
        <v>2024</v>
      </c>
      <c r="K3333">
        <f>MONTH(shipments[[#This Row],[Shipdate]])</f>
        <v>2</v>
      </c>
      <c r="L3333" t="str">
        <f>TEXT(shipments[[#This Row],[Shipdate]],"mmmm")</f>
        <v>February</v>
      </c>
      <c r="M3333">
        <f>_xlfn.XLOOKUP(shipments[[#This Row],[PID]],products[PID],products[Cost_per_box],"NA",0)</f>
        <v>3.32</v>
      </c>
      <c r="N3333">
        <f>shipments[[#This Row],[Boxes]]*shipments[[#This Row],[Cost Per Box]]</f>
        <v>677.28</v>
      </c>
      <c r="O3333">
        <f>shipments[[#This Row],[Sales Amount]]-shipments[[#This Row],[Total Cost]]</f>
        <v>744.72</v>
      </c>
      <c r="P3333" s="9">
        <f>shipments[[#This Row],[Profit]]/shipments[[#This Row],[Sales Amount]]</f>
        <v>0.52371308016877638</v>
      </c>
    </row>
    <row r="3334" spans="1:16" x14ac:dyDescent="1">
      <c r="A3334" t="s">
        <v>3375</v>
      </c>
      <c r="B3334" t="s">
        <v>8050</v>
      </c>
      <c r="C3334" t="s">
        <v>8030</v>
      </c>
      <c r="D3334" t="s">
        <v>8033</v>
      </c>
      <c r="E3334" s="1">
        <v>44966</v>
      </c>
      <c r="F3334">
        <v>7067.25</v>
      </c>
      <c r="G3334">
        <v>786</v>
      </c>
      <c r="H3334" t="s">
        <v>6</v>
      </c>
      <c r="I3334" t="str">
        <f>_xlfn.XLOOKUP(shipments[[#This Row],[SPID]],people[SPID],people[Sales_person],"NA",0)</f>
        <v>Andria Kimpton</v>
      </c>
      <c r="J3334">
        <f>YEAR(shipments[[#This Row],[Shipdate]])</f>
        <v>2023</v>
      </c>
      <c r="K3334">
        <f>MONTH(shipments[[#This Row],[Shipdate]])</f>
        <v>2</v>
      </c>
      <c r="L3334" t="str">
        <f>TEXT(shipments[[#This Row],[Shipdate]],"mmmm")</f>
        <v>February</v>
      </c>
      <c r="M3334">
        <f>_xlfn.XLOOKUP(shipments[[#This Row],[PID]],products[PID],products[Cost_per_box],"NA",0)</f>
        <v>3.32</v>
      </c>
      <c r="N3334">
        <f>shipments[[#This Row],[Boxes]]*shipments[[#This Row],[Cost Per Box]]</f>
        <v>2609.52</v>
      </c>
      <c r="O3334">
        <f>shipments[[#This Row],[Sales Amount]]-shipments[[#This Row],[Total Cost]]</f>
        <v>4457.7299999999996</v>
      </c>
      <c r="P3334" s="9">
        <f>shipments[[#This Row],[Profit]]/shipments[[#This Row],[Sales Amount]]</f>
        <v>0.63075878170434041</v>
      </c>
    </row>
    <row r="3335" spans="1:16" x14ac:dyDescent="1">
      <c r="A3335" t="s">
        <v>3376</v>
      </c>
      <c r="B3335" t="s">
        <v>8050</v>
      </c>
      <c r="C3335" t="s">
        <v>8030</v>
      </c>
      <c r="D3335" t="s">
        <v>8036</v>
      </c>
      <c r="E3335" s="1">
        <v>45013</v>
      </c>
      <c r="F3335">
        <v>540</v>
      </c>
      <c r="G3335">
        <v>78</v>
      </c>
      <c r="H3335" t="s">
        <v>6</v>
      </c>
      <c r="I3335" t="str">
        <f>_xlfn.XLOOKUP(shipments[[#This Row],[SPID]],people[SPID],people[Sales_person],"NA",0)</f>
        <v>Andria Kimpton</v>
      </c>
      <c r="J3335">
        <f>YEAR(shipments[[#This Row],[Shipdate]])</f>
        <v>2023</v>
      </c>
      <c r="K3335">
        <f>MONTH(shipments[[#This Row],[Shipdate]])</f>
        <v>3</v>
      </c>
      <c r="L3335" t="str">
        <f>TEXT(shipments[[#This Row],[Shipdate]],"mmmm")</f>
        <v>March</v>
      </c>
      <c r="M3335">
        <f>_xlfn.XLOOKUP(shipments[[#This Row],[PID]],products[PID],products[Cost_per_box],"NA",0)</f>
        <v>3.32</v>
      </c>
      <c r="N3335">
        <f>shipments[[#This Row],[Boxes]]*shipments[[#This Row],[Cost Per Box]]</f>
        <v>258.95999999999998</v>
      </c>
      <c r="O3335">
        <f>shipments[[#This Row],[Sales Amount]]-shipments[[#This Row],[Total Cost]]</f>
        <v>281.04000000000002</v>
      </c>
      <c r="P3335" s="9">
        <f>shipments[[#This Row],[Profit]]/shipments[[#This Row],[Sales Amount]]</f>
        <v>0.52044444444444449</v>
      </c>
    </row>
    <row r="3336" spans="1:16" x14ac:dyDescent="1">
      <c r="A3336" t="s">
        <v>3377</v>
      </c>
      <c r="B3336" t="s">
        <v>8050</v>
      </c>
      <c r="C3336" t="s">
        <v>8030</v>
      </c>
      <c r="D3336" t="s">
        <v>8032</v>
      </c>
      <c r="E3336" s="1">
        <v>44987</v>
      </c>
      <c r="F3336">
        <v>4432.5</v>
      </c>
      <c r="G3336">
        <v>634</v>
      </c>
      <c r="H3336" t="s">
        <v>6</v>
      </c>
      <c r="I3336" t="str">
        <f>_xlfn.XLOOKUP(shipments[[#This Row],[SPID]],people[SPID],people[Sales_person],"NA",0)</f>
        <v>Andria Kimpton</v>
      </c>
      <c r="J3336">
        <f>YEAR(shipments[[#This Row],[Shipdate]])</f>
        <v>2023</v>
      </c>
      <c r="K3336">
        <f>MONTH(shipments[[#This Row],[Shipdate]])</f>
        <v>3</v>
      </c>
      <c r="L3336" t="str">
        <f>TEXT(shipments[[#This Row],[Shipdate]],"mmmm")</f>
        <v>March</v>
      </c>
      <c r="M3336">
        <f>_xlfn.XLOOKUP(shipments[[#This Row],[PID]],products[PID],products[Cost_per_box],"NA",0)</f>
        <v>3.32</v>
      </c>
      <c r="N3336">
        <f>shipments[[#This Row],[Boxes]]*shipments[[#This Row],[Cost Per Box]]</f>
        <v>2104.88</v>
      </c>
      <c r="O3336">
        <f>shipments[[#This Row],[Sales Amount]]-shipments[[#This Row],[Total Cost]]</f>
        <v>2327.62</v>
      </c>
      <c r="P3336" s="9">
        <f>shipments[[#This Row],[Profit]]/shipments[[#This Row],[Sales Amount]]</f>
        <v>0.52512577552171458</v>
      </c>
    </row>
    <row r="3337" spans="1:16" x14ac:dyDescent="1">
      <c r="A3337" t="s">
        <v>3378</v>
      </c>
      <c r="B3337" t="s">
        <v>8050</v>
      </c>
      <c r="C3337" t="s">
        <v>8030</v>
      </c>
      <c r="D3337" t="s">
        <v>8034</v>
      </c>
      <c r="E3337" s="1">
        <v>45141</v>
      </c>
      <c r="F3337">
        <v>3987</v>
      </c>
      <c r="G3337">
        <v>363</v>
      </c>
      <c r="H3337" t="s">
        <v>6</v>
      </c>
      <c r="I3337" t="str">
        <f>_xlfn.XLOOKUP(shipments[[#This Row],[SPID]],people[SPID],people[Sales_person],"NA",0)</f>
        <v>Andria Kimpton</v>
      </c>
      <c r="J3337">
        <f>YEAR(shipments[[#This Row],[Shipdate]])</f>
        <v>2023</v>
      </c>
      <c r="K3337">
        <f>MONTH(shipments[[#This Row],[Shipdate]])</f>
        <v>8</v>
      </c>
      <c r="L3337" t="str">
        <f>TEXT(shipments[[#This Row],[Shipdate]],"mmmm")</f>
        <v>August</v>
      </c>
      <c r="M3337">
        <f>_xlfn.XLOOKUP(shipments[[#This Row],[PID]],products[PID],products[Cost_per_box],"NA",0)</f>
        <v>3.32</v>
      </c>
      <c r="N3337">
        <f>shipments[[#This Row],[Boxes]]*shipments[[#This Row],[Cost Per Box]]</f>
        <v>1205.1599999999999</v>
      </c>
      <c r="O3337">
        <f>shipments[[#This Row],[Sales Amount]]-shipments[[#This Row],[Total Cost]]</f>
        <v>2781.84</v>
      </c>
      <c r="P3337" s="9">
        <f>shipments[[#This Row],[Profit]]/shipments[[#This Row],[Sales Amount]]</f>
        <v>0.69772761474793077</v>
      </c>
    </row>
    <row r="3338" spans="1:16" x14ac:dyDescent="1">
      <c r="A3338" t="s">
        <v>3379</v>
      </c>
      <c r="B3338" t="s">
        <v>8050</v>
      </c>
      <c r="C3338" t="s">
        <v>8030</v>
      </c>
      <c r="D3338" t="s">
        <v>8037</v>
      </c>
      <c r="E3338" s="1">
        <v>45117</v>
      </c>
      <c r="F3338">
        <v>8025.75</v>
      </c>
      <c r="G3338">
        <v>803</v>
      </c>
      <c r="H3338" t="s">
        <v>6</v>
      </c>
      <c r="I3338" t="str">
        <f>_xlfn.XLOOKUP(shipments[[#This Row],[SPID]],people[SPID],people[Sales_person],"NA",0)</f>
        <v>Andria Kimpton</v>
      </c>
      <c r="J3338">
        <f>YEAR(shipments[[#This Row],[Shipdate]])</f>
        <v>2023</v>
      </c>
      <c r="K3338">
        <f>MONTH(shipments[[#This Row],[Shipdate]])</f>
        <v>7</v>
      </c>
      <c r="L3338" t="str">
        <f>TEXT(shipments[[#This Row],[Shipdate]],"mmmm")</f>
        <v>July</v>
      </c>
      <c r="M3338">
        <f>_xlfn.XLOOKUP(shipments[[#This Row],[PID]],products[PID],products[Cost_per_box],"NA",0)</f>
        <v>3.32</v>
      </c>
      <c r="N3338">
        <f>shipments[[#This Row],[Boxes]]*shipments[[#This Row],[Cost Per Box]]</f>
        <v>2665.96</v>
      </c>
      <c r="O3338">
        <f>shipments[[#This Row],[Sales Amount]]-shipments[[#This Row],[Total Cost]]</f>
        <v>5359.79</v>
      </c>
      <c r="P3338" s="9">
        <f>shipments[[#This Row],[Profit]]/shipments[[#This Row],[Sales Amount]]</f>
        <v>0.66782419088558698</v>
      </c>
    </row>
    <row r="3339" spans="1:16" x14ac:dyDescent="1">
      <c r="A3339" t="s">
        <v>3380</v>
      </c>
      <c r="B3339" t="s">
        <v>8050</v>
      </c>
      <c r="C3339" t="s">
        <v>8030</v>
      </c>
      <c r="D3339" t="s">
        <v>8037</v>
      </c>
      <c r="E3339" s="1">
        <v>44981</v>
      </c>
      <c r="F3339">
        <v>1417.5</v>
      </c>
      <c r="G3339">
        <v>178</v>
      </c>
      <c r="H3339" t="s">
        <v>6</v>
      </c>
      <c r="I3339" t="str">
        <f>_xlfn.XLOOKUP(shipments[[#This Row],[SPID]],people[SPID],people[Sales_person],"NA",0)</f>
        <v>Andria Kimpton</v>
      </c>
      <c r="J3339">
        <f>YEAR(shipments[[#This Row],[Shipdate]])</f>
        <v>2023</v>
      </c>
      <c r="K3339">
        <f>MONTH(shipments[[#This Row],[Shipdate]])</f>
        <v>2</v>
      </c>
      <c r="L3339" t="str">
        <f>TEXT(shipments[[#This Row],[Shipdate]],"mmmm")</f>
        <v>February</v>
      </c>
      <c r="M3339">
        <f>_xlfn.XLOOKUP(shipments[[#This Row],[PID]],products[PID],products[Cost_per_box],"NA",0)</f>
        <v>3.32</v>
      </c>
      <c r="N3339">
        <f>shipments[[#This Row],[Boxes]]*shipments[[#This Row],[Cost Per Box]]</f>
        <v>590.95999999999992</v>
      </c>
      <c r="O3339">
        <f>shipments[[#This Row],[Sales Amount]]-shipments[[#This Row],[Total Cost]]</f>
        <v>826.54000000000008</v>
      </c>
      <c r="P3339" s="9">
        <f>shipments[[#This Row],[Profit]]/shipments[[#This Row],[Sales Amount]]</f>
        <v>0.58309700176366852</v>
      </c>
    </row>
    <row r="3340" spans="1:16" x14ac:dyDescent="1">
      <c r="A3340" t="s">
        <v>3381</v>
      </c>
      <c r="B3340" t="s">
        <v>8050</v>
      </c>
      <c r="C3340" t="s">
        <v>8031</v>
      </c>
      <c r="D3340" t="s">
        <v>8033</v>
      </c>
      <c r="E3340" s="1">
        <v>45203</v>
      </c>
      <c r="F3340">
        <v>11466</v>
      </c>
      <c r="G3340">
        <v>574</v>
      </c>
      <c r="H3340" t="s">
        <v>6</v>
      </c>
      <c r="I3340" t="str">
        <f>_xlfn.XLOOKUP(shipments[[#This Row],[SPID]],people[SPID],people[Sales_person],"NA",0)</f>
        <v>Andria Kimpton</v>
      </c>
      <c r="J3340">
        <f>YEAR(shipments[[#This Row],[Shipdate]])</f>
        <v>2023</v>
      </c>
      <c r="K3340">
        <f>MONTH(shipments[[#This Row],[Shipdate]])</f>
        <v>10</v>
      </c>
      <c r="L3340" t="str">
        <f>TEXT(shipments[[#This Row],[Shipdate]],"mmmm")</f>
        <v>October</v>
      </c>
      <c r="M3340">
        <f>_xlfn.XLOOKUP(shipments[[#This Row],[PID]],products[PID],products[Cost_per_box],"NA",0)</f>
        <v>2.65</v>
      </c>
      <c r="N3340">
        <f>shipments[[#This Row],[Boxes]]*shipments[[#This Row],[Cost Per Box]]</f>
        <v>1521.1</v>
      </c>
      <c r="O3340">
        <f>shipments[[#This Row],[Sales Amount]]-shipments[[#This Row],[Total Cost]]</f>
        <v>9944.9</v>
      </c>
      <c r="P3340" s="9">
        <f>shipments[[#This Row],[Profit]]/shipments[[#This Row],[Sales Amount]]</f>
        <v>0.86733821733821725</v>
      </c>
    </row>
    <row r="3341" spans="1:16" x14ac:dyDescent="1">
      <c r="A3341" t="s">
        <v>3382</v>
      </c>
      <c r="B3341" t="s">
        <v>8050</v>
      </c>
      <c r="C3341" t="s">
        <v>8031</v>
      </c>
      <c r="D3341" t="s">
        <v>8036</v>
      </c>
      <c r="E3341" s="1">
        <v>45111</v>
      </c>
      <c r="F3341">
        <v>6873.75</v>
      </c>
      <c r="G3341">
        <v>313</v>
      </c>
      <c r="H3341" t="s">
        <v>6</v>
      </c>
      <c r="I3341" t="str">
        <f>_xlfn.XLOOKUP(shipments[[#This Row],[SPID]],people[SPID],people[Sales_person],"NA",0)</f>
        <v>Andria Kimpton</v>
      </c>
      <c r="J3341">
        <f>YEAR(shipments[[#This Row],[Shipdate]])</f>
        <v>2023</v>
      </c>
      <c r="K3341">
        <f>MONTH(shipments[[#This Row],[Shipdate]])</f>
        <v>7</v>
      </c>
      <c r="L3341" t="str">
        <f>TEXT(shipments[[#This Row],[Shipdate]],"mmmm")</f>
        <v>July</v>
      </c>
      <c r="M3341">
        <f>_xlfn.XLOOKUP(shipments[[#This Row],[PID]],products[PID],products[Cost_per_box],"NA",0)</f>
        <v>2.65</v>
      </c>
      <c r="N3341">
        <f>shipments[[#This Row],[Boxes]]*shipments[[#This Row],[Cost Per Box]]</f>
        <v>829.44999999999993</v>
      </c>
      <c r="O3341">
        <f>shipments[[#This Row],[Sales Amount]]-shipments[[#This Row],[Total Cost]]</f>
        <v>6044.3</v>
      </c>
      <c r="P3341" s="9">
        <f>shipments[[#This Row],[Profit]]/shipments[[#This Row],[Sales Amount]]</f>
        <v>0.87933078741589388</v>
      </c>
    </row>
    <row r="3342" spans="1:16" x14ac:dyDescent="1">
      <c r="A3342" t="s">
        <v>3383</v>
      </c>
      <c r="B3342" t="s">
        <v>8050</v>
      </c>
      <c r="C3342" t="s">
        <v>8031</v>
      </c>
      <c r="D3342" t="s">
        <v>8035</v>
      </c>
      <c r="E3342" s="1">
        <v>45279</v>
      </c>
      <c r="F3342">
        <v>10496.25</v>
      </c>
      <c r="G3342">
        <v>500</v>
      </c>
      <c r="H3342" t="s">
        <v>6</v>
      </c>
      <c r="I3342" t="str">
        <f>_xlfn.XLOOKUP(shipments[[#This Row],[SPID]],people[SPID],people[Sales_person],"NA",0)</f>
        <v>Andria Kimpton</v>
      </c>
      <c r="J3342">
        <f>YEAR(shipments[[#This Row],[Shipdate]])</f>
        <v>2023</v>
      </c>
      <c r="K3342">
        <f>MONTH(shipments[[#This Row],[Shipdate]])</f>
        <v>12</v>
      </c>
      <c r="L3342" t="str">
        <f>TEXT(shipments[[#This Row],[Shipdate]],"mmmm")</f>
        <v>December</v>
      </c>
      <c r="M3342">
        <f>_xlfn.XLOOKUP(shipments[[#This Row],[PID]],products[PID],products[Cost_per_box],"NA",0)</f>
        <v>2.65</v>
      </c>
      <c r="N3342">
        <f>shipments[[#This Row],[Boxes]]*shipments[[#This Row],[Cost Per Box]]</f>
        <v>1325</v>
      </c>
      <c r="O3342">
        <f>shipments[[#This Row],[Sales Amount]]-shipments[[#This Row],[Total Cost]]</f>
        <v>9171.25</v>
      </c>
      <c r="P3342" s="9">
        <f>shipments[[#This Row],[Profit]]/shipments[[#This Row],[Sales Amount]]</f>
        <v>0.87376443968083839</v>
      </c>
    </row>
    <row r="3343" spans="1:16" x14ac:dyDescent="1">
      <c r="A3343" t="s">
        <v>3384</v>
      </c>
      <c r="B3343" t="s">
        <v>8050</v>
      </c>
      <c r="C3343" t="s">
        <v>8031</v>
      </c>
      <c r="D3343" t="s">
        <v>8036</v>
      </c>
      <c r="E3343" s="1">
        <v>45148</v>
      </c>
      <c r="F3343">
        <v>4068</v>
      </c>
      <c r="G3343">
        <v>194</v>
      </c>
      <c r="H3343" t="s">
        <v>6</v>
      </c>
      <c r="I3343" t="str">
        <f>_xlfn.XLOOKUP(shipments[[#This Row],[SPID]],people[SPID],people[Sales_person],"NA",0)</f>
        <v>Andria Kimpton</v>
      </c>
      <c r="J3343">
        <f>YEAR(shipments[[#This Row],[Shipdate]])</f>
        <v>2023</v>
      </c>
      <c r="K3343">
        <f>MONTH(shipments[[#This Row],[Shipdate]])</f>
        <v>8</v>
      </c>
      <c r="L3343" t="str">
        <f>TEXT(shipments[[#This Row],[Shipdate]],"mmmm")</f>
        <v>August</v>
      </c>
      <c r="M3343">
        <f>_xlfn.XLOOKUP(shipments[[#This Row],[PID]],products[PID],products[Cost_per_box],"NA",0)</f>
        <v>2.65</v>
      </c>
      <c r="N3343">
        <f>shipments[[#This Row],[Boxes]]*shipments[[#This Row],[Cost Per Box]]</f>
        <v>514.1</v>
      </c>
      <c r="O3343">
        <f>shipments[[#This Row],[Sales Amount]]-shipments[[#This Row],[Total Cost]]</f>
        <v>3553.9</v>
      </c>
      <c r="P3343" s="9">
        <f>shipments[[#This Row],[Profit]]/shipments[[#This Row],[Sales Amount]]</f>
        <v>0.8736234021632252</v>
      </c>
    </row>
    <row r="3344" spans="1:16" x14ac:dyDescent="1">
      <c r="A3344" t="s">
        <v>3385</v>
      </c>
      <c r="B3344" t="s">
        <v>8050</v>
      </c>
      <c r="C3344" t="s">
        <v>8010</v>
      </c>
      <c r="D3344" t="s">
        <v>8032</v>
      </c>
      <c r="E3344" s="1">
        <v>45132</v>
      </c>
      <c r="F3344">
        <v>560.25</v>
      </c>
      <c r="G3344">
        <v>44</v>
      </c>
      <c r="H3344" t="s">
        <v>6</v>
      </c>
      <c r="I3344" t="str">
        <f>_xlfn.XLOOKUP(shipments[[#This Row],[SPID]],people[SPID],people[Sales_person],"NA",0)</f>
        <v>Andria Kimpton</v>
      </c>
      <c r="J3344">
        <f>YEAR(shipments[[#This Row],[Shipdate]])</f>
        <v>2023</v>
      </c>
      <c r="K3344">
        <f>MONTH(shipments[[#This Row],[Shipdate]])</f>
        <v>7</v>
      </c>
      <c r="L3344" t="str">
        <f>TEXT(shipments[[#This Row],[Shipdate]],"mmmm")</f>
        <v>July</v>
      </c>
      <c r="M3344">
        <f>_xlfn.XLOOKUP(shipments[[#This Row],[PID]],products[PID],products[Cost_per_box],"NA",0)</f>
        <v>5.26</v>
      </c>
      <c r="N3344">
        <f>shipments[[#This Row],[Boxes]]*shipments[[#This Row],[Cost Per Box]]</f>
        <v>231.44</v>
      </c>
      <c r="O3344">
        <f>shipments[[#This Row],[Sales Amount]]-shipments[[#This Row],[Total Cost]]</f>
        <v>328.81</v>
      </c>
      <c r="P3344" s="9">
        <f>shipments[[#This Row],[Profit]]/shipments[[#This Row],[Sales Amount]]</f>
        <v>0.5868987059348505</v>
      </c>
    </row>
    <row r="3345" spans="1:16" x14ac:dyDescent="1">
      <c r="A3345" t="s">
        <v>3386</v>
      </c>
      <c r="B3345" t="s">
        <v>8050</v>
      </c>
      <c r="C3345" t="s">
        <v>8010</v>
      </c>
      <c r="D3345" t="s">
        <v>8037</v>
      </c>
      <c r="E3345" s="1">
        <v>45447</v>
      </c>
      <c r="F3345">
        <v>326.25</v>
      </c>
      <c r="G3345">
        <v>21</v>
      </c>
      <c r="H3345" t="s">
        <v>6</v>
      </c>
      <c r="I3345" t="str">
        <f>_xlfn.XLOOKUP(shipments[[#This Row],[SPID]],people[SPID],people[Sales_person],"NA",0)</f>
        <v>Andria Kimpton</v>
      </c>
      <c r="J3345">
        <f>YEAR(shipments[[#This Row],[Shipdate]])</f>
        <v>2024</v>
      </c>
      <c r="K3345">
        <f>MONTH(shipments[[#This Row],[Shipdate]])</f>
        <v>6</v>
      </c>
      <c r="L3345" t="str">
        <f>TEXT(shipments[[#This Row],[Shipdate]],"mmmm")</f>
        <v>June</v>
      </c>
      <c r="M3345">
        <f>_xlfn.XLOOKUP(shipments[[#This Row],[PID]],products[PID],products[Cost_per_box],"NA",0)</f>
        <v>5.26</v>
      </c>
      <c r="N3345">
        <f>shipments[[#This Row],[Boxes]]*shipments[[#This Row],[Cost Per Box]]</f>
        <v>110.46</v>
      </c>
      <c r="O3345">
        <f>shipments[[#This Row],[Sales Amount]]-shipments[[#This Row],[Total Cost]]</f>
        <v>215.79000000000002</v>
      </c>
      <c r="P3345" s="9">
        <f>shipments[[#This Row],[Profit]]/shipments[[#This Row],[Sales Amount]]</f>
        <v>0.66142528735632189</v>
      </c>
    </row>
    <row r="3346" spans="1:16" x14ac:dyDescent="1">
      <c r="A3346" t="s">
        <v>3387</v>
      </c>
      <c r="B3346" t="s">
        <v>8050</v>
      </c>
      <c r="C3346" t="s">
        <v>8010</v>
      </c>
      <c r="D3346" t="s">
        <v>8037</v>
      </c>
      <c r="E3346" s="1">
        <v>45441</v>
      </c>
      <c r="F3346">
        <v>3867.75</v>
      </c>
      <c r="G3346">
        <v>242</v>
      </c>
      <c r="H3346" t="s">
        <v>6</v>
      </c>
      <c r="I3346" t="str">
        <f>_xlfn.XLOOKUP(shipments[[#This Row],[SPID]],people[SPID],people[Sales_person],"NA",0)</f>
        <v>Andria Kimpton</v>
      </c>
      <c r="J3346">
        <f>YEAR(shipments[[#This Row],[Shipdate]])</f>
        <v>2024</v>
      </c>
      <c r="K3346">
        <f>MONTH(shipments[[#This Row],[Shipdate]])</f>
        <v>5</v>
      </c>
      <c r="L3346" t="str">
        <f>TEXT(shipments[[#This Row],[Shipdate]],"mmmm")</f>
        <v>May</v>
      </c>
      <c r="M3346">
        <f>_xlfn.XLOOKUP(shipments[[#This Row],[PID]],products[PID],products[Cost_per_box],"NA",0)</f>
        <v>5.26</v>
      </c>
      <c r="N3346">
        <f>shipments[[#This Row],[Boxes]]*shipments[[#This Row],[Cost Per Box]]</f>
        <v>1272.9199999999998</v>
      </c>
      <c r="O3346">
        <f>shipments[[#This Row],[Sales Amount]]-shipments[[#This Row],[Total Cost]]</f>
        <v>2594.83</v>
      </c>
      <c r="P3346" s="9">
        <f>shipments[[#This Row],[Profit]]/shipments[[#This Row],[Sales Amount]]</f>
        <v>0.67088875961476313</v>
      </c>
    </row>
    <row r="3347" spans="1:16" x14ac:dyDescent="1">
      <c r="A3347" t="s">
        <v>3388</v>
      </c>
      <c r="B3347" t="s">
        <v>8050</v>
      </c>
      <c r="C3347" t="s">
        <v>8010</v>
      </c>
      <c r="D3347" t="s">
        <v>8032</v>
      </c>
      <c r="E3347" s="1">
        <v>45104</v>
      </c>
      <c r="F3347">
        <v>7796.25</v>
      </c>
      <c r="G3347">
        <v>650</v>
      </c>
      <c r="H3347" t="s">
        <v>6</v>
      </c>
      <c r="I3347" t="str">
        <f>_xlfn.XLOOKUP(shipments[[#This Row],[SPID]],people[SPID],people[Sales_person],"NA",0)</f>
        <v>Andria Kimpton</v>
      </c>
      <c r="J3347">
        <f>YEAR(shipments[[#This Row],[Shipdate]])</f>
        <v>2023</v>
      </c>
      <c r="K3347">
        <f>MONTH(shipments[[#This Row],[Shipdate]])</f>
        <v>6</v>
      </c>
      <c r="L3347" t="str">
        <f>TEXT(shipments[[#This Row],[Shipdate]],"mmmm")</f>
        <v>June</v>
      </c>
      <c r="M3347">
        <f>_xlfn.XLOOKUP(shipments[[#This Row],[PID]],products[PID],products[Cost_per_box],"NA",0)</f>
        <v>5.26</v>
      </c>
      <c r="N3347">
        <f>shipments[[#This Row],[Boxes]]*shipments[[#This Row],[Cost Per Box]]</f>
        <v>3419</v>
      </c>
      <c r="O3347">
        <f>shipments[[#This Row],[Sales Amount]]-shipments[[#This Row],[Total Cost]]</f>
        <v>4377.25</v>
      </c>
      <c r="P3347" s="9">
        <f>shipments[[#This Row],[Profit]]/shipments[[#This Row],[Sales Amount]]</f>
        <v>0.56145582812249484</v>
      </c>
    </row>
    <row r="3348" spans="1:16" x14ac:dyDescent="1">
      <c r="A3348" t="s">
        <v>3389</v>
      </c>
      <c r="B3348" t="s">
        <v>8050</v>
      </c>
      <c r="C3348" t="s">
        <v>8012</v>
      </c>
      <c r="D3348" t="s">
        <v>8036</v>
      </c>
      <c r="E3348" s="1">
        <v>45484</v>
      </c>
      <c r="F3348">
        <v>6003</v>
      </c>
      <c r="G3348">
        <v>667</v>
      </c>
      <c r="H3348" t="s">
        <v>17</v>
      </c>
      <c r="I3348" t="str">
        <f>_xlfn.XLOOKUP(shipments[[#This Row],[SPID]],people[SPID],people[Sales_person],"NA",0)</f>
        <v>Andria Kimpton</v>
      </c>
      <c r="J3348">
        <f>YEAR(shipments[[#This Row],[Shipdate]])</f>
        <v>2024</v>
      </c>
      <c r="K3348">
        <f>MONTH(shipments[[#This Row],[Shipdate]])</f>
        <v>7</v>
      </c>
      <c r="L3348" t="str">
        <f>TEXT(shipments[[#This Row],[Shipdate]],"mmmm")</f>
        <v>July</v>
      </c>
      <c r="M3348">
        <f>_xlfn.XLOOKUP(shipments[[#This Row],[PID]],products[PID],products[Cost_per_box],"NA",0)</f>
        <v>5.15</v>
      </c>
      <c r="N3348">
        <f>shipments[[#This Row],[Boxes]]*shipments[[#This Row],[Cost Per Box]]</f>
        <v>3435.05</v>
      </c>
      <c r="O3348">
        <f>shipments[[#This Row],[Sales Amount]]-shipments[[#This Row],[Total Cost]]</f>
        <v>2567.9499999999998</v>
      </c>
      <c r="P3348" s="9">
        <f>shipments[[#This Row],[Profit]]/shipments[[#This Row],[Sales Amount]]</f>
        <v>0.42777777777777776</v>
      </c>
    </row>
    <row r="3349" spans="1:16" x14ac:dyDescent="1">
      <c r="A3349" t="s">
        <v>3390</v>
      </c>
      <c r="B3349" t="s">
        <v>8050</v>
      </c>
      <c r="C3349" t="s">
        <v>8012</v>
      </c>
      <c r="D3349" t="s">
        <v>8037</v>
      </c>
      <c r="E3349" s="1">
        <v>45083</v>
      </c>
      <c r="F3349">
        <v>6048</v>
      </c>
      <c r="G3349">
        <v>605</v>
      </c>
      <c r="H3349" t="s">
        <v>6</v>
      </c>
      <c r="I3349" t="str">
        <f>_xlfn.XLOOKUP(shipments[[#This Row],[SPID]],people[SPID],people[Sales_person],"NA",0)</f>
        <v>Andria Kimpton</v>
      </c>
      <c r="J3349">
        <f>YEAR(shipments[[#This Row],[Shipdate]])</f>
        <v>2023</v>
      </c>
      <c r="K3349">
        <f>MONTH(shipments[[#This Row],[Shipdate]])</f>
        <v>6</v>
      </c>
      <c r="L3349" t="str">
        <f>TEXT(shipments[[#This Row],[Shipdate]],"mmmm")</f>
        <v>June</v>
      </c>
      <c r="M3349">
        <f>_xlfn.XLOOKUP(shipments[[#This Row],[PID]],products[PID],products[Cost_per_box],"NA",0)</f>
        <v>5.15</v>
      </c>
      <c r="N3349">
        <f>shipments[[#This Row],[Boxes]]*shipments[[#This Row],[Cost Per Box]]</f>
        <v>3115.75</v>
      </c>
      <c r="O3349">
        <f>shipments[[#This Row],[Sales Amount]]-shipments[[#This Row],[Total Cost]]</f>
        <v>2932.25</v>
      </c>
      <c r="P3349" s="9">
        <f>shipments[[#This Row],[Profit]]/shipments[[#This Row],[Sales Amount]]</f>
        <v>0.48482969576719576</v>
      </c>
    </row>
    <row r="3350" spans="1:16" x14ac:dyDescent="1">
      <c r="A3350" t="s">
        <v>3391</v>
      </c>
      <c r="B3350" t="s">
        <v>8050</v>
      </c>
      <c r="C3350" t="s">
        <v>8013</v>
      </c>
      <c r="D3350" t="s">
        <v>8032</v>
      </c>
      <c r="E3350" s="1">
        <v>45184</v>
      </c>
      <c r="F3350">
        <v>3710.25</v>
      </c>
      <c r="G3350">
        <v>619</v>
      </c>
      <c r="H3350" t="s">
        <v>6</v>
      </c>
      <c r="I3350" t="str">
        <f>_xlfn.XLOOKUP(shipments[[#This Row],[SPID]],people[SPID],people[Sales_person],"NA",0)</f>
        <v>Andria Kimpton</v>
      </c>
      <c r="J3350">
        <f>YEAR(shipments[[#This Row],[Shipdate]])</f>
        <v>2023</v>
      </c>
      <c r="K3350">
        <f>MONTH(shipments[[#This Row],[Shipdate]])</f>
        <v>9</v>
      </c>
      <c r="L3350" t="str">
        <f>TEXT(shipments[[#This Row],[Shipdate]],"mmmm")</f>
        <v>September</v>
      </c>
      <c r="M3350">
        <f>_xlfn.XLOOKUP(shipments[[#This Row],[PID]],products[PID],products[Cost_per_box],"NA",0)</f>
        <v>3.85</v>
      </c>
      <c r="N3350">
        <f>shipments[[#This Row],[Boxes]]*shipments[[#This Row],[Cost Per Box]]</f>
        <v>2383.15</v>
      </c>
      <c r="O3350">
        <f>shipments[[#This Row],[Sales Amount]]-shipments[[#This Row],[Total Cost]]</f>
        <v>1327.1</v>
      </c>
      <c r="P3350" s="9">
        <f>shipments[[#This Row],[Profit]]/shipments[[#This Row],[Sales Amount]]</f>
        <v>0.35768479212991033</v>
      </c>
    </row>
    <row r="3351" spans="1:16" x14ac:dyDescent="1">
      <c r="A3351" t="s">
        <v>3392</v>
      </c>
      <c r="B3351" t="s">
        <v>8050</v>
      </c>
      <c r="C3351" t="s">
        <v>8013</v>
      </c>
      <c r="D3351" t="s">
        <v>8036</v>
      </c>
      <c r="E3351" s="1">
        <v>44970</v>
      </c>
      <c r="F3351">
        <v>582.75</v>
      </c>
      <c r="G3351">
        <v>117</v>
      </c>
      <c r="H3351" t="s">
        <v>6</v>
      </c>
      <c r="I3351" t="str">
        <f>_xlfn.XLOOKUP(shipments[[#This Row],[SPID]],people[SPID],people[Sales_person],"NA",0)</f>
        <v>Andria Kimpton</v>
      </c>
      <c r="J3351">
        <f>YEAR(shipments[[#This Row],[Shipdate]])</f>
        <v>2023</v>
      </c>
      <c r="K3351">
        <f>MONTH(shipments[[#This Row],[Shipdate]])</f>
        <v>2</v>
      </c>
      <c r="L3351" t="str">
        <f>TEXT(shipments[[#This Row],[Shipdate]],"mmmm")</f>
        <v>February</v>
      </c>
      <c r="M3351">
        <f>_xlfn.XLOOKUP(shipments[[#This Row],[PID]],products[PID],products[Cost_per_box],"NA",0)</f>
        <v>3.85</v>
      </c>
      <c r="N3351">
        <f>shipments[[#This Row],[Boxes]]*shipments[[#This Row],[Cost Per Box]]</f>
        <v>450.45</v>
      </c>
      <c r="O3351">
        <f>shipments[[#This Row],[Sales Amount]]-shipments[[#This Row],[Total Cost]]</f>
        <v>132.30000000000001</v>
      </c>
      <c r="P3351" s="9">
        <f>shipments[[#This Row],[Profit]]/shipments[[#This Row],[Sales Amount]]</f>
        <v>0.22702702702702704</v>
      </c>
    </row>
    <row r="3352" spans="1:16" x14ac:dyDescent="1">
      <c r="A3352" t="s">
        <v>3393</v>
      </c>
      <c r="B3352" t="s">
        <v>8050</v>
      </c>
      <c r="C3352" t="s">
        <v>8013</v>
      </c>
      <c r="D3352" t="s">
        <v>8032</v>
      </c>
      <c r="E3352" s="1">
        <v>45286</v>
      </c>
      <c r="F3352">
        <v>6759</v>
      </c>
      <c r="G3352">
        <v>845</v>
      </c>
      <c r="H3352" t="s">
        <v>6</v>
      </c>
      <c r="I3352" t="str">
        <f>_xlfn.XLOOKUP(shipments[[#This Row],[SPID]],people[SPID],people[Sales_person],"NA",0)</f>
        <v>Andria Kimpton</v>
      </c>
      <c r="J3352">
        <f>YEAR(shipments[[#This Row],[Shipdate]])</f>
        <v>2023</v>
      </c>
      <c r="K3352">
        <f>MONTH(shipments[[#This Row],[Shipdate]])</f>
        <v>12</v>
      </c>
      <c r="L3352" t="str">
        <f>TEXT(shipments[[#This Row],[Shipdate]],"mmmm")</f>
        <v>December</v>
      </c>
      <c r="M3352">
        <f>_xlfn.XLOOKUP(shipments[[#This Row],[PID]],products[PID],products[Cost_per_box],"NA",0)</f>
        <v>3.85</v>
      </c>
      <c r="N3352">
        <f>shipments[[#This Row],[Boxes]]*shipments[[#This Row],[Cost Per Box]]</f>
        <v>3253.25</v>
      </c>
      <c r="O3352">
        <f>shipments[[#This Row],[Sales Amount]]-shipments[[#This Row],[Total Cost]]</f>
        <v>3505.75</v>
      </c>
      <c r="P3352" s="9">
        <f>shipments[[#This Row],[Profit]]/shipments[[#This Row],[Sales Amount]]</f>
        <v>0.51867879863885191</v>
      </c>
    </row>
    <row r="3353" spans="1:16" x14ac:dyDescent="1">
      <c r="A3353" t="s">
        <v>3394</v>
      </c>
      <c r="B3353" t="s">
        <v>8050</v>
      </c>
      <c r="C3353" t="s">
        <v>8013</v>
      </c>
      <c r="D3353" t="s">
        <v>8035</v>
      </c>
      <c r="E3353" s="1">
        <v>45244</v>
      </c>
      <c r="F3353">
        <v>6464.25</v>
      </c>
      <c r="G3353">
        <v>809</v>
      </c>
      <c r="H3353" t="s">
        <v>6</v>
      </c>
      <c r="I3353" t="str">
        <f>_xlfn.XLOOKUP(shipments[[#This Row],[SPID]],people[SPID],people[Sales_person],"NA",0)</f>
        <v>Andria Kimpton</v>
      </c>
      <c r="J3353">
        <f>YEAR(shipments[[#This Row],[Shipdate]])</f>
        <v>2023</v>
      </c>
      <c r="K3353">
        <f>MONTH(shipments[[#This Row],[Shipdate]])</f>
        <v>11</v>
      </c>
      <c r="L3353" t="str">
        <f>TEXT(shipments[[#This Row],[Shipdate]],"mmmm")</f>
        <v>November</v>
      </c>
      <c r="M3353">
        <f>_xlfn.XLOOKUP(shipments[[#This Row],[PID]],products[PID],products[Cost_per_box],"NA",0)</f>
        <v>3.85</v>
      </c>
      <c r="N3353">
        <f>shipments[[#This Row],[Boxes]]*shipments[[#This Row],[Cost Per Box]]</f>
        <v>3114.65</v>
      </c>
      <c r="O3353">
        <f>shipments[[#This Row],[Sales Amount]]-shipments[[#This Row],[Total Cost]]</f>
        <v>3349.6</v>
      </c>
      <c r="P3353" s="9">
        <f>shipments[[#This Row],[Profit]]/shipments[[#This Row],[Sales Amount]]</f>
        <v>0.51817302858026837</v>
      </c>
    </row>
    <row r="3354" spans="1:16" x14ac:dyDescent="1">
      <c r="A3354" t="s">
        <v>3395</v>
      </c>
      <c r="B3354" t="s">
        <v>8050</v>
      </c>
      <c r="C3354" t="s">
        <v>8013</v>
      </c>
      <c r="D3354" t="s">
        <v>8032</v>
      </c>
      <c r="E3354" s="1">
        <v>45310</v>
      </c>
      <c r="F3354">
        <v>4938.75</v>
      </c>
      <c r="G3354">
        <v>706</v>
      </c>
      <c r="H3354" t="s">
        <v>6</v>
      </c>
      <c r="I3354" t="str">
        <f>_xlfn.XLOOKUP(shipments[[#This Row],[SPID]],people[SPID],people[Sales_person],"NA",0)</f>
        <v>Andria Kimpton</v>
      </c>
      <c r="J3354">
        <f>YEAR(shipments[[#This Row],[Shipdate]])</f>
        <v>2024</v>
      </c>
      <c r="K3354">
        <f>MONTH(shipments[[#This Row],[Shipdate]])</f>
        <v>1</v>
      </c>
      <c r="L3354" t="str">
        <f>TEXT(shipments[[#This Row],[Shipdate]],"mmmm")</f>
        <v>January</v>
      </c>
      <c r="M3354">
        <f>_xlfn.XLOOKUP(shipments[[#This Row],[PID]],products[PID],products[Cost_per_box],"NA",0)</f>
        <v>3.85</v>
      </c>
      <c r="N3354">
        <f>shipments[[#This Row],[Boxes]]*shipments[[#This Row],[Cost Per Box]]</f>
        <v>2718.1</v>
      </c>
      <c r="O3354">
        <f>shipments[[#This Row],[Sales Amount]]-shipments[[#This Row],[Total Cost]]</f>
        <v>2220.65</v>
      </c>
      <c r="P3354" s="9">
        <f>shipments[[#This Row],[Profit]]/shipments[[#This Row],[Sales Amount]]</f>
        <v>0.449638066312326</v>
      </c>
    </row>
    <row r="3355" spans="1:16" x14ac:dyDescent="1">
      <c r="A3355" t="s">
        <v>3396</v>
      </c>
      <c r="B3355" t="s">
        <v>8050</v>
      </c>
      <c r="C3355" t="s">
        <v>8014</v>
      </c>
      <c r="D3355" t="s">
        <v>8032</v>
      </c>
      <c r="E3355" s="1">
        <v>45289</v>
      </c>
      <c r="F3355">
        <v>1561.5</v>
      </c>
      <c r="G3355">
        <v>313</v>
      </c>
      <c r="H3355" t="s">
        <v>6</v>
      </c>
      <c r="I3355" t="str">
        <f>_xlfn.XLOOKUP(shipments[[#This Row],[SPID]],people[SPID],people[Sales_person],"NA",0)</f>
        <v>Andria Kimpton</v>
      </c>
      <c r="J3355">
        <f>YEAR(shipments[[#This Row],[Shipdate]])</f>
        <v>2023</v>
      </c>
      <c r="K3355">
        <f>MONTH(shipments[[#This Row],[Shipdate]])</f>
        <v>12</v>
      </c>
      <c r="L3355" t="str">
        <f>TEXT(shipments[[#This Row],[Shipdate]],"mmmm")</f>
        <v>December</v>
      </c>
      <c r="M3355">
        <f>_xlfn.XLOOKUP(shipments[[#This Row],[PID]],products[PID],products[Cost_per_box],"NA",0)</f>
        <v>5.72</v>
      </c>
      <c r="N3355">
        <f>shipments[[#This Row],[Boxes]]*shipments[[#This Row],[Cost Per Box]]</f>
        <v>1790.36</v>
      </c>
      <c r="O3355">
        <f>shipments[[#This Row],[Sales Amount]]-shipments[[#This Row],[Total Cost]]</f>
        <v>-228.8599999999999</v>
      </c>
      <c r="P3355" s="9">
        <f>shipments[[#This Row],[Profit]]/shipments[[#This Row],[Sales Amount]]</f>
        <v>-0.14656420108869669</v>
      </c>
    </row>
    <row r="3356" spans="1:16" x14ac:dyDescent="1">
      <c r="A3356" t="s">
        <v>3397</v>
      </c>
      <c r="B3356" t="s">
        <v>8050</v>
      </c>
      <c r="C3356" t="s">
        <v>8014</v>
      </c>
      <c r="D3356" t="s">
        <v>8033</v>
      </c>
      <c r="E3356" s="1">
        <v>45219</v>
      </c>
      <c r="F3356">
        <v>9191.25</v>
      </c>
      <c r="G3356">
        <v>1314</v>
      </c>
      <c r="H3356" t="s">
        <v>6</v>
      </c>
      <c r="I3356" t="str">
        <f>_xlfn.XLOOKUP(shipments[[#This Row],[SPID]],people[SPID],people[Sales_person],"NA",0)</f>
        <v>Andria Kimpton</v>
      </c>
      <c r="J3356">
        <f>YEAR(shipments[[#This Row],[Shipdate]])</f>
        <v>2023</v>
      </c>
      <c r="K3356">
        <f>MONTH(shipments[[#This Row],[Shipdate]])</f>
        <v>10</v>
      </c>
      <c r="L3356" t="str">
        <f>TEXT(shipments[[#This Row],[Shipdate]],"mmmm")</f>
        <v>October</v>
      </c>
      <c r="M3356">
        <f>_xlfn.XLOOKUP(shipments[[#This Row],[PID]],products[PID],products[Cost_per_box],"NA",0)</f>
        <v>5.72</v>
      </c>
      <c r="N3356">
        <f>shipments[[#This Row],[Boxes]]*shipments[[#This Row],[Cost Per Box]]</f>
        <v>7516.08</v>
      </c>
      <c r="O3356">
        <f>shipments[[#This Row],[Sales Amount]]-shipments[[#This Row],[Total Cost]]</f>
        <v>1675.17</v>
      </c>
      <c r="P3356" s="9">
        <f>shipments[[#This Row],[Profit]]/shipments[[#This Row],[Sales Amount]]</f>
        <v>0.18225703794369646</v>
      </c>
    </row>
    <row r="3357" spans="1:16" x14ac:dyDescent="1">
      <c r="A3357" t="s">
        <v>3398</v>
      </c>
      <c r="B3357" t="s">
        <v>8050</v>
      </c>
      <c r="C3357" t="s">
        <v>8014</v>
      </c>
      <c r="D3357" t="s">
        <v>8037</v>
      </c>
      <c r="E3357" s="1">
        <v>44957</v>
      </c>
      <c r="F3357">
        <v>2972.25</v>
      </c>
      <c r="G3357">
        <v>425</v>
      </c>
      <c r="H3357" t="s">
        <v>6</v>
      </c>
      <c r="I3357" t="str">
        <f>_xlfn.XLOOKUP(shipments[[#This Row],[SPID]],people[SPID],people[Sales_person],"NA",0)</f>
        <v>Andria Kimpton</v>
      </c>
      <c r="J3357">
        <f>YEAR(shipments[[#This Row],[Shipdate]])</f>
        <v>2023</v>
      </c>
      <c r="K3357">
        <f>MONTH(shipments[[#This Row],[Shipdate]])</f>
        <v>1</v>
      </c>
      <c r="L3357" t="str">
        <f>TEXT(shipments[[#This Row],[Shipdate]],"mmmm")</f>
        <v>January</v>
      </c>
      <c r="M3357">
        <f>_xlfn.XLOOKUP(shipments[[#This Row],[PID]],products[PID],products[Cost_per_box],"NA",0)</f>
        <v>5.72</v>
      </c>
      <c r="N3357">
        <f>shipments[[#This Row],[Boxes]]*shipments[[#This Row],[Cost Per Box]]</f>
        <v>2431</v>
      </c>
      <c r="O3357">
        <f>shipments[[#This Row],[Sales Amount]]-shipments[[#This Row],[Total Cost]]</f>
        <v>541.25</v>
      </c>
      <c r="P3357" s="9">
        <f>shipments[[#This Row],[Profit]]/shipments[[#This Row],[Sales Amount]]</f>
        <v>0.18210110185886114</v>
      </c>
    </row>
    <row r="3358" spans="1:16" x14ac:dyDescent="1">
      <c r="A3358" t="s">
        <v>3399</v>
      </c>
      <c r="B3358" t="s">
        <v>8050</v>
      </c>
      <c r="C3358" t="s">
        <v>8014</v>
      </c>
      <c r="D3358" t="s">
        <v>8037</v>
      </c>
      <c r="E3358" s="1">
        <v>45511</v>
      </c>
      <c r="F3358">
        <v>2538</v>
      </c>
      <c r="G3358">
        <v>508</v>
      </c>
      <c r="H3358" t="s">
        <v>17</v>
      </c>
      <c r="I3358" t="str">
        <f>_xlfn.XLOOKUP(shipments[[#This Row],[SPID]],people[SPID],people[Sales_person],"NA",0)</f>
        <v>Andria Kimpton</v>
      </c>
      <c r="J3358">
        <f>YEAR(shipments[[#This Row],[Shipdate]])</f>
        <v>2024</v>
      </c>
      <c r="K3358">
        <f>MONTH(shipments[[#This Row],[Shipdate]])</f>
        <v>8</v>
      </c>
      <c r="L3358" t="str">
        <f>TEXT(shipments[[#This Row],[Shipdate]],"mmmm")</f>
        <v>August</v>
      </c>
      <c r="M3358">
        <f>_xlfn.XLOOKUP(shipments[[#This Row],[PID]],products[PID],products[Cost_per_box],"NA",0)</f>
        <v>5.72</v>
      </c>
      <c r="N3358">
        <f>shipments[[#This Row],[Boxes]]*shipments[[#This Row],[Cost Per Box]]</f>
        <v>2905.7599999999998</v>
      </c>
      <c r="O3358">
        <f>shipments[[#This Row],[Sales Amount]]-shipments[[#This Row],[Total Cost]]</f>
        <v>-367.75999999999976</v>
      </c>
      <c r="P3358" s="9">
        <f>shipments[[#This Row],[Profit]]/shipments[[#This Row],[Sales Amount]]</f>
        <v>-0.14490149724192269</v>
      </c>
    </row>
    <row r="3359" spans="1:16" x14ac:dyDescent="1">
      <c r="A3359" t="s">
        <v>3400</v>
      </c>
      <c r="B3359" t="s">
        <v>8050</v>
      </c>
      <c r="C3359" t="s">
        <v>8016</v>
      </c>
      <c r="D3359" t="s">
        <v>8035</v>
      </c>
      <c r="E3359" s="1">
        <v>44936</v>
      </c>
      <c r="F3359">
        <v>5643</v>
      </c>
      <c r="G3359">
        <v>218</v>
      </c>
      <c r="H3359" t="s">
        <v>6</v>
      </c>
      <c r="I3359" t="str">
        <f>_xlfn.XLOOKUP(shipments[[#This Row],[SPID]],people[SPID],people[Sales_person],"NA",0)</f>
        <v>Andria Kimpton</v>
      </c>
      <c r="J3359">
        <f>YEAR(shipments[[#This Row],[Shipdate]])</f>
        <v>2023</v>
      </c>
      <c r="K3359">
        <f>MONTH(shipments[[#This Row],[Shipdate]])</f>
        <v>1</v>
      </c>
      <c r="L3359" t="str">
        <f>TEXT(shipments[[#This Row],[Shipdate]],"mmmm")</f>
        <v>January</v>
      </c>
      <c r="M3359">
        <f>_xlfn.XLOOKUP(shipments[[#This Row],[PID]],products[PID],products[Cost_per_box],"NA",0)</f>
        <v>9.94</v>
      </c>
      <c r="N3359">
        <f>shipments[[#This Row],[Boxes]]*shipments[[#This Row],[Cost Per Box]]</f>
        <v>2166.92</v>
      </c>
      <c r="O3359">
        <f>shipments[[#This Row],[Sales Amount]]-shipments[[#This Row],[Total Cost]]</f>
        <v>3476.08</v>
      </c>
      <c r="P3359" s="9">
        <f>shipments[[#This Row],[Profit]]/shipments[[#This Row],[Sales Amount]]</f>
        <v>0.61599858231437177</v>
      </c>
    </row>
    <row r="3360" spans="1:16" x14ac:dyDescent="1">
      <c r="A3360" t="s">
        <v>3401</v>
      </c>
      <c r="B3360" t="s">
        <v>8050</v>
      </c>
      <c r="C3360" t="s">
        <v>8016</v>
      </c>
      <c r="D3360" t="s">
        <v>8035</v>
      </c>
      <c r="E3360" s="1">
        <v>45055</v>
      </c>
      <c r="F3360">
        <v>4387.5</v>
      </c>
      <c r="G3360">
        <v>183</v>
      </c>
      <c r="H3360" t="s">
        <v>6</v>
      </c>
      <c r="I3360" t="str">
        <f>_xlfn.XLOOKUP(shipments[[#This Row],[SPID]],people[SPID],people[Sales_person],"NA",0)</f>
        <v>Andria Kimpton</v>
      </c>
      <c r="J3360">
        <f>YEAR(shipments[[#This Row],[Shipdate]])</f>
        <v>2023</v>
      </c>
      <c r="K3360">
        <f>MONTH(shipments[[#This Row],[Shipdate]])</f>
        <v>5</v>
      </c>
      <c r="L3360" t="str">
        <f>TEXT(shipments[[#This Row],[Shipdate]],"mmmm")</f>
        <v>May</v>
      </c>
      <c r="M3360">
        <f>_xlfn.XLOOKUP(shipments[[#This Row],[PID]],products[PID],products[Cost_per_box],"NA",0)</f>
        <v>9.94</v>
      </c>
      <c r="N3360">
        <f>shipments[[#This Row],[Boxes]]*shipments[[#This Row],[Cost Per Box]]</f>
        <v>1819.02</v>
      </c>
      <c r="O3360">
        <f>shipments[[#This Row],[Sales Amount]]-shipments[[#This Row],[Total Cost]]</f>
        <v>2568.48</v>
      </c>
      <c r="P3360" s="9">
        <f>shipments[[#This Row],[Profit]]/shipments[[#This Row],[Sales Amount]]</f>
        <v>0.58540854700854705</v>
      </c>
    </row>
    <row r="3361" spans="1:16" x14ac:dyDescent="1">
      <c r="A3361" t="s">
        <v>3402</v>
      </c>
      <c r="B3361" t="s">
        <v>8050</v>
      </c>
      <c r="C3361" t="s">
        <v>8016</v>
      </c>
      <c r="D3361" t="s">
        <v>8037</v>
      </c>
      <c r="E3361" s="1">
        <v>45079</v>
      </c>
      <c r="F3361">
        <v>5337</v>
      </c>
      <c r="G3361">
        <v>198</v>
      </c>
      <c r="H3361" t="s">
        <v>6</v>
      </c>
      <c r="I3361" t="str">
        <f>_xlfn.XLOOKUP(shipments[[#This Row],[SPID]],people[SPID],people[Sales_person],"NA",0)</f>
        <v>Andria Kimpton</v>
      </c>
      <c r="J3361">
        <f>YEAR(shipments[[#This Row],[Shipdate]])</f>
        <v>2023</v>
      </c>
      <c r="K3361">
        <f>MONTH(shipments[[#This Row],[Shipdate]])</f>
        <v>6</v>
      </c>
      <c r="L3361" t="str">
        <f>TEXT(shipments[[#This Row],[Shipdate]],"mmmm")</f>
        <v>June</v>
      </c>
      <c r="M3361">
        <f>_xlfn.XLOOKUP(shipments[[#This Row],[PID]],products[PID],products[Cost_per_box],"NA",0)</f>
        <v>9.94</v>
      </c>
      <c r="N3361">
        <f>shipments[[#This Row],[Boxes]]*shipments[[#This Row],[Cost Per Box]]</f>
        <v>1968.12</v>
      </c>
      <c r="O3361">
        <f>shipments[[#This Row],[Sales Amount]]-shipments[[#This Row],[Total Cost]]</f>
        <v>3368.88</v>
      </c>
      <c r="P3361" s="9">
        <f>shipments[[#This Row],[Profit]]/shipments[[#This Row],[Sales Amount]]</f>
        <v>0.63123102866779091</v>
      </c>
    </row>
    <row r="3362" spans="1:16" x14ac:dyDescent="1">
      <c r="A3362" t="s">
        <v>3403</v>
      </c>
      <c r="B3362" t="s">
        <v>8050</v>
      </c>
      <c r="C3362" t="s">
        <v>8016</v>
      </c>
      <c r="D3362" t="s">
        <v>8036</v>
      </c>
      <c r="E3362" s="1">
        <v>45141</v>
      </c>
      <c r="F3362">
        <v>5431.5</v>
      </c>
      <c r="G3362">
        <v>202</v>
      </c>
      <c r="H3362" t="s">
        <v>6</v>
      </c>
      <c r="I3362" t="str">
        <f>_xlfn.XLOOKUP(shipments[[#This Row],[SPID]],people[SPID],people[Sales_person],"NA",0)</f>
        <v>Andria Kimpton</v>
      </c>
      <c r="J3362">
        <f>YEAR(shipments[[#This Row],[Shipdate]])</f>
        <v>2023</v>
      </c>
      <c r="K3362">
        <f>MONTH(shipments[[#This Row],[Shipdate]])</f>
        <v>8</v>
      </c>
      <c r="L3362" t="str">
        <f>TEXT(shipments[[#This Row],[Shipdate]],"mmmm")</f>
        <v>August</v>
      </c>
      <c r="M3362">
        <f>_xlfn.XLOOKUP(shipments[[#This Row],[PID]],products[PID],products[Cost_per_box],"NA",0)</f>
        <v>9.94</v>
      </c>
      <c r="N3362">
        <f>shipments[[#This Row],[Boxes]]*shipments[[#This Row],[Cost Per Box]]</f>
        <v>2007.8799999999999</v>
      </c>
      <c r="O3362">
        <f>shipments[[#This Row],[Sales Amount]]-shipments[[#This Row],[Total Cost]]</f>
        <v>3423.62</v>
      </c>
      <c r="P3362" s="9">
        <f>shipments[[#This Row],[Profit]]/shipments[[#This Row],[Sales Amount]]</f>
        <v>0.63032679738562092</v>
      </c>
    </row>
    <row r="3363" spans="1:16" x14ac:dyDescent="1">
      <c r="A3363" t="s">
        <v>3404</v>
      </c>
      <c r="B3363" t="s">
        <v>8050</v>
      </c>
      <c r="C3363" t="s">
        <v>8017</v>
      </c>
      <c r="D3363" t="s">
        <v>8037</v>
      </c>
      <c r="E3363" s="1">
        <v>44964</v>
      </c>
      <c r="F3363">
        <v>5242.5</v>
      </c>
      <c r="G3363">
        <v>250</v>
      </c>
      <c r="H3363" t="s">
        <v>6</v>
      </c>
      <c r="I3363" t="str">
        <f>_xlfn.XLOOKUP(shipments[[#This Row],[SPID]],people[SPID],people[Sales_person],"NA",0)</f>
        <v>Andria Kimpton</v>
      </c>
      <c r="J3363">
        <f>YEAR(shipments[[#This Row],[Shipdate]])</f>
        <v>2023</v>
      </c>
      <c r="K3363">
        <f>MONTH(shipments[[#This Row],[Shipdate]])</f>
        <v>2</v>
      </c>
      <c r="L3363" t="str">
        <f>TEXT(shipments[[#This Row],[Shipdate]],"mmmm")</f>
        <v>February</v>
      </c>
      <c r="M3363">
        <f>_xlfn.XLOOKUP(shipments[[#This Row],[PID]],products[PID],products[Cost_per_box],"NA",0)</f>
        <v>7.73</v>
      </c>
      <c r="N3363">
        <f>shipments[[#This Row],[Boxes]]*shipments[[#This Row],[Cost Per Box]]</f>
        <v>1932.5</v>
      </c>
      <c r="O3363">
        <f>shipments[[#This Row],[Sales Amount]]-shipments[[#This Row],[Total Cost]]</f>
        <v>3310</v>
      </c>
      <c r="P3363" s="9">
        <f>shipments[[#This Row],[Profit]]/shipments[[#This Row],[Sales Amount]]</f>
        <v>0.63137815927515495</v>
      </c>
    </row>
    <row r="3364" spans="1:16" x14ac:dyDescent="1">
      <c r="A3364" t="s">
        <v>3405</v>
      </c>
      <c r="B3364" t="s">
        <v>8050</v>
      </c>
      <c r="C3364" t="s">
        <v>8018</v>
      </c>
      <c r="D3364" t="s">
        <v>8033</v>
      </c>
      <c r="E3364" s="1">
        <v>45232</v>
      </c>
      <c r="F3364">
        <v>1145.25</v>
      </c>
      <c r="G3364">
        <v>61</v>
      </c>
      <c r="H3364" t="s">
        <v>6</v>
      </c>
      <c r="I3364" t="str">
        <f>_xlfn.XLOOKUP(shipments[[#This Row],[SPID]],people[SPID],people[Sales_person],"NA",0)</f>
        <v>Andria Kimpton</v>
      </c>
      <c r="J3364">
        <f>YEAR(shipments[[#This Row],[Shipdate]])</f>
        <v>2023</v>
      </c>
      <c r="K3364">
        <f>MONTH(shipments[[#This Row],[Shipdate]])</f>
        <v>11</v>
      </c>
      <c r="L3364" t="str">
        <f>TEXT(shipments[[#This Row],[Shipdate]],"mmmm")</f>
        <v>November</v>
      </c>
      <c r="M3364">
        <f>_xlfn.XLOOKUP(shipments[[#This Row],[PID]],products[PID],products[Cost_per_box],"NA",0)</f>
        <v>3.68</v>
      </c>
      <c r="N3364">
        <f>shipments[[#This Row],[Boxes]]*shipments[[#This Row],[Cost Per Box]]</f>
        <v>224.48000000000002</v>
      </c>
      <c r="O3364">
        <f>shipments[[#This Row],[Sales Amount]]-shipments[[#This Row],[Total Cost]]</f>
        <v>920.77</v>
      </c>
      <c r="P3364" s="9">
        <f>shipments[[#This Row],[Profit]]/shipments[[#This Row],[Sales Amount]]</f>
        <v>0.80399039511023795</v>
      </c>
    </row>
    <row r="3365" spans="1:16" x14ac:dyDescent="1">
      <c r="A3365" t="s">
        <v>3406</v>
      </c>
      <c r="B3365" t="s">
        <v>8050</v>
      </c>
      <c r="C3365" t="s">
        <v>8018</v>
      </c>
      <c r="D3365" t="s">
        <v>8035</v>
      </c>
      <c r="E3365" s="1">
        <v>45251</v>
      </c>
      <c r="F3365">
        <v>443.25</v>
      </c>
      <c r="G3365">
        <v>23</v>
      </c>
      <c r="H3365" t="s">
        <v>6</v>
      </c>
      <c r="I3365" t="str">
        <f>_xlfn.XLOOKUP(shipments[[#This Row],[SPID]],people[SPID],people[Sales_person],"NA",0)</f>
        <v>Andria Kimpton</v>
      </c>
      <c r="J3365">
        <f>YEAR(shipments[[#This Row],[Shipdate]])</f>
        <v>2023</v>
      </c>
      <c r="K3365">
        <f>MONTH(shipments[[#This Row],[Shipdate]])</f>
        <v>11</v>
      </c>
      <c r="L3365" t="str">
        <f>TEXT(shipments[[#This Row],[Shipdate]],"mmmm")</f>
        <v>November</v>
      </c>
      <c r="M3365">
        <f>_xlfn.XLOOKUP(shipments[[#This Row],[PID]],products[PID],products[Cost_per_box],"NA",0)</f>
        <v>3.68</v>
      </c>
      <c r="N3365">
        <f>shipments[[#This Row],[Boxes]]*shipments[[#This Row],[Cost Per Box]]</f>
        <v>84.64</v>
      </c>
      <c r="O3365">
        <f>shipments[[#This Row],[Sales Amount]]-shipments[[#This Row],[Total Cost]]</f>
        <v>358.61</v>
      </c>
      <c r="P3365" s="9">
        <f>shipments[[#This Row],[Profit]]/shipments[[#This Row],[Sales Amount]]</f>
        <v>0.80904681331077277</v>
      </c>
    </row>
    <row r="3366" spans="1:16" x14ac:dyDescent="1">
      <c r="A3366" t="s">
        <v>3407</v>
      </c>
      <c r="B3366" t="s">
        <v>8050</v>
      </c>
      <c r="C3366" t="s">
        <v>8019</v>
      </c>
      <c r="D3366" t="s">
        <v>8036</v>
      </c>
      <c r="E3366" s="1">
        <v>45093</v>
      </c>
      <c r="F3366">
        <v>4666.5</v>
      </c>
      <c r="G3366">
        <v>389</v>
      </c>
      <c r="H3366" t="s">
        <v>6</v>
      </c>
      <c r="I3366" t="str">
        <f>_xlfn.XLOOKUP(shipments[[#This Row],[SPID]],people[SPID],people[Sales_person],"NA",0)</f>
        <v>Andria Kimpton</v>
      </c>
      <c r="J3366">
        <f>YEAR(shipments[[#This Row],[Shipdate]])</f>
        <v>2023</v>
      </c>
      <c r="K3366">
        <f>MONTH(shipments[[#This Row],[Shipdate]])</f>
        <v>6</v>
      </c>
      <c r="L3366" t="str">
        <f>TEXT(shipments[[#This Row],[Shipdate]],"mmmm")</f>
        <v>June</v>
      </c>
      <c r="M3366">
        <f>_xlfn.XLOOKUP(shipments[[#This Row],[PID]],products[PID],products[Cost_per_box],"NA",0)</f>
        <v>8.2200000000000006</v>
      </c>
      <c r="N3366">
        <f>shipments[[#This Row],[Boxes]]*shipments[[#This Row],[Cost Per Box]]</f>
        <v>3197.5800000000004</v>
      </c>
      <c r="O3366">
        <f>shipments[[#This Row],[Sales Amount]]-shipments[[#This Row],[Total Cost]]</f>
        <v>1468.9199999999996</v>
      </c>
      <c r="P3366" s="9">
        <f>shipments[[#This Row],[Profit]]/shipments[[#This Row],[Sales Amount]]</f>
        <v>0.31477981356477008</v>
      </c>
    </row>
    <row r="3367" spans="1:16" x14ac:dyDescent="1">
      <c r="A3367" t="s">
        <v>3408</v>
      </c>
      <c r="B3367" t="s">
        <v>8050</v>
      </c>
      <c r="C3367" t="s">
        <v>8019</v>
      </c>
      <c r="D3367" t="s">
        <v>8037</v>
      </c>
      <c r="E3367" s="1">
        <v>45121</v>
      </c>
      <c r="F3367">
        <v>5094</v>
      </c>
      <c r="G3367">
        <v>340</v>
      </c>
      <c r="H3367" t="s">
        <v>6</v>
      </c>
      <c r="I3367" t="str">
        <f>_xlfn.XLOOKUP(shipments[[#This Row],[SPID]],people[SPID],people[Sales_person],"NA",0)</f>
        <v>Andria Kimpton</v>
      </c>
      <c r="J3367">
        <f>YEAR(shipments[[#This Row],[Shipdate]])</f>
        <v>2023</v>
      </c>
      <c r="K3367">
        <f>MONTH(shipments[[#This Row],[Shipdate]])</f>
        <v>7</v>
      </c>
      <c r="L3367" t="str">
        <f>TEXT(shipments[[#This Row],[Shipdate]],"mmmm")</f>
        <v>July</v>
      </c>
      <c r="M3367">
        <f>_xlfn.XLOOKUP(shipments[[#This Row],[PID]],products[PID],products[Cost_per_box],"NA",0)</f>
        <v>8.2200000000000006</v>
      </c>
      <c r="N3367">
        <f>shipments[[#This Row],[Boxes]]*shipments[[#This Row],[Cost Per Box]]</f>
        <v>2794.8</v>
      </c>
      <c r="O3367">
        <f>shipments[[#This Row],[Sales Amount]]-shipments[[#This Row],[Total Cost]]</f>
        <v>2299.1999999999998</v>
      </c>
      <c r="P3367" s="9">
        <f>shipments[[#This Row],[Profit]]/shipments[[#This Row],[Sales Amount]]</f>
        <v>0.45135453474676085</v>
      </c>
    </row>
    <row r="3368" spans="1:16" x14ac:dyDescent="1">
      <c r="A3368" t="s">
        <v>3409</v>
      </c>
      <c r="B3368" t="s">
        <v>8050</v>
      </c>
      <c r="C3368" t="s">
        <v>8019</v>
      </c>
      <c r="D3368" t="s">
        <v>8035</v>
      </c>
      <c r="E3368" s="1">
        <v>45279</v>
      </c>
      <c r="F3368">
        <v>7753.5</v>
      </c>
      <c r="G3368">
        <v>597</v>
      </c>
      <c r="H3368" t="s">
        <v>6</v>
      </c>
      <c r="I3368" t="str">
        <f>_xlfn.XLOOKUP(shipments[[#This Row],[SPID]],people[SPID],people[Sales_person],"NA",0)</f>
        <v>Andria Kimpton</v>
      </c>
      <c r="J3368">
        <f>YEAR(shipments[[#This Row],[Shipdate]])</f>
        <v>2023</v>
      </c>
      <c r="K3368">
        <f>MONTH(shipments[[#This Row],[Shipdate]])</f>
        <v>12</v>
      </c>
      <c r="L3368" t="str">
        <f>TEXT(shipments[[#This Row],[Shipdate]],"mmmm")</f>
        <v>December</v>
      </c>
      <c r="M3368">
        <f>_xlfn.XLOOKUP(shipments[[#This Row],[PID]],products[PID],products[Cost_per_box],"NA",0)</f>
        <v>8.2200000000000006</v>
      </c>
      <c r="N3368">
        <f>shipments[[#This Row],[Boxes]]*shipments[[#This Row],[Cost Per Box]]</f>
        <v>4907.34</v>
      </c>
      <c r="O3368">
        <f>shipments[[#This Row],[Sales Amount]]-shipments[[#This Row],[Total Cost]]</f>
        <v>2846.16</v>
      </c>
      <c r="P3368" s="9">
        <f>shipments[[#This Row],[Profit]]/shipments[[#This Row],[Sales Amount]]</f>
        <v>0.36708067324434124</v>
      </c>
    </row>
    <row r="3369" spans="1:16" x14ac:dyDescent="1">
      <c r="A3369" t="s">
        <v>3410</v>
      </c>
      <c r="B3369" t="s">
        <v>8050</v>
      </c>
      <c r="C3369" t="s">
        <v>8019</v>
      </c>
      <c r="D3369" t="s">
        <v>8036</v>
      </c>
      <c r="E3369" s="1">
        <v>45264</v>
      </c>
      <c r="F3369">
        <v>1545.75</v>
      </c>
      <c r="G3369">
        <v>97</v>
      </c>
      <c r="H3369" t="s">
        <v>6</v>
      </c>
      <c r="I3369" t="str">
        <f>_xlfn.XLOOKUP(shipments[[#This Row],[SPID]],people[SPID],people[Sales_person],"NA",0)</f>
        <v>Andria Kimpton</v>
      </c>
      <c r="J3369">
        <f>YEAR(shipments[[#This Row],[Shipdate]])</f>
        <v>2023</v>
      </c>
      <c r="K3369">
        <f>MONTH(shipments[[#This Row],[Shipdate]])</f>
        <v>12</v>
      </c>
      <c r="L3369" t="str">
        <f>TEXT(shipments[[#This Row],[Shipdate]],"mmmm")</f>
        <v>December</v>
      </c>
      <c r="M3369">
        <f>_xlfn.XLOOKUP(shipments[[#This Row],[PID]],products[PID],products[Cost_per_box],"NA",0)</f>
        <v>8.2200000000000006</v>
      </c>
      <c r="N3369">
        <f>shipments[[#This Row],[Boxes]]*shipments[[#This Row],[Cost Per Box]]</f>
        <v>797.34</v>
      </c>
      <c r="O3369">
        <f>shipments[[#This Row],[Sales Amount]]-shipments[[#This Row],[Total Cost]]</f>
        <v>748.41</v>
      </c>
      <c r="P3369" s="9">
        <f>shipments[[#This Row],[Profit]]/shipments[[#This Row],[Sales Amount]]</f>
        <v>0.48417273168364872</v>
      </c>
    </row>
    <row r="3370" spans="1:16" x14ac:dyDescent="1">
      <c r="A3370" t="s">
        <v>3411</v>
      </c>
      <c r="B3370" t="s">
        <v>8050</v>
      </c>
      <c r="C3370" t="s">
        <v>8019</v>
      </c>
      <c r="D3370" t="s">
        <v>8036</v>
      </c>
      <c r="E3370" s="1">
        <v>45252</v>
      </c>
      <c r="F3370">
        <v>7803</v>
      </c>
      <c r="G3370">
        <v>651</v>
      </c>
      <c r="H3370" t="s">
        <v>6</v>
      </c>
      <c r="I3370" t="str">
        <f>_xlfn.XLOOKUP(shipments[[#This Row],[SPID]],people[SPID],people[Sales_person],"NA",0)</f>
        <v>Andria Kimpton</v>
      </c>
      <c r="J3370">
        <f>YEAR(shipments[[#This Row],[Shipdate]])</f>
        <v>2023</v>
      </c>
      <c r="K3370">
        <f>MONTH(shipments[[#This Row],[Shipdate]])</f>
        <v>11</v>
      </c>
      <c r="L3370" t="str">
        <f>TEXT(shipments[[#This Row],[Shipdate]],"mmmm")</f>
        <v>November</v>
      </c>
      <c r="M3370">
        <f>_xlfn.XLOOKUP(shipments[[#This Row],[PID]],products[PID],products[Cost_per_box],"NA",0)</f>
        <v>8.2200000000000006</v>
      </c>
      <c r="N3370">
        <f>shipments[[#This Row],[Boxes]]*shipments[[#This Row],[Cost Per Box]]</f>
        <v>5351.22</v>
      </c>
      <c r="O3370">
        <f>shipments[[#This Row],[Sales Amount]]-shipments[[#This Row],[Total Cost]]</f>
        <v>2451.7799999999997</v>
      </c>
      <c r="P3370" s="9">
        <f>shipments[[#This Row],[Profit]]/shipments[[#This Row],[Sales Amount]]</f>
        <v>0.31420991926182235</v>
      </c>
    </row>
    <row r="3371" spans="1:16" x14ac:dyDescent="1">
      <c r="A3371" t="s">
        <v>3412</v>
      </c>
      <c r="B3371" t="s">
        <v>8050</v>
      </c>
      <c r="C3371" t="s">
        <v>8019</v>
      </c>
      <c r="D3371" t="s">
        <v>8035</v>
      </c>
      <c r="E3371" s="1">
        <v>45348</v>
      </c>
      <c r="F3371">
        <v>10435.5</v>
      </c>
      <c r="G3371">
        <v>746</v>
      </c>
      <c r="H3371" t="s">
        <v>6</v>
      </c>
      <c r="I3371" t="str">
        <f>_xlfn.XLOOKUP(shipments[[#This Row],[SPID]],people[SPID],people[Sales_person],"NA",0)</f>
        <v>Andria Kimpton</v>
      </c>
      <c r="J3371">
        <f>YEAR(shipments[[#This Row],[Shipdate]])</f>
        <v>2024</v>
      </c>
      <c r="K3371">
        <f>MONTH(shipments[[#This Row],[Shipdate]])</f>
        <v>2</v>
      </c>
      <c r="L3371" t="str">
        <f>TEXT(shipments[[#This Row],[Shipdate]],"mmmm")</f>
        <v>February</v>
      </c>
      <c r="M3371">
        <f>_xlfn.XLOOKUP(shipments[[#This Row],[PID]],products[PID],products[Cost_per_box],"NA",0)</f>
        <v>8.2200000000000006</v>
      </c>
      <c r="N3371">
        <f>shipments[[#This Row],[Boxes]]*shipments[[#This Row],[Cost Per Box]]</f>
        <v>6132.1200000000008</v>
      </c>
      <c r="O3371">
        <f>shipments[[#This Row],[Sales Amount]]-shipments[[#This Row],[Total Cost]]</f>
        <v>4303.3799999999992</v>
      </c>
      <c r="P3371" s="9">
        <f>shipments[[#This Row],[Profit]]/shipments[[#This Row],[Sales Amount]]</f>
        <v>0.41237889895069707</v>
      </c>
    </row>
    <row r="3372" spans="1:16" x14ac:dyDescent="1">
      <c r="A3372" t="s">
        <v>3413</v>
      </c>
      <c r="B3372" t="s">
        <v>8050</v>
      </c>
      <c r="C3372" t="s">
        <v>8019</v>
      </c>
      <c r="D3372" t="s">
        <v>8032</v>
      </c>
      <c r="E3372" s="1">
        <v>45133</v>
      </c>
      <c r="F3372">
        <v>4621.5</v>
      </c>
      <c r="G3372">
        <v>356</v>
      </c>
      <c r="H3372" t="s">
        <v>6</v>
      </c>
      <c r="I3372" t="str">
        <f>_xlfn.XLOOKUP(shipments[[#This Row],[SPID]],people[SPID],people[Sales_person],"NA",0)</f>
        <v>Andria Kimpton</v>
      </c>
      <c r="J3372">
        <f>YEAR(shipments[[#This Row],[Shipdate]])</f>
        <v>2023</v>
      </c>
      <c r="K3372">
        <f>MONTH(shipments[[#This Row],[Shipdate]])</f>
        <v>7</v>
      </c>
      <c r="L3372" t="str">
        <f>TEXT(shipments[[#This Row],[Shipdate]],"mmmm")</f>
        <v>July</v>
      </c>
      <c r="M3372">
        <f>_xlfn.XLOOKUP(shipments[[#This Row],[PID]],products[PID],products[Cost_per_box],"NA",0)</f>
        <v>8.2200000000000006</v>
      </c>
      <c r="N3372">
        <f>shipments[[#This Row],[Boxes]]*shipments[[#This Row],[Cost Per Box]]</f>
        <v>2926.32</v>
      </c>
      <c r="O3372">
        <f>shipments[[#This Row],[Sales Amount]]-shipments[[#This Row],[Total Cost]]</f>
        <v>1695.1799999999998</v>
      </c>
      <c r="P3372" s="9">
        <f>shipments[[#This Row],[Profit]]/shipments[[#This Row],[Sales Amount]]</f>
        <v>0.36680298604349232</v>
      </c>
    </row>
    <row r="3373" spans="1:16" x14ac:dyDescent="1">
      <c r="A3373" t="s">
        <v>3414</v>
      </c>
      <c r="B3373" t="s">
        <v>8050</v>
      </c>
      <c r="C3373" t="s">
        <v>8020</v>
      </c>
      <c r="D3373" t="s">
        <v>8036</v>
      </c>
      <c r="E3373" s="1">
        <v>45209</v>
      </c>
      <c r="F3373">
        <v>5004</v>
      </c>
      <c r="G3373">
        <v>251</v>
      </c>
      <c r="H3373" t="s">
        <v>6</v>
      </c>
      <c r="I3373" t="str">
        <f>_xlfn.XLOOKUP(shipments[[#This Row],[SPID]],people[SPID],people[Sales_person],"NA",0)</f>
        <v>Andria Kimpton</v>
      </c>
      <c r="J3373">
        <f>YEAR(shipments[[#This Row],[Shipdate]])</f>
        <v>2023</v>
      </c>
      <c r="K3373">
        <f>MONTH(shipments[[#This Row],[Shipdate]])</f>
        <v>10</v>
      </c>
      <c r="L3373" t="str">
        <f>TEXT(shipments[[#This Row],[Shipdate]],"mmmm")</f>
        <v>October</v>
      </c>
      <c r="M3373">
        <f>_xlfn.XLOOKUP(shipments[[#This Row],[PID]],products[PID],products[Cost_per_box],"NA",0)</f>
        <v>10.23</v>
      </c>
      <c r="N3373">
        <f>shipments[[#This Row],[Boxes]]*shipments[[#This Row],[Cost Per Box]]</f>
        <v>2567.73</v>
      </c>
      <c r="O3373">
        <f>shipments[[#This Row],[Sales Amount]]-shipments[[#This Row],[Total Cost]]</f>
        <v>2436.27</v>
      </c>
      <c r="P3373" s="9">
        <f>shipments[[#This Row],[Profit]]/shipments[[#This Row],[Sales Amount]]</f>
        <v>0.48686450839328538</v>
      </c>
    </row>
    <row r="3374" spans="1:16" x14ac:dyDescent="1">
      <c r="A3374" t="s">
        <v>3415</v>
      </c>
      <c r="B3374" t="s">
        <v>8050</v>
      </c>
      <c r="C3374" t="s">
        <v>8020</v>
      </c>
      <c r="D3374" t="s">
        <v>8037</v>
      </c>
      <c r="E3374" s="1">
        <v>45090</v>
      </c>
      <c r="F3374">
        <v>4338</v>
      </c>
      <c r="G3374">
        <v>229</v>
      </c>
      <c r="H3374" t="s">
        <v>6</v>
      </c>
      <c r="I3374" t="str">
        <f>_xlfn.XLOOKUP(shipments[[#This Row],[SPID]],people[SPID],people[Sales_person],"NA",0)</f>
        <v>Andria Kimpton</v>
      </c>
      <c r="J3374">
        <f>YEAR(shipments[[#This Row],[Shipdate]])</f>
        <v>2023</v>
      </c>
      <c r="K3374">
        <f>MONTH(shipments[[#This Row],[Shipdate]])</f>
        <v>6</v>
      </c>
      <c r="L3374" t="str">
        <f>TEXT(shipments[[#This Row],[Shipdate]],"mmmm")</f>
        <v>June</v>
      </c>
      <c r="M3374">
        <f>_xlfn.XLOOKUP(shipments[[#This Row],[PID]],products[PID],products[Cost_per_box],"NA",0)</f>
        <v>10.23</v>
      </c>
      <c r="N3374">
        <f>shipments[[#This Row],[Boxes]]*shipments[[#This Row],[Cost Per Box]]</f>
        <v>2342.67</v>
      </c>
      <c r="O3374">
        <f>shipments[[#This Row],[Sales Amount]]-shipments[[#This Row],[Total Cost]]</f>
        <v>1995.33</v>
      </c>
      <c r="P3374" s="9">
        <f>shipments[[#This Row],[Profit]]/shipments[[#This Row],[Sales Amount]]</f>
        <v>0.45996542185338862</v>
      </c>
    </row>
    <row r="3375" spans="1:16" x14ac:dyDescent="1">
      <c r="A3375" t="s">
        <v>3416</v>
      </c>
      <c r="B3375" t="s">
        <v>8050</v>
      </c>
      <c r="C3375" t="s">
        <v>8021</v>
      </c>
      <c r="D3375" t="s">
        <v>8032</v>
      </c>
      <c r="E3375" s="1">
        <v>45287</v>
      </c>
      <c r="F3375">
        <v>5064.75</v>
      </c>
      <c r="G3375">
        <v>298</v>
      </c>
      <c r="H3375" t="s">
        <v>6</v>
      </c>
      <c r="I3375" t="str">
        <f>_xlfn.XLOOKUP(shipments[[#This Row],[SPID]],people[SPID],people[Sales_person],"NA",0)</f>
        <v>Andria Kimpton</v>
      </c>
      <c r="J3375">
        <f>YEAR(shipments[[#This Row],[Shipdate]])</f>
        <v>2023</v>
      </c>
      <c r="K3375">
        <f>MONTH(shipments[[#This Row],[Shipdate]])</f>
        <v>12</v>
      </c>
      <c r="L3375" t="str">
        <f>TEXT(shipments[[#This Row],[Shipdate]],"mmmm")</f>
        <v>December</v>
      </c>
      <c r="M3375">
        <f>_xlfn.XLOOKUP(shipments[[#This Row],[PID]],products[PID],products[Cost_per_box],"NA",0)</f>
        <v>4.74</v>
      </c>
      <c r="N3375">
        <f>shipments[[#This Row],[Boxes]]*shipments[[#This Row],[Cost Per Box]]</f>
        <v>1412.52</v>
      </c>
      <c r="O3375">
        <f>shipments[[#This Row],[Sales Amount]]-shipments[[#This Row],[Total Cost]]</f>
        <v>3652.23</v>
      </c>
      <c r="P3375" s="9">
        <f>shipments[[#This Row],[Profit]]/shipments[[#This Row],[Sales Amount]]</f>
        <v>0.72110765585665626</v>
      </c>
    </row>
    <row r="3376" spans="1:16" x14ac:dyDescent="1">
      <c r="A3376" t="s">
        <v>3417</v>
      </c>
      <c r="B3376" t="s">
        <v>8050</v>
      </c>
      <c r="C3376" t="s">
        <v>8021</v>
      </c>
      <c r="D3376" t="s">
        <v>8032</v>
      </c>
      <c r="E3376" s="1">
        <v>45244</v>
      </c>
      <c r="F3376">
        <v>7335</v>
      </c>
      <c r="G3376">
        <v>565</v>
      </c>
      <c r="H3376" t="s">
        <v>6</v>
      </c>
      <c r="I3376" t="str">
        <f>_xlfn.XLOOKUP(shipments[[#This Row],[SPID]],people[SPID],people[Sales_person],"NA",0)</f>
        <v>Andria Kimpton</v>
      </c>
      <c r="J3376">
        <f>YEAR(shipments[[#This Row],[Shipdate]])</f>
        <v>2023</v>
      </c>
      <c r="K3376">
        <f>MONTH(shipments[[#This Row],[Shipdate]])</f>
        <v>11</v>
      </c>
      <c r="L3376" t="str">
        <f>TEXT(shipments[[#This Row],[Shipdate]],"mmmm")</f>
        <v>November</v>
      </c>
      <c r="M3376">
        <f>_xlfn.XLOOKUP(shipments[[#This Row],[PID]],products[PID],products[Cost_per_box],"NA",0)</f>
        <v>4.74</v>
      </c>
      <c r="N3376">
        <f>shipments[[#This Row],[Boxes]]*shipments[[#This Row],[Cost Per Box]]</f>
        <v>2678.1</v>
      </c>
      <c r="O3376">
        <f>shipments[[#This Row],[Sales Amount]]-shipments[[#This Row],[Total Cost]]</f>
        <v>4656.8999999999996</v>
      </c>
      <c r="P3376" s="9">
        <f>shipments[[#This Row],[Profit]]/shipments[[#This Row],[Sales Amount]]</f>
        <v>0.63488752556237216</v>
      </c>
    </row>
    <row r="3377" spans="1:16" x14ac:dyDescent="1">
      <c r="A3377" t="s">
        <v>3418</v>
      </c>
      <c r="B3377" t="s">
        <v>8050</v>
      </c>
      <c r="C3377" t="s">
        <v>8021</v>
      </c>
      <c r="D3377" t="s">
        <v>8036</v>
      </c>
      <c r="E3377" s="1">
        <v>45392</v>
      </c>
      <c r="F3377">
        <v>2043</v>
      </c>
      <c r="G3377">
        <v>137</v>
      </c>
      <c r="H3377" t="s">
        <v>6</v>
      </c>
      <c r="I3377" t="str">
        <f>_xlfn.XLOOKUP(shipments[[#This Row],[SPID]],people[SPID],people[Sales_person],"NA",0)</f>
        <v>Andria Kimpton</v>
      </c>
      <c r="J3377">
        <f>YEAR(shipments[[#This Row],[Shipdate]])</f>
        <v>2024</v>
      </c>
      <c r="K3377">
        <f>MONTH(shipments[[#This Row],[Shipdate]])</f>
        <v>4</v>
      </c>
      <c r="L3377" t="str">
        <f>TEXT(shipments[[#This Row],[Shipdate]],"mmmm")</f>
        <v>April</v>
      </c>
      <c r="M3377">
        <f>_xlfn.XLOOKUP(shipments[[#This Row],[PID]],products[PID],products[Cost_per_box],"NA",0)</f>
        <v>4.74</v>
      </c>
      <c r="N3377">
        <f>shipments[[#This Row],[Boxes]]*shipments[[#This Row],[Cost Per Box]]</f>
        <v>649.38</v>
      </c>
      <c r="O3377">
        <f>shipments[[#This Row],[Sales Amount]]-shipments[[#This Row],[Total Cost]]</f>
        <v>1393.62</v>
      </c>
      <c r="P3377" s="9">
        <f>shipments[[#This Row],[Profit]]/shipments[[#This Row],[Sales Amount]]</f>
        <v>0.68214390602055797</v>
      </c>
    </row>
    <row r="3378" spans="1:16" x14ac:dyDescent="1">
      <c r="A3378" t="s">
        <v>3419</v>
      </c>
      <c r="B3378" t="s">
        <v>8050</v>
      </c>
      <c r="C3378" t="s">
        <v>8021</v>
      </c>
      <c r="D3378" t="s">
        <v>8037</v>
      </c>
      <c r="E3378" s="1">
        <v>45252</v>
      </c>
      <c r="F3378">
        <v>6723</v>
      </c>
      <c r="G3378">
        <v>481</v>
      </c>
      <c r="H3378" t="s">
        <v>6</v>
      </c>
      <c r="I3378" t="str">
        <f>_xlfn.XLOOKUP(shipments[[#This Row],[SPID]],people[SPID],people[Sales_person],"NA",0)</f>
        <v>Andria Kimpton</v>
      </c>
      <c r="J3378">
        <f>YEAR(shipments[[#This Row],[Shipdate]])</f>
        <v>2023</v>
      </c>
      <c r="K3378">
        <f>MONTH(shipments[[#This Row],[Shipdate]])</f>
        <v>11</v>
      </c>
      <c r="L3378" t="str">
        <f>TEXT(shipments[[#This Row],[Shipdate]],"mmmm")</f>
        <v>November</v>
      </c>
      <c r="M3378">
        <f>_xlfn.XLOOKUP(shipments[[#This Row],[PID]],products[PID],products[Cost_per_box],"NA",0)</f>
        <v>4.74</v>
      </c>
      <c r="N3378">
        <f>shipments[[#This Row],[Boxes]]*shipments[[#This Row],[Cost Per Box]]</f>
        <v>2279.94</v>
      </c>
      <c r="O3378">
        <f>shipments[[#This Row],[Sales Amount]]-shipments[[#This Row],[Total Cost]]</f>
        <v>4443.0599999999995</v>
      </c>
      <c r="P3378" s="9">
        <f>shipments[[#This Row],[Profit]]/shipments[[#This Row],[Sales Amount]]</f>
        <v>0.66087460954930832</v>
      </c>
    </row>
    <row r="3379" spans="1:16" x14ac:dyDescent="1">
      <c r="A3379" t="s">
        <v>3420</v>
      </c>
      <c r="B3379" t="s">
        <v>8050</v>
      </c>
      <c r="C3379" t="s">
        <v>8022</v>
      </c>
      <c r="D3379" t="s">
        <v>8033</v>
      </c>
      <c r="E3379" s="1">
        <v>45153</v>
      </c>
      <c r="F3379">
        <v>6293.25</v>
      </c>
      <c r="G3379">
        <v>1049</v>
      </c>
      <c r="H3379" t="s">
        <v>6</v>
      </c>
      <c r="I3379" t="str">
        <f>_xlfn.XLOOKUP(shipments[[#This Row],[SPID]],people[SPID],people[Sales_person],"NA",0)</f>
        <v>Andria Kimpton</v>
      </c>
      <c r="J3379">
        <f>YEAR(shipments[[#This Row],[Shipdate]])</f>
        <v>2023</v>
      </c>
      <c r="K3379">
        <f>MONTH(shipments[[#This Row],[Shipdate]])</f>
        <v>8</v>
      </c>
      <c r="L3379" t="str">
        <f>TEXT(shipments[[#This Row],[Shipdate]],"mmmm")</f>
        <v>August</v>
      </c>
      <c r="M3379">
        <f>_xlfn.XLOOKUP(shipments[[#This Row],[PID]],products[PID],products[Cost_per_box],"NA",0)</f>
        <v>10.51</v>
      </c>
      <c r="N3379">
        <f>shipments[[#This Row],[Boxes]]*shipments[[#This Row],[Cost Per Box]]</f>
        <v>11024.99</v>
      </c>
      <c r="O3379">
        <f>shipments[[#This Row],[Sales Amount]]-shipments[[#This Row],[Total Cost]]</f>
        <v>-4731.74</v>
      </c>
      <c r="P3379" s="9">
        <f>shipments[[#This Row],[Profit]]/shipments[[#This Row],[Sales Amount]]</f>
        <v>-0.75187542207921187</v>
      </c>
    </row>
    <row r="3380" spans="1:16" x14ac:dyDescent="1">
      <c r="A3380" t="s">
        <v>3421</v>
      </c>
      <c r="B3380" t="s">
        <v>8050</v>
      </c>
      <c r="C3380" t="s">
        <v>8022</v>
      </c>
      <c r="D3380" t="s">
        <v>8037</v>
      </c>
      <c r="E3380" s="1">
        <v>45267</v>
      </c>
      <c r="F3380">
        <v>8102.25</v>
      </c>
      <c r="G3380">
        <v>811</v>
      </c>
      <c r="H3380" t="s">
        <v>39</v>
      </c>
      <c r="I3380" t="str">
        <f>_xlfn.XLOOKUP(shipments[[#This Row],[SPID]],people[SPID],people[Sales_person],"NA",0)</f>
        <v>Andria Kimpton</v>
      </c>
      <c r="J3380">
        <f>YEAR(shipments[[#This Row],[Shipdate]])</f>
        <v>2023</v>
      </c>
      <c r="K3380">
        <f>MONTH(shipments[[#This Row],[Shipdate]])</f>
        <v>12</v>
      </c>
      <c r="L3380" t="str">
        <f>TEXT(shipments[[#This Row],[Shipdate]],"mmmm")</f>
        <v>December</v>
      </c>
      <c r="M3380">
        <f>_xlfn.XLOOKUP(shipments[[#This Row],[PID]],products[PID],products[Cost_per_box],"NA",0)</f>
        <v>10.51</v>
      </c>
      <c r="N3380">
        <f>shipments[[#This Row],[Boxes]]*shipments[[#This Row],[Cost Per Box]]</f>
        <v>8523.61</v>
      </c>
      <c r="O3380">
        <f>shipments[[#This Row],[Sales Amount]]-shipments[[#This Row],[Total Cost]]</f>
        <v>-421.36000000000058</v>
      </c>
      <c r="P3380" s="9">
        <f>shipments[[#This Row],[Profit]]/shipments[[#This Row],[Sales Amount]]</f>
        <v>-5.200530716776211E-2</v>
      </c>
    </row>
    <row r="3381" spans="1:16" x14ac:dyDescent="1">
      <c r="A3381" t="s">
        <v>3422</v>
      </c>
      <c r="B3381" t="s">
        <v>8050</v>
      </c>
      <c r="C3381" t="s">
        <v>8022</v>
      </c>
      <c r="D3381" t="s">
        <v>8033</v>
      </c>
      <c r="E3381" s="1">
        <v>45281</v>
      </c>
      <c r="F3381">
        <v>3260.25</v>
      </c>
      <c r="G3381">
        <v>466</v>
      </c>
      <c r="H3381" t="s">
        <v>6</v>
      </c>
      <c r="I3381" t="str">
        <f>_xlfn.XLOOKUP(shipments[[#This Row],[SPID]],people[SPID],people[Sales_person],"NA",0)</f>
        <v>Andria Kimpton</v>
      </c>
      <c r="J3381">
        <f>YEAR(shipments[[#This Row],[Shipdate]])</f>
        <v>2023</v>
      </c>
      <c r="K3381">
        <f>MONTH(shipments[[#This Row],[Shipdate]])</f>
        <v>12</v>
      </c>
      <c r="L3381" t="str">
        <f>TEXT(shipments[[#This Row],[Shipdate]],"mmmm")</f>
        <v>December</v>
      </c>
      <c r="M3381">
        <f>_xlfn.XLOOKUP(shipments[[#This Row],[PID]],products[PID],products[Cost_per_box],"NA",0)</f>
        <v>10.51</v>
      </c>
      <c r="N3381">
        <f>shipments[[#This Row],[Boxes]]*shipments[[#This Row],[Cost Per Box]]</f>
        <v>4897.66</v>
      </c>
      <c r="O3381">
        <f>shipments[[#This Row],[Sales Amount]]-shipments[[#This Row],[Total Cost]]</f>
        <v>-1637.4099999999999</v>
      </c>
      <c r="P3381" s="9">
        <f>shipments[[#This Row],[Profit]]/shipments[[#This Row],[Sales Amount]]</f>
        <v>-0.50223449121999841</v>
      </c>
    </row>
    <row r="3382" spans="1:16" x14ac:dyDescent="1">
      <c r="A3382" t="s">
        <v>3423</v>
      </c>
      <c r="B3382" t="s">
        <v>8050</v>
      </c>
      <c r="C3382" t="s">
        <v>8022</v>
      </c>
      <c r="D3382" t="s">
        <v>8032</v>
      </c>
      <c r="E3382" s="1">
        <v>45328</v>
      </c>
      <c r="F3382">
        <v>427.5</v>
      </c>
      <c r="G3382">
        <v>72</v>
      </c>
      <c r="H3382" t="s">
        <v>6</v>
      </c>
      <c r="I3382" t="str">
        <f>_xlfn.XLOOKUP(shipments[[#This Row],[SPID]],people[SPID],people[Sales_person],"NA",0)</f>
        <v>Andria Kimpton</v>
      </c>
      <c r="J3382">
        <f>YEAR(shipments[[#This Row],[Shipdate]])</f>
        <v>2024</v>
      </c>
      <c r="K3382">
        <f>MONTH(shipments[[#This Row],[Shipdate]])</f>
        <v>2</v>
      </c>
      <c r="L3382" t="str">
        <f>TEXT(shipments[[#This Row],[Shipdate]],"mmmm")</f>
        <v>February</v>
      </c>
      <c r="M3382">
        <f>_xlfn.XLOOKUP(shipments[[#This Row],[PID]],products[PID],products[Cost_per_box],"NA",0)</f>
        <v>10.51</v>
      </c>
      <c r="N3382">
        <f>shipments[[#This Row],[Boxes]]*shipments[[#This Row],[Cost Per Box]]</f>
        <v>756.72</v>
      </c>
      <c r="O3382">
        <f>shipments[[#This Row],[Sales Amount]]-shipments[[#This Row],[Total Cost]]</f>
        <v>-329.22</v>
      </c>
      <c r="P3382" s="9">
        <f>shipments[[#This Row],[Profit]]/shipments[[#This Row],[Sales Amount]]</f>
        <v>-0.77010526315789485</v>
      </c>
    </row>
    <row r="3383" spans="1:16" x14ac:dyDescent="1">
      <c r="A3383" t="s">
        <v>3424</v>
      </c>
      <c r="B3383" t="s">
        <v>8050</v>
      </c>
      <c r="C3383" t="s">
        <v>8022</v>
      </c>
      <c r="D3383" t="s">
        <v>8036</v>
      </c>
      <c r="E3383" s="1">
        <v>45180</v>
      </c>
      <c r="F3383">
        <v>200.25</v>
      </c>
      <c r="G3383">
        <v>29</v>
      </c>
      <c r="H3383" t="s">
        <v>6</v>
      </c>
      <c r="I3383" t="str">
        <f>_xlfn.XLOOKUP(shipments[[#This Row],[SPID]],people[SPID],people[Sales_person],"NA",0)</f>
        <v>Andria Kimpton</v>
      </c>
      <c r="J3383">
        <f>YEAR(shipments[[#This Row],[Shipdate]])</f>
        <v>2023</v>
      </c>
      <c r="K3383">
        <f>MONTH(shipments[[#This Row],[Shipdate]])</f>
        <v>9</v>
      </c>
      <c r="L3383" t="str">
        <f>TEXT(shipments[[#This Row],[Shipdate]],"mmmm")</f>
        <v>September</v>
      </c>
      <c r="M3383">
        <f>_xlfn.XLOOKUP(shipments[[#This Row],[PID]],products[PID],products[Cost_per_box],"NA",0)</f>
        <v>10.51</v>
      </c>
      <c r="N3383">
        <f>shipments[[#This Row],[Boxes]]*shipments[[#This Row],[Cost Per Box]]</f>
        <v>304.79000000000002</v>
      </c>
      <c r="O3383">
        <f>shipments[[#This Row],[Sales Amount]]-shipments[[#This Row],[Total Cost]]</f>
        <v>-104.54000000000002</v>
      </c>
      <c r="P3383" s="9">
        <f>shipments[[#This Row],[Profit]]/shipments[[#This Row],[Sales Amount]]</f>
        <v>-0.52204744069912623</v>
      </c>
    </row>
    <row r="3384" spans="1:16" x14ac:dyDescent="1">
      <c r="A3384" t="s">
        <v>3425</v>
      </c>
      <c r="B3384" t="s">
        <v>8050</v>
      </c>
      <c r="C3384" t="s">
        <v>8023</v>
      </c>
      <c r="D3384" t="s">
        <v>8032</v>
      </c>
      <c r="E3384" s="1">
        <v>45233</v>
      </c>
      <c r="F3384">
        <v>3316.5</v>
      </c>
      <c r="G3384">
        <v>185</v>
      </c>
      <c r="H3384" t="s">
        <v>6</v>
      </c>
      <c r="I3384" t="str">
        <f>_xlfn.XLOOKUP(shipments[[#This Row],[SPID]],people[SPID],people[Sales_person],"NA",0)</f>
        <v>Andria Kimpton</v>
      </c>
      <c r="J3384">
        <f>YEAR(shipments[[#This Row],[Shipdate]])</f>
        <v>2023</v>
      </c>
      <c r="K3384">
        <f>MONTH(shipments[[#This Row],[Shipdate]])</f>
        <v>11</v>
      </c>
      <c r="L3384" t="str">
        <f>TEXT(shipments[[#This Row],[Shipdate]],"mmmm")</f>
        <v>November</v>
      </c>
      <c r="M3384">
        <f>_xlfn.XLOOKUP(shipments[[#This Row],[PID]],products[PID],products[Cost_per_box],"NA",0)</f>
        <v>6.43</v>
      </c>
      <c r="N3384">
        <f>shipments[[#This Row],[Boxes]]*shipments[[#This Row],[Cost Per Box]]</f>
        <v>1189.55</v>
      </c>
      <c r="O3384">
        <f>shipments[[#This Row],[Sales Amount]]-shipments[[#This Row],[Total Cost]]</f>
        <v>2126.9499999999998</v>
      </c>
      <c r="P3384" s="9">
        <f>shipments[[#This Row],[Profit]]/shipments[[#This Row],[Sales Amount]]</f>
        <v>0.64132368460726663</v>
      </c>
    </row>
    <row r="3385" spans="1:16" x14ac:dyDescent="1">
      <c r="A3385" t="s">
        <v>3426</v>
      </c>
      <c r="B3385" t="s">
        <v>8050</v>
      </c>
      <c r="C3385" t="s">
        <v>8023</v>
      </c>
      <c r="D3385" t="s">
        <v>8037</v>
      </c>
      <c r="E3385" s="1">
        <v>44965</v>
      </c>
      <c r="F3385">
        <v>6880.5</v>
      </c>
      <c r="G3385">
        <v>492</v>
      </c>
      <c r="H3385" t="s">
        <v>6</v>
      </c>
      <c r="I3385" t="str">
        <f>_xlfn.XLOOKUP(shipments[[#This Row],[SPID]],people[SPID],people[Sales_person],"NA",0)</f>
        <v>Andria Kimpton</v>
      </c>
      <c r="J3385">
        <f>YEAR(shipments[[#This Row],[Shipdate]])</f>
        <v>2023</v>
      </c>
      <c r="K3385">
        <f>MONTH(shipments[[#This Row],[Shipdate]])</f>
        <v>2</v>
      </c>
      <c r="L3385" t="str">
        <f>TEXT(shipments[[#This Row],[Shipdate]],"mmmm")</f>
        <v>February</v>
      </c>
      <c r="M3385">
        <f>_xlfn.XLOOKUP(shipments[[#This Row],[PID]],products[PID],products[Cost_per_box],"NA",0)</f>
        <v>6.43</v>
      </c>
      <c r="N3385">
        <f>shipments[[#This Row],[Boxes]]*shipments[[#This Row],[Cost Per Box]]</f>
        <v>3163.56</v>
      </c>
      <c r="O3385">
        <f>shipments[[#This Row],[Sales Amount]]-shipments[[#This Row],[Total Cost]]</f>
        <v>3716.94</v>
      </c>
      <c r="P3385" s="9">
        <f>shipments[[#This Row],[Profit]]/shipments[[#This Row],[Sales Amount]]</f>
        <v>0.540213647264007</v>
      </c>
    </row>
    <row r="3386" spans="1:16" x14ac:dyDescent="1">
      <c r="A3386" t="s">
        <v>3427</v>
      </c>
      <c r="B3386" t="s">
        <v>8050</v>
      </c>
      <c r="C3386" t="s">
        <v>8023</v>
      </c>
      <c r="D3386" t="s">
        <v>8032</v>
      </c>
      <c r="E3386" s="1">
        <v>45331</v>
      </c>
      <c r="F3386">
        <v>3498.75</v>
      </c>
      <c r="G3386">
        <v>234</v>
      </c>
      <c r="H3386" t="s">
        <v>6</v>
      </c>
      <c r="I3386" t="str">
        <f>_xlfn.XLOOKUP(shipments[[#This Row],[SPID]],people[SPID],people[Sales_person],"NA",0)</f>
        <v>Andria Kimpton</v>
      </c>
      <c r="J3386">
        <f>YEAR(shipments[[#This Row],[Shipdate]])</f>
        <v>2024</v>
      </c>
      <c r="K3386">
        <f>MONTH(shipments[[#This Row],[Shipdate]])</f>
        <v>2</v>
      </c>
      <c r="L3386" t="str">
        <f>TEXT(shipments[[#This Row],[Shipdate]],"mmmm")</f>
        <v>February</v>
      </c>
      <c r="M3386">
        <f>_xlfn.XLOOKUP(shipments[[#This Row],[PID]],products[PID],products[Cost_per_box],"NA",0)</f>
        <v>6.43</v>
      </c>
      <c r="N3386">
        <f>shipments[[#This Row],[Boxes]]*shipments[[#This Row],[Cost Per Box]]</f>
        <v>1504.62</v>
      </c>
      <c r="O3386">
        <f>shipments[[#This Row],[Sales Amount]]-shipments[[#This Row],[Total Cost]]</f>
        <v>1994.13</v>
      </c>
      <c r="P3386" s="9">
        <f>shipments[[#This Row],[Profit]]/shipments[[#This Row],[Sales Amount]]</f>
        <v>0.56995498392282962</v>
      </c>
    </row>
    <row r="3387" spans="1:16" x14ac:dyDescent="1">
      <c r="A3387" t="s">
        <v>3428</v>
      </c>
      <c r="B3387" t="s">
        <v>8050</v>
      </c>
      <c r="C3387" t="s">
        <v>8023</v>
      </c>
      <c r="D3387" t="s">
        <v>8032</v>
      </c>
      <c r="E3387" s="1">
        <v>45467</v>
      </c>
      <c r="F3387">
        <v>6068.25</v>
      </c>
      <c r="G3387">
        <v>380</v>
      </c>
      <c r="H3387" t="s">
        <v>6</v>
      </c>
      <c r="I3387" t="str">
        <f>_xlfn.XLOOKUP(shipments[[#This Row],[SPID]],people[SPID],people[Sales_person],"NA",0)</f>
        <v>Andria Kimpton</v>
      </c>
      <c r="J3387">
        <f>YEAR(shipments[[#This Row],[Shipdate]])</f>
        <v>2024</v>
      </c>
      <c r="K3387">
        <f>MONTH(shipments[[#This Row],[Shipdate]])</f>
        <v>6</v>
      </c>
      <c r="L3387" t="str">
        <f>TEXT(shipments[[#This Row],[Shipdate]],"mmmm")</f>
        <v>June</v>
      </c>
      <c r="M3387">
        <f>_xlfn.XLOOKUP(shipments[[#This Row],[PID]],products[PID],products[Cost_per_box],"NA",0)</f>
        <v>6.43</v>
      </c>
      <c r="N3387">
        <f>shipments[[#This Row],[Boxes]]*shipments[[#This Row],[Cost Per Box]]</f>
        <v>2443.4</v>
      </c>
      <c r="O3387">
        <f>shipments[[#This Row],[Sales Amount]]-shipments[[#This Row],[Total Cost]]</f>
        <v>3624.85</v>
      </c>
      <c r="P3387" s="9">
        <f>shipments[[#This Row],[Profit]]/shipments[[#This Row],[Sales Amount]]</f>
        <v>0.59734684629011658</v>
      </c>
    </row>
    <row r="3388" spans="1:16" x14ac:dyDescent="1">
      <c r="A3388" t="s">
        <v>3429</v>
      </c>
      <c r="B3388" t="s">
        <v>8050</v>
      </c>
      <c r="C3388" t="s">
        <v>8023</v>
      </c>
      <c r="D3388" t="s">
        <v>8032</v>
      </c>
      <c r="E3388" s="1">
        <v>45077</v>
      </c>
      <c r="F3388">
        <v>5982.75</v>
      </c>
      <c r="G3388">
        <v>428</v>
      </c>
      <c r="H3388" t="s">
        <v>6</v>
      </c>
      <c r="I3388" t="str">
        <f>_xlfn.XLOOKUP(shipments[[#This Row],[SPID]],people[SPID],people[Sales_person],"NA",0)</f>
        <v>Andria Kimpton</v>
      </c>
      <c r="J3388">
        <f>YEAR(shipments[[#This Row],[Shipdate]])</f>
        <v>2023</v>
      </c>
      <c r="K3388">
        <f>MONTH(shipments[[#This Row],[Shipdate]])</f>
        <v>5</v>
      </c>
      <c r="L3388" t="str">
        <f>TEXT(shipments[[#This Row],[Shipdate]],"mmmm")</f>
        <v>May</v>
      </c>
      <c r="M3388">
        <f>_xlfn.XLOOKUP(shipments[[#This Row],[PID]],products[PID],products[Cost_per_box],"NA",0)</f>
        <v>6.43</v>
      </c>
      <c r="N3388">
        <f>shipments[[#This Row],[Boxes]]*shipments[[#This Row],[Cost Per Box]]</f>
        <v>2752.04</v>
      </c>
      <c r="O3388">
        <f>shipments[[#This Row],[Sales Amount]]-shipments[[#This Row],[Total Cost]]</f>
        <v>3230.71</v>
      </c>
      <c r="P3388" s="9">
        <f>shipments[[#This Row],[Profit]]/shipments[[#This Row],[Sales Amount]]</f>
        <v>0.54000417868037276</v>
      </c>
    </row>
    <row r="3389" spans="1:16" x14ac:dyDescent="1">
      <c r="A3389" t="s">
        <v>3430</v>
      </c>
      <c r="B3389" t="s">
        <v>8050</v>
      </c>
      <c r="C3389" t="s">
        <v>8023</v>
      </c>
      <c r="D3389" t="s">
        <v>8037</v>
      </c>
      <c r="E3389" s="1">
        <v>45471</v>
      </c>
      <c r="F3389">
        <v>4821.75</v>
      </c>
      <c r="G3389">
        <v>284</v>
      </c>
      <c r="H3389" t="s">
        <v>6</v>
      </c>
      <c r="I3389" t="str">
        <f>_xlfn.XLOOKUP(shipments[[#This Row],[SPID]],people[SPID],people[Sales_person],"NA",0)</f>
        <v>Andria Kimpton</v>
      </c>
      <c r="J3389">
        <f>YEAR(shipments[[#This Row],[Shipdate]])</f>
        <v>2024</v>
      </c>
      <c r="K3389">
        <f>MONTH(shipments[[#This Row],[Shipdate]])</f>
        <v>6</v>
      </c>
      <c r="L3389" t="str">
        <f>TEXT(shipments[[#This Row],[Shipdate]],"mmmm")</f>
        <v>June</v>
      </c>
      <c r="M3389">
        <f>_xlfn.XLOOKUP(shipments[[#This Row],[PID]],products[PID],products[Cost_per_box],"NA",0)</f>
        <v>6.43</v>
      </c>
      <c r="N3389">
        <f>shipments[[#This Row],[Boxes]]*shipments[[#This Row],[Cost Per Box]]</f>
        <v>1826.12</v>
      </c>
      <c r="O3389">
        <f>shipments[[#This Row],[Sales Amount]]-shipments[[#This Row],[Total Cost]]</f>
        <v>2995.63</v>
      </c>
      <c r="P3389" s="9">
        <f>shipments[[#This Row],[Profit]]/shipments[[#This Row],[Sales Amount]]</f>
        <v>0.62127443355628142</v>
      </c>
    </row>
    <row r="3390" spans="1:16" x14ac:dyDescent="1">
      <c r="A3390" t="s">
        <v>3431</v>
      </c>
      <c r="B3390" t="s">
        <v>8050</v>
      </c>
      <c r="C3390" t="s">
        <v>8024</v>
      </c>
      <c r="D3390" t="s">
        <v>8036</v>
      </c>
      <c r="E3390" s="1">
        <v>45006</v>
      </c>
      <c r="F3390">
        <v>769.5</v>
      </c>
      <c r="G3390">
        <v>43</v>
      </c>
      <c r="H3390" t="s">
        <v>6</v>
      </c>
      <c r="I3390" t="str">
        <f>_xlfn.XLOOKUP(shipments[[#This Row],[SPID]],people[SPID],people[Sales_person],"NA",0)</f>
        <v>Andria Kimpton</v>
      </c>
      <c r="J3390">
        <f>YEAR(shipments[[#This Row],[Shipdate]])</f>
        <v>2023</v>
      </c>
      <c r="K3390">
        <f>MONTH(shipments[[#This Row],[Shipdate]])</f>
        <v>3</v>
      </c>
      <c r="L3390" t="str">
        <f>TEXT(shipments[[#This Row],[Shipdate]],"mmmm")</f>
        <v>March</v>
      </c>
      <c r="M3390">
        <f>_xlfn.XLOOKUP(shipments[[#This Row],[PID]],products[PID],products[Cost_per_box],"NA",0)</f>
        <v>12.41</v>
      </c>
      <c r="N3390">
        <f>shipments[[#This Row],[Boxes]]*shipments[[#This Row],[Cost Per Box]]</f>
        <v>533.63</v>
      </c>
      <c r="O3390">
        <f>shipments[[#This Row],[Sales Amount]]-shipments[[#This Row],[Total Cost]]</f>
        <v>235.87</v>
      </c>
      <c r="P3390" s="9">
        <f>shipments[[#This Row],[Profit]]/shipments[[#This Row],[Sales Amount]]</f>
        <v>0.30652371669915529</v>
      </c>
    </row>
    <row r="3391" spans="1:16" x14ac:dyDescent="1">
      <c r="A3391" t="s">
        <v>3432</v>
      </c>
      <c r="B3391" t="s">
        <v>8050</v>
      </c>
      <c r="C3391" t="s">
        <v>8024</v>
      </c>
      <c r="D3391" t="s">
        <v>8037</v>
      </c>
      <c r="E3391" s="1">
        <v>45483</v>
      </c>
      <c r="F3391">
        <v>3811.5</v>
      </c>
      <c r="G3391">
        <v>225</v>
      </c>
      <c r="H3391" t="s">
        <v>17</v>
      </c>
      <c r="I3391" t="str">
        <f>_xlfn.XLOOKUP(shipments[[#This Row],[SPID]],people[SPID],people[Sales_person],"NA",0)</f>
        <v>Andria Kimpton</v>
      </c>
      <c r="J3391">
        <f>YEAR(shipments[[#This Row],[Shipdate]])</f>
        <v>2024</v>
      </c>
      <c r="K3391">
        <f>MONTH(shipments[[#This Row],[Shipdate]])</f>
        <v>7</v>
      </c>
      <c r="L3391" t="str">
        <f>TEXT(shipments[[#This Row],[Shipdate]],"mmmm")</f>
        <v>July</v>
      </c>
      <c r="M3391">
        <f>_xlfn.XLOOKUP(shipments[[#This Row],[PID]],products[PID],products[Cost_per_box],"NA",0)</f>
        <v>12.41</v>
      </c>
      <c r="N3391">
        <f>shipments[[#This Row],[Boxes]]*shipments[[#This Row],[Cost Per Box]]</f>
        <v>2792.25</v>
      </c>
      <c r="O3391">
        <f>shipments[[#This Row],[Sales Amount]]-shipments[[#This Row],[Total Cost]]</f>
        <v>1019.25</v>
      </c>
      <c r="P3391" s="9">
        <f>shipments[[#This Row],[Profit]]/shipments[[#This Row],[Sales Amount]]</f>
        <v>0.26741440377804016</v>
      </c>
    </row>
    <row r="3392" spans="1:16" x14ac:dyDescent="1">
      <c r="A3392" t="s">
        <v>3433</v>
      </c>
      <c r="B3392" t="s">
        <v>8050</v>
      </c>
      <c r="C3392" t="s">
        <v>8025</v>
      </c>
      <c r="D3392" t="s">
        <v>8035</v>
      </c>
      <c r="E3392" s="1">
        <v>44980</v>
      </c>
      <c r="F3392">
        <v>4880.25</v>
      </c>
      <c r="G3392">
        <v>288</v>
      </c>
      <c r="H3392" t="s">
        <v>6</v>
      </c>
      <c r="I3392" t="str">
        <f>_xlfn.XLOOKUP(shipments[[#This Row],[SPID]],people[SPID],people[Sales_person],"NA",0)</f>
        <v>Andria Kimpton</v>
      </c>
      <c r="J3392">
        <f>YEAR(shipments[[#This Row],[Shipdate]])</f>
        <v>2023</v>
      </c>
      <c r="K3392">
        <f>MONTH(shipments[[#This Row],[Shipdate]])</f>
        <v>2</v>
      </c>
      <c r="L3392" t="str">
        <f>TEXT(shipments[[#This Row],[Shipdate]],"mmmm")</f>
        <v>February</v>
      </c>
      <c r="M3392">
        <f>_xlfn.XLOOKUP(shipments[[#This Row],[PID]],products[PID],products[Cost_per_box],"NA",0)</f>
        <v>9.57</v>
      </c>
      <c r="N3392">
        <f>shipments[[#This Row],[Boxes]]*shipments[[#This Row],[Cost Per Box]]</f>
        <v>2756.16</v>
      </c>
      <c r="O3392">
        <f>shipments[[#This Row],[Sales Amount]]-shipments[[#This Row],[Total Cost]]</f>
        <v>2124.09</v>
      </c>
      <c r="P3392" s="9">
        <f>shipments[[#This Row],[Profit]]/shipments[[#This Row],[Sales Amount]]</f>
        <v>0.43524204702627944</v>
      </c>
    </row>
    <row r="3393" spans="1:16" x14ac:dyDescent="1">
      <c r="A3393" t="s">
        <v>3434</v>
      </c>
      <c r="B3393" t="s">
        <v>8050</v>
      </c>
      <c r="C3393" t="s">
        <v>8025</v>
      </c>
      <c r="D3393" t="s">
        <v>8033</v>
      </c>
      <c r="E3393" s="1">
        <v>45166</v>
      </c>
      <c r="F3393">
        <v>9315</v>
      </c>
      <c r="G3393">
        <v>518</v>
      </c>
      <c r="H3393" t="s">
        <v>6</v>
      </c>
      <c r="I3393" t="str">
        <f>_xlfn.XLOOKUP(shipments[[#This Row],[SPID]],people[SPID],people[Sales_person],"NA",0)</f>
        <v>Andria Kimpton</v>
      </c>
      <c r="J3393">
        <f>YEAR(shipments[[#This Row],[Shipdate]])</f>
        <v>2023</v>
      </c>
      <c r="K3393">
        <f>MONTH(shipments[[#This Row],[Shipdate]])</f>
        <v>8</v>
      </c>
      <c r="L3393" t="str">
        <f>TEXT(shipments[[#This Row],[Shipdate]],"mmmm")</f>
        <v>August</v>
      </c>
      <c r="M3393">
        <f>_xlfn.XLOOKUP(shipments[[#This Row],[PID]],products[PID],products[Cost_per_box],"NA",0)</f>
        <v>9.57</v>
      </c>
      <c r="N3393">
        <f>shipments[[#This Row],[Boxes]]*shipments[[#This Row],[Cost Per Box]]</f>
        <v>4957.26</v>
      </c>
      <c r="O3393">
        <f>shipments[[#This Row],[Sales Amount]]-shipments[[#This Row],[Total Cost]]</f>
        <v>4357.74</v>
      </c>
      <c r="P3393" s="9">
        <f>shipments[[#This Row],[Profit]]/shipments[[#This Row],[Sales Amount]]</f>
        <v>0.46781964573268919</v>
      </c>
    </row>
    <row r="3394" spans="1:16" x14ac:dyDescent="1">
      <c r="A3394" t="s">
        <v>3435</v>
      </c>
      <c r="B3394" t="s">
        <v>8050</v>
      </c>
      <c r="C3394" t="s">
        <v>8025</v>
      </c>
      <c r="D3394" t="s">
        <v>8035</v>
      </c>
      <c r="E3394" s="1">
        <v>45135</v>
      </c>
      <c r="F3394">
        <v>6097.5</v>
      </c>
      <c r="G3394">
        <v>382</v>
      </c>
      <c r="H3394" t="s">
        <v>6</v>
      </c>
      <c r="I3394" t="str">
        <f>_xlfn.XLOOKUP(shipments[[#This Row],[SPID]],people[SPID],people[Sales_person],"NA",0)</f>
        <v>Andria Kimpton</v>
      </c>
      <c r="J3394">
        <f>YEAR(shipments[[#This Row],[Shipdate]])</f>
        <v>2023</v>
      </c>
      <c r="K3394">
        <f>MONTH(shipments[[#This Row],[Shipdate]])</f>
        <v>7</v>
      </c>
      <c r="L3394" t="str">
        <f>TEXT(shipments[[#This Row],[Shipdate]],"mmmm")</f>
        <v>July</v>
      </c>
      <c r="M3394">
        <f>_xlfn.XLOOKUP(shipments[[#This Row],[PID]],products[PID],products[Cost_per_box],"NA",0)</f>
        <v>9.57</v>
      </c>
      <c r="N3394">
        <f>shipments[[#This Row],[Boxes]]*shipments[[#This Row],[Cost Per Box]]</f>
        <v>3655.7400000000002</v>
      </c>
      <c r="O3394">
        <f>shipments[[#This Row],[Sales Amount]]-shipments[[#This Row],[Total Cost]]</f>
        <v>2441.7599999999998</v>
      </c>
      <c r="P3394" s="9">
        <f>shipments[[#This Row],[Profit]]/shipments[[#This Row],[Sales Amount]]</f>
        <v>0.40045264452644524</v>
      </c>
    </row>
    <row r="3395" spans="1:16" x14ac:dyDescent="1">
      <c r="A3395" t="s">
        <v>3436</v>
      </c>
      <c r="B3395" t="s">
        <v>8050</v>
      </c>
      <c r="C3395" t="s">
        <v>8025</v>
      </c>
      <c r="D3395" t="s">
        <v>8036</v>
      </c>
      <c r="E3395" s="1">
        <v>45065</v>
      </c>
      <c r="F3395">
        <v>4743</v>
      </c>
      <c r="G3395">
        <v>317</v>
      </c>
      <c r="H3395" t="s">
        <v>6</v>
      </c>
      <c r="I3395" t="str">
        <f>_xlfn.XLOOKUP(shipments[[#This Row],[SPID]],people[SPID],people[Sales_person],"NA",0)</f>
        <v>Andria Kimpton</v>
      </c>
      <c r="J3395">
        <f>YEAR(shipments[[#This Row],[Shipdate]])</f>
        <v>2023</v>
      </c>
      <c r="K3395">
        <f>MONTH(shipments[[#This Row],[Shipdate]])</f>
        <v>5</v>
      </c>
      <c r="L3395" t="str">
        <f>TEXT(shipments[[#This Row],[Shipdate]],"mmmm")</f>
        <v>May</v>
      </c>
      <c r="M3395">
        <f>_xlfn.XLOOKUP(shipments[[#This Row],[PID]],products[PID],products[Cost_per_box],"NA",0)</f>
        <v>9.57</v>
      </c>
      <c r="N3395">
        <f>shipments[[#This Row],[Boxes]]*shipments[[#This Row],[Cost Per Box]]</f>
        <v>3033.69</v>
      </c>
      <c r="O3395">
        <f>shipments[[#This Row],[Sales Amount]]-shipments[[#This Row],[Total Cost]]</f>
        <v>1709.31</v>
      </c>
      <c r="P3395" s="9">
        <f>shipments[[#This Row],[Profit]]/shipments[[#This Row],[Sales Amount]]</f>
        <v>0.36038583175205563</v>
      </c>
    </row>
    <row r="3396" spans="1:16" x14ac:dyDescent="1">
      <c r="A3396" t="s">
        <v>3437</v>
      </c>
      <c r="B3396" t="s">
        <v>8050</v>
      </c>
      <c r="C3396" t="s">
        <v>8025</v>
      </c>
      <c r="D3396" t="s">
        <v>8032</v>
      </c>
      <c r="E3396" s="1">
        <v>45317</v>
      </c>
      <c r="F3396">
        <v>9549</v>
      </c>
      <c r="G3396">
        <v>683</v>
      </c>
      <c r="H3396" t="s">
        <v>6</v>
      </c>
      <c r="I3396" t="str">
        <f>_xlfn.XLOOKUP(shipments[[#This Row],[SPID]],people[SPID],people[Sales_person],"NA",0)</f>
        <v>Andria Kimpton</v>
      </c>
      <c r="J3396">
        <f>YEAR(shipments[[#This Row],[Shipdate]])</f>
        <v>2024</v>
      </c>
      <c r="K3396">
        <f>MONTH(shipments[[#This Row],[Shipdate]])</f>
        <v>1</v>
      </c>
      <c r="L3396" t="str">
        <f>TEXT(shipments[[#This Row],[Shipdate]],"mmmm")</f>
        <v>January</v>
      </c>
      <c r="M3396">
        <f>_xlfn.XLOOKUP(shipments[[#This Row],[PID]],products[PID],products[Cost_per_box],"NA",0)</f>
        <v>9.57</v>
      </c>
      <c r="N3396">
        <f>shipments[[#This Row],[Boxes]]*shipments[[#This Row],[Cost Per Box]]</f>
        <v>6536.31</v>
      </c>
      <c r="O3396">
        <f>shipments[[#This Row],[Sales Amount]]-shipments[[#This Row],[Total Cost]]</f>
        <v>3012.6899999999996</v>
      </c>
      <c r="P3396" s="9">
        <f>shipments[[#This Row],[Profit]]/shipments[[#This Row],[Sales Amount]]</f>
        <v>0.31549795790135088</v>
      </c>
    </row>
    <row r="3397" spans="1:16" x14ac:dyDescent="1">
      <c r="A3397" t="s">
        <v>3438</v>
      </c>
      <c r="B3397" t="s">
        <v>8050</v>
      </c>
      <c r="C3397" t="s">
        <v>8025</v>
      </c>
      <c r="D3397" t="s">
        <v>8037</v>
      </c>
      <c r="E3397" s="1">
        <v>45237</v>
      </c>
      <c r="F3397">
        <v>2616.75</v>
      </c>
      <c r="G3397">
        <v>175</v>
      </c>
      <c r="H3397" t="s">
        <v>6</v>
      </c>
      <c r="I3397" t="str">
        <f>_xlfn.XLOOKUP(shipments[[#This Row],[SPID]],people[SPID],people[Sales_person],"NA",0)</f>
        <v>Andria Kimpton</v>
      </c>
      <c r="J3397">
        <f>YEAR(shipments[[#This Row],[Shipdate]])</f>
        <v>2023</v>
      </c>
      <c r="K3397">
        <f>MONTH(shipments[[#This Row],[Shipdate]])</f>
        <v>11</v>
      </c>
      <c r="L3397" t="str">
        <f>TEXT(shipments[[#This Row],[Shipdate]],"mmmm")</f>
        <v>November</v>
      </c>
      <c r="M3397">
        <f>_xlfn.XLOOKUP(shipments[[#This Row],[PID]],products[PID],products[Cost_per_box],"NA",0)</f>
        <v>9.57</v>
      </c>
      <c r="N3397">
        <f>shipments[[#This Row],[Boxes]]*shipments[[#This Row],[Cost Per Box]]</f>
        <v>1674.75</v>
      </c>
      <c r="O3397">
        <f>shipments[[#This Row],[Sales Amount]]-shipments[[#This Row],[Total Cost]]</f>
        <v>942</v>
      </c>
      <c r="P3397" s="9">
        <f>shipments[[#This Row],[Profit]]/shipments[[#This Row],[Sales Amount]]</f>
        <v>0.35998853539696191</v>
      </c>
    </row>
    <row r="3398" spans="1:16" x14ac:dyDescent="1">
      <c r="A3398" t="s">
        <v>3439</v>
      </c>
      <c r="B3398" t="s">
        <v>8050</v>
      </c>
      <c r="C3398" t="s">
        <v>8026</v>
      </c>
      <c r="D3398" t="s">
        <v>8035</v>
      </c>
      <c r="E3398" s="1">
        <v>45330</v>
      </c>
      <c r="F3398">
        <v>4979.25</v>
      </c>
      <c r="G3398">
        <v>498</v>
      </c>
      <c r="H3398" t="s">
        <v>6</v>
      </c>
      <c r="I3398" t="str">
        <f>_xlfn.XLOOKUP(shipments[[#This Row],[SPID]],people[SPID],people[Sales_person],"NA",0)</f>
        <v>Andria Kimpton</v>
      </c>
      <c r="J3398">
        <f>YEAR(shipments[[#This Row],[Shipdate]])</f>
        <v>2024</v>
      </c>
      <c r="K3398">
        <f>MONTH(shipments[[#This Row],[Shipdate]])</f>
        <v>2</v>
      </c>
      <c r="L3398" t="str">
        <f>TEXT(shipments[[#This Row],[Shipdate]],"mmmm")</f>
        <v>February</v>
      </c>
      <c r="M3398">
        <f>_xlfn.XLOOKUP(shipments[[#This Row],[PID]],products[PID],products[Cost_per_box],"NA",0)</f>
        <v>8.43</v>
      </c>
      <c r="N3398">
        <f>shipments[[#This Row],[Boxes]]*shipments[[#This Row],[Cost Per Box]]</f>
        <v>4198.1399999999994</v>
      </c>
      <c r="O3398">
        <f>shipments[[#This Row],[Sales Amount]]-shipments[[#This Row],[Total Cost]]</f>
        <v>781.11000000000058</v>
      </c>
      <c r="P3398" s="9">
        <f>shipments[[#This Row],[Profit]]/shipments[[#This Row],[Sales Amount]]</f>
        <v>0.15687302304563952</v>
      </c>
    </row>
    <row r="3399" spans="1:16" x14ac:dyDescent="1">
      <c r="A3399" t="s">
        <v>3440</v>
      </c>
      <c r="B3399" t="s">
        <v>8050</v>
      </c>
      <c r="C3399" t="s">
        <v>8026</v>
      </c>
      <c r="D3399" t="s">
        <v>8032</v>
      </c>
      <c r="E3399" s="1">
        <v>45343</v>
      </c>
      <c r="F3399">
        <v>9751.5</v>
      </c>
      <c r="G3399">
        <v>887</v>
      </c>
      <c r="H3399" t="s">
        <v>6</v>
      </c>
      <c r="I3399" t="str">
        <f>_xlfn.XLOOKUP(shipments[[#This Row],[SPID]],people[SPID],people[Sales_person],"NA",0)</f>
        <v>Andria Kimpton</v>
      </c>
      <c r="J3399">
        <f>YEAR(shipments[[#This Row],[Shipdate]])</f>
        <v>2024</v>
      </c>
      <c r="K3399">
        <f>MONTH(shipments[[#This Row],[Shipdate]])</f>
        <v>2</v>
      </c>
      <c r="L3399" t="str">
        <f>TEXT(shipments[[#This Row],[Shipdate]],"mmmm")</f>
        <v>February</v>
      </c>
      <c r="M3399">
        <f>_xlfn.XLOOKUP(shipments[[#This Row],[PID]],products[PID],products[Cost_per_box],"NA",0)</f>
        <v>8.43</v>
      </c>
      <c r="N3399">
        <f>shipments[[#This Row],[Boxes]]*shipments[[#This Row],[Cost Per Box]]</f>
        <v>7477.41</v>
      </c>
      <c r="O3399">
        <f>shipments[[#This Row],[Sales Amount]]-shipments[[#This Row],[Total Cost]]</f>
        <v>2274.09</v>
      </c>
      <c r="P3399" s="9">
        <f>shipments[[#This Row],[Profit]]/shipments[[#This Row],[Sales Amount]]</f>
        <v>0.23320412244270114</v>
      </c>
    </row>
    <row r="3400" spans="1:16" x14ac:dyDescent="1">
      <c r="A3400" t="s">
        <v>3441</v>
      </c>
      <c r="B3400" t="s">
        <v>8050</v>
      </c>
      <c r="C3400" t="s">
        <v>8026</v>
      </c>
      <c r="D3400" t="s">
        <v>8033</v>
      </c>
      <c r="E3400" s="1">
        <v>45488</v>
      </c>
      <c r="F3400">
        <v>2830.5</v>
      </c>
      <c r="G3400">
        <v>405</v>
      </c>
      <c r="H3400" t="s">
        <v>17</v>
      </c>
      <c r="I3400" t="str">
        <f>_xlfn.XLOOKUP(shipments[[#This Row],[SPID]],people[SPID],people[Sales_person],"NA",0)</f>
        <v>Andria Kimpton</v>
      </c>
      <c r="J3400">
        <f>YEAR(shipments[[#This Row],[Shipdate]])</f>
        <v>2024</v>
      </c>
      <c r="K3400">
        <f>MONTH(shipments[[#This Row],[Shipdate]])</f>
        <v>7</v>
      </c>
      <c r="L3400" t="str">
        <f>TEXT(shipments[[#This Row],[Shipdate]],"mmmm")</f>
        <v>July</v>
      </c>
      <c r="M3400">
        <f>_xlfn.XLOOKUP(shipments[[#This Row],[PID]],products[PID],products[Cost_per_box],"NA",0)</f>
        <v>8.43</v>
      </c>
      <c r="N3400">
        <f>shipments[[#This Row],[Boxes]]*shipments[[#This Row],[Cost Per Box]]</f>
        <v>3414.15</v>
      </c>
      <c r="O3400">
        <f>shipments[[#This Row],[Sales Amount]]-shipments[[#This Row],[Total Cost]]</f>
        <v>-583.65000000000009</v>
      </c>
      <c r="P3400" s="9">
        <f>shipments[[#This Row],[Profit]]/shipments[[#This Row],[Sales Amount]]</f>
        <v>-0.20620031796502389</v>
      </c>
    </row>
    <row r="3401" spans="1:16" x14ac:dyDescent="1">
      <c r="A3401" t="s">
        <v>3442</v>
      </c>
      <c r="B3401" t="s">
        <v>8050</v>
      </c>
      <c r="C3401" t="s">
        <v>8026</v>
      </c>
      <c r="D3401" t="s">
        <v>8034</v>
      </c>
      <c r="E3401" s="1">
        <v>45005</v>
      </c>
      <c r="F3401">
        <v>4277.25</v>
      </c>
      <c r="G3401">
        <v>389</v>
      </c>
      <c r="H3401" t="s">
        <v>6</v>
      </c>
      <c r="I3401" t="str">
        <f>_xlfn.XLOOKUP(shipments[[#This Row],[SPID]],people[SPID],people[Sales_person],"NA",0)</f>
        <v>Andria Kimpton</v>
      </c>
      <c r="J3401">
        <f>YEAR(shipments[[#This Row],[Shipdate]])</f>
        <v>2023</v>
      </c>
      <c r="K3401">
        <f>MONTH(shipments[[#This Row],[Shipdate]])</f>
        <v>3</v>
      </c>
      <c r="L3401" t="str">
        <f>TEXT(shipments[[#This Row],[Shipdate]],"mmmm")</f>
        <v>March</v>
      </c>
      <c r="M3401">
        <f>_xlfn.XLOOKUP(shipments[[#This Row],[PID]],products[PID],products[Cost_per_box],"NA",0)</f>
        <v>8.43</v>
      </c>
      <c r="N3401">
        <f>shipments[[#This Row],[Boxes]]*shipments[[#This Row],[Cost Per Box]]</f>
        <v>3279.27</v>
      </c>
      <c r="O3401">
        <f>shipments[[#This Row],[Sales Amount]]-shipments[[#This Row],[Total Cost]]</f>
        <v>997.98</v>
      </c>
      <c r="P3401" s="9">
        <f>shipments[[#This Row],[Profit]]/shipments[[#This Row],[Sales Amount]]</f>
        <v>0.23332281255479573</v>
      </c>
    </row>
    <row r="3402" spans="1:16" x14ac:dyDescent="1">
      <c r="A3402" t="s">
        <v>3443</v>
      </c>
      <c r="B3402" t="s">
        <v>8050</v>
      </c>
      <c r="C3402" t="s">
        <v>8027</v>
      </c>
      <c r="D3402" t="s">
        <v>8032</v>
      </c>
      <c r="E3402" s="1">
        <v>45216</v>
      </c>
      <c r="F3402">
        <v>20234.25</v>
      </c>
      <c r="G3402">
        <v>2024</v>
      </c>
      <c r="H3402" t="s">
        <v>6</v>
      </c>
      <c r="I3402" t="str">
        <f>_xlfn.XLOOKUP(shipments[[#This Row],[SPID]],people[SPID],people[Sales_person],"NA",0)</f>
        <v>Andria Kimpton</v>
      </c>
      <c r="J3402">
        <f>YEAR(shipments[[#This Row],[Shipdate]])</f>
        <v>2023</v>
      </c>
      <c r="K3402">
        <f>MONTH(shipments[[#This Row],[Shipdate]])</f>
        <v>10</v>
      </c>
      <c r="L3402" t="str">
        <f>TEXT(shipments[[#This Row],[Shipdate]],"mmmm")</f>
        <v>October</v>
      </c>
      <c r="M3402">
        <f>_xlfn.XLOOKUP(shipments[[#This Row],[PID]],products[PID],products[Cost_per_box],"NA",0)</f>
        <v>6.8</v>
      </c>
      <c r="N3402">
        <f>shipments[[#This Row],[Boxes]]*shipments[[#This Row],[Cost Per Box]]</f>
        <v>13763.199999999999</v>
      </c>
      <c r="O3402">
        <f>shipments[[#This Row],[Sales Amount]]-shipments[[#This Row],[Total Cost]]</f>
        <v>6471.0500000000011</v>
      </c>
      <c r="P3402" s="9">
        <f>shipments[[#This Row],[Profit]]/shipments[[#This Row],[Sales Amount]]</f>
        <v>0.31980676328502422</v>
      </c>
    </row>
    <row r="3403" spans="1:16" x14ac:dyDescent="1">
      <c r="A3403" t="s">
        <v>3444</v>
      </c>
      <c r="B3403" t="s">
        <v>8050</v>
      </c>
      <c r="C3403" t="s">
        <v>8027</v>
      </c>
      <c r="D3403" t="s">
        <v>8037</v>
      </c>
      <c r="E3403" s="1">
        <v>45169</v>
      </c>
      <c r="F3403">
        <v>6815.25</v>
      </c>
      <c r="G3403">
        <v>758</v>
      </c>
      <c r="H3403" t="s">
        <v>6</v>
      </c>
      <c r="I3403" t="str">
        <f>_xlfn.XLOOKUP(shipments[[#This Row],[SPID]],people[SPID],people[Sales_person],"NA",0)</f>
        <v>Andria Kimpton</v>
      </c>
      <c r="J3403">
        <f>YEAR(shipments[[#This Row],[Shipdate]])</f>
        <v>2023</v>
      </c>
      <c r="K3403">
        <f>MONTH(shipments[[#This Row],[Shipdate]])</f>
        <v>8</v>
      </c>
      <c r="L3403" t="str">
        <f>TEXT(shipments[[#This Row],[Shipdate]],"mmmm")</f>
        <v>August</v>
      </c>
      <c r="M3403">
        <f>_xlfn.XLOOKUP(shipments[[#This Row],[PID]],products[PID],products[Cost_per_box],"NA",0)</f>
        <v>6.8</v>
      </c>
      <c r="N3403">
        <f>shipments[[#This Row],[Boxes]]*shipments[[#This Row],[Cost Per Box]]</f>
        <v>5154.3999999999996</v>
      </c>
      <c r="O3403">
        <f>shipments[[#This Row],[Sales Amount]]-shipments[[#This Row],[Total Cost]]</f>
        <v>1660.8500000000004</v>
      </c>
      <c r="P3403" s="9">
        <f>shipments[[#This Row],[Profit]]/shipments[[#This Row],[Sales Amount]]</f>
        <v>0.24369612266607979</v>
      </c>
    </row>
    <row r="3404" spans="1:16" x14ac:dyDescent="1">
      <c r="A3404" t="s">
        <v>3445</v>
      </c>
      <c r="B3404" t="s">
        <v>8050</v>
      </c>
      <c r="C3404" t="s">
        <v>8027</v>
      </c>
      <c r="D3404" t="s">
        <v>8032</v>
      </c>
      <c r="E3404" s="1">
        <v>45065</v>
      </c>
      <c r="F3404">
        <v>9672.75</v>
      </c>
      <c r="G3404">
        <v>880</v>
      </c>
      <c r="H3404" t="s">
        <v>6</v>
      </c>
      <c r="I3404" t="str">
        <f>_xlfn.XLOOKUP(shipments[[#This Row],[SPID]],people[SPID],people[Sales_person],"NA",0)</f>
        <v>Andria Kimpton</v>
      </c>
      <c r="J3404">
        <f>YEAR(shipments[[#This Row],[Shipdate]])</f>
        <v>2023</v>
      </c>
      <c r="K3404">
        <f>MONTH(shipments[[#This Row],[Shipdate]])</f>
        <v>5</v>
      </c>
      <c r="L3404" t="str">
        <f>TEXT(shipments[[#This Row],[Shipdate]],"mmmm")</f>
        <v>May</v>
      </c>
      <c r="M3404">
        <f>_xlfn.XLOOKUP(shipments[[#This Row],[PID]],products[PID],products[Cost_per_box],"NA",0)</f>
        <v>6.8</v>
      </c>
      <c r="N3404">
        <f>shipments[[#This Row],[Boxes]]*shipments[[#This Row],[Cost Per Box]]</f>
        <v>5984</v>
      </c>
      <c r="O3404">
        <f>shipments[[#This Row],[Sales Amount]]-shipments[[#This Row],[Total Cost]]</f>
        <v>3688.75</v>
      </c>
      <c r="P3404" s="9">
        <f>shipments[[#This Row],[Profit]]/shipments[[#This Row],[Sales Amount]]</f>
        <v>0.38135483704220619</v>
      </c>
    </row>
    <row r="3405" spans="1:16" x14ac:dyDescent="1">
      <c r="A3405" t="s">
        <v>3446</v>
      </c>
      <c r="B3405" t="s">
        <v>8050</v>
      </c>
      <c r="C3405" t="s">
        <v>8029</v>
      </c>
      <c r="D3405" t="s">
        <v>8032</v>
      </c>
      <c r="E3405" s="1">
        <v>45139</v>
      </c>
      <c r="F3405">
        <v>1435.5</v>
      </c>
      <c r="G3405">
        <v>160</v>
      </c>
      <c r="H3405" t="s">
        <v>6</v>
      </c>
      <c r="I3405" t="str">
        <f>_xlfn.XLOOKUP(shipments[[#This Row],[SPID]],people[SPID],people[Sales_person],"NA",0)</f>
        <v>Andria Kimpton</v>
      </c>
      <c r="J3405">
        <f>YEAR(shipments[[#This Row],[Shipdate]])</f>
        <v>2023</v>
      </c>
      <c r="K3405">
        <f>MONTH(shipments[[#This Row],[Shipdate]])</f>
        <v>8</v>
      </c>
      <c r="L3405" t="str">
        <f>TEXT(shipments[[#This Row],[Shipdate]],"mmmm")</f>
        <v>August</v>
      </c>
      <c r="M3405">
        <f>_xlfn.XLOOKUP(shipments[[#This Row],[PID]],products[PID],products[Cost_per_box],"NA",0)</f>
        <v>2.76</v>
      </c>
      <c r="N3405">
        <f>shipments[[#This Row],[Boxes]]*shipments[[#This Row],[Cost Per Box]]</f>
        <v>441.59999999999997</v>
      </c>
      <c r="O3405">
        <f>shipments[[#This Row],[Sales Amount]]-shipments[[#This Row],[Total Cost]]</f>
        <v>993.90000000000009</v>
      </c>
      <c r="P3405" s="9">
        <f>shipments[[#This Row],[Profit]]/shipments[[#This Row],[Sales Amount]]</f>
        <v>0.69237199582027176</v>
      </c>
    </row>
    <row r="3406" spans="1:16" x14ac:dyDescent="1">
      <c r="A3406" t="s">
        <v>3447</v>
      </c>
      <c r="B3406" t="s">
        <v>8050</v>
      </c>
      <c r="C3406" t="s">
        <v>8029</v>
      </c>
      <c r="D3406" t="s">
        <v>8035</v>
      </c>
      <c r="E3406" s="1">
        <v>45117</v>
      </c>
      <c r="F3406">
        <v>1503</v>
      </c>
      <c r="G3406">
        <v>126</v>
      </c>
      <c r="H3406" t="s">
        <v>6</v>
      </c>
      <c r="I3406" t="str">
        <f>_xlfn.XLOOKUP(shipments[[#This Row],[SPID]],people[SPID],people[Sales_person],"NA",0)</f>
        <v>Andria Kimpton</v>
      </c>
      <c r="J3406">
        <f>YEAR(shipments[[#This Row],[Shipdate]])</f>
        <v>2023</v>
      </c>
      <c r="K3406">
        <f>MONTH(shipments[[#This Row],[Shipdate]])</f>
        <v>7</v>
      </c>
      <c r="L3406" t="str">
        <f>TEXT(shipments[[#This Row],[Shipdate]],"mmmm")</f>
        <v>July</v>
      </c>
      <c r="M3406">
        <f>_xlfn.XLOOKUP(shipments[[#This Row],[PID]],products[PID],products[Cost_per_box],"NA",0)</f>
        <v>2.76</v>
      </c>
      <c r="N3406">
        <f>shipments[[#This Row],[Boxes]]*shipments[[#This Row],[Cost Per Box]]</f>
        <v>347.76</v>
      </c>
      <c r="O3406">
        <f>shipments[[#This Row],[Sales Amount]]-shipments[[#This Row],[Total Cost]]</f>
        <v>1155.24</v>
      </c>
      <c r="P3406" s="9">
        <f>shipments[[#This Row],[Profit]]/shipments[[#This Row],[Sales Amount]]</f>
        <v>0.76862275449101802</v>
      </c>
    </row>
    <row r="3407" spans="1:16" x14ac:dyDescent="1">
      <c r="A3407" t="s">
        <v>3448</v>
      </c>
      <c r="B3407" t="s">
        <v>8050</v>
      </c>
      <c r="C3407" t="s">
        <v>8029</v>
      </c>
      <c r="D3407" t="s">
        <v>8036</v>
      </c>
      <c r="E3407" s="1">
        <v>45272</v>
      </c>
      <c r="F3407">
        <v>353.25</v>
      </c>
      <c r="G3407">
        <v>36</v>
      </c>
      <c r="H3407" t="s">
        <v>6</v>
      </c>
      <c r="I3407" t="str">
        <f>_xlfn.XLOOKUP(shipments[[#This Row],[SPID]],people[SPID],people[Sales_person],"NA",0)</f>
        <v>Andria Kimpton</v>
      </c>
      <c r="J3407">
        <f>YEAR(shipments[[#This Row],[Shipdate]])</f>
        <v>2023</v>
      </c>
      <c r="K3407">
        <f>MONTH(shipments[[#This Row],[Shipdate]])</f>
        <v>12</v>
      </c>
      <c r="L3407" t="str">
        <f>TEXT(shipments[[#This Row],[Shipdate]],"mmmm")</f>
        <v>December</v>
      </c>
      <c r="M3407">
        <f>_xlfn.XLOOKUP(shipments[[#This Row],[PID]],products[PID],products[Cost_per_box],"NA",0)</f>
        <v>2.76</v>
      </c>
      <c r="N3407">
        <f>shipments[[#This Row],[Boxes]]*shipments[[#This Row],[Cost Per Box]]</f>
        <v>99.359999999999985</v>
      </c>
      <c r="O3407">
        <f>shipments[[#This Row],[Sales Amount]]-shipments[[#This Row],[Total Cost]]</f>
        <v>253.89000000000001</v>
      </c>
      <c r="P3407" s="9">
        <f>shipments[[#This Row],[Profit]]/shipments[[#This Row],[Sales Amount]]</f>
        <v>0.71872611464968161</v>
      </c>
    </row>
    <row r="3408" spans="1:16" x14ac:dyDescent="1">
      <c r="A3408" t="s">
        <v>3449</v>
      </c>
      <c r="B3408" t="s">
        <v>8050</v>
      </c>
      <c r="C3408" t="s">
        <v>8030</v>
      </c>
      <c r="D3408" t="s">
        <v>8032</v>
      </c>
      <c r="E3408" s="1">
        <v>45056</v>
      </c>
      <c r="F3408">
        <v>1197</v>
      </c>
      <c r="G3408">
        <v>171</v>
      </c>
      <c r="H3408" t="s">
        <v>6</v>
      </c>
      <c r="I3408" t="str">
        <f>_xlfn.XLOOKUP(shipments[[#This Row],[SPID]],people[SPID],people[Sales_person],"NA",0)</f>
        <v>Andria Kimpton</v>
      </c>
      <c r="J3408">
        <f>YEAR(shipments[[#This Row],[Shipdate]])</f>
        <v>2023</v>
      </c>
      <c r="K3408">
        <f>MONTH(shipments[[#This Row],[Shipdate]])</f>
        <v>5</v>
      </c>
      <c r="L3408" t="str">
        <f>TEXT(shipments[[#This Row],[Shipdate]],"mmmm")</f>
        <v>May</v>
      </c>
      <c r="M3408">
        <f>_xlfn.XLOOKUP(shipments[[#This Row],[PID]],products[PID],products[Cost_per_box],"NA",0)</f>
        <v>3.32</v>
      </c>
      <c r="N3408">
        <f>shipments[[#This Row],[Boxes]]*shipments[[#This Row],[Cost Per Box]]</f>
        <v>567.72</v>
      </c>
      <c r="O3408">
        <f>shipments[[#This Row],[Sales Amount]]-shipments[[#This Row],[Total Cost]]</f>
        <v>629.28</v>
      </c>
      <c r="P3408" s="9">
        <f>shipments[[#This Row],[Profit]]/shipments[[#This Row],[Sales Amount]]</f>
        <v>0.52571428571428569</v>
      </c>
    </row>
    <row r="3409" spans="1:16" x14ac:dyDescent="1">
      <c r="A3409" t="s">
        <v>3450</v>
      </c>
      <c r="B3409" t="s">
        <v>8050</v>
      </c>
      <c r="C3409" t="s">
        <v>8030</v>
      </c>
      <c r="D3409" t="s">
        <v>8036</v>
      </c>
      <c r="E3409" s="1">
        <v>45203</v>
      </c>
      <c r="F3409">
        <v>3546</v>
      </c>
      <c r="G3409">
        <v>394</v>
      </c>
      <c r="H3409" t="s">
        <v>6</v>
      </c>
      <c r="I3409" t="str">
        <f>_xlfn.XLOOKUP(shipments[[#This Row],[SPID]],people[SPID],people[Sales_person],"NA",0)</f>
        <v>Andria Kimpton</v>
      </c>
      <c r="J3409">
        <f>YEAR(shipments[[#This Row],[Shipdate]])</f>
        <v>2023</v>
      </c>
      <c r="K3409">
        <f>MONTH(shipments[[#This Row],[Shipdate]])</f>
        <v>10</v>
      </c>
      <c r="L3409" t="str">
        <f>TEXT(shipments[[#This Row],[Shipdate]],"mmmm")</f>
        <v>October</v>
      </c>
      <c r="M3409">
        <f>_xlfn.XLOOKUP(shipments[[#This Row],[PID]],products[PID],products[Cost_per_box],"NA",0)</f>
        <v>3.32</v>
      </c>
      <c r="N3409">
        <f>shipments[[#This Row],[Boxes]]*shipments[[#This Row],[Cost Per Box]]</f>
        <v>1308.08</v>
      </c>
      <c r="O3409">
        <f>shipments[[#This Row],[Sales Amount]]-shipments[[#This Row],[Total Cost]]</f>
        <v>2237.92</v>
      </c>
      <c r="P3409" s="9">
        <f>shipments[[#This Row],[Profit]]/shipments[[#This Row],[Sales Amount]]</f>
        <v>0.63111111111111118</v>
      </c>
    </row>
    <row r="3410" spans="1:16" x14ac:dyDescent="1">
      <c r="A3410" t="s">
        <v>3451</v>
      </c>
      <c r="B3410" t="s">
        <v>8050</v>
      </c>
      <c r="C3410" t="s">
        <v>8031</v>
      </c>
      <c r="D3410" t="s">
        <v>8036</v>
      </c>
      <c r="E3410" s="1">
        <v>45478</v>
      </c>
      <c r="F3410">
        <v>7425</v>
      </c>
      <c r="G3410">
        <v>391</v>
      </c>
      <c r="H3410" t="s">
        <v>17</v>
      </c>
      <c r="I3410" t="str">
        <f>_xlfn.XLOOKUP(shipments[[#This Row],[SPID]],people[SPID],people[Sales_person],"NA",0)</f>
        <v>Andria Kimpton</v>
      </c>
      <c r="J3410">
        <f>YEAR(shipments[[#This Row],[Shipdate]])</f>
        <v>2024</v>
      </c>
      <c r="K3410">
        <f>MONTH(shipments[[#This Row],[Shipdate]])</f>
        <v>7</v>
      </c>
      <c r="L3410" t="str">
        <f>TEXT(shipments[[#This Row],[Shipdate]],"mmmm")</f>
        <v>July</v>
      </c>
      <c r="M3410">
        <f>_xlfn.XLOOKUP(shipments[[#This Row],[PID]],products[PID],products[Cost_per_box],"NA",0)</f>
        <v>2.65</v>
      </c>
      <c r="N3410">
        <f>shipments[[#This Row],[Boxes]]*shipments[[#This Row],[Cost Per Box]]</f>
        <v>1036.1499999999999</v>
      </c>
      <c r="O3410">
        <f>shipments[[#This Row],[Sales Amount]]-shipments[[#This Row],[Total Cost]]</f>
        <v>6388.85</v>
      </c>
      <c r="P3410" s="9">
        <f>shipments[[#This Row],[Profit]]/shipments[[#This Row],[Sales Amount]]</f>
        <v>0.86045117845117847</v>
      </c>
    </row>
    <row r="3411" spans="1:16" x14ac:dyDescent="1">
      <c r="A3411" t="s">
        <v>3452</v>
      </c>
      <c r="B3411" t="s">
        <v>8050</v>
      </c>
      <c r="C3411" t="s">
        <v>8031</v>
      </c>
      <c r="D3411" t="s">
        <v>8033</v>
      </c>
      <c r="E3411" s="1">
        <v>45323</v>
      </c>
      <c r="F3411">
        <v>213.75</v>
      </c>
      <c r="G3411">
        <v>11</v>
      </c>
      <c r="H3411" t="s">
        <v>6</v>
      </c>
      <c r="I3411" t="str">
        <f>_xlfn.XLOOKUP(shipments[[#This Row],[SPID]],people[SPID],people[Sales_person],"NA",0)</f>
        <v>Andria Kimpton</v>
      </c>
      <c r="J3411">
        <f>YEAR(shipments[[#This Row],[Shipdate]])</f>
        <v>2024</v>
      </c>
      <c r="K3411">
        <f>MONTH(shipments[[#This Row],[Shipdate]])</f>
        <v>2</v>
      </c>
      <c r="L3411" t="str">
        <f>TEXT(shipments[[#This Row],[Shipdate]],"mmmm")</f>
        <v>February</v>
      </c>
      <c r="M3411">
        <f>_xlfn.XLOOKUP(shipments[[#This Row],[PID]],products[PID],products[Cost_per_box],"NA",0)</f>
        <v>2.65</v>
      </c>
      <c r="N3411">
        <f>shipments[[#This Row],[Boxes]]*shipments[[#This Row],[Cost Per Box]]</f>
        <v>29.15</v>
      </c>
      <c r="O3411">
        <f>shipments[[#This Row],[Sales Amount]]-shipments[[#This Row],[Total Cost]]</f>
        <v>184.6</v>
      </c>
      <c r="P3411" s="9">
        <f>shipments[[#This Row],[Profit]]/shipments[[#This Row],[Sales Amount]]</f>
        <v>0.86362573099415207</v>
      </c>
    </row>
    <row r="3412" spans="1:16" x14ac:dyDescent="1">
      <c r="A3412" t="s">
        <v>3453</v>
      </c>
      <c r="B3412" t="s">
        <v>8050</v>
      </c>
      <c r="C3412" t="s">
        <v>8031</v>
      </c>
      <c r="D3412" t="s">
        <v>8032</v>
      </c>
      <c r="E3412" s="1">
        <v>45404</v>
      </c>
      <c r="F3412">
        <v>12827.25</v>
      </c>
      <c r="G3412">
        <v>713</v>
      </c>
      <c r="H3412" t="s">
        <v>6</v>
      </c>
      <c r="I3412" t="str">
        <f>_xlfn.XLOOKUP(shipments[[#This Row],[SPID]],people[SPID],people[Sales_person],"NA",0)</f>
        <v>Andria Kimpton</v>
      </c>
      <c r="J3412">
        <f>YEAR(shipments[[#This Row],[Shipdate]])</f>
        <v>2024</v>
      </c>
      <c r="K3412">
        <f>MONTH(shipments[[#This Row],[Shipdate]])</f>
        <v>4</v>
      </c>
      <c r="L3412" t="str">
        <f>TEXT(shipments[[#This Row],[Shipdate]],"mmmm")</f>
        <v>April</v>
      </c>
      <c r="M3412">
        <f>_xlfn.XLOOKUP(shipments[[#This Row],[PID]],products[PID],products[Cost_per_box],"NA",0)</f>
        <v>2.65</v>
      </c>
      <c r="N3412">
        <f>shipments[[#This Row],[Boxes]]*shipments[[#This Row],[Cost Per Box]]</f>
        <v>1889.45</v>
      </c>
      <c r="O3412">
        <f>shipments[[#This Row],[Sales Amount]]-shipments[[#This Row],[Total Cost]]</f>
        <v>10937.8</v>
      </c>
      <c r="P3412" s="9">
        <f>shipments[[#This Row],[Profit]]/shipments[[#This Row],[Sales Amount]]</f>
        <v>0.85270030598920266</v>
      </c>
    </row>
    <row r="3413" spans="1:16" x14ac:dyDescent="1">
      <c r="A3413" t="s">
        <v>3454</v>
      </c>
      <c r="B3413" t="s">
        <v>8044</v>
      </c>
      <c r="C3413" t="s">
        <v>8010</v>
      </c>
      <c r="D3413" t="s">
        <v>8032</v>
      </c>
      <c r="E3413" s="1">
        <v>45166</v>
      </c>
      <c r="F3413">
        <v>1743.75</v>
      </c>
      <c r="G3413">
        <v>117</v>
      </c>
      <c r="H3413" t="s">
        <v>6</v>
      </c>
      <c r="I3413" t="str">
        <f>_xlfn.XLOOKUP(shipments[[#This Row],[SPID]],people[SPID],people[Sales_person],"NA",0)</f>
        <v>Brien Boise</v>
      </c>
      <c r="J3413">
        <f>YEAR(shipments[[#This Row],[Shipdate]])</f>
        <v>2023</v>
      </c>
      <c r="K3413">
        <f>MONTH(shipments[[#This Row],[Shipdate]])</f>
        <v>8</v>
      </c>
      <c r="L3413" t="str">
        <f>TEXT(shipments[[#This Row],[Shipdate]],"mmmm")</f>
        <v>August</v>
      </c>
      <c r="M3413">
        <f>_xlfn.XLOOKUP(shipments[[#This Row],[PID]],products[PID],products[Cost_per_box],"NA",0)</f>
        <v>5.26</v>
      </c>
      <c r="N3413">
        <f>shipments[[#This Row],[Boxes]]*shipments[[#This Row],[Cost Per Box]]</f>
        <v>615.41999999999996</v>
      </c>
      <c r="O3413">
        <f>shipments[[#This Row],[Sales Amount]]-shipments[[#This Row],[Total Cost]]</f>
        <v>1128.33</v>
      </c>
      <c r="P3413" s="9">
        <f>shipments[[#This Row],[Profit]]/shipments[[#This Row],[Sales Amount]]</f>
        <v>0.6470709677419354</v>
      </c>
    </row>
    <row r="3414" spans="1:16" x14ac:dyDescent="1">
      <c r="A3414" t="s">
        <v>3456</v>
      </c>
      <c r="B3414" t="s">
        <v>8044</v>
      </c>
      <c r="C3414" t="s">
        <v>8013</v>
      </c>
      <c r="D3414" t="s">
        <v>8032</v>
      </c>
      <c r="E3414" s="1">
        <v>45204</v>
      </c>
      <c r="F3414">
        <v>11403</v>
      </c>
      <c r="G3414">
        <v>1629</v>
      </c>
      <c r="H3414" t="s">
        <v>6</v>
      </c>
      <c r="I3414" t="str">
        <f>_xlfn.XLOOKUP(shipments[[#This Row],[SPID]],people[SPID],people[Sales_person],"NA",0)</f>
        <v>Brien Boise</v>
      </c>
      <c r="J3414">
        <f>YEAR(shipments[[#This Row],[Shipdate]])</f>
        <v>2023</v>
      </c>
      <c r="K3414">
        <f>MONTH(shipments[[#This Row],[Shipdate]])</f>
        <v>10</v>
      </c>
      <c r="L3414" t="str">
        <f>TEXT(shipments[[#This Row],[Shipdate]],"mmmm")</f>
        <v>October</v>
      </c>
      <c r="M3414">
        <f>_xlfn.XLOOKUP(shipments[[#This Row],[PID]],products[PID],products[Cost_per_box],"NA",0)</f>
        <v>3.85</v>
      </c>
      <c r="N3414">
        <f>shipments[[#This Row],[Boxes]]*shipments[[#This Row],[Cost Per Box]]</f>
        <v>6271.6500000000005</v>
      </c>
      <c r="O3414">
        <f>shipments[[#This Row],[Sales Amount]]-shipments[[#This Row],[Total Cost]]</f>
        <v>5131.3499999999995</v>
      </c>
      <c r="P3414" s="9">
        <f>shipments[[#This Row],[Profit]]/shipments[[#This Row],[Sales Amount]]</f>
        <v>0.44999999999999996</v>
      </c>
    </row>
    <row r="3415" spans="1:16" x14ac:dyDescent="1">
      <c r="A3415" t="s">
        <v>3457</v>
      </c>
      <c r="B3415" t="s">
        <v>8044</v>
      </c>
      <c r="C3415" t="s">
        <v>8013</v>
      </c>
      <c r="D3415" t="s">
        <v>8036</v>
      </c>
      <c r="E3415" s="1">
        <v>44929</v>
      </c>
      <c r="F3415">
        <v>9783</v>
      </c>
      <c r="G3415">
        <v>1957</v>
      </c>
      <c r="H3415" t="s">
        <v>6</v>
      </c>
      <c r="I3415" t="str">
        <f>_xlfn.XLOOKUP(shipments[[#This Row],[SPID]],people[SPID],people[Sales_person],"NA",0)</f>
        <v>Brien Boise</v>
      </c>
      <c r="J3415">
        <f>YEAR(shipments[[#This Row],[Shipdate]])</f>
        <v>2023</v>
      </c>
      <c r="K3415">
        <f>MONTH(shipments[[#This Row],[Shipdate]])</f>
        <v>1</v>
      </c>
      <c r="L3415" t="str">
        <f>TEXT(shipments[[#This Row],[Shipdate]],"mmmm")</f>
        <v>January</v>
      </c>
      <c r="M3415">
        <f>_xlfn.XLOOKUP(shipments[[#This Row],[PID]],products[PID],products[Cost_per_box],"NA",0)</f>
        <v>3.85</v>
      </c>
      <c r="N3415">
        <f>shipments[[#This Row],[Boxes]]*shipments[[#This Row],[Cost Per Box]]</f>
        <v>7534.45</v>
      </c>
      <c r="O3415">
        <f>shipments[[#This Row],[Sales Amount]]-shipments[[#This Row],[Total Cost]]</f>
        <v>2248.5500000000002</v>
      </c>
      <c r="P3415" s="9">
        <f>shipments[[#This Row],[Profit]]/shipments[[#This Row],[Sales Amount]]</f>
        <v>0.22984258407441482</v>
      </c>
    </row>
    <row r="3416" spans="1:16" x14ac:dyDescent="1">
      <c r="A3416" t="s">
        <v>3458</v>
      </c>
      <c r="B3416" t="s">
        <v>8044</v>
      </c>
      <c r="C3416" t="s">
        <v>8013</v>
      </c>
      <c r="D3416" t="s">
        <v>8032</v>
      </c>
      <c r="E3416" s="1">
        <v>44958</v>
      </c>
      <c r="F3416">
        <v>7512.75</v>
      </c>
      <c r="G3416">
        <v>1253</v>
      </c>
      <c r="H3416" t="s">
        <v>6</v>
      </c>
      <c r="I3416" t="str">
        <f>_xlfn.XLOOKUP(shipments[[#This Row],[SPID]],people[SPID],people[Sales_person],"NA",0)</f>
        <v>Brien Boise</v>
      </c>
      <c r="J3416">
        <f>YEAR(shipments[[#This Row],[Shipdate]])</f>
        <v>2023</v>
      </c>
      <c r="K3416">
        <f>MONTH(shipments[[#This Row],[Shipdate]])</f>
        <v>2</v>
      </c>
      <c r="L3416" t="str">
        <f>TEXT(shipments[[#This Row],[Shipdate]],"mmmm")</f>
        <v>February</v>
      </c>
      <c r="M3416">
        <f>_xlfn.XLOOKUP(shipments[[#This Row],[PID]],products[PID],products[Cost_per_box],"NA",0)</f>
        <v>3.85</v>
      </c>
      <c r="N3416">
        <f>shipments[[#This Row],[Boxes]]*shipments[[#This Row],[Cost Per Box]]</f>
        <v>4824.05</v>
      </c>
      <c r="O3416">
        <f>shipments[[#This Row],[Sales Amount]]-shipments[[#This Row],[Total Cost]]</f>
        <v>2688.7</v>
      </c>
      <c r="P3416" s="9">
        <f>shipments[[#This Row],[Profit]]/shipments[[#This Row],[Sales Amount]]</f>
        <v>0.35788492895411134</v>
      </c>
    </row>
    <row r="3417" spans="1:16" x14ac:dyDescent="1">
      <c r="A3417" t="s">
        <v>3459</v>
      </c>
      <c r="B3417" t="s">
        <v>8044</v>
      </c>
      <c r="C3417" t="s">
        <v>8013</v>
      </c>
      <c r="D3417" t="s">
        <v>8032</v>
      </c>
      <c r="E3417" s="1">
        <v>45175</v>
      </c>
      <c r="F3417">
        <v>19107</v>
      </c>
      <c r="G3417">
        <v>3185</v>
      </c>
      <c r="H3417" t="s">
        <v>6</v>
      </c>
      <c r="I3417" t="str">
        <f>_xlfn.XLOOKUP(shipments[[#This Row],[SPID]],people[SPID],people[Sales_person],"NA",0)</f>
        <v>Brien Boise</v>
      </c>
      <c r="J3417">
        <f>YEAR(shipments[[#This Row],[Shipdate]])</f>
        <v>2023</v>
      </c>
      <c r="K3417">
        <f>MONTH(shipments[[#This Row],[Shipdate]])</f>
        <v>9</v>
      </c>
      <c r="L3417" t="str">
        <f>TEXT(shipments[[#This Row],[Shipdate]],"mmmm")</f>
        <v>September</v>
      </c>
      <c r="M3417">
        <f>_xlfn.XLOOKUP(shipments[[#This Row],[PID]],products[PID],products[Cost_per_box],"NA",0)</f>
        <v>3.85</v>
      </c>
      <c r="N3417">
        <f>shipments[[#This Row],[Boxes]]*shipments[[#This Row],[Cost Per Box]]</f>
        <v>12262.25</v>
      </c>
      <c r="O3417">
        <f>shipments[[#This Row],[Sales Amount]]-shipments[[#This Row],[Total Cost]]</f>
        <v>6844.75</v>
      </c>
      <c r="P3417" s="9">
        <f>shipments[[#This Row],[Profit]]/shipments[[#This Row],[Sales Amount]]</f>
        <v>0.35823258491652277</v>
      </c>
    </row>
    <row r="3418" spans="1:16" x14ac:dyDescent="1">
      <c r="A3418" t="s">
        <v>3460</v>
      </c>
      <c r="B3418" t="s">
        <v>8044</v>
      </c>
      <c r="C3418" t="s">
        <v>8013</v>
      </c>
      <c r="D3418" t="s">
        <v>8036</v>
      </c>
      <c r="E3418" s="1">
        <v>45565</v>
      </c>
      <c r="F3418">
        <v>2124</v>
      </c>
      <c r="G3418">
        <v>304</v>
      </c>
      <c r="H3418" t="s">
        <v>25</v>
      </c>
      <c r="I3418" t="str">
        <f>_xlfn.XLOOKUP(shipments[[#This Row],[SPID]],people[SPID],people[Sales_person],"NA",0)</f>
        <v>Brien Boise</v>
      </c>
      <c r="J3418">
        <f>YEAR(shipments[[#This Row],[Shipdate]])</f>
        <v>2024</v>
      </c>
      <c r="K3418">
        <f>MONTH(shipments[[#This Row],[Shipdate]])</f>
        <v>9</v>
      </c>
      <c r="L3418" t="str">
        <f>TEXT(shipments[[#This Row],[Shipdate]],"mmmm")</f>
        <v>September</v>
      </c>
      <c r="M3418">
        <f>_xlfn.XLOOKUP(shipments[[#This Row],[PID]],products[PID],products[Cost_per_box],"NA",0)</f>
        <v>3.85</v>
      </c>
      <c r="N3418">
        <f>shipments[[#This Row],[Boxes]]*shipments[[#This Row],[Cost Per Box]]</f>
        <v>1170.4000000000001</v>
      </c>
      <c r="O3418">
        <f>shipments[[#This Row],[Sales Amount]]-shipments[[#This Row],[Total Cost]]</f>
        <v>953.59999999999991</v>
      </c>
      <c r="P3418" s="9">
        <f>shipments[[#This Row],[Profit]]/shipments[[#This Row],[Sales Amount]]</f>
        <v>0.44896421845574386</v>
      </c>
    </row>
    <row r="3419" spans="1:16" x14ac:dyDescent="1">
      <c r="A3419" t="s">
        <v>3461</v>
      </c>
      <c r="B3419" t="s">
        <v>8044</v>
      </c>
      <c r="C3419" t="s">
        <v>8013</v>
      </c>
      <c r="D3419" t="s">
        <v>8036</v>
      </c>
      <c r="E3419" s="1">
        <v>45212</v>
      </c>
      <c r="F3419">
        <v>238.5</v>
      </c>
      <c r="G3419">
        <v>48</v>
      </c>
      <c r="H3419" t="s">
        <v>6</v>
      </c>
      <c r="I3419" t="str">
        <f>_xlfn.XLOOKUP(shipments[[#This Row],[SPID]],people[SPID],people[Sales_person],"NA",0)</f>
        <v>Brien Boise</v>
      </c>
      <c r="J3419">
        <f>YEAR(shipments[[#This Row],[Shipdate]])</f>
        <v>2023</v>
      </c>
      <c r="K3419">
        <f>MONTH(shipments[[#This Row],[Shipdate]])</f>
        <v>10</v>
      </c>
      <c r="L3419" t="str">
        <f>TEXT(shipments[[#This Row],[Shipdate]],"mmmm")</f>
        <v>October</v>
      </c>
      <c r="M3419">
        <f>_xlfn.XLOOKUP(shipments[[#This Row],[PID]],products[PID],products[Cost_per_box],"NA",0)</f>
        <v>3.85</v>
      </c>
      <c r="N3419">
        <f>shipments[[#This Row],[Boxes]]*shipments[[#This Row],[Cost Per Box]]</f>
        <v>184.8</v>
      </c>
      <c r="O3419">
        <f>shipments[[#This Row],[Sales Amount]]-shipments[[#This Row],[Total Cost]]</f>
        <v>53.699999999999989</v>
      </c>
      <c r="P3419" s="9">
        <f>shipments[[#This Row],[Profit]]/shipments[[#This Row],[Sales Amount]]</f>
        <v>0.22515723270440247</v>
      </c>
    </row>
    <row r="3420" spans="1:16" x14ac:dyDescent="1">
      <c r="A3420" t="s">
        <v>3462</v>
      </c>
      <c r="B3420" t="s">
        <v>8044</v>
      </c>
      <c r="C3420" t="s">
        <v>8013</v>
      </c>
      <c r="D3420" t="s">
        <v>8037</v>
      </c>
      <c r="E3420" s="1">
        <v>45138</v>
      </c>
      <c r="F3420">
        <v>2441.25</v>
      </c>
      <c r="G3420">
        <v>349</v>
      </c>
      <c r="H3420" t="s">
        <v>6</v>
      </c>
      <c r="I3420" t="str">
        <f>_xlfn.XLOOKUP(shipments[[#This Row],[SPID]],people[SPID],people[Sales_person],"NA",0)</f>
        <v>Brien Boise</v>
      </c>
      <c r="J3420">
        <f>YEAR(shipments[[#This Row],[Shipdate]])</f>
        <v>2023</v>
      </c>
      <c r="K3420">
        <f>MONTH(shipments[[#This Row],[Shipdate]])</f>
        <v>7</v>
      </c>
      <c r="L3420" t="str">
        <f>TEXT(shipments[[#This Row],[Shipdate]],"mmmm")</f>
        <v>July</v>
      </c>
      <c r="M3420">
        <f>_xlfn.XLOOKUP(shipments[[#This Row],[PID]],products[PID],products[Cost_per_box],"NA",0)</f>
        <v>3.85</v>
      </c>
      <c r="N3420">
        <f>shipments[[#This Row],[Boxes]]*shipments[[#This Row],[Cost Per Box]]</f>
        <v>1343.65</v>
      </c>
      <c r="O3420">
        <f>shipments[[#This Row],[Sales Amount]]-shipments[[#This Row],[Total Cost]]</f>
        <v>1097.5999999999999</v>
      </c>
      <c r="P3420" s="9">
        <f>shipments[[#This Row],[Profit]]/shipments[[#This Row],[Sales Amount]]</f>
        <v>0.44960573476702503</v>
      </c>
    </row>
    <row r="3421" spans="1:16" x14ac:dyDescent="1">
      <c r="A3421" t="s">
        <v>3463</v>
      </c>
      <c r="B3421" t="s">
        <v>8044</v>
      </c>
      <c r="C3421" t="s">
        <v>8013</v>
      </c>
      <c r="D3421" t="s">
        <v>8034</v>
      </c>
      <c r="E3421" s="1">
        <v>44986</v>
      </c>
      <c r="F3421">
        <v>5433.75</v>
      </c>
      <c r="G3421">
        <v>680</v>
      </c>
      <c r="H3421" t="s">
        <v>6</v>
      </c>
      <c r="I3421" t="str">
        <f>_xlfn.XLOOKUP(shipments[[#This Row],[SPID]],people[SPID],people[Sales_person],"NA",0)</f>
        <v>Brien Boise</v>
      </c>
      <c r="J3421">
        <f>YEAR(shipments[[#This Row],[Shipdate]])</f>
        <v>2023</v>
      </c>
      <c r="K3421">
        <f>MONTH(shipments[[#This Row],[Shipdate]])</f>
        <v>3</v>
      </c>
      <c r="L3421" t="str">
        <f>TEXT(shipments[[#This Row],[Shipdate]],"mmmm")</f>
        <v>March</v>
      </c>
      <c r="M3421">
        <f>_xlfn.XLOOKUP(shipments[[#This Row],[PID]],products[PID],products[Cost_per_box],"NA",0)</f>
        <v>3.85</v>
      </c>
      <c r="N3421">
        <f>shipments[[#This Row],[Boxes]]*shipments[[#This Row],[Cost Per Box]]</f>
        <v>2618</v>
      </c>
      <c r="O3421">
        <f>shipments[[#This Row],[Sales Amount]]-shipments[[#This Row],[Total Cost]]</f>
        <v>2815.75</v>
      </c>
      <c r="P3421" s="9">
        <f>shipments[[#This Row],[Profit]]/shipments[[#This Row],[Sales Amount]]</f>
        <v>0.51819645732689212</v>
      </c>
    </row>
    <row r="3422" spans="1:16" x14ac:dyDescent="1">
      <c r="A3422" t="s">
        <v>3464</v>
      </c>
      <c r="B3422" t="s">
        <v>8044</v>
      </c>
      <c r="C3422" t="s">
        <v>8013</v>
      </c>
      <c r="D3422" t="s">
        <v>8036</v>
      </c>
      <c r="E3422" s="1">
        <v>44930</v>
      </c>
      <c r="F3422">
        <v>3325.5</v>
      </c>
      <c r="G3422">
        <v>476</v>
      </c>
      <c r="H3422" t="s">
        <v>6</v>
      </c>
      <c r="I3422" t="str">
        <f>_xlfn.XLOOKUP(shipments[[#This Row],[SPID]],people[SPID],people[Sales_person],"NA",0)</f>
        <v>Brien Boise</v>
      </c>
      <c r="J3422">
        <f>YEAR(shipments[[#This Row],[Shipdate]])</f>
        <v>2023</v>
      </c>
      <c r="K3422">
        <f>MONTH(shipments[[#This Row],[Shipdate]])</f>
        <v>1</v>
      </c>
      <c r="L3422" t="str">
        <f>TEXT(shipments[[#This Row],[Shipdate]],"mmmm")</f>
        <v>January</v>
      </c>
      <c r="M3422">
        <f>_xlfn.XLOOKUP(shipments[[#This Row],[PID]],products[PID],products[Cost_per_box],"NA",0)</f>
        <v>3.85</v>
      </c>
      <c r="N3422">
        <f>shipments[[#This Row],[Boxes]]*shipments[[#This Row],[Cost Per Box]]</f>
        <v>1832.6000000000001</v>
      </c>
      <c r="O3422">
        <f>shipments[[#This Row],[Sales Amount]]-shipments[[#This Row],[Total Cost]]</f>
        <v>1492.8999999999999</v>
      </c>
      <c r="P3422" s="9">
        <f>shipments[[#This Row],[Profit]]/shipments[[#This Row],[Sales Amount]]</f>
        <v>0.44892497368816714</v>
      </c>
    </row>
    <row r="3423" spans="1:16" x14ac:dyDescent="1">
      <c r="A3423" t="s">
        <v>3465</v>
      </c>
      <c r="B3423" t="s">
        <v>8044</v>
      </c>
      <c r="C3423" t="s">
        <v>8013</v>
      </c>
      <c r="D3423" t="s">
        <v>8037</v>
      </c>
      <c r="E3423" s="1">
        <v>45232</v>
      </c>
      <c r="F3423">
        <v>7830</v>
      </c>
      <c r="G3423">
        <v>1305</v>
      </c>
      <c r="H3423" t="s">
        <v>6</v>
      </c>
      <c r="I3423" t="str">
        <f>_xlfn.XLOOKUP(shipments[[#This Row],[SPID]],people[SPID],people[Sales_person],"NA",0)</f>
        <v>Brien Boise</v>
      </c>
      <c r="J3423">
        <f>YEAR(shipments[[#This Row],[Shipdate]])</f>
        <v>2023</v>
      </c>
      <c r="K3423">
        <f>MONTH(shipments[[#This Row],[Shipdate]])</f>
        <v>11</v>
      </c>
      <c r="L3423" t="str">
        <f>TEXT(shipments[[#This Row],[Shipdate]],"mmmm")</f>
        <v>November</v>
      </c>
      <c r="M3423">
        <f>_xlfn.XLOOKUP(shipments[[#This Row],[PID]],products[PID],products[Cost_per_box],"NA",0)</f>
        <v>3.85</v>
      </c>
      <c r="N3423">
        <f>shipments[[#This Row],[Boxes]]*shipments[[#This Row],[Cost Per Box]]</f>
        <v>5024.25</v>
      </c>
      <c r="O3423">
        <f>shipments[[#This Row],[Sales Amount]]-shipments[[#This Row],[Total Cost]]</f>
        <v>2805.75</v>
      </c>
      <c r="P3423" s="9">
        <f>shipments[[#This Row],[Profit]]/shipments[[#This Row],[Sales Amount]]</f>
        <v>0.35833333333333334</v>
      </c>
    </row>
    <row r="3424" spans="1:16" x14ac:dyDescent="1">
      <c r="A3424" t="s">
        <v>3466</v>
      </c>
      <c r="B3424" t="s">
        <v>8044</v>
      </c>
      <c r="C3424" t="s">
        <v>8013</v>
      </c>
      <c r="D3424" t="s">
        <v>8035</v>
      </c>
      <c r="E3424" s="1">
        <v>44935</v>
      </c>
      <c r="F3424">
        <v>6597</v>
      </c>
      <c r="G3424">
        <v>1320</v>
      </c>
      <c r="H3424" t="s">
        <v>6</v>
      </c>
      <c r="I3424" t="str">
        <f>_xlfn.XLOOKUP(shipments[[#This Row],[SPID]],people[SPID],people[Sales_person],"NA",0)</f>
        <v>Brien Boise</v>
      </c>
      <c r="J3424">
        <f>YEAR(shipments[[#This Row],[Shipdate]])</f>
        <v>2023</v>
      </c>
      <c r="K3424">
        <f>MONTH(shipments[[#This Row],[Shipdate]])</f>
        <v>1</v>
      </c>
      <c r="L3424" t="str">
        <f>TEXT(shipments[[#This Row],[Shipdate]],"mmmm")</f>
        <v>January</v>
      </c>
      <c r="M3424">
        <f>_xlfn.XLOOKUP(shipments[[#This Row],[PID]],products[PID],products[Cost_per_box],"NA",0)</f>
        <v>3.85</v>
      </c>
      <c r="N3424">
        <f>shipments[[#This Row],[Boxes]]*shipments[[#This Row],[Cost Per Box]]</f>
        <v>5082</v>
      </c>
      <c r="O3424">
        <f>shipments[[#This Row],[Sales Amount]]-shipments[[#This Row],[Total Cost]]</f>
        <v>1515</v>
      </c>
      <c r="P3424" s="9">
        <f>shipments[[#This Row],[Profit]]/shipments[[#This Row],[Sales Amount]]</f>
        <v>0.22964984083674397</v>
      </c>
    </row>
    <row r="3425" spans="1:16" x14ac:dyDescent="1">
      <c r="A3425" t="s">
        <v>3467</v>
      </c>
      <c r="B3425" t="s">
        <v>8044</v>
      </c>
      <c r="C3425" t="s">
        <v>8013</v>
      </c>
      <c r="D3425" t="s">
        <v>8037</v>
      </c>
      <c r="E3425" s="1">
        <v>45280</v>
      </c>
      <c r="F3425">
        <v>4900.5</v>
      </c>
      <c r="G3425">
        <v>545</v>
      </c>
      <c r="H3425" t="s">
        <v>39</v>
      </c>
      <c r="I3425" t="str">
        <f>_xlfn.XLOOKUP(shipments[[#This Row],[SPID]],people[SPID],people[Sales_person],"NA",0)</f>
        <v>Brien Boise</v>
      </c>
      <c r="J3425">
        <f>YEAR(shipments[[#This Row],[Shipdate]])</f>
        <v>2023</v>
      </c>
      <c r="K3425">
        <f>MONTH(shipments[[#This Row],[Shipdate]])</f>
        <v>12</v>
      </c>
      <c r="L3425" t="str">
        <f>TEXT(shipments[[#This Row],[Shipdate]],"mmmm")</f>
        <v>December</v>
      </c>
      <c r="M3425">
        <f>_xlfn.XLOOKUP(shipments[[#This Row],[PID]],products[PID],products[Cost_per_box],"NA",0)</f>
        <v>3.85</v>
      </c>
      <c r="N3425">
        <f>shipments[[#This Row],[Boxes]]*shipments[[#This Row],[Cost Per Box]]</f>
        <v>2098.25</v>
      </c>
      <c r="O3425">
        <f>shipments[[#This Row],[Sales Amount]]-shipments[[#This Row],[Total Cost]]</f>
        <v>2802.25</v>
      </c>
      <c r="P3425" s="9">
        <f>shipments[[#This Row],[Profit]]/shipments[[#This Row],[Sales Amount]]</f>
        <v>0.5718294051627385</v>
      </c>
    </row>
    <row r="3426" spans="1:16" x14ac:dyDescent="1">
      <c r="A3426" t="s">
        <v>3468</v>
      </c>
      <c r="B3426" t="s">
        <v>8044</v>
      </c>
      <c r="C3426" t="s">
        <v>8013</v>
      </c>
      <c r="D3426" t="s">
        <v>8034</v>
      </c>
      <c r="E3426" s="1">
        <v>45147</v>
      </c>
      <c r="F3426">
        <v>8160.75</v>
      </c>
      <c r="G3426">
        <v>907</v>
      </c>
      <c r="H3426" t="s">
        <v>6</v>
      </c>
      <c r="I3426" t="str">
        <f>_xlfn.XLOOKUP(shipments[[#This Row],[SPID]],people[SPID],people[Sales_person],"NA",0)</f>
        <v>Brien Boise</v>
      </c>
      <c r="J3426">
        <f>YEAR(shipments[[#This Row],[Shipdate]])</f>
        <v>2023</v>
      </c>
      <c r="K3426">
        <f>MONTH(shipments[[#This Row],[Shipdate]])</f>
        <v>8</v>
      </c>
      <c r="L3426" t="str">
        <f>TEXT(shipments[[#This Row],[Shipdate]],"mmmm")</f>
        <v>August</v>
      </c>
      <c r="M3426">
        <f>_xlfn.XLOOKUP(shipments[[#This Row],[PID]],products[PID],products[Cost_per_box],"NA",0)</f>
        <v>3.85</v>
      </c>
      <c r="N3426">
        <f>shipments[[#This Row],[Boxes]]*shipments[[#This Row],[Cost Per Box]]</f>
        <v>3491.9500000000003</v>
      </c>
      <c r="O3426">
        <f>shipments[[#This Row],[Sales Amount]]-shipments[[#This Row],[Total Cost]]</f>
        <v>4668.7999999999993</v>
      </c>
      <c r="P3426" s="9">
        <f>shipments[[#This Row],[Profit]]/shipments[[#This Row],[Sales Amount]]</f>
        <v>0.57210427963116128</v>
      </c>
    </row>
    <row r="3427" spans="1:16" x14ac:dyDescent="1">
      <c r="A3427" t="s">
        <v>3469</v>
      </c>
      <c r="B3427" t="s">
        <v>8044</v>
      </c>
      <c r="C3427" t="s">
        <v>8014</v>
      </c>
      <c r="D3427" t="s">
        <v>8034</v>
      </c>
      <c r="E3427" s="1">
        <v>45464</v>
      </c>
      <c r="F3427">
        <v>1944</v>
      </c>
      <c r="G3427">
        <v>278</v>
      </c>
      <c r="H3427" t="s">
        <v>6</v>
      </c>
      <c r="I3427" t="str">
        <f>_xlfn.XLOOKUP(shipments[[#This Row],[SPID]],people[SPID],people[Sales_person],"NA",0)</f>
        <v>Brien Boise</v>
      </c>
      <c r="J3427">
        <f>YEAR(shipments[[#This Row],[Shipdate]])</f>
        <v>2024</v>
      </c>
      <c r="K3427">
        <f>MONTH(shipments[[#This Row],[Shipdate]])</f>
        <v>6</v>
      </c>
      <c r="L3427" t="str">
        <f>TEXT(shipments[[#This Row],[Shipdate]],"mmmm")</f>
        <v>June</v>
      </c>
      <c r="M3427">
        <f>_xlfn.XLOOKUP(shipments[[#This Row],[PID]],products[PID],products[Cost_per_box],"NA",0)</f>
        <v>5.72</v>
      </c>
      <c r="N3427">
        <f>shipments[[#This Row],[Boxes]]*shipments[[#This Row],[Cost Per Box]]</f>
        <v>1590.1599999999999</v>
      </c>
      <c r="O3427">
        <f>shipments[[#This Row],[Sales Amount]]-shipments[[#This Row],[Total Cost]]</f>
        <v>353.84000000000015</v>
      </c>
      <c r="P3427" s="9">
        <f>shipments[[#This Row],[Profit]]/shipments[[#This Row],[Sales Amount]]</f>
        <v>0.18201646090534987</v>
      </c>
    </row>
    <row r="3428" spans="1:16" x14ac:dyDescent="1">
      <c r="A3428" t="s">
        <v>3470</v>
      </c>
      <c r="B3428" t="s">
        <v>8044</v>
      </c>
      <c r="C3428" t="s">
        <v>8014</v>
      </c>
      <c r="D3428" t="s">
        <v>8037</v>
      </c>
      <c r="E3428" s="1">
        <v>45418</v>
      </c>
      <c r="F3428">
        <v>103.5</v>
      </c>
      <c r="G3428">
        <v>18</v>
      </c>
      <c r="H3428" t="s">
        <v>6</v>
      </c>
      <c r="I3428" t="str">
        <f>_xlfn.XLOOKUP(shipments[[#This Row],[SPID]],people[SPID],people[Sales_person],"NA",0)</f>
        <v>Brien Boise</v>
      </c>
      <c r="J3428">
        <f>YEAR(shipments[[#This Row],[Shipdate]])</f>
        <v>2024</v>
      </c>
      <c r="K3428">
        <f>MONTH(shipments[[#This Row],[Shipdate]])</f>
        <v>5</v>
      </c>
      <c r="L3428" t="str">
        <f>TEXT(shipments[[#This Row],[Shipdate]],"mmmm")</f>
        <v>May</v>
      </c>
      <c r="M3428">
        <f>_xlfn.XLOOKUP(shipments[[#This Row],[PID]],products[PID],products[Cost_per_box],"NA",0)</f>
        <v>5.72</v>
      </c>
      <c r="N3428">
        <f>shipments[[#This Row],[Boxes]]*shipments[[#This Row],[Cost Per Box]]</f>
        <v>102.96</v>
      </c>
      <c r="O3428">
        <f>shipments[[#This Row],[Sales Amount]]-shipments[[#This Row],[Total Cost]]</f>
        <v>0.54000000000000625</v>
      </c>
      <c r="P3428" s="9">
        <f>shipments[[#This Row],[Profit]]/shipments[[#This Row],[Sales Amount]]</f>
        <v>5.2173913043478863E-3</v>
      </c>
    </row>
    <row r="3429" spans="1:16" x14ac:dyDescent="1">
      <c r="A3429" t="s">
        <v>3471</v>
      </c>
      <c r="B3429" t="s">
        <v>8044</v>
      </c>
      <c r="C3429" t="s">
        <v>8014</v>
      </c>
      <c r="D3429" t="s">
        <v>8037</v>
      </c>
      <c r="E3429" s="1">
        <v>45467</v>
      </c>
      <c r="F3429">
        <v>1374.75</v>
      </c>
      <c r="G3429">
        <v>197</v>
      </c>
      <c r="H3429" t="s">
        <v>6</v>
      </c>
      <c r="I3429" t="str">
        <f>_xlfn.XLOOKUP(shipments[[#This Row],[SPID]],people[SPID],people[Sales_person],"NA",0)</f>
        <v>Brien Boise</v>
      </c>
      <c r="J3429">
        <f>YEAR(shipments[[#This Row],[Shipdate]])</f>
        <v>2024</v>
      </c>
      <c r="K3429">
        <f>MONTH(shipments[[#This Row],[Shipdate]])</f>
        <v>6</v>
      </c>
      <c r="L3429" t="str">
        <f>TEXT(shipments[[#This Row],[Shipdate]],"mmmm")</f>
        <v>June</v>
      </c>
      <c r="M3429">
        <f>_xlfn.XLOOKUP(shipments[[#This Row],[PID]],products[PID],products[Cost_per_box],"NA",0)</f>
        <v>5.72</v>
      </c>
      <c r="N3429">
        <f>shipments[[#This Row],[Boxes]]*shipments[[#This Row],[Cost Per Box]]</f>
        <v>1126.8399999999999</v>
      </c>
      <c r="O3429">
        <f>shipments[[#This Row],[Sales Amount]]-shipments[[#This Row],[Total Cost]]</f>
        <v>247.91000000000008</v>
      </c>
      <c r="P3429" s="9">
        <f>shipments[[#This Row],[Profit]]/shipments[[#This Row],[Sales Amount]]</f>
        <v>0.18033096926713954</v>
      </c>
    </row>
    <row r="3430" spans="1:16" x14ac:dyDescent="1">
      <c r="A3430" t="s">
        <v>3472</v>
      </c>
      <c r="B3430" t="s">
        <v>8044</v>
      </c>
      <c r="C3430" t="s">
        <v>8014</v>
      </c>
      <c r="D3430" t="s">
        <v>8034</v>
      </c>
      <c r="E3430" s="1">
        <v>45265</v>
      </c>
      <c r="F3430">
        <v>1613.25</v>
      </c>
      <c r="G3430">
        <v>231</v>
      </c>
      <c r="H3430" t="s">
        <v>6</v>
      </c>
      <c r="I3430" t="str">
        <f>_xlfn.XLOOKUP(shipments[[#This Row],[SPID]],people[SPID],people[Sales_person],"NA",0)</f>
        <v>Brien Boise</v>
      </c>
      <c r="J3430">
        <f>YEAR(shipments[[#This Row],[Shipdate]])</f>
        <v>2023</v>
      </c>
      <c r="K3430">
        <f>MONTH(shipments[[#This Row],[Shipdate]])</f>
        <v>12</v>
      </c>
      <c r="L3430" t="str">
        <f>TEXT(shipments[[#This Row],[Shipdate]],"mmmm")</f>
        <v>December</v>
      </c>
      <c r="M3430">
        <f>_xlfn.XLOOKUP(shipments[[#This Row],[PID]],products[PID],products[Cost_per_box],"NA",0)</f>
        <v>5.72</v>
      </c>
      <c r="N3430">
        <f>shipments[[#This Row],[Boxes]]*shipments[[#This Row],[Cost Per Box]]</f>
        <v>1321.32</v>
      </c>
      <c r="O3430">
        <f>shipments[[#This Row],[Sales Amount]]-shipments[[#This Row],[Total Cost]]</f>
        <v>291.93000000000006</v>
      </c>
      <c r="P3430" s="9">
        <f>shipments[[#This Row],[Profit]]/shipments[[#This Row],[Sales Amount]]</f>
        <v>0.18095769409576945</v>
      </c>
    </row>
    <row r="3431" spans="1:16" x14ac:dyDescent="1">
      <c r="A3431" t="s">
        <v>3473</v>
      </c>
      <c r="B3431" t="s">
        <v>8044</v>
      </c>
      <c r="C3431" t="s">
        <v>8014</v>
      </c>
      <c r="D3431" t="s">
        <v>8037</v>
      </c>
      <c r="E3431" s="1">
        <v>44985</v>
      </c>
      <c r="F3431">
        <v>1080</v>
      </c>
      <c r="G3431">
        <v>180</v>
      </c>
      <c r="H3431" t="s">
        <v>6</v>
      </c>
      <c r="I3431" t="str">
        <f>_xlfn.XLOOKUP(shipments[[#This Row],[SPID]],people[SPID],people[Sales_person],"NA",0)</f>
        <v>Brien Boise</v>
      </c>
      <c r="J3431">
        <f>YEAR(shipments[[#This Row],[Shipdate]])</f>
        <v>2023</v>
      </c>
      <c r="K3431">
        <f>MONTH(shipments[[#This Row],[Shipdate]])</f>
        <v>2</v>
      </c>
      <c r="L3431" t="str">
        <f>TEXT(shipments[[#This Row],[Shipdate]],"mmmm")</f>
        <v>February</v>
      </c>
      <c r="M3431">
        <f>_xlfn.XLOOKUP(shipments[[#This Row],[PID]],products[PID],products[Cost_per_box],"NA",0)</f>
        <v>5.72</v>
      </c>
      <c r="N3431">
        <f>shipments[[#This Row],[Boxes]]*shipments[[#This Row],[Cost Per Box]]</f>
        <v>1029.5999999999999</v>
      </c>
      <c r="O3431">
        <f>shipments[[#This Row],[Sales Amount]]-shipments[[#This Row],[Total Cost]]</f>
        <v>50.400000000000091</v>
      </c>
      <c r="P3431" s="9">
        <f>shipments[[#This Row],[Profit]]/shipments[[#This Row],[Sales Amount]]</f>
        <v>4.6666666666666752E-2</v>
      </c>
    </row>
    <row r="3432" spans="1:16" x14ac:dyDescent="1">
      <c r="A3432" t="s">
        <v>3474</v>
      </c>
      <c r="B3432" t="s">
        <v>8044</v>
      </c>
      <c r="C3432" t="s">
        <v>8014</v>
      </c>
      <c r="D3432" t="s">
        <v>8032</v>
      </c>
      <c r="E3432" s="1">
        <v>45026</v>
      </c>
      <c r="F3432">
        <v>3208.5</v>
      </c>
      <c r="G3432">
        <v>402</v>
      </c>
      <c r="H3432" t="s">
        <v>6</v>
      </c>
      <c r="I3432" t="str">
        <f>_xlfn.XLOOKUP(shipments[[#This Row],[SPID]],people[SPID],people[Sales_person],"NA",0)</f>
        <v>Brien Boise</v>
      </c>
      <c r="J3432">
        <f>YEAR(shipments[[#This Row],[Shipdate]])</f>
        <v>2023</v>
      </c>
      <c r="K3432">
        <f>MONTH(shipments[[#This Row],[Shipdate]])</f>
        <v>4</v>
      </c>
      <c r="L3432" t="str">
        <f>TEXT(shipments[[#This Row],[Shipdate]],"mmmm")</f>
        <v>April</v>
      </c>
      <c r="M3432">
        <f>_xlfn.XLOOKUP(shipments[[#This Row],[PID]],products[PID],products[Cost_per_box],"NA",0)</f>
        <v>5.72</v>
      </c>
      <c r="N3432">
        <f>shipments[[#This Row],[Boxes]]*shipments[[#This Row],[Cost Per Box]]</f>
        <v>2299.44</v>
      </c>
      <c r="O3432">
        <f>shipments[[#This Row],[Sales Amount]]-shipments[[#This Row],[Total Cost]]</f>
        <v>909.06</v>
      </c>
      <c r="P3432" s="9">
        <f>shipments[[#This Row],[Profit]]/shipments[[#This Row],[Sales Amount]]</f>
        <v>0.28332865825151937</v>
      </c>
    </row>
    <row r="3433" spans="1:16" x14ac:dyDescent="1">
      <c r="A3433" t="s">
        <v>3475</v>
      </c>
      <c r="B3433" t="s">
        <v>8044</v>
      </c>
      <c r="C3433" t="s">
        <v>8014</v>
      </c>
      <c r="D3433" t="s">
        <v>8032</v>
      </c>
      <c r="E3433" s="1">
        <v>45562</v>
      </c>
      <c r="F3433">
        <v>3690</v>
      </c>
      <c r="G3433">
        <v>410</v>
      </c>
      <c r="H3433" t="s">
        <v>25</v>
      </c>
      <c r="I3433" t="str">
        <f>_xlfn.XLOOKUP(shipments[[#This Row],[SPID]],people[SPID],people[Sales_person],"NA",0)</f>
        <v>Brien Boise</v>
      </c>
      <c r="J3433">
        <f>YEAR(shipments[[#This Row],[Shipdate]])</f>
        <v>2024</v>
      </c>
      <c r="K3433">
        <f>MONTH(shipments[[#This Row],[Shipdate]])</f>
        <v>9</v>
      </c>
      <c r="L3433" t="str">
        <f>TEXT(shipments[[#This Row],[Shipdate]],"mmmm")</f>
        <v>September</v>
      </c>
      <c r="M3433">
        <f>_xlfn.XLOOKUP(shipments[[#This Row],[PID]],products[PID],products[Cost_per_box],"NA",0)</f>
        <v>5.72</v>
      </c>
      <c r="N3433">
        <f>shipments[[#This Row],[Boxes]]*shipments[[#This Row],[Cost Per Box]]</f>
        <v>2345.1999999999998</v>
      </c>
      <c r="O3433">
        <f>shipments[[#This Row],[Sales Amount]]-shipments[[#This Row],[Total Cost]]</f>
        <v>1344.8000000000002</v>
      </c>
      <c r="P3433" s="9">
        <f>shipments[[#This Row],[Profit]]/shipments[[#This Row],[Sales Amount]]</f>
        <v>0.36444444444444452</v>
      </c>
    </row>
    <row r="3434" spans="1:16" x14ac:dyDescent="1">
      <c r="A3434" t="s">
        <v>3476</v>
      </c>
      <c r="B3434" t="s">
        <v>8044</v>
      </c>
      <c r="C3434" t="s">
        <v>8015</v>
      </c>
      <c r="D3434" t="s">
        <v>8032</v>
      </c>
      <c r="E3434" s="1">
        <v>45483</v>
      </c>
      <c r="F3434">
        <v>2250</v>
      </c>
      <c r="G3434">
        <v>87</v>
      </c>
      <c r="H3434" t="s">
        <v>17</v>
      </c>
      <c r="I3434" t="str">
        <f>_xlfn.XLOOKUP(shipments[[#This Row],[SPID]],people[SPID],people[Sales_person],"NA",0)</f>
        <v>Brien Boise</v>
      </c>
      <c r="J3434">
        <f>YEAR(shipments[[#This Row],[Shipdate]])</f>
        <v>2024</v>
      </c>
      <c r="K3434">
        <f>MONTH(shipments[[#This Row],[Shipdate]])</f>
        <v>7</v>
      </c>
      <c r="L3434" t="str">
        <f>TEXT(shipments[[#This Row],[Shipdate]],"mmmm")</f>
        <v>July</v>
      </c>
      <c r="M3434">
        <f>_xlfn.XLOOKUP(shipments[[#This Row],[PID]],products[PID],products[Cost_per_box],"NA",0)</f>
        <v>6.31</v>
      </c>
      <c r="N3434">
        <f>shipments[[#This Row],[Boxes]]*shipments[[#This Row],[Cost Per Box]]</f>
        <v>548.96999999999991</v>
      </c>
      <c r="O3434">
        <f>shipments[[#This Row],[Sales Amount]]-shipments[[#This Row],[Total Cost]]</f>
        <v>1701.0300000000002</v>
      </c>
      <c r="P3434" s="9">
        <f>shipments[[#This Row],[Profit]]/shipments[[#This Row],[Sales Amount]]</f>
        <v>0.75601333333333343</v>
      </c>
    </row>
    <row r="3435" spans="1:16" x14ac:dyDescent="1">
      <c r="A3435" t="s">
        <v>3477</v>
      </c>
      <c r="B3435" t="s">
        <v>8044</v>
      </c>
      <c r="C3435" t="s">
        <v>8015</v>
      </c>
      <c r="D3435" t="s">
        <v>8035</v>
      </c>
      <c r="E3435" s="1">
        <v>45201</v>
      </c>
      <c r="F3435">
        <v>6714</v>
      </c>
      <c r="G3435">
        <v>240</v>
      </c>
      <c r="H3435" t="s">
        <v>6</v>
      </c>
      <c r="I3435" t="str">
        <f>_xlfn.XLOOKUP(shipments[[#This Row],[SPID]],people[SPID],people[Sales_person],"NA",0)</f>
        <v>Brien Boise</v>
      </c>
      <c r="J3435">
        <f>YEAR(shipments[[#This Row],[Shipdate]])</f>
        <v>2023</v>
      </c>
      <c r="K3435">
        <f>MONTH(shipments[[#This Row],[Shipdate]])</f>
        <v>10</v>
      </c>
      <c r="L3435" t="str">
        <f>TEXT(shipments[[#This Row],[Shipdate]],"mmmm")</f>
        <v>October</v>
      </c>
      <c r="M3435">
        <f>_xlfn.XLOOKUP(shipments[[#This Row],[PID]],products[PID],products[Cost_per_box],"NA",0)</f>
        <v>6.31</v>
      </c>
      <c r="N3435">
        <f>shipments[[#This Row],[Boxes]]*shipments[[#This Row],[Cost Per Box]]</f>
        <v>1514.3999999999999</v>
      </c>
      <c r="O3435">
        <f>shipments[[#This Row],[Sales Amount]]-shipments[[#This Row],[Total Cost]]</f>
        <v>5199.6000000000004</v>
      </c>
      <c r="P3435" s="9">
        <f>shipments[[#This Row],[Profit]]/shipments[[#This Row],[Sales Amount]]</f>
        <v>0.77444146559428062</v>
      </c>
    </row>
    <row r="3436" spans="1:16" x14ac:dyDescent="1">
      <c r="A3436" t="s">
        <v>3478</v>
      </c>
      <c r="B3436" t="s">
        <v>8044</v>
      </c>
      <c r="C3436" t="s">
        <v>8015</v>
      </c>
      <c r="D3436" t="s">
        <v>8032</v>
      </c>
      <c r="E3436" s="1">
        <v>45113</v>
      </c>
      <c r="F3436">
        <v>1383.75</v>
      </c>
      <c r="G3436">
        <v>56</v>
      </c>
      <c r="H3436" t="s">
        <v>39</v>
      </c>
      <c r="I3436" t="str">
        <f>_xlfn.XLOOKUP(shipments[[#This Row],[SPID]],people[SPID],people[Sales_person],"NA",0)</f>
        <v>Brien Boise</v>
      </c>
      <c r="J3436">
        <f>YEAR(shipments[[#This Row],[Shipdate]])</f>
        <v>2023</v>
      </c>
      <c r="K3436">
        <f>MONTH(shipments[[#This Row],[Shipdate]])</f>
        <v>7</v>
      </c>
      <c r="L3436" t="str">
        <f>TEXT(shipments[[#This Row],[Shipdate]],"mmmm")</f>
        <v>July</v>
      </c>
      <c r="M3436">
        <f>_xlfn.XLOOKUP(shipments[[#This Row],[PID]],products[PID],products[Cost_per_box],"NA",0)</f>
        <v>6.31</v>
      </c>
      <c r="N3436">
        <f>shipments[[#This Row],[Boxes]]*shipments[[#This Row],[Cost Per Box]]</f>
        <v>353.35999999999996</v>
      </c>
      <c r="O3436">
        <f>shipments[[#This Row],[Sales Amount]]-shipments[[#This Row],[Total Cost]]</f>
        <v>1030.3900000000001</v>
      </c>
      <c r="P3436" s="9">
        <f>shipments[[#This Row],[Profit]]/shipments[[#This Row],[Sales Amount]]</f>
        <v>0.74463595302619701</v>
      </c>
    </row>
    <row r="3437" spans="1:16" x14ac:dyDescent="1">
      <c r="A3437" t="s">
        <v>3479</v>
      </c>
      <c r="B3437" t="s">
        <v>8044</v>
      </c>
      <c r="C3437" t="s">
        <v>8016</v>
      </c>
      <c r="D3437" t="s">
        <v>8036</v>
      </c>
      <c r="E3437" s="1">
        <v>45266</v>
      </c>
      <c r="F3437">
        <v>5584.5</v>
      </c>
      <c r="G3437">
        <v>224</v>
      </c>
      <c r="H3437" t="s">
        <v>6</v>
      </c>
      <c r="I3437" t="str">
        <f>_xlfn.XLOOKUP(shipments[[#This Row],[SPID]],people[SPID],people[Sales_person],"NA",0)</f>
        <v>Brien Boise</v>
      </c>
      <c r="J3437">
        <f>YEAR(shipments[[#This Row],[Shipdate]])</f>
        <v>2023</v>
      </c>
      <c r="K3437">
        <f>MONTH(shipments[[#This Row],[Shipdate]])</f>
        <v>12</v>
      </c>
      <c r="L3437" t="str">
        <f>TEXT(shipments[[#This Row],[Shipdate]],"mmmm")</f>
        <v>December</v>
      </c>
      <c r="M3437">
        <f>_xlfn.XLOOKUP(shipments[[#This Row],[PID]],products[PID],products[Cost_per_box],"NA",0)</f>
        <v>9.94</v>
      </c>
      <c r="N3437">
        <f>shipments[[#This Row],[Boxes]]*shipments[[#This Row],[Cost Per Box]]</f>
        <v>2226.56</v>
      </c>
      <c r="O3437">
        <f>shipments[[#This Row],[Sales Amount]]-shipments[[#This Row],[Total Cost]]</f>
        <v>3357.94</v>
      </c>
      <c r="P3437" s="9">
        <f>shipments[[#This Row],[Profit]]/shipments[[#This Row],[Sales Amount]]</f>
        <v>0.60129644551884687</v>
      </c>
    </row>
    <row r="3438" spans="1:16" x14ac:dyDescent="1">
      <c r="A3438" t="s">
        <v>3480</v>
      </c>
      <c r="B3438" t="s">
        <v>8044</v>
      </c>
      <c r="C3438" t="s">
        <v>8016</v>
      </c>
      <c r="D3438" t="s">
        <v>8035</v>
      </c>
      <c r="E3438" s="1">
        <v>45336</v>
      </c>
      <c r="F3438">
        <v>7863.75</v>
      </c>
      <c r="G3438">
        <v>292</v>
      </c>
      <c r="H3438" t="s">
        <v>6</v>
      </c>
      <c r="I3438" t="str">
        <f>_xlfn.XLOOKUP(shipments[[#This Row],[SPID]],people[SPID],people[Sales_person],"NA",0)</f>
        <v>Brien Boise</v>
      </c>
      <c r="J3438">
        <f>YEAR(shipments[[#This Row],[Shipdate]])</f>
        <v>2024</v>
      </c>
      <c r="K3438">
        <f>MONTH(shipments[[#This Row],[Shipdate]])</f>
        <v>2</v>
      </c>
      <c r="L3438" t="str">
        <f>TEXT(shipments[[#This Row],[Shipdate]],"mmmm")</f>
        <v>February</v>
      </c>
      <c r="M3438">
        <f>_xlfn.XLOOKUP(shipments[[#This Row],[PID]],products[PID],products[Cost_per_box],"NA",0)</f>
        <v>9.94</v>
      </c>
      <c r="N3438">
        <f>shipments[[#This Row],[Boxes]]*shipments[[#This Row],[Cost Per Box]]</f>
        <v>2902.48</v>
      </c>
      <c r="O3438">
        <f>shipments[[#This Row],[Sales Amount]]-shipments[[#This Row],[Total Cost]]</f>
        <v>4961.2700000000004</v>
      </c>
      <c r="P3438" s="9">
        <f>shipments[[#This Row],[Profit]]/shipments[[#This Row],[Sales Amount]]</f>
        <v>0.6309038308694962</v>
      </c>
    </row>
    <row r="3439" spans="1:16" x14ac:dyDescent="1">
      <c r="A3439" t="s">
        <v>3481</v>
      </c>
      <c r="B3439" t="s">
        <v>8044</v>
      </c>
      <c r="C3439" t="s">
        <v>8016</v>
      </c>
      <c r="D3439" t="s">
        <v>8037</v>
      </c>
      <c r="E3439" s="1">
        <v>45330</v>
      </c>
      <c r="F3439">
        <v>5481</v>
      </c>
      <c r="G3439">
        <v>220</v>
      </c>
      <c r="H3439" t="s">
        <v>6</v>
      </c>
      <c r="I3439" t="str">
        <f>_xlfn.XLOOKUP(shipments[[#This Row],[SPID]],people[SPID],people[Sales_person],"NA",0)</f>
        <v>Brien Boise</v>
      </c>
      <c r="J3439">
        <f>YEAR(shipments[[#This Row],[Shipdate]])</f>
        <v>2024</v>
      </c>
      <c r="K3439">
        <f>MONTH(shipments[[#This Row],[Shipdate]])</f>
        <v>2</v>
      </c>
      <c r="L3439" t="str">
        <f>TEXT(shipments[[#This Row],[Shipdate]],"mmmm")</f>
        <v>February</v>
      </c>
      <c r="M3439">
        <f>_xlfn.XLOOKUP(shipments[[#This Row],[PID]],products[PID],products[Cost_per_box],"NA",0)</f>
        <v>9.94</v>
      </c>
      <c r="N3439">
        <f>shipments[[#This Row],[Boxes]]*shipments[[#This Row],[Cost Per Box]]</f>
        <v>2186.7999999999997</v>
      </c>
      <c r="O3439">
        <f>shipments[[#This Row],[Sales Amount]]-shipments[[#This Row],[Total Cost]]</f>
        <v>3294.2000000000003</v>
      </c>
      <c r="P3439" s="9">
        <f>shipments[[#This Row],[Profit]]/shipments[[#This Row],[Sales Amount]]</f>
        <v>0.60102171136653904</v>
      </c>
    </row>
    <row r="3440" spans="1:16" x14ac:dyDescent="1">
      <c r="A3440" t="s">
        <v>3482</v>
      </c>
      <c r="B3440" t="s">
        <v>8044</v>
      </c>
      <c r="C3440" t="s">
        <v>8017</v>
      </c>
      <c r="D3440" t="s">
        <v>8035</v>
      </c>
      <c r="E3440" s="1">
        <v>44944</v>
      </c>
      <c r="F3440">
        <v>9580.5</v>
      </c>
      <c r="G3440">
        <v>480</v>
      </c>
      <c r="H3440" t="s">
        <v>6</v>
      </c>
      <c r="I3440" t="str">
        <f>_xlfn.XLOOKUP(shipments[[#This Row],[SPID]],people[SPID],people[Sales_person],"NA",0)</f>
        <v>Brien Boise</v>
      </c>
      <c r="J3440">
        <f>YEAR(shipments[[#This Row],[Shipdate]])</f>
        <v>2023</v>
      </c>
      <c r="K3440">
        <f>MONTH(shipments[[#This Row],[Shipdate]])</f>
        <v>1</v>
      </c>
      <c r="L3440" t="str">
        <f>TEXT(shipments[[#This Row],[Shipdate]],"mmmm")</f>
        <v>January</v>
      </c>
      <c r="M3440">
        <f>_xlfn.XLOOKUP(shipments[[#This Row],[PID]],products[PID],products[Cost_per_box],"NA",0)</f>
        <v>7.73</v>
      </c>
      <c r="N3440">
        <f>shipments[[#This Row],[Boxes]]*shipments[[#This Row],[Cost Per Box]]</f>
        <v>3710.4</v>
      </c>
      <c r="O3440">
        <f>shipments[[#This Row],[Sales Amount]]-shipments[[#This Row],[Total Cost]]</f>
        <v>5870.1</v>
      </c>
      <c r="P3440" s="9">
        <f>shipments[[#This Row],[Profit]]/shipments[[#This Row],[Sales Amount]]</f>
        <v>0.6127133239392516</v>
      </c>
    </row>
    <row r="3441" spans="1:16" x14ac:dyDescent="1">
      <c r="A3441" t="s">
        <v>3483</v>
      </c>
      <c r="B3441" t="s">
        <v>8044</v>
      </c>
      <c r="C3441" t="s">
        <v>8017</v>
      </c>
      <c r="D3441" t="s">
        <v>8032</v>
      </c>
      <c r="E3441" s="1">
        <v>45355</v>
      </c>
      <c r="F3441">
        <v>2614.5</v>
      </c>
      <c r="G3441">
        <v>131</v>
      </c>
      <c r="H3441" t="s">
        <v>6</v>
      </c>
      <c r="I3441" t="str">
        <f>_xlfn.XLOOKUP(shipments[[#This Row],[SPID]],people[SPID],people[Sales_person],"NA",0)</f>
        <v>Brien Boise</v>
      </c>
      <c r="J3441">
        <f>YEAR(shipments[[#This Row],[Shipdate]])</f>
        <v>2024</v>
      </c>
      <c r="K3441">
        <f>MONTH(shipments[[#This Row],[Shipdate]])</f>
        <v>3</v>
      </c>
      <c r="L3441" t="str">
        <f>TEXT(shipments[[#This Row],[Shipdate]],"mmmm")</f>
        <v>March</v>
      </c>
      <c r="M3441">
        <f>_xlfn.XLOOKUP(shipments[[#This Row],[PID]],products[PID],products[Cost_per_box],"NA",0)</f>
        <v>7.73</v>
      </c>
      <c r="N3441">
        <f>shipments[[#This Row],[Boxes]]*shipments[[#This Row],[Cost Per Box]]</f>
        <v>1012.6300000000001</v>
      </c>
      <c r="O3441">
        <f>shipments[[#This Row],[Sales Amount]]-shipments[[#This Row],[Total Cost]]</f>
        <v>1601.87</v>
      </c>
      <c r="P3441" s="9">
        <f>shipments[[#This Row],[Profit]]/shipments[[#This Row],[Sales Amount]]</f>
        <v>0.61268693822910691</v>
      </c>
    </row>
    <row r="3442" spans="1:16" x14ac:dyDescent="1">
      <c r="A3442" t="s">
        <v>3484</v>
      </c>
      <c r="B3442" t="s">
        <v>8044</v>
      </c>
      <c r="C3442" t="s">
        <v>8017</v>
      </c>
      <c r="D3442" t="s">
        <v>8032</v>
      </c>
      <c r="E3442" s="1">
        <v>45021</v>
      </c>
      <c r="F3442">
        <v>2891.25</v>
      </c>
      <c r="G3442">
        <v>161</v>
      </c>
      <c r="H3442" t="s">
        <v>6</v>
      </c>
      <c r="I3442" t="str">
        <f>_xlfn.XLOOKUP(shipments[[#This Row],[SPID]],people[SPID],people[Sales_person],"NA",0)</f>
        <v>Brien Boise</v>
      </c>
      <c r="J3442">
        <f>YEAR(shipments[[#This Row],[Shipdate]])</f>
        <v>2023</v>
      </c>
      <c r="K3442">
        <f>MONTH(shipments[[#This Row],[Shipdate]])</f>
        <v>4</v>
      </c>
      <c r="L3442" t="str">
        <f>TEXT(shipments[[#This Row],[Shipdate]],"mmmm")</f>
        <v>April</v>
      </c>
      <c r="M3442">
        <f>_xlfn.XLOOKUP(shipments[[#This Row],[PID]],products[PID],products[Cost_per_box],"NA",0)</f>
        <v>7.73</v>
      </c>
      <c r="N3442">
        <f>shipments[[#This Row],[Boxes]]*shipments[[#This Row],[Cost Per Box]]</f>
        <v>1244.53</v>
      </c>
      <c r="O3442">
        <f>shipments[[#This Row],[Sales Amount]]-shipments[[#This Row],[Total Cost]]</f>
        <v>1646.72</v>
      </c>
      <c r="P3442" s="9">
        <f>shipments[[#This Row],[Profit]]/shipments[[#This Row],[Sales Amount]]</f>
        <v>0.5695529615218331</v>
      </c>
    </row>
    <row r="3443" spans="1:16" x14ac:dyDescent="1">
      <c r="A3443" t="s">
        <v>3485</v>
      </c>
      <c r="B3443" t="s">
        <v>8044</v>
      </c>
      <c r="C3443" t="s">
        <v>8017</v>
      </c>
      <c r="D3443" t="s">
        <v>8033</v>
      </c>
      <c r="E3443" s="1">
        <v>45499</v>
      </c>
      <c r="F3443">
        <v>3546</v>
      </c>
      <c r="G3443">
        <v>178</v>
      </c>
      <c r="H3443" t="s">
        <v>17</v>
      </c>
      <c r="I3443" t="str">
        <f>_xlfn.XLOOKUP(shipments[[#This Row],[SPID]],people[SPID],people[Sales_person],"NA",0)</f>
        <v>Brien Boise</v>
      </c>
      <c r="J3443">
        <f>YEAR(shipments[[#This Row],[Shipdate]])</f>
        <v>2024</v>
      </c>
      <c r="K3443">
        <f>MONTH(shipments[[#This Row],[Shipdate]])</f>
        <v>7</v>
      </c>
      <c r="L3443" t="str">
        <f>TEXT(shipments[[#This Row],[Shipdate]],"mmmm")</f>
        <v>July</v>
      </c>
      <c r="M3443">
        <f>_xlfn.XLOOKUP(shipments[[#This Row],[PID]],products[PID],products[Cost_per_box],"NA",0)</f>
        <v>7.73</v>
      </c>
      <c r="N3443">
        <f>shipments[[#This Row],[Boxes]]*shipments[[#This Row],[Cost Per Box]]</f>
        <v>1375.94</v>
      </c>
      <c r="O3443">
        <f>shipments[[#This Row],[Sales Amount]]-shipments[[#This Row],[Total Cost]]</f>
        <v>2170.06</v>
      </c>
      <c r="P3443" s="9">
        <f>shipments[[#This Row],[Profit]]/shipments[[#This Row],[Sales Amount]]</f>
        <v>0.61197405527354765</v>
      </c>
    </row>
    <row r="3444" spans="1:16" x14ac:dyDescent="1">
      <c r="A3444" t="s">
        <v>3486</v>
      </c>
      <c r="B3444" t="s">
        <v>8044</v>
      </c>
      <c r="C3444" t="s">
        <v>8018</v>
      </c>
      <c r="D3444" t="s">
        <v>8037</v>
      </c>
      <c r="E3444" s="1">
        <v>45477</v>
      </c>
      <c r="F3444">
        <v>11088</v>
      </c>
      <c r="G3444">
        <v>504</v>
      </c>
      <c r="H3444" t="s">
        <v>17</v>
      </c>
      <c r="I3444" t="str">
        <f>_xlfn.XLOOKUP(shipments[[#This Row],[SPID]],people[SPID],people[Sales_person],"NA",0)</f>
        <v>Brien Boise</v>
      </c>
      <c r="J3444">
        <f>YEAR(shipments[[#This Row],[Shipdate]])</f>
        <v>2024</v>
      </c>
      <c r="K3444">
        <f>MONTH(shipments[[#This Row],[Shipdate]])</f>
        <v>7</v>
      </c>
      <c r="L3444" t="str">
        <f>TEXT(shipments[[#This Row],[Shipdate]],"mmmm")</f>
        <v>July</v>
      </c>
      <c r="M3444">
        <f>_xlfn.XLOOKUP(shipments[[#This Row],[PID]],products[PID],products[Cost_per_box],"NA",0)</f>
        <v>3.68</v>
      </c>
      <c r="N3444">
        <f>shipments[[#This Row],[Boxes]]*shipments[[#This Row],[Cost Per Box]]</f>
        <v>1854.72</v>
      </c>
      <c r="O3444">
        <f>shipments[[#This Row],[Sales Amount]]-shipments[[#This Row],[Total Cost]]</f>
        <v>9233.2800000000007</v>
      </c>
      <c r="P3444" s="9">
        <f>shipments[[#This Row],[Profit]]/shipments[[#This Row],[Sales Amount]]</f>
        <v>0.83272727272727276</v>
      </c>
    </row>
    <row r="3445" spans="1:16" x14ac:dyDescent="1">
      <c r="A3445" t="s">
        <v>3487</v>
      </c>
      <c r="B3445" t="s">
        <v>8044</v>
      </c>
      <c r="C3445" t="s">
        <v>8019</v>
      </c>
      <c r="D3445" t="s">
        <v>8034</v>
      </c>
      <c r="E3445" s="1">
        <v>45259</v>
      </c>
      <c r="F3445">
        <v>2515.5</v>
      </c>
      <c r="G3445">
        <v>194</v>
      </c>
      <c r="H3445" t="s">
        <v>6</v>
      </c>
      <c r="I3445" t="str">
        <f>_xlfn.XLOOKUP(shipments[[#This Row],[SPID]],people[SPID],people[Sales_person],"NA",0)</f>
        <v>Brien Boise</v>
      </c>
      <c r="J3445">
        <f>YEAR(shipments[[#This Row],[Shipdate]])</f>
        <v>2023</v>
      </c>
      <c r="K3445">
        <f>MONTH(shipments[[#This Row],[Shipdate]])</f>
        <v>11</v>
      </c>
      <c r="L3445" t="str">
        <f>TEXT(shipments[[#This Row],[Shipdate]],"mmmm")</f>
        <v>November</v>
      </c>
      <c r="M3445">
        <f>_xlfn.XLOOKUP(shipments[[#This Row],[PID]],products[PID],products[Cost_per_box],"NA",0)</f>
        <v>8.2200000000000006</v>
      </c>
      <c r="N3445">
        <f>shipments[[#This Row],[Boxes]]*shipments[[#This Row],[Cost Per Box]]</f>
        <v>1594.68</v>
      </c>
      <c r="O3445">
        <f>shipments[[#This Row],[Sales Amount]]-shipments[[#This Row],[Total Cost]]</f>
        <v>920.81999999999994</v>
      </c>
      <c r="P3445" s="9">
        <f>shipments[[#This Row],[Profit]]/shipments[[#This Row],[Sales Amount]]</f>
        <v>0.36605843768634466</v>
      </c>
    </row>
    <row r="3446" spans="1:16" x14ac:dyDescent="1">
      <c r="A3446" t="s">
        <v>3488</v>
      </c>
      <c r="B3446" t="s">
        <v>8044</v>
      </c>
      <c r="C3446" t="s">
        <v>8019</v>
      </c>
      <c r="D3446" t="s">
        <v>8037</v>
      </c>
      <c r="E3446" s="1">
        <v>45267</v>
      </c>
      <c r="F3446">
        <v>14393.25</v>
      </c>
      <c r="G3446">
        <v>1200</v>
      </c>
      <c r="H3446" t="s">
        <v>6</v>
      </c>
      <c r="I3446" t="str">
        <f>_xlfn.XLOOKUP(shipments[[#This Row],[SPID]],people[SPID],people[Sales_person],"NA",0)</f>
        <v>Brien Boise</v>
      </c>
      <c r="J3446">
        <f>YEAR(shipments[[#This Row],[Shipdate]])</f>
        <v>2023</v>
      </c>
      <c r="K3446">
        <f>MONTH(shipments[[#This Row],[Shipdate]])</f>
        <v>12</v>
      </c>
      <c r="L3446" t="str">
        <f>TEXT(shipments[[#This Row],[Shipdate]],"mmmm")</f>
        <v>December</v>
      </c>
      <c r="M3446">
        <f>_xlfn.XLOOKUP(shipments[[#This Row],[PID]],products[PID],products[Cost_per_box],"NA",0)</f>
        <v>8.2200000000000006</v>
      </c>
      <c r="N3446">
        <f>shipments[[#This Row],[Boxes]]*shipments[[#This Row],[Cost Per Box]]</f>
        <v>9864</v>
      </c>
      <c r="O3446">
        <f>shipments[[#This Row],[Sales Amount]]-shipments[[#This Row],[Total Cost]]</f>
        <v>4529.25</v>
      </c>
      <c r="P3446" s="9">
        <f>shipments[[#This Row],[Profit]]/shipments[[#This Row],[Sales Amount]]</f>
        <v>0.31467875566671877</v>
      </c>
    </row>
    <row r="3447" spans="1:16" x14ac:dyDescent="1">
      <c r="A3447" t="s">
        <v>3489</v>
      </c>
      <c r="B3447" t="s">
        <v>8044</v>
      </c>
      <c r="C3447" t="s">
        <v>8019</v>
      </c>
      <c r="D3447" t="s">
        <v>8032</v>
      </c>
      <c r="E3447" s="1">
        <v>45414</v>
      </c>
      <c r="F3447">
        <v>7843.5</v>
      </c>
      <c r="G3447">
        <v>561</v>
      </c>
      <c r="H3447" t="s">
        <v>6</v>
      </c>
      <c r="I3447" t="str">
        <f>_xlfn.XLOOKUP(shipments[[#This Row],[SPID]],people[SPID],people[Sales_person],"NA",0)</f>
        <v>Brien Boise</v>
      </c>
      <c r="J3447">
        <f>YEAR(shipments[[#This Row],[Shipdate]])</f>
        <v>2024</v>
      </c>
      <c r="K3447">
        <f>MONTH(shipments[[#This Row],[Shipdate]])</f>
        <v>5</v>
      </c>
      <c r="L3447" t="str">
        <f>TEXT(shipments[[#This Row],[Shipdate]],"mmmm")</f>
        <v>May</v>
      </c>
      <c r="M3447">
        <f>_xlfn.XLOOKUP(shipments[[#This Row],[PID]],products[PID],products[Cost_per_box],"NA",0)</f>
        <v>8.2200000000000006</v>
      </c>
      <c r="N3447">
        <f>shipments[[#This Row],[Boxes]]*shipments[[#This Row],[Cost Per Box]]</f>
        <v>4611.42</v>
      </c>
      <c r="O3447">
        <f>shipments[[#This Row],[Sales Amount]]-shipments[[#This Row],[Total Cost]]</f>
        <v>3232.08</v>
      </c>
      <c r="P3447" s="9">
        <f>shipments[[#This Row],[Profit]]/shipments[[#This Row],[Sales Amount]]</f>
        <v>0.41207114170969594</v>
      </c>
    </row>
    <row r="3448" spans="1:16" x14ac:dyDescent="1">
      <c r="A3448" t="s">
        <v>3490</v>
      </c>
      <c r="B3448" t="s">
        <v>8044</v>
      </c>
      <c r="C3448" t="s">
        <v>8019</v>
      </c>
      <c r="D3448" t="s">
        <v>8032</v>
      </c>
      <c r="E3448" s="1">
        <v>44958</v>
      </c>
      <c r="F3448">
        <v>14143.5</v>
      </c>
      <c r="G3448">
        <v>884</v>
      </c>
      <c r="H3448" t="s">
        <v>6</v>
      </c>
      <c r="I3448" t="str">
        <f>_xlfn.XLOOKUP(shipments[[#This Row],[SPID]],people[SPID],people[Sales_person],"NA",0)</f>
        <v>Brien Boise</v>
      </c>
      <c r="J3448">
        <f>YEAR(shipments[[#This Row],[Shipdate]])</f>
        <v>2023</v>
      </c>
      <c r="K3448">
        <f>MONTH(shipments[[#This Row],[Shipdate]])</f>
        <v>2</v>
      </c>
      <c r="L3448" t="str">
        <f>TEXT(shipments[[#This Row],[Shipdate]],"mmmm")</f>
        <v>February</v>
      </c>
      <c r="M3448">
        <f>_xlfn.XLOOKUP(shipments[[#This Row],[PID]],products[PID],products[Cost_per_box],"NA",0)</f>
        <v>8.2200000000000006</v>
      </c>
      <c r="N3448">
        <f>shipments[[#This Row],[Boxes]]*shipments[[#This Row],[Cost Per Box]]</f>
        <v>7266.4800000000005</v>
      </c>
      <c r="O3448">
        <f>shipments[[#This Row],[Sales Amount]]-shipments[[#This Row],[Total Cost]]</f>
        <v>6877.0199999999995</v>
      </c>
      <c r="P3448" s="9">
        <f>shipments[[#This Row],[Profit]]/shipments[[#This Row],[Sales Amount]]</f>
        <v>0.48623183794675995</v>
      </c>
    </row>
    <row r="3449" spans="1:16" x14ac:dyDescent="1">
      <c r="A3449" t="s">
        <v>3491</v>
      </c>
      <c r="B3449" t="s">
        <v>8044</v>
      </c>
      <c r="C3449" t="s">
        <v>8019</v>
      </c>
      <c r="D3449" t="s">
        <v>8037</v>
      </c>
      <c r="E3449" s="1">
        <v>45128</v>
      </c>
      <c r="F3449">
        <v>2110.5</v>
      </c>
      <c r="G3449">
        <v>176</v>
      </c>
      <c r="H3449" t="s">
        <v>6</v>
      </c>
      <c r="I3449" t="str">
        <f>_xlfn.XLOOKUP(shipments[[#This Row],[SPID]],people[SPID],people[Sales_person],"NA",0)</f>
        <v>Brien Boise</v>
      </c>
      <c r="J3449">
        <f>YEAR(shipments[[#This Row],[Shipdate]])</f>
        <v>2023</v>
      </c>
      <c r="K3449">
        <f>MONTH(shipments[[#This Row],[Shipdate]])</f>
        <v>7</v>
      </c>
      <c r="L3449" t="str">
        <f>TEXT(shipments[[#This Row],[Shipdate]],"mmmm")</f>
        <v>July</v>
      </c>
      <c r="M3449">
        <f>_xlfn.XLOOKUP(shipments[[#This Row],[PID]],products[PID],products[Cost_per_box],"NA",0)</f>
        <v>8.2200000000000006</v>
      </c>
      <c r="N3449">
        <f>shipments[[#This Row],[Boxes]]*shipments[[#This Row],[Cost Per Box]]</f>
        <v>1446.72</v>
      </c>
      <c r="O3449">
        <f>shipments[[#This Row],[Sales Amount]]-shipments[[#This Row],[Total Cost]]</f>
        <v>663.78</v>
      </c>
      <c r="P3449" s="9">
        <f>shipments[[#This Row],[Profit]]/shipments[[#This Row],[Sales Amount]]</f>
        <v>0.31451314854299928</v>
      </c>
    </row>
    <row r="3450" spans="1:16" x14ac:dyDescent="1">
      <c r="A3450" t="s">
        <v>3492</v>
      </c>
      <c r="B3450" t="s">
        <v>8044</v>
      </c>
      <c r="C3450" t="s">
        <v>8021</v>
      </c>
      <c r="D3450" t="s">
        <v>8033</v>
      </c>
      <c r="E3450" s="1">
        <v>45280</v>
      </c>
      <c r="F3450">
        <v>13230</v>
      </c>
      <c r="G3450">
        <v>779</v>
      </c>
      <c r="H3450" t="s">
        <v>6</v>
      </c>
      <c r="I3450" t="str">
        <f>_xlfn.XLOOKUP(shipments[[#This Row],[SPID]],people[SPID],people[Sales_person],"NA",0)</f>
        <v>Brien Boise</v>
      </c>
      <c r="J3450">
        <f>YEAR(shipments[[#This Row],[Shipdate]])</f>
        <v>2023</v>
      </c>
      <c r="K3450">
        <f>MONTH(shipments[[#This Row],[Shipdate]])</f>
        <v>12</v>
      </c>
      <c r="L3450" t="str">
        <f>TEXT(shipments[[#This Row],[Shipdate]],"mmmm")</f>
        <v>December</v>
      </c>
      <c r="M3450">
        <f>_xlfn.XLOOKUP(shipments[[#This Row],[PID]],products[PID],products[Cost_per_box],"NA",0)</f>
        <v>4.74</v>
      </c>
      <c r="N3450">
        <f>shipments[[#This Row],[Boxes]]*shipments[[#This Row],[Cost Per Box]]</f>
        <v>3692.46</v>
      </c>
      <c r="O3450">
        <f>shipments[[#This Row],[Sales Amount]]-shipments[[#This Row],[Total Cost]]</f>
        <v>9537.5400000000009</v>
      </c>
      <c r="P3450" s="9">
        <f>shipments[[#This Row],[Profit]]/shipments[[#This Row],[Sales Amount]]</f>
        <v>0.72090249433106579</v>
      </c>
    </row>
    <row r="3451" spans="1:16" x14ac:dyDescent="1">
      <c r="A3451" t="s">
        <v>3493</v>
      </c>
      <c r="B3451" t="s">
        <v>8044</v>
      </c>
      <c r="C3451" t="s">
        <v>8021</v>
      </c>
      <c r="D3451" t="s">
        <v>8034</v>
      </c>
      <c r="E3451" s="1">
        <v>45348</v>
      </c>
      <c r="F3451">
        <v>6849</v>
      </c>
      <c r="G3451">
        <v>457</v>
      </c>
      <c r="H3451" t="s">
        <v>6</v>
      </c>
      <c r="I3451" t="str">
        <f>_xlfn.XLOOKUP(shipments[[#This Row],[SPID]],people[SPID],people[Sales_person],"NA",0)</f>
        <v>Brien Boise</v>
      </c>
      <c r="J3451">
        <f>YEAR(shipments[[#This Row],[Shipdate]])</f>
        <v>2024</v>
      </c>
      <c r="K3451">
        <f>MONTH(shipments[[#This Row],[Shipdate]])</f>
        <v>2</v>
      </c>
      <c r="L3451" t="str">
        <f>TEXT(shipments[[#This Row],[Shipdate]],"mmmm")</f>
        <v>February</v>
      </c>
      <c r="M3451">
        <f>_xlfn.XLOOKUP(shipments[[#This Row],[PID]],products[PID],products[Cost_per_box],"NA",0)</f>
        <v>4.74</v>
      </c>
      <c r="N3451">
        <f>shipments[[#This Row],[Boxes]]*shipments[[#This Row],[Cost Per Box]]</f>
        <v>2166.1800000000003</v>
      </c>
      <c r="O3451">
        <f>shipments[[#This Row],[Sales Amount]]-shipments[[#This Row],[Total Cost]]</f>
        <v>4682.82</v>
      </c>
      <c r="P3451" s="9">
        <f>shipments[[#This Row],[Profit]]/shipments[[#This Row],[Sales Amount]]</f>
        <v>0.68372317126587823</v>
      </c>
    </row>
    <row r="3452" spans="1:16" x14ac:dyDescent="1">
      <c r="A3452" t="s">
        <v>3494</v>
      </c>
      <c r="B3452" t="s">
        <v>8044</v>
      </c>
      <c r="C3452" t="s">
        <v>8021</v>
      </c>
      <c r="D3452" t="s">
        <v>8035</v>
      </c>
      <c r="E3452" s="1">
        <v>45098</v>
      </c>
      <c r="F3452">
        <v>7778.25</v>
      </c>
      <c r="G3452">
        <v>519</v>
      </c>
      <c r="H3452" t="s">
        <v>6</v>
      </c>
      <c r="I3452" t="str">
        <f>_xlfn.XLOOKUP(shipments[[#This Row],[SPID]],people[SPID],people[Sales_person],"NA",0)</f>
        <v>Brien Boise</v>
      </c>
      <c r="J3452">
        <f>YEAR(shipments[[#This Row],[Shipdate]])</f>
        <v>2023</v>
      </c>
      <c r="K3452">
        <f>MONTH(shipments[[#This Row],[Shipdate]])</f>
        <v>6</v>
      </c>
      <c r="L3452" t="str">
        <f>TEXT(shipments[[#This Row],[Shipdate]],"mmmm")</f>
        <v>June</v>
      </c>
      <c r="M3452">
        <f>_xlfn.XLOOKUP(shipments[[#This Row],[PID]],products[PID],products[Cost_per_box],"NA",0)</f>
        <v>4.74</v>
      </c>
      <c r="N3452">
        <f>shipments[[#This Row],[Boxes]]*shipments[[#This Row],[Cost Per Box]]</f>
        <v>2460.06</v>
      </c>
      <c r="O3452">
        <f>shipments[[#This Row],[Sales Amount]]-shipments[[#This Row],[Total Cost]]</f>
        <v>5318.1900000000005</v>
      </c>
      <c r="P3452" s="9">
        <f>shipments[[#This Row],[Profit]]/shipments[[#This Row],[Sales Amount]]</f>
        <v>0.68372577379230548</v>
      </c>
    </row>
    <row r="3453" spans="1:16" x14ac:dyDescent="1">
      <c r="A3453" t="s">
        <v>3495</v>
      </c>
      <c r="B3453" t="s">
        <v>8044</v>
      </c>
      <c r="C3453" t="s">
        <v>8021</v>
      </c>
      <c r="D3453" t="s">
        <v>8036</v>
      </c>
      <c r="E3453" s="1">
        <v>45377</v>
      </c>
      <c r="F3453">
        <v>5593.5</v>
      </c>
      <c r="G3453">
        <v>400</v>
      </c>
      <c r="H3453" t="s">
        <v>6</v>
      </c>
      <c r="I3453" t="str">
        <f>_xlfn.XLOOKUP(shipments[[#This Row],[SPID]],people[SPID],people[Sales_person],"NA",0)</f>
        <v>Brien Boise</v>
      </c>
      <c r="J3453">
        <f>YEAR(shipments[[#This Row],[Shipdate]])</f>
        <v>2024</v>
      </c>
      <c r="K3453">
        <f>MONTH(shipments[[#This Row],[Shipdate]])</f>
        <v>3</v>
      </c>
      <c r="L3453" t="str">
        <f>TEXT(shipments[[#This Row],[Shipdate]],"mmmm")</f>
        <v>March</v>
      </c>
      <c r="M3453">
        <f>_xlfn.XLOOKUP(shipments[[#This Row],[PID]],products[PID],products[Cost_per_box],"NA",0)</f>
        <v>4.74</v>
      </c>
      <c r="N3453">
        <f>shipments[[#This Row],[Boxes]]*shipments[[#This Row],[Cost Per Box]]</f>
        <v>1896</v>
      </c>
      <c r="O3453">
        <f>shipments[[#This Row],[Sales Amount]]-shipments[[#This Row],[Total Cost]]</f>
        <v>3697.5</v>
      </c>
      <c r="P3453" s="9">
        <f>shipments[[#This Row],[Profit]]/shipments[[#This Row],[Sales Amount]]</f>
        <v>0.66103513006167869</v>
      </c>
    </row>
    <row r="3454" spans="1:16" x14ac:dyDescent="1">
      <c r="A3454" t="s">
        <v>3496</v>
      </c>
      <c r="B3454" t="s">
        <v>8044</v>
      </c>
      <c r="C3454" t="s">
        <v>8021</v>
      </c>
      <c r="D3454" t="s">
        <v>8035</v>
      </c>
      <c r="E3454" s="1">
        <v>45145</v>
      </c>
      <c r="F3454">
        <v>11621.25</v>
      </c>
      <c r="G3454">
        <v>831</v>
      </c>
      <c r="H3454" t="s">
        <v>6</v>
      </c>
      <c r="I3454" t="str">
        <f>_xlfn.XLOOKUP(shipments[[#This Row],[SPID]],people[SPID],people[Sales_person],"NA",0)</f>
        <v>Brien Boise</v>
      </c>
      <c r="J3454">
        <f>YEAR(shipments[[#This Row],[Shipdate]])</f>
        <v>2023</v>
      </c>
      <c r="K3454">
        <f>MONTH(shipments[[#This Row],[Shipdate]])</f>
        <v>8</v>
      </c>
      <c r="L3454" t="str">
        <f>TEXT(shipments[[#This Row],[Shipdate]],"mmmm")</f>
        <v>August</v>
      </c>
      <c r="M3454">
        <f>_xlfn.XLOOKUP(shipments[[#This Row],[PID]],products[PID],products[Cost_per_box],"NA",0)</f>
        <v>4.74</v>
      </c>
      <c r="N3454">
        <f>shipments[[#This Row],[Boxes]]*shipments[[#This Row],[Cost Per Box]]</f>
        <v>3938.94</v>
      </c>
      <c r="O3454">
        <f>shipments[[#This Row],[Sales Amount]]-shipments[[#This Row],[Total Cost]]</f>
        <v>7682.3099999999995</v>
      </c>
      <c r="P3454" s="9">
        <f>shipments[[#This Row],[Profit]]/shipments[[#This Row],[Sales Amount]]</f>
        <v>0.66105711519845112</v>
      </c>
    </row>
    <row r="3455" spans="1:16" x14ac:dyDescent="1">
      <c r="A3455" t="s">
        <v>3497</v>
      </c>
      <c r="B3455" t="s">
        <v>8044</v>
      </c>
      <c r="C3455" t="s">
        <v>8022</v>
      </c>
      <c r="D3455" t="s">
        <v>8032</v>
      </c>
      <c r="E3455" s="1">
        <v>45415</v>
      </c>
      <c r="F3455">
        <v>5539.5</v>
      </c>
      <c r="G3455">
        <v>792</v>
      </c>
      <c r="H3455" t="s">
        <v>6</v>
      </c>
      <c r="I3455" t="str">
        <f>_xlfn.XLOOKUP(shipments[[#This Row],[SPID]],people[SPID],people[Sales_person],"NA",0)</f>
        <v>Brien Boise</v>
      </c>
      <c r="J3455">
        <f>YEAR(shipments[[#This Row],[Shipdate]])</f>
        <v>2024</v>
      </c>
      <c r="K3455">
        <f>MONTH(shipments[[#This Row],[Shipdate]])</f>
        <v>5</v>
      </c>
      <c r="L3455" t="str">
        <f>TEXT(shipments[[#This Row],[Shipdate]],"mmmm")</f>
        <v>May</v>
      </c>
      <c r="M3455">
        <f>_xlfn.XLOOKUP(shipments[[#This Row],[PID]],products[PID],products[Cost_per_box],"NA",0)</f>
        <v>10.51</v>
      </c>
      <c r="N3455">
        <f>shipments[[#This Row],[Boxes]]*shipments[[#This Row],[Cost Per Box]]</f>
        <v>8323.92</v>
      </c>
      <c r="O3455">
        <f>shipments[[#This Row],[Sales Amount]]-shipments[[#This Row],[Total Cost]]</f>
        <v>-2784.42</v>
      </c>
      <c r="P3455" s="9">
        <f>shipments[[#This Row],[Profit]]/shipments[[#This Row],[Sales Amount]]</f>
        <v>-0.50264825345247766</v>
      </c>
    </row>
    <row r="3456" spans="1:16" x14ac:dyDescent="1">
      <c r="A3456" t="s">
        <v>3498</v>
      </c>
      <c r="B3456" t="s">
        <v>8044</v>
      </c>
      <c r="C3456" t="s">
        <v>8022</v>
      </c>
      <c r="D3456" t="s">
        <v>8036</v>
      </c>
      <c r="E3456" s="1">
        <v>45455</v>
      </c>
      <c r="F3456">
        <v>1316.25</v>
      </c>
      <c r="G3456">
        <v>220</v>
      </c>
      <c r="H3456" t="s">
        <v>6</v>
      </c>
      <c r="I3456" t="str">
        <f>_xlfn.XLOOKUP(shipments[[#This Row],[SPID]],people[SPID],people[Sales_person],"NA",0)</f>
        <v>Brien Boise</v>
      </c>
      <c r="J3456">
        <f>YEAR(shipments[[#This Row],[Shipdate]])</f>
        <v>2024</v>
      </c>
      <c r="K3456">
        <f>MONTH(shipments[[#This Row],[Shipdate]])</f>
        <v>6</v>
      </c>
      <c r="L3456" t="str">
        <f>TEXT(shipments[[#This Row],[Shipdate]],"mmmm")</f>
        <v>June</v>
      </c>
      <c r="M3456">
        <f>_xlfn.XLOOKUP(shipments[[#This Row],[PID]],products[PID],products[Cost_per_box],"NA",0)</f>
        <v>10.51</v>
      </c>
      <c r="N3456">
        <f>shipments[[#This Row],[Boxes]]*shipments[[#This Row],[Cost Per Box]]</f>
        <v>2312.1999999999998</v>
      </c>
      <c r="O3456">
        <f>shipments[[#This Row],[Sales Amount]]-shipments[[#This Row],[Total Cost]]</f>
        <v>-995.94999999999982</v>
      </c>
      <c r="P3456" s="9">
        <f>shipments[[#This Row],[Profit]]/shipments[[#This Row],[Sales Amount]]</f>
        <v>-0.75665716999050314</v>
      </c>
    </row>
    <row r="3457" spans="1:16" x14ac:dyDescent="1">
      <c r="A3457" t="s">
        <v>3499</v>
      </c>
      <c r="B3457" t="s">
        <v>8044</v>
      </c>
      <c r="C3457" t="s">
        <v>8022</v>
      </c>
      <c r="D3457" t="s">
        <v>8037</v>
      </c>
      <c r="E3457" s="1">
        <v>45125</v>
      </c>
      <c r="F3457">
        <v>432</v>
      </c>
      <c r="G3457">
        <v>72</v>
      </c>
      <c r="H3457" t="s">
        <v>6</v>
      </c>
      <c r="I3457" t="str">
        <f>_xlfn.XLOOKUP(shipments[[#This Row],[SPID]],people[SPID],people[Sales_person],"NA",0)</f>
        <v>Brien Boise</v>
      </c>
      <c r="J3457">
        <f>YEAR(shipments[[#This Row],[Shipdate]])</f>
        <v>2023</v>
      </c>
      <c r="K3457">
        <f>MONTH(shipments[[#This Row],[Shipdate]])</f>
        <v>7</v>
      </c>
      <c r="L3457" t="str">
        <f>TEXT(shipments[[#This Row],[Shipdate]],"mmmm")</f>
        <v>July</v>
      </c>
      <c r="M3457">
        <f>_xlfn.XLOOKUP(shipments[[#This Row],[PID]],products[PID],products[Cost_per_box],"NA",0)</f>
        <v>10.51</v>
      </c>
      <c r="N3457">
        <f>shipments[[#This Row],[Boxes]]*shipments[[#This Row],[Cost Per Box]]</f>
        <v>756.72</v>
      </c>
      <c r="O3457">
        <f>shipments[[#This Row],[Sales Amount]]-shipments[[#This Row],[Total Cost]]</f>
        <v>-324.72000000000003</v>
      </c>
      <c r="P3457" s="9">
        <f>shipments[[#This Row],[Profit]]/shipments[[#This Row],[Sales Amount]]</f>
        <v>-0.75166666666666671</v>
      </c>
    </row>
    <row r="3458" spans="1:16" x14ac:dyDescent="1">
      <c r="A3458" t="s">
        <v>3500</v>
      </c>
      <c r="B3458" t="s">
        <v>8044</v>
      </c>
      <c r="C3458" t="s">
        <v>8022</v>
      </c>
      <c r="D3458" t="s">
        <v>8034</v>
      </c>
      <c r="E3458" s="1">
        <v>45225</v>
      </c>
      <c r="F3458">
        <v>7888.5</v>
      </c>
      <c r="G3458">
        <v>1315</v>
      </c>
      <c r="H3458" t="s">
        <v>6</v>
      </c>
      <c r="I3458" t="str">
        <f>_xlfn.XLOOKUP(shipments[[#This Row],[SPID]],people[SPID],people[Sales_person],"NA",0)</f>
        <v>Brien Boise</v>
      </c>
      <c r="J3458">
        <f>YEAR(shipments[[#This Row],[Shipdate]])</f>
        <v>2023</v>
      </c>
      <c r="K3458">
        <f>MONTH(shipments[[#This Row],[Shipdate]])</f>
        <v>10</v>
      </c>
      <c r="L3458" t="str">
        <f>TEXT(shipments[[#This Row],[Shipdate]],"mmmm")</f>
        <v>October</v>
      </c>
      <c r="M3458">
        <f>_xlfn.XLOOKUP(shipments[[#This Row],[PID]],products[PID],products[Cost_per_box],"NA",0)</f>
        <v>10.51</v>
      </c>
      <c r="N3458">
        <f>shipments[[#This Row],[Boxes]]*shipments[[#This Row],[Cost Per Box]]</f>
        <v>13820.65</v>
      </c>
      <c r="O3458">
        <f>shipments[[#This Row],[Sales Amount]]-shipments[[#This Row],[Total Cost]]</f>
        <v>-5932.15</v>
      </c>
      <c r="P3458" s="9">
        <f>shipments[[#This Row],[Profit]]/shipments[[#This Row],[Sales Amount]]</f>
        <v>-0.75199974646637502</v>
      </c>
    </row>
    <row r="3459" spans="1:16" x14ac:dyDescent="1">
      <c r="A3459" t="s">
        <v>3501</v>
      </c>
      <c r="B3459" t="s">
        <v>8044</v>
      </c>
      <c r="C3459" t="s">
        <v>8022</v>
      </c>
      <c r="D3459" t="s">
        <v>8033</v>
      </c>
      <c r="E3459" s="1">
        <v>45523</v>
      </c>
      <c r="F3459">
        <v>5573.25</v>
      </c>
      <c r="G3459">
        <v>558</v>
      </c>
      <c r="H3459" t="s">
        <v>17</v>
      </c>
      <c r="I3459" t="str">
        <f>_xlfn.XLOOKUP(shipments[[#This Row],[SPID]],people[SPID],people[Sales_person],"NA",0)</f>
        <v>Brien Boise</v>
      </c>
      <c r="J3459">
        <f>YEAR(shipments[[#This Row],[Shipdate]])</f>
        <v>2024</v>
      </c>
      <c r="K3459">
        <f>MONTH(shipments[[#This Row],[Shipdate]])</f>
        <v>8</v>
      </c>
      <c r="L3459" t="str">
        <f>TEXT(shipments[[#This Row],[Shipdate]],"mmmm")</f>
        <v>August</v>
      </c>
      <c r="M3459">
        <f>_xlfn.XLOOKUP(shipments[[#This Row],[PID]],products[PID],products[Cost_per_box],"NA",0)</f>
        <v>10.51</v>
      </c>
      <c r="N3459">
        <f>shipments[[#This Row],[Boxes]]*shipments[[#This Row],[Cost Per Box]]</f>
        <v>5864.58</v>
      </c>
      <c r="O3459">
        <f>shipments[[#This Row],[Sales Amount]]-shipments[[#This Row],[Total Cost]]</f>
        <v>-291.32999999999993</v>
      </c>
      <c r="P3459" s="9">
        <f>shipments[[#This Row],[Profit]]/shipments[[#This Row],[Sales Amount]]</f>
        <v>-5.2272910779168333E-2</v>
      </c>
    </row>
    <row r="3460" spans="1:16" x14ac:dyDescent="1">
      <c r="A3460" t="s">
        <v>3502</v>
      </c>
      <c r="B3460" t="s">
        <v>8044</v>
      </c>
      <c r="C3460" t="s">
        <v>8022</v>
      </c>
      <c r="D3460" t="s">
        <v>8035</v>
      </c>
      <c r="E3460" s="1">
        <v>45121</v>
      </c>
      <c r="F3460">
        <v>1869.75</v>
      </c>
      <c r="G3460">
        <v>187</v>
      </c>
      <c r="H3460" t="s">
        <v>6</v>
      </c>
      <c r="I3460" t="str">
        <f>_xlfn.XLOOKUP(shipments[[#This Row],[SPID]],people[SPID],people[Sales_person],"NA",0)</f>
        <v>Brien Boise</v>
      </c>
      <c r="J3460">
        <f>YEAR(shipments[[#This Row],[Shipdate]])</f>
        <v>2023</v>
      </c>
      <c r="K3460">
        <f>MONTH(shipments[[#This Row],[Shipdate]])</f>
        <v>7</v>
      </c>
      <c r="L3460" t="str">
        <f>TEXT(shipments[[#This Row],[Shipdate]],"mmmm")</f>
        <v>July</v>
      </c>
      <c r="M3460">
        <f>_xlfn.XLOOKUP(shipments[[#This Row],[PID]],products[PID],products[Cost_per_box],"NA",0)</f>
        <v>10.51</v>
      </c>
      <c r="N3460">
        <f>shipments[[#This Row],[Boxes]]*shipments[[#This Row],[Cost Per Box]]</f>
        <v>1965.37</v>
      </c>
      <c r="O3460">
        <f>shipments[[#This Row],[Sales Amount]]-shipments[[#This Row],[Total Cost]]</f>
        <v>-95.619999999999891</v>
      </c>
      <c r="P3460" s="9">
        <f>shipments[[#This Row],[Profit]]/shipments[[#This Row],[Sales Amount]]</f>
        <v>-5.1140526808396786E-2</v>
      </c>
    </row>
    <row r="3461" spans="1:16" x14ac:dyDescent="1">
      <c r="A3461" t="s">
        <v>3503</v>
      </c>
      <c r="B3461" t="s">
        <v>8044</v>
      </c>
      <c r="C3461" t="s">
        <v>8023</v>
      </c>
      <c r="D3461" t="s">
        <v>8037</v>
      </c>
      <c r="E3461" s="1">
        <v>45239</v>
      </c>
      <c r="F3461">
        <v>8199</v>
      </c>
      <c r="G3461">
        <v>547</v>
      </c>
      <c r="H3461" t="s">
        <v>6</v>
      </c>
      <c r="I3461" t="str">
        <f>_xlfn.XLOOKUP(shipments[[#This Row],[SPID]],people[SPID],people[Sales_person],"NA",0)</f>
        <v>Brien Boise</v>
      </c>
      <c r="J3461">
        <f>YEAR(shipments[[#This Row],[Shipdate]])</f>
        <v>2023</v>
      </c>
      <c r="K3461">
        <f>MONTH(shipments[[#This Row],[Shipdate]])</f>
        <v>11</v>
      </c>
      <c r="L3461" t="str">
        <f>TEXT(shipments[[#This Row],[Shipdate]],"mmmm")</f>
        <v>November</v>
      </c>
      <c r="M3461">
        <f>_xlfn.XLOOKUP(shipments[[#This Row],[PID]],products[PID],products[Cost_per_box],"NA",0)</f>
        <v>6.43</v>
      </c>
      <c r="N3461">
        <f>shipments[[#This Row],[Boxes]]*shipments[[#This Row],[Cost Per Box]]</f>
        <v>3517.21</v>
      </c>
      <c r="O3461">
        <f>shipments[[#This Row],[Sales Amount]]-shipments[[#This Row],[Total Cost]]</f>
        <v>4681.79</v>
      </c>
      <c r="P3461" s="9">
        <f>shipments[[#This Row],[Profit]]/shipments[[#This Row],[Sales Amount]]</f>
        <v>0.5710196365410416</v>
      </c>
    </row>
    <row r="3462" spans="1:16" x14ac:dyDescent="1">
      <c r="A3462" t="s">
        <v>3504</v>
      </c>
      <c r="B3462" t="s">
        <v>8044</v>
      </c>
      <c r="C3462" t="s">
        <v>8023</v>
      </c>
      <c r="D3462" t="s">
        <v>8032</v>
      </c>
      <c r="E3462" s="1">
        <v>45519</v>
      </c>
      <c r="F3462">
        <v>7854.75</v>
      </c>
      <c r="G3462">
        <v>562</v>
      </c>
      <c r="H3462" t="s">
        <v>39</v>
      </c>
      <c r="I3462" t="str">
        <f>_xlfn.XLOOKUP(shipments[[#This Row],[SPID]],people[SPID],people[Sales_person],"NA",0)</f>
        <v>Brien Boise</v>
      </c>
      <c r="J3462">
        <f>YEAR(shipments[[#This Row],[Shipdate]])</f>
        <v>2024</v>
      </c>
      <c r="K3462">
        <f>MONTH(shipments[[#This Row],[Shipdate]])</f>
        <v>8</v>
      </c>
      <c r="L3462" t="str">
        <f>TEXT(shipments[[#This Row],[Shipdate]],"mmmm")</f>
        <v>August</v>
      </c>
      <c r="M3462">
        <f>_xlfn.XLOOKUP(shipments[[#This Row],[PID]],products[PID],products[Cost_per_box],"NA",0)</f>
        <v>6.43</v>
      </c>
      <c r="N3462">
        <f>shipments[[#This Row],[Boxes]]*shipments[[#This Row],[Cost Per Box]]</f>
        <v>3613.66</v>
      </c>
      <c r="O3462">
        <f>shipments[[#This Row],[Sales Amount]]-shipments[[#This Row],[Total Cost]]</f>
        <v>4241.09</v>
      </c>
      <c r="P3462" s="9">
        <f>shipments[[#This Row],[Profit]]/shipments[[#This Row],[Sales Amount]]</f>
        <v>0.5399395270377797</v>
      </c>
    </row>
    <row r="3463" spans="1:16" x14ac:dyDescent="1">
      <c r="A3463" t="s">
        <v>3505</v>
      </c>
      <c r="B3463" t="s">
        <v>8044</v>
      </c>
      <c r="C3463" t="s">
        <v>8023</v>
      </c>
      <c r="D3463" t="s">
        <v>8032</v>
      </c>
      <c r="E3463" s="1">
        <v>45348</v>
      </c>
      <c r="F3463">
        <v>6491.25</v>
      </c>
      <c r="G3463">
        <v>382</v>
      </c>
      <c r="H3463" t="s">
        <v>39</v>
      </c>
      <c r="I3463" t="str">
        <f>_xlfn.XLOOKUP(shipments[[#This Row],[SPID]],people[SPID],people[Sales_person],"NA",0)</f>
        <v>Brien Boise</v>
      </c>
      <c r="J3463">
        <f>YEAR(shipments[[#This Row],[Shipdate]])</f>
        <v>2024</v>
      </c>
      <c r="K3463">
        <f>MONTH(shipments[[#This Row],[Shipdate]])</f>
        <v>2</v>
      </c>
      <c r="L3463" t="str">
        <f>TEXT(shipments[[#This Row],[Shipdate]],"mmmm")</f>
        <v>February</v>
      </c>
      <c r="M3463">
        <f>_xlfn.XLOOKUP(shipments[[#This Row],[PID]],products[PID],products[Cost_per_box],"NA",0)</f>
        <v>6.43</v>
      </c>
      <c r="N3463">
        <f>shipments[[#This Row],[Boxes]]*shipments[[#This Row],[Cost Per Box]]</f>
        <v>2456.2599999999998</v>
      </c>
      <c r="O3463">
        <f>shipments[[#This Row],[Sales Amount]]-shipments[[#This Row],[Total Cost]]</f>
        <v>4034.9900000000002</v>
      </c>
      <c r="P3463" s="9">
        <f>shipments[[#This Row],[Profit]]/shipments[[#This Row],[Sales Amount]]</f>
        <v>0.62160446755247456</v>
      </c>
    </row>
    <row r="3464" spans="1:16" x14ac:dyDescent="1">
      <c r="A3464" t="s">
        <v>3506</v>
      </c>
      <c r="B3464" t="s">
        <v>8044</v>
      </c>
      <c r="C3464" t="s">
        <v>8025</v>
      </c>
      <c r="D3464" t="s">
        <v>8032</v>
      </c>
      <c r="E3464" s="1">
        <v>45219</v>
      </c>
      <c r="F3464">
        <v>10809</v>
      </c>
      <c r="G3464">
        <v>676</v>
      </c>
      <c r="H3464" t="s">
        <v>6</v>
      </c>
      <c r="I3464" t="str">
        <f>_xlfn.XLOOKUP(shipments[[#This Row],[SPID]],people[SPID],people[Sales_person],"NA",0)</f>
        <v>Brien Boise</v>
      </c>
      <c r="J3464">
        <f>YEAR(shipments[[#This Row],[Shipdate]])</f>
        <v>2023</v>
      </c>
      <c r="K3464">
        <f>MONTH(shipments[[#This Row],[Shipdate]])</f>
        <v>10</v>
      </c>
      <c r="L3464" t="str">
        <f>TEXT(shipments[[#This Row],[Shipdate]],"mmmm")</f>
        <v>October</v>
      </c>
      <c r="M3464">
        <f>_xlfn.XLOOKUP(shipments[[#This Row],[PID]],products[PID],products[Cost_per_box],"NA",0)</f>
        <v>9.57</v>
      </c>
      <c r="N3464">
        <f>shipments[[#This Row],[Boxes]]*shipments[[#This Row],[Cost Per Box]]</f>
        <v>6469.3200000000006</v>
      </c>
      <c r="O3464">
        <f>shipments[[#This Row],[Sales Amount]]-shipments[[#This Row],[Total Cost]]</f>
        <v>4339.6799999999994</v>
      </c>
      <c r="P3464" s="9">
        <f>shipments[[#This Row],[Profit]]/shipments[[#This Row],[Sales Amount]]</f>
        <v>0.4014876491812378</v>
      </c>
    </row>
    <row r="3465" spans="1:16" x14ac:dyDescent="1">
      <c r="A3465" t="s">
        <v>3507</v>
      </c>
      <c r="B3465" t="s">
        <v>8044</v>
      </c>
      <c r="C3465" t="s">
        <v>8025</v>
      </c>
      <c r="D3465" t="s">
        <v>8033</v>
      </c>
      <c r="E3465" s="1">
        <v>45293</v>
      </c>
      <c r="F3465">
        <v>19352.25</v>
      </c>
      <c r="G3465">
        <v>1139</v>
      </c>
      <c r="H3465" t="s">
        <v>6</v>
      </c>
      <c r="I3465" t="str">
        <f>_xlfn.XLOOKUP(shipments[[#This Row],[SPID]],people[SPID],people[Sales_person],"NA",0)</f>
        <v>Brien Boise</v>
      </c>
      <c r="J3465">
        <f>YEAR(shipments[[#This Row],[Shipdate]])</f>
        <v>2024</v>
      </c>
      <c r="K3465">
        <f>MONTH(shipments[[#This Row],[Shipdate]])</f>
        <v>1</v>
      </c>
      <c r="L3465" t="str">
        <f>TEXT(shipments[[#This Row],[Shipdate]],"mmmm")</f>
        <v>January</v>
      </c>
      <c r="M3465">
        <f>_xlfn.XLOOKUP(shipments[[#This Row],[PID]],products[PID],products[Cost_per_box],"NA",0)</f>
        <v>9.57</v>
      </c>
      <c r="N3465">
        <f>shipments[[#This Row],[Boxes]]*shipments[[#This Row],[Cost Per Box]]</f>
        <v>10900.23</v>
      </c>
      <c r="O3465">
        <f>shipments[[#This Row],[Sales Amount]]-shipments[[#This Row],[Total Cost]]</f>
        <v>8452.02</v>
      </c>
      <c r="P3465" s="9">
        <f>shipments[[#This Row],[Profit]]/shipments[[#This Row],[Sales Amount]]</f>
        <v>0.43674611479285358</v>
      </c>
    </row>
    <row r="3466" spans="1:16" x14ac:dyDescent="1">
      <c r="A3466" t="s">
        <v>3508</v>
      </c>
      <c r="B3466" t="s">
        <v>8044</v>
      </c>
      <c r="C3466" t="s">
        <v>8026</v>
      </c>
      <c r="D3466" t="s">
        <v>8033</v>
      </c>
      <c r="E3466" s="1">
        <v>45212</v>
      </c>
      <c r="F3466">
        <v>6234.75</v>
      </c>
      <c r="G3466">
        <v>567</v>
      </c>
      <c r="H3466" t="s">
        <v>6</v>
      </c>
      <c r="I3466" t="str">
        <f>_xlfn.XLOOKUP(shipments[[#This Row],[SPID]],people[SPID],people[Sales_person],"NA",0)</f>
        <v>Brien Boise</v>
      </c>
      <c r="J3466">
        <f>YEAR(shipments[[#This Row],[Shipdate]])</f>
        <v>2023</v>
      </c>
      <c r="K3466">
        <f>MONTH(shipments[[#This Row],[Shipdate]])</f>
        <v>10</v>
      </c>
      <c r="L3466" t="str">
        <f>TEXT(shipments[[#This Row],[Shipdate]],"mmmm")</f>
        <v>October</v>
      </c>
      <c r="M3466">
        <f>_xlfn.XLOOKUP(shipments[[#This Row],[PID]],products[PID],products[Cost_per_box],"NA",0)</f>
        <v>8.43</v>
      </c>
      <c r="N3466">
        <f>shipments[[#This Row],[Boxes]]*shipments[[#This Row],[Cost Per Box]]</f>
        <v>4779.8099999999995</v>
      </c>
      <c r="O3466">
        <f>shipments[[#This Row],[Sales Amount]]-shipments[[#This Row],[Total Cost]]</f>
        <v>1454.9400000000005</v>
      </c>
      <c r="P3466" s="9">
        <f>shipments[[#This Row],[Profit]]/shipments[[#This Row],[Sales Amount]]</f>
        <v>0.2333597979068929</v>
      </c>
    </row>
    <row r="3467" spans="1:16" x14ac:dyDescent="1">
      <c r="A3467" t="s">
        <v>3509</v>
      </c>
      <c r="B3467" t="s">
        <v>8044</v>
      </c>
      <c r="C3467" t="s">
        <v>8026</v>
      </c>
      <c r="D3467" t="s">
        <v>8032</v>
      </c>
      <c r="E3467" s="1">
        <v>45533</v>
      </c>
      <c r="F3467">
        <v>1498.5</v>
      </c>
      <c r="G3467">
        <v>215</v>
      </c>
      <c r="H3467" t="s">
        <v>17</v>
      </c>
      <c r="I3467" t="str">
        <f>_xlfn.XLOOKUP(shipments[[#This Row],[SPID]],people[SPID],people[Sales_person],"NA",0)</f>
        <v>Brien Boise</v>
      </c>
      <c r="J3467">
        <f>YEAR(shipments[[#This Row],[Shipdate]])</f>
        <v>2024</v>
      </c>
      <c r="K3467">
        <f>MONTH(shipments[[#This Row],[Shipdate]])</f>
        <v>8</v>
      </c>
      <c r="L3467" t="str">
        <f>TEXT(shipments[[#This Row],[Shipdate]],"mmmm")</f>
        <v>August</v>
      </c>
      <c r="M3467">
        <f>_xlfn.XLOOKUP(shipments[[#This Row],[PID]],products[PID],products[Cost_per_box],"NA",0)</f>
        <v>8.43</v>
      </c>
      <c r="N3467">
        <f>shipments[[#This Row],[Boxes]]*shipments[[#This Row],[Cost Per Box]]</f>
        <v>1812.45</v>
      </c>
      <c r="O3467">
        <f>shipments[[#This Row],[Sales Amount]]-shipments[[#This Row],[Total Cost]]</f>
        <v>-313.95000000000005</v>
      </c>
      <c r="P3467" s="9">
        <f>shipments[[#This Row],[Profit]]/shipments[[#This Row],[Sales Amount]]</f>
        <v>-0.20950950950950953</v>
      </c>
    </row>
    <row r="3468" spans="1:16" x14ac:dyDescent="1">
      <c r="A3468" t="s">
        <v>3510</v>
      </c>
      <c r="B3468" t="s">
        <v>8044</v>
      </c>
      <c r="C3468" t="s">
        <v>8026</v>
      </c>
      <c r="D3468" t="s">
        <v>8037</v>
      </c>
      <c r="E3468" s="1">
        <v>45464</v>
      </c>
      <c r="F3468">
        <v>5987.25</v>
      </c>
      <c r="G3468">
        <v>545</v>
      </c>
      <c r="H3468" t="s">
        <v>6</v>
      </c>
      <c r="I3468" t="str">
        <f>_xlfn.XLOOKUP(shipments[[#This Row],[SPID]],people[SPID],people[Sales_person],"NA",0)</f>
        <v>Brien Boise</v>
      </c>
      <c r="J3468">
        <f>YEAR(shipments[[#This Row],[Shipdate]])</f>
        <v>2024</v>
      </c>
      <c r="K3468">
        <f>MONTH(shipments[[#This Row],[Shipdate]])</f>
        <v>6</v>
      </c>
      <c r="L3468" t="str">
        <f>TEXT(shipments[[#This Row],[Shipdate]],"mmmm")</f>
        <v>June</v>
      </c>
      <c r="M3468">
        <f>_xlfn.XLOOKUP(shipments[[#This Row],[PID]],products[PID],products[Cost_per_box],"NA",0)</f>
        <v>8.43</v>
      </c>
      <c r="N3468">
        <f>shipments[[#This Row],[Boxes]]*shipments[[#This Row],[Cost Per Box]]</f>
        <v>4594.3499999999995</v>
      </c>
      <c r="O3468">
        <f>shipments[[#This Row],[Sales Amount]]-shipments[[#This Row],[Total Cost]]</f>
        <v>1392.9000000000005</v>
      </c>
      <c r="P3468" s="9">
        <f>shipments[[#This Row],[Profit]]/shipments[[#This Row],[Sales Amount]]</f>
        <v>0.23264436928473015</v>
      </c>
    </row>
    <row r="3469" spans="1:16" x14ac:dyDescent="1">
      <c r="A3469" t="s">
        <v>3511</v>
      </c>
      <c r="B3469" t="s">
        <v>8044</v>
      </c>
      <c r="C3469" t="s">
        <v>8026</v>
      </c>
      <c r="D3469" t="s">
        <v>8034</v>
      </c>
      <c r="E3469" s="1">
        <v>44971</v>
      </c>
      <c r="F3469">
        <v>1523.25</v>
      </c>
      <c r="G3469">
        <v>153</v>
      </c>
      <c r="H3469" t="s">
        <v>6</v>
      </c>
      <c r="I3469" t="str">
        <f>_xlfn.XLOOKUP(shipments[[#This Row],[SPID]],people[SPID],people[Sales_person],"NA",0)</f>
        <v>Brien Boise</v>
      </c>
      <c r="J3469">
        <f>YEAR(shipments[[#This Row],[Shipdate]])</f>
        <v>2023</v>
      </c>
      <c r="K3469">
        <f>MONTH(shipments[[#This Row],[Shipdate]])</f>
        <v>2</v>
      </c>
      <c r="L3469" t="str">
        <f>TEXT(shipments[[#This Row],[Shipdate]],"mmmm")</f>
        <v>February</v>
      </c>
      <c r="M3469">
        <f>_xlfn.XLOOKUP(shipments[[#This Row],[PID]],products[PID],products[Cost_per_box],"NA",0)</f>
        <v>8.43</v>
      </c>
      <c r="N3469">
        <f>shipments[[#This Row],[Boxes]]*shipments[[#This Row],[Cost Per Box]]</f>
        <v>1289.79</v>
      </c>
      <c r="O3469">
        <f>shipments[[#This Row],[Sales Amount]]-shipments[[#This Row],[Total Cost]]</f>
        <v>233.46000000000004</v>
      </c>
      <c r="P3469" s="9">
        <f>shipments[[#This Row],[Profit]]/shipments[[#This Row],[Sales Amount]]</f>
        <v>0.15326440177252587</v>
      </c>
    </row>
    <row r="3470" spans="1:16" x14ac:dyDescent="1">
      <c r="A3470" t="s">
        <v>3512</v>
      </c>
      <c r="B3470" t="s">
        <v>8044</v>
      </c>
      <c r="C3470" t="s">
        <v>8027</v>
      </c>
      <c r="D3470" t="s">
        <v>8034</v>
      </c>
      <c r="E3470" s="1">
        <v>45253</v>
      </c>
      <c r="F3470">
        <v>5015.25</v>
      </c>
      <c r="G3470">
        <v>627</v>
      </c>
      <c r="H3470" t="s">
        <v>6</v>
      </c>
      <c r="I3470" t="str">
        <f>_xlfn.XLOOKUP(shipments[[#This Row],[SPID]],people[SPID],people[Sales_person],"NA",0)</f>
        <v>Brien Boise</v>
      </c>
      <c r="J3470">
        <f>YEAR(shipments[[#This Row],[Shipdate]])</f>
        <v>2023</v>
      </c>
      <c r="K3470">
        <f>MONTH(shipments[[#This Row],[Shipdate]])</f>
        <v>11</v>
      </c>
      <c r="L3470" t="str">
        <f>TEXT(shipments[[#This Row],[Shipdate]],"mmmm")</f>
        <v>November</v>
      </c>
      <c r="M3470">
        <f>_xlfn.XLOOKUP(shipments[[#This Row],[PID]],products[PID],products[Cost_per_box],"NA",0)</f>
        <v>6.8</v>
      </c>
      <c r="N3470">
        <f>shipments[[#This Row],[Boxes]]*shipments[[#This Row],[Cost Per Box]]</f>
        <v>4263.5999999999995</v>
      </c>
      <c r="O3470">
        <f>shipments[[#This Row],[Sales Amount]]-shipments[[#This Row],[Total Cost]]</f>
        <v>751.65000000000055</v>
      </c>
      <c r="P3470" s="9">
        <f>shipments[[#This Row],[Profit]]/shipments[[#This Row],[Sales Amount]]</f>
        <v>0.14987288769253787</v>
      </c>
    </row>
    <row r="3471" spans="1:16" x14ac:dyDescent="1">
      <c r="A3471" t="s">
        <v>3513</v>
      </c>
      <c r="B3471" t="s">
        <v>8044</v>
      </c>
      <c r="C3471" t="s">
        <v>8027</v>
      </c>
      <c r="D3471" t="s">
        <v>8033</v>
      </c>
      <c r="E3471" s="1">
        <v>45348</v>
      </c>
      <c r="F3471">
        <v>4853.25</v>
      </c>
      <c r="G3471">
        <v>442</v>
      </c>
      <c r="H3471" t="s">
        <v>6</v>
      </c>
      <c r="I3471" t="str">
        <f>_xlfn.XLOOKUP(shipments[[#This Row],[SPID]],people[SPID],people[Sales_person],"NA",0)</f>
        <v>Brien Boise</v>
      </c>
      <c r="J3471">
        <f>YEAR(shipments[[#This Row],[Shipdate]])</f>
        <v>2024</v>
      </c>
      <c r="K3471">
        <f>MONTH(shipments[[#This Row],[Shipdate]])</f>
        <v>2</v>
      </c>
      <c r="L3471" t="str">
        <f>TEXT(shipments[[#This Row],[Shipdate]],"mmmm")</f>
        <v>February</v>
      </c>
      <c r="M3471">
        <f>_xlfn.XLOOKUP(shipments[[#This Row],[PID]],products[PID],products[Cost_per_box],"NA",0)</f>
        <v>6.8</v>
      </c>
      <c r="N3471">
        <f>shipments[[#This Row],[Boxes]]*shipments[[#This Row],[Cost Per Box]]</f>
        <v>3005.6</v>
      </c>
      <c r="O3471">
        <f>shipments[[#This Row],[Sales Amount]]-shipments[[#This Row],[Total Cost]]</f>
        <v>1847.65</v>
      </c>
      <c r="P3471" s="9">
        <f>shipments[[#This Row],[Profit]]/shipments[[#This Row],[Sales Amount]]</f>
        <v>0.38070365219183022</v>
      </c>
    </row>
    <row r="3472" spans="1:16" x14ac:dyDescent="1">
      <c r="A3472" t="s">
        <v>3514</v>
      </c>
      <c r="B3472" t="s">
        <v>8044</v>
      </c>
      <c r="C3472" t="s">
        <v>8027</v>
      </c>
      <c r="D3472" t="s">
        <v>8037</v>
      </c>
      <c r="E3472" s="1">
        <v>45180</v>
      </c>
      <c r="F3472">
        <v>10091.25</v>
      </c>
      <c r="G3472">
        <v>1262</v>
      </c>
      <c r="H3472" t="s">
        <v>6</v>
      </c>
      <c r="I3472" t="str">
        <f>_xlfn.XLOOKUP(shipments[[#This Row],[SPID]],people[SPID],people[Sales_person],"NA",0)</f>
        <v>Brien Boise</v>
      </c>
      <c r="J3472">
        <f>YEAR(shipments[[#This Row],[Shipdate]])</f>
        <v>2023</v>
      </c>
      <c r="K3472">
        <f>MONTH(shipments[[#This Row],[Shipdate]])</f>
        <v>9</v>
      </c>
      <c r="L3472" t="str">
        <f>TEXT(shipments[[#This Row],[Shipdate]],"mmmm")</f>
        <v>September</v>
      </c>
      <c r="M3472">
        <f>_xlfn.XLOOKUP(shipments[[#This Row],[PID]],products[PID],products[Cost_per_box],"NA",0)</f>
        <v>6.8</v>
      </c>
      <c r="N3472">
        <f>shipments[[#This Row],[Boxes]]*shipments[[#This Row],[Cost Per Box]]</f>
        <v>8581.6</v>
      </c>
      <c r="O3472">
        <f>shipments[[#This Row],[Sales Amount]]-shipments[[#This Row],[Total Cost]]</f>
        <v>1509.6499999999996</v>
      </c>
      <c r="P3472" s="9">
        <f>shipments[[#This Row],[Profit]]/shipments[[#This Row],[Sales Amount]]</f>
        <v>0.14959990090424868</v>
      </c>
    </row>
    <row r="3473" spans="1:16" x14ac:dyDescent="1">
      <c r="A3473" t="s">
        <v>3515</v>
      </c>
      <c r="B3473" t="s">
        <v>8044</v>
      </c>
      <c r="C3473" t="s">
        <v>8027</v>
      </c>
      <c r="D3473" t="s">
        <v>8032</v>
      </c>
      <c r="E3473" s="1">
        <v>45546</v>
      </c>
      <c r="F3473">
        <v>5922</v>
      </c>
      <c r="G3473">
        <v>658</v>
      </c>
      <c r="H3473" t="s">
        <v>25</v>
      </c>
      <c r="I3473" t="str">
        <f>_xlfn.XLOOKUP(shipments[[#This Row],[SPID]],people[SPID],people[Sales_person],"NA",0)</f>
        <v>Brien Boise</v>
      </c>
      <c r="J3473">
        <f>YEAR(shipments[[#This Row],[Shipdate]])</f>
        <v>2024</v>
      </c>
      <c r="K3473">
        <f>MONTH(shipments[[#This Row],[Shipdate]])</f>
        <v>9</v>
      </c>
      <c r="L3473" t="str">
        <f>TEXT(shipments[[#This Row],[Shipdate]],"mmmm")</f>
        <v>September</v>
      </c>
      <c r="M3473">
        <f>_xlfn.XLOOKUP(shipments[[#This Row],[PID]],products[PID],products[Cost_per_box],"NA",0)</f>
        <v>6.8</v>
      </c>
      <c r="N3473">
        <f>shipments[[#This Row],[Boxes]]*shipments[[#This Row],[Cost Per Box]]</f>
        <v>4474.3999999999996</v>
      </c>
      <c r="O3473">
        <f>shipments[[#This Row],[Sales Amount]]-shipments[[#This Row],[Total Cost]]</f>
        <v>1447.6000000000004</v>
      </c>
      <c r="P3473" s="9">
        <f>shipments[[#This Row],[Profit]]/shipments[[#This Row],[Sales Amount]]</f>
        <v>0.24444444444444452</v>
      </c>
    </row>
    <row r="3474" spans="1:16" x14ac:dyDescent="1">
      <c r="A3474" t="s">
        <v>3516</v>
      </c>
      <c r="B3474" t="s">
        <v>8044</v>
      </c>
      <c r="C3474" t="s">
        <v>8028</v>
      </c>
      <c r="D3474" t="s">
        <v>8033</v>
      </c>
      <c r="E3474" s="1">
        <v>44984</v>
      </c>
      <c r="F3474">
        <v>2947.5</v>
      </c>
      <c r="G3474">
        <v>106</v>
      </c>
      <c r="H3474" t="s">
        <v>6</v>
      </c>
      <c r="I3474" t="str">
        <f>_xlfn.XLOOKUP(shipments[[#This Row],[SPID]],people[SPID],people[Sales_person],"NA",0)</f>
        <v>Brien Boise</v>
      </c>
      <c r="J3474">
        <f>YEAR(shipments[[#This Row],[Shipdate]])</f>
        <v>2023</v>
      </c>
      <c r="K3474">
        <f>MONTH(shipments[[#This Row],[Shipdate]])</f>
        <v>2</v>
      </c>
      <c r="L3474" t="str">
        <f>TEXT(shipments[[#This Row],[Shipdate]],"mmmm")</f>
        <v>February</v>
      </c>
      <c r="M3474">
        <f>_xlfn.XLOOKUP(shipments[[#This Row],[PID]],products[PID],products[Cost_per_box],"NA",0)</f>
        <v>5.04</v>
      </c>
      <c r="N3474">
        <f>shipments[[#This Row],[Boxes]]*shipments[[#This Row],[Cost Per Box]]</f>
        <v>534.24</v>
      </c>
      <c r="O3474">
        <f>shipments[[#This Row],[Sales Amount]]-shipments[[#This Row],[Total Cost]]</f>
        <v>2413.2600000000002</v>
      </c>
      <c r="P3474" s="9">
        <f>shipments[[#This Row],[Profit]]/shipments[[#This Row],[Sales Amount]]</f>
        <v>0.81874809160305351</v>
      </c>
    </row>
    <row r="3475" spans="1:16" x14ac:dyDescent="1">
      <c r="A3475" t="s">
        <v>3517</v>
      </c>
      <c r="B3475" t="s">
        <v>8044</v>
      </c>
      <c r="C3475" t="s">
        <v>8029</v>
      </c>
      <c r="D3475" t="s">
        <v>8035</v>
      </c>
      <c r="E3475" s="1">
        <v>45419</v>
      </c>
      <c r="F3475">
        <v>6696</v>
      </c>
      <c r="G3475">
        <v>558</v>
      </c>
      <c r="H3475" t="s">
        <v>6</v>
      </c>
      <c r="I3475" t="str">
        <f>_xlfn.XLOOKUP(shipments[[#This Row],[SPID]],people[SPID],people[Sales_person],"NA",0)</f>
        <v>Brien Boise</v>
      </c>
      <c r="J3475">
        <f>YEAR(shipments[[#This Row],[Shipdate]])</f>
        <v>2024</v>
      </c>
      <c r="K3475">
        <f>MONTH(shipments[[#This Row],[Shipdate]])</f>
        <v>5</v>
      </c>
      <c r="L3475" t="str">
        <f>TEXT(shipments[[#This Row],[Shipdate]],"mmmm")</f>
        <v>May</v>
      </c>
      <c r="M3475">
        <f>_xlfn.XLOOKUP(shipments[[#This Row],[PID]],products[PID],products[Cost_per_box],"NA",0)</f>
        <v>2.76</v>
      </c>
      <c r="N3475">
        <f>shipments[[#This Row],[Boxes]]*shipments[[#This Row],[Cost Per Box]]</f>
        <v>1540.08</v>
      </c>
      <c r="O3475">
        <f>shipments[[#This Row],[Sales Amount]]-shipments[[#This Row],[Total Cost]]</f>
        <v>5155.92</v>
      </c>
      <c r="P3475" s="9">
        <f>shipments[[#This Row],[Profit]]/shipments[[#This Row],[Sales Amount]]</f>
        <v>0.77</v>
      </c>
    </row>
    <row r="3476" spans="1:16" x14ac:dyDescent="1">
      <c r="A3476" t="s">
        <v>3518</v>
      </c>
      <c r="B3476" t="s">
        <v>8044</v>
      </c>
      <c r="C3476" t="s">
        <v>8030</v>
      </c>
      <c r="D3476" t="s">
        <v>8032</v>
      </c>
      <c r="E3476" s="1">
        <v>44953</v>
      </c>
      <c r="F3476">
        <v>4284</v>
      </c>
      <c r="G3476">
        <v>390</v>
      </c>
      <c r="H3476" t="s">
        <v>6</v>
      </c>
      <c r="I3476" t="str">
        <f>_xlfn.XLOOKUP(shipments[[#This Row],[SPID]],people[SPID],people[Sales_person],"NA",0)</f>
        <v>Brien Boise</v>
      </c>
      <c r="J3476">
        <f>YEAR(shipments[[#This Row],[Shipdate]])</f>
        <v>2023</v>
      </c>
      <c r="K3476">
        <f>MONTH(shipments[[#This Row],[Shipdate]])</f>
        <v>1</v>
      </c>
      <c r="L3476" t="str">
        <f>TEXT(shipments[[#This Row],[Shipdate]],"mmmm")</f>
        <v>January</v>
      </c>
      <c r="M3476">
        <f>_xlfn.XLOOKUP(shipments[[#This Row],[PID]],products[PID],products[Cost_per_box],"NA",0)</f>
        <v>3.32</v>
      </c>
      <c r="N3476">
        <f>shipments[[#This Row],[Boxes]]*shipments[[#This Row],[Cost Per Box]]</f>
        <v>1294.8</v>
      </c>
      <c r="O3476">
        <f>shipments[[#This Row],[Sales Amount]]-shipments[[#This Row],[Total Cost]]</f>
        <v>2989.2</v>
      </c>
      <c r="P3476" s="9">
        <f>shipments[[#This Row],[Profit]]/shipments[[#This Row],[Sales Amount]]</f>
        <v>0.69775910364145655</v>
      </c>
    </row>
    <row r="3477" spans="1:16" x14ac:dyDescent="1">
      <c r="A3477" t="s">
        <v>3519</v>
      </c>
      <c r="B3477" t="s">
        <v>8044</v>
      </c>
      <c r="C3477" t="s">
        <v>8030</v>
      </c>
      <c r="D3477" t="s">
        <v>8037</v>
      </c>
      <c r="E3477" s="1">
        <v>45293</v>
      </c>
      <c r="F3477">
        <v>290.25</v>
      </c>
      <c r="G3477">
        <v>42</v>
      </c>
      <c r="H3477" t="s">
        <v>6</v>
      </c>
      <c r="I3477" t="str">
        <f>_xlfn.XLOOKUP(shipments[[#This Row],[SPID]],people[SPID],people[Sales_person],"NA",0)</f>
        <v>Brien Boise</v>
      </c>
      <c r="J3477">
        <f>YEAR(shipments[[#This Row],[Shipdate]])</f>
        <v>2024</v>
      </c>
      <c r="K3477">
        <f>MONTH(shipments[[#This Row],[Shipdate]])</f>
        <v>1</v>
      </c>
      <c r="L3477" t="str">
        <f>TEXT(shipments[[#This Row],[Shipdate]],"mmmm")</f>
        <v>January</v>
      </c>
      <c r="M3477">
        <f>_xlfn.XLOOKUP(shipments[[#This Row],[PID]],products[PID],products[Cost_per_box],"NA",0)</f>
        <v>3.32</v>
      </c>
      <c r="N3477">
        <f>shipments[[#This Row],[Boxes]]*shipments[[#This Row],[Cost Per Box]]</f>
        <v>139.44</v>
      </c>
      <c r="O3477">
        <f>shipments[[#This Row],[Sales Amount]]-shipments[[#This Row],[Total Cost]]</f>
        <v>150.81</v>
      </c>
      <c r="P3477" s="9">
        <f>shipments[[#This Row],[Profit]]/shipments[[#This Row],[Sales Amount]]</f>
        <v>0.51958656330749353</v>
      </c>
    </row>
    <row r="3478" spans="1:16" x14ac:dyDescent="1">
      <c r="A3478" t="s">
        <v>3520</v>
      </c>
      <c r="B3478" t="s">
        <v>8044</v>
      </c>
      <c r="C3478" t="s">
        <v>8030</v>
      </c>
      <c r="D3478" t="s">
        <v>8032</v>
      </c>
      <c r="E3478" s="1">
        <v>45252</v>
      </c>
      <c r="F3478">
        <v>3244.5</v>
      </c>
      <c r="G3478">
        <v>295</v>
      </c>
      <c r="H3478" t="s">
        <v>6</v>
      </c>
      <c r="I3478" t="str">
        <f>_xlfn.XLOOKUP(shipments[[#This Row],[SPID]],people[SPID],people[Sales_person],"NA",0)</f>
        <v>Brien Boise</v>
      </c>
      <c r="J3478">
        <f>YEAR(shipments[[#This Row],[Shipdate]])</f>
        <v>2023</v>
      </c>
      <c r="K3478">
        <f>MONTH(shipments[[#This Row],[Shipdate]])</f>
        <v>11</v>
      </c>
      <c r="L3478" t="str">
        <f>TEXT(shipments[[#This Row],[Shipdate]],"mmmm")</f>
        <v>November</v>
      </c>
      <c r="M3478">
        <f>_xlfn.XLOOKUP(shipments[[#This Row],[PID]],products[PID],products[Cost_per_box],"NA",0)</f>
        <v>3.32</v>
      </c>
      <c r="N3478">
        <f>shipments[[#This Row],[Boxes]]*shipments[[#This Row],[Cost Per Box]]</f>
        <v>979.4</v>
      </c>
      <c r="O3478">
        <f>shipments[[#This Row],[Sales Amount]]-shipments[[#This Row],[Total Cost]]</f>
        <v>2265.1</v>
      </c>
      <c r="P3478" s="9">
        <f>shipments[[#This Row],[Profit]]/shipments[[#This Row],[Sales Amount]]</f>
        <v>0.69813530590229611</v>
      </c>
    </row>
    <row r="3479" spans="1:16" x14ac:dyDescent="1">
      <c r="A3479" t="s">
        <v>3521</v>
      </c>
      <c r="B3479" t="s">
        <v>8044</v>
      </c>
      <c r="C3479" t="s">
        <v>8031</v>
      </c>
      <c r="D3479" t="s">
        <v>8034</v>
      </c>
      <c r="E3479" s="1">
        <v>45344</v>
      </c>
      <c r="F3479">
        <v>9720</v>
      </c>
      <c r="G3479">
        <v>486</v>
      </c>
      <c r="H3479" t="s">
        <v>6</v>
      </c>
      <c r="I3479" t="str">
        <f>_xlfn.XLOOKUP(shipments[[#This Row],[SPID]],people[SPID],people[Sales_person],"NA",0)</f>
        <v>Brien Boise</v>
      </c>
      <c r="J3479">
        <f>YEAR(shipments[[#This Row],[Shipdate]])</f>
        <v>2024</v>
      </c>
      <c r="K3479">
        <f>MONTH(shipments[[#This Row],[Shipdate]])</f>
        <v>2</v>
      </c>
      <c r="L3479" t="str">
        <f>TEXT(shipments[[#This Row],[Shipdate]],"mmmm")</f>
        <v>February</v>
      </c>
      <c r="M3479">
        <f>_xlfn.XLOOKUP(shipments[[#This Row],[PID]],products[PID],products[Cost_per_box],"NA",0)</f>
        <v>2.65</v>
      </c>
      <c r="N3479">
        <f>shipments[[#This Row],[Boxes]]*shipments[[#This Row],[Cost Per Box]]</f>
        <v>1287.8999999999999</v>
      </c>
      <c r="O3479">
        <f>shipments[[#This Row],[Sales Amount]]-shipments[[#This Row],[Total Cost]]</f>
        <v>8432.1</v>
      </c>
      <c r="P3479" s="9">
        <f>shipments[[#This Row],[Profit]]/shipments[[#This Row],[Sales Amount]]</f>
        <v>0.86750000000000005</v>
      </c>
    </row>
    <row r="3480" spans="1:16" x14ac:dyDescent="1">
      <c r="A3480" t="s">
        <v>3522</v>
      </c>
      <c r="B3480" t="s">
        <v>8044</v>
      </c>
      <c r="C3480" t="s">
        <v>8031</v>
      </c>
      <c r="D3480" t="s">
        <v>8034</v>
      </c>
      <c r="E3480" s="1">
        <v>45070</v>
      </c>
      <c r="F3480">
        <v>6039</v>
      </c>
      <c r="G3480">
        <v>318</v>
      </c>
      <c r="H3480" t="s">
        <v>6</v>
      </c>
      <c r="I3480" t="str">
        <f>_xlfn.XLOOKUP(shipments[[#This Row],[SPID]],people[SPID],people[Sales_person],"NA",0)</f>
        <v>Brien Boise</v>
      </c>
      <c r="J3480">
        <f>YEAR(shipments[[#This Row],[Shipdate]])</f>
        <v>2023</v>
      </c>
      <c r="K3480">
        <f>MONTH(shipments[[#This Row],[Shipdate]])</f>
        <v>5</v>
      </c>
      <c r="L3480" t="str">
        <f>TEXT(shipments[[#This Row],[Shipdate]],"mmmm")</f>
        <v>May</v>
      </c>
      <c r="M3480">
        <f>_xlfn.XLOOKUP(shipments[[#This Row],[PID]],products[PID],products[Cost_per_box],"NA",0)</f>
        <v>2.65</v>
      </c>
      <c r="N3480">
        <f>shipments[[#This Row],[Boxes]]*shipments[[#This Row],[Cost Per Box]]</f>
        <v>842.69999999999993</v>
      </c>
      <c r="O3480">
        <f>shipments[[#This Row],[Sales Amount]]-shipments[[#This Row],[Total Cost]]</f>
        <v>5196.3</v>
      </c>
      <c r="P3480" s="9">
        <f>shipments[[#This Row],[Profit]]/shipments[[#This Row],[Sales Amount]]</f>
        <v>0.86045702930948831</v>
      </c>
    </row>
    <row r="3481" spans="1:16" x14ac:dyDescent="1">
      <c r="A3481" t="s">
        <v>3523</v>
      </c>
      <c r="B3481" t="s">
        <v>8044</v>
      </c>
      <c r="C3481" t="s">
        <v>8031</v>
      </c>
      <c r="D3481" t="s">
        <v>8032</v>
      </c>
      <c r="E3481" s="1">
        <v>45413</v>
      </c>
      <c r="F3481">
        <v>9099</v>
      </c>
      <c r="G3481">
        <v>506</v>
      </c>
      <c r="H3481" t="s">
        <v>6</v>
      </c>
      <c r="I3481" t="str">
        <f>_xlfn.XLOOKUP(shipments[[#This Row],[SPID]],people[SPID],people[Sales_person],"NA",0)</f>
        <v>Brien Boise</v>
      </c>
      <c r="J3481">
        <f>YEAR(shipments[[#This Row],[Shipdate]])</f>
        <v>2024</v>
      </c>
      <c r="K3481">
        <f>MONTH(shipments[[#This Row],[Shipdate]])</f>
        <v>5</v>
      </c>
      <c r="L3481" t="str">
        <f>TEXT(shipments[[#This Row],[Shipdate]],"mmmm")</f>
        <v>May</v>
      </c>
      <c r="M3481">
        <f>_xlfn.XLOOKUP(shipments[[#This Row],[PID]],products[PID],products[Cost_per_box],"NA",0)</f>
        <v>2.65</v>
      </c>
      <c r="N3481">
        <f>shipments[[#This Row],[Boxes]]*shipments[[#This Row],[Cost Per Box]]</f>
        <v>1340.8999999999999</v>
      </c>
      <c r="O3481">
        <f>shipments[[#This Row],[Sales Amount]]-shipments[[#This Row],[Total Cost]]</f>
        <v>7758.1</v>
      </c>
      <c r="P3481" s="9">
        <f>shipments[[#This Row],[Profit]]/shipments[[#This Row],[Sales Amount]]</f>
        <v>0.85263215737993192</v>
      </c>
    </row>
    <row r="3482" spans="1:16" x14ac:dyDescent="1">
      <c r="A3482" t="s">
        <v>3524</v>
      </c>
      <c r="B3482" t="s">
        <v>8044</v>
      </c>
      <c r="C3482" t="s">
        <v>8010</v>
      </c>
      <c r="D3482" t="s">
        <v>8032</v>
      </c>
      <c r="E3482" s="1">
        <v>45414</v>
      </c>
      <c r="F3482">
        <v>5634</v>
      </c>
      <c r="G3482">
        <v>353</v>
      </c>
      <c r="H3482" t="s">
        <v>6</v>
      </c>
      <c r="I3482" t="str">
        <f>_xlfn.XLOOKUP(shipments[[#This Row],[SPID]],people[SPID],people[Sales_person],"NA",0)</f>
        <v>Brien Boise</v>
      </c>
      <c r="J3482">
        <f>YEAR(shipments[[#This Row],[Shipdate]])</f>
        <v>2024</v>
      </c>
      <c r="K3482">
        <f>MONTH(shipments[[#This Row],[Shipdate]])</f>
        <v>5</v>
      </c>
      <c r="L3482" t="str">
        <f>TEXT(shipments[[#This Row],[Shipdate]],"mmmm")</f>
        <v>May</v>
      </c>
      <c r="M3482">
        <f>_xlfn.XLOOKUP(shipments[[#This Row],[PID]],products[PID],products[Cost_per_box],"NA",0)</f>
        <v>5.26</v>
      </c>
      <c r="N3482">
        <f>shipments[[#This Row],[Boxes]]*shipments[[#This Row],[Cost Per Box]]</f>
        <v>1856.78</v>
      </c>
      <c r="O3482">
        <f>shipments[[#This Row],[Sales Amount]]-shipments[[#This Row],[Total Cost]]</f>
        <v>3777.2200000000003</v>
      </c>
      <c r="P3482" s="9">
        <f>shipments[[#This Row],[Profit]]/shipments[[#This Row],[Sales Amount]]</f>
        <v>0.67043308484203057</v>
      </c>
    </row>
    <row r="3483" spans="1:16" x14ac:dyDescent="1">
      <c r="A3483" t="s">
        <v>3525</v>
      </c>
      <c r="B3483" t="s">
        <v>8044</v>
      </c>
      <c r="C3483" t="s">
        <v>8010</v>
      </c>
      <c r="D3483" t="s">
        <v>8037</v>
      </c>
      <c r="E3483" s="1">
        <v>45260</v>
      </c>
      <c r="F3483">
        <v>3192.75</v>
      </c>
      <c r="G3483">
        <v>213</v>
      </c>
      <c r="H3483" t="s">
        <v>6</v>
      </c>
      <c r="I3483" t="str">
        <f>_xlfn.XLOOKUP(shipments[[#This Row],[SPID]],people[SPID],people[Sales_person],"NA",0)</f>
        <v>Brien Boise</v>
      </c>
      <c r="J3483">
        <f>YEAR(shipments[[#This Row],[Shipdate]])</f>
        <v>2023</v>
      </c>
      <c r="K3483">
        <f>MONTH(shipments[[#This Row],[Shipdate]])</f>
        <v>11</v>
      </c>
      <c r="L3483" t="str">
        <f>TEXT(shipments[[#This Row],[Shipdate]],"mmmm")</f>
        <v>November</v>
      </c>
      <c r="M3483">
        <f>_xlfn.XLOOKUP(shipments[[#This Row],[PID]],products[PID],products[Cost_per_box],"NA",0)</f>
        <v>5.26</v>
      </c>
      <c r="N3483">
        <f>shipments[[#This Row],[Boxes]]*shipments[[#This Row],[Cost Per Box]]</f>
        <v>1120.3799999999999</v>
      </c>
      <c r="O3483">
        <f>shipments[[#This Row],[Sales Amount]]-shipments[[#This Row],[Total Cost]]</f>
        <v>2072.37</v>
      </c>
      <c r="P3483" s="9">
        <f>shipments[[#This Row],[Profit]]/shipments[[#This Row],[Sales Amount]]</f>
        <v>0.64908621094667607</v>
      </c>
    </row>
    <row r="3484" spans="1:16" x14ac:dyDescent="1">
      <c r="A3484" t="s">
        <v>3526</v>
      </c>
      <c r="B3484" t="s">
        <v>8044</v>
      </c>
      <c r="C3484" t="s">
        <v>8010</v>
      </c>
      <c r="D3484" t="s">
        <v>8033</v>
      </c>
      <c r="E3484" s="1">
        <v>45503</v>
      </c>
      <c r="F3484">
        <v>947.25</v>
      </c>
      <c r="G3484">
        <v>79</v>
      </c>
      <c r="H3484" t="s">
        <v>17</v>
      </c>
      <c r="I3484" t="str">
        <f>_xlfn.XLOOKUP(shipments[[#This Row],[SPID]],people[SPID],people[Sales_person],"NA",0)</f>
        <v>Brien Boise</v>
      </c>
      <c r="J3484">
        <f>YEAR(shipments[[#This Row],[Shipdate]])</f>
        <v>2024</v>
      </c>
      <c r="K3484">
        <f>MONTH(shipments[[#This Row],[Shipdate]])</f>
        <v>7</v>
      </c>
      <c r="L3484" t="str">
        <f>TEXT(shipments[[#This Row],[Shipdate]],"mmmm")</f>
        <v>July</v>
      </c>
      <c r="M3484">
        <f>_xlfn.XLOOKUP(shipments[[#This Row],[PID]],products[PID],products[Cost_per_box],"NA",0)</f>
        <v>5.26</v>
      </c>
      <c r="N3484">
        <f>shipments[[#This Row],[Boxes]]*shipments[[#This Row],[Cost Per Box]]</f>
        <v>415.53999999999996</v>
      </c>
      <c r="O3484">
        <f>shipments[[#This Row],[Sales Amount]]-shipments[[#This Row],[Total Cost]]</f>
        <v>531.71</v>
      </c>
      <c r="P3484" s="9">
        <f>shipments[[#This Row],[Profit]]/shipments[[#This Row],[Sales Amount]]</f>
        <v>0.56131960939561898</v>
      </c>
    </row>
    <row r="3485" spans="1:16" x14ac:dyDescent="1">
      <c r="A3485" t="s">
        <v>3527</v>
      </c>
      <c r="B3485" t="s">
        <v>8044</v>
      </c>
      <c r="C3485" t="s">
        <v>8010</v>
      </c>
      <c r="D3485" t="s">
        <v>8036</v>
      </c>
      <c r="E3485" s="1">
        <v>45421</v>
      </c>
      <c r="F3485">
        <v>12219.75</v>
      </c>
      <c r="G3485">
        <v>764</v>
      </c>
      <c r="H3485" t="s">
        <v>6</v>
      </c>
      <c r="I3485" t="str">
        <f>_xlfn.XLOOKUP(shipments[[#This Row],[SPID]],people[SPID],people[Sales_person],"NA",0)</f>
        <v>Brien Boise</v>
      </c>
      <c r="J3485">
        <f>YEAR(shipments[[#This Row],[Shipdate]])</f>
        <v>2024</v>
      </c>
      <c r="K3485">
        <f>MONTH(shipments[[#This Row],[Shipdate]])</f>
        <v>5</v>
      </c>
      <c r="L3485" t="str">
        <f>TEXT(shipments[[#This Row],[Shipdate]],"mmmm")</f>
        <v>May</v>
      </c>
      <c r="M3485">
        <f>_xlfn.XLOOKUP(shipments[[#This Row],[PID]],products[PID],products[Cost_per_box],"NA",0)</f>
        <v>5.26</v>
      </c>
      <c r="N3485">
        <f>shipments[[#This Row],[Boxes]]*shipments[[#This Row],[Cost Per Box]]</f>
        <v>4018.64</v>
      </c>
      <c r="O3485">
        <f>shipments[[#This Row],[Sales Amount]]-shipments[[#This Row],[Total Cost]]</f>
        <v>8201.11</v>
      </c>
      <c r="P3485" s="9">
        <f>shipments[[#This Row],[Profit]]/shipments[[#This Row],[Sales Amount]]</f>
        <v>0.67113566153153714</v>
      </c>
    </row>
    <row r="3486" spans="1:16" x14ac:dyDescent="1">
      <c r="A3486" t="s">
        <v>3528</v>
      </c>
      <c r="B3486" t="s">
        <v>8044</v>
      </c>
      <c r="C3486" t="s">
        <v>8010</v>
      </c>
      <c r="D3486" t="s">
        <v>8037</v>
      </c>
      <c r="E3486" s="1">
        <v>45532</v>
      </c>
      <c r="F3486">
        <v>605.25</v>
      </c>
      <c r="G3486">
        <v>41</v>
      </c>
      <c r="H3486" t="s">
        <v>17</v>
      </c>
      <c r="I3486" t="str">
        <f>_xlfn.XLOOKUP(shipments[[#This Row],[SPID]],people[SPID],people[Sales_person],"NA",0)</f>
        <v>Brien Boise</v>
      </c>
      <c r="J3486">
        <f>YEAR(shipments[[#This Row],[Shipdate]])</f>
        <v>2024</v>
      </c>
      <c r="K3486">
        <f>MONTH(shipments[[#This Row],[Shipdate]])</f>
        <v>8</v>
      </c>
      <c r="L3486" t="str">
        <f>TEXT(shipments[[#This Row],[Shipdate]],"mmmm")</f>
        <v>August</v>
      </c>
      <c r="M3486">
        <f>_xlfn.XLOOKUP(shipments[[#This Row],[PID]],products[PID],products[Cost_per_box],"NA",0)</f>
        <v>5.26</v>
      </c>
      <c r="N3486">
        <f>shipments[[#This Row],[Boxes]]*shipments[[#This Row],[Cost Per Box]]</f>
        <v>215.66</v>
      </c>
      <c r="O3486">
        <f>shipments[[#This Row],[Sales Amount]]-shipments[[#This Row],[Total Cost]]</f>
        <v>389.59000000000003</v>
      </c>
      <c r="P3486" s="9">
        <f>shipments[[#This Row],[Profit]]/shipments[[#This Row],[Sales Amount]]</f>
        <v>0.64368442792234615</v>
      </c>
    </row>
    <row r="3487" spans="1:16" x14ac:dyDescent="1">
      <c r="A3487" t="s">
        <v>3529</v>
      </c>
      <c r="B3487" t="s">
        <v>8044</v>
      </c>
      <c r="C3487" t="s">
        <v>8010</v>
      </c>
      <c r="D3487" t="s">
        <v>8036</v>
      </c>
      <c r="E3487" s="1">
        <v>44951</v>
      </c>
      <c r="F3487">
        <v>355.5</v>
      </c>
      <c r="G3487">
        <v>28</v>
      </c>
      <c r="H3487" t="s">
        <v>6</v>
      </c>
      <c r="I3487" t="str">
        <f>_xlfn.XLOOKUP(shipments[[#This Row],[SPID]],people[SPID],people[Sales_person],"NA",0)</f>
        <v>Brien Boise</v>
      </c>
      <c r="J3487">
        <f>YEAR(shipments[[#This Row],[Shipdate]])</f>
        <v>2023</v>
      </c>
      <c r="K3487">
        <f>MONTH(shipments[[#This Row],[Shipdate]])</f>
        <v>1</v>
      </c>
      <c r="L3487" t="str">
        <f>TEXT(shipments[[#This Row],[Shipdate]],"mmmm")</f>
        <v>January</v>
      </c>
      <c r="M3487">
        <f>_xlfn.XLOOKUP(shipments[[#This Row],[PID]],products[PID],products[Cost_per_box],"NA",0)</f>
        <v>5.26</v>
      </c>
      <c r="N3487">
        <f>shipments[[#This Row],[Boxes]]*shipments[[#This Row],[Cost Per Box]]</f>
        <v>147.28</v>
      </c>
      <c r="O3487">
        <f>shipments[[#This Row],[Sales Amount]]-shipments[[#This Row],[Total Cost]]</f>
        <v>208.22</v>
      </c>
      <c r="P3487" s="9">
        <f>shipments[[#This Row],[Profit]]/shipments[[#This Row],[Sales Amount]]</f>
        <v>0.58571026722925457</v>
      </c>
    </row>
    <row r="3488" spans="1:16" x14ac:dyDescent="1">
      <c r="A3488" t="s">
        <v>3530</v>
      </c>
      <c r="B3488" t="s">
        <v>8044</v>
      </c>
      <c r="C3488" t="s">
        <v>8012</v>
      </c>
      <c r="D3488" t="s">
        <v>8036</v>
      </c>
      <c r="E3488" s="1">
        <v>45537</v>
      </c>
      <c r="F3488">
        <v>4896</v>
      </c>
      <c r="G3488">
        <v>377</v>
      </c>
      <c r="H3488" t="s">
        <v>39</v>
      </c>
      <c r="I3488" t="str">
        <f>_xlfn.XLOOKUP(shipments[[#This Row],[SPID]],people[SPID],people[Sales_person],"NA",0)</f>
        <v>Brien Boise</v>
      </c>
      <c r="J3488">
        <f>YEAR(shipments[[#This Row],[Shipdate]])</f>
        <v>2024</v>
      </c>
      <c r="K3488">
        <f>MONTH(shipments[[#This Row],[Shipdate]])</f>
        <v>9</v>
      </c>
      <c r="L3488" t="str">
        <f>TEXT(shipments[[#This Row],[Shipdate]],"mmmm")</f>
        <v>September</v>
      </c>
      <c r="M3488">
        <f>_xlfn.XLOOKUP(shipments[[#This Row],[PID]],products[PID],products[Cost_per_box],"NA",0)</f>
        <v>5.15</v>
      </c>
      <c r="N3488">
        <f>shipments[[#This Row],[Boxes]]*shipments[[#This Row],[Cost Per Box]]</f>
        <v>1941.5500000000002</v>
      </c>
      <c r="O3488">
        <f>shipments[[#This Row],[Sales Amount]]-shipments[[#This Row],[Total Cost]]</f>
        <v>2954.45</v>
      </c>
      <c r="P3488" s="9">
        <f>shipments[[#This Row],[Profit]]/shipments[[#This Row],[Sales Amount]]</f>
        <v>0.60344158496732025</v>
      </c>
    </row>
    <row r="3489" spans="1:16" x14ac:dyDescent="1">
      <c r="A3489" t="s">
        <v>3531</v>
      </c>
      <c r="B3489" t="s">
        <v>8044</v>
      </c>
      <c r="C3489" t="s">
        <v>8013</v>
      </c>
      <c r="D3489" t="s">
        <v>8032</v>
      </c>
      <c r="E3489" s="1">
        <v>45149</v>
      </c>
      <c r="F3489">
        <v>4504.5</v>
      </c>
      <c r="G3489">
        <v>501</v>
      </c>
      <c r="H3489" t="s">
        <v>6</v>
      </c>
      <c r="I3489" t="str">
        <f>_xlfn.XLOOKUP(shipments[[#This Row],[SPID]],people[SPID],people[Sales_person],"NA",0)</f>
        <v>Brien Boise</v>
      </c>
      <c r="J3489">
        <f>YEAR(shipments[[#This Row],[Shipdate]])</f>
        <v>2023</v>
      </c>
      <c r="K3489">
        <f>MONTH(shipments[[#This Row],[Shipdate]])</f>
        <v>8</v>
      </c>
      <c r="L3489" t="str">
        <f>TEXT(shipments[[#This Row],[Shipdate]],"mmmm")</f>
        <v>August</v>
      </c>
      <c r="M3489">
        <f>_xlfn.XLOOKUP(shipments[[#This Row],[PID]],products[PID],products[Cost_per_box],"NA",0)</f>
        <v>3.85</v>
      </c>
      <c r="N3489">
        <f>shipments[[#This Row],[Boxes]]*shipments[[#This Row],[Cost Per Box]]</f>
        <v>1928.8500000000001</v>
      </c>
      <c r="O3489">
        <f>shipments[[#This Row],[Sales Amount]]-shipments[[#This Row],[Total Cost]]</f>
        <v>2575.6499999999996</v>
      </c>
      <c r="P3489" s="9">
        <f>shipments[[#This Row],[Profit]]/shipments[[#This Row],[Sales Amount]]</f>
        <v>0.57179487179487176</v>
      </c>
    </row>
    <row r="3490" spans="1:16" x14ac:dyDescent="1">
      <c r="A3490" t="s">
        <v>3532</v>
      </c>
      <c r="B3490" t="s">
        <v>8044</v>
      </c>
      <c r="C3490" t="s">
        <v>8013</v>
      </c>
      <c r="D3490" t="s">
        <v>8033</v>
      </c>
      <c r="E3490" s="1">
        <v>45111</v>
      </c>
      <c r="F3490">
        <v>855</v>
      </c>
      <c r="G3490">
        <v>95</v>
      </c>
      <c r="H3490" t="s">
        <v>6</v>
      </c>
      <c r="I3490" t="str">
        <f>_xlfn.XLOOKUP(shipments[[#This Row],[SPID]],people[SPID],people[Sales_person],"NA",0)</f>
        <v>Brien Boise</v>
      </c>
      <c r="J3490">
        <f>YEAR(shipments[[#This Row],[Shipdate]])</f>
        <v>2023</v>
      </c>
      <c r="K3490">
        <f>MONTH(shipments[[#This Row],[Shipdate]])</f>
        <v>7</v>
      </c>
      <c r="L3490" t="str">
        <f>TEXT(shipments[[#This Row],[Shipdate]],"mmmm")</f>
        <v>July</v>
      </c>
      <c r="M3490">
        <f>_xlfn.XLOOKUP(shipments[[#This Row],[PID]],products[PID],products[Cost_per_box],"NA",0)</f>
        <v>3.85</v>
      </c>
      <c r="N3490">
        <f>shipments[[#This Row],[Boxes]]*shipments[[#This Row],[Cost Per Box]]</f>
        <v>365.75</v>
      </c>
      <c r="O3490">
        <f>shipments[[#This Row],[Sales Amount]]-shipments[[#This Row],[Total Cost]]</f>
        <v>489.25</v>
      </c>
      <c r="P3490" s="9">
        <f>shipments[[#This Row],[Profit]]/shipments[[#This Row],[Sales Amount]]</f>
        <v>0.57222222222222219</v>
      </c>
    </row>
    <row r="3491" spans="1:16" x14ac:dyDescent="1">
      <c r="A3491" t="s">
        <v>3533</v>
      </c>
      <c r="B3491" t="s">
        <v>8044</v>
      </c>
      <c r="C3491" t="s">
        <v>8013</v>
      </c>
      <c r="D3491" t="s">
        <v>8032</v>
      </c>
      <c r="E3491" s="1">
        <v>45198</v>
      </c>
      <c r="F3491">
        <v>9893.25</v>
      </c>
      <c r="G3491">
        <v>1414</v>
      </c>
      <c r="H3491" t="s">
        <v>6</v>
      </c>
      <c r="I3491" t="str">
        <f>_xlfn.XLOOKUP(shipments[[#This Row],[SPID]],people[SPID],people[Sales_person],"NA",0)</f>
        <v>Brien Boise</v>
      </c>
      <c r="J3491">
        <f>YEAR(shipments[[#This Row],[Shipdate]])</f>
        <v>2023</v>
      </c>
      <c r="K3491">
        <f>MONTH(shipments[[#This Row],[Shipdate]])</f>
        <v>9</v>
      </c>
      <c r="L3491" t="str">
        <f>TEXT(shipments[[#This Row],[Shipdate]],"mmmm")</f>
        <v>September</v>
      </c>
      <c r="M3491">
        <f>_xlfn.XLOOKUP(shipments[[#This Row],[PID]],products[PID],products[Cost_per_box],"NA",0)</f>
        <v>3.85</v>
      </c>
      <c r="N3491">
        <f>shipments[[#This Row],[Boxes]]*shipments[[#This Row],[Cost Per Box]]</f>
        <v>5443.9000000000005</v>
      </c>
      <c r="O3491">
        <f>shipments[[#This Row],[Sales Amount]]-shipments[[#This Row],[Total Cost]]</f>
        <v>4449.3499999999995</v>
      </c>
      <c r="P3491" s="9">
        <f>shipments[[#This Row],[Profit]]/shipments[[#This Row],[Sales Amount]]</f>
        <v>0.44973593106410931</v>
      </c>
    </row>
    <row r="3492" spans="1:16" x14ac:dyDescent="1">
      <c r="A3492" t="s">
        <v>3534</v>
      </c>
      <c r="B3492" t="s">
        <v>8044</v>
      </c>
      <c r="C3492" t="s">
        <v>8013</v>
      </c>
      <c r="D3492" t="s">
        <v>8036</v>
      </c>
      <c r="E3492" s="1">
        <v>45551</v>
      </c>
      <c r="F3492">
        <v>4038.75</v>
      </c>
      <c r="G3492">
        <v>674</v>
      </c>
      <c r="H3492" t="s">
        <v>25</v>
      </c>
      <c r="I3492" t="str">
        <f>_xlfn.XLOOKUP(shipments[[#This Row],[SPID]],people[SPID],people[Sales_person],"NA",0)</f>
        <v>Brien Boise</v>
      </c>
      <c r="J3492">
        <f>YEAR(shipments[[#This Row],[Shipdate]])</f>
        <v>2024</v>
      </c>
      <c r="K3492">
        <f>MONTH(shipments[[#This Row],[Shipdate]])</f>
        <v>9</v>
      </c>
      <c r="L3492" t="str">
        <f>TEXT(shipments[[#This Row],[Shipdate]],"mmmm")</f>
        <v>September</v>
      </c>
      <c r="M3492">
        <f>_xlfn.XLOOKUP(shipments[[#This Row],[PID]],products[PID],products[Cost_per_box],"NA",0)</f>
        <v>3.85</v>
      </c>
      <c r="N3492">
        <f>shipments[[#This Row],[Boxes]]*shipments[[#This Row],[Cost Per Box]]</f>
        <v>2594.9</v>
      </c>
      <c r="O3492">
        <f>shipments[[#This Row],[Sales Amount]]-shipments[[#This Row],[Total Cost]]</f>
        <v>1443.85</v>
      </c>
      <c r="P3492" s="9">
        <f>shipments[[#This Row],[Profit]]/shipments[[#This Row],[Sales Amount]]</f>
        <v>0.35749922624574432</v>
      </c>
    </row>
    <row r="3493" spans="1:16" x14ac:dyDescent="1">
      <c r="A3493" t="s">
        <v>3535</v>
      </c>
      <c r="B3493" t="s">
        <v>8044</v>
      </c>
      <c r="C3493" t="s">
        <v>8014</v>
      </c>
      <c r="D3493" t="s">
        <v>8037</v>
      </c>
      <c r="E3493" s="1">
        <v>45205</v>
      </c>
      <c r="F3493">
        <v>4430.25</v>
      </c>
      <c r="G3493">
        <v>493</v>
      </c>
      <c r="H3493" t="s">
        <v>6</v>
      </c>
      <c r="I3493" t="str">
        <f>_xlfn.XLOOKUP(shipments[[#This Row],[SPID]],people[SPID],people[Sales_person],"NA",0)</f>
        <v>Brien Boise</v>
      </c>
      <c r="J3493">
        <f>YEAR(shipments[[#This Row],[Shipdate]])</f>
        <v>2023</v>
      </c>
      <c r="K3493">
        <f>MONTH(shipments[[#This Row],[Shipdate]])</f>
        <v>10</v>
      </c>
      <c r="L3493" t="str">
        <f>TEXT(shipments[[#This Row],[Shipdate]],"mmmm")</f>
        <v>October</v>
      </c>
      <c r="M3493">
        <f>_xlfn.XLOOKUP(shipments[[#This Row],[PID]],products[PID],products[Cost_per_box],"NA",0)</f>
        <v>5.72</v>
      </c>
      <c r="N3493">
        <f>shipments[[#This Row],[Boxes]]*shipments[[#This Row],[Cost Per Box]]</f>
        <v>2819.96</v>
      </c>
      <c r="O3493">
        <f>shipments[[#This Row],[Sales Amount]]-shipments[[#This Row],[Total Cost]]</f>
        <v>1610.29</v>
      </c>
      <c r="P3493" s="9">
        <f>shipments[[#This Row],[Profit]]/shipments[[#This Row],[Sales Amount]]</f>
        <v>0.36347610180012413</v>
      </c>
    </row>
    <row r="3494" spans="1:16" x14ac:dyDescent="1">
      <c r="A3494" t="s">
        <v>3536</v>
      </c>
      <c r="B3494" t="s">
        <v>8044</v>
      </c>
      <c r="C3494" t="s">
        <v>8014</v>
      </c>
      <c r="D3494" t="s">
        <v>8037</v>
      </c>
      <c r="E3494" s="1">
        <v>45562</v>
      </c>
      <c r="F3494">
        <v>3201.75</v>
      </c>
      <c r="G3494">
        <v>356</v>
      </c>
      <c r="H3494" t="s">
        <v>25</v>
      </c>
      <c r="I3494" t="str">
        <f>_xlfn.XLOOKUP(shipments[[#This Row],[SPID]],people[SPID],people[Sales_person],"NA",0)</f>
        <v>Brien Boise</v>
      </c>
      <c r="J3494">
        <f>YEAR(shipments[[#This Row],[Shipdate]])</f>
        <v>2024</v>
      </c>
      <c r="K3494">
        <f>MONTH(shipments[[#This Row],[Shipdate]])</f>
        <v>9</v>
      </c>
      <c r="L3494" t="str">
        <f>TEXT(shipments[[#This Row],[Shipdate]],"mmmm")</f>
        <v>September</v>
      </c>
      <c r="M3494">
        <f>_xlfn.XLOOKUP(shipments[[#This Row],[PID]],products[PID],products[Cost_per_box],"NA",0)</f>
        <v>5.72</v>
      </c>
      <c r="N3494">
        <f>shipments[[#This Row],[Boxes]]*shipments[[#This Row],[Cost Per Box]]</f>
        <v>2036.32</v>
      </c>
      <c r="O3494">
        <f>shipments[[#This Row],[Sales Amount]]-shipments[[#This Row],[Total Cost]]</f>
        <v>1165.43</v>
      </c>
      <c r="P3494" s="9">
        <f>shipments[[#This Row],[Profit]]/shipments[[#This Row],[Sales Amount]]</f>
        <v>0.36399781369563522</v>
      </c>
    </row>
    <row r="3495" spans="1:16" x14ac:dyDescent="1">
      <c r="A3495" t="s">
        <v>3537</v>
      </c>
      <c r="B3495" t="s">
        <v>8044</v>
      </c>
      <c r="C3495" t="s">
        <v>8014</v>
      </c>
      <c r="D3495" t="s">
        <v>8037</v>
      </c>
      <c r="E3495" s="1">
        <v>45166</v>
      </c>
      <c r="F3495">
        <v>571.5</v>
      </c>
      <c r="G3495">
        <v>115</v>
      </c>
      <c r="H3495" t="s">
        <v>6</v>
      </c>
      <c r="I3495" t="str">
        <f>_xlfn.XLOOKUP(shipments[[#This Row],[SPID]],people[SPID],people[Sales_person],"NA",0)</f>
        <v>Brien Boise</v>
      </c>
      <c r="J3495">
        <f>YEAR(shipments[[#This Row],[Shipdate]])</f>
        <v>2023</v>
      </c>
      <c r="K3495">
        <f>MONTH(shipments[[#This Row],[Shipdate]])</f>
        <v>8</v>
      </c>
      <c r="L3495" t="str">
        <f>TEXT(shipments[[#This Row],[Shipdate]],"mmmm")</f>
        <v>August</v>
      </c>
      <c r="M3495">
        <f>_xlfn.XLOOKUP(shipments[[#This Row],[PID]],products[PID],products[Cost_per_box],"NA",0)</f>
        <v>5.72</v>
      </c>
      <c r="N3495">
        <f>shipments[[#This Row],[Boxes]]*shipments[[#This Row],[Cost Per Box]]</f>
        <v>657.8</v>
      </c>
      <c r="O3495">
        <f>shipments[[#This Row],[Sales Amount]]-shipments[[#This Row],[Total Cost]]</f>
        <v>-86.299999999999955</v>
      </c>
      <c r="P3495" s="9">
        <f>shipments[[#This Row],[Profit]]/shipments[[#This Row],[Sales Amount]]</f>
        <v>-0.1510061242344706</v>
      </c>
    </row>
    <row r="3496" spans="1:16" x14ac:dyDescent="1">
      <c r="A3496" t="s">
        <v>3538</v>
      </c>
      <c r="B3496" t="s">
        <v>8044</v>
      </c>
      <c r="C3496" t="s">
        <v>8014</v>
      </c>
      <c r="D3496" t="s">
        <v>8037</v>
      </c>
      <c r="E3496" s="1">
        <v>45454</v>
      </c>
      <c r="F3496">
        <v>10620</v>
      </c>
      <c r="G3496">
        <v>1770</v>
      </c>
      <c r="H3496" t="s">
        <v>6</v>
      </c>
      <c r="I3496" t="str">
        <f>_xlfn.XLOOKUP(shipments[[#This Row],[SPID]],people[SPID],people[Sales_person],"NA",0)</f>
        <v>Brien Boise</v>
      </c>
      <c r="J3496">
        <f>YEAR(shipments[[#This Row],[Shipdate]])</f>
        <v>2024</v>
      </c>
      <c r="K3496">
        <f>MONTH(shipments[[#This Row],[Shipdate]])</f>
        <v>6</v>
      </c>
      <c r="L3496" t="str">
        <f>TEXT(shipments[[#This Row],[Shipdate]],"mmmm")</f>
        <v>June</v>
      </c>
      <c r="M3496">
        <f>_xlfn.XLOOKUP(shipments[[#This Row],[PID]],products[PID],products[Cost_per_box],"NA",0)</f>
        <v>5.72</v>
      </c>
      <c r="N3496">
        <f>shipments[[#This Row],[Boxes]]*shipments[[#This Row],[Cost Per Box]]</f>
        <v>10124.4</v>
      </c>
      <c r="O3496">
        <f>shipments[[#This Row],[Sales Amount]]-shipments[[#This Row],[Total Cost]]</f>
        <v>495.60000000000036</v>
      </c>
      <c r="P3496" s="9">
        <f>shipments[[#This Row],[Profit]]/shipments[[#This Row],[Sales Amount]]</f>
        <v>4.6666666666666703E-2</v>
      </c>
    </row>
    <row r="3497" spans="1:16" x14ac:dyDescent="1">
      <c r="A3497" t="s">
        <v>3539</v>
      </c>
      <c r="B3497" t="s">
        <v>8044</v>
      </c>
      <c r="C3497" t="s">
        <v>8015</v>
      </c>
      <c r="D3497" t="s">
        <v>8033</v>
      </c>
      <c r="E3497" s="1">
        <v>44944</v>
      </c>
      <c r="F3497">
        <v>6201</v>
      </c>
      <c r="G3497">
        <v>222</v>
      </c>
      <c r="H3497" t="s">
        <v>6</v>
      </c>
      <c r="I3497" t="str">
        <f>_xlfn.XLOOKUP(shipments[[#This Row],[SPID]],people[SPID],people[Sales_person],"NA",0)</f>
        <v>Brien Boise</v>
      </c>
      <c r="J3497">
        <f>YEAR(shipments[[#This Row],[Shipdate]])</f>
        <v>2023</v>
      </c>
      <c r="K3497">
        <f>MONTH(shipments[[#This Row],[Shipdate]])</f>
        <v>1</v>
      </c>
      <c r="L3497" t="str">
        <f>TEXT(shipments[[#This Row],[Shipdate]],"mmmm")</f>
        <v>January</v>
      </c>
      <c r="M3497">
        <f>_xlfn.XLOOKUP(shipments[[#This Row],[PID]],products[PID],products[Cost_per_box],"NA",0)</f>
        <v>6.31</v>
      </c>
      <c r="N3497">
        <f>shipments[[#This Row],[Boxes]]*shipments[[#This Row],[Cost Per Box]]</f>
        <v>1400.82</v>
      </c>
      <c r="O3497">
        <f>shipments[[#This Row],[Sales Amount]]-shipments[[#This Row],[Total Cost]]</f>
        <v>4800.18</v>
      </c>
      <c r="P3497" s="9">
        <f>shipments[[#This Row],[Profit]]/shipments[[#This Row],[Sales Amount]]</f>
        <v>0.77409772617319794</v>
      </c>
    </row>
    <row r="3498" spans="1:16" x14ac:dyDescent="1">
      <c r="A3498" t="s">
        <v>3540</v>
      </c>
      <c r="B3498" t="s">
        <v>8044</v>
      </c>
      <c r="C3498" t="s">
        <v>8017</v>
      </c>
      <c r="D3498" t="s">
        <v>8032</v>
      </c>
      <c r="E3498" s="1">
        <v>45429</v>
      </c>
      <c r="F3498">
        <v>8667</v>
      </c>
      <c r="G3498">
        <v>434</v>
      </c>
      <c r="H3498" t="s">
        <v>6</v>
      </c>
      <c r="I3498" t="str">
        <f>_xlfn.XLOOKUP(shipments[[#This Row],[SPID]],people[SPID],people[Sales_person],"NA",0)</f>
        <v>Brien Boise</v>
      </c>
      <c r="J3498">
        <f>YEAR(shipments[[#This Row],[Shipdate]])</f>
        <v>2024</v>
      </c>
      <c r="K3498">
        <f>MONTH(shipments[[#This Row],[Shipdate]])</f>
        <v>5</v>
      </c>
      <c r="L3498" t="str">
        <f>TEXT(shipments[[#This Row],[Shipdate]],"mmmm")</f>
        <v>May</v>
      </c>
      <c r="M3498">
        <f>_xlfn.XLOOKUP(shipments[[#This Row],[PID]],products[PID],products[Cost_per_box],"NA",0)</f>
        <v>7.73</v>
      </c>
      <c r="N3498">
        <f>shipments[[#This Row],[Boxes]]*shipments[[#This Row],[Cost Per Box]]</f>
        <v>3354.82</v>
      </c>
      <c r="O3498">
        <f>shipments[[#This Row],[Sales Amount]]-shipments[[#This Row],[Total Cost]]</f>
        <v>5312.18</v>
      </c>
      <c r="P3498" s="9">
        <f>shipments[[#This Row],[Profit]]/shipments[[#This Row],[Sales Amount]]</f>
        <v>0.61292027229721935</v>
      </c>
    </row>
    <row r="3499" spans="1:16" x14ac:dyDescent="1">
      <c r="A3499" t="s">
        <v>3541</v>
      </c>
      <c r="B3499" t="s">
        <v>8044</v>
      </c>
      <c r="C3499" t="s">
        <v>8017</v>
      </c>
      <c r="D3499" t="s">
        <v>8036</v>
      </c>
      <c r="E3499" s="1">
        <v>45222</v>
      </c>
      <c r="F3499">
        <v>16022.25</v>
      </c>
      <c r="G3499">
        <v>844</v>
      </c>
      <c r="H3499" t="s">
        <v>6</v>
      </c>
      <c r="I3499" t="str">
        <f>_xlfn.XLOOKUP(shipments[[#This Row],[SPID]],people[SPID],people[Sales_person],"NA",0)</f>
        <v>Brien Boise</v>
      </c>
      <c r="J3499">
        <f>YEAR(shipments[[#This Row],[Shipdate]])</f>
        <v>2023</v>
      </c>
      <c r="K3499">
        <f>MONTH(shipments[[#This Row],[Shipdate]])</f>
        <v>10</v>
      </c>
      <c r="L3499" t="str">
        <f>TEXT(shipments[[#This Row],[Shipdate]],"mmmm")</f>
        <v>October</v>
      </c>
      <c r="M3499">
        <f>_xlfn.XLOOKUP(shipments[[#This Row],[PID]],products[PID],products[Cost_per_box],"NA",0)</f>
        <v>7.73</v>
      </c>
      <c r="N3499">
        <f>shipments[[#This Row],[Boxes]]*shipments[[#This Row],[Cost Per Box]]</f>
        <v>6524.1200000000008</v>
      </c>
      <c r="O3499">
        <f>shipments[[#This Row],[Sales Amount]]-shipments[[#This Row],[Total Cost]]</f>
        <v>9498.1299999999992</v>
      </c>
      <c r="P3499" s="9">
        <f>shipments[[#This Row],[Profit]]/shipments[[#This Row],[Sales Amount]]</f>
        <v>0.5928087503315701</v>
      </c>
    </row>
    <row r="3500" spans="1:16" x14ac:dyDescent="1">
      <c r="A3500" t="s">
        <v>3542</v>
      </c>
      <c r="B3500" t="s">
        <v>8044</v>
      </c>
      <c r="C3500" t="s">
        <v>8017</v>
      </c>
      <c r="D3500" t="s">
        <v>8032</v>
      </c>
      <c r="E3500" s="1">
        <v>45547</v>
      </c>
      <c r="F3500">
        <v>4682.25</v>
      </c>
      <c r="G3500">
        <v>235</v>
      </c>
      <c r="H3500" t="s">
        <v>39</v>
      </c>
      <c r="I3500" t="str">
        <f>_xlfn.XLOOKUP(shipments[[#This Row],[SPID]],people[SPID],people[Sales_person],"NA",0)</f>
        <v>Brien Boise</v>
      </c>
      <c r="J3500">
        <f>YEAR(shipments[[#This Row],[Shipdate]])</f>
        <v>2024</v>
      </c>
      <c r="K3500">
        <f>MONTH(shipments[[#This Row],[Shipdate]])</f>
        <v>9</v>
      </c>
      <c r="L3500" t="str">
        <f>TEXT(shipments[[#This Row],[Shipdate]],"mmmm")</f>
        <v>September</v>
      </c>
      <c r="M3500">
        <f>_xlfn.XLOOKUP(shipments[[#This Row],[PID]],products[PID],products[Cost_per_box],"NA",0)</f>
        <v>7.73</v>
      </c>
      <c r="N3500">
        <f>shipments[[#This Row],[Boxes]]*shipments[[#This Row],[Cost Per Box]]</f>
        <v>1816.5500000000002</v>
      </c>
      <c r="O3500">
        <f>shipments[[#This Row],[Sales Amount]]-shipments[[#This Row],[Total Cost]]</f>
        <v>2865.7</v>
      </c>
      <c r="P3500" s="9">
        <f>shipments[[#This Row],[Profit]]/shipments[[#This Row],[Sales Amount]]</f>
        <v>0.61203481232313517</v>
      </c>
    </row>
    <row r="3501" spans="1:16" x14ac:dyDescent="1">
      <c r="A3501" t="s">
        <v>3543</v>
      </c>
      <c r="B3501" t="s">
        <v>8044</v>
      </c>
      <c r="C3501" t="s">
        <v>8017</v>
      </c>
      <c r="D3501" t="s">
        <v>8037</v>
      </c>
      <c r="E3501" s="1">
        <v>45027</v>
      </c>
      <c r="F3501">
        <v>9713.25</v>
      </c>
      <c r="G3501">
        <v>540</v>
      </c>
      <c r="H3501" t="s">
        <v>6</v>
      </c>
      <c r="I3501" t="str">
        <f>_xlfn.XLOOKUP(shipments[[#This Row],[SPID]],people[SPID],people[Sales_person],"NA",0)</f>
        <v>Brien Boise</v>
      </c>
      <c r="J3501">
        <f>YEAR(shipments[[#This Row],[Shipdate]])</f>
        <v>2023</v>
      </c>
      <c r="K3501">
        <f>MONTH(shipments[[#This Row],[Shipdate]])</f>
        <v>4</v>
      </c>
      <c r="L3501" t="str">
        <f>TEXT(shipments[[#This Row],[Shipdate]],"mmmm")</f>
        <v>April</v>
      </c>
      <c r="M3501">
        <f>_xlfn.XLOOKUP(shipments[[#This Row],[PID]],products[PID],products[Cost_per_box],"NA",0)</f>
        <v>7.73</v>
      </c>
      <c r="N3501">
        <f>shipments[[#This Row],[Boxes]]*shipments[[#This Row],[Cost Per Box]]</f>
        <v>4174.2</v>
      </c>
      <c r="O3501">
        <f>shipments[[#This Row],[Sales Amount]]-shipments[[#This Row],[Total Cost]]</f>
        <v>5539.05</v>
      </c>
      <c r="P3501" s="9">
        <f>shipments[[#This Row],[Profit]]/shipments[[#This Row],[Sales Amount]]</f>
        <v>0.57025712300208475</v>
      </c>
    </row>
    <row r="3502" spans="1:16" x14ac:dyDescent="1">
      <c r="A3502" t="s">
        <v>3544</v>
      </c>
      <c r="B3502" t="s">
        <v>8044</v>
      </c>
      <c r="C3502" t="s">
        <v>8019</v>
      </c>
      <c r="D3502" t="s">
        <v>8035</v>
      </c>
      <c r="E3502" s="1">
        <v>45476</v>
      </c>
      <c r="F3502">
        <v>1345.5</v>
      </c>
      <c r="G3502">
        <v>97</v>
      </c>
      <c r="H3502" t="s">
        <v>17</v>
      </c>
      <c r="I3502" t="str">
        <f>_xlfn.XLOOKUP(shipments[[#This Row],[SPID]],people[SPID],people[Sales_person],"NA",0)</f>
        <v>Brien Boise</v>
      </c>
      <c r="J3502">
        <f>YEAR(shipments[[#This Row],[Shipdate]])</f>
        <v>2024</v>
      </c>
      <c r="K3502">
        <f>MONTH(shipments[[#This Row],[Shipdate]])</f>
        <v>7</v>
      </c>
      <c r="L3502" t="str">
        <f>TEXT(shipments[[#This Row],[Shipdate]],"mmmm")</f>
        <v>July</v>
      </c>
      <c r="M3502">
        <f>_xlfn.XLOOKUP(shipments[[#This Row],[PID]],products[PID],products[Cost_per_box],"NA",0)</f>
        <v>8.2200000000000006</v>
      </c>
      <c r="N3502">
        <f>shipments[[#This Row],[Boxes]]*shipments[[#This Row],[Cost Per Box]]</f>
        <v>797.34</v>
      </c>
      <c r="O3502">
        <f>shipments[[#This Row],[Sales Amount]]-shipments[[#This Row],[Total Cost]]</f>
        <v>548.16</v>
      </c>
      <c r="P3502" s="9">
        <f>shipments[[#This Row],[Profit]]/shipments[[#This Row],[Sales Amount]]</f>
        <v>0.40740245261984392</v>
      </c>
    </row>
    <row r="3503" spans="1:16" x14ac:dyDescent="1">
      <c r="A3503" t="s">
        <v>3545</v>
      </c>
      <c r="B3503" t="s">
        <v>8044</v>
      </c>
      <c r="C3503" t="s">
        <v>8019</v>
      </c>
      <c r="D3503" t="s">
        <v>8033</v>
      </c>
      <c r="E3503" s="1">
        <v>45313</v>
      </c>
      <c r="F3503">
        <v>7420.5</v>
      </c>
      <c r="G3503">
        <v>495</v>
      </c>
      <c r="H3503" t="s">
        <v>6</v>
      </c>
      <c r="I3503" t="str">
        <f>_xlfn.XLOOKUP(shipments[[#This Row],[SPID]],people[SPID],people[Sales_person],"NA",0)</f>
        <v>Brien Boise</v>
      </c>
      <c r="J3503">
        <f>YEAR(shipments[[#This Row],[Shipdate]])</f>
        <v>2024</v>
      </c>
      <c r="K3503">
        <f>MONTH(shipments[[#This Row],[Shipdate]])</f>
        <v>1</v>
      </c>
      <c r="L3503" t="str">
        <f>TEXT(shipments[[#This Row],[Shipdate]],"mmmm")</f>
        <v>January</v>
      </c>
      <c r="M3503">
        <f>_xlfn.XLOOKUP(shipments[[#This Row],[PID]],products[PID],products[Cost_per_box],"NA",0)</f>
        <v>8.2200000000000006</v>
      </c>
      <c r="N3503">
        <f>shipments[[#This Row],[Boxes]]*shipments[[#This Row],[Cost Per Box]]</f>
        <v>4068.9</v>
      </c>
      <c r="O3503">
        <f>shipments[[#This Row],[Sales Amount]]-shipments[[#This Row],[Total Cost]]</f>
        <v>3351.6</v>
      </c>
      <c r="P3503" s="9">
        <f>shipments[[#This Row],[Profit]]/shipments[[#This Row],[Sales Amount]]</f>
        <v>0.45166767738023045</v>
      </c>
    </row>
    <row r="3504" spans="1:16" x14ac:dyDescent="1">
      <c r="A3504" t="s">
        <v>3546</v>
      </c>
      <c r="B3504" t="s">
        <v>8044</v>
      </c>
      <c r="C3504" t="s">
        <v>8019</v>
      </c>
      <c r="D3504" t="s">
        <v>8032</v>
      </c>
      <c r="E3504" s="1">
        <v>45336</v>
      </c>
      <c r="F3504">
        <v>4864.5</v>
      </c>
      <c r="G3504">
        <v>348</v>
      </c>
      <c r="H3504" t="s">
        <v>6</v>
      </c>
      <c r="I3504" t="str">
        <f>_xlfn.XLOOKUP(shipments[[#This Row],[SPID]],people[SPID],people[Sales_person],"NA",0)</f>
        <v>Brien Boise</v>
      </c>
      <c r="J3504">
        <f>YEAR(shipments[[#This Row],[Shipdate]])</f>
        <v>2024</v>
      </c>
      <c r="K3504">
        <f>MONTH(shipments[[#This Row],[Shipdate]])</f>
        <v>2</v>
      </c>
      <c r="L3504" t="str">
        <f>TEXT(shipments[[#This Row],[Shipdate]],"mmmm")</f>
        <v>February</v>
      </c>
      <c r="M3504">
        <f>_xlfn.XLOOKUP(shipments[[#This Row],[PID]],products[PID],products[Cost_per_box],"NA",0)</f>
        <v>8.2200000000000006</v>
      </c>
      <c r="N3504">
        <f>shipments[[#This Row],[Boxes]]*shipments[[#This Row],[Cost Per Box]]</f>
        <v>2860.5600000000004</v>
      </c>
      <c r="O3504">
        <f>shipments[[#This Row],[Sales Amount]]-shipments[[#This Row],[Total Cost]]</f>
        <v>2003.9399999999996</v>
      </c>
      <c r="P3504" s="9">
        <f>shipments[[#This Row],[Profit]]/shipments[[#This Row],[Sales Amount]]</f>
        <v>0.41195189639222934</v>
      </c>
    </row>
    <row r="3505" spans="1:16" x14ac:dyDescent="1">
      <c r="A3505" t="s">
        <v>3547</v>
      </c>
      <c r="B3505" t="s">
        <v>8044</v>
      </c>
      <c r="C3505" t="s">
        <v>8019</v>
      </c>
      <c r="D3505" t="s">
        <v>8033</v>
      </c>
      <c r="E3505" s="1">
        <v>45197</v>
      </c>
      <c r="F3505">
        <v>2844</v>
      </c>
      <c r="G3505">
        <v>204</v>
      </c>
      <c r="H3505" t="s">
        <v>6</v>
      </c>
      <c r="I3505" t="str">
        <f>_xlfn.XLOOKUP(shipments[[#This Row],[SPID]],people[SPID],people[Sales_person],"NA",0)</f>
        <v>Brien Boise</v>
      </c>
      <c r="J3505">
        <f>YEAR(shipments[[#This Row],[Shipdate]])</f>
        <v>2023</v>
      </c>
      <c r="K3505">
        <f>MONTH(shipments[[#This Row],[Shipdate]])</f>
        <v>9</v>
      </c>
      <c r="L3505" t="str">
        <f>TEXT(shipments[[#This Row],[Shipdate]],"mmmm")</f>
        <v>September</v>
      </c>
      <c r="M3505">
        <f>_xlfn.XLOOKUP(shipments[[#This Row],[PID]],products[PID],products[Cost_per_box],"NA",0)</f>
        <v>8.2200000000000006</v>
      </c>
      <c r="N3505">
        <f>shipments[[#This Row],[Boxes]]*shipments[[#This Row],[Cost Per Box]]</f>
        <v>1676.88</v>
      </c>
      <c r="O3505">
        <f>shipments[[#This Row],[Sales Amount]]-shipments[[#This Row],[Total Cost]]</f>
        <v>1167.1199999999999</v>
      </c>
      <c r="P3505" s="9">
        <f>shipments[[#This Row],[Profit]]/shipments[[#This Row],[Sales Amount]]</f>
        <v>0.41037974683544298</v>
      </c>
    </row>
    <row r="3506" spans="1:16" x14ac:dyDescent="1">
      <c r="A3506" t="s">
        <v>3548</v>
      </c>
      <c r="B3506" t="s">
        <v>8044</v>
      </c>
      <c r="C3506" t="s">
        <v>8020</v>
      </c>
      <c r="D3506" t="s">
        <v>8035</v>
      </c>
      <c r="E3506" s="1">
        <v>45142</v>
      </c>
      <c r="F3506">
        <v>7485.75</v>
      </c>
      <c r="G3506">
        <v>394</v>
      </c>
      <c r="H3506" t="s">
        <v>6</v>
      </c>
      <c r="I3506" t="str">
        <f>_xlfn.XLOOKUP(shipments[[#This Row],[SPID]],people[SPID],people[Sales_person],"NA",0)</f>
        <v>Brien Boise</v>
      </c>
      <c r="J3506">
        <f>YEAR(shipments[[#This Row],[Shipdate]])</f>
        <v>2023</v>
      </c>
      <c r="K3506">
        <f>MONTH(shipments[[#This Row],[Shipdate]])</f>
        <v>8</v>
      </c>
      <c r="L3506" t="str">
        <f>TEXT(shipments[[#This Row],[Shipdate]],"mmmm")</f>
        <v>August</v>
      </c>
      <c r="M3506">
        <f>_xlfn.XLOOKUP(shipments[[#This Row],[PID]],products[PID],products[Cost_per_box],"NA",0)</f>
        <v>10.23</v>
      </c>
      <c r="N3506">
        <f>shipments[[#This Row],[Boxes]]*shipments[[#This Row],[Cost Per Box]]</f>
        <v>4030.6200000000003</v>
      </c>
      <c r="O3506">
        <f>shipments[[#This Row],[Sales Amount]]-shipments[[#This Row],[Total Cost]]</f>
        <v>3455.1299999999997</v>
      </c>
      <c r="P3506" s="9">
        <f>shipments[[#This Row],[Profit]]/shipments[[#This Row],[Sales Amount]]</f>
        <v>0.4615609658350866</v>
      </c>
    </row>
    <row r="3507" spans="1:16" x14ac:dyDescent="1">
      <c r="A3507" t="s">
        <v>3549</v>
      </c>
      <c r="B3507" t="s">
        <v>8044</v>
      </c>
      <c r="C3507" t="s">
        <v>8021</v>
      </c>
      <c r="D3507" t="s">
        <v>8034</v>
      </c>
      <c r="E3507" s="1">
        <v>45175</v>
      </c>
      <c r="F3507">
        <v>9589.5</v>
      </c>
      <c r="G3507">
        <v>738</v>
      </c>
      <c r="H3507" t="s">
        <v>6</v>
      </c>
      <c r="I3507" t="str">
        <f>_xlfn.XLOOKUP(shipments[[#This Row],[SPID]],people[SPID],people[Sales_person],"NA",0)</f>
        <v>Brien Boise</v>
      </c>
      <c r="J3507">
        <f>YEAR(shipments[[#This Row],[Shipdate]])</f>
        <v>2023</v>
      </c>
      <c r="K3507">
        <f>MONTH(shipments[[#This Row],[Shipdate]])</f>
        <v>9</v>
      </c>
      <c r="L3507" t="str">
        <f>TEXT(shipments[[#This Row],[Shipdate]],"mmmm")</f>
        <v>September</v>
      </c>
      <c r="M3507">
        <f>_xlfn.XLOOKUP(shipments[[#This Row],[PID]],products[PID],products[Cost_per_box],"NA",0)</f>
        <v>4.74</v>
      </c>
      <c r="N3507">
        <f>shipments[[#This Row],[Boxes]]*shipments[[#This Row],[Cost Per Box]]</f>
        <v>3498.1200000000003</v>
      </c>
      <c r="O3507">
        <f>shipments[[#This Row],[Sales Amount]]-shipments[[#This Row],[Total Cost]]</f>
        <v>6091.3799999999992</v>
      </c>
      <c r="P3507" s="9">
        <f>shipments[[#This Row],[Profit]]/shipments[[#This Row],[Sales Amount]]</f>
        <v>0.63521351478179255</v>
      </c>
    </row>
    <row r="3508" spans="1:16" x14ac:dyDescent="1">
      <c r="A3508" t="s">
        <v>3550</v>
      </c>
      <c r="B3508" t="s">
        <v>8044</v>
      </c>
      <c r="C3508" t="s">
        <v>8021</v>
      </c>
      <c r="D3508" t="s">
        <v>8037</v>
      </c>
      <c r="E3508" s="1">
        <v>44965</v>
      </c>
      <c r="F3508">
        <v>2540.25</v>
      </c>
      <c r="G3508">
        <v>182</v>
      </c>
      <c r="H3508" t="s">
        <v>6</v>
      </c>
      <c r="I3508" t="str">
        <f>_xlfn.XLOOKUP(shipments[[#This Row],[SPID]],people[SPID],people[Sales_person],"NA",0)</f>
        <v>Brien Boise</v>
      </c>
      <c r="J3508">
        <f>YEAR(shipments[[#This Row],[Shipdate]])</f>
        <v>2023</v>
      </c>
      <c r="K3508">
        <f>MONTH(shipments[[#This Row],[Shipdate]])</f>
        <v>2</v>
      </c>
      <c r="L3508" t="str">
        <f>TEXT(shipments[[#This Row],[Shipdate]],"mmmm")</f>
        <v>February</v>
      </c>
      <c r="M3508">
        <f>_xlfn.XLOOKUP(shipments[[#This Row],[PID]],products[PID],products[Cost_per_box],"NA",0)</f>
        <v>4.74</v>
      </c>
      <c r="N3508">
        <f>shipments[[#This Row],[Boxes]]*shipments[[#This Row],[Cost Per Box]]</f>
        <v>862.68000000000006</v>
      </c>
      <c r="O3508">
        <f>shipments[[#This Row],[Sales Amount]]-shipments[[#This Row],[Total Cost]]</f>
        <v>1677.57</v>
      </c>
      <c r="P3508" s="9">
        <f>shipments[[#This Row],[Profit]]/shipments[[#This Row],[Sales Amount]]</f>
        <v>0.6603956303513433</v>
      </c>
    </row>
    <row r="3509" spans="1:16" x14ac:dyDescent="1">
      <c r="A3509" t="s">
        <v>3551</v>
      </c>
      <c r="B3509" t="s">
        <v>8044</v>
      </c>
      <c r="C3509" t="s">
        <v>8022</v>
      </c>
      <c r="D3509" t="s">
        <v>8035</v>
      </c>
      <c r="E3509" s="1">
        <v>44951</v>
      </c>
      <c r="F3509">
        <v>4171.5</v>
      </c>
      <c r="G3509">
        <v>596</v>
      </c>
      <c r="H3509" t="s">
        <v>6</v>
      </c>
      <c r="I3509" t="str">
        <f>_xlfn.XLOOKUP(shipments[[#This Row],[SPID]],people[SPID],people[Sales_person],"NA",0)</f>
        <v>Brien Boise</v>
      </c>
      <c r="J3509">
        <f>YEAR(shipments[[#This Row],[Shipdate]])</f>
        <v>2023</v>
      </c>
      <c r="K3509">
        <f>MONTH(shipments[[#This Row],[Shipdate]])</f>
        <v>1</v>
      </c>
      <c r="L3509" t="str">
        <f>TEXT(shipments[[#This Row],[Shipdate]],"mmmm")</f>
        <v>January</v>
      </c>
      <c r="M3509">
        <f>_xlfn.XLOOKUP(shipments[[#This Row],[PID]],products[PID],products[Cost_per_box],"NA",0)</f>
        <v>10.51</v>
      </c>
      <c r="N3509">
        <f>shipments[[#This Row],[Boxes]]*shipments[[#This Row],[Cost Per Box]]</f>
        <v>6263.96</v>
      </c>
      <c r="O3509">
        <f>shipments[[#This Row],[Sales Amount]]-shipments[[#This Row],[Total Cost]]</f>
        <v>-2092.46</v>
      </c>
      <c r="P3509" s="9">
        <f>shipments[[#This Row],[Profit]]/shipments[[#This Row],[Sales Amount]]</f>
        <v>-0.50160853410044348</v>
      </c>
    </row>
    <row r="3510" spans="1:16" x14ac:dyDescent="1">
      <c r="A3510" t="s">
        <v>3552</v>
      </c>
      <c r="B3510" t="s">
        <v>8044</v>
      </c>
      <c r="C3510" t="s">
        <v>8022</v>
      </c>
      <c r="D3510" t="s">
        <v>8033</v>
      </c>
      <c r="E3510" s="1">
        <v>45120</v>
      </c>
      <c r="F3510">
        <v>2448</v>
      </c>
      <c r="G3510">
        <v>306</v>
      </c>
      <c r="H3510" t="s">
        <v>6</v>
      </c>
      <c r="I3510" t="str">
        <f>_xlfn.XLOOKUP(shipments[[#This Row],[SPID]],people[SPID],people[Sales_person],"NA",0)</f>
        <v>Brien Boise</v>
      </c>
      <c r="J3510">
        <f>YEAR(shipments[[#This Row],[Shipdate]])</f>
        <v>2023</v>
      </c>
      <c r="K3510">
        <f>MONTH(shipments[[#This Row],[Shipdate]])</f>
        <v>7</v>
      </c>
      <c r="L3510" t="str">
        <f>TEXT(shipments[[#This Row],[Shipdate]],"mmmm")</f>
        <v>July</v>
      </c>
      <c r="M3510">
        <f>_xlfn.XLOOKUP(shipments[[#This Row],[PID]],products[PID],products[Cost_per_box],"NA",0)</f>
        <v>10.51</v>
      </c>
      <c r="N3510">
        <f>shipments[[#This Row],[Boxes]]*shipments[[#This Row],[Cost Per Box]]</f>
        <v>3216.06</v>
      </c>
      <c r="O3510">
        <f>shipments[[#This Row],[Sales Amount]]-shipments[[#This Row],[Total Cost]]</f>
        <v>-768.06</v>
      </c>
      <c r="P3510" s="9">
        <f>shipments[[#This Row],[Profit]]/shipments[[#This Row],[Sales Amount]]</f>
        <v>-0.31374999999999997</v>
      </c>
    </row>
    <row r="3511" spans="1:16" x14ac:dyDescent="1">
      <c r="A3511" t="s">
        <v>3553</v>
      </c>
      <c r="B3511" t="s">
        <v>8044</v>
      </c>
      <c r="C3511" t="s">
        <v>8022</v>
      </c>
      <c r="D3511" t="s">
        <v>8036</v>
      </c>
      <c r="E3511" s="1">
        <v>45446</v>
      </c>
      <c r="F3511">
        <v>2040.75</v>
      </c>
      <c r="G3511">
        <v>227</v>
      </c>
      <c r="H3511" t="s">
        <v>6</v>
      </c>
      <c r="I3511" t="str">
        <f>_xlfn.XLOOKUP(shipments[[#This Row],[SPID]],people[SPID],people[Sales_person],"NA",0)</f>
        <v>Brien Boise</v>
      </c>
      <c r="J3511">
        <f>YEAR(shipments[[#This Row],[Shipdate]])</f>
        <v>2024</v>
      </c>
      <c r="K3511">
        <f>MONTH(shipments[[#This Row],[Shipdate]])</f>
        <v>6</v>
      </c>
      <c r="L3511" t="str">
        <f>TEXT(shipments[[#This Row],[Shipdate]],"mmmm")</f>
        <v>June</v>
      </c>
      <c r="M3511">
        <f>_xlfn.XLOOKUP(shipments[[#This Row],[PID]],products[PID],products[Cost_per_box],"NA",0)</f>
        <v>10.51</v>
      </c>
      <c r="N3511">
        <f>shipments[[#This Row],[Boxes]]*shipments[[#This Row],[Cost Per Box]]</f>
        <v>2385.77</v>
      </c>
      <c r="O3511">
        <f>shipments[[#This Row],[Sales Amount]]-shipments[[#This Row],[Total Cost]]</f>
        <v>-345.02</v>
      </c>
      <c r="P3511" s="9">
        <f>shipments[[#This Row],[Profit]]/shipments[[#This Row],[Sales Amount]]</f>
        <v>-0.1690652946220752</v>
      </c>
    </row>
    <row r="3512" spans="1:16" x14ac:dyDescent="1">
      <c r="A3512" t="s">
        <v>3554</v>
      </c>
      <c r="B3512" t="s">
        <v>8044</v>
      </c>
      <c r="C3512" t="s">
        <v>8022</v>
      </c>
      <c r="D3512" t="s">
        <v>8034</v>
      </c>
      <c r="E3512" s="1">
        <v>45477</v>
      </c>
      <c r="F3512">
        <v>1176.75</v>
      </c>
      <c r="G3512">
        <v>118</v>
      </c>
      <c r="H3512" t="s">
        <v>39</v>
      </c>
      <c r="I3512" t="str">
        <f>_xlfn.XLOOKUP(shipments[[#This Row],[SPID]],people[SPID],people[Sales_person],"NA",0)</f>
        <v>Brien Boise</v>
      </c>
      <c r="J3512">
        <f>YEAR(shipments[[#This Row],[Shipdate]])</f>
        <v>2024</v>
      </c>
      <c r="K3512">
        <f>MONTH(shipments[[#This Row],[Shipdate]])</f>
        <v>7</v>
      </c>
      <c r="L3512" t="str">
        <f>TEXT(shipments[[#This Row],[Shipdate]],"mmmm")</f>
        <v>July</v>
      </c>
      <c r="M3512">
        <f>_xlfn.XLOOKUP(shipments[[#This Row],[PID]],products[PID],products[Cost_per_box],"NA",0)</f>
        <v>10.51</v>
      </c>
      <c r="N3512">
        <f>shipments[[#This Row],[Boxes]]*shipments[[#This Row],[Cost Per Box]]</f>
        <v>1240.18</v>
      </c>
      <c r="O3512">
        <f>shipments[[#This Row],[Sales Amount]]-shipments[[#This Row],[Total Cost]]</f>
        <v>-63.430000000000064</v>
      </c>
      <c r="P3512" s="9">
        <f>shipments[[#This Row],[Profit]]/shipments[[#This Row],[Sales Amount]]</f>
        <v>-5.3902698109199121E-2</v>
      </c>
    </row>
    <row r="3513" spans="1:16" x14ac:dyDescent="1">
      <c r="A3513" t="s">
        <v>3555</v>
      </c>
      <c r="B3513" t="s">
        <v>8044</v>
      </c>
      <c r="C3513" t="s">
        <v>8022</v>
      </c>
      <c r="D3513" t="s">
        <v>8032</v>
      </c>
      <c r="E3513" s="1">
        <v>45273</v>
      </c>
      <c r="F3513">
        <v>1689.75</v>
      </c>
      <c r="G3513">
        <v>169</v>
      </c>
      <c r="H3513" t="s">
        <v>6</v>
      </c>
      <c r="I3513" t="str">
        <f>_xlfn.XLOOKUP(shipments[[#This Row],[SPID]],people[SPID],people[Sales_person],"NA",0)</f>
        <v>Brien Boise</v>
      </c>
      <c r="J3513">
        <f>YEAR(shipments[[#This Row],[Shipdate]])</f>
        <v>2023</v>
      </c>
      <c r="K3513">
        <f>MONTH(shipments[[#This Row],[Shipdate]])</f>
        <v>12</v>
      </c>
      <c r="L3513" t="str">
        <f>TEXT(shipments[[#This Row],[Shipdate]],"mmmm")</f>
        <v>December</v>
      </c>
      <c r="M3513">
        <f>_xlfn.XLOOKUP(shipments[[#This Row],[PID]],products[PID],products[Cost_per_box],"NA",0)</f>
        <v>10.51</v>
      </c>
      <c r="N3513">
        <f>shipments[[#This Row],[Boxes]]*shipments[[#This Row],[Cost Per Box]]</f>
        <v>1776.19</v>
      </c>
      <c r="O3513">
        <f>shipments[[#This Row],[Sales Amount]]-shipments[[#This Row],[Total Cost]]</f>
        <v>-86.440000000000055</v>
      </c>
      <c r="P3513" s="9">
        <f>shipments[[#This Row],[Profit]]/shipments[[#This Row],[Sales Amount]]</f>
        <v>-5.1155496375203467E-2</v>
      </c>
    </row>
    <row r="3514" spans="1:16" x14ac:dyDescent="1">
      <c r="A3514" t="s">
        <v>3556</v>
      </c>
      <c r="B3514" t="s">
        <v>8044</v>
      </c>
      <c r="C3514" t="s">
        <v>8022</v>
      </c>
      <c r="D3514" t="s">
        <v>8033</v>
      </c>
      <c r="E3514" s="1">
        <v>45471</v>
      </c>
      <c r="F3514">
        <v>9155.25</v>
      </c>
      <c r="G3514">
        <v>1145</v>
      </c>
      <c r="H3514" t="s">
        <v>6</v>
      </c>
      <c r="I3514" t="str">
        <f>_xlfn.XLOOKUP(shipments[[#This Row],[SPID]],people[SPID],people[Sales_person],"NA",0)</f>
        <v>Brien Boise</v>
      </c>
      <c r="J3514">
        <f>YEAR(shipments[[#This Row],[Shipdate]])</f>
        <v>2024</v>
      </c>
      <c r="K3514">
        <f>MONTH(shipments[[#This Row],[Shipdate]])</f>
        <v>6</v>
      </c>
      <c r="L3514" t="str">
        <f>TEXT(shipments[[#This Row],[Shipdate]],"mmmm")</f>
        <v>June</v>
      </c>
      <c r="M3514">
        <f>_xlfn.XLOOKUP(shipments[[#This Row],[PID]],products[PID],products[Cost_per_box],"NA",0)</f>
        <v>10.51</v>
      </c>
      <c r="N3514">
        <f>shipments[[#This Row],[Boxes]]*shipments[[#This Row],[Cost Per Box]]</f>
        <v>12033.949999999999</v>
      </c>
      <c r="O3514">
        <f>shipments[[#This Row],[Sales Amount]]-shipments[[#This Row],[Total Cost]]</f>
        <v>-2878.6999999999989</v>
      </c>
      <c r="P3514" s="9">
        <f>shipments[[#This Row],[Profit]]/shipments[[#This Row],[Sales Amount]]</f>
        <v>-0.3144316102782555</v>
      </c>
    </row>
    <row r="3515" spans="1:16" x14ac:dyDescent="1">
      <c r="A3515" t="s">
        <v>3557</v>
      </c>
      <c r="B3515" t="s">
        <v>8044</v>
      </c>
      <c r="C3515" t="s">
        <v>8022</v>
      </c>
      <c r="D3515" t="s">
        <v>8036</v>
      </c>
      <c r="E3515" s="1">
        <v>45103</v>
      </c>
      <c r="F3515">
        <v>6198.75</v>
      </c>
      <c r="G3515">
        <v>886</v>
      </c>
      <c r="H3515" t="s">
        <v>6</v>
      </c>
      <c r="I3515" t="str">
        <f>_xlfn.XLOOKUP(shipments[[#This Row],[SPID]],people[SPID],people[Sales_person],"NA",0)</f>
        <v>Brien Boise</v>
      </c>
      <c r="J3515">
        <f>YEAR(shipments[[#This Row],[Shipdate]])</f>
        <v>2023</v>
      </c>
      <c r="K3515">
        <f>MONTH(shipments[[#This Row],[Shipdate]])</f>
        <v>6</v>
      </c>
      <c r="L3515" t="str">
        <f>TEXT(shipments[[#This Row],[Shipdate]],"mmmm")</f>
        <v>June</v>
      </c>
      <c r="M3515">
        <f>_xlfn.XLOOKUP(shipments[[#This Row],[PID]],products[PID],products[Cost_per_box],"NA",0)</f>
        <v>10.51</v>
      </c>
      <c r="N3515">
        <f>shipments[[#This Row],[Boxes]]*shipments[[#This Row],[Cost Per Box]]</f>
        <v>9311.86</v>
      </c>
      <c r="O3515">
        <f>shipments[[#This Row],[Sales Amount]]-shipments[[#This Row],[Total Cost]]</f>
        <v>-3113.1100000000006</v>
      </c>
      <c r="P3515" s="9">
        <f>shipments[[#This Row],[Profit]]/shipments[[#This Row],[Sales Amount]]</f>
        <v>-0.50221576930832834</v>
      </c>
    </row>
    <row r="3516" spans="1:16" x14ac:dyDescent="1">
      <c r="A3516" t="s">
        <v>3558</v>
      </c>
      <c r="B3516" t="s">
        <v>8044</v>
      </c>
      <c r="C3516" t="s">
        <v>8023</v>
      </c>
      <c r="D3516" t="s">
        <v>8037</v>
      </c>
      <c r="E3516" s="1">
        <v>45547</v>
      </c>
      <c r="F3516">
        <v>5287.5</v>
      </c>
      <c r="G3516">
        <v>294</v>
      </c>
      <c r="H3516" t="s">
        <v>25</v>
      </c>
      <c r="I3516" t="str">
        <f>_xlfn.XLOOKUP(shipments[[#This Row],[SPID]],people[SPID],people[Sales_person],"NA",0)</f>
        <v>Brien Boise</v>
      </c>
      <c r="J3516">
        <f>YEAR(shipments[[#This Row],[Shipdate]])</f>
        <v>2024</v>
      </c>
      <c r="K3516">
        <f>MONTH(shipments[[#This Row],[Shipdate]])</f>
        <v>9</v>
      </c>
      <c r="L3516" t="str">
        <f>TEXT(shipments[[#This Row],[Shipdate]],"mmmm")</f>
        <v>September</v>
      </c>
      <c r="M3516">
        <f>_xlfn.XLOOKUP(shipments[[#This Row],[PID]],products[PID],products[Cost_per_box],"NA",0)</f>
        <v>6.43</v>
      </c>
      <c r="N3516">
        <f>shipments[[#This Row],[Boxes]]*shipments[[#This Row],[Cost Per Box]]</f>
        <v>1890.4199999999998</v>
      </c>
      <c r="O3516">
        <f>shipments[[#This Row],[Sales Amount]]-shipments[[#This Row],[Total Cost]]</f>
        <v>3397.08</v>
      </c>
      <c r="P3516" s="9">
        <f>shipments[[#This Row],[Profit]]/shipments[[#This Row],[Sales Amount]]</f>
        <v>0.64247375886524827</v>
      </c>
    </row>
    <row r="3517" spans="1:16" x14ac:dyDescent="1">
      <c r="A3517" t="s">
        <v>3559</v>
      </c>
      <c r="B3517" t="s">
        <v>8044</v>
      </c>
      <c r="C3517" t="s">
        <v>8024</v>
      </c>
      <c r="D3517" t="s">
        <v>8032</v>
      </c>
      <c r="E3517" s="1">
        <v>45264</v>
      </c>
      <c r="F3517">
        <v>459</v>
      </c>
      <c r="G3517">
        <v>27</v>
      </c>
      <c r="H3517" t="s">
        <v>6</v>
      </c>
      <c r="I3517" t="str">
        <f>_xlfn.XLOOKUP(shipments[[#This Row],[SPID]],people[SPID],people[Sales_person],"NA",0)</f>
        <v>Brien Boise</v>
      </c>
      <c r="J3517">
        <f>YEAR(shipments[[#This Row],[Shipdate]])</f>
        <v>2023</v>
      </c>
      <c r="K3517">
        <f>MONTH(shipments[[#This Row],[Shipdate]])</f>
        <v>12</v>
      </c>
      <c r="L3517" t="str">
        <f>TEXT(shipments[[#This Row],[Shipdate]],"mmmm")</f>
        <v>December</v>
      </c>
      <c r="M3517">
        <f>_xlfn.XLOOKUP(shipments[[#This Row],[PID]],products[PID],products[Cost_per_box],"NA",0)</f>
        <v>12.41</v>
      </c>
      <c r="N3517">
        <f>shipments[[#This Row],[Boxes]]*shipments[[#This Row],[Cost Per Box]]</f>
        <v>335.07</v>
      </c>
      <c r="O3517">
        <f>shipments[[#This Row],[Sales Amount]]-shipments[[#This Row],[Total Cost]]</f>
        <v>123.93</v>
      </c>
      <c r="P3517" s="9">
        <f>shipments[[#This Row],[Profit]]/shipments[[#This Row],[Sales Amount]]</f>
        <v>0.27</v>
      </c>
    </row>
    <row r="3518" spans="1:16" x14ac:dyDescent="1">
      <c r="A3518" t="s">
        <v>3560</v>
      </c>
      <c r="B3518" t="s">
        <v>8044</v>
      </c>
      <c r="C3518" t="s">
        <v>8025</v>
      </c>
      <c r="D3518" t="s">
        <v>8033</v>
      </c>
      <c r="E3518" s="1">
        <v>45296</v>
      </c>
      <c r="F3518">
        <v>2369.25</v>
      </c>
      <c r="G3518">
        <v>170</v>
      </c>
      <c r="H3518" t="s">
        <v>6</v>
      </c>
      <c r="I3518" t="str">
        <f>_xlfn.XLOOKUP(shipments[[#This Row],[SPID]],people[SPID],people[Sales_person],"NA",0)</f>
        <v>Brien Boise</v>
      </c>
      <c r="J3518">
        <f>YEAR(shipments[[#This Row],[Shipdate]])</f>
        <v>2024</v>
      </c>
      <c r="K3518">
        <f>MONTH(shipments[[#This Row],[Shipdate]])</f>
        <v>1</v>
      </c>
      <c r="L3518" t="str">
        <f>TEXT(shipments[[#This Row],[Shipdate]],"mmmm")</f>
        <v>January</v>
      </c>
      <c r="M3518">
        <f>_xlfn.XLOOKUP(shipments[[#This Row],[PID]],products[PID],products[Cost_per_box],"NA",0)</f>
        <v>9.57</v>
      </c>
      <c r="N3518">
        <f>shipments[[#This Row],[Boxes]]*shipments[[#This Row],[Cost Per Box]]</f>
        <v>1626.9</v>
      </c>
      <c r="O3518">
        <f>shipments[[#This Row],[Sales Amount]]-shipments[[#This Row],[Total Cost]]</f>
        <v>742.34999999999991</v>
      </c>
      <c r="P3518" s="9">
        <f>shipments[[#This Row],[Profit]]/shipments[[#This Row],[Sales Amount]]</f>
        <v>0.31332700221589105</v>
      </c>
    </row>
    <row r="3519" spans="1:16" x14ac:dyDescent="1">
      <c r="A3519" t="s">
        <v>3561</v>
      </c>
      <c r="B3519" t="s">
        <v>8044</v>
      </c>
      <c r="C3519" t="s">
        <v>8025</v>
      </c>
      <c r="D3519" t="s">
        <v>8033</v>
      </c>
      <c r="E3519" s="1">
        <v>44958</v>
      </c>
      <c r="F3519">
        <v>11565</v>
      </c>
      <c r="G3519">
        <v>771</v>
      </c>
      <c r="H3519" t="s">
        <v>6</v>
      </c>
      <c r="I3519" t="str">
        <f>_xlfn.XLOOKUP(shipments[[#This Row],[SPID]],people[SPID],people[Sales_person],"NA",0)</f>
        <v>Brien Boise</v>
      </c>
      <c r="J3519">
        <f>YEAR(shipments[[#This Row],[Shipdate]])</f>
        <v>2023</v>
      </c>
      <c r="K3519">
        <f>MONTH(shipments[[#This Row],[Shipdate]])</f>
        <v>2</v>
      </c>
      <c r="L3519" t="str">
        <f>TEXT(shipments[[#This Row],[Shipdate]],"mmmm")</f>
        <v>February</v>
      </c>
      <c r="M3519">
        <f>_xlfn.XLOOKUP(shipments[[#This Row],[PID]],products[PID],products[Cost_per_box],"NA",0)</f>
        <v>9.57</v>
      </c>
      <c r="N3519">
        <f>shipments[[#This Row],[Boxes]]*shipments[[#This Row],[Cost Per Box]]</f>
        <v>7378.47</v>
      </c>
      <c r="O3519">
        <f>shipments[[#This Row],[Sales Amount]]-shipments[[#This Row],[Total Cost]]</f>
        <v>4186.53</v>
      </c>
      <c r="P3519" s="9">
        <f>shipments[[#This Row],[Profit]]/shipments[[#This Row],[Sales Amount]]</f>
        <v>0.36199999999999999</v>
      </c>
    </row>
    <row r="3520" spans="1:16" x14ac:dyDescent="1">
      <c r="A3520" t="s">
        <v>3562</v>
      </c>
      <c r="B3520" t="s">
        <v>8044</v>
      </c>
      <c r="C3520" t="s">
        <v>8025</v>
      </c>
      <c r="D3520" t="s">
        <v>8034</v>
      </c>
      <c r="E3520" s="1">
        <v>44945</v>
      </c>
      <c r="F3520">
        <v>5818.5</v>
      </c>
      <c r="G3520">
        <v>324</v>
      </c>
      <c r="H3520" t="s">
        <v>6</v>
      </c>
      <c r="I3520" t="str">
        <f>_xlfn.XLOOKUP(shipments[[#This Row],[SPID]],people[SPID],people[Sales_person],"NA",0)</f>
        <v>Brien Boise</v>
      </c>
      <c r="J3520">
        <f>YEAR(shipments[[#This Row],[Shipdate]])</f>
        <v>2023</v>
      </c>
      <c r="K3520">
        <f>MONTH(shipments[[#This Row],[Shipdate]])</f>
        <v>1</v>
      </c>
      <c r="L3520" t="str">
        <f>TEXT(shipments[[#This Row],[Shipdate]],"mmmm")</f>
        <v>January</v>
      </c>
      <c r="M3520">
        <f>_xlfn.XLOOKUP(shipments[[#This Row],[PID]],products[PID],products[Cost_per_box],"NA",0)</f>
        <v>9.57</v>
      </c>
      <c r="N3520">
        <f>shipments[[#This Row],[Boxes]]*shipments[[#This Row],[Cost Per Box]]</f>
        <v>3100.6800000000003</v>
      </c>
      <c r="O3520">
        <f>shipments[[#This Row],[Sales Amount]]-shipments[[#This Row],[Total Cost]]</f>
        <v>2717.8199999999997</v>
      </c>
      <c r="P3520" s="9">
        <f>shipments[[#This Row],[Profit]]/shipments[[#This Row],[Sales Amount]]</f>
        <v>0.46709976798143849</v>
      </c>
    </row>
    <row r="3521" spans="1:16" x14ac:dyDescent="1">
      <c r="A3521" t="s">
        <v>3563</v>
      </c>
      <c r="B3521" t="s">
        <v>8044</v>
      </c>
      <c r="C3521" t="s">
        <v>8025</v>
      </c>
      <c r="D3521" t="s">
        <v>8036</v>
      </c>
      <c r="E3521" s="1">
        <v>45218</v>
      </c>
      <c r="F3521">
        <v>12903.75</v>
      </c>
      <c r="G3521">
        <v>760</v>
      </c>
      <c r="H3521" t="s">
        <v>6</v>
      </c>
      <c r="I3521" t="str">
        <f>_xlfn.XLOOKUP(shipments[[#This Row],[SPID]],people[SPID],people[Sales_person],"NA",0)</f>
        <v>Brien Boise</v>
      </c>
      <c r="J3521">
        <f>YEAR(shipments[[#This Row],[Shipdate]])</f>
        <v>2023</v>
      </c>
      <c r="K3521">
        <f>MONTH(shipments[[#This Row],[Shipdate]])</f>
        <v>10</v>
      </c>
      <c r="L3521" t="str">
        <f>TEXT(shipments[[#This Row],[Shipdate]],"mmmm")</f>
        <v>October</v>
      </c>
      <c r="M3521">
        <f>_xlfn.XLOOKUP(shipments[[#This Row],[PID]],products[PID],products[Cost_per_box],"NA",0)</f>
        <v>9.57</v>
      </c>
      <c r="N3521">
        <f>shipments[[#This Row],[Boxes]]*shipments[[#This Row],[Cost Per Box]]</f>
        <v>7273.2</v>
      </c>
      <c r="O3521">
        <f>shipments[[#This Row],[Sales Amount]]-shipments[[#This Row],[Total Cost]]</f>
        <v>5630.55</v>
      </c>
      <c r="P3521" s="9">
        <f>shipments[[#This Row],[Profit]]/shipments[[#This Row],[Sales Amount]]</f>
        <v>0.43634989828538218</v>
      </c>
    </row>
    <row r="3522" spans="1:16" x14ac:dyDescent="1">
      <c r="A3522" t="s">
        <v>3564</v>
      </c>
      <c r="B3522" t="s">
        <v>8044</v>
      </c>
      <c r="C3522" t="s">
        <v>8025</v>
      </c>
      <c r="D3522" t="s">
        <v>8033</v>
      </c>
      <c r="E3522" s="1">
        <v>45561</v>
      </c>
      <c r="F3522">
        <v>15914.25</v>
      </c>
      <c r="G3522">
        <v>995</v>
      </c>
      <c r="H3522" t="s">
        <v>25</v>
      </c>
      <c r="I3522" t="str">
        <f>_xlfn.XLOOKUP(shipments[[#This Row],[SPID]],people[SPID],people[Sales_person],"NA",0)</f>
        <v>Brien Boise</v>
      </c>
      <c r="J3522">
        <f>YEAR(shipments[[#This Row],[Shipdate]])</f>
        <v>2024</v>
      </c>
      <c r="K3522">
        <f>MONTH(shipments[[#This Row],[Shipdate]])</f>
        <v>9</v>
      </c>
      <c r="L3522" t="str">
        <f>TEXT(shipments[[#This Row],[Shipdate]],"mmmm")</f>
        <v>September</v>
      </c>
      <c r="M3522">
        <f>_xlfn.XLOOKUP(shipments[[#This Row],[PID]],products[PID],products[Cost_per_box],"NA",0)</f>
        <v>9.57</v>
      </c>
      <c r="N3522">
        <f>shipments[[#This Row],[Boxes]]*shipments[[#This Row],[Cost Per Box]]</f>
        <v>9522.15</v>
      </c>
      <c r="O3522">
        <f>shipments[[#This Row],[Sales Amount]]-shipments[[#This Row],[Total Cost]]</f>
        <v>6392.1</v>
      </c>
      <c r="P3522" s="9">
        <f>shipments[[#This Row],[Profit]]/shipments[[#This Row],[Sales Amount]]</f>
        <v>0.40165889061689997</v>
      </c>
    </row>
    <row r="3523" spans="1:16" x14ac:dyDescent="1">
      <c r="A3523" t="s">
        <v>3565</v>
      </c>
      <c r="B3523" t="s">
        <v>8044</v>
      </c>
      <c r="C3523" t="s">
        <v>8026</v>
      </c>
      <c r="D3523" t="s">
        <v>8035</v>
      </c>
      <c r="E3523" s="1">
        <v>44949</v>
      </c>
      <c r="F3523">
        <v>12494.25</v>
      </c>
      <c r="G3523">
        <v>1250</v>
      </c>
      <c r="H3523" t="s">
        <v>6</v>
      </c>
      <c r="I3523" t="str">
        <f>_xlfn.XLOOKUP(shipments[[#This Row],[SPID]],people[SPID],people[Sales_person],"NA",0)</f>
        <v>Brien Boise</v>
      </c>
      <c r="J3523">
        <f>YEAR(shipments[[#This Row],[Shipdate]])</f>
        <v>2023</v>
      </c>
      <c r="K3523">
        <f>MONTH(shipments[[#This Row],[Shipdate]])</f>
        <v>1</v>
      </c>
      <c r="L3523" t="str">
        <f>TEXT(shipments[[#This Row],[Shipdate]],"mmmm")</f>
        <v>January</v>
      </c>
      <c r="M3523">
        <f>_xlfn.XLOOKUP(shipments[[#This Row],[PID]],products[PID],products[Cost_per_box],"NA",0)</f>
        <v>8.43</v>
      </c>
      <c r="N3523">
        <f>shipments[[#This Row],[Boxes]]*shipments[[#This Row],[Cost Per Box]]</f>
        <v>10537.5</v>
      </c>
      <c r="O3523">
        <f>shipments[[#This Row],[Sales Amount]]-shipments[[#This Row],[Total Cost]]</f>
        <v>1956.75</v>
      </c>
      <c r="P3523" s="9">
        <f>shipments[[#This Row],[Profit]]/shipments[[#This Row],[Sales Amount]]</f>
        <v>0.15661204153910799</v>
      </c>
    </row>
    <row r="3524" spans="1:16" x14ac:dyDescent="1">
      <c r="A3524" t="s">
        <v>3566</v>
      </c>
      <c r="B3524" t="s">
        <v>8044</v>
      </c>
      <c r="C3524" t="s">
        <v>8026</v>
      </c>
      <c r="D3524" t="s">
        <v>8035</v>
      </c>
      <c r="E3524" s="1">
        <v>45034</v>
      </c>
      <c r="F3524">
        <v>3197.25</v>
      </c>
      <c r="G3524">
        <v>356</v>
      </c>
      <c r="H3524" t="s">
        <v>6</v>
      </c>
      <c r="I3524" t="str">
        <f>_xlfn.XLOOKUP(shipments[[#This Row],[SPID]],people[SPID],people[Sales_person],"NA",0)</f>
        <v>Brien Boise</v>
      </c>
      <c r="J3524">
        <f>YEAR(shipments[[#This Row],[Shipdate]])</f>
        <v>2023</v>
      </c>
      <c r="K3524">
        <f>MONTH(shipments[[#This Row],[Shipdate]])</f>
        <v>4</v>
      </c>
      <c r="L3524" t="str">
        <f>TEXT(shipments[[#This Row],[Shipdate]],"mmmm")</f>
        <v>April</v>
      </c>
      <c r="M3524">
        <f>_xlfn.XLOOKUP(shipments[[#This Row],[PID]],products[PID],products[Cost_per_box],"NA",0)</f>
        <v>8.43</v>
      </c>
      <c r="N3524">
        <f>shipments[[#This Row],[Boxes]]*shipments[[#This Row],[Cost Per Box]]</f>
        <v>3001.08</v>
      </c>
      <c r="O3524">
        <f>shipments[[#This Row],[Sales Amount]]-shipments[[#This Row],[Total Cost]]</f>
        <v>196.17000000000007</v>
      </c>
      <c r="P3524" s="9">
        <f>shipments[[#This Row],[Profit]]/shipments[[#This Row],[Sales Amount]]</f>
        <v>6.135585268590197E-2</v>
      </c>
    </row>
    <row r="3525" spans="1:16" x14ac:dyDescent="1">
      <c r="A3525" t="s">
        <v>3567</v>
      </c>
      <c r="B3525" t="s">
        <v>8044</v>
      </c>
      <c r="C3525" t="s">
        <v>8026</v>
      </c>
      <c r="D3525" t="s">
        <v>8037</v>
      </c>
      <c r="E3525" s="1">
        <v>44967</v>
      </c>
      <c r="F3525">
        <v>112.5</v>
      </c>
      <c r="G3525">
        <v>13</v>
      </c>
      <c r="H3525" t="s">
        <v>6</v>
      </c>
      <c r="I3525" t="str">
        <f>_xlfn.XLOOKUP(shipments[[#This Row],[SPID]],people[SPID],people[Sales_person],"NA",0)</f>
        <v>Brien Boise</v>
      </c>
      <c r="J3525">
        <f>YEAR(shipments[[#This Row],[Shipdate]])</f>
        <v>2023</v>
      </c>
      <c r="K3525">
        <f>MONTH(shipments[[#This Row],[Shipdate]])</f>
        <v>2</v>
      </c>
      <c r="L3525" t="str">
        <f>TEXT(shipments[[#This Row],[Shipdate]],"mmmm")</f>
        <v>February</v>
      </c>
      <c r="M3525">
        <f>_xlfn.XLOOKUP(shipments[[#This Row],[PID]],products[PID],products[Cost_per_box],"NA",0)</f>
        <v>8.43</v>
      </c>
      <c r="N3525">
        <f>shipments[[#This Row],[Boxes]]*shipments[[#This Row],[Cost Per Box]]</f>
        <v>109.59</v>
      </c>
      <c r="O3525">
        <f>shipments[[#This Row],[Sales Amount]]-shipments[[#This Row],[Total Cost]]</f>
        <v>2.9099999999999966</v>
      </c>
      <c r="P3525" s="9">
        <f>shipments[[#This Row],[Profit]]/shipments[[#This Row],[Sales Amount]]</f>
        <v>2.5866666666666635E-2</v>
      </c>
    </row>
    <row r="3526" spans="1:16" x14ac:dyDescent="1">
      <c r="A3526" t="s">
        <v>3568</v>
      </c>
      <c r="B3526" t="s">
        <v>8044</v>
      </c>
      <c r="C3526" t="s">
        <v>8026</v>
      </c>
      <c r="D3526" t="s">
        <v>8037</v>
      </c>
      <c r="E3526" s="1">
        <v>45412</v>
      </c>
      <c r="F3526">
        <v>6158.25</v>
      </c>
      <c r="G3526">
        <v>880</v>
      </c>
      <c r="H3526" t="s">
        <v>6</v>
      </c>
      <c r="I3526" t="str">
        <f>_xlfn.XLOOKUP(shipments[[#This Row],[SPID]],people[SPID],people[Sales_person],"NA",0)</f>
        <v>Brien Boise</v>
      </c>
      <c r="J3526">
        <f>YEAR(shipments[[#This Row],[Shipdate]])</f>
        <v>2024</v>
      </c>
      <c r="K3526">
        <f>MONTH(shipments[[#This Row],[Shipdate]])</f>
        <v>4</v>
      </c>
      <c r="L3526" t="str">
        <f>TEXT(shipments[[#This Row],[Shipdate]],"mmmm")</f>
        <v>April</v>
      </c>
      <c r="M3526">
        <f>_xlfn.XLOOKUP(shipments[[#This Row],[PID]],products[PID],products[Cost_per_box],"NA",0)</f>
        <v>8.43</v>
      </c>
      <c r="N3526">
        <f>shipments[[#This Row],[Boxes]]*shipments[[#This Row],[Cost Per Box]]</f>
        <v>7418.4</v>
      </c>
      <c r="O3526">
        <f>shipments[[#This Row],[Sales Amount]]-shipments[[#This Row],[Total Cost]]</f>
        <v>-1260.1499999999996</v>
      </c>
      <c r="P3526" s="9">
        <f>shipments[[#This Row],[Profit]]/shipments[[#This Row],[Sales Amount]]</f>
        <v>-0.20462793813177438</v>
      </c>
    </row>
    <row r="3527" spans="1:16" x14ac:dyDescent="1">
      <c r="A3527" t="s">
        <v>3569</v>
      </c>
      <c r="B3527" t="s">
        <v>8044</v>
      </c>
      <c r="C3527" t="s">
        <v>8027</v>
      </c>
      <c r="D3527" t="s">
        <v>8035</v>
      </c>
      <c r="E3527" s="1">
        <v>45092</v>
      </c>
      <c r="F3527">
        <v>11470.5</v>
      </c>
      <c r="G3527">
        <v>1043</v>
      </c>
      <c r="H3527" t="s">
        <v>6</v>
      </c>
      <c r="I3527" t="str">
        <f>_xlfn.XLOOKUP(shipments[[#This Row],[SPID]],people[SPID],people[Sales_person],"NA",0)</f>
        <v>Brien Boise</v>
      </c>
      <c r="J3527">
        <f>YEAR(shipments[[#This Row],[Shipdate]])</f>
        <v>2023</v>
      </c>
      <c r="K3527">
        <f>MONTH(shipments[[#This Row],[Shipdate]])</f>
        <v>6</v>
      </c>
      <c r="L3527" t="str">
        <f>TEXT(shipments[[#This Row],[Shipdate]],"mmmm")</f>
        <v>June</v>
      </c>
      <c r="M3527">
        <f>_xlfn.XLOOKUP(shipments[[#This Row],[PID]],products[PID],products[Cost_per_box],"NA",0)</f>
        <v>6.8</v>
      </c>
      <c r="N3527">
        <f>shipments[[#This Row],[Boxes]]*shipments[[#This Row],[Cost Per Box]]</f>
        <v>7092.4</v>
      </c>
      <c r="O3527">
        <f>shipments[[#This Row],[Sales Amount]]-shipments[[#This Row],[Total Cost]]</f>
        <v>4378.1000000000004</v>
      </c>
      <c r="P3527" s="9">
        <f>shipments[[#This Row],[Profit]]/shipments[[#This Row],[Sales Amount]]</f>
        <v>0.38168344884704247</v>
      </c>
    </row>
    <row r="3528" spans="1:16" x14ac:dyDescent="1">
      <c r="A3528" t="s">
        <v>3570</v>
      </c>
      <c r="B3528" t="s">
        <v>8044</v>
      </c>
      <c r="C3528" t="s">
        <v>8027</v>
      </c>
      <c r="D3528" t="s">
        <v>8033</v>
      </c>
      <c r="E3528" s="1">
        <v>45149</v>
      </c>
      <c r="F3528">
        <v>13342.5</v>
      </c>
      <c r="G3528">
        <v>1213</v>
      </c>
      <c r="H3528" t="s">
        <v>6</v>
      </c>
      <c r="I3528" t="str">
        <f>_xlfn.XLOOKUP(shipments[[#This Row],[SPID]],people[SPID],people[Sales_person],"NA",0)</f>
        <v>Brien Boise</v>
      </c>
      <c r="J3528">
        <f>YEAR(shipments[[#This Row],[Shipdate]])</f>
        <v>2023</v>
      </c>
      <c r="K3528">
        <f>MONTH(shipments[[#This Row],[Shipdate]])</f>
        <v>8</v>
      </c>
      <c r="L3528" t="str">
        <f>TEXT(shipments[[#This Row],[Shipdate]],"mmmm")</f>
        <v>August</v>
      </c>
      <c r="M3528">
        <f>_xlfn.XLOOKUP(shipments[[#This Row],[PID]],products[PID],products[Cost_per_box],"NA",0)</f>
        <v>6.8</v>
      </c>
      <c r="N3528">
        <f>shipments[[#This Row],[Boxes]]*shipments[[#This Row],[Cost Per Box]]</f>
        <v>8248.4</v>
      </c>
      <c r="O3528">
        <f>shipments[[#This Row],[Sales Amount]]-shipments[[#This Row],[Total Cost]]</f>
        <v>5094.1000000000004</v>
      </c>
      <c r="P3528" s="9">
        <f>shipments[[#This Row],[Profit]]/shipments[[#This Row],[Sales Amount]]</f>
        <v>0.38179501592655052</v>
      </c>
    </row>
    <row r="3529" spans="1:16" x14ac:dyDescent="1">
      <c r="A3529" t="s">
        <v>3571</v>
      </c>
      <c r="B3529" t="s">
        <v>8044</v>
      </c>
      <c r="C3529" t="s">
        <v>8028</v>
      </c>
      <c r="D3529" t="s">
        <v>8037</v>
      </c>
      <c r="E3529" s="1">
        <v>45363</v>
      </c>
      <c r="F3529">
        <v>8403.75</v>
      </c>
      <c r="G3529">
        <v>312</v>
      </c>
      <c r="H3529" t="s">
        <v>6</v>
      </c>
      <c r="I3529" t="str">
        <f>_xlfn.XLOOKUP(shipments[[#This Row],[SPID]],people[SPID],people[Sales_person],"NA",0)</f>
        <v>Brien Boise</v>
      </c>
      <c r="J3529">
        <f>YEAR(shipments[[#This Row],[Shipdate]])</f>
        <v>2024</v>
      </c>
      <c r="K3529">
        <f>MONTH(shipments[[#This Row],[Shipdate]])</f>
        <v>3</v>
      </c>
      <c r="L3529" t="str">
        <f>TEXT(shipments[[#This Row],[Shipdate]],"mmmm")</f>
        <v>March</v>
      </c>
      <c r="M3529">
        <f>_xlfn.XLOOKUP(shipments[[#This Row],[PID]],products[PID],products[Cost_per_box],"NA",0)</f>
        <v>5.04</v>
      </c>
      <c r="N3529">
        <f>shipments[[#This Row],[Boxes]]*shipments[[#This Row],[Cost Per Box]]</f>
        <v>1572.48</v>
      </c>
      <c r="O3529">
        <f>shipments[[#This Row],[Sales Amount]]-shipments[[#This Row],[Total Cost]]</f>
        <v>6831.27</v>
      </c>
      <c r="P3529" s="9">
        <f>shipments[[#This Row],[Profit]]/shipments[[#This Row],[Sales Amount]]</f>
        <v>0.81288353413654624</v>
      </c>
    </row>
    <row r="3530" spans="1:16" x14ac:dyDescent="1">
      <c r="A3530" t="s">
        <v>3572</v>
      </c>
      <c r="B3530" t="s">
        <v>8044</v>
      </c>
      <c r="C3530" t="s">
        <v>8029</v>
      </c>
      <c r="D3530" t="s">
        <v>8032</v>
      </c>
      <c r="E3530" s="1">
        <v>45327</v>
      </c>
      <c r="F3530">
        <v>3487.5</v>
      </c>
      <c r="G3530">
        <v>436</v>
      </c>
      <c r="H3530" t="s">
        <v>6</v>
      </c>
      <c r="I3530" t="str">
        <f>_xlfn.XLOOKUP(shipments[[#This Row],[SPID]],people[SPID],people[Sales_person],"NA",0)</f>
        <v>Brien Boise</v>
      </c>
      <c r="J3530">
        <f>YEAR(shipments[[#This Row],[Shipdate]])</f>
        <v>2024</v>
      </c>
      <c r="K3530">
        <f>MONTH(shipments[[#This Row],[Shipdate]])</f>
        <v>2</v>
      </c>
      <c r="L3530" t="str">
        <f>TEXT(shipments[[#This Row],[Shipdate]],"mmmm")</f>
        <v>February</v>
      </c>
      <c r="M3530">
        <f>_xlfn.XLOOKUP(shipments[[#This Row],[PID]],products[PID],products[Cost_per_box],"NA",0)</f>
        <v>2.76</v>
      </c>
      <c r="N3530">
        <f>shipments[[#This Row],[Boxes]]*shipments[[#This Row],[Cost Per Box]]</f>
        <v>1203.3599999999999</v>
      </c>
      <c r="O3530">
        <f>shipments[[#This Row],[Sales Amount]]-shipments[[#This Row],[Total Cost]]</f>
        <v>2284.1400000000003</v>
      </c>
      <c r="P3530" s="9">
        <f>shipments[[#This Row],[Profit]]/shipments[[#This Row],[Sales Amount]]</f>
        <v>0.65495053763440869</v>
      </c>
    </row>
    <row r="3531" spans="1:16" x14ac:dyDescent="1">
      <c r="A3531" t="s">
        <v>3573</v>
      </c>
      <c r="B3531" t="s">
        <v>8044</v>
      </c>
      <c r="C3531" t="s">
        <v>8030</v>
      </c>
      <c r="D3531" t="s">
        <v>8034</v>
      </c>
      <c r="E3531" s="1">
        <v>45216</v>
      </c>
      <c r="F3531">
        <v>4151.25</v>
      </c>
      <c r="G3531">
        <v>594</v>
      </c>
      <c r="H3531" t="s">
        <v>6</v>
      </c>
      <c r="I3531" t="str">
        <f>_xlfn.XLOOKUP(shipments[[#This Row],[SPID]],people[SPID],people[Sales_person],"NA",0)</f>
        <v>Brien Boise</v>
      </c>
      <c r="J3531">
        <f>YEAR(shipments[[#This Row],[Shipdate]])</f>
        <v>2023</v>
      </c>
      <c r="K3531">
        <f>MONTH(shipments[[#This Row],[Shipdate]])</f>
        <v>10</v>
      </c>
      <c r="L3531" t="str">
        <f>TEXT(shipments[[#This Row],[Shipdate]],"mmmm")</f>
        <v>October</v>
      </c>
      <c r="M3531">
        <f>_xlfn.XLOOKUP(shipments[[#This Row],[PID]],products[PID],products[Cost_per_box],"NA",0)</f>
        <v>3.32</v>
      </c>
      <c r="N3531">
        <f>shipments[[#This Row],[Boxes]]*shipments[[#This Row],[Cost Per Box]]</f>
        <v>1972.08</v>
      </c>
      <c r="O3531">
        <f>shipments[[#This Row],[Sales Amount]]-shipments[[#This Row],[Total Cost]]</f>
        <v>2179.17</v>
      </c>
      <c r="P3531" s="9">
        <f>shipments[[#This Row],[Profit]]/shipments[[#This Row],[Sales Amount]]</f>
        <v>0.52494308943089429</v>
      </c>
    </row>
    <row r="3532" spans="1:16" x14ac:dyDescent="1">
      <c r="A3532" t="s">
        <v>3574</v>
      </c>
      <c r="B3532" t="s">
        <v>8044</v>
      </c>
      <c r="C3532" t="s">
        <v>8030</v>
      </c>
      <c r="D3532" t="s">
        <v>8037</v>
      </c>
      <c r="E3532" s="1">
        <v>45204</v>
      </c>
      <c r="F3532">
        <v>4585.5</v>
      </c>
      <c r="G3532">
        <v>417</v>
      </c>
      <c r="H3532" t="s">
        <v>6</v>
      </c>
      <c r="I3532" t="str">
        <f>_xlfn.XLOOKUP(shipments[[#This Row],[SPID]],people[SPID],people[Sales_person],"NA",0)</f>
        <v>Brien Boise</v>
      </c>
      <c r="J3532">
        <f>YEAR(shipments[[#This Row],[Shipdate]])</f>
        <v>2023</v>
      </c>
      <c r="K3532">
        <f>MONTH(shipments[[#This Row],[Shipdate]])</f>
        <v>10</v>
      </c>
      <c r="L3532" t="str">
        <f>TEXT(shipments[[#This Row],[Shipdate]],"mmmm")</f>
        <v>October</v>
      </c>
      <c r="M3532">
        <f>_xlfn.XLOOKUP(shipments[[#This Row],[PID]],products[PID],products[Cost_per_box],"NA",0)</f>
        <v>3.32</v>
      </c>
      <c r="N3532">
        <f>shipments[[#This Row],[Boxes]]*shipments[[#This Row],[Cost Per Box]]</f>
        <v>1384.4399999999998</v>
      </c>
      <c r="O3532">
        <f>shipments[[#This Row],[Sales Amount]]-shipments[[#This Row],[Total Cost]]</f>
        <v>3201.0600000000004</v>
      </c>
      <c r="P3532" s="9">
        <f>shipments[[#This Row],[Profit]]/shipments[[#This Row],[Sales Amount]]</f>
        <v>0.69808308799476615</v>
      </c>
    </row>
    <row r="3533" spans="1:16" x14ac:dyDescent="1">
      <c r="A3533" t="s">
        <v>3575</v>
      </c>
      <c r="B3533" t="s">
        <v>8044</v>
      </c>
      <c r="C3533" t="s">
        <v>8030</v>
      </c>
      <c r="D3533" t="s">
        <v>8036</v>
      </c>
      <c r="E3533" s="1">
        <v>45244</v>
      </c>
      <c r="F3533">
        <v>409.5</v>
      </c>
      <c r="G3533">
        <v>38</v>
      </c>
      <c r="H3533" t="s">
        <v>6</v>
      </c>
      <c r="I3533" t="str">
        <f>_xlfn.XLOOKUP(shipments[[#This Row],[SPID]],people[SPID],people[Sales_person],"NA",0)</f>
        <v>Brien Boise</v>
      </c>
      <c r="J3533">
        <f>YEAR(shipments[[#This Row],[Shipdate]])</f>
        <v>2023</v>
      </c>
      <c r="K3533">
        <f>MONTH(shipments[[#This Row],[Shipdate]])</f>
        <v>11</v>
      </c>
      <c r="L3533" t="str">
        <f>TEXT(shipments[[#This Row],[Shipdate]],"mmmm")</f>
        <v>November</v>
      </c>
      <c r="M3533">
        <f>_xlfn.XLOOKUP(shipments[[#This Row],[PID]],products[PID],products[Cost_per_box],"NA",0)</f>
        <v>3.32</v>
      </c>
      <c r="N3533">
        <f>shipments[[#This Row],[Boxes]]*shipments[[#This Row],[Cost Per Box]]</f>
        <v>126.16</v>
      </c>
      <c r="O3533">
        <f>shipments[[#This Row],[Sales Amount]]-shipments[[#This Row],[Total Cost]]</f>
        <v>283.34000000000003</v>
      </c>
      <c r="P3533" s="9">
        <f>shipments[[#This Row],[Profit]]/shipments[[#This Row],[Sales Amount]]</f>
        <v>0.69191697191697199</v>
      </c>
    </row>
    <row r="3534" spans="1:16" x14ac:dyDescent="1">
      <c r="A3534" t="s">
        <v>3576</v>
      </c>
      <c r="B3534" t="s">
        <v>8044</v>
      </c>
      <c r="C3534" t="s">
        <v>8030</v>
      </c>
      <c r="D3534" t="s">
        <v>8034</v>
      </c>
      <c r="E3534" s="1">
        <v>45561</v>
      </c>
      <c r="F3534">
        <v>4403.25</v>
      </c>
      <c r="G3534">
        <v>551</v>
      </c>
      <c r="H3534" t="s">
        <v>25</v>
      </c>
      <c r="I3534" t="str">
        <f>_xlfn.XLOOKUP(shipments[[#This Row],[SPID]],people[SPID],people[Sales_person],"NA",0)</f>
        <v>Brien Boise</v>
      </c>
      <c r="J3534">
        <f>YEAR(shipments[[#This Row],[Shipdate]])</f>
        <v>2024</v>
      </c>
      <c r="K3534">
        <f>MONTH(shipments[[#This Row],[Shipdate]])</f>
        <v>9</v>
      </c>
      <c r="L3534" t="str">
        <f>TEXT(shipments[[#This Row],[Shipdate]],"mmmm")</f>
        <v>September</v>
      </c>
      <c r="M3534">
        <f>_xlfn.XLOOKUP(shipments[[#This Row],[PID]],products[PID],products[Cost_per_box],"NA",0)</f>
        <v>3.32</v>
      </c>
      <c r="N3534">
        <f>shipments[[#This Row],[Boxes]]*shipments[[#This Row],[Cost Per Box]]</f>
        <v>1829.32</v>
      </c>
      <c r="O3534">
        <f>shipments[[#This Row],[Sales Amount]]-shipments[[#This Row],[Total Cost]]</f>
        <v>2573.9300000000003</v>
      </c>
      <c r="P3534" s="9">
        <f>shipments[[#This Row],[Profit]]/shipments[[#This Row],[Sales Amount]]</f>
        <v>0.58455231930960094</v>
      </c>
    </row>
    <row r="3535" spans="1:16" x14ac:dyDescent="1">
      <c r="A3535" t="s">
        <v>3577</v>
      </c>
      <c r="B3535" t="s">
        <v>8044</v>
      </c>
      <c r="C3535" t="s">
        <v>8031</v>
      </c>
      <c r="D3535" t="s">
        <v>8036</v>
      </c>
      <c r="E3535" s="1">
        <v>44967</v>
      </c>
      <c r="F3535">
        <v>6844.5</v>
      </c>
      <c r="G3535">
        <v>343</v>
      </c>
      <c r="H3535" t="s">
        <v>6</v>
      </c>
      <c r="I3535" t="str">
        <f>_xlfn.XLOOKUP(shipments[[#This Row],[SPID]],people[SPID],people[Sales_person],"NA",0)</f>
        <v>Brien Boise</v>
      </c>
      <c r="J3535">
        <f>YEAR(shipments[[#This Row],[Shipdate]])</f>
        <v>2023</v>
      </c>
      <c r="K3535">
        <f>MONTH(shipments[[#This Row],[Shipdate]])</f>
        <v>2</v>
      </c>
      <c r="L3535" t="str">
        <f>TEXT(shipments[[#This Row],[Shipdate]],"mmmm")</f>
        <v>February</v>
      </c>
      <c r="M3535">
        <f>_xlfn.XLOOKUP(shipments[[#This Row],[PID]],products[PID],products[Cost_per_box],"NA",0)</f>
        <v>2.65</v>
      </c>
      <c r="N3535">
        <f>shipments[[#This Row],[Boxes]]*shipments[[#This Row],[Cost Per Box]]</f>
        <v>908.94999999999993</v>
      </c>
      <c r="O3535">
        <f>shipments[[#This Row],[Sales Amount]]-shipments[[#This Row],[Total Cost]]</f>
        <v>5935.55</v>
      </c>
      <c r="P3535" s="9">
        <f>shipments[[#This Row],[Profit]]/shipments[[#This Row],[Sales Amount]]</f>
        <v>0.867199941558916</v>
      </c>
    </row>
    <row r="3536" spans="1:16" x14ac:dyDescent="1">
      <c r="A3536" t="s">
        <v>3578</v>
      </c>
      <c r="B3536" t="s">
        <v>8044</v>
      </c>
      <c r="C3536" t="s">
        <v>8031</v>
      </c>
      <c r="D3536" t="s">
        <v>8036</v>
      </c>
      <c r="E3536" s="1">
        <v>45219</v>
      </c>
      <c r="F3536">
        <v>9173.25</v>
      </c>
      <c r="G3536">
        <v>483</v>
      </c>
      <c r="H3536" t="s">
        <v>6</v>
      </c>
      <c r="I3536" t="str">
        <f>_xlfn.XLOOKUP(shipments[[#This Row],[SPID]],people[SPID],people[Sales_person],"NA",0)</f>
        <v>Brien Boise</v>
      </c>
      <c r="J3536">
        <f>YEAR(shipments[[#This Row],[Shipdate]])</f>
        <v>2023</v>
      </c>
      <c r="K3536">
        <f>MONTH(shipments[[#This Row],[Shipdate]])</f>
        <v>10</v>
      </c>
      <c r="L3536" t="str">
        <f>TEXT(shipments[[#This Row],[Shipdate]],"mmmm")</f>
        <v>October</v>
      </c>
      <c r="M3536">
        <f>_xlfn.XLOOKUP(shipments[[#This Row],[PID]],products[PID],products[Cost_per_box],"NA",0)</f>
        <v>2.65</v>
      </c>
      <c r="N3536">
        <f>shipments[[#This Row],[Boxes]]*shipments[[#This Row],[Cost Per Box]]</f>
        <v>1279.95</v>
      </c>
      <c r="O3536">
        <f>shipments[[#This Row],[Sales Amount]]-shipments[[#This Row],[Total Cost]]</f>
        <v>7893.3</v>
      </c>
      <c r="P3536" s="9">
        <f>shipments[[#This Row],[Profit]]/shipments[[#This Row],[Sales Amount]]</f>
        <v>0.86046929932139649</v>
      </c>
    </row>
    <row r="3537" spans="1:16" x14ac:dyDescent="1">
      <c r="A3537" t="s">
        <v>3579</v>
      </c>
      <c r="B3537" t="s">
        <v>8044</v>
      </c>
      <c r="C3537" t="s">
        <v>8010</v>
      </c>
      <c r="D3537" t="s">
        <v>8033</v>
      </c>
      <c r="E3537" s="1">
        <v>45475</v>
      </c>
      <c r="F3537">
        <v>186.75</v>
      </c>
      <c r="G3537">
        <v>14</v>
      </c>
      <c r="H3537" t="s">
        <v>17</v>
      </c>
      <c r="I3537" t="str">
        <f>_xlfn.XLOOKUP(shipments[[#This Row],[SPID]],people[SPID],people[Sales_person],"NA",0)</f>
        <v>Brien Boise</v>
      </c>
      <c r="J3537">
        <f>YEAR(shipments[[#This Row],[Shipdate]])</f>
        <v>2024</v>
      </c>
      <c r="K3537">
        <f>MONTH(shipments[[#This Row],[Shipdate]])</f>
        <v>7</v>
      </c>
      <c r="L3537" t="str">
        <f>TEXT(shipments[[#This Row],[Shipdate]],"mmmm")</f>
        <v>July</v>
      </c>
      <c r="M3537">
        <f>_xlfn.XLOOKUP(shipments[[#This Row],[PID]],products[PID],products[Cost_per_box],"NA",0)</f>
        <v>5.26</v>
      </c>
      <c r="N3537">
        <f>shipments[[#This Row],[Boxes]]*shipments[[#This Row],[Cost Per Box]]</f>
        <v>73.64</v>
      </c>
      <c r="O3537">
        <f>shipments[[#This Row],[Sales Amount]]-shipments[[#This Row],[Total Cost]]</f>
        <v>113.11</v>
      </c>
      <c r="P3537" s="9">
        <f>shipments[[#This Row],[Profit]]/shipments[[#This Row],[Sales Amount]]</f>
        <v>0.60567603748326637</v>
      </c>
    </row>
    <row r="3538" spans="1:16" x14ac:dyDescent="1">
      <c r="A3538" t="s">
        <v>3580</v>
      </c>
      <c r="B3538" t="s">
        <v>8044</v>
      </c>
      <c r="C3538" t="s">
        <v>8010</v>
      </c>
      <c r="D3538" t="s">
        <v>8033</v>
      </c>
      <c r="E3538" s="1">
        <v>45223</v>
      </c>
      <c r="F3538">
        <v>4558.5</v>
      </c>
      <c r="G3538">
        <v>351</v>
      </c>
      <c r="H3538" t="s">
        <v>6</v>
      </c>
      <c r="I3538" t="str">
        <f>_xlfn.XLOOKUP(shipments[[#This Row],[SPID]],people[SPID],people[Sales_person],"NA",0)</f>
        <v>Brien Boise</v>
      </c>
      <c r="J3538">
        <f>YEAR(shipments[[#This Row],[Shipdate]])</f>
        <v>2023</v>
      </c>
      <c r="K3538">
        <f>MONTH(shipments[[#This Row],[Shipdate]])</f>
        <v>10</v>
      </c>
      <c r="L3538" t="str">
        <f>TEXT(shipments[[#This Row],[Shipdate]],"mmmm")</f>
        <v>October</v>
      </c>
      <c r="M3538">
        <f>_xlfn.XLOOKUP(shipments[[#This Row],[PID]],products[PID],products[Cost_per_box],"NA",0)</f>
        <v>5.26</v>
      </c>
      <c r="N3538">
        <f>shipments[[#This Row],[Boxes]]*shipments[[#This Row],[Cost Per Box]]</f>
        <v>1846.26</v>
      </c>
      <c r="O3538">
        <f>shipments[[#This Row],[Sales Amount]]-shipments[[#This Row],[Total Cost]]</f>
        <v>2712.24</v>
      </c>
      <c r="P3538" s="9">
        <f>shipments[[#This Row],[Profit]]/shipments[[#This Row],[Sales Amount]]</f>
        <v>0.59498519249753201</v>
      </c>
    </row>
    <row r="3539" spans="1:16" x14ac:dyDescent="1">
      <c r="A3539" t="s">
        <v>3581</v>
      </c>
      <c r="B3539" t="s">
        <v>8044</v>
      </c>
      <c r="C3539" t="s">
        <v>8011</v>
      </c>
      <c r="D3539" t="s">
        <v>8032</v>
      </c>
      <c r="E3539" s="1">
        <v>45330</v>
      </c>
      <c r="F3539">
        <v>463.5</v>
      </c>
      <c r="G3539">
        <v>36</v>
      </c>
      <c r="H3539" t="s">
        <v>39</v>
      </c>
      <c r="I3539" t="str">
        <f>_xlfn.XLOOKUP(shipments[[#This Row],[SPID]],people[SPID],people[Sales_person],"NA",0)</f>
        <v>Brien Boise</v>
      </c>
      <c r="J3539">
        <f>YEAR(shipments[[#This Row],[Shipdate]])</f>
        <v>2024</v>
      </c>
      <c r="K3539">
        <f>MONTH(shipments[[#This Row],[Shipdate]])</f>
        <v>2</v>
      </c>
      <c r="L3539" t="str">
        <f>TEXT(shipments[[#This Row],[Shipdate]],"mmmm")</f>
        <v>February</v>
      </c>
      <c r="M3539">
        <f>_xlfn.XLOOKUP(shipments[[#This Row],[PID]],products[PID],products[Cost_per_box],"NA",0)</f>
        <v>7.48</v>
      </c>
      <c r="N3539">
        <f>shipments[[#This Row],[Boxes]]*shipments[[#This Row],[Cost Per Box]]</f>
        <v>269.28000000000003</v>
      </c>
      <c r="O3539">
        <f>shipments[[#This Row],[Sales Amount]]-shipments[[#This Row],[Total Cost]]</f>
        <v>194.21999999999997</v>
      </c>
      <c r="P3539" s="9">
        <f>shipments[[#This Row],[Profit]]/shipments[[#This Row],[Sales Amount]]</f>
        <v>0.41902912621359217</v>
      </c>
    </row>
    <row r="3540" spans="1:16" x14ac:dyDescent="1">
      <c r="A3540" t="s">
        <v>3582</v>
      </c>
      <c r="B3540" t="s">
        <v>8044</v>
      </c>
      <c r="C3540" t="s">
        <v>8011</v>
      </c>
      <c r="D3540" t="s">
        <v>8033</v>
      </c>
      <c r="E3540" s="1">
        <v>45085</v>
      </c>
      <c r="F3540">
        <v>2891.25</v>
      </c>
      <c r="G3540">
        <v>181</v>
      </c>
      <c r="H3540" t="s">
        <v>6</v>
      </c>
      <c r="I3540" t="str">
        <f>_xlfn.XLOOKUP(shipments[[#This Row],[SPID]],people[SPID],people[Sales_person],"NA",0)</f>
        <v>Brien Boise</v>
      </c>
      <c r="J3540">
        <f>YEAR(shipments[[#This Row],[Shipdate]])</f>
        <v>2023</v>
      </c>
      <c r="K3540">
        <f>MONTH(shipments[[#This Row],[Shipdate]])</f>
        <v>6</v>
      </c>
      <c r="L3540" t="str">
        <f>TEXT(shipments[[#This Row],[Shipdate]],"mmmm")</f>
        <v>June</v>
      </c>
      <c r="M3540">
        <f>_xlfn.XLOOKUP(shipments[[#This Row],[PID]],products[PID],products[Cost_per_box],"NA",0)</f>
        <v>7.48</v>
      </c>
      <c r="N3540">
        <f>shipments[[#This Row],[Boxes]]*shipments[[#This Row],[Cost Per Box]]</f>
        <v>1353.88</v>
      </c>
      <c r="O3540">
        <f>shipments[[#This Row],[Sales Amount]]-shipments[[#This Row],[Total Cost]]</f>
        <v>1537.37</v>
      </c>
      <c r="P3540" s="9">
        <f>shipments[[#This Row],[Profit]]/shipments[[#This Row],[Sales Amount]]</f>
        <v>0.53173194984868133</v>
      </c>
    </row>
    <row r="3541" spans="1:16" x14ac:dyDescent="1">
      <c r="A3541" t="s">
        <v>3583</v>
      </c>
      <c r="B3541" t="s">
        <v>8044</v>
      </c>
      <c r="C3541" t="s">
        <v>8012</v>
      </c>
      <c r="D3541" t="s">
        <v>8032</v>
      </c>
      <c r="E3541" s="1">
        <v>45210</v>
      </c>
      <c r="F3541">
        <v>13437</v>
      </c>
      <c r="G3541">
        <v>1344</v>
      </c>
      <c r="H3541" t="s">
        <v>6</v>
      </c>
      <c r="I3541" t="str">
        <f>_xlfn.XLOOKUP(shipments[[#This Row],[SPID]],people[SPID],people[Sales_person],"NA",0)</f>
        <v>Brien Boise</v>
      </c>
      <c r="J3541">
        <f>YEAR(shipments[[#This Row],[Shipdate]])</f>
        <v>2023</v>
      </c>
      <c r="K3541">
        <f>MONTH(shipments[[#This Row],[Shipdate]])</f>
        <v>10</v>
      </c>
      <c r="L3541" t="str">
        <f>TEXT(shipments[[#This Row],[Shipdate]],"mmmm")</f>
        <v>October</v>
      </c>
      <c r="M3541">
        <f>_xlfn.XLOOKUP(shipments[[#This Row],[PID]],products[PID],products[Cost_per_box],"NA",0)</f>
        <v>5.15</v>
      </c>
      <c r="N3541">
        <f>shipments[[#This Row],[Boxes]]*shipments[[#This Row],[Cost Per Box]]</f>
        <v>6921.6</v>
      </c>
      <c r="O3541">
        <f>shipments[[#This Row],[Sales Amount]]-shipments[[#This Row],[Total Cost]]</f>
        <v>6515.4</v>
      </c>
      <c r="P3541" s="9">
        <f>shipments[[#This Row],[Profit]]/shipments[[#This Row],[Sales Amount]]</f>
        <v>0.48488501897745029</v>
      </c>
    </row>
    <row r="3542" spans="1:16" x14ac:dyDescent="1">
      <c r="A3542" t="s">
        <v>3584</v>
      </c>
      <c r="B3542" t="s">
        <v>8044</v>
      </c>
      <c r="C3542" t="s">
        <v>8012</v>
      </c>
      <c r="D3542" t="s">
        <v>8033</v>
      </c>
      <c r="E3542" s="1">
        <v>44957</v>
      </c>
      <c r="F3542">
        <v>5404.5</v>
      </c>
      <c r="G3542">
        <v>451</v>
      </c>
      <c r="H3542" t="s">
        <v>6</v>
      </c>
      <c r="I3542" t="str">
        <f>_xlfn.XLOOKUP(shipments[[#This Row],[SPID]],people[SPID],people[Sales_person],"NA",0)</f>
        <v>Brien Boise</v>
      </c>
      <c r="J3542">
        <f>YEAR(shipments[[#This Row],[Shipdate]])</f>
        <v>2023</v>
      </c>
      <c r="K3542">
        <f>MONTH(shipments[[#This Row],[Shipdate]])</f>
        <v>1</v>
      </c>
      <c r="L3542" t="str">
        <f>TEXT(shipments[[#This Row],[Shipdate]],"mmmm")</f>
        <v>January</v>
      </c>
      <c r="M3542">
        <f>_xlfn.XLOOKUP(shipments[[#This Row],[PID]],products[PID],products[Cost_per_box],"NA",0)</f>
        <v>5.15</v>
      </c>
      <c r="N3542">
        <f>shipments[[#This Row],[Boxes]]*shipments[[#This Row],[Cost Per Box]]</f>
        <v>2322.65</v>
      </c>
      <c r="O3542">
        <f>shipments[[#This Row],[Sales Amount]]-shipments[[#This Row],[Total Cost]]</f>
        <v>3081.85</v>
      </c>
      <c r="P3542" s="9">
        <f>shipments[[#This Row],[Profit]]/shipments[[#This Row],[Sales Amount]]</f>
        <v>0.57023776482560828</v>
      </c>
    </row>
    <row r="3543" spans="1:16" x14ac:dyDescent="1">
      <c r="A3543" t="s">
        <v>3585</v>
      </c>
      <c r="B3543" t="s">
        <v>8044</v>
      </c>
      <c r="C3543" t="s">
        <v>8013</v>
      </c>
      <c r="D3543" t="s">
        <v>8032</v>
      </c>
      <c r="E3543" s="1">
        <v>45539</v>
      </c>
      <c r="F3543">
        <v>6666.75</v>
      </c>
      <c r="G3543">
        <v>741</v>
      </c>
      <c r="H3543" t="s">
        <v>25</v>
      </c>
      <c r="I3543" t="str">
        <f>_xlfn.XLOOKUP(shipments[[#This Row],[SPID]],people[SPID],people[Sales_person],"NA",0)</f>
        <v>Brien Boise</v>
      </c>
      <c r="J3543">
        <f>YEAR(shipments[[#This Row],[Shipdate]])</f>
        <v>2024</v>
      </c>
      <c r="K3543">
        <f>MONTH(shipments[[#This Row],[Shipdate]])</f>
        <v>9</v>
      </c>
      <c r="L3543" t="str">
        <f>TEXT(shipments[[#This Row],[Shipdate]],"mmmm")</f>
        <v>September</v>
      </c>
      <c r="M3543">
        <f>_xlfn.XLOOKUP(shipments[[#This Row],[PID]],products[PID],products[Cost_per_box],"NA",0)</f>
        <v>3.85</v>
      </c>
      <c r="N3543">
        <f>shipments[[#This Row],[Boxes]]*shipments[[#This Row],[Cost Per Box]]</f>
        <v>2852.85</v>
      </c>
      <c r="O3543">
        <f>shipments[[#This Row],[Sales Amount]]-shipments[[#This Row],[Total Cost]]</f>
        <v>3813.9</v>
      </c>
      <c r="P3543" s="9">
        <f>shipments[[#This Row],[Profit]]/shipments[[#This Row],[Sales Amount]]</f>
        <v>0.57207784902688719</v>
      </c>
    </row>
    <row r="3544" spans="1:16" x14ac:dyDescent="1">
      <c r="A3544" t="s">
        <v>3586</v>
      </c>
      <c r="B3544" t="s">
        <v>8044</v>
      </c>
      <c r="C3544" t="s">
        <v>8013</v>
      </c>
      <c r="D3544" t="s">
        <v>8037</v>
      </c>
      <c r="E3544" s="1">
        <v>45483</v>
      </c>
      <c r="F3544">
        <v>3822.75</v>
      </c>
      <c r="G3544">
        <v>478</v>
      </c>
      <c r="H3544" t="s">
        <v>17</v>
      </c>
      <c r="I3544" t="str">
        <f>_xlfn.XLOOKUP(shipments[[#This Row],[SPID]],people[SPID],people[Sales_person],"NA",0)</f>
        <v>Brien Boise</v>
      </c>
      <c r="J3544">
        <f>YEAR(shipments[[#This Row],[Shipdate]])</f>
        <v>2024</v>
      </c>
      <c r="K3544">
        <f>MONTH(shipments[[#This Row],[Shipdate]])</f>
        <v>7</v>
      </c>
      <c r="L3544" t="str">
        <f>TEXT(shipments[[#This Row],[Shipdate]],"mmmm")</f>
        <v>July</v>
      </c>
      <c r="M3544">
        <f>_xlfn.XLOOKUP(shipments[[#This Row],[PID]],products[PID],products[Cost_per_box],"NA",0)</f>
        <v>3.85</v>
      </c>
      <c r="N3544">
        <f>shipments[[#This Row],[Boxes]]*shipments[[#This Row],[Cost Per Box]]</f>
        <v>1840.3</v>
      </c>
      <c r="O3544">
        <f>shipments[[#This Row],[Sales Amount]]-shipments[[#This Row],[Total Cost]]</f>
        <v>1982.45</v>
      </c>
      <c r="P3544" s="9">
        <f>shipments[[#This Row],[Profit]]/shipments[[#This Row],[Sales Amount]]</f>
        <v>0.51859263619122364</v>
      </c>
    </row>
    <row r="3545" spans="1:16" x14ac:dyDescent="1">
      <c r="A3545" t="s">
        <v>3587</v>
      </c>
      <c r="B3545" t="s">
        <v>8044</v>
      </c>
      <c r="C3545" t="s">
        <v>8013</v>
      </c>
      <c r="D3545" t="s">
        <v>8037</v>
      </c>
      <c r="E3545" s="1">
        <v>45425</v>
      </c>
      <c r="F3545">
        <v>4808.25</v>
      </c>
      <c r="G3545">
        <v>802</v>
      </c>
      <c r="H3545" t="s">
        <v>6</v>
      </c>
      <c r="I3545" t="str">
        <f>_xlfn.XLOOKUP(shipments[[#This Row],[SPID]],people[SPID],people[Sales_person],"NA",0)</f>
        <v>Brien Boise</v>
      </c>
      <c r="J3545">
        <f>YEAR(shipments[[#This Row],[Shipdate]])</f>
        <v>2024</v>
      </c>
      <c r="K3545">
        <f>MONTH(shipments[[#This Row],[Shipdate]])</f>
        <v>5</v>
      </c>
      <c r="L3545" t="str">
        <f>TEXT(shipments[[#This Row],[Shipdate]],"mmmm")</f>
        <v>May</v>
      </c>
      <c r="M3545">
        <f>_xlfn.XLOOKUP(shipments[[#This Row],[PID]],products[PID],products[Cost_per_box],"NA",0)</f>
        <v>3.85</v>
      </c>
      <c r="N3545">
        <f>shipments[[#This Row],[Boxes]]*shipments[[#This Row],[Cost Per Box]]</f>
        <v>3087.7000000000003</v>
      </c>
      <c r="O3545">
        <f>shipments[[#This Row],[Sales Amount]]-shipments[[#This Row],[Total Cost]]</f>
        <v>1720.5499999999997</v>
      </c>
      <c r="P3545" s="9">
        <f>shipments[[#This Row],[Profit]]/shipments[[#This Row],[Sales Amount]]</f>
        <v>0.35783289138459934</v>
      </c>
    </row>
    <row r="3546" spans="1:16" x14ac:dyDescent="1">
      <c r="A3546" t="s">
        <v>3588</v>
      </c>
      <c r="B3546" t="s">
        <v>8044</v>
      </c>
      <c r="C3546" t="s">
        <v>8013</v>
      </c>
      <c r="D3546" t="s">
        <v>8037</v>
      </c>
      <c r="E3546" s="1">
        <v>45426</v>
      </c>
      <c r="F3546">
        <v>2781</v>
      </c>
      <c r="G3546">
        <v>557</v>
      </c>
      <c r="H3546" t="s">
        <v>6</v>
      </c>
      <c r="I3546" t="str">
        <f>_xlfn.XLOOKUP(shipments[[#This Row],[SPID]],people[SPID],people[Sales_person],"NA",0)</f>
        <v>Brien Boise</v>
      </c>
      <c r="J3546">
        <f>YEAR(shipments[[#This Row],[Shipdate]])</f>
        <v>2024</v>
      </c>
      <c r="K3546">
        <f>MONTH(shipments[[#This Row],[Shipdate]])</f>
        <v>5</v>
      </c>
      <c r="L3546" t="str">
        <f>TEXT(shipments[[#This Row],[Shipdate]],"mmmm")</f>
        <v>May</v>
      </c>
      <c r="M3546">
        <f>_xlfn.XLOOKUP(shipments[[#This Row],[PID]],products[PID],products[Cost_per_box],"NA",0)</f>
        <v>3.85</v>
      </c>
      <c r="N3546">
        <f>shipments[[#This Row],[Boxes]]*shipments[[#This Row],[Cost Per Box]]</f>
        <v>2144.4500000000003</v>
      </c>
      <c r="O3546">
        <f>shipments[[#This Row],[Sales Amount]]-shipments[[#This Row],[Total Cost]]</f>
        <v>636.54999999999973</v>
      </c>
      <c r="P3546" s="9">
        <f>shipments[[#This Row],[Profit]]/shipments[[#This Row],[Sales Amount]]</f>
        <v>0.22889248471772733</v>
      </c>
    </row>
    <row r="3547" spans="1:16" x14ac:dyDescent="1">
      <c r="A3547" t="s">
        <v>3589</v>
      </c>
      <c r="B3547" t="s">
        <v>8044</v>
      </c>
      <c r="C3547" t="s">
        <v>8013</v>
      </c>
      <c r="D3547" t="s">
        <v>8036</v>
      </c>
      <c r="E3547" s="1">
        <v>45278</v>
      </c>
      <c r="F3547">
        <v>4169.25</v>
      </c>
      <c r="G3547">
        <v>695</v>
      </c>
      <c r="H3547" t="s">
        <v>6</v>
      </c>
      <c r="I3547" t="str">
        <f>_xlfn.XLOOKUP(shipments[[#This Row],[SPID]],people[SPID],people[Sales_person],"NA",0)</f>
        <v>Brien Boise</v>
      </c>
      <c r="J3547">
        <f>YEAR(shipments[[#This Row],[Shipdate]])</f>
        <v>2023</v>
      </c>
      <c r="K3547">
        <f>MONTH(shipments[[#This Row],[Shipdate]])</f>
        <v>12</v>
      </c>
      <c r="L3547" t="str">
        <f>TEXT(shipments[[#This Row],[Shipdate]],"mmmm")</f>
        <v>December</v>
      </c>
      <c r="M3547">
        <f>_xlfn.XLOOKUP(shipments[[#This Row],[PID]],products[PID],products[Cost_per_box],"NA",0)</f>
        <v>3.85</v>
      </c>
      <c r="N3547">
        <f>shipments[[#This Row],[Boxes]]*shipments[[#This Row],[Cost Per Box]]</f>
        <v>2675.75</v>
      </c>
      <c r="O3547">
        <f>shipments[[#This Row],[Sales Amount]]-shipments[[#This Row],[Total Cost]]</f>
        <v>1493.5</v>
      </c>
      <c r="P3547" s="9">
        <f>shipments[[#This Row],[Profit]]/shipments[[#This Row],[Sales Amount]]</f>
        <v>0.35821790489896266</v>
      </c>
    </row>
    <row r="3548" spans="1:16" x14ac:dyDescent="1">
      <c r="A3548" t="s">
        <v>3590</v>
      </c>
      <c r="B3548" t="s">
        <v>8044</v>
      </c>
      <c r="C3548" t="s">
        <v>8014</v>
      </c>
      <c r="D3548" t="s">
        <v>8034</v>
      </c>
      <c r="E3548" s="1">
        <v>45313</v>
      </c>
      <c r="F3548">
        <v>2718</v>
      </c>
      <c r="G3548">
        <v>302</v>
      </c>
      <c r="H3548" t="s">
        <v>6</v>
      </c>
      <c r="I3548" t="str">
        <f>_xlfn.XLOOKUP(shipments[[#This Row],[SPID]],people[SPID],people[Sales_person],"NA",0)</f>
        <v>Brien Boise</v>
      </c>
      <c r="J3548">
        <f>YEAR(shipments[[#This Row],[Shipdate]])</f>
        <v>2024</v>
      </c>
      <c r="K3548">
        <f>MONTH(shipments[[#This Row],[Shipdate]])</f>
        <v>1</v>
      </c>
      <c r="L3548" t="str">
        <f>TEXT(shipments[[#This Row],[Shipdate]],"mmmm")</f>
        <v>January</v>
      </c>
      <c r="M3548">
        <f>_xlfn.XLOOKUP(shipments[[#This Row],[PID]],products[PID],products[Cost_per_box],"NA",0)</f>
        <v>5.72</v>
      </c>
      <c r="N3548">
        <f>shipments[[#This Row],[Boxes]]*shipments[[#This Row],[Cost Per Box]]</f>
        <v>1727.4399999999998</v>
      </c>
      <c r="O3548">
        <f>shipments[[#This Row],[Sales Amount]]-shipments[[#This Row],[Total Cost]]</f>
        <v>990.56000000000017</v>
      </c>
      <c r="P3548" s="9">
        <f>shipments[[#This Row],[Profit]]/shipments[[#This Row],[Sales Amount]]</f>
        <v>0.36444444444444452</v>
      </c>
    </row>
    <row r="3549" spans="1:16" x14ac:dyDescent="1">
      <c r="A3549" t="s">
        <v>3591</v>
      </c>
      <c r="B3549" t="s">
        <v>8044</v>
      </c>
      <c r="C3549" t="s">
        <v>8014</v>
      </c>
      <c r="D3549" t="s">
        <v>8037</v>
      </c>
      <c r="E3549" s="1">
        <v>45141</v>
      </c>
      <c r="F3549">
        <v>7726.5</v>
      </c>
      <c r="G3549">
        <v>1546</v>
      </c>
      <c r="H3549" t="s">
        <v>6</v>
      </c>
      <c r="I3549" t="str">
        <f>_xlfn.XLOOKUP(shipments[[#This Row],[SPID]],people[SPID],people[Sales_person],"NA",0)</f>
        <v>Brien Boise</v>
      </c>
      <c r="J3549">
        <f>YEAR(shipments[[#This Row],[Shipdate]])</f>
        <v>2023</v>
      </c>
      <c r="K3549">
        <f>MONTH(shipments[[#This Row],[Shipdate]])</f>
        <v>8</v>
      </c>
      <c r="L3549" t="str">
        <f>TEXT(shipments[[#This Row],[Shipdate]],"mmmm")</f>
        <v>August</v>
      </c>
      <c r="M3549">
        <f>_xlfn.XLOOKUP(shipments[[#This Row],[PID]],products[PID],products[Cost_per_box],"NA",0)</f>
        <v>5.72</v>
      </c>
      <c r="N3549">
        <f>shipments[[#This Row],[Boxes]]*shipments[[#This Row],[Cost Per Box]]</f>
        <v>8843.119999999999</v>
      </c>
      <c r="O3549">
        <f>shipments[[#This Row],[Sales Amount]]-shipments[[#This Row],[Total Cost]]</f>
        <v>-1116.619999999999</v>
      </c>
      <c r="P3549" s="9">
        <f>shipments[[#This Row],[Profit]]/shipments[[#This Row],[Sales Amount]]</f>
        <v>-0.14451821652753497</v>
      </c>
    </row>
    <row r="3550" spans="1:16" x14ac:dyDescent="1">
      <c r="A3550" t="s">
        <v>3592</v>
      </c>
      <c r="B3550" t="s">
        <v>8044</v>
      </c>
      <c r="C3550" t="s">
        <v>8015</v>
      </c>
      <c r="D3550" t="s">
        <v>8035</v>
      </c>
      <c r="E3550" s="1">
        <v>44960</v>
      </c>
      <c r="F3550">
        <v>2137.5</v>
      </c>
      <c r="G3550">
        <v>77</v>
      </c>
      <c r="H3550" t="s">
        <v>6</v>
      </c>
      <c r="I3550" t="str">
        <f>_xlfn.XLOOKUP(shipments[[#This Row],[SPID]],people[SPID],people[Sales_person],"NA",0)</f>
        <v>Brien Boise</v>
      </c>
      <c r="J3550">
        <f>YEAR(shipments[[#This Row],[Shipdate]])</f>
        <v>2023</v>
      </c>
      <c r="K3550">
        <f>MONTH(shipments[[#This Row],[Shipdate]])</f>
        <v>2</v>
      </c>
      <c r="L3550" t="str">
        <f>TEXT(shipments[[#This Row],[Shipdate]],"mmmm")</f>
        <v>February</v>
      </c>
      <c r="M3550">
        <f>_xlfn.XLOOKUP(shipments[[#This Row],[PID]],products[PID],products[Cost_per_box],"NA",0)</f>
        <v>6.31</v>
      </c>
      <c r="N3550">
        <f>shipments[[#This Row],[Boxes]]*shipments[[#This Row],[Cost Per Box]]</f>
        <v>485.86999999999995</v>
      </c>
      <c r="O3550">
        <f>shipments[[#This Row],[Sales Amount]]-shipments[[#This Row],[Total Cost]]</f>
        <v>1651.63</v>
      </c>
      <c r="P3550" s="9">
        <f>shipments[[#This Row],[Profit]]/shipments[[#This Row],[Sales Amount]]</f>
        <v>0.77269239766081876</v>
      </c>
    </row>
    <row r="3551" spans="1:16" x14ac:dyDescent="1">
      <c r="A3551" t="s">
        <v>3593</v>
      </c>
      <c r="B3551" t="s">
        <v>8044</v>
      </c>
      <c r="C3551" t="s">
        <v>8015</v>
      </c>
      <c r="D3551" t="s">
        <v>8037</v>
      </c>
      <c r="E3551" s="1">
        <v>45273</v>
      </c>
      <c r="F3551">
        <v>1381.5</v>
      </c>
      <c r="G3551">
        <v>54</v>
      </c>
      <c r="H3551" t="s">
        <v>6</v>
      </c>
      <c r="I3551" t="str">
        <f>_xlfn.XLOOKUP(shipments[[#This Row],[SPID]],people[SPID],people[Sales_person],"NA",0)</f>
        <v>Brien Boise</v>
      </c>
      <c r="J3551">
        <f>YEAR(shipments[[#This Row],[Shipdate]])</f>
        <v>2023</v>
      </c>
      <c r="K3551">
        <f>MONTH(shipments[[#This Row],[Shipdate]])</f>
        <v>12</v>
      </c>
      <c r="L3551" t="str">
        <f>TEXT(shipments[[#This Row],[Shipdate]],"mmmm")</f>
        <v>December</v>
      </c>
      <c r="M3551">
        <f>_xlfn.XLOOKUP(shipments[[#This Row],[PID]],products[PID],products[Cost_per_box],"NA",0)</f>
        <v>6.31</v>
      </c>
      <c r="N3551">
        <f>shipments[[#This Row],[Boxes]]*shipments[[#This Row],[Cost Per Box]]</f>
        <v>340.73999999999995</v>
      </c>
      <c r="O3551">
        <f>shipments[[#This Row],[Sales Amount]]-shipments[[#This Row],[Total Cost]]</f>
        <v>1040.76</v>
      </c>
      <c r="P3551" s="9">
        <f>shipments[[#This Row],[Profit]]/shipments[[#This Row],[Sales Amount]]</f>
        <v>0.75335504885993487</v>
      </c>
    </row>
    <row r="3552" spans="1:16" x14ac:dyDescent="1">
      <c r="A3552" t="s">
        <v>3594</v>
      </c>
      <c r="B3552" t="s">
        <v>8044</v>
      </c>
      <c r="C3552" t="s">
        <v>8016</v>
      </c>
      <c r="D3552" t="s">
        <v>8032</v>
      </c>
      <c r="E3552" s="1">
        <v>45440</v>
      </c>
      <c r="F3552">
        <v>5267.25</v>
      </c>
      <c r="G3552">
        <v>203</v>
      </c>
      <c r="H3552" t="s">
        <v>6</v>
      </c>
      <c r="I3552" t="str">
        <f>_xlfn.XLOOKUP(shipments[[#This Row],[SPID]],people[SPID],people[Sales_person],"NA",0)</f>
        <v>Brien Boise</v>
      </c>
      <c r="J3552">
        <f>YEAR(shipments[[#This Row],[Shipdate]])</f>
        <v>2024</v>
      </c>
      <c r="K3552">
        <f>MONTH(shipments[[#This Row],[Shipdate]])</f>
        <v>5</v>
      </c>
      <c r="L3552" t="str">
        <f>TEXT(shipments[[#This Row],[Shipdate]],"mmmm")</f>
        <v>May</v>
      </c>
      <c r="M3552">
        <f>_xlfn.XLOOKUP(shipments[[#This Row],[PID]],products[PID],products[Cost_per_box],"NA",0)</f>
        <v>9.94</v>
      </c>
      <c r="N3552">
        <f>shipments[[#This Row],[Boxes]]*shipments[[#This Row],[Cost Per Box]]</f>
        <v>2017.82</v>
      </c>
      <c r="O3552">
        <f>shipments[[#This Row],[Sales Amount]]-shipments[[#This Row],[Total Cost]]</f>
        <v>3249.4300000000003</v>
      </c>
      <c r="P3552" s="9">
        <f>shipments[[#This Row],[Profit]]/shipments[[#This Row],[Sales Amount]]</f>
        <v>0.61691205088044054</v>
      </c>
    </row>
    <row r="3553" spans="1:16" x14ac:dyDescent="1">
      <c r="A3553" t="s">
        <v>3595</v>
      </c>
      <c r="B3553" t="s">
        <v>8044</v>
      </c>
      <c r="C3553" t="s">
        <v>8016</v>
      </c>
      <c r="D3553" t="s">
        <v>8036</v>
      </c>
      <c r="E3553" s="1">
        <v>44950</v>
      </c>
      <c r="F3553">
        <v>5249.25</v>
      </c>
      <c r="G3553">
        <v>202</v>
      </c>
      <c r="H3553" t="s">
        <v>6</v>
      </c>
      <c r="I3553" t="str">
        <f>_xlfn.XLOOKUP(shipments[[#This Row],[SPID]],people[SPID],people[Sales_person],"NA",0)</f>
        <v>Brien Boise</v>
      </c>
      <c r="J3553">
        <f>YEAR(shipments[[#This Row],[Shipdate]])</f>
        <v>2023</v>
      </c>
      <c r="K3553">
        <f>MONTH(shipments[[#This Row],[Shipdate]])</f>
        <v>1</v>
      </c>
      <c r="L3553" t="str">
        <f>TEXT(shipments[[#This Row],[Shipdate]],"mmmm")</f>
        <v>January</v>
      </c>
      <c r="M3553">
        <f>_xlfn.XLOOKUP(shipments[[#This Row],[PID]],products[PID],products[Cost_per_box],"NA",0)</f>
        <v>9.94</v>
      </c>
      <c r="N3553">
        <f>shipments[[#This Row],[Boxes]]*shipments[[#This Row],[Cost Per Box]]</f>
        <v>2007.8799999999999</v>
      </c>
      <c r="O3553">
        <f>shipments[[#This Row],[Sales Amount]]-shipments[[#This Row],[Total Cost]]</f>
        <v>3241.37</v>
      </c>
      <c r="P3553" s="9">
        <f>shipments[[#This Row],[Profit]]/shipments[[#This Row],[Sales Amount]]</f>
        <v>0.61749202266990522</v>
      </c>
    </row>
    <row r="3554" spans="1:16" x14ac:dyDescent="1">
      <c r="A3554" t="s">
        <v>3596</v>
      </c>
      <c r="B3554" t="s">
        <v>8044</v>
      </c>
      <c r="C3554" t="s">
        <v>8016</v>
      </c>
      <c r="D3554" t="s">
        <v>8036</v>
      </c>
      <c r="E3554" s="1">
        <v>45282</v>
      </c>
      <c r="F3554">
        <v>4747.5</v>
      </c>
      <c r="G3554">
        <v>198</v>
      </c>
      <c r="H3554" t="s">
        <v>6</v>
      </c>
      <c r="I3554" t="str">
        <f>_xlfn.XLOOKUP(shipments[[#This Row],[SPID]],people[SPID],people[Sales_person],"NA",0)</f>
        <v>Brien Boise</v>
      </c>
      <c r="J3554">
        <f>YEAR(shipments[[#This Row],[Shipdate]])</f>
        <v>2023</v>
      </c>
      <c r="K3554">
        <f>MONTH(shipments[[#This Row],[Shipdate]])</f>
        <v>12</v>
      </c>
      <c r="L3554" t="str">
        <f>TEXT(shipments[[#This Row],[Shipdate]],"mmmm")</f>
        <v>December</v>
      </c>
      <c r="M3554">
        <f>_xlfn.XLOOKUP(shipments[[#This Row],[PID]],products[PID],products[Cost_per_box],"NA",0)</f>
        <v>9.94</v>
      </c>
      <c r="N3554">
        <f>shipments[[#This Row],[Boxes]]*shipments[[#This Row],[Cost Per Box]]</f>
        <v>1968.12</v>
      </c>
      <c r="O3554">
        <f>shipments[[#This Row],[Sales Amount]]-shipments[[#This Row],[Total Cost]]</f>
        <v>2779.38</v>
      </c>
      <c r="P3554" s="9">
        <f>shipments[[#This Row],[Profit]]/shipments[[#This Row],[Sales Amount]]</f>
        <v>0.5854407582938389</v>
      </c>
    </row>
    <row r="3555" spans="1:16" x14ac:dyDescent="1">
      <c r="A3555" t="s">
        <v>3597</v>
      </c>
      <c r="B3555" t="s">
        <v>8044</v>
      </c>
      <c r="C3555" t="s">
        <v>8017</v>
      </c>
      <c r="D3555" t="s">
        <v>8037</v>
      </c>
      <c r="E3555" s="1">
        <v>44945</v>
      </c>
      <c r="F3555">
        <v>4277.25</v>
      </c>
      <c r="G3555">
        <v>226</v>
      </c>
      <c r="H3555" t="s">
        <v>6</v>
      </c>
      <c r="I3555" t="str">
        <f>_xlfn.XLOOKUP(shipments[[#This Row],[SPID]],people[SPID],people[Sales_person],"NA",0)</f>
        <v>Brien Boise</v>
      </c>
      <c r="J3555">
        <f>YEAR(shipments[[#This Row],[Shipdate]])</f>
        <v>2023</v>
      </c>
      <c r="K3555">
        <f>MONTH(shipments[[#This Row],[Shipdate]])</f>
        <v>1</v>
      </c>
      <c r="L3555" t="str">
        <f>TEXT(shipments[[#This Row],[Shipdate]],"mmmm")</f>
        <v>January</v>
      </c>
      <c r="M3555">
        <f>_xlfn.XLOOKUP(shipments[[#This Row],[PID]],products[PID],products[Cost_per_box],"NA",0)</f>
        <v>7.73</v>
      </c>
      <c r="N3555">
        <f>shipments[[#This Row],[Boxes]]*shipments[[#This Row],[Cost Per Box]]</f>
        <v>1746.98</v>
      </c>
      <c r="O3555">
        <f>shipments[[#This Row],[Sales Amount]]-shipments[[#This Row],[Total Cost]]</f>
        <v>2530.27</v>
      </c>
      <c r="P3555" s="9">
        <f>shipments[[#This Row],[Profit]]/shipments[[#This Row],[Sales Amount]]</f>
        <v>0.59156467356362152</v>
      </c>
    </row>
    <row r="3556" spans="1:16" x14ac:dyDescent="1">
      <c r="A3556" t="s">
        <v>3598</v>
      </c>
      <c r="B3556" t="s">
        <v>8044</v>
      </c>
      <c r="C3556" t="s">
        <v>8017</v>
      </c>
      <c r="D3556" t="s">
        <v>8032</v>
      </c>
      <c r="E3556" s="1">
        <v>44930</v>
      </c>
      <c r="F3556">
        <v>8043.75</v>
      </c>
      <c r="G3556">
        <v>384</v>
      </c>
      <c r="H3556" t="s">
        <v>6</v>
      </c>
      <c r="I3556" t="str">
        <f>_xlfn.XLOOKUP(shipments[[#This Row],[SPID]],people[SPID],people[Sales_person],"NA",0)</f>
        <v>Brien Boise</v>
      </c>
      <c r="J3556">
        <f>YEAR(shipments[[#This Row],[Shipdate]])</f>
        <v>2023</v>
      </c>
      <c r="K3556">
        <f>MONTH(shipments[[#This Row],[Shipdate]])</f>
        <v>1</v>
      </c>
      <c r="L3556" t="str">
        <f>TEXT(shipments[[#This Row],[Shipdate]],"mmmm")</f>
        <v>January</v>
      </c>
      <c r="M3556">
        <f>_xlfn.XLOOKUP(shipments[[#This Row],[PID]],products[PID],products[Cost_per_box],"NA",0)</f>
        <v>7.73</v>
      </c>
      <c r="N3556">
        <f>shipments[[#This Row],[Boxes]]*shipments[[#This Row],[Cost Per Box]]</f>
        <v>2968.32</v>
      </c>
      <c r="O3556">
        <f>shipments[[#This Row],[Sales Amount]]-shipments[[#This Row],[Total Cost]]</f>
        <v>5075.43</v>
      </c>
      <c r="P3556" s="9">
        <f>shipments[[#This Row],[Profit]]/shipments[[#This Row],[Sales Amount]]</f>
        <v>0.63097808857808857</v>
      </c>
    </row>
    <row r="3557" spans="1:16" x14ac:dyDescent="1">
      <c r="A3557" t="s">
        <v>3599</v>
      </c>
      <c r="B3557" t="s">
        <v>8044</v>
      </c>
      <c r="C3557" t="s">
        <v>8017</v>
      </c>
      <c r="D3557" t="s">
        <v>8032</v>
      </c>
      <c r="E3557" s="1">
        <v>45512</v>
      </c>
      <c r="F3557">
        <v>3145.5</v>
      </c>
      <c r="G3557">
        <v>150</v>
      </c>
      <c r="H3557" t="s">
        <v>17</v>
      </c>
      <c r="I3557" t="str">
        <f>_xlfn.XLOOKUP(shipments[[#This Row],[SPID]],people[SPID],people[Sales_person],"NA",0)</f>
        <v>Brien Boise</v>
      </c>
      <c r="J3557">
        <f>YEAR(shipments[[#This Row],[Shipdate]])</f>
        <v>2024</v>
      </c>
      <c r="K3557">
        <f>MONTH(shipments[[#This Row],[Shipdate]])</f>
        <v>8</v>
      </c>
      <c r="L3557" t="str">
        <f>TEXT(shipments[[#This Row],[Shipdate]],"mmmm")</f>
        <v>August</v>
      </c>
      <c r="M3557">
        <f>_xlfn.XLOOKUP(shipments[[#This Row],[PID]],products[PID],products[Cost_per_box],"NA",0)</f>
        <v>7.73</v>
      </c>
      <c r="N3557">
        <f>shipments[[#This Row],[Boxes]]*shipments[[#This Row],[Cost Per Box]]</f>
        <v>1159.5</v>
      </c>
      <c r="O3557">
        <f>shipments[[#This Row],[Sales Amount]]-shipments[[#This Row],[Total Cost]]</f>
        <v>1986</v>
      </c>
      <c r="P3557" s="9">
        <f>shipments[[#This Row],[Profit]]/shipments[[#This Row],[Sales Amount]]</f>
        <v>0.63137815927515495</v>
      </c>
    </row>
    <row r="3558" spans="1:16" x14ac:dyDescent="1">
      <c r="A3558" t="s">
        <v>3600</v>
      </c>
      <c r="B3558" t="s">
        <v>8044</v>
      </c>
      <c r="C3558" t="s">
        <v>8017</v>
      </c>
      <c r="D3558" t="s">
        <v>8033</v>
      </c>
      <c r="E3558" s="1">
        <v>44929</v>
      </c>
      <c r="F3558">
        <v>7344</v>
      </c>
      <c r="G3558">
        <v>368</v>
      </c>
      <c r="H3558" t="s">
        <v>6</v>
      </c>
      <c r="I3558" t="str">
        <f>_xlfn.XLOOKUP(shipments[[#This Row],[SPID]],people[SPID],people[Sales_person],"NA",0)</f>
        <v>Brien Boise</v>
      </c>
      <c r="J3558">
        <f>YEAR(shipments[[#This Row],[Shipdate]])</f>
        <v>2023</v>
      </c>
      <c r="K3558">
        <f>MONTH(shipments[[#This Row],[Shipdate]])</f>
        <v>1</v>
      </c>
      <c r="L3558" t="str">
        <f>TEXT(shipments[[#This Row],[Shipdate]],"mmmm")</f>
        <v>January</v>
      </c>
      <c r="M3558">
        <f>_xlfn.XLOOKUP(shipments[[#This Row],[PID]],products[PID],products[Cost_per_box],"NA",0)</f>
        <v>7.73</v>
      </c>
      <c r="N3558">
        <f>shipments[[#This Row],[Boxes]]*shipments[[#This Row],[Cost Per Box]]</f>
        <v>2844.6400000000003</v>
      </c>
      <c r="O3558">
        <f>shipments[[#This Row],[Sales Amount]]-shipments[[#This Row],[Total Cost]]</f>
        <v>4499.3599999999997</v>
      </c>
      <c r="P3558" s="9">
        <f>shipments[[#This Row],[Profit]]/shipments[[#This Row],[Sales Amount]]</f>
        <v>0.61265795206971674</v>
      </c>
    </row>
    <row r="3559" spans="1:16" x14ac:dyDescent="1">
      <c r="A3559" t="s">
        <v>3601</v>
      </c>
      <c r="B3559" t="s">
        <v>8044</v>
      </c>
      <c r="C3559" t="s">
        <v>8018</v>
      </c>
      <c r="D3559" t="s">
        <v>8037</v>
      </c>
      <c r="E3559" s="1">
        <v>45174</v>
      </c>
      <c r="F3559">
        <v>11738.25</v>
      </c>
      <c r="G3559">
        <v>618</v>
      </c>
      <c r="H3559" t="s">
        <v>6</v>
      </c>
      <c r="I3559" t="str">
        <f>_xlfn.XLOOKUP(shipments[[#This Row],[SPID]],people[SPID],people[Sales_person],"NA",0)</f>
        <v>Brien Boise</v>
      </c>
      <c r="J3559">
        <f>YEAR(shipments[[#This Row],[Shipdate]])</f>
        <v>2023</v>
      </c>
      <c r="K3559">
        <f>MONTH(shipments[[#This Row],[Shipdate]])</f>
        <v>9</v>
      </c>
      <c r="L3559" t="str">
        <f>TEXT(shipments[[#This Row],[Shipdate]],"mmmm")</f>
        <v>September</v>
      </c>
      <c r="M3559">
        <f>_xlfn.XLOOKUP(shipments[[#This Row],[PID]],products[PID],products[Cost_per_box],"NA",0)</f>
        <v>3.68</v>
      </c>
      <c r="N3559">
        <f>shipments[[#This Row],[Boxes]]*shipments[[#This Row],[Cost Per Box]]</f>
        <v>2274.2400000000002</v>
      </c>
      <c r="O3559">
        <f>shipments[[#This Row],[Sales Amount]]-shipments[[#This Row],[Total Cost]]</f>
        <v>9464.01</v>
      </c>
      <c r="P3559" s="9">
        <f>shipments[[#This Row],[Profit]]/shipments[[#This Row],[Sales Amount]]</f>
        <v>0.80625391348795605</v>
      </c>
    </row>
    <row r="3560" spans="1:16" x14ac:dyDescent="1">
      <c r="A3560" t="s">
        <v>3602</v>
      </c>
      <c r="B3560" t="s">
        <v>8044</v>
      </c>
      <c r="C3560" t="s">
        <v>8019</v>
      </c>
      <c r="D3560" t="s">
        <v>8035</v>
      </c>
      <c r="E3560" s="1">
        <v>45092</v>
      </c>
      <c r="F3560">
        <v>3858.75</v>
      </c>
      <c r="G3560">
        <v>242</v>
      </c>
      <c r="H3560" t="s">
        <v>6</v>
      </c>
      <c r="I3560" t="str">
        <f>_xlfn.XLOOKUP(shipments[[#This Row],[SPID]],people[SPID],people[Sales_person],"NA",0)</f>
        <v>Brien Boise</v>
      </c>
      <c r="J3560">
        <f>YEAR(shipments[[#This Row],[Shipdate]])</f>
        <v>2023</v>
      </c>
      <c r="K3560">
        <f>MONTH(shipments[[#This Row],[Shipdate]])</f>
        <v>6</v>
      </c>
      <c r="L3560" t="str">
        <f>TEXT(shipments[[#This Row],[Shipdate]],"mmmm")</f>
        <v>June</v>
      </c>
      <c r="M3560">
        <f>_xlfn.XLOOKUP(shipments[[#This Row],[PID]],products[PID],products[Cost_per_box],"NA",0)</f>
        <v>8.2200000000000006</v>
      </c>
      <c r="N3560">
        <f>shipments[[#This Row],[Boxes]]*shipments[[#This Row],[Cost Per Box]]</f>
        <v>1989.2400000000002</v>
      </c>
      <c r="O3560">
        <f>shipments[[#This Row],[Sales Amount]]-shipments[[#This Row],[Total Cost]]</f>
        <v>1869.5099999999998</v>
      </c>
      <c r="P3560" s="9">
        <f>shipments[[#This Row],[Profit]]/shipments[[#This Row],[Sales Amount]]</f>
        <v>0.4844859086491739</v>
      </c>
    </row>
    <row r="3561" spans="1:16" x14ac:dyDescent="1">
      <c r="A3561" t="s">
        <v>3603</v>
      </c>
      <c r="B3561" t="s">
        <v>8044</v>
      </c>
      <c r="C3561" t="s">
        <v>8019</v>
      </c>
      <c r="D3561" t="s">
        <v>8035</v>
      </c>
      <c r="E3561" s="1">
        <v>45481</v>
      </c>
      <c r="F3561">
        <v>8397</v>
      </c>
      <c r="G3561">
        <v>646</v>
      </c>
      <c r="H3561" t="s">
        <v>17</v>
      </c>
      <c r="I3561" t="str">
        <f>_xlfn.XLOOKUP(shipments[[#This Row],[SPID]],people[SPID],people[Sales_person],"NA",0)</f>
        <v>Brien Boise</v>
      </c>
      <c r="J3561">
        <f>YEAR(shipments[[#This Row],[Shipdate]])</f>
        <v>2024</v>
      </c>
      <c r="K3561">
        <f>MONTH(shipments[[#This Row],[Shipdate]])</f>
        <v>7</v>
      </c>
      <c r="L3561" t="str">
        <f>TEXT(shipments[[#This Row],[Shipdate]],"mmmm")</f>
        <v>July</v>
      </c>
      <c r="M3561">
        <f>_xlfn.XLOOKUP(shipments[[#This Row],[PID]],products[PID],products[Cost_per_box],"NA",0)</f>
        <v>8.2200000000000006</v>
      </c>
      <c r="N3561">
        <f>shipments[[#This Row],[Boxes]]*shipments[[#This Row],[Cost Per Box]]</f>
        <v>5310.1200000000008</v>
      </c>
      <c r="O3561">
        <f>shipments[[#This Row],[Sales Amount]]-shipments[[#This Row],[Total Cost]]</f>
        <v>3086.8799999999992</v>
      </c>
      <c r="P3561" s="9">
        <f>shipments[[#This Row],[Profit]]/shipments[[#This Row],[Sales Amount]]</f>
        <v>0.3676170060735976</v>
      </c>
    </row>
    <row r="3562" spans="1:16" x14ac:dyDescent="1">
      <c r="A3562" t="s">
        <v>3604</v>
      </c>
      <c r="B3562" t="s">
        <v>8044</v>
      </c>
      <c r="C3562" t="s">
        <v>8019</v>
      </c>
      <c r="D3562" t="s">
        <v>8032</v>
      </c>
      <c r="E3562" s="1">
        <v>45040</v>
      </c>
      <c r="F3562">
        <v>3867.75</v>
      </c>
      <c r="G3562">
        <v>323</v>
      </c>
      <c r="H3562" t="s">
        <v>6</v>
      </c>
      <c r="I3562" t="str">
        <f>_xlfn.XLOOKUP(shipments[[#This Row],[SPID]],people[SPID],people[Sales_person],"NA",0)</f>
        <v>Brien Boise</v>
      </c>
      <c r="J3562">
        <f>YEAR(shipments[[#This Row],[Shipdate]])</f>
        <v>2023</v>
      </c>
      <c r="K3562">
        <f>MONTH(shipments[[#This Row],[Shipdate]])</f>
        <v>4</v>
      </c>
      <c r="L3562" t="str">
        <f>TEXT(shipments[[#This Row],[Shipdate]],"mmmm")</f>
        <v>April</v>
      </c>
      <c r="M3562">
        <f>_xlfn.XLOOKUP(shipments[[#This Row],[PID]],products[PID],products[Cost_per_box],"NA",0)</f>
        <v>8.2200000000000006</v>
      </c>
      <c r="N3562">
        <f>shipments[[#This Row],[Boxes]]*shipments[[#This Row],[Cost Per Box]]</f>
        <v>2655.0600000000004</v>
      </c>
      <c r="O3562">
        <f>shipments[[#This Row],[Sales Amount]]-shipments[[#This Row],[Total Cost]]</f>
        <v>1212.6899999999996</v>
      </c>
      <c r="P3562" s="9">
        <f>shipments[[#This Row],[Profit]]/shipments[[#This Row],[Sales Amount]]</f>
        <v>0.31353887919332935</v>
      </c>
    </row>
    <row r="3563" spans="1:16" x14ac:dyDescent="1">
      <c r="A3563" t="s">
        <v>3605</v>
      </c>
      <c r="B3563" t="s">
        <v>8044</v>
      </c>
      <c r="C3563" t="s">
        <v>8019</v>
      </c>
      <c r="D3563" t="s">
        <v>8032</v>
      </c>
      <c r="E3563" s="1">
        <v>45462</v>
      </c>
      <c r="F3563">
        <v>2457</v>
      </c>
      <c r="G3563">
        <v>189</v>
      </c>
      <c r="H3563" t="s">
        <v>6</v>
      </c>
      <c r="I3563" t="str">
        <f>_xlfn.XLOOKUP(shipments[[#This Row],[SPID]],people[SPID],people[Sales_person],"NA",0)</f>
        <v>Brien Boise</v>
      </c>
      <c r="J3563">
        <f>YEAR(shipments[[#This Row],[Shipdate]])</f>
        <v>2024</v>
      </c>
      <c r="K3563">
        <f>MONTH(shipments[[#This Row],[Shipdate]])</f>
        <v>6</v>
      </c>
      <c r="L3563" t="str">
        <f>TEXT(shipments[[#This Row],[Shipdate]],"mmmm")</f>
        <v>June</v>
      </c>
      <c r="M3563">
        <f>_xlfn.XLOOKUP(shipments[[#This Row],[PID]],products[PID],products[Cost_per_box],"NA",0)</f>
        <v>8.2200000000000006</v>
      </c>
      <c r="N3563">
        <f>shipments[[#This Row],[Boxes]]*shipments[[#This Row],[Cost Per Box]]</f>
        <v>1553.5800000000002</v>
      </c>
      <c r="O3563">
        <f>shipments[[#This Row],[Sales Amount]]-shipments[[#This Row],[Total Cost]]</f>
        <v>903.41999999999985</v>
      </c>
      <c r="P3563" s="9">
        <f>shipments[[#This Row],[Profit]]/shipments[[#This Row],[Sales Amount]]</f>
        <v>0.36769230769230765</v>
      </c>
    </row>
    <row r="3564" spans="1:16" x14ac:dyDescent="1">
      <c r="A3564" t="s">
        <v>3606</v>
      </c>
      <c r="B3564" t="s">
        <v>8044</v>
      </c>
      <c r="C3564" t="s">
        <v>8019</v>
      </c>
      <c r="D3564" t="s">
        <v>8034</v>
      </c>
      <c r="E3564" s="1">
        <v>45371</v>
      </c>
      <c r="F3564">
        <v>10473.75</v>
      </c>
      <c r="G3564">
        <v>655</v>
      </c>
      <c r="H3564" t="s">
        <v>6</v>
      </c>
      <c r="I3564" t="str">
        <f>_xlfn.XLOOKUP(shipments[[#This Row],[SPID]],people[SPID],people[Sales_person],"NA",0)</f>
        <v>Brien Boise</v>
      </c>
      <c r="J3564">
        <f>YEAR(shipments[[#This Row],[Shipdate]])</f>
        <v>2024</v>
      </c>
      <c r="K3564">
        <f>MONTH(shipments[[#This Row],[Shipdate]])</f>
        <v>3</v>
      </c>
      <c r="L3564" t="str">
        <f>TEXT(shipments[[#This Row],[Shipdate]],"mmmm")</f>
        <v>March</v>
      </c>
      <c r="M3564">
        <f>_xlfn.XLOOKUP(shipments[[#This Row],[PID]],products[PID],products[Cost_per_box],"NA",0)</f>
        <v>8.2200000000000006</v>
      </c>
      <c r="N3564">
        <f>shipments[[#This Row],[Boxes]]*shipments[[#This Row],[Cost Per Box]]</f>
        <v>5384.1</v>
      </c>
      <c r="O3564">
        <f>shipments[[#This Row],[Sales Amount]]-shipments[[#This Row],[Total Cost]]</f>
        <v>5089.6499999999996</v>
      </c>
      <c r="P3564" s="9">
        <f>shipments[[#This Row],[Profit]]/shipments[[#This Row],[Sales Amount]]</f>
        <v>0.48594343000358037</v>
      </c>
    </row>
    <row r="3565" spans="1:16" x14ac:dyDescent="1">
      <c r="A3565" t="s">
        <v>3607</v>
      </c>
      <c r="B3565" t="s">
        <v>8044</v>
      </c>
      <c r="C3565" t="s">
        <v>8019</v>
      </c>
      <c r="D3565" t="s">
        <v>8036</v>
      </c>
      <c r="E3565" s="1">
        <v>45238</v>
      </c>
      <c r="F3565">
        <v>470.25</v>
      </c>
      <c r="G3565">
        <v>40</v>
      </c>
      <c r="H3565" t="s">
        <v>6</v>
      </c>
      <c r="I3565" t="str">
        <f>_xlfn.XLOOKUP(shipments[[#This Row],[SPID]],people[SPID],people[Sales_person],"NA",0)</f>
        <v>Brien Boise</v>
      </c>
      <c r="J3565">
        <f>YEAR(shipments[[#This Row],[Shipdate]])</f>
        <v>2023</v>
      </c>
      <c r="K3565">
        <f>MONTH(shipments[[#This Row],[Shipdate]])</f>
        <v>11</v>
      </c>
      <c r="L3565" t="str">
        <f>TEXT(shipments[[#This Row],[Shipdate]],"mmmm")</f>
        <v>November</v>
      </c>
      <c r="M3565">
        <f>_xlfn.XLOOKUP(shipments[[#This Row],[PID]],products[PID],products[Cost_per_box],"NA",0)</f>
        <v>8.2200000000000006</v>
      </c>
      <c r="N3565">
        <f>shipments[[#This Row],[Boxes]]*shipments[[#This Row],[Cost Per Box]]</f>
        <v>328.8</v>
      </c>
      <c r="O3565">
        <f>shipments[[#This Row],[Sales Amount]]-shipments[[#This Row],[Total Cost]]</f>
        <v>141.44999999999999</v>
      </c>
      <c r="P3565" s="9">
        <f>shipments[[#This Row],[Profit]]/shipments[[#This Row],[Sales Amount]]</f>
        <v>0.30079744816586917</v>
      </c>
    </row>
    <row r="3566" spans="1:16" x14ac:dyDescent="1">
      <c r="A3566" t="s">
        <v>3608</v>
      </c>
      <c r="B3566" t="s">
        <v>8044</v>
      </c>
      <c r="C3566" t="s">
        <v>8021</v>
      </c>
      <c r="D3566" t="s">
        <v>8036</v>
      </c>
      <c r="E3566" s="1">
        <v>45336</v>
      </c>
      <c r="F3566">
        <v>9508.5</v>
      </c>
      <c r="G3566">
        <v>732</v>
      </c>
      <c r="H3566" t="s">
        <v>6</v>
      </c>
      <c r="I3566" t="str">
        <f>_xlfn.XLOOKUP(shipments[[#This Row],[SPID]],people[SPID],people[Sales_person],"NA",0)</f>
        <v>Brien Boise</v>
      </c>
      <c r="J3566">
        <f>YEAR(shipments[[#This Row],[Shipdate]])</f>
        <v>2024</v>
      </c>
      <c r="K3566">
        <f>MONTH(shipments[[#This Row],[Shipdate]])</f>
        <v>2</v>
      </c>
      <c r="L3566" t="str">
        <f>TEXT(shipments[[#This Row],[Shipdate]],"mmmm")</f>
        <v>February</v>
      </c>
      <c r="M3566">
        <f>_xlfn.XLOOKUP(shipments[[#This Row],[PID]],products[PID],products[Cost_per_box],"NA",0)</f>
        <v>4.74</v>
      </c>
      <c r="N3566">
        <f>shipments[[#This Row],[Boxes]]*shipments[[#This Row],[Cost Per Box]]</f>
        <v>3469.6800000000003</v>
      </c>
      <c r="O3566">
        <f>shipments[[#This Row],[Sales Amount]]-shipments[[#This Row],[Total Cost]]</f>
        <v>6038.82</v>
      </c>
      <c r="P3566" s="9">
        <f>shipments[[#This Row],[Profit]]/shipments[[#This Row],[Sales Amount]]</f>
        <v>0.63509701845716982</v>
      </c>
    </row>
    <row r="3567" spans="1:16" x14ac:dyDescent="1">
      <c r="A3567" t="s">
        <v>3609</v>
      </c>
      <c r="B3567" t="s">
        <v>8044</v>
      </c>
      <c r="C3567" t="s">
        <v>8022</v>
      </c>
      <c r="D3567" t="s">
        <v>8036</v>
      </c>
      <c r="E3567" s="1">
        <v>45287</v>
      </c>
      <c r="F3567">
        <v>2106</v>
      </c>
      <c r="G3567">
        <v>351</v>
      </c>
      <c r="H3567" t="s">
        <v>6</v>
      </c>
      <c r="I3567" t="str">
        <f>_xlfn.XLOOKUP(shipments[[#This Row],[SPID]],people[SPID],people[Sales_person],"NA",0)</f>
        <v>Brien Boise</v>
      </c>
      <c r="J3567">
        <f>YEAR(shipments[[#This Row],[Shipdate]])</f>
        <v>2023</v>
      </c>
      <c r="K3567">
        <f>MONTH(shipments[[#This Row],[Shipdate]])</f>
        <v>12</v>
      </c>
      <c r="L3567" t="str">
        <f>TEXT(shipments[[#This Row],[Shipdate]],"mmmm")</f>
        <v>December</v>
      </c>
      <c r="M3567">
        <f>_xlfn.XLOOKUP(shipments[[#This Row],[PID]],products[PID],products[Cost_per_box],"NA",0)</f>
        <v>10.51</v>
      </c>
      <c r="N3567">
        <f>shipments[[#This Row],[Boxes]]*shipments[[#This Row],[Cost Per Box]]</f>
        <v>3689.0099999999998</v>
      </c>
      <c r="O3567">
        <f>shipments[[#This Row],[Sales Amount]]-shipments[[#This Row],[Total Cost]]</f>
        <v>-1583.0099999999998</v>
      </c>
      <c r="P3567" s="9">
        <f>shipments[[#This Row],[Profit]]/shipments[[#This Row],[Sales Amount]]</f>
        <v>-0.75166666666666659</v>
      </c>
    </row>
    <row r="3568" spans="1:16" x14ac:dyDescent="1">
      <c r="A3568" t="s">
        <v>3610</v>
      </c>
      <c r="B3568" t="s">
        <v>8044</v>
      </c>
      <c r="C3568" t="s">
        <v>8022</v>
      </c>
      <c r="D3568" t="s">
        <v>8035</v>
      </c>
      <c r="E3568" s="1">
        <v>45371</v>
      </c>
      <c r="F3568">
        <v>996.75</v>
      </c>
      <c r="G3568">
        <v>125</v>
      </c>
      <c r="H3568" t="s">
        <v>6</v>
      </c>
      <c r="I3568" t="str">
        <f>_xlfn.XLOOKUP(shipments[[#This Row],[SPID]],people[SPID],people[Sales_person],"NA",0)</f>
        <v>Brien Boise</v>
      </c>
      <c r="J3568">
        <f>YEAR(shipments[[#This Row],[Shipdate]])</f>
        <v>2024</v>
      </c>
      <c r="K3568">
        <f>MONTH(shipments[[#This Row],[Shipdate]])</f>
        <v>3</v>
      </c>
      <c r="L3568" t="str">
        <f>TEXT(shipments[[#This Row],[Shipdate]],"mmmm")</f>
        <v>March</v>
      </c>
      <c r="M3568">
        <f>_xlfn.XLOOKUP(shipments[[#This Row],[PID]],products[PID],products[Cost_per_box],"NA",0)</f>
        <v>10.51</v>
      </c>
      <c r="N3568">
        <f>shipments[[#This Row],[Boxes]]*shipments[[#This Row],[Cost Per Box]]</f>
        <v>1313.75</v>
      </c>
      <c r="O3568">
        <f>shipments[[#This Row],[Sales Amount]]-shipments[[#This Row],[Total Cost]]</f>
        <v>-317</v>
      </c>
      <c r="P3568" s="9">
        <f>shipments[[#This Row],[Profit]]/shipments[[#This Row],[Sales Amount]]</f>
        <v>-0.31803360922999752</v>
      </c>
    </row>
    <row r="3569" spans="1:16" x14ac:dyDescent="1">
      <c r="A3569" t="s">
        <v>3611</v>
      </c>
      <c r="B3569" t="s">
        <v>8044</v>
      </c>
      <c r="C3569" t="s">
        <v>8022</v>
      </c>
      <c r="D3569" t="s">
        <v>8032</v>
      </c>
      <c r="E3569" s="1">
        <v>45008</v>
      </c>
      <c r="F3569">
        <v>5055.75</v>
      </c>
      <c r="G3569">
        <v>562</v>
      </c>
      <c r="H3569" t="s">
        <v>6</v>
      </c>
      <c r="I3569" t="str">
        <f>_xlfn.XLOOKUP(shipments[[#This Row],[SPID]],people[SPID],people[Sales_person],"NA",0)</f>
        <v>Brien Boise</v>
      </c>
      <c r="J3569">
        <f>YEAR(shipments[[#This Row],[Shipdate]])</f>
        <v>2023</v>
      </c>
      <c r="K3569">
        <f>MONTH(shipments[[#This Row],[Shipdate]])</f>
        <v>3</v>
      </c>
      <c r="L3569" t="str">
        <f>TEXT(shipments[[#This Row],[Shipdate]],"mmmm")</f>
        <v>March</v>
      </c>
      <c r="M3569">
        <f>_xlfn.XLOOKUP(shipments[[#This Row],[PID]],products[PID],products[Cost_per_box],"NA",0)</f>
        <v>10.51</v>
      </c>
      <c r="N3569">
        <f>shipments[[#This Row],[Boxes]]*shipments[[#This Row],[Cost Per Box]]</f>
        <v>5906.62</v>
      </c>
      <c r="O3569">
        <f>shipments[[#This Row],[Sales Amount]]-shipments[[#This Row],[Total Cost]]</f>
        <v>-850.86999999999989</v>
      </c>
      <c r="P3569" s="9">
        <f>shipments[[#This Row],[Profit]]/shipments[[#This Row],[Sales Amount]]</f>
        <v>-0.16829748306383818</v>
      </c>
    </row>
    <row r="3570" spans="1:16" x14ac:dyDescent="1">
      <c r="A3570" t="s">
        <v>3612</v>
      </c>
      <c r="B3570" t="s">
        <v>8044</v>
      </c>
      <c r="C3570" t="s">
        <v>8022</v>
      </c>
      <c r="D3570" t="s">
        <v>8033</v>
      </c>
      <c r="E3570" s="1">
        <v>45419</v>
      </c>
      <c r="F3570">
        <v>4425.75</v>
      </c>
      <c r="G3570">
        <v>554</v>
      </c>
      <c r="H3570" t="s">
        <v>6</v>
      </c>
      <c r="I3570" t="str">
        <f>_xlfn.XLOOKUP(shipments[[#This Row],[SPID]],people[SPID],people[Sales_person],"NA",0)</f>
        <v>Brien Boise</v>
      </c>
      <c r="J3570">
        <f>YEAR(shipments[[#This Row],[Shipdate]])</f>
        <v>2024</v>
      </c>
      <c r="K3570">
        <f>MONTH(shipments[[#This Row],[Shipdate]])</f>
        <v>5</v>
      </c>
      <c r="L3570" t="str">
        <f>TEXT(shipments[[#This Row],[Shipdate]],"mmmm")</f>
        <v>May</v>
      </c>
      <c r="M3570">
        <f>_xlfn.XLOOKUP(shipments[[#This Row],[PID]],products[PID],products[Cost_per_box],"NA",0)</f>
        <v>10.51</v>
      </c>
      <c r="N3570">
        <f>shipments[[#This Row],[Boxes]]*shipments[[#This Row],[Cost Per Box]]</f>
        <v>5822.54</v>
      </c>
      <c r="O3570">
        <f>shipments[[#This Row],[Sales Amount]]-shipments[[#This Row],[Total Cost]]</f>
        <v>-1396.79</v>
      </c>
      <c r="P3570" s="9">
        <f>shipments[[#This Row],[Profit]]/shipments[[#This Row],[Sales Amount]]</f>
        <v>-0.31560526464441052</v>
      </c>
    </row>
    <row r="3571" spans="1:16" x14ac:dyDescent="1">
      <c r="A3571" t="s">
        <v>3613</v>
      </c>
      <c r="B3571" t="s">
        <v>8044</v>
      </c>
      <c r="C3571" t="s">
        <v>8023</v>
      </c>
      <c r="D3571" t="s">
        <v>8037</v>
      </c>
      <c r="E3571" s="1">
        <v>45317</v>
      </c>
      <c r="F3571">
        <v>3919.5</v>
      </c>
      <c r="G3571">
        <v>262</v>
      </c>
      <c r="H3571" t="s">
        <v>6</v>
      </c>
      <c r="I3571" t="str">
        <f>_xlfn.XLOOKUP(shipments[[#This Row],[SPID]],people[SPID],people[Sales_person],"NA",0)</f>
        <v>Brien Boise</v>
      </c>
      <c r="J3571">
        <f>YEAR(shipments[[#This Row],[Shipdate]])</f>
        <v>2024</v>
      </c>
      <c r="K3571">
        <f>MONTH(shipments[[#This Row],[Shipdate]])</f>
        <v>1</v>
      </c>
      <c r="L3571" t="str">
        <f>TEXT(shipments[[#This Row],[Shipdate]],"mmmm")</f>
        <v>January</v>
      </c>
      <c r="M3571">
        <f>_xlfn.XLOOKUP(shipments[[#This Row],[PID]],products[PID],products[Cost_per_box],"NA",0)</f>
        <v>6.43</v>
      </c>
      <c r="N3571">
        <f>shipments[[#This Row],[Boxes]]*shipments[[#This Row],[Cost Per Box]]</f>
        <v>1684.6599999999999</v>
      </c>
      <c r="O3571">
        <f>shipments[[#This Row],[Sales Amount]]-shipments[[#This Row],[Total Cost]]</f>
        <v>2234.84</v>
      </c>
      <c r="P3571" s="9">
        <f>shipments[[#This Row],[Profit]]/shipments[[#This Row],[Sales Amount]]</f>
        <v>0.57018497257303236</v>
      </c>
    </row>
    <row r="3572" spans="1:16" x14ac:dyDescent="1">
      <c r="A3572" t="s">
        <v>3614</v>
      </c>
      <c r="B3572" t="s">
        <v>8044</v>
      </c>
      <c r="C3572" t="s">
        <v>8023</v>
      </c>
      <c r="D3572" t="s">
        <v>8034</v>
      </c>
      <c r="E3572" s="1">
        <v>45303</v>
      </c>
      <c r="F3572">
        <v>4079.25</v>
      </c>
      <c r="G3572">
        <v>227</v>
      </c>
      <c r="H3572" t="s">
        <v>6</v>
      </c>
      <c r="I3572" t="str">
        <f>_xlfn.XLOOKUP(shipments[[#This Row],[SPID]],people[SPID],people[Sales_person],"NA",0)</f>
        <v>Brien Boise</v>
      </c>
      <c r="J3572">
        <f>YEAR(shipments[[#This Row],[Shipdate]])</f>
        <v>2024</v>
      </c>
      <c r="K3572">
        <f>MONTH(shipments[[#This Row],[Shipdate]])</f>
        <v>1</v>
      </c>
      <c r="L3572" t="str">
        <f>TEXT(shipments[[#This Row],[Shipdate]],"mmmm")</f>
        <v>January</v>
      </c>
      <c r="M3572">
        <f>_xlfn.XLOOKUP(shipments[[#This Row],[PID]],products[PID],products[Cost_per_box],"NA",0)</f>
        <v>6.43</v>
      </c>
      <c r="N3572">
        <f>shipments[[#This Row],[Boxes]]*shipments[[#This Row],[Cost Per Box]]</f>
        <v>1459.61</v>
      </c>
      <c r="O3572">
        <f>shipments[[#This Row],[Sales Amount]]-shipments[[#This Row],[Total Cost]]</f>
        <v>2619.6400000000003</v>
      </c>
      <c r="P3572" s="9">
        <f>shipments[[#This Row],[Profit]]/shipments[[#This Row],[Sales Amount]]</f>
        <v>0.6421866764723908</v>
      </c>
    </row>
    <row r="3573" spans="1:16" x14ac:dyDescent="1">
      <c r="A3573" t="s">
        <v>3615</v>
      </c>
      <c r="B3573" t="s">
        <v>8044</v>
      </c>
      <c r="C3573" t="s">
        <v>8023</v>
      </c>
      <c r="D3573" t="s">
        <v>8036</v>
      </c>
      <c r="E3573" s="1">
        <v>45273</v>
      </c>
      <c r="F3573">
        <v>6027.75</v>
      </c>
      <c r="G3573">
        <v>355</v>
      </c>
      <c r="H3573" t="s">
        <v>6</v>
      </c>
      <c r="I3573" t="str">
        <f>_xlfn.XLOOKUP(shipments[[#This Row],[SPID]],people[SPID],people[Sales_person],"NA",0)</f>
        <v>Brien Boise</v>
      </c>
      <c r="J3573">
        <f>YEAR(shipments[[#This Row],[Shipdate]])</f>
        <v>2023</v>
      </c>
      <c r="K3573">
        <f>MONTH(shipments[[#This Row],[Shipdate]])</f>
        <v>12</v>
      </c>
      <c r="L3573" t="str">
        <f>TEXT(shipments[[#This Row],[Shipdate]],"mmmm")</f>
        <v>December</v>
      </c>
      <c r="M3573">
        <f>_xlfn.XLOOKUP(shipments[[#This Row],[PID]],products[PID],products[Cost_per_box],"NA",0)</f>
        <v>6.43</v>
      </c>
      <c r="N3573">
        <f>shipments[[#This Row],[Boxes]]*shipments[[#This Row],[Cost Per Box]]</f>
        <v>2282.65</v>
      </c>
      <c r="O3573">
        <f>shipments[[#This Row],[Sales Amount]]-shipments[[#This Row],[Total Cost]]</f>
        <v>3745.1</v>
      </c>
      <c r="P3573" s="9">
        <f>shipments[[#This Row],[Profit]]/shipments[[#This Row],[Sales Amount]]</f>
        <v>0.6213097756210858</v>
      </c>
    </row>
    <row r="3574" spans="1:16" x14ac:dyDescent="1">
      <c r="A3574" t="s">
        <v>3616</v>
      </c>
      <c r="B3574" t="s">
        <v>8044</v>
      </c>
      <c r="C3574" t="s">
        <v>8023</v>
      </c>
      <c r="D3574" t="s">
        <v>8035</v>
      </c>
      <c r="E3574" s="1">
        <v>45253</v>
      </c>
      <c r="F3574">
        <v>7553.25</v>
      </c>
      <c r="G3574">
        <v>420</v>
      </c>
      <c r="H3574" t="s">
        <v>6</v>
      </c>
      <c r="I3574" t="str">
        <f>_xlfn.XLOOKUP(shipments[[#This Row],[SPID]],people[SPID],people[Sales_person],"NA",0)</f>
        <v>Brien Boise</v>
      </c>
      <c r="J3574">
        <f>YEAR(shipments[[#This Row],[Shipdate]])</f>
        <v>2023</v>
      </c>
      <c r="K3574">
        <f>MONTH(shipments[[#This Row],[Shipdate]])</f>
        <v>11</v>
      </c>
      <c r="L3574" t="str">
        <f>TEXT(shipments[[#This Row],[Shipdate]],"mmmm")</f>
        <v>November</v>
      </c>
      <c r="M3574">
        <f>_xlfn.XLOOKUP(shipments[[#This Row],[PID]],products[PID],products[Cost_per_box],"NA",0)</f>
        <v>6.43</v>
      </c>
      <c r="N3574">
        <f>shipments[[#This Row],[Boxes]]*shipments[[#This Row],[Cost Per Box]]</f>
        <v>2700.6</v>
      </c>
      <c r="O3574">
        <f>shipments[[#This Row],[Sales Amount]]-shipments[[#This Row],[Total Cost]]</f>
        <v>4852.6499999999996</v>
      </c>
      <c r="P3574" s="9">
        <f>shipments[[#This Row],[Profit]]/shipments[[#This Row],[Sales Amount]]</f>
        <v>0.64245854433521987</v>
      </c>
    </row>
    <row r="3575" spans="1:16" x14ac:dyDescent="1">
      <c r="A3575" t="s">
        <v>3617</v>
      </c>
      <c r="B3575" t="s">
        <v>8044</v>
      </c>
      <c r="C3575" t="s">
        <v>8024</v>
      </c>
      <c r="D3575" t="s">
        <v>8033</v>
      </c>
      <c r="E3575" s="1">
        <v>45288</v>
      </c>
      <c r="F3575">
        <v>4344.75</v>
      </c>
      <c r="G3575">
        <v>242</v>
      </c>
      <c r="H3575" t="s">
        <v>6</v>
      </c>
      <c r="I3575" t="str">
        <f>_xlfn.XLOOKUP(shipments[[#This Row],[SPID]],people[SPID],people[Sales_person],"NA",0)</f>
        <v>Brien Boise</v>
      </c>
      <c r="J3575">
        <f>YEAR(shipments[[#This Row],[Shipdate]])</f>
        <v>2023</v>
      </c>
      <c r="K3575">
        <f>MONTH(shipments[[#This Row],[Shipdate]])</f>
        <v>12</v>
      </c>
      <c r="L3575" t="str">
        <f>TEXT(shipments[[#This Row],[Shipdate]],"mmmm")</f>
        <v>December</v>
      </c>
      <c r="M3575">
        <f>_xlfn.XLOOKUP(shipments[[#This Row],[PID]],products[PID],products[Cost_per_box],"NA",0)</f>
        <v>12.41</v>
      </c>
      <c r="N3575">
        <f>shipments[[#This Row],[Boxes]]*shipments[[#This Row],[Cost Per Box]]</f>
        <v>3003.2200000000003</v>
      </c>
      <c r="O3575">
        <f>shipments[[#This Row],[Sales Amount]]-shipments[[#This Row],[Total Cost]]</f>
        <v>1341.5299999999997</v>
      </c>
      <c r="P3575" s="9">
        <f>shipments[[#This Row],[Profit]]/shipments[[#This Row],[Sales Amount]]</f>
        <v>0.30877035502618094</v>
      </c>
    </row>
    <row r="3576" spans="1:16" x14ac:dyDescent="1">
      <c r="A3576" t="s">
        <v>3618</v>
      </c>
      <c r="B3576" t="s">
        <v>8044</v>
      </c>
      <c r="C3576" t="s">
        <v>8024</v>
      </c>
      <c r="D3576" t="s">
        <v>8033</v>
      </c>
      <c r="E3576" s="1">
        <v>45454</v>
      </c>
      <c r="F3576">
        <v>884.25</v>
      </c>
      <c r="G3576">
        <v>50</v>
      </c>
      <c r="H3576" t="s">
        <v>6</v>
      </c>
      <c r="I3576" t="str">
        <f>_xlfn.XLOOKUP(shipments[[#This Row],[SPID]],people[SPID],people[Sales_person],"NA",0)</f>
        <v>Brien Boise</v>
      </c>
      <c r="J3576">
        <f>YEAR(shipments[[#This Row],[Shipdate]])</f>
        <v>2024</v>
      </c>
      <c r="K3576">
        <f>MONTH(shipments[[#This Row],[Shipdate]])</f>
        <v>6</v>
      </c>
      <c r="L3576" t="str">
        <f>TEXT(shipments[[#This Row],[Shipdate]],"mmmm")</f>
        <v>June</v>
      </c>
      <c r="M3576">
        <f>_xlfn.XLOOKUP(shipments[[#This Row],[PID]],products[PID],products[Cost_per_box],"NA",0)</f>
        <v>12.41</v>
      </c>
      <c r="N3576">
        <f>shipments[[#This Row],[Boxes]]*shipments[[#This Row],[Cost Per Box]]</f>
        <v>620.5</v>
      </c>
      <c r="O3576">
        <f>shipments[[#This Row],[Sales Amount]]-shipments[[#This Row],[Total Cost]]</f>
        <v>263.75</v>
      </c>
      <c r="P3576" s="9">
        <f>shipments[[#This Row],[Profit]]/shipments[[#This Row],[Sales Amount]]</f>
        <v>0.29827537461125248</v>
      </c>
    </row>
    <row r="3577" spans="1:16" x14ac:dyDescent="1">
      <c r="A3577" t="s">
        <v>3619</v>
      </c>
      <c r="B3577" t="s">
        <v>8044</v>
      </c>
      <c r="C3577" t="s">
        <v>8025</v>
      </c>
      <c r="D3577" t="s">
        <v>8032</v>
      </c>
      <c r="E3577" s="1">
        <v>45415</v>
      </c>
      <c r="F3577">
        <v>614.25</v>
      </c>
      <c r="G3577">
        <v>44</v>
      </c>
      <c r="H3577" t="s">
        <v>6</v>
      </c>
      <c r="I3577" t="str">
        <f>_xlfn.XLOOKUP(shipments[[#This Row],[SPID]],people[SPID],people[Sales_person],"NA",0)</f>
        <v>Brien Boise</v>
      </c>
      <c r="J3577">
        <f>YEAR(shipments[[#This Row],[Shipdate]])</f>
        <v>2024</v>
      </c>
      <c r="K3577">
        <f>MONTH(shipments[[#This Row],[Shipdate]])</f>
        <v>5</v>
      </c>
      <c r="L3577" t="str">
        <f>TEXT(shipments[[#This Row],[Shipdate]],"mmmm")</f>
        <v>May</v>
      </c>
      <c r="M3577">
        <f>_xlfn.XLOOKUP(shipments[[#This Row],[PID]],products[PID],products[Cost_per_box],"NA",0)</f>
        <v>9.57</v>
      </c>
      <c r="N3577">
        <f>shipments[[#This Row],[Boxes]]*shipments[[#This Row],[Cost Per Box]]</f>
        <v>421.08000000000004</v>
      </c>
      <c r="O3577">
        <f>shipments[[#This Row],[Sales Amount]]-shipments[[#This Row],[Total Cost]]</f>
        <v>193.16999999999996</v>
      </c>
      <c r="P3577" s="9">
        <f>shipments[[#This Row],[Profit]]/shipments[[#This Row],[Sales Amount]]</f>
        <v>0.31448107448107443</v>
      </c>
    </row>
    <row r="3578" spans="1:16" x14ac:dyDescent="1">
      <c r="A3578" t="s">
        <v>3620</v>
      </c>
      <c r="B3578" t="s">
        <v>8044</v>
      </c>
      <c r="C3578" t="s">
        <v>8025</v>
      </c>
      <c r="D3578" t="s">
        <v>8037</v>
      </c>
      <c r="E3578" s="1">
        <v>45194</v>
      </c>
      <c r="F3578">
        <v>7816.5</v>
      </c>
      <c r="G3578">
        <v>559</v>
      </c>
      <c r="H3578" t="s">
        <v>6</v>
      </c>
      <c r="I3578" t="str">
        <f>_xlfn.XLOOKUP(shipments[[#This Row],[SPID]],people[SPID],people[Sales_person],"NA",0)</f>
        <v>Brien Boise</v>
      </c>
      <c r="J3578">
        <f>YEAR(shipments[[#This Row],[Shipdate]])</f>
        <v>2023</v>
      </c>
      <c r="K3578">
        <f>MONTH(shipments[[#This Row],[Shipdate]])</f>
        <v>9</v>
      </c>
      <c r="L3578" t="str">
        <f>TEXT(shipments[[#This Row],[Shipdate]],"mmmm")</f>
        <v>September</v>
      </c>
      <c r="M3578">
        <f>_xlfn.XLOOKUP(shipments[[#This Row],[PID]],products[PID],products[Cost_per_box],"NA",0)</f>
        <v>9.57</v>
      </c>
      <c r="N3578">
        <f>shipments[[#This Row],[Boxes]]*shipments[[#This Row],[Cost Per Box]]</f>
        <v>5349.63</v>
      </c>
      <c r="O3578">
        <f>shipments[[#This Row],[Sales Amount]]-shipments[[#This Row],[Total Cost]]</f>
        <v>2466.87</v>
      </c>
      <c r="P3578" s="9">
        <f>shipments[[#This Row],[Profit]]/shipments[[#This Row],[Sales Amount]]</f>
        <v>0.31559777393974286</v>
      </c>
    </row>
    <row r="3579" spans="1:16" x14ac:dyDescent="1">
      <c r="A3579" t="s">
        <v>3621</v>
      </c>
      <c r="B3579" t="s">
        <v>8044</v>
      </c>
      <c r="C3579" t="s">
        <v>8025</v>
      </c>
      <c r="D3579" t="s">
        <v>8033</v>
      </c>
      <c r="E3579" s="1">
        <v>44971</v>
      </c>
      <c r="F3579">
        <v>9972</v>
      </c>
      <c r="G3579">
        <v>624</v>
      </c>
      <c r="H3579" t="s">
        <v>6</v>
      </c>
      <c r="I3579" t="str">
        <f>_xlfn.XLOOKUP(shipments[[#This Row],[SPID]],people[SPID],people[Sales_person],"NA",0)</f>
        <v>Brien Boise</v>
      </c>
      <c r="J3579">
        <f>YEAR(shipments[[#This Row],[Shipdate]])</f>
        <v>2023</v>
      </c>
      <c r="K3579">
        <f>MONTH(shipments[[#This Row],[Shipdate]])</f>
        <v>2</v>
      </c>
      <c r="L3579" t="str">
        <f>TEXT(shipments[[#This Row],[Shipdate]],"mmmm")</f>
        <v>February</v>
      </c>
      <c r="M3579">
        <f>_xlfn.XLOOKUP(shipments[[#This Row],[PID]],products[PID],products[Cost_per_box],"NA",0)</f>
        <v>9.57</v>
      </c>
      <c r="N3579">
        <f>shipments[[#This Row],[Boxes]]*shipments[[#This Row],[Cost Per Box]]</f>
        <v>5971.68</v>
      </c>
      <c r="O3579">
        <f>shipments[[#This Row],[Sales Amount]]-shipments[[#This Row],[Total Cost]]</f>
        <v>4000.3199999999997</v>
      </c>
      <c r="P3579" s="9">
        <f>shipments[[#This Row],[Profit]]/shipments[[#This Row],[Sales Amount]]</f>
        <v>0.40115523465703967</v>
      </c>
    </row>
    <row r="3580" spans="1:16" x14ac:dyDescent="1">
      <c r="A3580" t="s">
        <v>3622</v>
      </c>
      <c r="B3580" t="s">
        <v>8044</v>
      </c>
      <c r="C3580" t="s">
        <v>8025</v>
      </c>
      <c r="D3580" t="s">
        <v>8035</v>
      </c>
      <c r="E3580" s="1">
        <v>45278</v>
      </c>
      <c r="F3580">
        <v>15099.75</v>
      </c>
      <c r="G3580">
        <v>944</v>
      </c>
      <c r="H3580" t="s">
        <v>6</v>
      </c>
      <c r="I3580" t="str">
        <f>_xlfn.XLOOKUP(shipments[[#This Row],[SPID]],people[SPID],people[Sales_person],"NA",0)</f>
        <v>Brien Boise</v>
      </c>
      <c r="J3580">
        <f>YEAR(shipments[[#This Row],[Shipdate]])</f>
        <v>2023</v>
      </c>
      <c r="K3580">
        <f>MONTH(shipments[[#This Row],[Shipdate]])</f>
        <v>12</v>
      </c>
      <c r="L3580" t="str">
        <f>TEXT(shipments[[#This Row],[Shipdate]],"mmmm")</f>
        <v>December</v>
      </c>
      <c r="M3580">
        <f>_xlfn.XLOOKUP(shipments[[#This Row],[PID]],products[PID],products[Cost_per_box],"NA",0)</f>
        <v>9.57</v>
      </c>
      <c r="N3580">
        <f>shipments[[#This Row],[Boxes]]*shipments[[#This Row],[Cost Per Box]]</f>
        <v>9034.08</v>
      </c>
      <c r="O3580">
        <f>shipments[[#This Row],[Sales Amount]]-shipments[[#This Row],[Total Cost]]</f>
        <v>6065.67</v>
      </c>
      <c r="P3580" s="9">
        <f>shipments[[#This Row],[Profit]]/shipments[[#This Row],[Sales Amount]]</f>
        <v>0.40170665077236378</v>
      </c>
    </row>
    <row r="3581" spans="1:16" x14ac:dyDescent="1">
      <c r="A3581" t="s">
        <v>3623</v>
      </c>
      <c r="B3581" t="s">
        <v>8044</v>
      </c>
      <c r="C3581" t="s">
        <v>8027</v>
      </c>
      <c r="D3581" t="s">
        <v>8032</v>
      </c>
      <c r="E3581" s="1">
        <v>45147</v>
      </c>
      <c r="F3581">
        <v>12570.75</v>
      </c>
      <c r="G3581">
        <v>1258</v>
      </c>
      <c r="H3581" t="s">
        <v>6</v>
      </c>
      <c r="I3581" t="str">
        <f>_xlfn.XLOOKUP(shipments[[#This Row],[SPID]],people[SPID],people[Sales_person],"NA",0)</f>
        <v>Brien Boise</v>
      </c>
      <c r="J3581">
        <f>YEAR(shipments[[#This Row],[Shipdate]])</f>
        <v>2023</v>
      </c>
      <c r="K3581">
        <f>MONTH(shipments[[#This Row],[Shipdate]])</f>
        <v>8</v>
      </c>
      <c r="L3581" t="str">
        <f>TEXT(shipments[[#This Row],[Shipdate]],"mmmm")</f>
        <v>August</v>
      </c>
      <c r="M3581">
        <f>_xlfn.XLOOKUP(shipments[[#This Row],[PID]],products[PID],products[Cost_per_box],"NA",0)</f>
        <v>6.8</v>
      </c>
      <c r="N3581">
        <f>shipments[[#This Row],[Boxes]]*shipments[[#This Row],[Cost Per Box]]</f>
        <v>8554.4</v>
      </c>
      <c r="O3581">
        <f>shipments[[#This Row],[Sales Amount]]-shipments[[#This Row],[Total Cost]]</f>
        <v>4016.3500000000004</v>
      </c>
      <c r="P3581" s="9">
        <f>shipments[[#This Row],[Profit]]/shipments[[#This Row],[Sales Amount]]</f>
        <v>0.31949963208241355</v>
      </c>
    </row>
    <row r="3582" spans="1:16" x14ac:dyDescent="1">
      <c r="A3582" t="s">
        <v>3624</v>
      </c>
      <c r="B3582" t="s">
        <v>8044</v>
      </c>
      <c r="C3582" t="s">
        <v>8027</v>
      </c>
      <c r="D3582" t="s">
        <v>8033</v>
      </c>
      <c r="E3582" s="1">
        <v>45464</v>
      </c>
      <c r="F3582">
        <v>1435.5</v>
      </c>
      <c r="G3582">
        <v>144</v>
      </c>
      <c r="H3582" t="s">
        <v>6</v>
      </c>
      <c r="I3582" t="str">
        <f>_xlfn.XLOOKUP(shipments[[#This Row],[SPID]],people[SPID],people[Sales_person],"NA",0)</f>
        <v>Brien Boise</v>
      </c>
      <c r="J3582">
        <f>YEAR(shipments[[#This Row],[Shipdate]])</f>
        <v>2024</v>
      </c>
      <c r="K3582">
        <f>MONTH(shipments[[#This Row],[Shipdate]])</f>
        <v>6</v>
      </c>
      <c r="L3582" t="str">
        <f>TEXT(shipments[[#This Row],[Shipdate]],"mmmm")</f>
        <v>June</v>
      </c>
      <c r="M3582">
        <f>_xlfn.XLOOKUP(shipments[[#This Row],[PID]],products[PID],products[Cost_per_box],"NA",0)</f>
        <v>6.8</v>
      </c>
      <c r="N3582">
        <f>shipments[[#This Row],[Boxes]]*shipments[[#This Row],[Cost Per Box]]</f>
        <v>979.19999999999993</v>
      </c>
      <c r="O3582">
        <f>shipments[[#This Row],[Sales Amount]]-shipments[[#This Row],[Total Cost]]</f>
        <v>456.30000000000007</v>
      </c>
      <c r="P3582" s="9">
        <f>shipments[[#This Row],[Profit]]/shipments[[#This Row],[Sales Amount]]</f>
        <v>0.31786833855799379</v>
      </c>
    </row>
    <row r="3583" spans="1:16" x14ac:dyDescent="1">
      <c r="A3583" t="s">
        <v>3625</v>
      </c>
      <c r="B3583" t="s">
        <v>8044</v>
      </c>
      <c r="C3583" t="s">
        <v>8027</v>
      </c>
      <c r="D3583" t="s">
        <v>8037</v>
      </c>
      <c r="E3583" s="1">
        <v>45517</v>
      </c>
      <c r="F3583">
        <v>1417.5</v>
      </c>
      <c r="G3583">
        <v>203</v>
      </c>
      <c r="H3583" t="s">
        <v>17</v>
      </c>
      <c r="I3583" t="str">
        <f>_xlfn.XLOOKUP(shipments[[#This Row],[SPID]],people[SPID],people[Sales_person],"NA",0)</f>
        <v>Brien Boise</v>
      </c>
      <c r="J3583">
        <f>YEAR(shipments[[#This Row],[Shipdate]])</f>
        <v>2024</v>
      </c>
      <c r="K3583">
        <f>MONTH(shipments[[#This Row],[Shipdate]])</f>
        <v>8</v>
      </c>
      <c r="L3583" t="str">
        <f>TEXT(shipments[[#This Row],[Shipdate]],"mmmm")</f>
        <v>August</v>
      </c>
      <c r="M3583">
        <f>_xlfn.XLOOKUP(shipments[[#This Row],[PID]],products[PID],products[Cost_per_box],"NA",0)</f>
        <v>6.8</v>
      </c>
      <c r="N3583">
        <f>shipments[[#This Row],[Boxes]]*shipments[[#This Row],[Cost Per Box]]</f>
        <v>1380.3999999999999</v>
      </c>
      <c r="O3583">
        <f>shipments[[#This Row],[Sales Amount]]-shipments[[#This Row],[Total Cost]]</f>
        <v>37.100000000000136</v>
      </c>
      <c r="P3583" s="9">
        <f>shipments[[#This Row],[Profit]]/shipments[[#This Row],[Sales Amount]]</f>
        <v>2.6172839506172937E-2</v>
      </c>
    </row>
    <row r="3584" spans="1:16" x14ac:dyDescent="1">
      <c r="A3584" t="s">
        <v>3626</v>
      </c>
      <c r="B3584" t="s">
        <v>8044</v>
      </c>
      <c r="C3584" t="s">
        <v>8027</v>
      </c>
      <c r="D3584" t="s">
        <v>8032</v>
      </c>
      <c r="E3584" s="1">
        <v>45334</v>
      </c>
      <c r="F3584">
        <v>11542.5</v>
      </c>
      <c r="G3584">
        <v>1155</v>
      </c>
      <c r="H3584" t="s">
        <v>6</v>
      </c>
      <c r="I3584" t="str">
        <f>_xlfn.XLOOKUP(shipments[[#This Row],[SPID]],people[SPID],people[Sales_person],"NA",0)</f>
        <v>Brien Boise</v>
      </c>
      <c r="J3584">
        <f>YEAR(shipments[[#This Row],[Shipdate]])</f>
        <v>2024</v>
      </c>
      <c r="K3584">
        <f>MONTH(shipments[[#This Row],[Shipdate]])</f>
        <v>2</v>
      </c>
      <c r="L3584" t="str">
        <f>TEXT(shipments[[#This Row],[Shipdate]],"mmmm")</f>
        <v>February</v>
      </c>
      <c r="M3584">
        <f>_xlfn.XLOOKUP(shipments[[#This Row],[PID]],products[PID],products[Cost_per_box],"NA",0)</f>
        <v>6.8</v>
      </c>
      <c r="N3584">
        <f>shipments[[#This Row],[Boxes]]*shipments[[#This Row],[Cost Per Box]]</f>
        <v>7854</v>
      </c>
      <c r="O3584">
        <f>shipments[[#This Row],[Sales Amount]]-shipments[[#This Row],[Total Cost]]</f>
        <v>3688.5</v>
      </c>
      <c r="P3584" s="9">
        <f>shipments[[#This Row],[Profit]]/shipments[[#This Row],[Sales Amount]]</f>
        <v>0.31955815464587395</v>
      </c>
    </row>
    <row r="3585" spans="1:16" x14ac:dyDescent="1">
      <c r="A3585" t="s">
        <v>3627</v>
      </c>
      <c r="B3585" t="s">
        <v>8044</v>
      </c>
      <c r="C3585" t="s">
        <v>8027</v>
      </c>
      <c r="D3585" t="s">
        <v>8035</v>
      </c>
      <c r="E3585" s="1">
        <v>45063</v>
      </c>
      <c r="F3585">
        <v>567</v>
      </c>
      <c r="G3585">
        <v>52</v>
      </c>
      <c r="H3585" t="s">
        <v>6</v>
      </c>
      <c r="I3585" t="str">
        <f>_xlfn.XLOOKUP(shipments[[#This Row],[SPID]],people[SPID],people[Sales_person],"NA",0)</f>
        <v>Brien Boise</v>
      </c>
      <c r="J3585">
        <f>YEAR(shipments[[#This Row],[Shipdate]])</f>
        <v>2023</v>
      </c>
      <c r="K3585">
        <f>MONTH(shipments[[#This Row],[Shipdate]])</f>
        <v>5</v>
      </c>
      <c r="L3585" t="str">
        <f>TEXT(shipments[[#This Row],[Shipdate]],"mmmm")</f>
        <v>May</v>
      </c>
      <c r="M3585">
        <f>_xlfn.XLOOKUP(shipments[[#This Row],[PID]],products[PID],products[Cost_per_box],"NA",0)</f>
        <v>6.8</v>
      </c>
      <c r="N3585">
        <f>shipments[[#This Row],[Boxes]]*shipments[[#This Row],[Cost Per Box]]</f>
        <v>353.59999999999997</v>
      </c>
      <c r="O3585">
        <f>shipments[[#This Row],[Sales Amount]]-shipments[[#This Row],[Total Cost]]</f>
        <v>213.40000000000003</v>
      </c>
      <c r="P3585" s="9">
        <f>shipments[[#This Row],[Profit]]/shipments[[#This Row],[Sales Amount]]</f>
        <v>0.37636684303350976</v>
      </c>
    </row>
    <row r="3586" spans="1:16" x14ac:dyDescent="1">
      <c r="A3586" t="s">
        <v>3628</v>
      </c>
      <c r="B3586" t="s">
        <v>8044</v>
      </c>
      <c r="C3586" t="s">
        <v>8027</v>
      </c>
      <c r="D3586" t="s">
        <v>8032</v>
      </c>
      <c r="E3586" s="1">
        <v>45308</v>
      </c>
      <c r="F3586">
        <v>938.25</v>
      </c>
      <c r="G3586">
        <v>105</v>
      </c>
      <c r="H3586" t="s">
        <v>6</v>
      </c>
      <c r="I3586" t="str">
        <f>_xlfn.XLOOKUP(shipments[[#This Row],[SPID]],people[SPID],people[Sales_person],"NA",0)</f>
        <v>Brien Boise</v>
      </c>
      <c r="J3586">
        <f>YEAR(shipments[[#This Row],[Shipdate]])</f>
        <v>2024</v>
      </c>
      <c r="K3586">
        <f>MONTH(shipments[[#This Row],[Shipdate]])</f>
        <v>1</v>
      </c>
      <c r="L3586" t="str">
        <f>TEXT(shipments[[#This Row],[Shipdate]],"mmmm")</f>
        <v>January</v>
      </c>
      <c r="M3586">
        <f>_xlfn.XLOOKUP(shipments[[#This Row],[PID]],products[PID],products[Cost_per_box],"NA",0)</f>
        <v>6.8</v>
      </c>
      <c r="N3586">
        <f>shipments[[#This Row],[Boxes]]*shipments[[#This Row],[Cost Per Box]]</f>
        <v>714</v>
      </c>
      <c r="O3586">
        <f>shipments[[#This Row],[Sales Amount]]-shipments[[#This Row],[Total Cost]]</f>
        <v>224.25</v>
      </c>
      <c r="P3586" s="9">
        <f>shipments[[#This Row],[Profit]]/shipments[[#This Row],[Sales Amount]]</f>
        <v>0.23900879296562749</v>
      </c>
    </row>
    <row r="3587" spans="1:16" x14ac:dyDescent="1">
      <c r="A3587" t="s">
        <v>3629</v>
      </c>
      <c r="B3587" t="s">
        <v>8044</v>
      </c>
      <c r="C3587" t="s">
        <v>8027</v>
      </c>
      <c r="D3587" t="s">
        <v>8033</v>
      </c>
      <c r="E3587" s="1">
        <v>45139</v>
      </c>
      <c r="F3587">
        <v>2700</v>
      </c>
      <c r="G3587">
        <v>338</v>
      </c>
      <c r="H3587" t="s">
        <v>6</v>
      </c>
      <c r="I3587" t="str">
        <f>_xlfn.XLOOKUP(shipments[[#This Row],[SPID]],people[SPID],people[Sales_person],"NA",0)</f>
        <v>Brien Boise</v>
      </c>
      <c r="J3587">
        <f>YEAR(shipments[[#This Row],[Shipdate]])</f>
        <v>2023</v>
      </c>
      <c r="K3587">
        <f>MONTH(shipments[[#This Row],[Shipdate]])</f>
        <v>8</v>
      </c>
      <c r="L3587" t="str">
        <f>TEXT(shipments[[#This Row],[Shipdate]],"mmmm")</f>
        <v>August</v>
      </c>
      <c r="M3587">
        <f>_xlfn.XLOOKUP(shipments[[#This Row],[PID]],products[PID],products[Cost_per_box],"NA",0)</f>
        <v>6.8</v>
      </c>
      <c r="N3587">
        <f>shipments[[#This Row],[Boxes]]*shipments[[#This Row],[Cost Per Box]]</f>
        <v>2298.4</v>
      </c>
      <c r="O3587">
        <f>shipments[[#This Row],[Sales Amount]]-shipments[[#This Row],[Total Cost]]</f>
        <v>401.59999999999991</v>
      </c>
      <c r="P3587" s="9">
        <f>shipments[[#This Row],[Profit]]/shipments[[#This Row],[Sales Amount]]</f>
        <v>0.1487407407407407</v>
      </c>
    </row>
    <row r="3588" spans="1:16" x14ac:dyDescent="1">
      <c r="A3588" t="s">
        <v>3630</v>
      </c>
      <c r="B3588" t="s">
        <v>8044</v>
      </c>
      <c r="C3588" t="s">
        <v>8028</v>
      </c>
      <c r="D3588" t="s">
        <v>8037</v>
      </c>
      <c r="E3588" s="1">
        <v>45555</v>
      </c>
      <c r="F3588">
        <v>8925.75</v>
      </c>
      <c r="G3588">
        <v>331</v>
      </c>
      <c r="H3588" t="s">
        <v>25</v>
      </c>
      <c r="I3588" t="str">
        <f>_xlfn.XLOOKUP(shipments[[#This Row],[SPID]],people[SPID],people[Sales_person],"NA",0)</f>
        <v>Brien Boise</v>
      </c>
      <c r="J3588">
        <f>YEAR(shipments[[#This Row],[Shipdate]])</f>
        <v>2024</v>
      </c>
      <c r="K3588">
        <f>MONTH(shipments[[#This Row],[Shipdate]])</f>
        <v>9</v>
      </c>
      <c r="L3588" t="str">
        <f>TEXT(shipments[[#This Row],[Shipdate]],"mmmm")</f>
        <v>September</v>
      </c>
      <c r="M3588">
        <f>_xlfn.XLOOKUP(shipments[[#This Row],[PID]],products[PID],products[Cost_per_box],"NA",0)</f>
        <v>5.04</v>
      </c>
      <c r="N3588">
        <f>shipments[[#This Row],[Boxes]]*shipments[[#This Row],[Cost Per Box]]</f>
        <v>1668.24</v>
      </c>
      <c r="O3588">
        <f>shipments[[#This Row],[Sales Amount]]-shipments[[#This Row],[Total Cost]]</f>
        <v>7257.51</v>
      </c>
      <c r="P3588" s="9">
        <f>shipments[[#This Row],[Profit]]/shipments[[#This Row],[Sales Amount]]</f>
        <v>0.81309805898663978</v>
      </c>
    </row>
    <row r="3589" spans="1:16" x14ac:dyDescent="1">
      <c r="A3589" t="s">
        <v>3631</v>
      </c>
      <c r="B3589" t="s">
        <v>8044</v>
      </c>
      <c r="C3589" t="s">
        <v>8028</v>
      </c>
      <c r="D3589" t="s">
        <v>8032</v>
      </c>
      <c r="E3589" s="1">
        <v>45260</v>
      </c>
      <c r="F3589">
        <v>677.25</v>
      </c>
      <c r="G3589">
        <v>24</v>
      </c>
      <c r="H3589" t="s">
        <v>6</v>
      </c>
      <c r="I3589" t="str">
        <f>_xlfn.XLOOKUP(shipments[[#This Row],[SPID]],people[SPID],people[Sales_person],"NA",0)</f>
        <v>Brien Boise</v>
      </c>
      <c r="J3589">
        <f>YEAR(shipments[[#This Row],[Shipdate]])</f>
        <v>2023</v>
      </c>
      <c r="K3589">
        <f>MONTH(shipments[[#This Row],[Shipdate]])</f>
        <v>11</v>
      </c>
      <c r="L3589" t="str">
        <f>TEXT(shipments[[#This Row],[Shipdate]],"mmmm")</f>
        <v>November</v>
      </c>
      <c r="M3589">
        <f>_xlfn.XLOOKUP(shipments[[#This Row],[PID]],products[PID],products[Cost_per_box],"NA",0)</f>
        <v>5.04</v>
      </c>
      <c r="N3589">
        <f>shipments[[#This Row],[Boxes]]*shipments[[#This Row],[Cost Per Box]]</f>
        <v>120.96000000000001</v>
      </c>
      <c r="O3589">
        <f>shipments[[#This Row],[Sales Amount]]-shipments[[#This Row],[Total Cost]]</f>
        <v>556.29</v>
      </c>
      <c r="P3589" s="9">
        <f>shipments[[#This Row],[Profit]]/shipments[[#This Row],[Sales Amount]]</f>
        <v>0.82139534883720922</v>
      </c>
    </row>
    <row r="3590" spans="1:16" x14ac:dyDescent="1">
      <c r="A3590" t="s">
        <v>3632</v>
      </c>
      <c r="B3590" t="s">
        <v>8044</v>
      </c>
      <c r="C3590" t="s">
        <v>8029</v>
      </c>
      <c r="D3590" t="s">
        <v>8033</v>
      </c>
      <c r="E3590" s="1">
        <v>45471</v>
      </c>
      <c r="F3590">
        <v>6743.25</v>
      </c>
      <c r="G3590">
        <v>562</v>
      </c>
      <c r="H3590" t="s">
        <v>6</v>
      </c>
      <c r="I3590" t="str">
        <f>_xlfn.XLOOKUP(shipments[[#This Row],[SPID]],people[SPID],people[Sales_person],"NA",0)</f>
        <v>Brien Boise</v>
      </c>
      <c r="J3590">
        <f>YEAR(shipments[[#This Row],[Shipdate]])</f>
        <v>2024</v>
      </c>
      <c r="K3590">
        <f>MONTH(shipments[[#This Row],[Shipdate]])</f>
        <v>6</v>
      </c>
      <c r="L3590" t="str">
        <f>TEXT(shipments[[#This Row],[Shipdate]],"mmmm")</f>
        <v>June</v>
      </c>
      <c r="M3590">
        <f>_xlfn.XLOOKUP(shipments[[#This Row],[PID]],products[PID],products[Cost_per_box],"NA",0)</f>
        <v>2.76</v>
      </c>
      <c r="N3590">
        <f>shipments[[#This Row],[Boxes]]*shipments[[#This Row],[Cost Per Box]]</f>
        <v>1551.12</v>
      </c>
      <c r="O3590">
        <f>shipments[[#This Row],[Sales Amount]]-shipments[[#This Row],[Total Cost]]</f>
        <v>5192.13</v>
      </c>
      <c r="P3590" s="9">
        <f>shipments[[#This Row],[Profit]]/shipments[[#This Row],[Sales Amount]]</f>
        <v>0.76997441886330775</v>
      </c>
    </row>
    <row r="3591" spans="1:16" x14ac:dyDescent="1">
      <c r="A3591" t="s">
        <v>3633</v>
      </c>
      <c r="B3591" t="s">
        <v>8044</v>
      </c>
      <c r="C3591" t="s">
        <v>8030</v>
      </c>
      <c r="D3591" t="s">
        <v>8032</v>
      </c>
      <c r="E3591" s="1">
        <v>45163</v>
      </c>
      <c r="F3591">
        <v>3357</v>
      </c>
      <c r="G3591">
        <v>336</v>
      </c>
      <c r="H3591" t="s">
        <v>6</v>
      </c>
      <c r="I3591" t="str">
        <f>_xlfn.XLOOKUP(shipments[[#This Row],[SPID]],people[SPID],people[Sales_person],"NA",0)</f>
        <v>Brien Boise</v>
      </c>
      <c r="J3591">
        <f>YEAR(shipments[[#This Row],[Shipdate]])</f>
        <v>2023</v>
      </c>
      <c r="K3591">
        <f>MONTH(shipments[[#This Row],[Shipdate]])</f>
        <v>8</v>
      </c>
      <c r="L3591" t="str">
        <f>TEXT(shipments[[#This Row],[Shipdate]],"mmmm")</f>
        <v>August</v>
      </c>
      <c r="M3591">
        <f>_xlfn.XLOOKUP(shipments[[#This Row],[PID]],products[PID],products[Cost_per_box],"NA",0)</f>
        <v>3.32</v>
      </c>
      <c r="N3591">
        <f>shipments[[#This Row],[Boxes]]*shipments[[#This Row],[Cost Per Box]]</f>
        <v>1115.52</v>
      </c>
      <c r="O3591">
        <f>shipments[[#This Row],[Sales Amount]]-shipments[[#This Row],[Total Cost]]</f>
        <v>2241.48</v>
      </c>
      <c r="P3591" s="9">
        <f>shipments[[#This Row],[Profit]]/shipments[[#This Row],[Sales Amount]]</f>
        <v>0.66770330652368182</v>
      </c>
    </row>
    <row r="3592" spans="1:16" x14ac:dyDescent="1">
      <c r="A3592" t="s">
        <v>3634</v>
      </c>
      <c r="B3592" t="s">
        <v>8044</v>
      </c>
      <c r="C3592" t="s">
        <v>8030</v>
      </c>
      <c r="D3592" t="s">
        <v>8037</v>
      </c>
      <c r="E3592" s="1">
        <v>45337</v>
      </c>
      <c r="F3592">
        <v>3343.5</v>
      </c>
      <c r="G3592">
        <v>304</v>
      </c>
      <c r="H3592" t="s">
        <v>6</v>
      </c>
      <c r="I3592" t="str">
        <f>_xlfn.XLOOKUP(shipments[[#This Row],[SPID]],people[SPID],people[Sales_person],"NA",0)</f>
        <v>Brien Boise</v>
      </c>
      <c r="J3592">
        <f>YEAR(shipments[[#This Row],[Shipdate]])</f>
        <v>2024</v>
      </c>
      <c r="K3592">
        <f>MONTH(shipments[[#This Row],[Shipdate]])</f>
        <v>2</v>
      </c>
      <c r="L3592" t="str">
        <f>TEXT(shipments[[#This Row],[Shipdate]],"mmmm")</f>
        <v>February</v>
      </c>
      <c r="M3592">
        <f>_xlfn.XLOOKUP(shipments[[#This Row],[PID]],products[PID],products[Cost_per_box],"NA",0)</f>
        <v>3.32</v>
      </c>
      <c r="N3592">
        <f>shipments[[#This Row],[Boxes]]*shipments[[#This Row],[Cost Per Box]]</f>
        <v>1009.28</v>
      </c>
      <c r="O3592">
        <f>shipments[[#This Row],[Sales Amount]]-shipments[[#This Row],[Total Cost]]</f>
        <v>2334.2200000000003</v>
      </c>
      <c r="P3592" s="9">
        <f>shipments[[#This Row],[Profit]]/shipments[[#This Row],[Sales Amount]]</f>
        <v>0.69813668311649479</v>
      </c>
    </row>
    <row r="3593" spans="1:16" x14ac:dyDescent="1">
      <c r="A3593" t="s">
        <v>3635</v>
      </c>
      <c r="B3593" t="s">
        <v>8044</v>
      </c>
      <c r="C3593" t="s">
        <v>8031</v>
      </c>
      <c r="D3593" t="s">
        <v>8032</v>
      </c>
      <c r="E3593" s="1">
        <v>45474</v>
      </c>
      <c r="F3593">
        <v>10188</v>
      </c>
      <c r="G3593">
        <v>537</v>
      </c>
      <c r="H3593" t="s">
        <v>17</v>
      </c>
      <c r="I3593" t="str">
        <f>_xlfn.XLOOKUP(shipments[[#This Row],[SPID]],people[SPID],people[Sales_person],"NA",0)</f>
        <v>Brien Boise</v>
      </c>
      <c r="J3593">
        <f>YEAR(shipments[[#This Row],[Shipdate]])</f>
        <v>2024</v>
      </c>
      <c r="K3593">
        <f>MONTH(shipments[[#This Row],[Shipdate]])</f>
        <v>7</v>
      </c>
      <c r="L3593" t="str">
        <f>TEXT(shipments[[#This Row],[Shipdate]],"mmmm")</f>
        <v>July</v>
      </c>
      <c r="M3593">
        <f>_xlfn.XLOOKUP(shipments[[#This Row],[PID]],products[PID],products[Cost_per_box],"NA",0)</f>
        <v>2.65</v>
      </c>
      <c r="N3593">
        <f>shipments[[#This Row],[Boxes]]*shipments[[#This Row],[Cost Per Box]]</f>
        <v>1423.05</v>
      </c>
      <c r="O3593">
        <f>shipments[[#This Row],[Sales Amount]]-shipments[[#This Row],[Total Cost]]</f>
        <v>8764.9500000000007</v>
      </c>
      <c r="P3593" s="9">
        <f>shipments[[#This Row],[Profit]]/shipments[[#This Row],[Sales Amount]]</f>
        <v>0.86032096584216733</v>
      </c>
    </row>
    <row r="3594" spans="1:16" x14ac:dyDescent="1">
      <c r="A3594" t="s">
        <v>3636</v>
      </c>
      <c r="B3594" t="s">
        <v>8044</v>
      </c>
      <c r="C3594" t="s">
        <v>8031</v>
      </c>
      <c r="D3594" t="s">
        <v>8034</v>
      </c>
      <c r="E3594" s="1">
        <v>45030</v>
      </c>
      <c r="F3594">
        <v>4367.25</v>
      </c>
      <c r="G3594">
        <v>243</v>
      </c>
      <c r="H3594" t="s">
        <v>6</v>
      </c>
      <c r="I3594" t="str">
        <f>_xlfn.XLOOKUP(shipments[[#This Row],[SPID]],people[SPID],people[Sales_person],"NA",0)</f>
        <v>Brien Boise</v>
      </c>
      <c r="J3594">
        <f>YEAR(shipments[[#This Row],[Shipdate]])</f>
        <v>2023</v>
      </c>
      <c r="K3594">
        <f>MONTH(shipments[[#This Row],[Shipdate]])</f>
        <v>4</v>
      </c>
      <c r="L3594" t="str">
        <f>TEXT(shipments[[#This Row],[Shipdate]],"mmmm")</f>
        <v>April</v>
      </c>
      <c r="M3594">
        <f>_xlfn.XLOOKUP(shipments[[#This Row],[PID]],products[PID],products[Cost_per_box],"NA",0)</f>
        <v>2.65</v>
      </c>
      <c r="N3594">
        <f>shipments[[#This Row],[Boxes]]*shipments[[#This Row],[Cost Per Box]]</f>
        <v>643.94999999999993</v>
      </c>
      <c r="O3594">
        <f>shipments[[#This Row],[Sales Amount]]-shipments[[#This Row],[Total Cost]]</f>
        <v>3723.3</v>
      </c>
      <c r="P3594" s="9">
        <f>shipments[[#This Row],[Profit]]/shipments[[#This Row],[Sales Amount]]</f>
        <v>0.85255023183925815</v>
      </c>
    </row>
    <row r="3595" spans="1:16" x14ac:dyDescent="1">
      <c r="A3595" t="s">
        <v>3637</v>
      </c>
      <c r="B3595" t="s">
        <v>8044</v>
      </c>
      <c r="C3595" t="s">
        <v>8010</v>
      </c>
      <c r="D3595" t="s">
        <v>8033</v>
      </c>
      <c r="E3595" s="1">
        <v>44931</v>
      </c>
      <c r="F3595">
        <v>12123</v>
      </c>
      <c r="G3595">
        <v>933</v>
      </c>
      <c r="H3595" t="s">
        <v>6</v>
      </c>
      <c r="I3595" t="str">
        <f>_xlfn.XLOOKUP(shipments[[#This Row],[SPID]],people[SPID],people[Sales_person],"NA",0)</f>
        <v>Brien Boise</v>
      </c>
      <c r="J3595">
        <f>YEAR(shipments[[#This Row],[Shipdate]])</f>
        <v>2023</v>
      </c>
      <c r="K3595">
        <f>MONTH(shipments[[#This Row],[Shipdate]])</f>
        <v>1</v>
      </c>
      <c r="L3595" t="str">
        <f>TEXT(shipments[[#This Row],[Shipdate]],"mmmm")</f>
        <v>January</v>
      </c>
      <c r="M3595">
        <f>_xlfn.XLOOKUP(shipments[[#This Row],[PID]],products[PID],products[Cost_per_box],"NA",0)</f>
        <v>5.26</v>
      </c>
      <c r="N3595">
        <f>shipments[[#This Row],[Boxes]]*shipments[[#This Row],[Cost Per Box]]</f>
        <v>4907.58</v>
      </c>
      <c r="O3595">
        <f>shipments[[#This Row],[Sales Amount]]-shipments[[#This Row],[Total Cost]]</f>
        <v>7215.42</v>
      </c>
      <c r="P3595" s="9">
        <f>shipments[[#This Row],[Profit]]/shipments[[#This Row],[Sales Amount]]</f>
        <v>0.59518436030685473</v>
      </c>
    </row>
    <row r="3596" spans="1:16" x14ac:dyDescent="1">
      <c r="A3596" t="s">
        <v>3638</v>
      </c>
      <c r="B3596" t="s">
        <v>8044</v>
      </c>
      <c r="C3596" t="s">
        <v>8010</v>
      </c>
      <c r="D3596" t="s">
        <v>8036</v>
      </c>
      <c r="E3596" s="1">
        <v>45149</v>
      </c>
      <c r="F3596">
        <v>7796.25</v>
      </c>
      <c r="G3596">
        <v>520</v>
      </c>
      <c r="H3596" t="s">
        <v>6</v>
      </c>
      <c r="I3596" t="str">
        <f>_xlfn.XLOOKUP(shipments[[#This Row],[SPID]],people[SPID],people[Sales_person],"NA",0)</f>
        <v>Brien Boise</v>
      </c>
      <c r="J3596">
        <f>YEAR(shipments[[#This Row],[Shipdate]])</f>
        <v>2023</v>
      </c>
      <c r="K3596">
        <f>MONTH(shipments[[#This Row],[Shipdate]])</f>
        <v>8</v>
      </c>
      <c r="L3596" t="str">
        <f>TEXT(shipments[[#This Row],[Shipdate]],"mmmm")</f>
        <v>August</v>
      </c>
      <c r="M3596">
        <f>_xlfn.XLOOKUP(shipments[[#This Row],[PID]],products[PID],products[Cost_per_box],"NA",0)</f>
        <v>5.26</v>
      </c>
      <c r="N3596">
        <f>shipments[[#This Row],[Boxes]]*shipments[[#This Row],[Cost Per Box]]</f>
        <v>2735.2</v>
      </c>
      <c r="O3596">
        <f>shipments[[#This Row],[Sales Amount]]-shipments[[#This Row],[Total Cost]]</f>
        <v>5061.05</v>
      </c>
      <c r="P3596" s="9">
        <f>shipments[[#This Row],[Profit]]/shipments[[#This Row],[Sales Amount]]</f>
        <v>0.64916466249799587</v>
      </c>
    </row>
    <row r="3597" spans="1:16" x14ac:dyDescent="1">
      <c r="A3597" t="s">
        <v>3639</v>
      </c>
      <c r="B3597" t="s">
        <v>8044</v>
      </c>
      <c r="C3597" t="s">
        <v>8010</v>
      </c>
      <c r="D3597" t="s">
        <v>8033</v>
      </c>
      <c r="E3597" s="1">
        <v>45134</v>
      </c>
      <c r="F3597">
        <v>1674</v>
      </c>
      <c r="G3597">
        <v>129</v>
      </c>
      <c r="H3597" t="s">
        <v>6</v>
      </c>
      <c r="I3597" t="str">
        <f>_xlfn.XLOOKUP(shipments[[#This Row],[SPID]],people[SPID],people[Sales_person],"NA",0)</f>
        <v>Brien Boise</v>
      </c>
      <c r="J3597">
        <f>YEAR(shipments[[#This Row],[Shipdate]])</f>
        <v>2023</v>
      </c>
      <c r="K3597">
        <f>MONTH(shipments[[#This Row],[Shipdate]])</f>
        <v>7</v>
      </c>
      <c r="L3597" t="str">
        <f>TEXT(shipments[[#This Row],[Shipdate]],"mmmm")</f>
        <v>July</v>
      </c>
      <c r="M3597">
        <f>_xlfn.XLOOKUP(shipments[[#This Row],[PID]],products[PID],products[Cost_per_box],"NA",0)</f>
        <v>5.26</v>
      </c>
      <c r="N3597">
        <f>shipments[[#This Row],[Boxes]]*shipments[[#This Row],[Cost Per Box]]</f>
        <v>678.54</v>
      </c>
      <c r="O3597">
        <f>shipments[[#This Row],[Sales Amount]]-shipments[[#This Row],[Total Cost]]</f>
        <v>995.46</v>
      </c>
      <c r="P3597" s="9">
        <f>shipments[[#This Row],[Profit]]/shipments[[#This Row],[Sales Amount]]</f>
        <v>0.59465949820788533</v>
      </c>
    </row>
    <row r="3598" spans="1:16" x14ac:dyDescent="1">
      <c r="A3598" t="s">
        <v>3640</v>
      </c>
      <c r="B3598" t="s">
        <v>8044</v>
      </c>
      <c r="C3598" t="s">
        <v>8010</v>
      </c>
      <c r="D3598" t="s">
        <v>8035</v>
      </c>
      <c r="E3598" s="1">
        <v>45280</v>
      </c>
      <c r="F3598">
        <v>5949</v>
      </c>
      <c r="G3598">
        <v>496</v>
      </c>
      <c r="H3598" t="s">
        <v>6</v>
      </c>
      <c r="I3598" t="str">
        <f>_xlfn.XLOOKUP(shipments[[#This Row],[SPID]],people[SPID],people[Sales_person],"NA",0)</f>
        <v>Brien Boise</v>
      </c>
      <c r="J3598">
        <f>YEAR(shipments[[#This Row],[Shipdate]])</f>
        <v>2023</v>
      </c>
      <c r="K3598">
        <f>MONTH(shipments[[#This Row],[Shipdate]])</f>
        <v>12</v>
      </c>
      <c r="L3598" t="str">
        <f>TEXT(shipments[[#This Row],[Shipdate]],"mmmm")</f>
        <v>December</v>
      </c>
      <c r="M3598">
        <f>_xlfn.XLOOKUP(shipments[[#This Row],[PID]],products[PID],products[Cost_per_box],"NA",0)</f>
        <v>5.26</v>
      </c>
      <c r="N3598">
        <f>shipments[[#This Row],[Boxes]]*shipments[[#This Row],[Cost Per Box]]</f>
        <v>2608.96</v>
      </c>
      <c r="O3598">
        <f>shipments[[#This Row],[Sales Amount]]-shipments[[#This Row],[Total Cost]]</f>
        <v>3340.04</v>
      </c>
      <c r="P3598" s="9">
        <f>shipments[[#This Row],[Profit]]/shipments[[#This Row],[Sales Amount]]</f>
        <v>0.56144562111279206</v>
      </c>
    </row>
    <row r="3599" spans="1:16" x14ac:dyDescent="1">
      <c r="A3599" t="s">
        <v>3641</v>
      </c>
      <c r="B3599" t="s">
        <v>8044</v>
      </c>
      <c r="C3599" t="s">
        <v>8011</v>
      </c>
      <c r="D3599" t="s">
        <v>8032</v>
      </c>
      <c r="E3599" s="1">
        <v>45258</v>
      </c>
      <c r="F3599">
        <v>4772.25</v>
      </c>
      <c r="G3599">
        <v>341</v>
      </c>
      <c r="H3599" t="s">
        <v>6</v>
      </c>
      <c r="I3599" t="str">
        <f>_xlfn.XLOOKUP(shipments[[#This Row],[SPID]],people[SPID],people[Sales_person],"NA",0)</f>
        <v>Brien Boise</v>
      </c>
      <c r="J3599">
        <f>YEAR(shipments[[#This Row],[Shipdate]])</f>
        <v>2023</v>
      </c>
      <c r="K3599">
        <f>MONTH(shipments[[#This Row],[Shipdate]])</f>
        <v>11</v>
      </c>
      <c r="L3599" t="str">
        <f>TEXT(shipments[[#This Row],[Shipdate]],"mmmm")</f>
        <v>November</v>
      </c>
      <c r="M3599">
        <f>_xlfn.XLOOKUP(shipments[[#This Row],[PID]],products[PID],products[Cost_per_box],"NA",0)</f>
        <v>7.48</v>
      </c>
      <c r="N3599">
        <f>shipments[[#This Row],[Boxes]]*shipments[[#This Row],[Cost Per Box]]</f>
        <v>2550.6800000000003</v>
      </c>
      <c r="O3599">
        <f>shipments[[#This Row],[Sales Amount]]-shipments[[#This Row],[Total Cost]]</f>
        <v>2221.5699999999997</v>
      </c>
      <c r="P3599" s="9">
        <f>shipments[[#This Row],[Profit]]/shipments[[#This Row],[Sales Amount]]</f>
        <v>0.46551836135994545</v>
      </c>
    </row>
    <row r="3600" spans="1:16" x14ac:dyDescent="1">
      <c r="A3600" t="s">
        <v>3642</v>
      </c>
      <c r="B3600" t="s">
        <v>8044</v>
      </c>
      <c r="C3600" t="s">
        <v>8012</v>
      </c>
      <c r="D3600" t="s">
        <v>8035</v>
      </c>
      <c r="E3600" s="1">
        <v>45267</v>
      </c>
      <c r="F3600">
        <v>7364.25</v>
      </c>
      <c r="G3600">
        <v>670</v>
      </c>
      <c r="H3600" t="s">
        <v>6</v>
      </c>
      <c r="I3600" t="str">
        <f>_xlfn.XLOOKUP(shipments[[#This Row],[SPID]],people[SPID],people[Sales_person],"NA",0)</f>
        <v>Brien Boise</v>
      </c>
      <c r="J3600">
        <f>YEAR(shipments[[#This Row],[Shipdate]])</f>
        <v>2023</v>
      </c>
      <c r="K3600">
        <f>MONTH(shipments[[#This Row],[Shipdate]])</f>
        <v>12</v>
      </c>
      <c r="L3600" t="str">
        <f>TEXT(shipments[[#This Row],[Shipdate]],"mmmm")</f>
        <v>December</v>
      </c>
      <c r="M3600">
        <f>_xlfn.XLOOKUP(shipments[[#This Row],[PID]],products[PID],products[Cost_per_box],"NA",0)</f>
        <v>5.15</v>
      </c>
      <c r="N3600">
        <f>shipments[[#This Row],[Boxes]]*shipments[[#This Row],[Cost Per Box]]</f>
        <v>3450.5000000000005</v>
      </c>
      <c r="O3600">
        <f>shipments[[#This Row],[Sales Amount]]-shipments[[#This Row],[Total Cost]]</f>
        <v>3913.7499999999995</v>
      </c>
      <c r="P3600" s="9">
        <f>shipments[[#This Row],[Profit]]/shipments[[#This Row],[Sales Amount]]</f>
        <v>0.53145262586142505</v>
      </c>
    </row>
    <row r="3601" spans="1:16" x14ac:dyDescent="1">
      <c r="A3601" t="s">
        <v>3643</v>
      </c>
      <c r="B3601" t="s">
        <v>8044</v>
      </c>
      <c r="C3601" t="s">
        <v>8012</v>
      </c>
      <c r="D3601" t="s">
        <v>8036</v>
      </c>
      <c r="E3601" s="1">
        <v>44984</v>
      </c>
      <c r="F3601">
        <v>9164.25</v>
      </c>
      <c r="G3601">
        <v>764</v>
      </c>
      <c r="H3601" t="s">
        <v>6</v>
      </c>
      <c r="I3601" t="str">
        <f>_xlfn.XLOOKUP(shipments[[#This Row],[SPID]],people[SPID],people[Sales_person],"NA",0)</f>
        <v>Brien Boise</v>
      </c>
      <c r="J3601">
        <f>YEAR(shipments[[#This Row],[Shipdate]])</f>
        <v>2023</v>
      </c>
      <c r="K3601">
        <f>MONTH(shipments[[#This Row],[Shipdate]])</f>
        <v>2</v>
      </c>
      <c r="L3601" t="str">
        <f>TEXT(shipments[[#This Row],[Shipdate]],"mmmm")</f>
        <v>February</v>
      </c>
      <c r="M3601">
        <f>_xlfn.XLOOKUP(shipments[[#This Row],[PID]],products[PID],products[Cost_per_box],"NA",0)</f>
        <v>5.15</v>
      </c>
      <c r="N3601">
        <f>shipments[[#This Row],[Boxes]]*shipments[[#This Row],[Cost Per Box]]</f>
        <v>3934.6000000000004</v>
      </c>
      <c r="O3601">
        <f>shipments[[#This Row],[Sales Amount]]-shipments[[#This Row],[Total Cost]]</f>
        <v>5229.6499999999996</v>
      </c>
      <c r="P3601" s="9">
        <f>shipments[[#This Row],[Profit]]/shipments[[#This Row],[Sales Amount]]</f>
        <v>0.5706577188531522</v>
      </c>
    </row>
    <row r="3602" spans="1:16" x14ac:dyDescent="1">
      <c r="A3602" t="s">
        <v>3644</v>
      </c>
      <c r="B3602" t="s">
        <v>8044</v>
      </c>
      <c r="C3602" t="s">
        <v>8013</v>
      </c>
      <c r="D3602" t="s">
        <v>8037</v>
      </c>
      <c r="E3602" s="1">
        <v>45170</v>
      </c>
      <c r="F3602">
        <v>2601</v>
      </c>
      <c r="G3602">
        <v>289</v>
      </c>
      <c r="H3602" t="s">
        <v>6</v>
      </c>
      <c r="I3602" t="str">
        <f>_xlfn.XLOOKUP(shipments[[#This Row],[SPID]],people[SPID],people[Sales_person],"NA",0)</f>
        <v>Brien Boise</v>
      </c>
      <c r="J3602">
        <f>YEAR(shipments[[#This Row],[Shipdate]])</f>
        <v>2023</v>
      </c>
      <c r="K3602">
        <f>MONTH(shipments[[#This Row],[Shipdate]])</f>
        <v>9</v>
      </c>
      <c r="L3602" t="str">
        <f>TEXT(shipments[[#This Row],[Shipdate]],"mmmm")</f>
        <v>September</v>
      </c>
      <c r="M3602">
        <f>_xlfn.XLOOKUP(shipments[[#This Row],[PID]],products[PID],products[Cost_per_box],"NA",0)</f>
        <v>3.85</v>
      </c>
      <c r="N3602">
        <f>shipments[[#This Row],[Boxes]]*shipments[[#This Row],[Cost Per Box]]</f>
        <v>1112.6500000000001</v>
      </c>
      <c r="O3602">
        <f>shipments[[#This Row],[Sales Amount]]-shipments[[#This Row],[Total Cost]]</f>
        <v>1488.35</v>
      </c>
      <c r="P3602" s="9">
        <f>shipments[[#This Row],[Profit]]/shipments[[#This Row],[Sales Amount]]</f>
        <v>0.57222222222222219</v>
      </c>
    </row>
    <row r="3603" spans="1:16" x14ac:dyDescent="1">
      <c r="A3603" t="s">
        <v>3645</v>
      </c>
      <c r="B3603" t="s">
        <v>8044</v>
      </c>
      <c r="C3603" t="s">
        <v>8013</v>
      </c>
      <c r="D3603" t="s">
        <v>8035</v>
      </c>
      <c r="E3603" s="1">
        <v>45132</v>
      </c>
      <c r="F3603">
        <v>3951</v>
      </c>
      <c r="G3603">
        <v>494</v>
      </c>
      <c r="H3603" t="s">
        <v>6</v>
      </c>
      <c r="I3603" t="str">
        <f>_xlfn.XLOOKUP(shipments[[#This Row],[SPID]],people[SPID],people[Sales_person],"NA",0)</f>
        <v>Brien Boise</v>
      </c>
      <c r="J3603">
        <f>YEAR(shipments[[#This Row],[Shipdate]])</f>
        <v>2023</v>
      </c>
      <c r="K3603">
        <f>MONTH(shipments[[#This Row],[Shipdate]])</f>
        <v>7</v>
      </c>
      <c r="L3603" t="str">
        <f>TEXT(shipments[[#This Row],[Shipdate]],"mmmm")</f>
        <v>July</v>
      </c>
      <c r="M3603">
        <f>_xlfn.XLOOKUP(shipments[[#This Row],[PID]],products[PID],products[Cost_per_box],"NA",0)</f>
        <v>3.85</v>
      </c>
      <c r="N3603">
        <f>shipments[[#This Row],[Boxes]]*shipments[[#This Row],[Cost Per Box]]</f>
        <v>1901.9</v>
      </c>
      <c r="O3603">
        <f>shipments[[#This Row],[Sales Amount]]-shipments[[#This Row],[Total Cost]]</f>
        <v>2049.1</v>
      </c>
      <c r="P3603" s="9">
        <f>shipments[[#This Row],[Profit]]/shipments[[#This Row],[Sales Amount]]</f>
        <v>0.51862819539357119</v>
      </c>
    </row>
    <row r="3604" spans="1:16" x14ac:dyDescent="1">
      <c r="A3604" t="s">
        <v>3646</v>
      </c>
      <c r="B3604" t="s">
        <v>8044</v>
      </c>
      <c r="C3604" t="s">
        <v>8013</v>
      </c>
      <c r="D3604" t="s">
        <v>8036</v>
      </c>
      <c r="E3604" s="1">
        <v>45155</v>
      </c>
      <c r="F3604">
        <v>7256.25</v>
      </c>
      <c r="G3604">
        <v>1210</v>
      </c>
      <c r="H3604" t="s">
        <v>6</v>
      </c>
      <c r="I3604" t="str">
        <f>_xlfn.XLOOKUP(shipments[[#This Row],[SPID]],people[SPID],people[Sales_person],"NA",0)</f>
        <v>Brien Boise</v>
      </c>
      <c r="J3604">
        <f>YEAR(shipments[[#This Row],[Shipdate]])</f>
        <v>2023</v>
      </c>
      <c r="K3604">
        <f>MONTH(shipments[[#This Row],[Shipdate]])</f>
        <v>8</v>
      </c>
      <c r="L3604" t="str">
        <f>TEXT(shipments[[#This Row],[Shipdate]],"mmmm")</f>
        <v>August</v>
      </c>
      <c r="M3604">
        <f>_xlfn.XLOOKUP(shipments[[#This Row],[PID]],products[PID],products[Cost_per_box],"NA",0)</f>
        <v>3.85</v>
      </c>
      <c r="N3604">
        <f>shipments[[#This Row],[Boxes]]*shipments[[#This Row],[Cost Per Box]]</f>
        <v>4658.5</v>
      </c>
      <c r="O3604">
        <f>shipments[[#This Row],[Sales Amount]]-shipments[[#This Row],[Total Cost]]</f>
        <v>2597.75</v>
      </c>
      <c r="P3604" s="9">
        <f>shipments[[#This Row],[Profit]]/shipments[[#This Row],[Sales Amount]]</f>
        <v>0.35800172265288543</v>
      </c>
    </row>
    <row r="3605" spans="1:16" x14ac:dyDescent="1">
      <c r="A3605" t="s">
        <v>3647</v>
      </c>
      <c r="B3605" t="s">
        <v>8044</v>
      </c>
      <c r="C3605" t="s">
        <v>8013</v>
      </c>
      <c r="D3605" t="s">
        <v>8037</v>
      </c>
      <c r="E3605" s="1">
        <v>44958</v>
      </c>
      <c r="F3605">
        <v>101.25</v>
      </c>
      <c r="G3605">
        <v>15</v>
      </c>
      <c r="H3605" t="s">
        <v>6</v>
      </c>
      <c r="I3605" t="str">
        <f>_xlfn.XLOOKUP(shipments[[#This Row],[SPID]],people[SPID],people[Sales_person],"NA",0)</f>
        <v>Brien Boise</v>
      </c>
      <c r="J3605">
        <f>YEAR(shipments[[#This Row],[Shipdate]])</f>
        <v>2023</v>
      </c>
      <c r="K3605">
        <f>MONTH(shipments[[#This Row],[Shipdate]])</f>
        <v>2</v>
      </c>
      <c r="L3605" t="str">
        <f>TEXT(shipments[[#This Row],[Shipdate]],"mmmm")</f>
        <v>February</v>
      </c>
      <c r="M3605">
        <f>_xlfn.XLOOKUP(shipments[[#This Row],[PID]],products[PID],products[Cost_per_box],"NA",0)</f>
        <v>3.85</v>
      </c>
      <c r="N3605">
        <f>shipments[[#This Row],[Boxes]]*shipments[[#This Row],[Cost Per Box]]</f>
        <v>57.75</v>
      </c>
      <c r="O3605">
        <f>shipments[[#This Row],[Sales Amount]]-shipments[[#This Row],[Total Cost]]</f>
        <v>43.5</v>
      </c>
      <c r="P3605" s="9">
        <f>shipments[[#This Row],[Profit]]/shipments[[#This Row],[Sales Amount]]</f>
        <v>0.42962962962962964</v>
      </c>
    </row>
    <row r="3606" spans="1:16" x14ac:dyDescent="1">
      <c r="A3606" t="s">
        <v>3648</v>
      </c>
      <c r="B3606" t="s">
        <v>8044</v>
      </c>
      <c r="C3606" t="s">
        <v>8013</v>
      </c>
      <c r="D3606" t="s">
        <v>8034</v>
      </c>
      <c r="E3606" s="1">
        <v>44967</v>
      </c>
      <c r="F3606">
        <v>6801.75</v>
      </c>
      <c r="G3606">
        <v>851</v>
      </c>
      <c r="H3606" t="s">
        <v>6</v>
      </c>
      <c r="I3606" t="str">
        <f>_xlfn.XLOOKUP(shipments[[#This Row],[SPID]],people[SPID],people[Sales_person],"NA",0)</f>
        <v>Brien Boise</v>
      </c>
      <c r="J3606">
        <f>YEAR(shipments[[#This Row],[Shipdate]])</f>
        <v>2023</v>
      </c>
      <c r="K3606">
        <f>MONTH(shipments[[#This Row],[Shipdate]])</f>
        <v>2</v>
      </c>
      <c r="L3606" t="str">
        <f>TEXT(shipments[[#This Row],[Shipdate]],"mmmm")</f>
        <v>February</v>
      </c>
      <c r="M3606">
        <f>_xlfn.XLOOKUP(shipments[[#This Row],[PID]],products[PID],products[Cost_per_box],"NA",0)</f>
        <v>3.85</v>
      </c>
      <c r="N3606">
        <f>shipments[[#This Row],[Boxes]]*shipments[[#This Row],[Cost Per Box]]</f>
        <v>3276.35</v>
      </c>
      <c r="O3606">
        <f>shipments[[#This Row],[Sales Amount]]-shipments[[#This Row],[Total Cost]]</f>
        <v>3525.4</v>
      </c>
      <c r="P3606" s="9">
        <f>shipments[[#This Row],[Profit]]/shipments[[#This Row],[Sales Amount]]</f>
        <v>0.51830778843679937</v>
      </c>
    </row>
    <row r="3607" spans="1:16" x14ac:dyDescent="1">
      <c r="A3607" t="s">
        <v>3649</v>
      </c>
      <c r="B3607" t="s">
        <v>8044</v>
      </c>
      <c r="C3607" t="s">
        <v>8013</v>
      </c>
      <c r="D3607" t="s">
        <v>8037</v>
      </c>
      <c r="E3607" s="1">
        <v>45460</v>
      </c>
      <c r="F3607">
        <v>3089.25</v>
      </c>
      <c r="G3607">
        <v>515</v>
      </c>
      <c r="H3607" t="s">
        <v>6</v>
      </c>
      <c r="I3607" t="str">
        <f>_xlfn.XLOOKUP(shipments[[#This Row],[SPID]],people[SPID],people[Sales_person],"NA",0)</f>
        <v>Brien Boise</v>
      </c>
      <c r="J3607">
        <f>YEAR(shipments[[#This Row],[Shipdate]])</f>
        <v>2024</v>
      </c>
      <c r="K3607">
        <f>MONTH(shipments[[#This Row],[Shipdate]])</f>
        <v>6</v>
      </c>
      <c r="L3607" t="str">
        <f>TEXT(shipments[[#This Row],[Shipdate]],"mmmm")</f>
        <v>June</v>
      </c>
      <c r="M3607">
        <f>_xlfn.XLOOKUP(shipments[[#This Row],[PID]],products[PID],products[Cost_per_box],"NA",0)</f>
        <v>3.85</v>
      </c>
      <c r="N3607">
        <f>shipments[[#This Row],[Boxes]]*shipments[[#This Row],[Cost Per Box]]</f>
        <v>1982.75</v>
      </c>
      <c r="O3607">
        <f>shipments[[#This Row],[Sales Amount]]-shipments[[#This Row],[Total Cost]]</f>
        <v>1106.5</v>
      </c>
      <c r="P3607" s="9">
        <f>shipments[[#This Row],[Profit]]/shipments[[#This Row],[Sales Amount]]</f>
        <v>0.35817755118556283</v>
      </c>
    </row>
    <row r="3608" spans="1:16" x14ac:dyDescent="1">
      <c r="A3608" t="s">
        <v>3650</v>
      </c>
      <c r="B3608" t="s">
        <v>8044</v>
      </c>
      <c r="C3608" t="s">
        <v>8013</v>
      </c>
      <c r="D3608" t="s">
        <v>8032</v>
      </c>
      <c r="E3608" s="1">
        <v>45366</v>
      </c>
      <c r="F3608">
        <v>2441.25</v>
      </c>
      <c r="G3608">
        <v>306</v>
      </c>
      <c r="H3608" t="s">
        <v>6</v>
      </c>
      <c r="I3608" t="str">
        <f>_xlfn.XLOOKUP(shipments[[#This Row],[SPID]],people[SPID],people[Sales_person],"NA",0)</f>
        <v>Brien Boise</v>
      </c>
      <c r="J3608">
        <f>YEAR(shipments[[#This Row],[Shipdate]])</f>
        <v>2024</v>
      </c>
      <c r="K3608">
        <f>MONTH(shipments[[#This Row],[Shipdate]])</f>
        <v>3</v>
      </c>
      <c r="L3608" t="str">
        <f>TEXT(shipments[[#This Row],[Shipdate]],"mmmm")</f>
        <v>March</v>
      </c>
      <c r="M3608">
        <f>_xlfn.XLOOKUP(shipments[[#This Row],[PID]],products[PID],products[Cost_per_box],"NA",0)</f>
        <v>3.85</v>
      </c>
      <c r="N3608">
        <f>shipments[[#This Row],[Boxes]]*shipments[[#This Row],[Cost Per Box]]</f>
        <v>1178.1000000000001</v>
      </c>
      <c r="O3608">
        <f>shipments[[#This Row],[Sales Amount]]-shipments[[#This Row],[Total Cost]]</f>
        <v>1263.1499999999999</v>
      </c>
      <c r="P3608" s="9">
        <f>shipments[[#This Row],[Profit]]/shipments[[#This Row],[Sales Amount]]</f>
        <v>0.5174193548387096</v>
      </c>
    </row>
    <row r="3609" spans="1:16" x14ac:dyDescent="1">
      <c r="A3609" t="s">
        <v>3651</v>
      </c>
      <c r="B3609" t="s">
        <v>8044</v>
      </c>
      <c r="C3609" t="s">
        <v>8013</v>
      </c>
      <c r="D3609" t="s">
        <v>8032</v>
      </c>
      <c r="E3609" s="1">
        <v>45314</v>
      </c>
      <c r="F3609">
        <v>1419.75</v>
      </c>
      <c r="G3609">
        <v>158</v>
      </c>
      <c r="H3609" t="s">
        <v>6</v>
      </c>
      <c r="I3609" t="str">
        <f>_xlfn.XLOOKUP(shipments[[#This Row],[SPID]],people[SPID],people[Sales_person],"NA",0)</f>
        <v>Brien Boise</v>
      </c>
      <c r="J3609">
        <f>YEAR(shipments[[#This Row],[Shipdate]])</f>
        <v>2024</v>
      </c>
      <c r="K3609">
        <f>MONTH(shipments[[#This Row],[Shipdate]])</f>
        <v>1</v>
      </c>
      <c r="L3609" t="str">
        <f>TEXT(shipments[[#This Row],[Shipdate]],"mmmm")</f>
        <v>January</v>
      </c>
      <c r="M3609">
        <f>_xlfn.XLOOKUP(shipments[[#This Row],[PID]],products[PID],products[Cost_per_box],"NA",0)</f>
        <v>3.85</v>
      </c>
      <c r="N3609">
        <f>shipments[[#This Row],[Boxes]]*shipments[[#This Row],[Cost Per Box]]</f>
        <v>608.30000000000007</v>
      </c>
      <c r="O3609">
        <f>shipments[[#This Row],[Sales Amount]]-shipments[[#This Row],[Total Cost]]</f>
        <v>811.44999999999993</v>
      </c>
      <c r="P3609" s="9">
        <f>shipments[[#This Row],[Profit]]/shipments[[#This Row],[Sales Amount]]</f>
        <v>0.57154428596583906</v>
      </c>
    </row>
    <row r="3610" spans="1:16" x14ac:dyDescent="1">
      <c r="A3610" t="s">
        <v>3652</v>
      </c>
      <c r="B3610" t="s">
        <v>8044</v>
      </c>
      <c r="C3610" t="s">
        <v>8013</v>
      </c>
      <c r="D3610" t="s">
        <v>8036</v>
      </c>
      <c r="E3610" s="1">
        <v>45503</v>
      </c>
      <c r="F3610">
        <v>2634.75</v>
      </c>
      <c r="G3610">
        <v>293</v>
      </c>
      <c r="H3610" t="s">
        <v>17</v>
      </c>
      <c r="I3610" t="str">
        <f>_xlfn.XLOOKUP(shipments[[#This Row],[SPID]],people[SPID],people[Sales_person],"NA",0)</f>
        <v>Brien Boise</v>
      </c>
      <c r="J3610">
        <f>YEAR(shipments[[#This Row],[Shipdate]])</f>
        <v>2024</v>
      </c>
      <c r="K3610">
        <f>MONTH(shipments[[#This Row],[Shipdate]])</f>
        <v>7</v>
      </c>
      <c r="L3610" t="str">
        <f>TEXT(shipments[[#This Row],[Shipdate]],"mmmm")</f>
        <v>July</v>
      </c>
      <c r="M3610">
        <f>_xlfn.XLOOKUP(shipments[[#This Row],[PID]],products[PID],products[Cost_per_box],"NA",0)</f>
        <v>3.85</v>
      </c>
      <c r="N3610">
        <f>shipments[[#This Row],[Boxes]]*shipments[[#This Row],[Cost Per Box]]</f>
        <v>1128.05</v>
      </c>
      <c r="O3610">
        <f>shipments[[#This Row],[Sales Amount]]-shipments[[#This Row],[Total Cost]]</f>
        <v>1506.7</v>
      </c>
      <c r="P3610" s="9">
        <f>shipments[[#This Row],[Profit]]/shipments[[#This Row],[Sales Amount]]</f>
        <v>0.57185691242053327</v>
      </c>
    </row>
    <row r="3611" spans="1:16" x14ac:dyDescent="1">
      <c r="A3611" t="s">
        <v>3653</v>
      </c>
      <c r="B3611" t="s">
        <v>8044</v>
      </c>
      <c r="C3611" t="s">
        <v>8014</v>
      </c>
      <c r="D3611" t="s">
        <v>8033</v>
      </c>
      <c r="E3611" s="1">
        <v>45124</v>
      </c>
      <c r="F3611">
        <v>5800.5</v>
      </c>
      <c r="G3611">
        <v>829</v>
      </c>
      <c r="H3611" t="s">
        <v>6</v>
      </c>
      <c r="I3611" t="str">
        <f>_xlfn.XLOOKUP(shipments[[#This Row],[SPID]],people[SPID],people[Sales_person],"NA",0)</f>
        <v>Brien Boise</v>
      </c>
      <c r="J3611">
        <f>YEAR(shipments[[#This Row],[Shipdate]])</f>
        <v>2023</v>
      </c>
      <c r="K3611">
        <f>MONTH(shipments[[#This Row],[Shipdate]])</f>
        <v>7</v>
      </c>
      <c r="L3611" t="str">
        <f>TEXT(shipments[[#This Row],[Shipdate]],"mmmm")</f>
        <v>July</v>
      </c>
      <c r="M3611">
        <f>_xlfn.XLOOKUP(shipments[[#This Row],[PID]],products[PID],products[Cost_per_box],"NA",0)</f>
        <v>5.72</v>
      </c>
      <c r="N3611">
        <f>shipments[[#This Row],[Boxes]]*shipments[[#This Row],[Cost Per Box]]</f>
        <v>4741.88</v>
      </c>
      <c r="O3611">
        <f>shipments[[#This Row],[Sales Amount]]-shipments[[#This Row],[Total Cost]]</f>
        <v>1058.6199999999999</v>
      </c>
      <c r="P3611" s="9">
        <f>shipments[[#This Row],[Profit]]/shipments[[#This Row],[Sales Amount]]</f>
        <v>0.18250495646926987</v>
      </c>
    </row>
    <row r="3612" spans="1:16" x14ac:dyDescent="1">
      <c r="A3612" t="s">
        <v>3654</v>
      </c>
      <c r="B3612" t="s">
        <v>8044</v>
      </c>
      <c r="C3612" t="s">
        <v>8014</v>
      </c>
      <c r="D3612" t="s">
        <v>8033</v>
      </c>
      <c r="E3612" s="1">
        <v>45131</v>
      </c>
      <c r="F3612">
        <v>8842.5</v>
      </c>
      <c r="G3612">
        <v>983</v>
      </c>
      <c r="H3612" t="s">
        <v>6</v>
      </c>
      <c r="I3612" t="str">
        <f>_xlfn.XLOOKUP(shipments[[#This Row],[SPID]],people[SPID],people[Sales_person],"NA",0)</f>
        <v>Brien Boise</v>
      </c>
      <c r="J3612">
        <f>YEAR(shipments[[#This Row],[Shipdate]])</f>
        <v>2023</v>
      </c>
      <c r="K3612">
        <f>MONTH(shipments[[#This Row],[Shipdate]])</f>
        <v>7</v>
      </c>
      <c r="L3612" t="str">
        <f>TEXT(shipments[[#This Row],[Shipdate]],"mmmm")</f>
        <v>July</v>
      </c>
      <c r="M3612">
        <f>_xlfn.XLOOKUP(shipments[[#This Row],[PID]],products[PID],products[Cost_per_box],"NA",0)</f>
        <v>5.72</v>
      </c>
      <c r="N3612">
        <f>shipments[[#This Row],[Boxes]]*shipments[[#This Row],[Cost Per Box]]</f>
        <v>5622.7599999999993</v>
      </c>
      <c r="O3612">
        <f>shipments[[#This Row],[Sales Amount]]-shipments[[#This Row],[Total Cost]]</f>
        <v>3219.7400000000007</v>
      </c>
      <c r="P3612" s="9">
        <f>shipments[[#This Row],[Profit]]/shipments[[#This Row],[Sales Amount]]</f>
        <v>0.36412100650268597</v>
      </c>
    </row>
    <row r="3613" spans="1:16" x14ac:dyDescent="1">
      <c r="A3613" t="s">
        <v>3655</v>
      </c>
      <c r="B3613" t="s">
        <v>8044</v>
      </c>
      <c r="C3613" t="s">
        <v>8014</v>
      </c>
      <c r="D3613" t="s">
        <v>8035</v>
      </c>
      <c r="E3613" s="1">
        <v>45471</v>
      </c>
      <c r="F3613">
        <v>1914.75</v>
      </c>
      <c r="G3613">
        <v>274</v>
      </c>
      <c r="H3613" t="s">
        <v>6</v>
      </c>
      <c r="I3613" t="str">
        <f>_xlfn.XLOOKUP(shipments[[#This Row],[SPID]],people[SPID],people[Sales_person],"NA",0)</f>
        <v>Brien Boise</v>
      </c>
      <c r="J3613">
        <f>YEAR(shipments[[#This Row],[Shipdate]])</f>
        <v>2024</v>
      </c>
      <c r="K3613">
        <f>MONTH(shipments[[#This Row],[Shipdate]])</f>
        <v>6</v>
      </c>
      <c r="L3613" t="str">
        <f>TEXT(shipments[[#This Row],[Shipdate]],"mmmm")</f>
        <v>June</v>
      </c>
      <c r="M3613">
        <f>_xlfn.XLOOKUP(shipments[[#This Row],[PID]],products[PID],products[Cost_per_box],"NA",0)</f>
        <v>5.72</v>
      </c>
      <c r="N3613">
        <f>shipments[[#This Row],[Boxes]]*shipments[[#This Row],[Cost Per Box]]</f>
        <v>1567.28</v>
      </c>
      <c r="O3613">
        <f>shipments[[#This Row],[Sales Amount]]-shipments[[#This Row],[Total Cost]]</f>
        <v>347.47</v>
      </c>
      <c r="P3613" s="9">
        <f>shipments[[#This Row],[Profit]]/shipments[[#This Row],[Sales Amount]]</f>
        <v>0.18147016581799191</v>
      </c>
    </row>
    <row r="3614" spans="1:16" x14ac:dyDescent="1">
      <c r="A3614" t="s">
        <v>3656</v>
      </c>
      <c r="B3614" t="s">
        <v>8044</v>
      </c>
      <c r="C3614" t="s">
        <v>8014</v>
      </c>
      <c r="D3614" t="s">
        <v>8036</v>
      </c>
      <c r="E3614" s="1">
        <v>45475</v>
      </c>
      <c r="F3614">
        <v>3609</v>
      </c>
      <c r="G3614">
        <v>516</v>
      </c>
      <c r="H3614" t="s">
        <v>17</v>
      </c>
      <c r="I3614" t="str">
        <f>_xlfn.XLOOKUP(shipments[[#This Row],[SPID]],people[SPID],people[Sales_person],"NA",0)</f>
        <v>Brien Boise</v>
      </c>
      <c r="J3614">
        <f>YEAR(shipments[[#This Row],[Shipdate]])</f>
        <v>2024</v>
      </c>
      <c r="K3614">
        <f>MONTH(shipments[[#This Row],[Shipdate]])</f>
        <v>7</v>
      </c>
      <c r="L3614" t="str">
        <f>TEXT(shipments[[#This Row],[Shipdate]],"mmmm")</f>
        <v>July</v>
      </c>
      <c r="M3614">
        <f>_xlfn.XLOOKUP(shipments[[#This Row],[PID]],products[PID],products[Cost_per_box],"NA",0)</f>
        <v>5.72</v>
      </c>
      <c r="N3614">
        <f>shipments[[#This Row],[Boxes]]*shipments[[#This Row],[Cost Per Box]]</f>
        <v>2951.52</v>
      </c>
      <c r="O3614">
        <f>shipments[[#This Row],[Sales Amount]]-shipments[[#This Row],[Total Cost]]</f>
        <v>657.48</v>
      </c>
      <c r="P3614" s="9">
        <f>shipments[[#This Row],[Profit]]/shipments[[#This Row],[Sales Amount]]</f>
        <v>0.18217788861180384</v>
      </c>
    </row>
    <row r="3615" spans="1:16" x14ac:dyDescent="1">
      <c r="A3615" t="s">
        <v>3657</v>
      </c>
      <c r="B3615" t="s">
        <v>8044</v>
      </c>
      <c r="C3615" t="s">
        <v>8014</v>
      </c>
      <c r="D3615" t="s">
        <v>8032</v>
      </c>
      <c r="E3615" s="1">
        <v>45287</v>
      </c>
      <c r="F3615">
        <v>6480</v>
      </c>
      <c r="G3615">
        <v>720</v>
      </c>
      <c r="H3615" t="s">
        <v>6</v>
      </c>
      <c r="I3615" t="str">
        <f>_xlfn.XLOOKUP(shipments[[#This Row],[SPID]],people[SPID],people[Sales_person],"NA",0)</f>
        <v>Brien Boise</v>
      </c>
      <c r="J3615">
        <f>YEAR(shipments[[#This Row],[Shipdate]])</f>
        <v>2023</v>
      </c>
      <c r="K3615">
        <f>MONTH(shipments[[#This Row],[Shipdate]])</f>
        <v>12</v>
      </c>
      <c r="L3615" t="str">
        <f>TEXT(shipments[[#This Row],[Shipdate]],"mmmm")</f>
        <v>December</v>
      </c>
      <c r="M3615">
        <f>_xlfn.XLOOKUP(shipments[[#This Row],[PID]],products[PID],products[Cost_per_box],"NA",0)</f>
        <v>5.72</v>
      </c>
      <c r="N3615">
        <f>shipments[[#This Row],[Boxes]]*shipments[[#This Row],[Cost Per Box]]</f>
        <v>4118.3999999999996</v>
      </c>
      <c r="O3615">
        <f>shipments[[#This Row],[Sales Amount]]-shipments[[#This Row],[Total Cost]]</f>
        <v>2361.6000000000004</v>
      </c>
      <c r="P3615" s="9">
        <f>shipments[[#This Row],[Profit]]/shipments[[#This Row],[Sales Amount]]</f>
        <v>0.36444444444444452</v>
      </c>
    </row>
    <row r="3616" spans="1:16" x14ac:dyDescent="1">
      <c r="A3616" t="s">
        <v>3658</v>
      </c>
      <c r="B3616" t="s">
        <v>8044</v>
      </c>
      <c r="C3616" t="s">
        <v>8014</v>
      </c>
      <c r="D3616" t="s">
        <v>8037</v>
      </c>
      <c r="E3616" s="1">
        <v>45121</v>
      </c>
      <c r="F3616">
        <v>10062</v>
      </c>
      <c r="G3616">
        <v>1258</v>
      </c>
      <c r="H3616" t="s">
        <v>6</v>
      </c>
      <c r="I3616" t="str">
        <f>_xlfn.XLOOKUP(shipments[[#This Row],[SPID]],people[SPID],people[Sales_person],"NA",0)</f>
        <v>Brien Boise</v>
      </c>
      <c r="J3616">
        <f>YEAR(shipments[[#This Row],[Shipdate]])</f>
        <v>2023</v>
      </c>
      <c r="K3616">
        <f>MONTH(shipments[[#This Row],[Shipdate]])</f>
        <v>7</v>
      </c>
      <c r="L3616" t="str">
        <f>TEXT(shipments[[#This Row],[Shipdate]],"mmmm")</f>
        <v>July</v>
      </c>
      <c r="M3616">
        <f>_xlfn.XLOOKUP(shipments[[#This Row],[PID]],products[PID],products[Cost_per_box],"NA",0)</f>
        <v>5.72</v>
      </c>
      <c r="N3616">
        <f>shipments[[#This Row],[Boxes]]*shipments[[#This Row],[Cost Per Box]]</f>
        <v>7195.7599999999993</v>
      </c>
      <c r="O3616">
        <f>shipments[[#This Row],[Sales Amount]]-shipments[[#This Row],[Total Cost]]</f>
        <v>2866.2400000000007</v>
      </c>
      <c r="P3616" s="9">
        <f>shipments[[#This Row],[Profit]]/shipments[[#This Row],[Sales Amount]]</f>
        <v>0.28485788113695099</v>
      </c>
    </row>
    <row r="3617" spans="1:16" x14ac:dyDescent="1">
      <c r="A3617" t="s">
        <v>3659</v>
      </c>
      <c r="B3617" t="s">
        <v>8044</v>
      </c>
      <c r="C3617" t="s">
        <v>8016</v>
      </c>
      <c r="D3617" t="s">
        <v>8033</v>
      </c>
      <c r="E3617" s="1">
        <v>44973</v>
      </c>
      <c r="F3617">
        <v>3969</v>
      </c>
      <c r="G3617">
        <v>166</v>
      </c>
      <c r="H3617" t="s">
        <v>6</v>
      </c>
      <c r="I3617" t="str">
        <f>_xlfn.XLOOKUP(shipments[[#This Row],[SPID]],people[SPID],people[Sales_person],"NA",0)</f>
        <v>Brien Boise</v>
      </c>
      <c r="J3617">
        <f>YEAR(shipments[[#This Row],[Shipdate]])</f>
        <v>2023</v>
      </c>
      <c r="K3617">
        <f>MONTH(shipments[[#This Row],[Shipdate]])</f>
        <v>2</v>
      </c>
      <c r="L3617" t="str">
        <f>TEXT(shipments[[#This Row],[Shipdate]],"mmmm")</f>
        <v>February</v>
      </c>
      <c r="M3617">
        <f>_xlfn.XLOOKUP(shipments[[#This Row],[PID]],products[PID],products[Cost_per_box],"NA",0)</f>
        <v>9.94</v>
      </c>
      <c r="N3617">
        <f>shipments[[#This Row],[Boxes]]*shipments[[#This Row],[Cost Per Box]]</f>
        <v>1650.04</v>
      </c>
      <c r="O3617">
        <f>shipments[[#This Row],[Sales Amount]]-shipments[[#This Row],[Total Cost]]</f>
        <v>2318.96</v>
      </c>
      <c r="P3617" s="9">
        <f>shipments[[#This Row],[Profit]]/shipments[[#This Row],[Sales Amount]]</f>
        <v>0.58426807760141097</v>
      </c>
    </row>
    <row r="3618" spans="1:16" x14ac:dyDescent="1">
      <c r="A3618" t="s">
        <v>3660</v>
      </c>
      <c r="B3618" t="s">
        <v>8044</v>
      </c>
      <c r="C3618" t="s">
        <v>8016</v>
      </c>
      <c r="D3618" t="s">
        <v>8033</v>
      </c>
      <c r="E3618" s="1">
        <v>45373</v>
      </c>
      <c r="F3618">
        <v>6041.25</v>
      </c>
      <c r="G3618">
        <v>216</v>
      </c>
      <c r="H3618" t="s">
        <v>6</v>
      </c>
      <c r="I3618" t="str">
        <f>_xlfn.XLOOKUP(shipments[[#This Row],[SPID]],people[SPID],people[Sales_person],"NA",0)</f>
        <v>Brien Boise</v>
      </c>
      <c r="J3618">
        <f>YEAR(shipments[[#This Row],[Shipdate]])</f>
        <v>2024</v>
      </c>
      <c r="K3618">
        <f>MONTH(shipments[[#This Row],[Shipdate]])</f>
        <v>3</v>
      </c>
      <c r="L3618" t="str">
        <f>TEXT(shipments[[#This Row],[Shipdate]],"mmmm")</f>
        <v>March</v>
      </c>
      <c r="M3618">
        <f>_xlfn.XLOOKUP(shipments[[#This Row],[PID]],products[PID],products[Cost_per_box],"NA",0)</f>
        <v>9.94</v>
      </c>
      <c r="N3618">
        <f>shipments[[#This Row],[Boxes]]*shipments[[#This Row],[Cost Per Box]]</f>
        <v>2147.04</v>
      </c>
      <c r="O3618">
        <f>shipments[[#This Row],[Sales Amount]]-shipments[[#This Row],[Total Cost]]</f>
        <v>3894.21</v>
      </c>
      <c r="P3618" s="9">
        <f>shipments[[#This Row],[Profit]]/shipments[[#This Row],[Sales Amount]]</f>
        <v>0.64460335195530727</v>
      </c>
    </row>
    <row r="3619" spans="1:16" x14ac:dyDescent="1">
      <c r="A3619" t="s">
        <v>3661</v>
      </c>
      <c r="B3619" t="s">
        <v>8044</v>
      </c>
      <c r="C3619" t="s">
        <v>8016</v>
      </c>
      <c r="D3619" t="s">
        <v>8036</v>
      </c>
      <c r="E3619" s="1">
        <v>45436</v>
      </c>
      <c r="F3619">
        <v>4441.5</v>
      </c>
      <c r="G3619">
        <v>165</v>
      </c>
      <c r="H3619" t="s">
        <v>6</v>
      </c>
      <c r="I3619" t="str">
        <f>_xlfn.XLOOKUP(shipments[[#This Row],[SPID]],people[SPID],people[Sales_person],"NA",0)</f>
        <v>Brien Boise</v>
      </c>
      <c r="J3619">
        <f>YEAR(shipments[[#This Row],[Shipdate]])</f>
        <v>2024</v>
      </c>
      <c r="K3619">
        <f>MONTH(shipments[[#This Row],[Shipdate]])</f>
        <v>5</v>
      </c>
      <c r="L3619" t="str">
        <f>TEXT(shipments[[#This Row],[Shipdate]],"mmmm")</f>
        <v>May</v>
      </c>
      <c r="M3619">
        <f>_xlfn.XLOOKUP(shipments[[#This Row],[PID]],products[PID],products[Cost_per_box],"NA",0)</f>
        <v>9.94</v>
      </c>
      <c r="N3619">
        <f>shipments[[#This Row],[Boxes]]*shipments[[#This Row],[Cost Per Box]]</f>
        <v>1640.1</v>
      </c>
      <c r="O3619">
        <f>shipments[[#This Row],[Sales Amount]]-shipments[[#This Row],[Total Cost]]</f>
        <v>2801.4</v>
      </c>
      <c r="P3619" s="9">
        <f>shipments[[#This Row],[Profit]]/shipments[[#This Row],[Sales Amount]]</f>
        <v>0.63073286052009458</v>
      </c>
    </row>
    <row r="3620" spans="1:16" x14ac:dyDescent="1">
      <c r="A3620" t="s">
        <v>3662</v>
      </c>
      <c r="B3620" t="s">
        <v>8044</v>
      </c>
      <c r="C3620" t="s">
        <v>8016</v>
      </c>
      <c r="D3620" t="s">
        <v>8032</v>
      </c>
      <c r="E3620" s="1">
        <v>45362</v>
      </c>
      <c r="F3620">
        <v>3307.5</v>
      </c>
      <c r="G3620">
        <v>133</v>
      </c>
      <c r="H3620" t="s">
        <v>6</v>
      </c>
      <c r="I3620" t="str">
        <f>_xlfn.XLOOKUP(shipments[[#This Row],[SPID]],people[SPID],people[Sales_person],"NA",0)</f>
        <v>Brien Boise</v>
      </c>
      <c r="J3620">
        <f>YEAR(shipments[[#This Row],[Shipdate]])</f>
        <v>2024</v>
      </c>
      <c r="K3620">
        <f>MONTH(shipments[[#This Row],[Shipdate]])</f>
        <v>3</v>
      </c>
      <c r="L3620" t="str">
        <f>TEXT(shipments[[#This Row],[Shipdate]],"mmmm")</f>
        <v>March</v>
      </c>
      <c r="M3620">
        <f>_xlfn.XLOOKUP(shipments[[#This Row],[PID]],products[PID],products[Cost_per_box],"NA",0)</f>
        <v>9.94</v>
      </c>
      <c r="N3620">
        <f>shipments[[#This Row],[Boxes]]*shipments[[#This Row],[Cost Per Box]]</f>
        <v>1322.02</v>
      </c>
      <c r="O3620">
        <f>shipments[[#This Row],[Sales Amount]]-shipments[[#This Row],[Total Cost]]</f>
        <v>1985.48</v>
      </c>
      <c r="P3620" s="9">
        <f>shipments[[#This Row],[Profit]]/shipments[[#This Row],[Sales Amount]]</f>
        <v>0.60029629629629633</v>
      </c>
    </row>
    <row r="3621" spans="1:16" x14ac:dyDescent="1">
      <c r="A3621" t="s">
        <v>3663</v>
      </c>
      <c r="B3621" t="s">
        <v>8044</v>
      </c>
      <c r="C3621" t="s">
        <v>8017</v>
      </c>
      <c r="D3621" t="s">
        <v>8032</v>
      </c>
      <c r="E3621" s="1">
        <v>45107</v>
      </c>
      <c r="F3621">
        <v>14503.5</v>
      </c>
      <c r="G3621">
        <v>806</v>
      </c>
      <c r="H3621" t="s">
        <v>39</v>
      </c>
      <c r="I3621" t="str">
        <f>_xlfn.XLOOKUP(shipments[[#This Row],[SPID]],people[SPID],people[Sales_person],"NA",0)</f>
        <v>Brien Boise</v>
      </c>
      <c r="J3621">
        <f>YEAR(shipments[[#This Row],[Shipdate]])</f>
        <v>2023</v>
      </c>
      <c r="K3621">
        <f>MONTH(shipments[[#This Row],[Shipdate]])</f>
        <v>6</v>
      </c>
      <c r="L3621" t="str">
        <f>TEXT(shipments[[#This Row],[Shipdate]],"mmmm")</f>
        <v>June</v>
      </c>
      <c r="M3621">
        <f>_xlfn.XLOOKUP(shipments[[#This Row],[PID]],products[PID],products[Cost_per_box],"NA",0)</f>
        <v>7.73</v>
      </c>
      <c r="N3621">
        <f>shipments[[#This Row],[Boxes]]*shipments[[#This Row],[Cost Per Box]]</f>
        <v>6230.38</v>
      </c>
      <c r="O3621">
        <f>shipments[[#This Row],[Sales Amount]]-shipments[[#This Row],[Total Cost]]</f>
        <v>8273.119999999999</v>
      </c>
      <c r="P3621" s="9">
        <f>shipments[[#This Row],[Profit]]/shipments[[#This Row],[Sales Amount]]</f>
        <v>0.57042231185575887</v>
      </c>
    </row>
    <row r="3622" spans="1:16" x14ac:dyDescent="1">
      <c r="A3622" t="s">
        <v>3664</v>
      </c>
      <c r="B3622" t="s">
        <v>8044</v>
      </c>
      <c r="C3622" t="s">
        <v>8017</v>
      </c>
      <c r="D3622" t="s">
        <v>8033</v>
      </c>
      <c r="E3622" s="1">
        <v>45474</v>
      </c>
      <c r="F3622">
        <v>1613.25</v>
      </c>
      <c r="G3622">
        <v>74</v>
      </c>
      <c r="H3622" t="s">
        <v>17</v>
      </c>
      <c r="I3622" t="str">
        <f>_xlfn.XLOOKUP(shipments[[#This Row],[SPID]],people[SPID],people[Sales_person],"NA",0)</f>
        <v>Brien Boise</v>
      </c>
      <c r="J3622">
        <f>YEAR(shipments[[#This Row],[Shipdate]])</f>
        <v>2024</v>
      </c>
      <c r="K3622">
        <f>MONTH(shipments[[#This Row],[Shipdate]])</f>
        <v>7</v>
      </c>
      <c r="L3622" t="str">
        <f>TEXT(shipments[[#This Row],[Shipdate]],"mmmm")</f>
        <v>July</v>
      </c>
      <c r="M3622">
        <f>_xlfn.XLOOKUP(shipments[[#This Row],[PID]],products[PID],products[Cost_per_box],"NA",0)</f>
        <v>7.73</v>
      </c>
      <c r="N3622">
        <f>shipments[[#This Row],[Boxes]]*shipments[[#This Row],[Cost Per Box]]</f>
        <v>572.02</v>
      </c>
      <c r="O3622">
        <f>shipments[[#This Row],[Sales Amount]]-shipments[[#This Row],[Total Cost]]</f>
        <v>1041.23</v>
      </c>
      <c r="P3622" s="9">
        <f>shipments[[#This Row],[Profit]]/shipments[[#This Row],[Sales Amount]]</f>
        <v>0.64542383387571678</v>
      </c>
    </row>
    <row r="3623" spans="1:16" x14ac:dyDescent="1">
      <c r="A3623" t="s">
        <v>3665</v>
      </c>
      <c r="B3623" t="s">
        <v>8044</v>
      </c>
      <c r="C3623" t="s">
        <v>8017</v>
      </c>
      <c r="D3623" t="s">
        <v>8033</v>
      </c>
      <c r="E3623" s="1">
        <v>45260</v>
      </c>
      <c r="F3623">
        <v>3467.25</v>
      </c>
      <c r="G3623">
        <v>174</v>
      </c>
      <c r="H3623" t="s">
        <v>6</v>
      </c>
      <c r="I3623" t="str">
        <f>_xlfn.XLOOKUP(shipments[[#This Row],[SPID]],people[SPID],people[Sales_person],"NA",0)</f>
        <v>Brien Boise</v>
      </c>
      <c r="J3623">
        <f>YEAR(shipments[[#This Row],[Shipdate]])</f>
        <v>2023</v>
      </c>
      <c r="K3623">
        <f>MONTH(shipments[[#This Row],[Shipdate]])</f>
        <v>11</v>
      </c>
      <c r="L3623" t="str">
        <f>TEXT(shipments[[#This Row],[Shipdate]],"mmmm")</f>
        <v>November</v>
      </c>
      <c r="M3623">
        <f>_xlfn.XLOOKUP(shipments[[#This Row],[PID]],products[PID],products[Cost_per_box],"NA",0)</f>
        <v>7.73</v>
      </c>
      <c r="N3623">
        <f>shipments[[#This Row],[Boxes]]*shipments[[#This Row],[Cost Per Box]]</f>
        <v>1345.02</v>
      </c>
      <c r="O3623">
        <f>shipments[[#This Row],[Sales Amount]]-shipments[[#This Row],[Total Cost]]</f>
        <v>2122.23</v>
      </c>
      <c r="P3623" s="9">
        <f>shipments[[#This Row],[Profit]]/shipments[[#This Row],[Sales Amount]]</f>
        <v>0.61207873675102753</v>
      </c>
    </row>
    <row r="3624" spans="1:16" x14ac:dyDescent="1">
      <c r="A3624" t="s">
        <v>3666</v>
      </c>
      <c r="B3624" t="s">
        <v>8044</v>
      </c>
      <c r="C3624" t="s">
        <v>8019</v>
      </c>
      <c r="D3624" t="s">
        <v>8037</v>
      </c>
      <c r="E3624" s="1">
        <v>45496</v>
      </c>
      <c r="F3624">
        <v>2790</v>
      </c>
      <c r="G3624">
        <v>175</v>
      </c>
      <c r="H3624" t="s">
        <v>17</v>
      </c>
      <c r="I3624" t="str">
        <f>_xlfn.XLOOKUP(shipments[[#This Row],[SPID]],people[SPID],people[Sales_person],"NA",0)</f>
        <v>Brien Boise</v>
      </c>
      <c r="J3624">
        <f>YEAR(shipments[[#This Row],[Shipdate]])</f>
        <v>2024</v>
      </c>
      <c r="K3624">
        <f>MONTH(shipments[[#This Row],[Shipdate]])</f>
        <v>7</v>
      </c>
      <c r="L3624" t="str">
        <f>TEXT(shipments[[#This Row],[Shipdate]],"mmmm")</f>
        <v>July</v>
      </c>
      <c r="M3624">
        <f>_xlfn.XLOOKUP(shipments[[#This Row],[PID]],products[PID],products[Cost_per_box],"NA",0)</f>
        <v>8.2200000000000006</v>
      </c>
      <c r="N3624">
        <f>shipments[[#This Row],[Boxes]]*shipments[[#This Row],[Cost Per Box]]</f>
        <v>1438.5</v>
      </c>
      <c r="O3624">
        <f>shipments[[#This Row],[Sales Amount]]-shipments[[#This Row],[Total Cost]]</f>
        <v>1351.5</v>
      </c>
      <c r="P3624" s="9">
        <f>shipments[[#This Row],[Profit]]/shipments[[#This Row],[Sales Amount]]</f>
        <v>0.48440860215053766</v>
      </c>
    </row>
    <row r="3625" spans="1:16" x14ac:dyDescent="1">
      <c r="A3625" t="s">
        <v>3667</v>
      </c>
      <c r="B3625" t="s">
        <v>8044</v>
      </c>
      <c r="C3625" t="s">
        <v>8019</v>
      </c>
      <c r="D3625" t="s">
        <v>8036</v>
      </c>
      <c r="E3625" s="1">
        <v>45327</v>
      </c>
      <c r="F3625">
        <v>11135.25</v>
      </c>
      <c r="G3625">
        <v>857</v>
      </c>
      <c r="H3625" t="s">
        <v>6</v>
      </c>
      <c r="I3625" t="str">
        <f>_xlfn.XLOOKUP(shipments[[#This Row],[SPID]],people[SPID],people[Sales_person],"NA",0)</f>
        <v>Brien Boise</v>
      </c>
      <c r="J3625">
        <f>YEAR(shipments[[#This Row],[Shipdate]])</f>
        <v>2024</v>
      </c>
      <c r="K3625">
        <f>MONTH(shipments[[#This Row],[Shipdate]])</f>
        <v>2</v>
      </c>
      <c r="L3625" t="str">
        <f>TEXT(shipments[[#This Row],[Shipdate]],"mmmm")</f>
        <v>February</v>
      </c>
      <c r="M3625">
        <f>_xlfn.XLOOKUP(shipments[[#This Row],[PID]],products[PID],products[Cost_per_box],"NA",0)</f>
        <v>8.2200000000000006</v>
      </c>
      <c r="N3625">
        <f>shipments[[#This Row],[Boxes]]*shipments[[#This Row],[Cost Per Box]]</f>
        <v>7044.5400000000009</v>
      </c>
      <c r="O3625">
        <f>shipments[[#This Row],[Sales Amount]]-shipments[[#This Row],[Total Cost]]</f>
        <v>4090.7099999999991</v>
      </c>
      <c r="P3625" s="9">
        <f>shipments[[#This Row],[Profit]]/shipments[[#This Row],[Sales Amount]]</f>
        <v>0.36736579780427014</v>
      </c>
    </row>
    <row r="3626" spans="1:16" x14ac:dyDescent="1">
      <c r="A3626" t="s">
        <v>3668</v>
      </c>
      <c r="B3626" t="s">
        <v>8044</v>
      </c>
      <c r="C3626" t="s">
        <v>8019</v>
      </c>
      <c r="D3626" t="s">
        <v>8037</v>
      </c>
      <c r="E3626" s="1">
        <v>45097</v>
      </c>
      <c r="F3626">
        <v>4286.25</v>
      </c>
      <c r="G3626">
        <v>330</v>
      </c>
      <c r="H3626" t="s">
        <v>6</v>
      </c>
      <c r="I3626" t="str">
        <f>_xlfn.XLOOKUP(shipments[[#This Row],[SPID]],people[SPID],people[Sales_person],"NA",0)</f>
        <v>Brien Boise</v>
      </c>
      <c r="J3626">
        <f>YEAR(shipments[[#This Row],[Shipdate]])</f>
        <v>2023</v>
      </c>
      <c r="K3626">
        <f>MONTH(shipments[[#This Row],[Shipdate]])</f>
        <v>6</v>
      </c>
      <c r="L3626" t="str">
        <f>TEXT(shipments[[#This Row],[Shipdate]],"mmmm")</f>
        <v>June</v>
      </c>
      <c r="M3626">
        <f>_xlfn.XLOOKUP(shipments[[#This Row],[PID]],products[PID],products[Cost_per_box],"NA",0)</f>
        <v>8.2200000000000006</v>
      </c>
      <c r="N3626">
        <f>shipments[[#This Row],[Boxes]]*shipments[[#This Row],[Cost Per Box]]</f>
        <v>2712.6000000000004</v>
      </c>
      <c r="O3626">
        <f>shipments[[#This Row],[Sales Amount]]-shipments[[#This Row],[Total Cost]]</f>
        <v>1573.6499999999996</v>
      </c>
      <c r="P3626" s="9">
        <f>shipments[[#This Row],[Profit]]/shipments[[#This Row],[Sales Amount]]</f>
        <v>0.3671391076115485</v>
      </c>
    </row>
    <row r="3627" spans="1:16" x14ac:dyDescent="1">
      <c r="A3627" t="s">
        <v>3669</v>
      </c>
      <c r="B3627" t="s">
        <v>8044</v>
      </c>
      <c r="C3627" t="s">
        <v>8019</v>
      </c>
      <c r="D3627" t="s">
        <v>8036</v>
      </c>
      <c r="E3627" s="1">
        <v>45482</v>
      </c>
      <c r="F3627">
        <v>5985</v>
      </c>
      <c r="G3627">
        <v>399</v>
      </c>
      <c r="H3627" t="s">
        <v>17</v>
      </c>
      <c r="I3627" t="str">
        <f>_xlfn.XLOOKUP(shipments[[#This Row],[SPID]],people[SPID],people[Sales_person],"NA",0)</f>
        <v>Brien Boise</v>
      </c>
      <c r="J3627">
        <f>YEAR(shipments[[#This Row],[Shipdate]])</f>
        <v>2024</v>
      </c>
      <c r="K3627">
        <f>MONTH(shipments[[#This Row],[Shipdate]])</f>
        <v>7</v>
      </c>
      <c r="L3627" t="str">
        <f>TEXT(shipments[[#This Row],[Shipdate]],"mmmm")</f>
        <v>July</v>
      </c>
      <c r="M3627">
        <f>_xlfn.XLOOKUP(shipments[[#This Row],[PID]],products[PID],products[Cost_per_box],"NA",0)</f>
        <v>8.2200000000000006</v>
      </c>
      <c r="N3627">
        <f>shipments[[#This Row],[Boxes]]*shipments[[#This Row],[Cost Per Box]]</f>
        <v>3279.78</v>
      </c>
      <c r="O3627">
        <f>shipments[[#This Row],[Sales Amount]]-shipments[[#This Row],[Total Cost]]</f>
        <v>2705.22</v>
      </c>
      <c r="P3627" s="9">
        <f>shipments[[#This Row],[Profit]]/shipments[[#This Row],[Sales Amount]]</f>
        <v>0.45199999999999996</v>
      </c>
    </row>
    <row r="3628" spans="1:16" x14ac:dyDescent="1">
      <c r="A3628" t="s">
        <v>3670</v>
      </c>
      <c r="B3628" t="s">
        <v>8044</v>
      </c>
      <c r="C3628" t="s">
        <v>8020</v>
      </c>
      <c r="D3628" t="s">
        <v>8036</v>
      </c>
      <c r="E3628" s="1">
        <v>45434</v>
      </c>
      <c r="F3628">
        <v>8696.25</v>
      </c>
      <c r="G3628">
        <v>458</v>
      </c>
      <c r="H3628" t="s">
        <v>6</v>
      </c>
      <c r="I3628" t="str">
        <f>_xlfn.XLOOKUP(shipments[[#This Row],[SPID]],people[SPID],people[Sales_person],"NA",0)</f>
        <v>Brien Boise</v>
      </c>
      <c r="J3628">
        <f>YEAR(shipments[[#This Row],[Shipdate]])</f>
        <v>2024</v>
      </c>
      <c r="K3628">
        <f>MONTH(shipments[[#This Row],[Shipdate]])</f>
        <v>5</v>
      </c>
      <c r="L3628" t="str">
        <f>TEXT(shipments[[#This Row],[Shipdate]],"mmmm")</f>
        <v>May</v>
      </c>
      <c r="M3628">
        <f>_xlfn.XLOOKUP(shipments[[#This Row],[PID]],products[PID],products[Cost_per_box],"NA",0)</f>
        <v>10.23</v>
      </c>
      <c r="N3628">
        <f>shipments[[#This Row],[Boxes]]*shipments[[#This Row],[Cost Per Box]]</f>
        <v>4685.34</v>
      </c>
      <c r="O3628">
        <f>shipments[[#This Row],[Sales Amount]]-shipments[[#This Row],[Total Cost]]</f>
        <v>4010.91</v>
      </c>
      <c r="P3628" s="9">
        <f>shipments[[#This Row],[Profit]]/shipments[[#This Row],[Sales Amount]]</f>
        <v>0.46122294092281152</v>
      </c>
    </row>
    <row r="3629" spans="1:16" x14ac:dyDescent="1">
      <c r="A3629" t="s">
        <v>3671</v>
      </c>
      <c r="B3629" t="s">
        <v>8044</v>
      </c>
      <c r="C3629" t="s">
        <v>8020</v>
      </c>
      <c r="D3629" t="s">
        <v>8036</v>
      </c>
      <c r="E3629" s="1">
        <v>45243</v>
      </c>
      <c r="F3629">
        <v>7359.75</v>
      </c>
      <c r="G3629">
        <v>368</v>
      </c>
      <c r="H3629" t="s">
        <v>6</v>
      </c>
      <c r="I3629" t="str">
        <f>_xlfn.XLOOKUP(shipments[[#This Row],[SPID]],people[SPID],people[Sales_person],"NA",0)</f>
        <v>Brien Boise</v>
      </c>
      <c r="J3629">
        <f>YEAR(shipments[[#This Row],[Shipdate]])</f>
        <v>2023</v>
      </c>
      <c r="K3629">
        <f>MONTH(shipments[[#This Row],[Shipdate]])</f>
        <v>11</v>
      </c>
      <c r="L3629" t="str">
        <f>TEXT(shipments[[#This Row],[Shipdate]],"mmmm")</f>
        <v>November</v>
      </c>
      <c r="M3629">
        <f>_xlfn.XLOOKUP(shipments[[#This Row],[PID]],products[PID],products[Cost_per_box],"NA",0)</f>
        <v>10.23</v>
      </c>
      <c r="N3629">
        <f>shipments[[#This Row],[Boxes]]*shipments[[#This Row],[Cost Per Box]]</f>
        <v>3764.6400000000003</v>
      </c>
      <c r="O3629">
        <f>shipments[[#This Row],[Sales Amount]]-shipments[[#This Row],[Total Cost]]</f>
        <v>3595.1099999999997</v>
      </c>
      <c r="P3629" s="9">
        <f>shipments[[#This Row],[Profit]]/shipments[[#This Row],[Sales Amount]]</f>
        <v>0.4884826250891674</v>
      </c>
    </row>
    <row r="3630" spans="1:16" x14ac:dyDescent="1">
      <c r="A3630" t="s">
        <v>3672</v>
      </c>
      <c r="B3630" t="s">
        <v>8044</v>
      </c>
      <c r="C3630" t="s">
        <v>8020</v>
      </c>
      <c r="D3630" t="s">
        <v>8037</v>
      </c>
      <c r="E3630" s="1">
        <v>45313</v>
      </c>
      <c r="F3630">
        <v>2754</v>
      </c>
      <c r="G3630">
        <v>145</v>
      </c>
      <c r="H3630" t="s">
        <v>6</v>
      </c>
      <c r="I3630" t="str">
        <f>_xlfn.XLOOKUP(shipments[[#This Row],[SPID]],people[SPID],people[Sales_person],"NA",0)</f>
        <v>Brien Boise</v>
      </c>
      <c r="J3630">
        <f>YEAR(shipments[[#This Row],[Shipdate]])</f>
        <v>2024</v>
      </c>
      <c r="K3630">
        <f>MONTH(shipments[[#This Row],[Shipdate]])</f>
        <v>1</v>
      </c>
      <c r="L3630" t="str">
        <f>TEXT(shipments[[#This Row],[Shipdate]],"mmmm")</f>
        <v>January</v>
      </c>
      <c r="M3630">
        <f>_xlfn.XLOOKUP(shipments[[#This Row],[PID]],products[PID],products[Cost_per_box],"NA",0)</f>
        <v>10.23</v>
      </c>
      <c r="N3630">
        <f>shipments[[#This Row],[Boxes]]*shipments[[#This Row],[Cost Per Box]]</f>
        <v>1483.3500000000001</v>
      </c>
      <c r="O3630">
        <f>shipments[[#This Row],[Sales Amount]]-shipments[[#This Row],[Total Cost]]</f>
        <v>1270.6499999999999</v>
      </c>
      <c r="P3630" s="9">
        <f>shipments[[#This Row],[Profit]]/shipments[[#This Row],[Sales Amount]]</f>
        <v>0.46138344226579514</v>
      </c>
    </row>
    <row r="3631" spans="1:16" x14ac:dyDescent="1">
      <c r="A3631" t="s">
        <v>3673</v>
      </c>
      <c r="B3631" t="s">
        <v>8044</v>
      </c>
      <c r="C3631" t="s">
        <v>8021</v>
      </c>
      <c r="D3631" t="s">
        <v>8032</v>
      </c>
      <c r="E3631" s="1">
        <v>45006</v>
      </c>
      <c r="F3631">
        <v>11866.5</v>
      </c>
      <c r="G3631">
        <v>913</v>
      </c>
      <c r="H3631" t="s">
        <v>6</v>
      </c>
      <c r="I3631" t="str">
        <f>_xlfn.XLOOKUP(shipments[[#This Row],[SPID]],people[SPID],people[Sales_person],"NA",0)</f>
        <v>Brien Boise</v>
      </c>
      <c r="J3631">
        <f>YEAR(shipments[[#This Row],[Shipdate]])</f>
        <v>2023</v>
      </c>
      <c r="K3631">
        <f>MONTH(shipments[[#This Row],[Shipdate]])</f>
        <v>3</v>
      </c>
      <c r="L3631" t="str">
        <f>TEXT(shipments[[#This Row],[Shipdate]],"mmmm")</f>
        <v>March</v>
      </c>
      <c r="M3631">
        <f>_xlfn.XLOOKUP(shipments[[#This Row],[PID]],products[PID],products[Cost_per_box],"NA",0)</f>
        <v>4.74</v>
      </c>
      <c r="N3631">
        <f>shipments[[#This Row],[Boxes]]*shipments[[#This Row],[Cost Per Box]]</f>
        <v>4327.62</v>
      </c>
      <c r="O3631">
        <f>shipments[[#This Row],[Sales Amount]]-shipments[[#This Row],[Total Cost]]</f>
        <v>7538.88</v>
      </c>
      <c r="P3631" s="9">
        <f>shipments[[#This Row],[Profit]]/shipments[[#This Row],[Sales Amount]]</f>
        <v>0.63530779926684366</v>
      </c>
    </row>
    <row r="3632" spans="1:16" x14ac:dyDescent="1">
      <c r="A3632" t="s">
        <v>3674</v>
      </c>
      <c r="B3632" t="s">
        <v>8044</v>
      </c>
      <c r="C3632" t="s">
        <v>8021</v>
      </c>
      <c r="D3632" t="s">
        <v>8032</v>
      </c>
      <c r="E3632" s="1">
        <v>45414</v>
      </c>
      <c r="F3632">
        <v>4329</v>
      </c>
      <c r="G3632">
        <v>255</v>
      </c>
      <c r="H3632" t="s">
        <v>6</v>
      </c>
      <c r="I3632" t="str">
        <f>_xlfn.XLOOKUP(shipments[[#This Row],[SPID]],people[SPID],people[Sales_person],"NA",0)</f>
        <v>Brien Boise</v>
      </c>
      <c r="J3632">
        <f>YEAR(shipments[[#This Row],[Shipdate]])</f>
        <v>2024</v>
      </c>
      <c r="K3632">
        <f>MONTH(shipments[[#This Row],[Shipdate]])</f>
        <v>5</v>
      </c>
      <c r="L3632" t="str">
        <f>TEXT(shipments[[#This Row],[Shipdate]],"mmmm")</f>
        <v>May</v>
      </c>
      <c r="M3632">
        <f>_xlfn.XLOOKUP(shipments[[#This Row],[PID]],products[PID],products[Cost_per_box],"NA",0)</f>
        <v>4.74</v>
      </c>
      <c r="N3632">
        <f>shipments[[#This Row],[Boxes]]*shipments[[#This Row],[Cost Per Box]]</f>
        <v>1208.7</v>
      </c>
      <c r="O3632">
        <f>shipments[[#This Row],[Sales Amount]]-shipments[[#This Row],[Total Cost]]</f>
        <v>3120.3</v>
      </c>
      <c r="P3632" s="9">
        <f>shipments[[#This Row],[Profit]]/shipments[[#This Row],[Sales Amount]]</f>
        <v>0.72079002079002086</v>
      </c>
    </row>
    <row r="3633" spans="1:16" x14ac:dyDescent="1">
      <c r="A3633" t="s">
        <v>3675</v>
      </c>
      <c r="B3633" t="s">
        <v>8044</v>
      </c>
      <c r="C3633" t="s">
        <v>8021</v>
      </c>
      <c r="D3633" t="s">
        <v>8037</v>
      </c>
      <c r="E3633" s="1">
        <v>45418</v>
      </c>
      <c r="F3633">
        <v>5253.75</v>
      </c>
      <c r="G3633">
        <v>405</v>
      </c>
      <c r="H3633" t="s">
        <v>39</v>
      </c>
      <c r="I3633" t="str">
        <f>_xlfn.XLOOKUP(shipments[[#This Row],[SPID]],people[SPID],people[Sales_person],"NA",0)</f>
        <v>Brien Boise</v>
      </c>
      <c r="J3633">
        <f>YEAR(shipments[[#This Row],[Shipdate]])</f>
        <v>2024</v>
      </c>
      <c r="K3633">
        <f>MONTH(shipments[[#This Row],[Shipdate]])</f>
        <v>5</v>
      </c>
      <c r="L3633" t="str">
        <f>TEXT(shipments[[#This Row],[Shipdate]],"mmmm")</f>
        <v>May</v>
      </c>
      <c r="M3633">
        <f>_xlfn.XLOOKUP(shipments[[#This Row],[PID]],products[PID],products[Cost_per_box],"NA",0)</f>
        <v>4.74</v>
      </c>
      <c r="N3633">
        <f>shipments[[#This Row],[Boxes]]*shipments[[#This Row],[Cost Per Box]]</f>
        <v>1919.7</v>
      </c>
      <c r="O3633">
        <f>shipments[[#This Row],[Sales Amount]]-shipments[[#This Row],[Total Cost]]</f>
        <v>3334.05</v>
      </c>
      <c r="P3633" s="9">
        <f>shipments[[#This Row],[Profit]]/shipments[[#This Row],[Sales Amount]]</f>
        <v>0.63460385438972167</v>
      </c>
    </row>
    <row r="3634" spans="1:16" x14ac:dyDescent="1">
      <c r="A3634" t="s">
        <v>3676</v>
      </c>
      <c r="B3634" t="s">
        <v>8044</v>
      </c>
      <c r="C3634" t="s">
        <v>8022</v>
      </c>
      <c r="D3634" t="s">
        <v>8033</v>
      </c>
      <c r="E3634" s="1">
        <v>45266</v>
      </c>
      <c r="F3634">
        <v>2153.25</v>
      </c>
      <c r="G3634">
        <v>240</v>
      </c>
      <c r="H3634" t="s">
        <v>6</v>
      </c>
      <c r="I3634" t="str">
        <f>_xlfn.XLOOKUP(shipments[[#This Row],[SPID]],people[SPID],people[Sales_person],"NA",0)</f>
        <v>Brien Boise</v>
      </c>
      <c r="J3634">
        <f>YEAR(shipments[[#This Row],[Shipdate]])</f>
        <v>2023</v>
      </c>
      <c r="K3634">
        <f>MONTH(shipments[[#This Row],[Shipdate]])</f>
        <v>12</v>
      </c>
      <c r="L3634" t="str">
        <f>TEXT(shipments[[#This Row],[Shipdate]],"mmmm")</f>
        <v>December</v>
      </c>
      <c r="M3634">
        <f>_xlfn.XLOOKUP(shipments[[#This Row],[PID]],products[PID],products[Cost_per_box],"NA",0)</f>
        <v>10.51</v>
      </c>
      <c r="N3634">
        <f>shipments[[#This Row],[Boxes]]*shipments[[#This Row],[Cost Per Box]]</f>
        <v>2522.4</v>
      </c>
      <c r="O3634">
        <f>shipments[[#This Row],[Sales Amount]]-shipments[[#This Row],[Total Cost]]</f>
        <v>-369.15000000000009</v>
      </c>
      <c r="P3634" s="9">
        <f>shipments[[#This Row],[Profit]]/shipments[[#This Row],[Sales Amount]]</f>
        <v>-0.17143852316266114</v>
      </c>
    </row>
    <row r="3635" spans="1:16" x14ac:dyDescent="1">
      <c r="A3635" t="s">
        <v>3677</v>
      </c>
      <c r="B3635" t="s">
        <v>8044</v>
      </c>
      <c r="C3635" t="s">
        <v>8022</v>
      </c>
      <c r="D3635" t="s">
        <v>8037</v>
      </c>
      <c r="E3635" s="1">
        <v>45107</v>
      </c>
      <c r="F3635">
        <v>6414.75</v>
      </c>
      <c r="G3635">
        <v>642</v>
      </c>
      <c r="H3635" t="s">
        <v>6</v>
      </c>
      <c r="I3635" t="str">
        <f>_xlfn.XLOOKUP(shipments[[#This Row],[SPID]],people[SPID],people[Sales_person],"NA",0)</f>
        <v>Brien Boise</v>
      </c>
      <c r="J3635">
        <f>YEAR(shipments[[#This Row],[Shipdate]])</f>
        <v>2023</v>
      </c>
      <c r="K3635">
        <f>MONTH(shipments[[#This Row],[Shipdate]])</f>
        <v>6</v>
      </c>
      <c r="L3635" t="str">
        <f>TEXT(shipments[[#This Row],[Shipdate]],"mmmm")</f>
        <v>June</v>
      </c>
      <c r="M3635">
        <f>_xlfn.XLOOKUP(shipments[[#This Row],[PID]],products[PID],products[Cost_per_box],"NA",0)</f>
        <v>10.51</v>
      </c>
      <c r="N3635">
        <f>shipments[[#This Row],[Boxes]]*shipments[[#This Row],[Cost Per Box]]</f>
        <v>6747.42</v>
      </c>
      <c r="O3635">
        <f>shipments[[#This Row],[Sales Amount]]-shipments[[#This Row],[Total Cost]]</f>
        <v>-332.67000000000007</v>
      </c>
      <c r="P3635" s="9">
        <f>shipments[[#This Row],[Profit]]/shipments[[#This Row],[Sales Amount]]</f>
        <v>-5.1860166023617454E-2</v>
      </c>
    </row>
    <row r="3636" spans="1:16" x14ac:dyDescent="1">
      <c r="A3636" t="s">
        <v>3678</v>
      </c>
      <c r="B3636" t="s">
        <v>8044</v>
      </c>
      <c r="C3636" t="s">
        <v>8022</v>
      </c>
      <c r="D3636" t="s">
        <v>8032</v>
      </c>
      <c r="E3636" s="1">
        <v>45124</v>
      </c>
      <c r="F3636">
        <v>6543</v>
      </c>
      <c r="G3636">
        <v>1091</v>
      </c>
      <c r="H3636" t="s">
        <v>6</v>
      </c>
      <c r="I3636" t="str">
        <f>_xlfn.XLOOKUP(shipments[[#This Row],[SPID]],people[SPID],people[Sales_person],"NA",0)</f>
        <v>Brien Boise</v>
      </c>
      <c r="J3636">
        <f>YEAR(shipments[[#This Row],[Shipdate]])</f>
        <v>2023</v>
      </c>
      <c r="K3636">
        <f>MONTH(shipments[[#This Row],[Shipdate]])</f>
        <v>7</v>
      </c>
      <c r="L3636" t="str">
        <f>TEXT(shipments[[#This Row],[Shipdate]],"mmmm")</f>
        <v>July</v>
      </c>
      <c r="M3636">
        <f>_xlfn.XLOOKUP(shipments[[#This Row],[PID]],products[PID],products[Cost_per_box],"NA",0)</f>
        <v>10.51</v>
      </c>
      <c r="N3636">
        <f>shipments[[#This Row],[Boxes]]*shipments[[#This Row],[Cost Per Box]]</f>
        <v>11466.41</v>
      </c>
      <c r="O3636">
        <f>shipments[[#This Row],[Sales Amount]]-shipments[[#This Row],[Total Cost]]</f>
        <v>-4923.41</v>
      </c>
      <c r="P3636" s="9">
        <f>shipments[[#This Row],[Profit]]/shipments[[#This Row],[Sales Amount]]</f>
        <v>-0.75246981506953992</v>
      </c>
    </row>
    <row r="3637" spans="1:16" x14ac:dyDescent="1">
      <c r="A3637" t="s">
        <v>3679</v>
      </c>
      <c r="B3637" t="s">
        <v>8044</v>
      </c>
      <c r="C3637" t="s">
        <v>8022</v>
      </c>
      <c r="D3637" t="s">
        <v>8033</v>
      </c>
      <c r="E3637" s="1">
        <v>45287</v>
      </c>
      <c r="F3637">
        <v>4749.75</v>
      </c>
      <c r="G3637">
        <v>594</v>
      </c>
      <c r="H3637" t="s">
        <v>6</v>
      </c>
      <c r="I3637" t="str">
        <f>_xlfn.XLOOKUP(shipments[[#This Row],[SPID]],people[SPID],people[Sales_person],"NA",0)</f>
        <v>Brien Boise</v>
      </c>
      <c r="J3637">
        <f>YEAR(shipments[[#This Row],[Shipdate]])</f>
        <v>2023</v>
      </c>
      <c r="K3637">
        <f>MONTH(shipments[[#This Row],[Shipdate]])</f>
        <v>12</v>
      </c>
      <c r="L3637" t="str">
        <f>TEXT(shipments[[#This Row],[Shipdate]],"mmmm")</f>
        <v>December</v>
      </c>
      <c r="M3637">
        <f>_xlfn.XLOOKUP(shipments[[#This Row],[PID]],products[PID],products[Cost_per_box],"NA",0)</f>
        <v>10.51</v>
      </c>
      <c r="N3637">
        <f>shipments[[#This Row],[Boxes]]*shipments[[#This Row],[Cost Per Box]]</f>
        <v>6242.94</v>
      </c>
      <c r="O3637">
        <f>shipments[[#This Row],[Sales Amount]]-shipments[[#This Row],[Total Cost]]</f>
        <v>-1493.1899999999996</v>
      </c>
      <c r="P3637" s="9">
        <f>shipments[[#This Row],[Profit]]/shipments[[#This Row],[Sales Amount]]</f>
        <v>-0.31437233538607284</v>
      </c>
    </row>
    <row r="3638" spans="1:16" x14ac:dyDescent="1">
      <c r="A3638" t="s">
        <v>3680</v>
      </c>
      <c r="B3638" t="s">
        <v>8044</v>
      </c>
      <c r="C3638" t="s">
        <v>8022</v>
      </c>
      <c r="D3638" t="s">
        <v>8037</v>
      </c>
      <c r="E3638" s="1">
        <v>45084</v>
      </c>
      <c r="F3638">
        <v>8442</v>
      </c>
      <c r="G3638">
        <v>1407</v>
      </c>
      <c r="H3638" t="s">
        <v>6</v>
      </c>
      <c r="I3638" t="str">
        <f>_xlfn.XLOOKUP(shipments[[#This Row],[SPID]],people[SPID],people[Sales_person],"NA",0)</f>
        <v>Brien Boise</v>
      </c>
      <c r="J3638">
        <f>YEAR(shipments[[#This Row],[Shipdate]])</f>
        <v>2023</v>
      </c>
      <c r="K3638">
        <f>MONTH(shipments[[#This Row],[Shipdate]])</f>
        <v>6</v>
      </c>
      <c r="L3638" t="str">
        <f>TEXT(shipments[[#This Row],[Shipdate]],"mmmm")</f>
        <v>June</v>
      </c>
      <c r="M3638">
        <f>_xlfn.XLOOKUP(shipments[[#This Row],[PID]],products[PID],products[Cost_per_box],"NA",0)</f>
        <v>10.51</v>
      </c>
      <c r="N3638">
        <f>shipments[[#This Row],[Boxes]]*shipments[[#This Row],[Cost Per Box]]</f>
        <v>14787.57</v>
      </c>
      <c r="O3638">
        <f>shipments[[#This Row],[Sales Amount]]-shipments[[#This Row],[Total Cost]]</f>
        <v>-6345.57</v>
      </c>
      <c r="P3638" s="9">
        <f>shipments[[#This Row],[Profit]]/shipments[[#This Row],[Sales Amount]]</f>
        <v>-0.75166666666666659</v>
      </c>
    </row>
    <row r="3639" spans="1:16" x14ac:dyDescent="1">
      <c r="A3639" t="s">
        <v>3681</v>
      </c>
      <c r="B3639" t="s">
        <v>8044</v>
      </c>
      <c r="C3639" t="s">
        <v>8022</v>
      </c>
      <c r="D3639" t="s">
        <v>8034</v>
      </c>
      <c r="E3639" s="1">
        <v>45020</v>
      </c>
      <c r="F3639">
        <v>6113.25</v>
      </c>
      <c r="G3639">
        <v>1019</v>
      </c>
      <c r="H3639" t="s">
        <v>6</v>
      </c>
      <c r="I3639" t="str">
        <f>_xlfn.XLOOKUP(shipments[[#This Row],[SPID]],people[SPID],people[Sales_person],"NA",0)</f>
        <v>Brien Boise</v>
      </c>
      <c r="J3639">
        <f>YEAR(shipments[[#This Row],[Shipdate]])</f>
        <v>2023</v>
      </c>
      <c r="K3639">
        <f>MONTH(shipments[[#This Row],[Shipdate]])</f>
        <v>4</v>
      </c>
      <c r="L3639" t="str">
        <f>TEXT(shipments[[#This Row],[Shipdate]],"mmmm")</f>
        <v>April</v>
      </c>
      <c r="M3639">
        <f>_xlfn.XLOOKUP(shipments[[#This Row],[PID]],products[PID],products[Cost_per_box],"NA",0)</f>
        <v>10.51</v>
      </c>
      <c r="N3639">
        <f>shipments[[#This Row],[Boxes]]*shipments[[#This Row],[Cost Per Box]]</f>
        <v>10709.69</v>
      </c>
      <c r="O3639">
        <f>shipments[[#This Row],[Sales Amount]]-shipments[[#This Row],[Total Cost]]</f>
        <v>-4596.4400000000005</v>
      </c>
      <c r="P3639" s="9">
        <f>shipments[[#This Row],[Profit]]/shipments[[#This Row],[Sales Amount]]</f>
        <v>-0.75188156872367407</v>
      </c>
    </row>
    <row r="3640" spans="1:16" x14ac:dyDescent="1">
      <c r="A3640" t="s">
        <v>3682</v>
      </c>
      <c r="B3640" t="s">
        <v>8044</v>
      </c>
      <c r="C3640" t="s">
        <v>8023</v>
      </c>
      <c r="D3640" t="s">
        <v>8037</v>
      </c>
      <c r="E3640" s="1">
        <v>45237</v>
      </c>
      <c r="F3640">
        <v>4268.25</v>
      </c>
      <c r="G3640">
        <v>252</v>
      </c>
      <c r="H3640" t="s">
        <v>6</v>
      </c>
      <c r="I3640" t="str">
        <f>_xlfn.XLOOKUP(shipments[[#This Row],[SPID]],people[SPID],people[Sales_person],"NA",0)</f>
        <v>Brien Boise</v>
      </c>
      <c r="J3640">
        <f>YEAR(shipments[[#This Row],[Shipdate]])</f>
        <v>2023</v>
      </c>
      <c r="K3640">
        <f>MONTH(shipments[[#This Row],[Shipdate]])</f>
        <v>11</v>
      </c>
      <c r="L3640" t="str">
        <f>TEXT(shipments[[#This Row],[Shipdate]],"mmmm")</f>
        <v>November</v>
      </c>
      <c r="M3640">
        <f>_xlfn.XLOOKUP(shipments[[#This Row],[PID]],products[PID],products[Cost_per_box],"NA",0)</f>
        <v>6.43</v>
      </c>
      <c r="N3640">
        <f>shipments[[#This Row],[Boxes]]*shipments[[#This Row],[Cost Per Box]]</f>
        <v>1620.36</v>
      </c>
      <c r="O3640">
        <f>shipments[[#This Row],[Sales Amount]]-shipments[[#This Row],[Total Cost]]</f>
        <v>2647.8900000000003</v>
      </c>
      <c r="P3640" s="9">
        <f>shipments[[#This Row],[Profit]]/shipments[[#This Row],[Sales Amount]]</f>
        <v>0.620369003690037</v>
      </c>
    </row>
    <row r="3641" spans="1:16" x14ac:dyDescent="1">
      <c r="A3641" t="s">
        <v>3683</v>
      </c>
      <c r="B3641" t="s">
        <v>8044</v>
      </c>
      <c r="C3641" t="s">
        <v>8023</v>
      </c>
      <c r="D3641" t="s">
        <v>8037</v>
      </c>
      <c r="E3641" s="1">
        <v>45457</v>
      </c>
      <c r="F3641">
        <v>6430.5</v>
      </c>
      <c r="G3641">
        <v>460</v>
      </c>
      <c r="H3641" t="s">
        <v>6</v>
      </c>
      <c r="I3641" t="str">
        <f>_xlfn.XLOOKUP(shipments[[#This Row],[SPID]],people[SPID],people[Sales_person],"NA",0)</f>
        <v>Brien Boise</v>
      </c>
      <c r="J3641">
        <f>YEAR(shipments[[#This Row],[Shipdate]])</f>
        <v>2024</v>
      </c>
      <c r="K3641">
        <f>MONTH(shipments[[#This Row],[Shipdate]])</f>
        <v>6</v>
      </c>
      <c r="L3641" t="str">
        <f>TEXT(shipments[[#This Row],[Shipdate]],"mmmm")</f>
        <v>June</v>
      </c>
      <c r="M3641">
        <f>_xlfn.XLOOKUP(shipments[[#This Row],[PID]],products[PID],products[Cost_per_box],"NA",0)</f>
        <v>6.43</v>
      </c>
      <c r="N3641">
        <f>shipments[[#This Row],[Boxes]]*shipments[[#This Row],[Cost Per Box]]</f>
        <v>2957.7999999999997</v>
      </c>
      <c r="O3641">
        <f>shipments[[#This Row],[Sales Amount]]-shipments[[#This Row],[Total Cost]]</f>
        <v>3472.7000000000003</v>
      </c>
      <c r="P3641" s="9">
        <f>shipments[[#This Row],[Profit]]/shipments[[#This Row],[Sales Amount]]</f>
        <v>0.54003576704766354</v>
      </c>
    </row>
    <row r="3642" spans="1:16" x14ac:dyDescent="1">
      <c r="A3642" t="s">
        <v>3684</v>
      </c>
      <c r="B3642" t="s">
        <v>8044</v>
      </c>
      <c r="C3642" t="s">
        <v>8023</v>
      </c>
      <c r="D3642" t="s">
        <v>8032</v>
      </c>
      <c r="E3642" s="1">
        <v>45553</v>
      </c>
      <c r="F3642">
        <v>5951.25</v>
      </c>
      <c r="G3642">
        <v>331</v>
      </c>
      <c r="H3642" t="s">
        <v>25</v>
      </c>
      <c r="I3642" t="str">
        <f>_xlfn.XLOOKUP(shipments[[#This Row],[SPID]],people[SPID],people[Sales_person],"NA",0)</f>
        <v>Brien Boise</v>
      </c>
      <c r="J3642">
        <f>YEAR(shipments[[#This Row],[Shipdate]])</f>
        <v>2024</v>
      </c>
      <c r="K3642">
        <f>MONTH(shipments[[#This Row],[Shipdate]])</f>
        <v>9</v>
      </c>
      <c r="L3642" t="str">
        <f>TEXT(shipments[[#This Row],[Shipdate]],"mmmm")</f>
        <v>September</v>
      </c>
      <c r="M3642">
        <f>_xlfn.XLOOKUP(shipments[[#This Row],[PID]],products[PID],products[Cost_per_box],"NA",0)</f>
        <v>6.43</v>
      </c>
      <c r="N3642">
        <f>shipments[[#This Row],[Boxes]]*shipments[[#This Row],[Cost Per Box]]</f>
        <v>2128.33</v>
      </c>
      <c r="O3642">
        <f>shipments[[#This Row],[Sales Amount]]-shipments[[#This Row],[Total Cost]]</f>
        <v>3822.92</v>
      </c>
      <c r="P3642" s="9">
        <f>shipments[[#This Row],[Profit]]/shipments[[#This Row],[Sales Amount]]</f>
        <v>0.64237261079605124</v>
      </c>
    </row>
    <row r="3643" spans="1:16" x14ac:dyDescent="1">
      <c r="A3643" t="s">
        <v>3685</v>
      </c>
      <c r="B3643" t="s">
        <v>8044</v>
      </c>
      <c r="C3643" t="s">
        <v>8023</v>
      </c>
      <c r="D3643" t="s">
        <v>8032</v>
      </c>
      <c r="E3643" s="1">
        <v>45286</v>
      </c>
      <c r="F3643">
        <v>5532.75</v>
      </c>
      <c r="G3643">
        <v>396</v>
      </c>
      <c r="H3643" t="s">
        <v>6</v>
      </c>
      <c r="I3643" t="str">
        <f>_xlfn.XLOOKUP(shipments[[#This Row],[SPID]],people[SPID],people[Sales_person],"NA",0)</f>
        <v>Brien Boise</v>
      </c>
      <c r="J3643">
        <f>YEAR(shipments[[#This Row],[Shipdate]])</f>
        <v>2023</v>
      </c>
      <c r="K3643">
        <f>MONTH(shipments[[#This Row],[Shipdate]])</f>
        <v>12</v>
      </c>
      <c r="L3643" t="str">
        <f>TEXT(shipments[[#This Row],[Shipdate]],"mmmm")</f>
        <v>December</v>
      </c>
      <c r="M3643">
        <f>_xlfn.XLOOKUP(shipments[[#This Row],[PID]],products[PID],products[Cost_per_box],"NA",0)</f>
        <v>6.43</v>
      </c>
      <c r="N3643">
        <f>shipments[[#This Row],[Boxes]]*shipments[[#This Row],[Cost Per Box]]</f>
        <v>2546.2799999999997</v>
      </c>
      <c r="O3643">
        <f>shipments[[#This Row],[Sales Amount]]-shipments[[#This Row],[Total Cost]]</f>
        <v>2986.4700000000003</v>
      </c>
      <c r="P3643" s="9">
        <f>shipments[[#This Row],[Profit]]/shipments[[#This Row],[Sales Amount]]</f>
        <v>0.53978039853599025</v>
      </c>
    </row>
    <row r="3644" spans="1:16" x14ac:dyDescent="1">
      <c r="A3644" t="s">
        <v>3686</v>
      </c>
      <c r="B3644" t="s">
        <v>8044</v>
      </c>
      <c r="C3644" t="s">
        <v>8023</v>
      </c>
      <c r="D3644" t="s">
        <v>8033</v>
      </c>
      <c r="E3644" s="1">
        <v>44950</v>
      </c>
      <c r="F3644">
        <v>5809.5</v>
      </c>
      <c r="G3644">
        <v>415</v>
      </c>
      <c r="H3644" t="s">
        <v>6</v>
      </c>
      <c r="I3644" t="str">
        <f>_xlfn.XLOOKUP(shipments[[#This Row],[SPID]],people[SPID],people[Sales_person],"NA",0)</f>
        <v>Brien Boise</v>
      </c>
      <c r="J3644">
        <f>YEAR(shipments[[#This Row],[Shipdate]])</f>
        <v>2023</v>
      </c>
      <c r="K3644">
        <f>MONTH(shipments[[#This Row],[Shipdate]])</f>
        <v>1</v>
      </c>
      <c r="L3644" t="str">
        <f>TEXT(shipments[[#This Row],[Shipdate]],"mmmm")</f>
        <v>January</v>
      </c>
      <c r="M3644">
        <f>_xlfn.XLOOKUP(shipments[[#This Row],[PID]],products[PID],products[Cost_per_box],"NA",0)</f>
        <v>6.43</v>
      </c>
      <c r="N3644">
        <f>shipments[[#This Row],[Boxes]]*shipments[[#This Row],[Cost Per Box]]</f>
        <v>2668.45</v>
      </c>
      <c r="O3644">
        <f>shipments[[#This Row],[Sales Amount]]-shipments[[#This Row],[Total Cost]]</f>
        <v>3141.05</v>
      </c>
      <c r="P3644" s="9">
        <f>shipments[[#This Row],[Profit]]/shipments[[#This Row],[Sales Amount]]</f>
        <v>0.54067475686375766</v>
      </c>
    </row>
    <row r="3645" spans="1:16" x14ac:dyDescent="1">
      <c r="A3645" t="s">
        <v>3687</v>
      </c>
      <c r="B3645" t="s">
        <v>8044</v>
      </c>
      <c r="C3645" t="s">
        <v>8023</v>
      </c>
      <c r="D3645" t="s">
        <v>8037</v>
      </c>
      <c r="E3645" s="1">
        <v>44960</v>
      </c>
      <c r="F3645">
        <v>4308.75</v>
      </c>
      <c r="G3645">
        <v>254</v>
      </c>
      <c r="H3645" t="s">
        <v>6</v>
      </c>
      <c r="I3645" t="str">
        <f>_xlfn.XLOOKUP(shipments[[#This Row],[SPID]],people[SPID],people[Sales_person],"NA",0)</f>
        <v>Brien Boise</v>
      </c>
      <c r="J3645">
        <f>YEAR(shipments[[#This Row],[Shipdate]])</f>
        <v>2023</v>
      </c>
      <c r="K3645">
        <f>MONTH(shipments[[#This Row],[Shipdate]])</f>
        <v>2</v>
      </c>
      <c r="L3645" t="str">
        <f>TEXT(shipments[[#This Row],[Shipdate]],"mmmm")</f>
        <v>February</v>
      </c>
      <c r="M3645">
        <f>_xlfn.XLOOKUP(shipments[[#This Row],[PID]],products[PID],products[Cost_per_box],"NA",0)</f>
        <v>6.43</v>
      </c>
      <c r="N3645">
        <f>shipments[[#This Row],[Boxes]]*shipments[[#This Row],[Cost Per Box]]</f>
        <v>1633.22</v>
      </c>
      <c r="O3645">
        <f>shipments[[#This Row],[Sales Amount]]-shipments[[#This Row],[Total Cost]]</f>
        <v>2675.5299999999997</v>
      </c>
      <c r="P3645" s="9">
        <f>shipments[[#This Row],[Profit]]/shipments[[#This Row],[Sales Amount]]</f>
        <v>0.62095271250362627</v>
      </c>
    </row>
    <row r="3646" spans="1:16" x14ac:dyDescent="1">
      <c r="A3646" t="s">
        <v>3688</v>
      </c>
      <c r="B3646" t="s">
        <v>8044</v>
      </c>
      <c r="C3646" t="s">
        <v>8024</v>
      </c>
      <c r="D3646" t="s">
        <v>8032</v>
      </c>
      <c r="E3646" s="1">
        <v>45273</v>
      </c>
      <c r="F3646">
        <v>1548</v>
      </c>
      <c r="G3646">
        <v>86</v>
      </c>
      <c r="H3646" t="s">
        <v>6</v>
      </c>
      <c r="I3646" t="str">
        <f>_xlfn.XLOOKUP(shipments[[#This Row],[SPID]],people[SPID],people[Sales_person],"NA",0)</f>
        <v>Brien Boise</v>
      </c>
      <c r="J3646">
        <f>YEAR(shipments[[#This Row],[Shipdate]])</f>
        <v>2023</v>
      </c>
      <c r="K3646">
        <f>MONTH(shipments[[#This Row],[Shipdate]])</f>
        <v>12</v>
      </c>
      <c r="L3646" t="str">
        <f>TEXT(shipments[[#This Row],[Shipdate]],"mmmm")</f>
        <v>December</v>
      </c>
      <c r="M3646">
        <f>_xlfn.XLOOKUP(shipments[[#This Row],[PID]],products[PID],products[Cost_per_box],"NA",0)</f>
        <v>12.41</v>
      </c>
      <c r="N3646">
        <f>shipments[[#This Row],[Boxes]]*shipments[[#This Row],[Cost Per Box]]</f>
        <v>1067.26</v>
      </c>
      <c r="O3646">
        <f>shipments[[#This Row],[Sales Amount]]-shipments[[#This Row],[Total Cost]]</f>
        <v>480.74</v>
      </c>
      <c r="P3646" s="9">
        <f>shipments[[#This Row],[Profit]]/shipments[[#This Row],[Sales Amount]]</f>
        <v>0.31055555555555558</v>
      </c>
    </row>
    <row r="3647" spans="1:16" x14ac:dyDescent="1">
      <c r="A3647" t="s">
        <v>3689</v>
      </c>
      <c r="B3647" t="s">
        <v>8044</v>
      </c>
      <c r="C3647" t="s">
        <v>8025</v>
      </c>
      <c r="D3647" t="s">
        <v>8032</v>
      </c>
      <c r="E3647" s="1">
        <v>45047</v>
      </c>
      <c r="F3647">
        <v>5161.5</v>
      </c>
      <c r="G3647">
        <v>323</v>
      </c>
      <c r="H3647" t="s">
        <v>6</v>
      </c>
      <c r="I3647" t="str">
        <f>_xlfn.XLOOKUP(shipments[[#This Row],[SPID]],people[SPID],people[Sales_person],"NA",0)</f>
        <v>Brien Boise</v>
      </c>
      <c r="J3647">
        <f>YEAR(shipments[[#This Row],[Shipdate]])</f>
        <v>2023</v>
      </c>
      <c r="K3647">
        <f>MONTH(shipments[[#This Row],[Shipdate]])</f>
        <v>5</v>
      </c>
      <c r="L3647" t="str">
        <f>TEXT(shipments[[#This Row],[Shipdate]],"mmmm")</f>
        <v>May</v>
      </c>
      <c r="M3647">
        <f>_xlfn.XLOOKUP(shipments[[#This Row],[PID]],products[PID],products[Cost_per_box],"NA",0)</f>
        <v>9.57</v>
      </c>
      <c r="N3647">
        <f>shipments[[#This Row],[Boxes]]*shipments[[#This Row],[Cost Per Box]]</f>
        <v>3091.11</v>
      </c>
      <c r="O3647">
        <f>shipments[[#This Row],[Sales Amount]]-shipments[[#This Row],[Total Cost]]</f>
        <v>2070.39</v>
      </c>
      <c r="P3647" s="9">
        <f>shipments[[#This Row],[Profit]]/shipments[[#This Row],[Sales Amount]]</f>
        <v>0.40112176692821849</v>
      </c>
    </row>
    <row r="3648" spans="1:16" x14ac:dyDescent="1">
      <c r="A3648" t="s">
        <v>3690</v>
      </c>
      <c r="B3648" t="s">
        <v>8044</v>
      </c>
      <c r="C3648" t="s">
        <v>8026</v>
      </c>
      <c r="D3648" t="s">
        <v>8032</v>
      </c>
      <c r="E3648" s="1">
        <v>45244</v>
      </c>
      <c r="F3648">
        <v>8727.75</v>
      </c>
      <c r="G3648">
        <v>1091</v>
      </c>
      <c r="H3648" t="s">
        <v>6</v>
      </c>
      <c r="I3648" t="str">
        <f>_xlfn.XLOOKUP(shipments[[#This Row],[SPID]],people[SPID],people[Sales_person],"NA",0)</f>
        <v>Brien Boise</v>
      </c>
      <c r="J3648">
        <f>YEAR(shipments[[#This Row],[Shipdate]])</f>
        <v>2023</v>
      </c>
      <c r="K3648">
        <f>MONTH(shipments[[#This Row],[Shipdate]])</f>
        <v>11</v>
      </c>
      <c r="L3648" t="str">
        <f>TEXT(shipments[[#This Row],[Shipdate]],"mmmm")</f>
        <v>November</v>
      </c>
      <c r="M3648">
        <f>_xlfn.XLOOKUP(shipments[[#This Row],[PID]],products[PID],products[Cost_per_box],"NA",0)</f>
        <v>8.43</v>
      </c>
      <c r="N3648">
        <f>shipments[[#This Row],[Boxes]]*shipments[[#This Row],[Cost Per Box]]</f>
        <v>9197.1299999999992</v>
      </c>
      <c r="O3648">
        <f>shipments[[#This Row],[Sales Amount]]-shipments[[#This Row],[Total Cost]]</f>
        <v>-469.3799999999992</v>
      </c>
      <c r="P3648" s="9">
        <f>shipments[[#This Row],[Profit]]/shipments[[#This Row],[Sales Amount]]</f>
        <v>-5.3780183896193087E-2</v>
      </c>
    </row>
    <row r="3649" spans="1:16" x14ac:dyDescent="1">
      <c r="A3649" t="s">
        <v>3691</v>
      </c>
      <c r="B3649" t="s">
        <v>8044</v>
      </c>
      <c r="C3649" t="s">
        <v>8026</v>
      </c>
      <c r="D3649" t="s">
        <v>8037</v>
      </c>
      <c r="E3649" s="1">
        <v>45202</v>
      </c>
      <c r="F3649">
        <v>7164</v>
      </c>
      <c r="G3649">
        <v>652</v>
      </c>
      <c r="H3649" t="s">
        <v>6</v>
      </c>
      <c r="I3649" t="str">
        <f>_xlfn.XLOOKUP(shipments[[#This Row],[SPID]],people[SPID],people[Sales_person],"NA",0)</f>
        <v>Brien Boise</v>
      </c>
      <c r="J3649">
        <f>YEAR(shipments[[#This Row],[Shipdate]])</f>
        <v>2023</v>
      </c>
      <c r="K3649">
        <f>MONTH(shipments[[#This Row],[Shipdate]])</f>
        <v>10</v>
      </c>
      <c r="L3649" t="str">
        <f>TEXT(shipments[[#This Row],[Shipdate]],"mmmm")</f>
        <v>October</v>
      </c>
      <c r="M3649">
        <f>_xlfn.XLOOKUP(shipments[[#This Row],[PID]],products[PID],products[Cost_per_box],"NA",0)</f>
        <v>8.43</v>
      </c>
      <c r="N3649">
        <f>shipments[[#This Row],[Boxes]]*shipments[[#This Row],[Cost Per Box]]</f>
        <v>5496.36</v>
      </c>
      <c r="O3649">
        <f>shipments[[#This Row],[Sales Amount]]-shipments[[#This Row],[Total Cost]]</f>
        <v>1667.6400000000003</v>
      </c>
      <c r="P3649" s="9">
        <f>shipments[[#This Row],[Profit]]/shipments[[#This Row],[Sales Amount]]</f>
        <v>0.2327805695142379</v>
      </c>
    </row>
    <row r="3650" spans="1:16" x14ac:dyDescent="1">
      <c r="A3650" t="s">
        <v>3692</v>
      </c>
      <c r="B3650" t="s">
        <v>8044</v>
      </c>
      <c r="C3650" t="s">
        <v>8026</v>
      </c>
      <c r="D3650" t="s">
        <v>8033</v>
      </c>
      <c r="E3650" s="1">
        <v>45229</v>
      </c>
      <c r="F3650">
        <v>13844.25</v>
      </c>
      <c r="G3650">
        <v>1259</v>
      </c>
      <c r="H3650" t="s">
        <v>6</v>
      </c>
      <c r="I3650" t="str">
        <f>_xlfn.XLOOKUP(shipments[[#This Row],[SPID]],people[SPID],people[Sales_person],"NA",0)</f>
        <v>Brien Boise</v>
      </c>
      <c r="J3650">
        <f>YEAR(shipments[[#This Row],[Shipdate]])</f>
        <v>2023</v>
      </c>
      <c r="K3650">
        <f>MONTH(shipments[[#This Row],[Shipdate]])</f>
        <v>10</v>
      </c>
      <c r="L3650" t="str">
        <f>TEXT(shipments[[#This Row],[Shipdate]],"mmmm")</f>
        <v>October</v>
      </c>
      <c r="M3650">
        <f>_xlfn.XLOOKUP(shipments[[#This Row],[PID]],products[PID],products[Cost_per_box],"NA",0)</f>
        <v>8.43</v>
      </c>
      <c r="N3650">
        <f>shipments[[#This Row],[Boxes]]*shipments[[#This Row],[Cost Per Box]]</f>
        <v>10613.369999999999</v>
      </c>
      <c r="O3650">
        <f>shipments[[#This Row],[Sales Amount]]-shipments[[#This Row],[Total Cost]]</f>
        <v>3230.880000000001</v>
      </c>
      <c r="P3650" s="9">
        <f>shipments[[#This Row],[Profit]]/shipments[[#This Row],[Sales Amount]]</f>
        <v>0.23337342217888302</v>
      </c>
    </row>
    <row r="3651" spans="1:16" x14ac:dyDescent="1">
      <c r="A3651" t="s">
        <v>3693</v>
      </c>
      <c r="B3651" t="s">
        <v>8044</v>
      </c>
      <c r="C3651" t="s">
        <v>8027</v>
      </c>
      <c r="D3651" t="s">
        <v>8033</v>
      </c>
      <c r="E3651" s="1">
        <v>45195</v>
      </c>
      <c r="F3651">
        <v>6063.75</v>
      </c>
      <c r="G3651">
        <v>607</v>
      </c>
      <c r="H3651" t="s">
        <v>6</v>
      </c>
      <c r="I3651" t="str">
        <f>_xlfn.XLOOKUP(shipments[[#This Row],[SPID]],people[SPID],people[Sales_person],"NA",0)</f>
        <v>Brien Boise</v>
      </c>
      <c r="J3651">
        <f>YEAR(shipments[[#This Row],[Shipdate]])</f>
        <v>2023</v>
      </c>
      <c r="K3651">
        <f>MONTH(shipments[[#This Row],[Shipdate]])</f>
        <v>9</v>
      </c>
      <c r="L3651" t="str">
        <f>TEXT(shipments[[#This Row],[Shipdate]],"mmmm")</f>
        <v>September</v>
      </c>
      <c r="M3651">
        <f>_xlfn.XLOOKUP(shipments[[#This Row],[PID]],products[PID],products[Cost_per_box],"NA",0)</f>
        <v>6.8</v>
      </c>
      <c r="N3651">
        <f>shipments[[#This Row],[Boxes]]*shipments[[#This Row],[Cost Per Box]]</f>
        <v>4127.5999999999995</v>
      </c>
      <c r="O3651">
        <f>shipments[[#This Row],[Sales Amount]]-shipments[[#This Row],[Total Cost]]</f>
        <v>1936.1500000000005</v>
      </c>
      <c r="P3651" s="9">
        <f>shipments[[#This Row],[Profit]]/shipments[[#This Row],[Sales Amount]]</f>
        <v>0.31929911358482799</v>
      </c>
    </row>
    <row r="3652" spans="1:16" x14ac:dyDescent="1">
      <c r="A3652" t="s">
        <v>3694</v>
      </c>
      <c r="B3652" t="s">
        <v>8044</v>
      </c>
      <c r="C3652" t="s">
        <v>8027</v>
      </c>
      <c r="D3652" t="s">
        <v>8035</v>
      </c>
      <c r="E3652" s="1">
        <v>45124</v>
      </c>
      <c r="F3652">
        <v>3588.75</v>
      </c>
      <c r="G3652">
        <v>359</v>
      </c>
      <c r="H3652" t="s">
        <v>6</v>
      </c>
      <c r="I3652" t="str">
        <f>_xlfn.XLOOKUP(shipments[[#This Row],[SPID]],people[SPID],people[Sales_person],"NA",0)</f>
        <v>Brien Boise</v>
      </c>
      <c r="J3652">
        <f>YEAR(shipments[[#This Row],[Shipdate]])</f>
        <v>2023</v>
      </c>
      <c r="K3652">
        <f>MONTH(shipments[[#This Row],[Shipdate]])</f>
        <v>7</v>
      </c>
      <c r="L3652" t="str">
        <f>TEXT(shipments[[#This Row],[Shipdate]],"mmmm")</f>
        <v>July</v>
      </c>
      <c r="M3652">
        <f>_xlfn.XLOOKUP(shipments[[#This Row],[PID]],products[PID],products[Cost_per_box],"NA",0)</f>
        <v>6.8</v>
      </c>
      <c r="N3652">
        <f>shipments[[#This Row],[Boxes]]*shipments[[#This Row],[Cost Per Box]]</f>
        <v>2441.1999999999998</v>
      </c>
      <c r="O3652">
        <f>shipments[[#This Row],[Sales Amount]]-shipments[[#This Row],[Total Cost]]</f>
        <v>1147.5500000000002</v>
      </c>
      <c r="P3652" s="9">
        <f>shipments[[#This Row],[Profit]]/shipments[[#This Row],[Sales Amount]]</f>
        <v>0.31976314872866601</v>
      </c>
    </row>
    <row r="3653" spans="1:16" x14ac:dyDescent="1">
      <c r="A3653" t="s">
        <v>3695</v>
      </c>
      <c r="B3653" t="s">
        <v>8044</v>
      </c>
      <c r="C3653" t="s">
        <v>8027</v>
      </c>
      <c r="D3653" t="s">
        <v>8036</v>
      </c>
      <c r="E3653" s="1">
        <v>45413</v>
      </c>
      <c r="F3653">
        <v>3514.5</v>
      </c>
      <c r="G3653">
        <v>320</v>
      </c>
      <c r="H3653" t="s">
        <v>6</v>
      </c>
      <c r="I3653" t="str">
        <f>_xlfn.XLOOKUP(shipments[[#This Row],[SPID]],people[SPID],people[Sales_person],"NA",0)</f>
        <v>Brien Boise</v>
      </c>
      <c r="J3653">
        <f>YEAR(shipments[[#This Row],[Shipdate]])</f>
        <v>2024</v>
      </c>
      <c r="K3653">
        <f>MONTH(shipments[[#This Row],[Shipdate]])</f>
        <v>5</v>
      </c>
      <c r="L3653" t="str">
        <f>TEXT(shipments[[#This Row],[Shipdate]],"mmmm")</f>
        <v>May</v>
      </c>
      <c r="M3653">
        <f>_xlfn.XLOOKUP(shipments[[#This Row],[PID]],products[PID],products[Cost_per_box],"NA",0)</f>
        <v>6.8</v>
      </c>
      <c r="N3653">
        <f>shipments[[#This Row],[Boxes]]*shipments[[#This Row],[Cost Per Box]]</f>
        <v>2176</v>
      </c>
      <c r="O3653">
        <f>shipments[[#This Row],[Sales Amount]]-shipments[[#This Row],[Total Cost]]</f>
        <v>1338.5</v>
      </c>
      <c r="P3653" s="9">
        <f>shipments[[#This Row],[Profit]]/shipments[[#This Row],[Sales Amount]]</f>
        <v>0.38085076113245125</v>
      </c>
    </row>
    <row r="3654" spans="1:16" x14ac:dyDescent="1">
      <c r="A3654" t="s">
        <v>3696</v>
      </c>
      <c r="B3654" t="s">
        <v>8044</v>
      </c>
      <c r="C3654" t="s">
        <v>8027</v>
      </c>
      <c r="D3654" t="s">
        <v>8037</v>
      </c>
      <c r="E3654" s="1">
        <v>45331</v>
      </c>
      <c r="F3654">
        <v>2520</v>
      </c>
      <c r="G3654">
        <v>280</v>
      </c>
      <c r="H3654" t="s">
        <v>6</v>
      </c>
      <c r="I3654" t="str">
        <f>_xlfn.XLOOKUP(shipments[[#This Row],[SPID]],people[SPID],people[Sales_person],"NA",0)</f>
        <v>Brien Boise</v>
      </c>
      <c r="J3654">
        <f>YEAR(shipments[[#This Row],[Shipdate]])</f>
        <v>2024</v>
      </c>
      <c r="K3654">
        <f>MONTH(shipments[[#This Row],[Shipdate]])</f>
        <v>2</v>
      </c>
      <c r="L3654" t="str">
        <f>TEXT(shipments[[#This Row],[Shipdate]],"mmmm")</f>
        <v>February</v>
      </c>
      <c r="M3654">
        <f>_xlfn.XLOOKUP(shipments[[#This Row],[PID]],products[PID],products[Cost_per_box],"NA",0)</f>
        <v>6.8</v>
      </c>
      <c r="N3654">
        <f>shipments[[#This Row],[Boxes]]*shipments[[#This Row],[Cost Per Box]]</f>
        <v>1904</v>
      </c>
      <c r="O3654">
        <f>shipments[[#This Row],[Sales Amount]]-shipments[[#This Row],[Total Cost]]</f>
        <v>616</v>
      </c>
      <c r="P3654" s="9">
        <f>shipments[[#This Row],[Profit]]/shipments[[#This Row],[Sales Amount]]</f>
        <v>0.24444444444444444</v>
      </c>
    </row>
    <row r="3655" spans="1:16" x14ac:dyDescent="1">
      <c r="A3655" t="s">
        <v>3697</v>
      </c>
      <c r="B3655" t="s">
        <v>8044</v>
      </c>
      <c r="C3655" t="s">
        <v>8027</v>
      </c>
      <c r="D3655" t="s">
        <v>8037</v>
      </c>
      <c r="E3655" s="1">
        <v>44992</v>
      </c>
      <c r="F3655">
        <v>14892.75</v>
      </c>
      <c r="G3655">
        <v>1655</v>
      </c>
      <c r="H3655" t="s">
        <v>6</v>
      </c>
      <c r="I3655" t="str">
        <f>_xlfn.XLOOKUP(shipments[[#This Row],[SPID]],people[SPID],people[Sales_person],"NA",0)</f>
        <v>Brien Boise</v>
      </c>
      <c r="J3655">
        <f>YEAR(shipments[[#This Row],[Shipdate]])</f>
        <v>2023</v>
      </c>
      <c r="K3655">
        <f>MONTH(shipments[[#This Row],[Shipdate]])</f>
        <v>3</v>
      </c>
      <c r="L3655" t="str">
        <f>TEXT(shipments[[#This Row],[Shipdate]],"mmmm")</f>
        <v>March</v>
      </c>
      <c r="M3655">
        <f>_xlfn.XLOOKUP(shipments[[#This Row],[PID]],products[PID],products[Cost_per_box],"NA",0)</f>
        <v>6.8</v>
      </c>
      <c r="N3655">
        <f>shipments[[#This Row],[Boxes]]*shipments[[#This Row],[Cost Per Box]]</f>
        <v>11254</v>
      </c>
      <c r="O3655">
        <f>shipments[[#This Row],[Sales Amount]]-shipments[[#This Row],[Total Cost]]</f>
        <v>3638.75</v>
      </c>
      <c r="P3655" s="9">
        <f>shipments[[#This Row],[Profit]]/shipments[[#This Row],[Sales Amount]]</f>
        <v>0.24433029494216985</v>
      </c>
    </row>
    <row r="3656" spans="1:16" x14ac:dyDescent="1">
      <c r="A3656" t="s">
        <v>3698</v>
      </c>
      <c r="B3656" t="s">
        <v>8044</v>
      </c>
      <c r="C3656" t="s">
        <v>8028</v>
      </c>
      <c r="D3656" t="s">
        <v>8033</v>
      </c>
      <c r="E3656" s="1">
        <v>45428</v>
      </c>
      <c r="F3656">
        <v>3514.5</v>
      </c>
      <c r="G3656">
        <v>131</v>
      </c>
      <c r="H3656" t="s">
        <v>6</v>
      </c>
      <c r="I3656" t="str">
        <f>_xlfn.XLOOKUP(shipments[[#This Row],[SPID]],people[SPID],people[Sales_person],"NA",0)</f>
        <v>Brien Boise</v>
      </c>
      <c r="J3656">
        <f>YEAR(shipments[[#This Row],[Shipdate]])</f>
        <v>2024</v>
      </c>
      <c r="K3656">
        <f>MONTH(shipments[[#This Row],[Shipdate]])</f>
        <v>5</v>
      </c>
      <c r="L3656" t="str">
        <f>TEXT(shipments[[#This Row],[Shipdate]],"mmmm")</f>
        <v>May</v>
      </c>
      <c r="M3656">
        <f>_xlfn.XLOOKUP(shipments[[#This Row],[PID]],products[PID],products[Cost_per_box],"NA",0)</f>
        <v>5.04</v>
      </c>
      <c r="N3656">
        <f>shipments[[#This Row],[Boxes]]*shipments[[#This Row],[Cost Per Box]]</f>
        <v>660.24</v>
      </c>
      <c r="O3656">
        <f>shipments[[#This Row],[Sales Amount]]-shipments[[#This Row],[Total Cost]]</f>
        <v>2854.26</v>
      </c>
      <c r="P3656" s="9">
        <f>shipments[[#This Row],[Profit]]/shipments[[#This Row],[Sales Amount]]</f>
        <v>0.81213828425096035</v>
      </c>
    </row>
    <row r="3657" spans="1:16" x14ac:dyDescent="1">
      <c r="A3657" t="s">
        <v>3699</v>
      </c>
      <c r="B3657" t="s">
        <v>8044</v>
      </c>
      <c r="C3657" t="s">
        <v>8028</v>
      </c>
      <c r="D3657" t="s">
        <v>8036</v>
      </c>
      <c r="E3657" s="1">
        <v>45328</v>
      </c>
      <c r="F3657">
        <v>5046.75</v>
      </c>
      <c r="G3657">
        <v>202</v>
      </c>
      <c r="H3657" t="s">
        <v>6</v>
      </c>
      <c r="I3657" t="str">
        <f>_xlfn.XLOOKUP(shipments[[#This Row],[SPID]],people[SPID],people[Sales_person],"NA",0)</f>
        <v>Brien Boise</v>
      </c>
      <c r="J3657">
        <f>YEAR(shipments[[#This Row],[Shipdate]])</f>
        <v>2024</v>
      </c>
      <c r="K3657">
        <f>MONTH(shipments[[#This Row],[Shipdate]])</f>
        <v>2</v>
      </c>
      <c r="L3657" t="str">
        <f>TEXT(shipments[[#This Row],[Shipdate]],"mmmm")</f>
        <v>February</v>
      </c>
      <c r="M3657">
        <f>_xlfn.XLOOKUP(shipments[[#This Row],[PID]],products[PID],products[Cost_per_box],"NA",0)</f>
        <v>5.04</v>
      </c>
      <c r="N3657">
        <f>shipments[[#This Row],[Boxes]]*shipments[[#This Row],[Cost Per Box]]</f>
        <v>1018.08</v>
      </c>
      <c r="O3657">
        <f>shipments[[#This Row],[Sales Amount]]-shipments[[#This Row],[Total Cost]]</f>
        <v>4028.67</v>
      </c>
      <c r="P3657" s="9">
        <f>shipments[[#This Row],[Profit]]/shipments[[#This Row],[Sales Amount]]</f>
        <v>0.79827017387427557</v>
      </c>
    </row>
    <row r="3658" spans="1:16" x14ac:dyDescent="1">
      <c r="A3658" t="s">
        <v>3700</v>
      </c>
      <c r="B3658" t="s">
        <v>8044</v>
      </c>
      <c r="C3658" t="s">
        <v>8029</v>
      </c>
      <c r="D3658" t="s">
        <v>8033</v>
      </c>
      <c r="E3658" s="1">
        <v>45042</v>
      </c>
      <c r="F3658">
        <v>6932.25</v>
      </c>
      <c r="G3658">
        <v>578</v>
      </c>
      <c r="H3658" t="s">
        <v>6</v>
      </c>
      <c r="I3658" t="str">
        <f>_xlfn.XLOOKUP(shipments[[#This Row],[SPID]],people[SPID],people[Sales_person],"NA",0)</f>
        <v>Brien Boise</v>
      </c>
      <c r="J3658">
        <f>YEAR(shipments[[#This Row],[Shipdate]])</f>
        <v>2023</v>
      </c>
      <c r="K3658">
        <f>MONTH(shipments[[#This Row],[Shipdate]])</f>
        <v>4</v>
      </c>
      <c r="L3658" t="str">
        <f>TEXT(shipments[[#This Row],[Shipdate]],"mmmm")</f>
        <v>April</v>
      </c>
      <c r="M3658">
        <f>_xlfn.XLOOKUP(shipments[[#This Row],[PID]],products[PID],products[Cost_per_box],"NA",0)</f>
        <v>2.76</v>
      </c>
      <c r="N3658">
        <f>shipments[[#This Row],[Boxes]]*shipments[[#This Row],[Cost Per Box]]</f>
        <v>1595.28</v>
      </c>
      <c r="O3658">
        <f>shipments[[#This Row],[Sales Amount]]-shipments[[#This Row],[Total Cost]]</f>
        <v>5336.97</v>
      </c>
      <c r="P3658" s="9">
        <f>shipments[[#This Row],[Profit]]/shipments[[#This Row],[Sales Amount]]</f>
        <v>0.76987558152115121</v>
      </c>
    </row>
    <row r="3659" spans="1:16" x14ac:dyDescent="1">
      <c r="A3659" t="s">
        <v>3701</v>
      </c>
      <c r="B3659" t="s">
        <v>8044</v>
      </c>
      <c r="C3659" t="s">
        <v>8029</v>
      </c>
      <c r="D3659" t="s">
        <v>8035</v>
      </c>
      <c r="E3659" s="1">
        <v>45330</v>
      </c>
      <c r="F3659">
        <v>5519.25</v>
      </c>
      <c r="G3659">
        <v>690</v>
      </c>
      <c r="H3659" t="s">
        <v>6</v>
      </c>
      <c r="I3659" t="str">
        <f>_xlfn.XLOOKUP(shipments[[#This Row],[SPID]],people[SPID],people[Sales_person],"NA",0)</f>
        <v>Brien Boise</v>
      </c>
      <c r="J3659">
        <f>YEAR(shipments[[#This Row],[Shipdate]])</f>
        <v>2024</v>
      </c>
      <c r="K3659">
        <f>MONTH(shipments[[#This Row],[Shipdate]])</f>
        <v>2</v>
      </c>
      <c r="L3659" t="str">
        <f>TEXT(shipments[[#This Row],[Shipdate]],"mmmm")</f>
        <v>February</v>
      </c>
      <c r="M3659">
        <f>_xlfn.XLOOKUP(shipments[[#This Row],[PID]],products[PID],products[Cost_per_box],"NA",0)</f>
        <v>2.76</v>
      </c>
      <c r="N3659">
        <f>shipments[[#This Row],[Boxes]]*shipments[[#This Row],[Cost Per Box]]</f>
        <v>1904.3999999999999</v>
      </c>
      <c r="O3659">
        <f>shipments[[#This Row],[Sales Amount]]-shipments[[#This Row],[Total Cost]]</f>
        <v>3614.8500000000004</v>
      </c>
      <c r="P3659" s="9">
        <f>shipments[[#This Row],[Profit]]/shipments[[#This Row],[Sales Amount]]</f>
        <v>0.65495311863024874</v>
      </c>
    </row>
    <row r="3660" spans="1:16" x14ac:dyDescent="1">
      <c r="A3660" t="s">
        <v>3702</v>
      </c>
      <c r="B3660" t="s">
        <v>8044</v>
      </c>
      <c r="C3660" t="s">
        <v>8029</v>
      </c>
      <c r="D3660" t="s">
        <v>8036</v>
      </c>
      <c r="E3660" s="1">
        <v>45321</v>
      </c>
      <c r="F3660">
        <v>1210.5</v>
      </c>
      <c r="G3660">
        <v>122</v>
      </c>
      <c r="H3660" t="s">
        <v>6</v>
      </c>
      <c r="I3660" t="str">
        <f>_xlfn.XLOOKUP(shipments[[#This Row],[SPID]],people[SPID],people[Sales_person],"NA",0)</f>
        <v>Brien Boise</v>
      </c>
      <c r="J3660">
        <f>YEAR(shipments[[#This Row],[Shipdate]])</f>
        <v>2024</v>
      </c>
      <c r="K3660">
        <f>MONTH(shipments[[#This Row],[Shipdate]])</f>
        <v>1</v>
      </c>
      <c r="L3660" t="str">
        <f>TEXT(shipments[[#This Row],[Shipdate]],"mmmm")</f>
        <v>January</v>
      </c>
      <c r="M3660">
        <f>_xlfn.XLOOKUP(shipments[[#This Row],[PID]],products[PID],products[Cost_per_box],"NA",0)</f>
        <v>2.76</v>
      </c>
      <c r="N3660">
        <f>shipments[[#This Row],[Boxes]]*shipments[[#This Row],[Cost Per Box]]</f>
        <v>336.71999999999997</v>
      </c>
      <c r="O3660">
        <f>shipments[[#This Row],[Sales Amount]]-shipments[[#This Row],[Total Cost]]</f>
        <v>873.78</v>
      </c>
      <c r="P3660" s="9">
        <f>shipments[[#This Row],[Profit]]/shipments[[#This Row],[Sales Amount]]</f>
        <v>0.72183395291201979</v>
      </c>
    </row>
    <row r="3661" spans="1:16" x14ac:dyDescent="1">
      <c r="A3661" t="s">
        <v>3703</v>
      </c>
      <c r="B3661" t="s">
        <v>8044</v>
      </c>
      <c r="C3661" t="s">
        <v>8030</v>
      </c>
      <c r="D3661" t="s">
        <v>8036</v>
      </c>
      <c r="E3661" s="1">
        <v>45260</v>
      </c>
      <c r="F3661">
        <v>5973.75</v>
      </c>
      <c r="G3661">
        <v>544</v>
      </c>
      <c r="H3661" t="s">
        <v>6</v>
      </c>
      <c r="I3661" t="str">
        <f>_xlfn.XLOOKUP(shipments[[#This Row],[SPID]],people[SPID],people[Sales_person],"NA",0)</f>
        <v>Brien Boise</v>
      </c>
      <c r="J3661">
        <f>YEAR(shipments[[#This Row],[Shipdate]])</f>
        <v>2023</v>
      </c>
      <c r="K3661">
        <f>MONTH(shipments[[#This Row],[Shipdate]])</f>
        <v>11</v>
      </c>
      <c r="L3661" t="str">
        <f>TEXT(shipments[[#This Row],[Shipdate]],"mmmm")</f>
        <v>November</v>
      </c>
      <c r="M3661">
        <f>_xlfn.XLOOKUP(shipments[[#This Row],[PID]],products[PID],products[Cost_per_box],"NA",0)</f>
        <v>3.32</v>
      </c>
      <c r="N3661">
        <f>shipments[[#This Row],[Boxes]]*shipments[[#This Row],[Cost Per Box]]</f>
        <v>1806.08</v>
      </c>
      <c r="O3661">
        <f>shipments[[#This Row],[Sales Amount]]-shipments[[#This Row],[Total Cost]]</f>
        <v>4167.67</v>
      </c>
      <c r="P3661" s="9">
        <f>shipments[[#This Row],[Profit]]/shipments[[#This Row],[Sales Amount]]</f>
        <v>0.697663946432308</v>
      </c>
    </row>
    <row r="3662" spans="1:16" x14ac:dyDescent="1">
      <c r="A3662" t="s">
        <v>3704</v>
      </c>
      <c r="B3662" t="s">
        <v>8044</v>
      </c>
      <c r="C3662" t="s">
        <v>8030</v>
      </c>
      <c r="D3662" t="s">
        <v>8036</v>
      </c>
      <c r="E3662" s="1">
        <v>45468</v>
      </c>
      <c r="F3662">
        <v>3741.75</v>
      </c>
      <c r="G3662">
        <v>535</v>
      </c>
      <c r="H3662" t="s">
        <v>6</v>
      </c>
      <c r="I3662" t="str">
        <f>_xlfn.XLOOKUP(shipments[[#This Row],[SPID]],people[SPID],people[Sales_person],"NA",0)</f>
        <v>Brien Boise</v>
      </c>
      <c r="J3662">
        <f>YEAR(shipments[[#This Row],[Shipdate]])</f>
        <v>2024</v>
      </c>
      <c r="K3662">
        <f>MONTH(shipments[[#This Row],[Shipdate]])</f>
        <v>6</v>
      </c>
      <c r="L3662" t="str">
        <f>TEXT(shipments[[#This Row],[Shipdate]],"mmmm")</f>
        <v>June</v>
      </c>
      <c r="M3662">
        <f>_xlfn.XLOOKUP(shipments[[#This Row],[PID]],products[PID],products[Cost_per_box],"NA",0)</f>
        <v>3.32</v>
      </c>
      <c r="N3662">
        <f>shipments[[#This Row],[Boxes]]*shipments[[#This Row],[Cost Per Box]]</f>
        <v>1776.1999999999998</v>
      </c>
      <c r="O3662">
        <f>shipments[[#This Row],[Sales Amount]]-shipments[[#This Row],[Total Cost]]</f>
        <v>1965.5500000000002</v>
      </c>
      <c r="P3662" s="9">
        <f>shipments[[#This Row],[Profit]]/shipments[[#This Row],[Sales Amount]]</f>
        <v>0.52530233179661923</v>
      </c>
    </row>
    <row r="3663" spans="1:16" x14ac:dyDescent="1">
      <c r="A3663" t="s">
        <v>3705</v>
      </c>
      <c r="B3663" t="s">
        <v>8044</v>
      </c>
      <c r="C3663" t="s">
        <v>8030</v>
      </c>
      <c r="D3663" t="s">
        <v>8037</v>
      </c>
      <c r="E3663" s="1">
        <v>45446</v>
      </c>
      <c r="F3663">
        <v>4248</v>
      </c>
      <c r="G3663">
        <v>472</v>
      </c>
      <c r="H3663" t="s">
        <v>6</v>
      </c>
      <c r="I3663" t="str">
        <f>_xlfn.XLOOKUP(shipments[[#This Row],[SPID]],people[SPID],people[Sales_person],"NA",0)</f>
        <v>Brien Boise</v>
      </c>
      <c r="J3663">
        <f>YEAR(shipments[[#This Row],[Shipdate]])</f>
        <v>2024</v>
      </c>
      <c r="K3663">
        <f>MONTH(shipments[[#This Row],[Shipdate]])</f>
        <v>6</v>
      </c>
      <c r="L3663" t="str">
        <f>TEXT(shipments[[#This Row],[Shipdate]],"mmmm")</f>
        <v>June</v>
      </c>
      <c r="M3663">
        <f>_xlfn.XLOOKUP(shipments[[#This Row],[PID]],products[PID],products[Cost_per_box],"NA",0)</f>
        <v>3.32</v>
      </c>
      <c r="N3663">
        <f>shipments[[#This Row],[Boxes]]*shipments[[#This Row],[Cost Per Box]]</f>
        <v>1567.04</v>
      </c>
      <c r="O3663">
        <f>shipments[[#This Row],[Sales Amount]]-shipments[[#This Row],[Total Cost]]</f>
        <v>2680.96</v>
      </c>
      <c r="P3663" s="9">
        <f>shipments[[#This Row],[Profit]]/shipments[[#This Row],[Sales Amount]]</f>
        <v>0.63111111111111107</v>
      </c>
    </row>
    <row r="3664" spans="1:16" x14ac:dyDescent="1">
      <c r="A3664" t="s">
        <v>3706</v>
      </c>
      <c r="B3664" t="s">
        <v>8044</v>
      </c>
      <c r="C3664" t="s">
        <v>8030</v>
      </c>
      <c r="D3664" t="s">
        <v>8037</v>
      </c>
      <c r="E3664" s="1">
        <v>45042</v>
      </c>
      <c r="F3664">
        <v>3226.5</v>
      </c>
      <c r="G3664">
        <v>294</v>
      </c>
      <c r="H3664" t="s">
        <v>6</v>
      </c>
      <c r="I3664" t="str">
        <f>_xlfn.XLOOKUP(shipments[[#This Row],[SPID]],people[SPID],people[Sales_person],"NA",0)</f>
        <v>Brien Boise</v>
      </c>
      <c r="J3664">
        <f>YEAR(shipments[[#This Row],[Shipdate]])</f>
        <v>2023</v>
      </c>
      <c r="K3664">
        <f>MONTH(shipments[[#This Row],[Shipdate]])</f>
        <v>4</v>
      </c>
      <c r="L3664" t="str">
        <f>TEXT(shipments[[#This Row],[Shipdate]],"mmmm")</f>
        <v>April</v>
      </c>
      <c r="M3664">
        <f>_xlfn.XLOOKUP(shipments[[#This Row],[PID]],products[PID],products[Cost_per_box],"NA",0)</f>
        <v>3.32</v>
      </c>
      <c r="N3664">
        <f>shipments[[#This Row],[Boxes]]*shipments[[#This Row],[Cost Per Box]]</f>
        <v>976.07999999999993</v>
      </c>
      <c r="O3664">
        <f>shipments[[#This Row],[Sales Amount]]-shipments[[#This Row],[Total Cost]]</f>
        <v>2250.42</v>
      </c>
      <c r="P3664" s="9">
        <f>shipments[[#This Row],[Profit]]/shipments[[#This Row],[Sales Amount]]</f>
        <v>0.69748024174802414</v>
      </c>
    </row>
    <row r="3665" spans="1:16" x14ac:dyDescent="1">
      <c r="A3665" t="s">
        <v>3707</v>
      </c>
      <c r="B3665" t="s">
        <v>8044</v>
      </c>
      <c r="C3665" t="s">
        <v>8031</v>
      </c>
      <c r="D3665" t="s">
        <v>8033</v>
      </c>
      <c r="E3665" s="1">
        <v>45453</v>
      </c>
      <c r="F3665">
        <v>10329.75</v>
      </c>
      <c r="G3665">
        <v>517</v>
      </c>
      <c r="H3665" t="s">
        <v>6</v>
      </c>
      <c r="I3665" t="str">
        <f>_xlfn.XLOOKUP(shipments[[#This Row],[SPID]],people[SPID],people[Sales_person],"NA",0)</f>
        <v>Brien Boise</v>
      </c>
      <c r="J3665">
        <f>YEAR(shipments[[#This Row],[Shipdate]])</f>
        <v>2024</v>
      </c>
      <c r="K3665">
        <f>MONTH(shipments[[#This Row],[Shipdate]])</f>
        <v>6</v>
      </c>
      <c r="L3665" t="str">
        <f>TEXT(shipments[[#This Row],[Shipdate]],"mmmm")</f>
        <v>June</v>
      </c>
      <c r="M3665">
        <f>_xlfn.XLOOKUP(shipments[[#This Row],[PID]],products[PID],products[Cost_per_box],"NA",0)</f>
        <v>2.65</v>
      </c>
      <c r="N3665">
        <f>shipments[[#This Row],[Boxes]]*shipments[[#This Row],[Cost Per Box]]</f>
        <v>1370.05</v>
      </c>
      <c r="O3665">
        <f>shipments[[#This Row],[Sales Amount]]-shipments[[#This Row],[Total Cost]]</f>
        <v>8959.7000000000007</v>
      </c>
      <c r="P3665" s="9">
        <f>shipments[[#This Row],[Profit]]/shipments[[#This Row],[Sales Amount]]</f>
        <v>0.86736852295554112</v>
      </c>
    </row>
    <row r="3666" spans="1:16" x14ac:dyDescent="1">
      <c r="A3666" t="s">
        <v>3708</v>
      </c>
      <c r="B3666" t="s">
        <v>8044</v>
      </c>
      <c r="C3666" t="s">
        <v>8031</v>
      </c>
      <c r="D3666" t="s">
        <v>8034</v>
      </c>
      <c r="E3666" s="1">
        <v>45448</v>
      </c>
      <c r="F3666">
        <v>9596.25</v>
      </c>
      <c r="G3666">
        <v>534</v>
      </c>
      <c r="H3666" t="s">
        <v>6</v>
      </c>
      <c r="I3666" t="str">
        <f>_xlfn.XLOOKUP(shipments[[#This Row],[SPID]],people[SPID],people[Sales_person],"NA",0)</f>
        <v>Brien Boise</v>
      </c>
      <c r="J3666">
        <f>YEAR(shipments[[#This Row],[Shipdate]])</f>
        <v>2024</v>
      </c>
      <c r="K3666">
        <f>MONTH(shipments[[#This Row],[Shipdate]])</f>
        <v>6</v>
      </c>
      <c r="L3666" t="str">
        <f>TEXT(shipments[[#This Row],[Shipdate]],"mmmm")</f>
        <v>June</v>
      </c>
      <c r="M3666">
        <f>_xlfn.XLOOKUP(shipments[[#This Row],[PID]],products[PID],products[Cost_per_box],"NA",0)</f>
        <v>2.65</v>
      </c>
      <c r="N3666">
        <f>shipments[[#This Row],[Boxes]]*shipments[[#This Row],[Cost Per Box]]</f>
        <v>1415.1</v>
      </c>
      <c r="O3666">
        <f>shipments[[#This Row],[Sales Amount]]-shipments[[#This Row],[Total Cost]]</f>
        <v>8181.15</v>
      </c>
      <c r="P3666" s="9">
        <f>shipments[[#This Row],[Profit]]/shipments[[#This Row],[Sales Amount]]</f>
        <v>0.85253614693239543</v>
      </c>
    </row>
    <row r="3667" spans="1:16" x14ac:dyDescent="1">
      <c r="A3667" t="s">
        <v>3709</v>
      </c>
      <c r="B3667" t="s">
        <v>8044</v>
      </c>
      <c r="C3667" t="s">
        <v>8031</v>
      </c>
      <c r="D3667" t="s">
        <v>8033</v>
      </c>
      <c r="E3667" s="1">
        <v>45120</v>
      </c>
      <c r="F3667">
        <v>13767.75</v>
      </c>
      <c r="G3667">
        <v>725</v>
      </c>
      <c r="H3667" t="s">
        <v>6</v>
      </c>
      <c r="I3667" t="str">
        <f>_xlfn.XLOOKUP(shipments[[#This Row],[SPID]],people[SPID],people[Sales_person],"NA",0)</f>
        <v>Brien Boise</v>
      </c>
      <c r="J3667">
        <f>YEAR(shipments[[#This Row],[Shipdate]])</f>
        <v>2023</v>
      </c>
      <c r="K3667">
        <f>MONTH(shipments[[#This Row],[Shipdate]])</f>
        <v>7</v>
      </c>
      <c r="L3667" t="str">
        <f>TEXT(shipments[[#This Row],[Shipdate]],"mmmm")</f>
        <v>July</v>
      </c>
      <c r="M3667">
        <f>_xlfn.XLOOKUP(shipments[[#This Row],[PID]],products[PID],products[Cost_per_box],"NA",0)</f>
        <v>2.65</v>
      </c>
      <c r="N3667">
        <f>shipments[[#This Row],[Boxes]]*shipments[[#This Row],[Cost Per Box]]</f>
        <v>1921.25</v>
      </c>
      <c r="O3667">
        <f>shipments[[#This Row],[Sales Amount]]-shipments[[#This Row],[Total Cost]]</f>
        <v>11846.5</v>
      </c>
      <c r="P3667" s="9">
        <f>shipments[[#This Row],[Profit]]/shipments[[#This Row],[Sales Amount]]</f>
        <v>0.86045286993154291</v>
      </c>
    </row>
    <row r="3668" spans="1:16" x14ac:dyDescent="1">
      <c r="A3668" t="s">
        <v>3710</v>
      </c>
      <c r="B3668" t="s">
        <v>8044</v>
      </c>
      <c r="C3668" t="s">
        <v>8031</v>
      </c>
      <c r="D3668" t="s">
        <v>8035</v>
      </c>
      <c r="E3668" s="1">
        <v>45167</v>
      </c>
      <c r="F3668">
        <v>9868.5</v>
      </c>
      <c r="G3668">
        <v>520</v>
      </c>
      <c r="H3668" t="s">
        <v>6</v>
      </c>
      <c r="I3668" t="str">
        <f>_xlfn.XLOOKUP(shipments[[#This Row],[SPID]],people[SPID],people[Sales_person],"NA",0)</f>
        <v>Brien Boise</v>
      </c>
      <c r="J3668">
        <f>YEAR(shipments[[#This Row],[Shipdate]])</f>
        <v>2023</v>
      </c>
      <c r="K3668">
        <f>MONTH(shipments[[#This Row],[Shipdate]])</f>
        <v>8</v>
      </c>
      <c r="L3668" t="str">
        <f>TEXT(shipments[[#This Row],[Shipdate]],"mmmm")</f>
        <v>August</v>
      </c>
      <c r="M3668">
        <f>_xlfn.XLOOKUP(shipments[[#This Row],[PID]],products[PID],products[Cost_per_box],"NA",0)</f>
        <v>2.65</v>
      </c>
      <c r="N3668">
        <f>shipments[[#This Row],[Boxes]]*shipments[[#This Row],[Cost Per Box]]</f>
        <v>1378</v>
      </c>
      <c r="O3668">
        <f>shipments[[#This Row],[Sales Amount]]-shipments[[#This Row],[Total Cost]]</f>
        <v>8490.5</v>
      </c>
      <c r="P3668" s="9">
        <f>shipments[[#This Row],[Profit]]/shipments[[#This Row],[Sales Amount]]</f>
        <v>0.86036378375639666</v>
      </c>
    </row>
    <row r="3669" spans="1:16" x14ac:dyDescent="1">
      <c r="A3669" t="s">
        <v>3711</v>
      </c>
      <c r="B3669" t="s">
        <v>8044</v>
      </c>
      <c r="C3669" t="s">
        <v>8031</v>
      </c>
      <c r="D3669" t="s">
        <v>8036</v>
      </c>
      <c r="E3669" s="1">
        <v>45407</v>
      </c>
      <c r="F3669">
        <v>7215.75</v>
      </c>
      <c r="G3669">
        <v>401</v>
      </c>
      <c r="H3669" t="s">
        <v>6</v>
      </c>
      <c r="I3669" t="str">
        <f>_xlfn.XLOOKUP(shipments[[#This Row],[SPID]],people[SPID],people[Sales_person],"NA",0)</f>
        <v>Brien Boise</v>
      </c>
      <c r="J3669">
        <f>YEAR(shipments[[#This Row],[Shipdate]])</f>
        <v>2024</v>
      </c>
      <c r="K3669">
        <f>MONTH(shipments[[#This Row],[Shipdate]])</f>
        <v>4</v>
      </c>
      <c r="L3669" t="str">
        <f>TEXT(shipments[[#This Row],[Shipdate]],"mmmm")</f>
        <v>April</v>
      </c>
      <c r="M3669">
        <f>_xlfn.XLOOKUP(shipments[[#This Row],[PID]],products[PID],products[Cost_per_box],"NA",0)</f>
        <v>2.65</v>
      </c>
      <c r="N3669">
        <f>shipments[[#This Row],[Boxes]]*shipments[[#This Row],[Cost Per Box]]</f>
        <v>1062.6499999999999</v>
      </c>
      <c r="O3669">
        <f>shipments[[#This Row],[Sales Amount]]-shipments[[#This Row],[Total Cost]]</f>
        <v>6153.1</v>
      </c>
      <c r="P3669" s="9">
        <f>shipments[[#This Row],[Profit]]/shipments[[#This Row],[Sales Amount]]</f>
        <v>0.85273187125385441</v>
      </c>
    </row>
    <row r="3670" spans="1:16" x14ac:dyDescent="1">
      <c r="A3670" t="s">
        <v>3712</v>
      </c>
      <c r="B3670" t="s">
        <v>8044</v>
      </c>
      <c r="C3670" t="s">
        <v>8031</v>
      </c>
      <c r="D3670" t="s">
        <v>8037</v>
      </c>
      <c r="E3670" s="1">
        <v>45450</v>
      </c>
      <c r="F3670">
        <v>3579.75</v>
      </c>
      <c r="G3670">
        <v>171</v>
      </c>
      <c r="H3670" t="s">
        <v>6</v>
      </c>
      <c r="I3670" t="str">
        <f>_xlfn.XLOOKUP(shipments[[#This Row],[SPID]],people[SPID],people[Sales_person],"NA",0)</f>
        <v>Brien Boise</v>
      </c>
      <c r="J3670">
        <f>YEAR(shipments[[#This Row],[Shipdate]])</f>
        <v>2024</v>
      </c>
      <c r="K3670">
        <f>MONTH(shipments[[#This Row],[Shipdate]])</f>
        <v>6</v>
      </c>
      <c r="L3670" t="str">
        <f>TEXT(shipments[[#This Row],[Shipdate]],"mmmm")</f>
        <v>June</v>
      </c>
      <c r="M3670">
        <f>_xlfn.XLOOKUP(shipments[[#This Row],[PID]],products[PID],products[Cost_per_box],"NA",0)</f>
        <v>2.65</v>
      </c>
      <c r="N3670">
        <f>shipments[[#This Row],[Boxes]]*shipments[[#This Row],[Cost Per Box]]</f>
        <v>453.15</v>
      </c>
      <c r="O3670">
        <f>shipments[[#This Row],[Sales Amount]]-shipments[[#This Row],[Total Cost]]</f>
        <v>3126.6</v>
      </c>
      <c r="P3670" s="9">
        <f>shipments[[#This Row],[Profit]]/shipments[[#This Row],[Sales Amount]]</f>
        <v>0.87341294783155243</v>
      </c>
    </row>
    <row r="3671" spans="1:16" x14ac:dyDescent="1">
      <c r="A3671" t="s">
        <v>3713</v>
      </c>
      <c r="B3671" t="s">
        <v>8044</v>
      </c>
      <c r="C3671" t="s">
        <v>8031</v>
      </c>
      <c r="D3671" t="s">
        <v>8033</v>
      </c>
      <c r="E3671" s="1">
        <v>45484</v>
      </c>
      <c r="F3671">
        <v>1161</v>
      </c>
      <c r="G3671">
        <v>53</v>
      </c>
      <c r="H3671" t="s">
        <v>17</v>
      </c>
      <c r="I3671" t="str">
        <f>_xlfn.XLOOKUP(shipments[[#This Row],[SPID]],people[SPID],people[Sales_person],"NA",0)</f>
        <v>Brien Boise</v>
      </c>
      <c r="J3671">
        <f>YEAR(shipments[[#This Row],[Shipdate]])</f>
        <v>2024</v>
      </c>
      <c r="K3671">
        <f>MONTH(shipments[[#This Row],[Shipdate]])</f>
        <v>7</v>
      </c>
      <c r="L3671" t="str">
        <f>TEXT(shipments[[#This Row],[Shipdate]],"mmmm")</f>
        <v>July</v>
      </c>
      <c r="M3671">
        <f>_xlfn.XLOOKUP(shipments[[#This Row],[PID]],products[PID],products[Cost_per_box],"NA",0)</f>
        <v>2.65</v>
      </c>
      <c r="N3671">
        <f>shipments[[#This Row],[Boxes]]*shipments[[#This Row],[Cost Per Box]]</f>
        <v>140.44999999999999</v>
      </c>
      <c r="O3671">
        <f>shipments[[#This Row],[Sales Amount]]-shipments[[#This Row],[Total Cost]]</f>
        <v>1020.55</v>
      </c>
      <c r="P3671" s="9">
        <f>shipments[[#This Row],[Profit]]/shipments[[#This Row],[Sales Amount]]</f>
        <v>0.87902670111972436</v>
      </c>
    </row>
    <row r="3672" spans="1:16" x14ac:dyDescent="1">
      <c r="A3672" t="s">
        <v>3714</v>
      </c>
      <c r="B3672" t="s">
        <v>8044</v>
      </c>
      <c r="C3672" t="s">
        <v>8010</v>
      </c>
      <c r="D3672" t="s">
        <v>8032</v>
      </c>
      <c r="E3672" s="1">
        <v>45503</v>
      </c>
      <c r="F3672">
        <v>425.25</v>
      </c>
      <c r="G3672">
        <v>29</v>
      </c>
      <c r="H3672" t="s">
        <v>17</v>
      </c>
      <c r="I3672" t="str">
        <f>_xlfn.XLOOKUP(shipments[[#This Row],[SPID]],people[SPID],people[Sales_person],"NA",0)</f>
        <v>Brien Boise</v>
      </c>
      <c r="J3672">
        <f>YEAR(shipments[[#This Row],[Shipdate]])</f>
        <v>2024</v>
      </c>
      <c r="K3672">
        <f>MONTH(shipments[[#This Row],[Shipdate]])</f>
        <v>7</v>
      </c>
      <c r="L3672" t="str">
        <f>TEXT(shipments[[#This Row],[Shipdate]],"mmmm")</f>
        <v>July</v>
      </c>
      <c r="M3672">
        <f>_xlfn.XLOOKUP(shipments[[#This Row],[PID]],products[PID],products[Cost_per_box],"NA",0)</f>
        <v>5.26</v>
      </c>
      <c r="N3672">
        <f>shipments[[#This Row],[Boxes]]*shipments[[#This Row],[Cost Per Box]]</f>
        <v>152.54</v>
      </c>
      <c r="O3672">
        <f>shipments[[#This Row],[Sales Amount]]-shipments[[#This Row],[Total Cost]]</f>
        <v>272.71000000000004</v>
      </c>
      <c r="P3672" s="9">
        <f>shipments[[#This Row],[Profit]]/shipments[[#This Row],[Sales Amount]]</f>
        <v>0.64129335684891253</v>
      </c>
    </row>
    <row r="3673" spans="1:16" x14ac:dyDescent="1">
      <c r="A3673" t="s">
        <v>3715</v>
      </c>
      <c r="B3673" t="s">
        <v>8044</v>
      </c>
      <c r="C3673" t="s">
        <v>8010</v>
      </c>
      <c r="D3673" t="s">
        <v>8036</v>
      </c>
      <c r="E3673" s="1">
        <v>44960</v>
      </c>
      <c r="F3673">
        <v>7472.25</v>
      </c>
      <c r="G3673">
        <v>575</v>
      </c>
      <c r="H3673" t="s">
        <v>6</v>
      </c>
      <c r="I3673" t="str">
        <f>_xlfn.XLOOKUP(shipments[[#This Row],[SPID]],people[SPID],people[Sales_person],"NA",0)</f>
        <v>Brien Boise</v>
      </c>
      <c r="J3673">
        <f>YEAR(shipments[[#This Row],[Shipdate]])</f>
        <v>2023</v>
      </c>
      <c r="K3673">
        <f>MONTH(shipments[[#This Row],[Shipdate]])</f>
        <v>2</v>
      </c>
      <c r="L3673" t="str">
        <f>TEXT(shipments[[#This Row],[Shipdate]],"mmmm")</f>
        <v>February</v>
      </c>
      <c r="M3673">
        <f>_xlfn.XLOOKUP(shipments[[#This Row],[PID]],products[PID],products[Cost_per_box],"NA",0)</f>
        <v>5.26</v>
      </c>
      <c r="N3673">
        <f>shipments[[#This Row],[Boxes]]*shipments[[#This Row],[Cost Per Box]]</f>
        <v>3024.5</v>
      </c>
      <c r="O3673">
        <f>shipments[[#This Row],[Sales Amount]]-shipments[[#This Row],[Total Cost]]</f>
        <v>4447.75</v>
      </c>
      <c r="P3673" s="9">
        <f>shipments[[#This Row],[Profit]]/shipments[[#This Row],[Sales Amount]]</f>
        <v>0.59523570544347415</v>
      </c>
    </row>
    <row r="3674" spans="1:16" x14ac:dyDescent="1">
      <c r="A3674" t="s">
        <v>3716</v>
      </c>
      <c r="B3674" t="s">
        <v>8044</v>
      </c>
      <c r="C3674" t="s">
        <v>8010</v>
      </c>
      <c r="D3674" t="s">
        <v>8036</v>
      </c>
      <c r="E3674" s="1">
        <v>45028</v>
      </c>
      <c r="F3674">
        <v>2441.25</v>
      </c>
      <c r="G3674">
        <v>175</v>
      </c>
      <c r="H3674" t="s">
        <v>6</v>
      </c>
      <c r="I3674" t="str">
        <f>_xlfn.XLOOKUP(shipments[[#This Row],[SPID]],people[SPID],people[Sales_person],"NA",0)</f>
        <v>Brien Boise</v>
      </c>
      <c r="J3674">
        <f>YEAR(shipments[[#This Row],[Shipdate]])</f>
        <v>2023</v>
      </c>
      <c r="K3674">
        <f>MONTH(shipments[[#This Row],[Shipdate]])</f>
        <v>4</v>
      </c>
      <c r="L3674" t="str">
        <f>TEXT(shipments[[#This Row],[Shipdate]],"mmmm")</f>
        <v>April</v>
      </c>
      <c r="M3674">
        <f>_xlfn.XLOOKUP(shipments[[#This Row],[PID]],products[PID],products[Cost_per_box],"NA",0)</f>
        <v>5.26</v>
      </c>
      <c r="N3674">
        <f>shipments[[#This Row],[Boxes]]*shipments[[#This Row],[Cost Per Box]]</f>
        <v>920.5</v>
      </c>
      <c r="O3674">
        <f>shipments[[#This Row],[Sales Amount]]-shipments[[#This Row],[Total Cost]]</f>
        <v>1520.75</v>
      </c>
      <c r="P3674" s="9">
        <f>shipments[[#This Row],[Profit]]/shipments[[#This Row],[Sales Amount]]</f>
        <v>0.62293906810035837</v>
      </c>
    </row>
    <row r="3675" spans="1:16" x14ac:dyDescent="1">
      <c r="A3675" t="s">
        <v>3717</v>
      </c>
      <c r="B3675" t="s">
        <v>8044</v>
      </c>
      <c r="C3675" t="s">
        <v>8011</v>
      </c>
      <c r="D3675" t="s">
        <v>8032</v>
      </c>
      <c r="E3675" s="1">
        <v>45154</v>
      </c>
      <c r="F3675">
        <v>7434</v>
      </c>
      <c r="G3675">
        <v>438</v>
      </c>
      <c r="H3675" t="s">
        <v>6</v>
      </c>
      <c r="I3675" t="str">
        <f>_xlfn.XLOOKUP(shipments[[#This Row],[SPID]],people[SPID],people[Sales_person],"NA",0)</f>
        <v>Brien Boise</v>
      </c>
      <c r="J3675">
        <f>YEAR(shipments[[#This Row],[Shipdate]])</f>
        <v>2023</v>
      </c>
      <c r="K3675">
        <f>MONTH(shipments[[#This Row],[Shipdate]])</f>
        <v>8</v>
      </c>
      <c r="L3675" t="str">
        <f>TEXT(shipments[[#This Row],[Shipdate]],"mmmm")</f>
        <v>August</v>
      </c>
      <c r="M3675">
        <f>_xlfn.XLOOKUP(shipments[[#This Row],[PID]],products[PID],products[Cost_per_box],"NA",0)</f>
        <v>7.48</v>
      </c>
      <c r="N3675">
        <f>shipments[[#This Row],[Boxes]]*shipments[[#This Row],[Cost Per Box]]</f>
        <v>3276.2400000000002</v>
      </c>
      <c r="O3675">
        <f>shipments[[#This Row],[Sales Amount]]-shipments[[#This Row],[Total Cost]]</f>
        <v>4157.76</v>
      </c>
      <c r="P3675" s="9">
        <f>shipments[[#This Row],[Profit]]/shipments[[#This Row],[Sales Amount]]</f>
        <v>0.55928974979822443</v>
      </c>
    </row>
    <row r="3676" spans="1:16" x14ac:dyDescent="1">
      <c r="A3676" t="s">
        <v>3718</v>
      </c>
      <c r="B3676" t="s">
        <v>8044</v>
      </c>
      <c r="C3676" t="s">
        <v>8011</v>
      </c>
      <c r="D3676" t="s">
        <v>8037</v>
      </c>
      <c r="E3676" s="1">
        <v>45254</v>
      </c>
      <c r="F3676">
        <v>7179.75</v>
      </c>
      <c r="G3676">
        <v>423</v>
      </c>
      <c r="H3676" t="s">
        <v>6</v>
      </c>
      <c r="I3676" t="str">
        <f>_xlfn.XLOOKUP(shipments[[#This Row],[SPID]],people[SPID],people[Sales_person],"NA",0)</f>
        <v>Brien Boise</v>
      </c>
      <c r="J3676">
        <f>YEAR(shipments[[#This Row],[Shipdate]])</f>
        <v>2023</v>
      </c>
      <c r="K3676">
        <f>MONTH(shipments[[#This Row],[Shipdate]])</f>
        <v>11</v>
      </c>
      <c r="L3676" t="str">
        <f>TEXT(shipments[[#This Row],[Shipdate]],"mmmm")</f>
        <v>November</v>
      </c>
      <c r="M3676">
        <f>_xlfn.XLOOKUP(shipments[[#This Row],[PID]],products[PID],products[Cost_per_box],"NA",0)</f>
        <v>7.48</v>
      </c>
      <c r="N3676">
        <f>shipments[[#This Row],[Boxes]]*shipments[[#This Row],[Cost Per Box]]</f>
        <v>3164.04</v>
      </c>
      <c r="O3676">
        <f>shipments[[#This Row],[Sales Amount]]-shipments[[#This Row],[Total Cost]]</f>
        <v>4015.71</v>
      </c>
      <c r="P3676" s="9">
        <f>shipments[[#This Row],[Profit]]/shipments[[#This Row],[Sales Amount]]</f>
        <v>0.55931056095267939</v>
      </c>
    </row>
    <row r="3677" spans="1:16" x14ac:dyDescent="1">
      <c r="A3677" t="s">
        <v>3719</v>
      </c>
      <c r="B3677" t="s">
        <v>8044</v>
      </c>
      <c r="C3677" t="s">
        <v>8013</v>
      </c>
      <c r="D3677" t="s">
        <v>8036</v>
      </c>
      <c r="E3677" s="1">
        <v>45378</v>
      </c>
      <c r="F3677">
        <v>3496.5</v>
      </c>
      <c r="G3677">
        <v>438</v>
      </c>
      <c r="H3677" t="s">
        <v>6</v>
      </c>
      <c r="I3677" t="str">
        <f>_xlfn.XLOOKUP(shipments[[#This Row],[SPID]],people[SPID],people[Sales_person],"NA",0)</f>
        <v>Brien Boise</v>
      </c>
      <c r="J3677">
        <f>YEAR(shipments[[#This Row],[Shipdate]])</f>
        <v>2024</v>
      </c>
      <c r="K3677">
        <f>MONTH(shipments[[#This Row],[Shipdate]])</f>
        <v>3</v>
      </c>
      <c r="L3677" t="str">
        <f>TEXT(shipments[[#This Row],[Shipdate]],"mmmm")</f>
        <v>March</v>
      </c>
      <c r="M3677">
        <f>_xlfn.XLOOKUP(shipments[[#This Row],[PID]],products[PID],products[Cost_per_box],"NA",0)</f>
        <v>3.85</v>
      </c>
      <c r="N3677">
        <f>shipments[[#This Row],[Boxes]]*shipments[[#This Row],[Cost Per Box]]</f>
        <v>1686.3</v>
      </c>
      <c r="O3677">
        <f>shipments[[#This Row],[Sales Amount]]-shipments[[#This Row],[Total Cost]]</f>
        <v>1810.2</v>
      </c>
      <c r="P3677" s="9">
        <f>shipments[[#This Row],[Profit]]/shipments[[#This Row],[Sales Amount]]</f>
        <v>0.51771771771771768</v>
      </c>
    </row>
    <row r="3678" spans="1:16" x14ac:dyDescent="1">
      <c r="A3678" t="s">
        <v>3720</v>
      </c>
      <c r="B3678" t="s">
        <v>8044</v>
      </c>
      <c r="C3678" t="s">
        <v>8013</v>
      </c>
      <c r="D3678" t="s">
        <v>8037</v>
      </c>
      <c r="E3678" s="1">
        <v>45476</v>
      </c>
      <c r="F3678">
        <v>8093.25</v>
      </c>
      <c r="G3678">
        <v>1157</v>
      </c>
      <c r="H3678" t="s">
        <v>17</v>
      </c>
      <c r="I3678" t="str">
        <f>_xlfn.XLOOKUP(shipments[[#This Row],[SPID]],people[SPID],people[Sales_person],"NA",0)</f>
        <v>Brien Boise</v>
      </c>
      <c r="J3678">
        <f>YEAR(shipments[[#This Row],[Shipdate]])</f>
        <v>2024</v>
      </c>
      <c r="K3678">
        <f>MONTH(shipments[[#This Row],[Shipdate]])</f>
        <v>7</v>
      </c>
      <c r="L3678" t="str">
        <f>TEXT(shipments[[#This Row],[Shipdate]],"mmmm")</f>
        <v>July</v>
      </c>
      <c r="M3678">
        <f>_xlfn.XLOOKUP(shipments[[#This Row],[PID]],products[PID],products[Cost_per_box],"NA",0)</f>
        <v>3.85</v>
      </c>
      <c r="N3678">
        <f>shipments[[#This Row],[Boxes]]*shipments[[#This Row],[Cost Per Box]]</f>
        <v>4454.45</v>
      </c>
      <c r="O3678">
        <f>shipments[[#This Row],[Sales Amount]]-shipments[[#This Row],[Total Cost]]</f>
        <v>3638.8</v>
      </c>
      <c r="P3678" s="9">
        <f>shipments[[#This Row],[Profit]]/shipments[[#This Row],[Sales Amount]]</f>
        <v>0.44960924226979276</v>
      </c>
    </row>
    <row r="3679" spans="1:16" x14ac:dyDescent="1">
      <c r="A3679" t="s">
        <v>3721</v>
      </c>
      <c r="B3679" t="s">
        <v>8044</v>
      </c>
      <c r="C3679" t="s">
        <v>8014</v>
      </c>
      <c r="D3679" t="s">
        <v>8032</v>
      </c>
      <c r="E3679" s="1">
        <v>45552</v>
      </c>
      <c r="F3679">
        <v>812.25</v>
      </c>
      <c r="G3679">
        <v>117</v>
      </c>
      <c r="H3679" t="s">
        <v>25</v>
      </c>
      <c r="I3679" t="str">
        <f>_xlfn.XLOOKUP(shipments[[#This Row],[SPID]],people[SPID],people[Sales_person],"NA",0)</f>
        <v>Brien Boise</v>
      </c>
      <c r="J3679">
        <f>YEAR(shipments[[#This Row],[Shipdate]])</f>
        <v>2024</v>
      </c>
      <c r="K3679">
        <f>MONTH(shipments[[#This Row],[Shipdate]])</f>
        <v>9</v>
      </c>
      <c r="L3679" t="str">
        <f>TEXT(shipments[[#This Row],[Shipdate]],"mmmm")</f>
        <v>September</v>
      </c>
      <c r="M3679">
        <f>_xlfn.XLOOKUP(shipments[[#This Row],[PID]],products[PID],products[Cost_per_box],"NA",0)</f>
        <v>5.72</v>
      </c>
      <c r="N3679">
        <f>shipments[[#This Row],[Boxes]]*shipments[[#This Row],[Cost Per Box]]</f>
        <v>669.24</v>
      </c>
      <c r="O3679">
        <f>shipments[[#This Row],[Sales Amount]]-shipments[[#This Row],[Total Cost]]</f>
        <v>143.01</v>
      </c>
      <c r="P3679" s="9">
        <f>shipments[[#This Row],[Profit]]/shipments[[#This Row],[Sales Amount]]</f>
        <v>0.17606648199445982</v>
      </c>
    </row>
    <row r="3680" spans="1:16" x14ac:dyDescent="1">
      <c r="A3680" t="s">
        <v>3722</v>
      </c>
      <c r="B3680" t="s">
        <v>8044</v>
      </c>
      <c r="C3680" t="s">
        <v>8014</v>
      </c>
      <c r="D3680" t="s">
        <v>8032</v>
      </c>
      <c r="E3680" s="1">
        <v>45565</v>
      </c>
      <c r="F3680">
        <v>231.75</v>
      </c>
      <c r="G3680">
        <v>26</v>
      </c>
      <c r="H3680" t="s">
        <v>25</v>
      </c>
      <c r="I3680" t="str">
        <f>_xlfn.XLOOKUP(shipments[[#This Row],[SPID]],people[SPID],people[Sales_person],"NA",0)</f>
        <v>Brien Boise</v>
      </c>
      <c r="J3680">
        <f>YEAR(shipments[[#This Row],[Shipdate]])</f>
        <v>2024</v>
      </c>
      <c r="K3680">
        <f>MONTH(shipments[[#This Row],[Shipdate]])</f>
        <v>9</v>
      </c>
      <c r="L3680" t="str">
        <f>TEXT(shipments[[#This Row],[Shipdate]],"mmmm")</f>
        <v>September</v>
      </c>
      <c r="M3680">
        <f>_xlfn.XLOOKUP(shipments[[#This Row],[PID]],products[PID],products[Cost_per_box],"NA",0)</f>
        <v>5.72</v>
      </c>
      <c r="N3680">
        <f>shipments[[#This Row],[Boxes]]*shipments[[#This Row],[Cost Per Box]]</f>
        <v>148.72</v>
      </c>
      <c r="O3680">
        <f>shipments[[#This Row],[Sales Amount]]-shipments[[#This Row],[Total Cost]]</f>
        <v>83.03</v>
      </c>
      <c r="P3680" s="9">
        <f>shipments[[#This Row],[Profit]]/shipments[[#This Row],[Sales Amount]]</f>
        <v>0.35827400215749733</v>
      </c>
    </row>
    <row r="3681" spans="1:16" x14ac:dyDescent="1">
      <c r="A3681" t="s">
        <v>3723</v>
      </c>
      <c r="B3681" t="s">
        <v>8044</v>
      </c>
      <c r="C3681" t="s">
        <v>8014</v>
      </c>
      <c r="D3681" t="s">
        <v>8033</v>
      </c>
      <c r="E3681" s="1">
        <v>45141</v>
      </c>
      <c r="F3681">
        <v>1617.75</v>
      </c>
      <c r="G3681">
        <v>203</v>
      </c>
      <c r="H3681" t="s">
        <v>6</v>
      </c>
      <c r="I3681" t="str">
        <f>_xlfn.XLOOKUP(shipments[[#This Row],[SPID]],people[SPID],people[Sales_person],"NA",0)</f>
        <v>Brien Boise</v>
      </c>
      <c r="J3681">
        <f>YEAR(shipments[[#This Row],[Shipdate]])</f>
        <v>2023</v>
      </c>
      <c r="K3681">
        <f>MONTH(shipments[[#This Row],[Shipdate]])</f>
        <v>8</v>
      </c>
      <c r="L3681" t="str">
        <f>TEXT(shipments[[#This Row],[Shipdate]],"mmmm")</f>
        <v>August</v>
      </c>
      <c r="M3681">
        <f>_xlfn.XLOOKUP(shipments[[#This Row],[PID]],products[PID],products[Cost_per_box],"NA",0)</f>
        <v>5.72</v>
      </c>
      <c r="N3681">
        <f>shipments[[#This Row],[Boxes]]*shipments[[#This Row],[Cost Per Box]]</f>
        <v>1161.1599999999999</v>
      </c>
      <c r="O3681">
        <f>shipments[[#This Row],[Sales Amount]]-shipments[[#This Row],[Total Cost]]</f>
        <v>456.59000000000015</v>
      </c>
      <c r="P3681" s="9">
        <f>shipments[[#This Row],[Profit]]/shipments[[#This Row],[Sales Amount]]</f>
        <v>0.28223767578426834</v>
      </c>
    </row>
    <row r="3682" spans="1:16" x14ac:dyDescent="1">
      <c r="A3682" t="s">
        <v>3724</v>
      </c>
      <c r="B3682" t="s">
        <v>8044</v>
      </c>
      <c r="C3682" t="s">
        <v>8015</v>
      </c>
      <c r="D3682" t="s">
        <v>8032</v>
      </c>
      <c r="E3682" s="1">
        <v>45384</v>
      </c>
      <c r="F3682">
        <v>2423.25</v>
      </c>
      <c r="G3682">
        <v>87</v>
      </c>
      <c r="H3682" t="s">
        <v>39</v>
      </c>
      <c r="I3682" t="str">
        <f>_xlfn.XLOOKUP(shipments[[#This Row],[SPID]],people[SPID],people[Sales_person],"NA",0)</f>
        <v>Brien Boise</v>
      </c>
      <c r="J3682">
        <f>YEAR(shipments[[#This Row],[Shipdate]])</f>
        <v>2024</v>
      </c>
      <c r="K3682">
        <f>MONTH(shipments[[#This Row],[Shipdate]])</f>
        <v>4</v>
      </c>
      <c r="L3682" t="str">
        <f>TEXT(shipments[[#This Row],[Shipdate]],"mmmm")</f>
        <v>April</v>
      </c>
      <c r="M3682">
        <f>_xlfn.XLOOKUP(shipments[[#This Row],[PID]],products[PID],products[Cost_per_box],"NA",0)</f>
        <v>6.31</v>
      </c>
      <c r="N3682">
        <f>shipments[[#This Row],[Boxes]]*shipments[[#This Row],[Cost Per Box]]</f>
        <v>548.96999999999991</v>
      </c>
      <c r="O3682">
        <f>shipments[[#This Row],[Sales Amount]]-shipments[[#This Row],[Total Cost]]</f>
        <v>1874.2800000000002</v>
      </c>
      <c r="P3682" s="9">
        <f>shipments[[#This Row],[Profit]]/shipments[[#This Row],[Sales Amount]]</f>
        <v>0.77345713401423721</v>
      </c>
    </row>
    <row r="3683" spans="1:16" x14ac:dyDescent="1">
      <c r="A3683" t="s">
        <v>3725</v>
      </c>
      <c r="B3683" t="s">
        <v>8044</v>
      </c>
      <c r="C3683" t="s">
        <v>8015</v>
      </c>
      <c r="D3683" t="s">
        <v>8035</v>
      </c>
      <c r="E3683" s="1">
        <v>45078</v>
      </c>
      <c r="F3683">
        <v>7589.25</v>
      </c>
      <c r="G3683">
        <v>304</v>
      </c>
      <c r="H3683" t="s">
        <v>6</v>
      </c>
      <c r="I3683" t="str">
        <f>_xlfn.XLOOKUP(shipments[[#This Row],[SPID]],people[SPID],people[Sales_person],"NA",0)</f>
        <v>Brien Boise</v>
      </c>
      <c r="J3683">
        <f>YEAR(shipments[[#This Row],[Shipdate]])</f>
        <v>2023</v>
      </c>
      <c r="K3683">
        <f>MONTH(shipments[[#This Row],[Shipdate]])</f>
        <v>6</v>
      </c>
      <c r="L3683" t="str">
        <f>TEXT(shipments[[#This Row],[Shipdate]],"mmmm")</f>
        <v>June</v>
      </c>
      <c r="M3683">
        <f>_xlfn.XLOOKUP(shipments[[#This Row],[PID]],products[PID],products[Cost_per_box],"NA",0)</f>
        <v>6.31</v>
      </c>
      <c r="N3683">
        <f>shipments[[#This Row],[Boxes]]*shipments[[#This Row],[Cost Per Box]]</f>
        <v>1918.2399999999998</v>
      </c>
      <c r="O3683">
        <f>shipments[[#This Row],[Sales Amount]]-shipments[[#This Row],[Total Cost]]</f>
        <v>5671.01</v>
      </c>
      <c r="P3683" s="9">
        <f>shipments[[#This Row],[Profit]]/shipments[[#This Row],[Sales Amount]]</f>
        <v>0.74724248114108771</v>
      </c>
    </row>
    <row r="3684" spans="1:16" x14ac:dyDescent="1">
      <c r="A3684" t="s">
        <v>3726</v>
      </c>
      <c r="B3684" t="s">
        <v>8044</v>
      </c>
      <c r="C3684" t="s">
        <v>8016</v>
      </c>
      <c r="D3684" t="s">
        <v>8033</v>
      </c>
      <c r="E3684" s="1">
        <v>45540</v>
      </c>
      <c r="F3684">
        <v>5442.75</v>
      </c>
      <c r="G3684">
        <v>195</v>
      </c>
      <c r="H3684" t="s">
        <v>25</v>
      </c>
      <c r="I3684" t="str">
        <f>_xlfn.XLOOKUP(shipments[[#This Row],[SPID]],people[SPID],people[Sales_person],"NA",0)</f>
        <v>Brien Boise</v>
      </c>
      <c r="J3684">
        <f>YEAR(shipments[[#This Row],[Shipdate]])</f>
        <v>2024</v>
      </c>
      <c r="K3684">
        <f>MONTH(shipments[[#This Row],[Shipdate]])</f>
        <v>9</v>
      </c>
      <c r="L3684" t="str">
        <f>TEXT(shipments[[#This Row],[Shipdate]],"mmmm")</f>
        <v>September</v>
      </c>
      <c r="M3684">
        <f>_xlfn.XLOOKUP(shipments[[#This Row],[PID]],products[PID],products[Cost_per_box],"NA",0)</f>
        <v>9.94</v>
      </c>
      <c r="N3684">
        <f>shipments[[#This Row],[Boxes]]*shipments[[#This Row],[Cost Per Box]]</f>
        <v>1938.3</v>
      </c>
      <c r="O3684">
        <f>shipments[[#This Row],[Sales Amount]]-shipments[[#This Row],[Total Cost]]</f>
        <v>3504.45</v>
      </c>
      <c r="P3684" s="9">
        <f>shipments[[#This Row],[Profit]]/shipments[[#This Row],[Sales Amount]]</f>
        <v>0.64387487942676036</v>
      </c>
    </row>
    <row r="3685" spans="1:16" x14ac:dyDescent="1">
      <c r="A3685" t="s">
        <v>3727</v>
      </c>
      <c r="B3685" t="s">
        <v>8044</v>
      </c>
      <c r="C3685" t="s">
        <v>8016</v>
      </c>
      <c r="D3685" t="s">
        <v>8037</v>
      </c>
      <c r="E3685" s="1">
        <v>45483</v>
      </c>
      <c r="F3685">
        <v>5427</v>
      </c>
      <c r="G3685">
        <v>194</v>
      </c>
      <c r="H3685" t="s">
        <v>17</v>
      </c>
      <c r="I3685" t="str">
        <f>_xlfn.XLOOKUP(shipments[[#This Row],[SPID]],people[SPID],people[Sales_person],"NA",0)</f>
        <v>Brien Boise</v>
      </c>
      <c r="J3685">
        <f>YEAR(shipments[[#This Row],[Shipdate]])</f>
        <v>2024</v>
      </c>
      <c r="K3685">
        <f>MONTH(shipments[[#This Row],[Shipdate]])</f>
        <v>7</v>
      </c>
      <c r="L3685" t="str">
        <f>TEXT(shipments[[#This Row],[Shipdate]],"mmmm")</f>
        <v>July</v>
      </c>
      <c r="M3685">
        <f>_xlfn.XLOOKUP(shipments[[#This Row],[PID]],products[PID],products[Cost_per_box],"NA",0)</f>
        <v>9.94</v>
      </c>
      <c r="N3685">
        <f>shipments[[#This Row],[Boxes]]*shipments[[#This Row],[Cost Per Box]]</f>
        <v>1928.36</v>
      </c>
      <c r="O3685">
        <f>shipments[[#This Row],[Sales Amount]]-shipments[[#This Row],[Total Cost]]</f>
        <v>3498.6400000000003</v>
      </c>
      <c r="P3685" s="9">
        <f>shipments[[#This Row],[Profit]]/shipments[[#This Row],[Sales Amount]]</f>
        <v>0.6446729316381058</v>
      </c>
    </row>
    <row r="3686" spans="1:16" x14ac:dyDescent="1">
      <c r="A3686" t="s">
        <v>3728</v>
      </c>
      <c r="B3686" t="s">
        <v>8044</v>
      </c>
      <c r="C3686" t="s">
        <v>8017</v>
      </c>
      <c r="D3686" t="s">
        <v>8032</v>
      </c>
      <c r="E3686" s="1">
        <v>45345</v>
      </c>
      <c r="F3686">
        <v>6747.75</v>
      </c>
      <c r="G3686">
        <v>338</v>
      </c>
      <c r="H3686" t="s">
        <v>6</v>
      </c>
      <c r="I3686" t="str">
        <f>_xlfn.XLOOKUP(shipments[[#This Row],[SPID]],people[SPID],people[Sales_person],"NA",0)</f>
        <v>Brien Boise</v>
      </c>
      <c r="J3686">
        <f>YEAR(shipments[[#This Row],[Shipdate]])</f>
        <v>2024</v>
      </c>
      <c r="K3686">
        <f>MONTH(shipments[[#This Row],[Shipdate]])</f>
        <v>2</v>
      </c>
      <c r="L3686" t="str">
        <f>TEXT(shipments[[#This Row],[Shipdate]],"mmmm")</f>
        <v>February</v>
      </c>
      <c r="M3686">
        <f>_xlfn.XLOOKUP(shipments[[#This Row],[PID]],products[PID],products[Cost_per_box],"NA",0)</f>
        <v>7.73</v>
      </c>
      <c r="N3686">
        <f>shipments[[#This Row],[Boxes]]*shipments[[#This Row],[Cost Per Box]]</f>
        <v>2612.7400000000002</v>
      </c>
      <c r="O3686">
        <f>shipments[[#This Row],[Sales Amount]]-shipments[[#This Row],[Total Cost]]</f>
        <v>4135.01</v>
      </c>
      <c r="P3686" s="9">
        <f>shipments[[#This Row],[Profit]]/shipments[[#This Row],[Sales Amount]]</f>
        <v>0.61279834018746993</v>
      </c>
    </row>
    <row r="3687" spans="1:16" x14ac:dyDescent="1">
      <c r="A3687" t="s">
        <v>3729</v>
      </c>
      <c r="B3687" t="s">
        <v>8044</v>
      </c>
      <c r="C3687" t="s">
        <v>8017</v>
      </c>
      <c r="D3687" t="s">
        <v>8032</v>
      </c>
      <c r="E3687" s="1">
        <v>45345</v>
      </c>
      <c r="F3687">
        <v>11850.75</v>
      </c>
      <c r="G3687">
        <v>565</v>
      </c>
      <c r="H3687" t="s">
        <v>6</v>
      </c>
      <c r="I3687" t="str">
        <f>_xlfn.XLOOKUP(shipments[[#This Row],[SPID]],people[SPID],people[Sales_person],"NA",0)</f>
        <v>Brien Boise</v>
      </c>
      <c r="J3687">
        <f>YEAR(shipments[[#This Row],[Shipdate]])</f>
        <v>2024</v>
      </c>
      <c r="K3687">
        <f>MONTH(shipments[[#This Row],[Shipdate]])</f>
        <v>2</v>
      </c>
      <c r="L3687" t="str">
        <f>TEXT(shipments[[#This Row],[Shipdate]],"mmmm")</f>
        <v>February</v>
      </c>
      <c r="M3687">
        <f>_xlfn.XLOOKUP(shipments[[#This Row],[PID]],products[PID],products[Cost_per_box],"NA",0)</f>
        <v>7.73</v>
      </c>
      <c r="N3687">
        <f>shipments[[#This Row],[Boxes]]*shipments[[#This Row],[Cost Per Box]]</f>
        <v>4367.45</v>
      </c>
      <c r="O3687">
        <f>shipments[[#This Row],[Sales Amount]]-shipments[[#This Row],[Total Cost]]</f>
        <v>7483.3</v>
      </c>
      <c r="P3687" s="9">
        <f>shipments[[#This Row],[Profit]]/shipments[[#This Row],[Sales Amount]]</f>
        <v>0.63146214374617637</v>
      </c>
    </row>
    <row r="3688" spans="1:16" x14ac:dyDescent="1">
      <c r="A3688" t="s">
        <v>3730</v>
      </c>
      <c r="B3688" t="s">
        <v>8044</v>
      </c>
      <c r="C3688" t="s">
        <v>8019</v>
      </c>
      <c r="D3688" t="s">
        <v>8036</v>
      </c>
      <c r="E3688" s="1">
        <v>45000</v>
      </c>
      <c r="F3688">
        <v>585</v>
      </c>
      <c r="G3688">
        <v>45</v>
      </c>
      <c r="H3688" t="s">
        <v>6</v>
      </c>
      <c r="I3688" t="str">
        <f>_xlfn.XLOOKUP(shipments[[#This Row],[SPID]],people[SPID],people[Sales_person],"NA",0)</f>
        <v>Brien Boise</v>
      </c>
      <c r="J3688">
        <f>YEAR(shipments[[#This Row],[Shipdate]])</f>
        <v>2023</v>
      </c>
      <c r="K3688">
        <f>MONTH(shipments[[#This Row],[Shipdate]])</f>
        <v>3</v>
      </c>
      <c r="L3688" t="str">
        <f>TEXT(shipments[[#This Row],[Shipdate]],"mmmm")</f>
        <v>March</v>
      </c>
      <c r="M3688">
        <f>_xlfn.XLOOKUP(shipments[[#This Row],[PID]],products[PID],products[Cost_per_box],"NA",0)</f>
        <v>8.2200000000000006</v>
      </c>
      <c r="N3688">
        <f>shipments[[#This Row],[Boxes]]*shipments[[#This Row],[Cost Per Box]]</f>
        <v>369.90000000000003</v>
      </c>
      <c r="O3688">
        <f>shipments[[#This Row],[Sales Amount]]-shipments[[#This Row],[Total Cost]]</f>
        <v>215.09999999999997</v>
      </c>
      <c r="P3688" s="9">
        <f>shipments[[#This Row],[Profit]]/shipments[[#This Row],[Sales Amount]]</f>
        <v>0.36769230769230765</v>
      </c>
    </row>
    <row r="3689" spans="1:16" x14ac:dyDescent="1">
      <c r="A3689" t="s">
        <v>3731</v>
      </c>
      <c r="B3689" t="s">
        <v>8044</v>
      </c>
      <c r="C3689" t="s">
        <v>8019</v>
      </c>
      <c r="D3689" t="s">
        <v>8033</v>
      </c>
      <c r="E3689" s="1">
        <v>45079</v>
      </c>
      <c r="F3689">
        <v>7481.25</v>
      </c>
      <c r="G3689">
        <v>535</v>
      </c>
      <c r="H3689" t="s">
        <v>6</v>
      </c>
      <c r="I3689" t="str">
        <f>_xlfn.XLOOKUP(shipments[[#This Row],[SPID]],people[SPID],people[Sales_person],"NA",0)</f>
        <v>Brien Boise</v>
      </c>
      <c r="J3689">
        <f>YEAR(shipments[[#This Row],[Shipdate]])</f>
        <v>2023</v>
      </c>
      <c r="K3689">
        <f>MONTH(shipments[[#This Row],[Shipdate]])</f>
        <v>6</v>
      </c>
      <c r="L3689" t="str">
        <f>TEXT(shipments[[#This Row],[Shipdate]],"mmmm")</f>
        <v>June</v>
      </c>
      <c r="M3689">
        <f>_xlfn.XLOOKUP(shipments[[#This Row],[PID]],products[PID],products[Cost_per_box],"NA",0)</f>
        <v>8.2200000000000006</v>
      </c>
      <c r="N3689">
        <f>shipments[[#This Row],[Boxes]]*shipments[[#This Row],[Cost Per Box]]</f>
        <v>4397.7000000000007</v>
      </c>
      <c r="O3689">
        <f>shipments[[#This Row],[Sales Amount]]-shipments[[#This Row],[Total Cost]]</f>
        <v>3083.5499999999993</v>
      </c>
      <c r="P3689" s="9">
        <f>shipments[[#This Row],[Profit]]/shipments[[#This Row],[Sales Amount]]</f>
        <v>0.4121704260651628</v>
      </c>
    </row>
    <row r="3690" spans="1:16" x14ac:dyDescent="1">
      <c r="A3690" t="s">
        <v>3732</v>
      </c>
      <c r="B3690" t="s">
        <v>8044</v>
      </c>
      <c r="C3690" t="s">
        <v>8021</v>
      </c>
      <c r="D3690" t="s">
        <v>8033</v>
      </c>
      <c r="E3690" s="1">
        <v>45287</v>
      </c>
      <c r="F3690">
        <v>2704.5</v>
      </c>
      <c r="G3690">
        <v>181</v>
      </c>
      <c r="H3690" t="s">
        <v>6</v>
      </c>
      <c r="I3690" t="str">
        <f>_xlfn.XLOOKUP(shipments[[#This Row],[SPID]],people[SPID],people[Sales_person],"NA",0)</f>
        <v>Brien Boise</v>
      </c>
      <c r="J3690">
        <f>YEAR(shipments[[#This Row],[Shipdate]])</f>
        <v>2023</v>
      </c>
      <c r="K3690">
        <f>MONTH(shipments[[#This Row],[Shipdate]])</f>
        <v>12</v>
      </c>
      <c r="L3690" t="str">
        <f>TEXT(shipments[[#This Row],[Shipdate]],"mmmm")</f>
        <v>December</v>
      </c>
      <c r="M3690">
        <f>_xlfn.XLOOKUP(shipments[[#This Row],[PID]],products[PID],products[Cost_per_box],"NA",0)</f>
        <v>4.74</v>
      </c>
      <c r="N3690">
        <f>shipments[[#This Row],[Boxes]]*shipments[[#This Row],[Cost Per Box]]</f>
        <v>857.94</v>
      </c>
      <c r="O3690">
        <f>shipments[[#This Row],[Sales Amount]]-shipments[[#This Row],[Total Cost]]</f>
        <v>1846.56</v>
      </c>
      <c r="P3690" s="9">
        <f>shipments[[#This Row],[Profit]]/shipments[[#This Row],[Sales Amount]]</f>
        <v>0.68277315585135878</v>
      </c>
    </row>
    <row r="3691" spans="1:16" x14ac:dyDescent="1">
      <c r="A3691" t="s">
        <v>3733</v>
      </c>
      <c r="B3691" t="s">
        <v>8044</v>
      </c>
      <c r="C3691" t="s">
        <v>8021</v>
      </c>
      <c r="D3691" t="s">
        <v>8032</v>
      </c>
      <c r="E3691" s="1">
        <v>45302</v>
      </c>
      <c r="F3691">
        <v>4542.75</v>
      </c>
      <c r="G3691">
        <v>350</v>
      </c>
      <c r="H3691" t="s">
        <v>6</v>
      </c>
      <c r="I3691" t="str">
        <f>_xlfn.XLOOKUP(shipments[[#This Row],[SPID]],people[SPID],people[Sales_person],"NA",0)</f>
        <v>Brien Boise</v>
      </c>
      <c r="J3691">
        <f>YEAR(shipments[[#This Row],[Shipdate]])</f>
        <v>2024</v>
      </c>
      <c r="K3691">
        <f>MONTH(shipments[[#This Row],[Shipdate]])</f>
        <v>1</v>
      </c>
      <c r="L3691" t="str">
        <f>TEXT(shipments[[#This Row],[Shipdate]],"mmmm")</f>
        <v>January</v>
      </c>
      <c r="M3691">
        <f>_xlfn.XLOOKUP(shipments[[#This Row],[PID]],products[PID],products[Cost_per_box],"NA",0)</f>
        <v>4.74</v>
      </c>
      <c r="N3691">
        <f>shipments[[#This Row],[Boxes]]*shipments[[#This Row],[Cost Per Box]]</f>
        <v>1659</v>
      </c>
      <c r="O3691">
        <f>shipments[[#This Row],[Sales Amount]]-shipments[[#This Row],[Total Cost]]</f>
        <v>2883.75</v>
      </c>
      <c r="P3691" s="9">
        <f>shipments[[#This Row],[Profit]]/shipments[[#This Row],[Sales Amount]]</f>
        <v>0.63480270761102853</v>
      </c>
    </row>
    <row r="3692" spans="1:16" x14ac:dyDescent="1">
      <c r="A3692" t="s">
        <v>3734</v>
      </c>
      <c r="B3692" t="s">
        <v>8044</v>
      </c>
      <c r="C3692" t="s">
        <v>8021</v>
      </c>
      <c r="D3692" t="s">
        <v>8032</v>
      </c>
      <c r="E3692" s="1">
        <v>45079</v>
      </c>
      <c r="F3692">
        <v>4344.75</v>
      </c>
      <c r="G3692">
        <v>311</v>
      </c>
      <c r="H3692" t="s">
        <v>6</v>
      </c>
      <c r="I3692" t="str">
        <f>_xlfn.XLOOKUP(shipments[[#This Row],[SPID]],people[SPID],people[Sales_person],"NA",0)</f>
        <v>Brien Boise</v>
      </c>
      <c r="J3692">
        <f>YEAR(shipments[[#This Row],[Shipdate]])</f>
        <v>2023</v>
      </c>
      <c r="K3692">
        <f>MONTH(shipments[[#This Row],[Shipdate]])</f>
        <v>6</v>
      </c>
      <c r="L3692" t="str">
        <f>TEXT(shipments[[#This Row],[Shipdate]],"mmmm")</f>
        <v>June</v>
      </c>
      <c r="M3692">
        <f>_xlfn.XLOOKUP(shipments[[#This Row],[PID]],products[PID],products[Cost_per_box],"NA",0)</f>
        <v>4.74</v>
      </c>
      <c r="N3692">
        <f>shipments[[#This Row],[Boxes]]*shipments[[#This Row],[Cost Per Box]]</f>
        <v>1474.14</v>
      </c>
      <c r="O3692">
        <f>shipments[[#This Row],[Sales Amount]]-shipments[[#This Row],[Total Cost]]</f>
        <v>2870.6099999999997</v>
      </c>
      <c r="P3692" s="9">
        <f>shipments[[#This Row],[Profit]]/shipments[[#This Row],[Sales Amount]]</f>
        <v>0.66070775073364396</v>
      </c>
    </row>
    <row r="3693" spans="1:16" x14ac:dyDescent="1">
      <c r="A3693" t="s">
        <v>3735</v>
      </c>
      <c r="B3693" t="s">
        <v>8044</v>
      </c>
      <c r="C3693" t="s">
        <v>8021</v>
      </c>
      <c r="D3693" t="s">
        <v>8037</v>
      </c>
      <c r="E3693" s="1">
        <v>45265</v>
      </c>
      <c r="F3693">
        <v>4153.5</v>
      </c>
      <c r="G3693">
        <v>277</v>
      </c>
      <c r="H3693" t="s">
        <v>6</v>
      </c>
      <c r="I3693" t="str">
        <f>_xlfn.XLOOKUP(shipments[[#This Row],[SPID]],people[SPID],people[Sales_person],"NA",0)</f>
        <v>Brien Boise</v>
      </c>
      <c r="J3693">
        <f>YEAR(shipments[[#This Row],[Shipdate]])</f>
        <v>2023</v>
      </c>
      <c r="K3693">
        <f>MONTH(shipments[[#This Row],[Shipdate]])</f>
        <v>12</v>
      </c>
      <c r="L3693" t="str">
        <f>TEXT(shipments[[#This Row],[Shipdate]],"mmmm")</f>
        <v>December</v>
      </c>
      <c r="M3693">
        <f>_xlfn.XLOOKUP(shipments[[#This Row],[PID]],products[PID],products[Cost_per_box],"NA",0)</f>
        <v>4.74</v>
      </c>
      <c r="N3693">
        <f>shipments[[#This Row],[Boxes]]*shipments[[#This Row],[Cost Per Box]]</f>
        <v>1312.98</v>
      </c>
      <c r="O3693">
        <f>shipments[[#This Row],[Sales Amount]]-shipments[[#This Row],[Total Cost]]</f>
        <v>2840.52</v>
      </c>
      <c r="P3693" s="9">
        <f>shipments[[#This Row],[Profit]]/shipments[[#This Row],[Sales Amount]]</f>
        <v>0.68388587937883716</v>
      </c>
    </row>
    <row r="3694" spans="1:16" x14ac:dyDescent="1">
      <c r="A3694" t="s">
        <v>3736</v>
      </c>
      <c r="B3694" t="s">
        <v>8044</v>
      </c>
      <c r="C3694" t="s">
        <v>8021</v>
      </c>
      <c r="D3694" t="s">
        <v>8035</v>
      </c>
      <c r="E3694" s="1">
        <v>45503</v>
      </c>
      <c r="F3694">
        <v>12496.5</v>
      </c>
      <c r="G3694">
        <v>782</v>
      </c>
      <c r="H3694" t="s">
        <v>17</v>
      </c>
      <c r="I3694" t="str">
        <f>_xlfn.XLOOKUP(shipments[[#This Row],[SPID]],people[SPID],people[Sales_person],"NA",0)</f>
        <v>Brien Boise</v>
      </c>
      <c r="J3694">
        <f>YEAR(shipments[[#This Row],[Shipdate]])</f>
        <v>2024</v>
      </c>
      <c r="K3694">
        <f>MONTH(shipments[[#This Row],[Shipdate]])</f>
        <v>7</v>
      </c>
      <c r="L3694" t="str">
        <f>TEXT(shipments[[#This Row],[Shipdate]],"mmmm")</f>
        <v>July</v>
      </c>
      <c r="M3694">
        <f>_xlfn.XLOOKUP(shipments[[#This Row],[PID]],products[PID],products[Cost_per_box],"NA",0)</f>
        <v>4.74</v>
      </c>
      <c r="N3694">
        <f>shipments[[#This Row],[Boxes]]*shipments[[#This Row],[Cost Per Box]]</f>
        <v>3706.6800000000003</v>
      </c>
      <c r="O3694">
        <f>shipments[[#This Row],[Sales Amount]]-shipments[[#This Row],[Total Cost]]</f>
        <v>8789.82</v>
      </c>
      <c r="P3694" s="9">
        <f>shipments[[#This Row],[Profit]]/shipments[[#This Row],[Sales Amount]]</f>
        <v>0.7033825471131917</v>
      </c>
    </row>
    <row r="3695" spans="1:16" x14ac:dyDescent="1">
      <c r="A3695" t="s">
        <v>3737</v>
      </c>
      <c r="B3695" t="s">
        <v>8044</v>
      </c>
      <c r="C3695" t="s">
        <v>8021</v>
      </c>
      <c r="D3695" t="s">
        <v>8036</v>
      </c>
      <c r="E3695" s="1">
        <v>45280</v>
      </c>
      <c r="F3695">
        <v>3233.25</v>
      </c>
      <c r="G3695">
        <v>191</v>
      </c>
      <c r="H3695" t="s">
        <v>6</v>
      </c>
      <c r="I3695" t="str">
        <f>_xlfn.XLOOKUP(shipments[[#This Row],[SPID]],people[SPID],people[Sales_person],"NA",0)</f>
        <v>Brien Boise</v>
      </c>
      <c r="J3695">
        <f>YEAR(shipments[[#This Row],[Shipdate]])</f>
        <v>2023</v>
      </c>
      <c r="K3695">
        <f>MONTH(shipments[[#This Row],[Shipdate]])</f>
        <v>12</v>
      </c>
      <c r="L3695" t="str">
        <f>TEXT(shipments[[#This Row],[Shipdate]],"mmmm")</f>
        <v>December</v>
      </c>
      <c r="M3695">
        <f>_xlfn.XLOOKUP(shipments[[#This Row],[PID]],products[PID],products[Cost_per_box],"NA",0)</f>
        <v>4.74</v>
      </c>
      <c r="N3695">
        <f>shipments[[#This Row],[Boxes]]*shipments[[#This Row],[Cost Per Box]]</f>
        <v>905.34</v>
      </c>
      <c r="O3695">
        <f>shipments[[#This Row],[Sales Amount]]-shipments[[#This Row],[Total Cost]]</f>
        <v>2327.91</v>
      </c>
      <c r="P3695" s="9">
        <f>shipments[[#This Row],[Profit]]/shipments[[#This Row],[Sales Amount]]</f>
        <v>0.71999072141034559</v>
      </c>
    </row>
    <row r="3696" spans="1:16" x14ac:dyDescent="1">
      <c r="A3696" t="s">
        <v>3738</v>
      </c>
      <c r="B3696" t="s">
        <v>8044</v>
      </c>
      <c r="C3696" t="s">
        <v>8022</v>
      </c>
      <c r="D3696" t="s">
        <v>8033</v>
      </c>
      <c r="E3696" s="1">
        <v>45519</v>
      </c>
      <c r="F3696">
        <v>789.75</v>
      </c>
      <c r="G3696">
        <v>88</v>
      </c>
      <c r="H3696" t="s">
        <v>17</v>
      </c>
      <c r="I3696" t="str">
        <f>_xlfn.XLOOKUP(shipments[[#This Row],[SPID]],people[SPID],people[Sales_person],"NA",0)</f>
        <v>Brien Boise</v>
      </c>
      <c r="J3696">
        <f>YEAR(shipments[[#This Row],[Shipdate]])</f>
        <v>2024</v>
      </c>
      <c r="K3696">
        <f>MONTH(shipments[[#This Row],[Shipdate]])</f>
        <v>8</v>
      </c>
      <c r="L3696" t="str">
        <f>TEXT(shipments[[#This Row],[Shipdate]],"mmmm")</f>
        <v>August</v>
      </c>
      <c r="M3696">
        <f>_xlfn.XLOOKUP(shipments[[#This Row],[PID]],products[PID],products[Cost_per_box],"NA",0)</f>
        <v>10.51</v>
      </c>
      <c r="N3696">
        <f>shipments[[#This Row],[Boxes]]*shipments[[#This Row],[Cost Per Box]]</f>
        <v>924.88</v>
      </c>
      <c r="O3696">
        <f>shipments[[#This Row],[Sales Amount]]-shipments[[#This Row],[Total Cost]]</f>
        <v>-135.13</v>
      </c>
      <c r="P3696" s="9">
        <f>shipments[[#This Row],[Profit]]/shipments[[#This Row],[Sales Amount]]</f>
        <v>-0.17110477999366888</v>
      </c>
    </row>
    <row r="3697" spans="1:16" x14ac:dyDescent="1">
      <c r="A3697" t="s">
        <v>3739</v>
      </c>
      <c r="B3697" t="s">
        <v>8044</v>
      </c>
      <c r="C3697" t="s">
        <v>8022</v>
      </c>
      <c r="D3697" t="s">
        <v>8035</v>
      </c>
      <c r="E3697" s="1">
        <v>45341</v>
      </c>
      <c r="F3697">
        <v>1561.5</v>
      </c>
      <c r="G3697">
        <v>261</v>
      </c>
      <c r="H3697" t="s">
        <v>6</v>
      </c>
      <c r="I3697" t="str">
        <f>_xlfn.XLOOKUP(shipments[[#This Row],[SPID]],people[SPID],people[Sales_person],"NA",0)</f>
        <v>Brien Boise</v>
      </c>
      <c r="J3697">
        <f>YEAR(shipments[[#This Row],[Shipdate]])</f>
        <v>2024</v>
      </c>
      <c r="K3697">
        <f>MONTH(shipments[[#This Row],[Shipdate]])</f>
        <v>2</v>
      </c>
      <c r="L3697" t="str">
        <f>TEXT(shipments[[#This Row],[Shipdate]],"mmmm")</f>
        <v>February</v>
      </c>
      <c r="M3697">
        <f>_xlfn.XLOOKUP(shipments[[#This Row],[PID]],products[PID],products[Cost_per_box],"NA",0)</f>
        <v>10.51</v>
      </c>
      <c r="N3697">
        <f>shipments[[#This Row],[Boxes]]*shipments[[#This Row],[Cost Per Box]]</f>
        <v>2743.11</v>
      </c>
      <c r="O3697">
        <f>shipments[[#This Row],[Sales Amount]]-shipments[[#This Row],[Total Cost]]</f>
        <v>-1181.6100000000001</v>
      </c>
      <c r="P3697" s="9">
        <f>shipments[[#This Row],[Profit]]/shipments[[#This Row],[Sales Amount]]</f>
        <v>-0.75671469740634012</v>
      </c>
    </row>
    <row r="3698" spans="1:16" x14ac:dyDescent="1">
      <c r="A3698" t="s">
        <v>3740</v>
      </c>
      <c r="B3698" t="s">
        <v>8044</v>
      </c>
      <c r="C3698" t="s">
        <v>8022</v>
      </c>
      <c r="D3698" t="s">
        <v>8034</v>
      </c>
      <c r="E3698" s="1">
        <v>45272</v>
      </c>
      <c r="F3698">
        <v>9564.75</v>
      </c>
      <c r="G3698">
        <v>1367</v>
      </c>
      <c r="H3698" t="s">
        <v>6</v>
      </c>
      <c r="I3698" t="str">
        <f>_xlfn.XLOOKUP(shipments[[#This Row],[SPID]],people[SPID],people[Sales_person],"NA",0)</f>
        <v>Brien Boise</v>
      </c>
      <c r="J3698">
        <f>YEAR(shipments[[#This Row],[Shipdate]])</f>
        <v>2023</v>
      </c>
      <c r="K3698">
        <f>MONTH(shipments[[#This Row],[Shipdate]])</f>
        <v>12</v>
      </c>
      <c r="L3698" t="str">
        <f>TEXT(shipments[[#This Row],[Shipdate]],"mmmm")</f>
        <v>December</v>
      </c>
      <c r="M3698">
        <f>_xlfn.XLOOKUP(shipments[[#This Row],[PID]],products[PID],products[Cost_per_box],"NA",0)</f>
        <v>10.51</v>
      </c>
      <c r="N3698">
        <f>shipments[[#This Row],[Boxes]]*shipments[[#This Row],[Cost Per Box]]</f>
        <v>14367.17</v>
      </c>
      <c r="O3698">
        <f>shipments[[#This Row],[Sales Amount]]-shipments[[#This Row],[Total Cost]]</f>
        <v>-4802.42</v>
      </c>
      <c r="P3698" s="9">
        <f>shipments[[#This Row],[Profit]]/shipments[[#This Row],[Sales Amount]]</f>
        <v>-0.50209571604067016</v>
      </c>
    </row>
    <row r="3699" spans="1:16" x14ac:dyDescent="1">
      <c r="A3699" t="s">
        <v>3741</v>
      </c>
      <c r="B3699" t="s">
        <v>8044</v>
      </c>
      <c r="C3699" t="s">
        <v>8022</v>
      </c>
      <c r="D3699" t="s">
        <v>8036</v>
      </c>
      <c r="E3699" s="1">
        <v>45323</v>
      </c>
      <c r="F3699">
        <v>2011.5</v>
      </c>
      <c r="G3699">
        <v>336</v>
      </c>
      <c r="H3699" t="s">
        <v>6</v>
      </c>
      <c r="I3699" t="str">
        <f>_xlfn.XLOOKUP(shipments[[#This Row],[SPID]],people[SPID],people[Sales_person],"NA",0)</f>
        <v>Brien Boise</v>
      </c>
      <c r="J3699">
        <f>YEAR(shipments[[#This Row],[Shipdate]])</f>
        <v>2024</v>
      </c>
      <c r="K3699">
        <f>MONTH(shipments[[#This Row],[Shipdate]])</f>
        <v>2</v>
      </c>
      <c r="L3699" t="str">
        <f>TEXT(shipments[[#This Row],[Shipdate]],"mmmm")</f>
        <v>February</v>
      </c>
      <c r="M3699">
        <f>_xlfn.XLOOKUP(shipments[[#This Row],[PID]],products[PID],products[Cost_per_box],"NA",0)</f>
        <v>10.51</v>
      </c>
      <c r="N3699">
        <f>shipments[[#This Row],[Boxes]]*shipments[[#This Row],[Cost Per Box]]</f>
        <v>3531.36</v>
      </c>
      <c r="O3699">
        <f>shipments[[#This Row],[Sales Amount]]-shipments[[#This Row],[Total Cost]]</f>
        <v>-1519.8600000000001</v>
      </c>
      <c r="P3699" s="9">
        <f>shipments[[#This Row],[Profit]]/shipments[[#This Row],[Sales Amount]]</f>
        <v>-0.7555853840417599</v>
      </c>
    </row>
    <row r="3700" spans="1:16" x14ac:dyDescent="1">
      <c r="A3700" t="s">
        <v>3742</v>
      </c>
      <c r="B3700" t="s">
        <v>8044</v>
      </c>
      <c r="C3700" t="s">
        <v>8022</v>
      </c>
      <c r="D3700" t="s">
        <v>8032</v>
      </c>
      <c r="E3700" s="1">
        <v>45387</v>
      </c>
      <c r="F3700">
        <v>726.75</v>
      </c>
      <c r="G3700">
        <v>91</v>
      </c>
      <c r="H3700" t="s">
        <v>6</v>
      </c>
      <c r="I3700" t="str">
        <f>_xlfn.XLOOKUP(shipments[[#This Row],[SPID]],people[SPID],people[Sales_person],"NA",0)</f>
        <v>Brien Boise</v>
      </c>
      <c r="J3700">
        <f>YEAR(shipments[[#This Row],[Shipdate]])</f>
        <v>2024</v>
      </c>
      <c r="K3700">
        <f>MONTH(shipments[[#This Row],[Shipdate]])</f>
        <v>4</v>
      </c>
      <c r="L3700" t="str">
        <f>TEXT(shipments[[#This Row],[Shipdate]],"mmmm")</f>
        <v>April</v>
      </c>
      <c r="M3700">
        <f>_xlfn.XLOOKUP(shipments[[#This Row],[PID]],products[PID],products[Cost_per_box],"NA",0)</f>
        <v>10.51</v>
      </c>
      <c r="N3700">
        <f>shipments[[#This Row],[Boxes]]*shipments[[#This Row],[Cost Per Box]]</f>
        <v>956.41</v>
      </c>
      <c r="O3700">
        <f>shipments[[#This Row],[Sales Amount]]-shipments[[#This Row],[Total Cost]]</f>
        <v>-229.65999999999997</v>
      </c>
      <c r="P3700" s="9">
        <f>shipments[[#This Row],[Profit]]/shipments[[#This Row],[Sales Amount]]</f>
        <v>-0.31600963192294457</v>
      </c>
    </row>
    <row r="3701" spans="1:16" x14ac:dyDescent="1">
      <c r="A3701" t="s">
        <v>3743</v>
      </c>
      <c r="B3701" t="s">
        <v>8044</v>
      </c>
      <c r="C3701" t="s">
        <v>8022</v>
      </c>
      <c r="D3701" t="s">
        <v>8037</v>
      </c>
      <c r="E3701" s="1">
        <v>45051</v>
      </c>
      <c r="F3701">
        <v>8907.75</v>
      </c>
      <c r="G3701">
        <v>1273</v>
      </c>
      <c r="H3701" t="s">
        <v>39</v>
      </c>
      <c r="I3701" t="str">
        <f>_xlfn.XLOOKUP(shipments[[#This Row],[SPID]],people[SPID],people[Sales_person],"NA",0)</f>
        <v>Brien Boise</v>
      </c>
      <c r="J3701">
        <f>YEAR(shipments[[#This Row],[Shipdate]])</f>
        <v>2023</v>
      </c>
      <c r="K3701">
        <f>MONTH(shipments[[#This Row],[Shipdate]])</f>
        <v>5</v>
      </c>
      <c r="L3701" t="str">
        <f>TEXT(shipments[[#This Row],[Shipdate]],"mmmm")</f>
        <v>May</v>
      </c>
      <c r="M3701">
        <f>_xlfn.XLOOKUP(shipments[[#This Row],[PID]],products[PID],products[Cost_per_box],"NA",0)</f>
        <v>10.51</v>
      </c>
      <c r="N3701">
        <f>shipments[[#This Row],[Boxes]]*shipments[[#This Row],[Cost Per Box]]</f>
        <v>13379.23</v>
      </c>
      <c r="O3701">
        <f>shipments[[#This Row],[Sales Amount]]-shipments[[#This Row],[Total Cost]]</f>
        <v>-4471.4799999999996</v>
      </c>
      <c r="P3701" s="9">
        <f>shipments[[#This Row],[Profit]]/shipments[[#This Row],[Sales Amount]]</f>
        <v>-0.50197636889225672</v>
      </c>
    </row>
    <row r="3702" spans="1:16" x14ac:dyDescent="1">
      <c r="A3702" t="s">
        <v>3744</v>
      </c>
      <c r="B3702" t="s">
        <v>8044</v>
      </c>
      <c r="C3702" t="s">
        <v>8025</v>
      </c>
      <c r="D3702" t="s">
        <v>8035</v>
      </c>
      <c r="E3702" s="1">
        <v>45069</v>
      </c>
      <c r="F3702">
        <v>12080.25</v>
      </c>
      <c r="G3702">
        <v>756</v>
      </c>
      <c r="H3702" t="s">
        <v>6</v>
      </c>
      <c r="I3702" t="str">
        <f>_xlfn.XLOOKUP(shipments[[#This Row],[SPID]],people[SPID],people[Sales_person],"NA",0)</f>
        <v>Brien Boise</v>
      </c>
      <c r="J3702">
        <f>YEAR(shipments[[#This Row],[Shipdate]])</f>
        <v>2023</v>
      </c>
      <c r="K3702">
        <f>MONTH(shipments[[#This Row],[Shipdate]])</f>
        <v>5</v>
      </c>
      <c r="L3702" t="str">
        <f>TEXT(shipments[[#This Row],[Shipdate]],"mmmm")</f>
        <v>May</v>
      </c>
      <c r="M3702">
        <f>_xlfn.XLOOKUP(shipments[[#This Row],[PID]],products[PID],products[Cost_per_box],"NA",0)</f>
        <v>9.57</v>
      </c>
      <c r="N3702">
        <f>shipments[[#This Row],[Boxes]]*shipments[[#This Row],[Cost Per Box]]</f>
        <v>7234.92</v>
      </c>
      <c r="O3702">
        <f>shipments[[#This Row],[Sales Amount]]-shipments[[#This Row],[Total Cost]]</f>
        <v>4845.33</v>
      </c>
      <c r="P3702" s="9">
        <f>shipments[[#This Row],[Profit]]/shipments[[#This Row],[Sales Amount]]</f>
        <v>0.40109517601043027</v>
      </c>
    </row>
    <row r="3703" spans="1:16" x14ac:dyDescent="1">
      <c r="A3703" t="s">
        <v>3745</v>
      </c>
      <c r="B3703" t="s">
        <v>8044</v>
      </c>
      <c r="C3703" t="s">
        <v>8025</v>
      </c>
      <c r="D3703" t="s">
        <v>8035</v>
      </c>
      <c r="E3703" s="1">
        <v>45096</v>
      </c>
      <c r="F3703">
        <v>8365.5</v>
      </c>
      <c r="G3703">
        <v>465</v>
      </c>
      <c r="H3703" t="s">
        <v>39</v>
      </c>
      <c r="I3703" t="str">
        <f>_xlfn.XLOOKUP(shipments[[#This Row],[SPID]],people[SPID],people[Sales_person],"NA",0)</f>
        <v>Brien Boise</v>
      </c>
      <c r="J3703">
        <f>YEAR(shipments[[#This Row],[Shipdate]])</f>
        <v>2023</v>
      </c>
      <c r="K3703">
        <f>MONTH(shipments[[#This Row],[Shipdate]])</f>
        <v>6</v>
      </c>
      <c r="L3703" t="str">
        <f>TEXT(shipments[[#This Row],[Shipdate]],"mmmm")</f>
        <v>June</v>
      </c>
      <c r="M3703">
        <f>_xlfn.XLOOKUP(shipments[[#This Row],[PID]],products[PID],products[Cost_per_box],"NA",0)</f>
        <v>9.57</v>
      </c>
      <c r="N3703">
        <f>shipments[[#This Row],[Boxes]]*shipments[[#This Row],[Cost Per Box]]</f>
        <v>4450.05</v>
      </c>
      <c r="O3703">
        <f>shipments[[#This Row],[Sales Amount]]-shipments[[#This Row],[Total Cost]]</f>
        <v>3915.45</v>
      </c>
      <c r="P3703" s="9">
        <f>shipments[[#This Row],[Profit]]/shipments[[#This Row],[Sales Amount]]</f>
        <v>0.46804733727810649</v>
      </c>
    </row>
    <row r="3704" spans="1:16" x14ac:dyDescent="1">
      <c r="A3704" t="s">
        <v>3746</v>
      </c>
      <c r="B3704" t="s">
        <v>8044</v>
      </c>
      <c r="C3704" t="s">
        <v>8025</v>
      </c>
      <c r="D3704" t="s">
        <v>8037</v>
      </c>
      <c r="E3704" s="1">
        <v>45470</v>
      </c>
      <c r="F3704">
        <v>7800.75</v>
      </c>
      <c r="G3704">
        <v>558</v>
      </c>
      <c r="H3704" t="s">
        <v>6</v>
      </c>
      <c r="I3704" t="str">
        <f>_xlfn.XLOOKUP(shipments[[#This Row],[SPID]],people[SPID],people[Sales_person],"NA",0)</f>
        <v>Brien Boise</v>
      </c>
      <c r="J3704">
        <f>YEAR(shipments[[#This Row],[Shipdate]])</f>
        <v>2024</v>
      </c>
      <c r="K3704">
        <f>MONTH(shipments[[#This Row],[Shipdate]])</f>
        <v>6</v>
      </c>
      <c r="L3704" t="str">
        <f>TEXT(shipments[[#This Row],[Shipdate]],"mmmm")</f>
        <v>June</v>
      </c>
      <c r="M3704">
        <f>_xlfn.XLOOKUP(shipments[[#This Row],[PID]],products[PID],products[Cost_per_box],"NA",0)</f>
        <v>9.57</v>
      </c>
      <c r="N3704">
        <f>shipments[[#This Row],[Boxes]]*shipments[[#This Row],[Cost Per Box]]</f>
        <v>5340.06</v>
      </c>
      <c r="O3704">
        <f>shipments[[#This Row],[Sales Amount]]-shipments[[#This Row],[Total Cost]]</f>
        <v>2460.6899999999996</v>
      </c>
      <c r="P3704" s="9">
        <f>shipments[[#This Row],[Profit]]/shipments[[#This Row],[Sales Amount]]</f>
        <v>0.31544274588981824</v>
      </c>
    </row>
    <row r="3705" spans="1:16" x14ac:dyDescent="1">
      <c r="A3705" t="s">
        <v>3747</v>
      </c>
      <c r="B3705" t="s">
        <v>8044</v>
      </c>
      <c r="C3705" t="s">
        <v>8025</v>
      </c>
      <c r="D3705" t="s">
        <v>8032</v>
      </c>
      <c r="E3705" s="1">
        <v>44953</v>
      </c>
      <c r="F3705">
        <v>5112</v>
      </c>
      <c r="G3705">
        <v>341</v>
      </c>
      <c r="H3705" t="s">
        <v>6</v>
      </c>
      <c r="I3705" t="str">
        <f>_xlfn.XLOOKUP(shipments[[#This Row],[SPID]],people[SPID],people[Sales_person],"NA",0)</f>
        <v>Brien Boise</v>
      </c>
      <c r="J3705">
        <f>YEAR(shipments[[#This Row],[Shipdate]])</f>
        <v>2023</v>
      </c>
      <c r="K3705">
        <f>MONTH(shipments[[#This Row],[Shipdate]])</f>
        <v>1</v>
      </c>
      <c r="L3705" t="str">
        <f>TEXT(shipments[[#This Row],[Shipdate]],"mmmm")</f>
        <v>January</v>
      </c>
      <c r="M3705">
        <f>_xlfn.XLOOKUP(shipments[[#This Row],[PID]],products[PID],products[Cost_per_box],"NA",0)</f>
        <v>9.57</v>
      </c>
      <c r="N3705">
        <f>shipments[[#This Row],[Boxes]]*shipments[[#This Row],[Cost Per Box]]</f>
        <v>3263.37</v>
      </c>
      <c r="O3705">
        <f>shipments[[#This Row],[Sales Amount]]-shipments[[#This Row],[Total Cost]]</f>
        <v>1848.63</v>
      </c>
      <c r="P3705" s="9">
        <f>shipments[[#This Row],[Profit]]/shipments[[#This Row],[Sales Amount]]</f>
        <v>0.36162558685446011</v>
      </c>
    </row>
    <row r="3706" spans="1:16" x14ac:dyDescent="1">
      <c r="A3706" t="s">
        <v>3748</v>
      </c>
      <c r="B3706" t="s">
        <v>8044</v>
      </c>
      <c r="C3706" t="s">
        <v>8025</v>
      </c>
      <c r="D3706" t="s">
        <v>8035</v>
      </c>
      <c r="E3706" s="1">
        <v>44967</v>
      </c>
      <c r="F3706">
        <v>220.5</v>
      </c>
      <c r="G3706">
        <v>13</v>
      </c>
      <c r="H3706" t="s">
        <v>6</v>
      </c>
      <c r="I3706" t="str">
        <f>_xlfn.XLOOKUP(shipments[[#This Row],[SPID]],people[SPID],people[Sales_person],"NA",0)</f>
        <v>Brien Boise</v>
      </c>
      <c r="J3706">
        <f>YEAR(shipments[[#This Row],[Shipdate]])</f>
        <v>2023</v>
      </c>
      <c r="K3706">
        <f>MONTH(shipments[[#This Row],[Shipdate]])</f>
        <v>2</v>
      </c>
      <c r="L3706" t="str">
        <f>TEXT(shipments[[#This Row],[Shipdate]],"mmmm")</f>
        <v>February</v>
      </c>
      <c r="M3706">
        <f>_xlfn.XLOOKUP(shipments[[#This Row],[PID]],products[PID],products[Cost_per_box],"NA",0)</f>
        <v>9.57</v>
      </c>
      <c r="N3706">
        <f>shipments[[#This Row],[Boxes]]*shipments[[#This Row],[Cost Per Box]]</f>
        <v>124.41</v>
      </c>
      <c r="O3706">
        <f>shipments[[#This Row],[Sales Amount]]-shipments[[#This Row],[Total Cost]]</f>
        <v>96.09</v>
      </c>
      <c r="P3706" s="9">
        <f>shipments[[#This Row],[Profit]]/shipments[[#This Row],[Sales Amount]]</f>
        <v>0.43578231292517006</v>
      </c>
    </row>
    <row r="3707" spans="1:16" x14ac:dyDescent="1">
      <c r="A3707" t="s">
        <v>3749</v>
      </c>
      <c r="B3707" t="s">
        <v>8044</v>
      </c>
      <c r="C3707" t="s">
        <v>8025</v>
      </c>
      <c r="D3707" t="s">
        <v>8036</v>
      </c>
      <c r="E3707" s="1">
        <v>44945</v>
      </c>
      <c r="F3707">
        <v>18488.25</v>
      </c>
      <c r="G3707">
        <v>1088</v>
      </c>
      <c r="H3707" t="s">
        <v>6</v>
      </c>
      <c r="I3707" t="str">
        <f>_xlfn.XLOOKUP(shipments[[#This Row],[SPID]],people[SPID],people[Sales_person],"NA",0)</f>
        <v>Brien Boise</v>
      </c>
      <c r="J3707">
        <f>YEAR(shipments[[#This Row],[Shipdate]])</f>
        <v>2023</v>
      </c>
      <c r="K3707">
        <f>MONTH(shipments[[#This Row],[Shipdate]])</f>
        <v>1</v>
      </c>
      <c r="L3707" t="str">
        <f>TEXT(shipments[[#This Row],[Shipdate]],"mmmm")</f>
        <v>January</v>
      </c>
      <c r="M3707">
        <f>_xlfn.XLOOKUP(shipments[[#This Row],[PID]],products[PID],products[Cost_per_box],"NA",0)</f>
        <v>9.57</v>
      </c>
      <c r="N3707">
        <f>shipments[[#This Row],[Boxes]]*shipments[[#This Row],[Cost Per Box]]</f>
        <v>10412.16</v>
      </c>
      <c r="O3707">
        <f>shipments[[#This Row],[Sales Amount]]-shipments[[#This Row],[Total Cost]]</f>
        <v>8076.09</v>
      </c>
      <c r="P3707" s="9">
        <f>shipments[[#This Row],[Profit]]/shipments[[#This Row],[Sales Amount]]</f>
        <v>0.4368228469433289</v>
      </c>
    </row>
    <row r="3708" spans="1:16" x14ac:dyDescent="1">
      <c r="A3708" t="s">
        <v>3750</v>
      </c>
      <c r="B3708" t="s">
        <v>8044</v>
      </c>
      <c r="C3708" t="s">
        <v>8025</v>
      </c>
      <c r="D3708" t="s">
        <v>8037</v>
      </c>
      <c r="E3708" s="1">
        <v>45119</v>
      </c>
      <c r="F3708">
        <v>8199</v>
      </c>
      <c r="G3708">
        <v>513</v>
      </c>
      <c r="H3708" t="s">
        <v>6</v>
      </c>
      <c r="I3708" t="str">
        <f>_xlfn.XLOOKUP(shipments[[#This Row],[SPID]],people[SPID],people[Sales_person],"NA",0)</f>
        <v>Brien Boise</v>
      </c>
      <c r="J3708">
        <f>YEAR(shipments[[#This Row],[Shipdate]])</f>
        <v>2023</v>
      </c>
      <c r="K3708">
        <f>MONTH(shipments[[#This Row],[Shipdate]])</f>
        <v>7</v>
      </c>
      <c r="L3708" t="str">
        <f>TEXT(shipments[[#This Row],[Shipdate]],"mmmm")</f>
        <v>July</v>
      </c>
      <c r="M3708">
        <f>_xlfn.XLOOKUP(shipments[[#This Row],[PID]],products[PID],products[Cost_per_box],"NA",0)</f>
        <v>9.57</v>
      </c>
      <c r="N3708">
        <f>shipments[[#This Row],[Boxes]]*shipments[[#This Row],[Cost Per Box]]</f>
        <v>4909.41</v>
      </c>
      <c r="O3708">
        <f>shipments[[#This Row],[Sales Amount]]-shipments[[#This Row],[Total Cost]]</f>
        <v>3289.59</v>
      </c>
      <c r="P3708" s="9">
        <f>shipments[[#This Row],[Profit]]/shipments[[#This Row],[Sales Amount]]</f>
        <v>0.40121844127332601</v>
      </c>
    </row>
    <row r="3709" spans="1:16" x14ac:dyDescent="1">
      <c r="A3709" t="s">
        <v>3751</v>
      </c>
      <c r="B3709" t="s">
        <v>8044</v>
      </c>
      <c r="C3709" t="s">
        <v>8025</v>
      </c>
      <c r="D3709" t="s">
        <v>8034</v>
      </c>
      <c r="E3709" s="1">
        <v>45371</v>
      </c>
      <c r="F3709">
        <v>4385.25</v>
      </c>
      <c r="G3709">
        <v>293</v>
      </c>
      <c r="H3709" t="s">
        <v>6</v>
      </c>
      <c r="I3709" t="str">
        <f>_xlfn.XLOOKUP(shipments[[#This Row],[SPID]],people[SPID],people[Sales_person],"NA",0)</f>
        <v>Brien Boise</v>
      </c>
      <c r="J3709">
        <f>YEAR(shipments[[#This Row],[Shipdate]])</f>
        <v>2024</v>
      </c>
      <c r="K3709">
        <f>MONTH(shipments[[#This Row],[Shipdate]])</f>
        <v>3</v>
      </c>
      <c r="L3709" t="str">
        <f>TEXT(shipments[[#This Row],[Shipdate]],"mmmm")</f>
        <v>March</v>
      </c>
      <c r="M3709">
        <f>_xlfn.XLOOKUP(shipments[[#This Row],[PID]],products[PID],products[Cost_per_box],"NA",0)</f>
        <v>9.57</v>
      </c>
      <c r="N3709">
        <f>shipments[[#This Row],[Boxes]]*shipments[[#This Row],[Cost Per Box]]</f>
        <v>2804.01</v>
      </c>
      <c r="O3709">
        <f>shipments[[#This Row],[Sales Amount]]-shipments[[#This Row],[Total Cost]]</f>
        <v>1581.2399999999998</v>
      </c>
      <c r="P3709" s="9">
        <f>shipments[[#This Row],[Profit]]/shipments[[#This Row],[Sales Amount]]</f>
        <v>0.3605814947836497</v>
      </c>
    </row>
    <row r="3710" spans="1:16" x14ac:dyDescent="1">
      <c r="A3710" t="s">
        <v>3752</v>
      </c>
      <c r="B3710" t="s">
        <v>8044</v>
      </c>
      <c r="C3710" t="s">
        <v>8025</v>
      </c>
      <c r="D3710" t="s">
        <v>8036</v>
      </c>
      <c r="E3710" s="1">
        <v>45225</v>
      </c>
      <c r="F3710">
        <v>6772.5</v>
      </c>
      <c r="G3710">
        <v>424</v>
      </c>
      <c r="H3710" t="s">
        <v>6</v>
      </c>
      <c r="I3710" t="str">
        <f>_xlfn.XLOOKUP(shipments[[#This Row],[SPID]],people[SPID],people[Sales_person],"NA",0)</f>
        <v>Brien Boise</v>
      </c>
      <c r="J3710">
        <f>YEAR(shipments[[#This Row],[Shipdate]])</f>
        <v>2023</v>
      </c>
      <c r="K3710">
        <f>MONTH(shipments[[#This Row],[Shipdate]])</f>
        <v>10</v>
      </c>
      <c r="L3710" t="str">
        <f>TEXT(shipments[[#This Row],[Shipdate]],"mmmm")</f>
        <v>October</v>
      </c>
      <c r="M3710">
        <f>_xlfn.XLOOKUP(shipments[[#This Row],[PID]],products[PID],products[Cost_per_box],"NA",0)</f>
        <v>9.57</v>
      </c>
      <c r="N3710">
        <f>shipments[[#This Row],[Boxes]]*shipments[[#This Row],[Cost Per Box]]</f>
        <v>4057.6800000000003</v>
      </c>
      <c r="O3710">
        <f>shipments[[#This Row],[Sales Amount]]-shipments[[#This Row],[Total Cost]]</f>
        <v>2714.8199999999997</v>
      </c>
      <c r="P3710" s="9">
        <f>shipments[[#This Row],[Profit]]/shipments[[#This Row],[Sales Amount]]</f>
        <v>0.40085935769656694</v>
      </c>
    </row>
    <row r="3711" spans="1:16" x14ac:dyDescent="1">
      <c r="A3711" t="s">
        <v>3753</v>
      </c>
      <c r="B3711" t="s">
        <v>8044</v>
      </c>
      <c r="C3711" t="s">
        <v>8026</v>
      </c>
      <c r="D3711" t="s">
        <v>8035</v>
      </c>
      <c r="E3711" s="1">
        <v>45230</v>
      </c>
      <c r="F3711">
        <v>10127.25</v>
      </c>
      <c r="G3711">
        <v>921</v>
      </c>
      <c r="H3711" t="s">
        <v>6</v>
      </c>
      <c r="I3711" t="str">
        <f>_xlfn.XLOOKUP(shipments[[#This Row],[SPID]],people[SPID],people[Sales_person],"NA",0)</f>
        <v>Brien Boise</v>
      </c>
      <c r="J3711">
        <f>YEAR(shipments[[#This Row],[Shipdate]])</f>
        <v>2023</v>
      </c>
      <c r="K3711">
        <f>MONTH(shipments[[#This Row],[Shipdate]])</f>
        <v>10</v>
      </c>
      <c r="L3711" t="str">
        <f>TEXT(shipments[[#This Row],[Shipdate]],"mmmm")</f>
        <v>October</v>
      </c>
      <c r="M3711">
        <f>_xlfn.XLOOKUP(shipments[[#This Row],[PID]],products[PID],products[Cost_per_box],"NA",0)</f>
        <v>8.43</v>
      </c>
      <c r="N3711">
        <f>shipments[[#This Row],[Boxes]]*shipments[[#This Row],[Cost Per Box]]</f>
        <v>7764.03</v>
      </c>
      <c r="O3711">
        <f>shipments[[#This Row],[Sales Amount]]-shipments[[#This Row],[Total Cost]]</f>
        <v>2363.2200000000003</v>
      </c>
      <c r="P3711" s="9">
        <f>shipments[[#This Row],[Profit]]/shipments[[#This Row],[Sales Amount]]</f>
        <v>0.23335258831370809</v>
      </c>
    </row>
    <row r="3712" spans="1:16" x14ac:dyDescent="1">
      <c r="A3712" t="s">
        <v>3754</v>
      </c>
      <c r="B3712" t="s">
        <v>8044</v>
      </c>
      <c r="C3712" t="s">
        <v>8026</v>
      </c>
      <c r="D3712" t="s">
        <v>8032</v>
      </c>
      <c r="E3712" s="1">
        <v>44953</v>
      </c>
      <c r="F3712">
        <v>6725.25</v>
      </c>
      <c r="G3712">
        <v>612</v>
      </c>
      <c r="H3712" t="s">
        <v>6</v>
      </c>
      <c r="I3712" t="str">
        <f>_xlfn.XLOOKUP(shipments[[#This Row],[SPID]],people[SPID],people[Sales_person],"NA",0)</f>
        <v>Brien Boise</v>
      </c>
      <c r="J3712">
        <f>YEAR(shipments[[#This Row],[Shipdate]])</f>
        <v>2023</v>
      </c>
      <c r="K3712">
        <f>MONTH(shipments[[#This Row],[Shipdate]])</f>
        <v>1</v>
      </c>
      <c r="L3712" t="str">
        <f>TEXT(shipments[[#This Row],[Shipdate]],"mmmm")</f>
        <v>January</v>
      </c>
      <c r="M3712">
        <f>_xlfn.XLOOKUP(shipments[[#This Row],[PID]],products[PID],products[Cost_per_box],"NA",0)</f>
        <v>8.43</v>
      </c>
      <c r="N3712">
        <f>shipments[[#This Row],[Boxes]]*shipments[[#This Row],[Cost Per Box]]</f>
        <v>5159.16</v>
      </c>
      <c r="O3712">
        <f>shipments[[#This Row],[Sales Amount]]-shipments[[#This Row],[Total Cost]]</f>
        <v>1566.0900000000001</v>
      </c>
      <c r="P3712" s="9">
        <f>shipments[[#This Row],[Profit]]/shipments[[#This Row],[Sales Amount]]</f>
        <v>0.23286717965874876</v>
      </c>
    </row>
    <row r="3713" spans="1:16" x14ac:dyDescent="1">
      <c r="A3713" t="s">
        <v>3755</v>
      </c>
      <c r="B3713" t="s">
        <v>8044</v>
      </c>
      <c r="C3713" t="s">
        <v>8027</v>
      </c>
      <c r="D3713" t="s">
        <v>8037</v>
      </c>
      <c r="E3713" s="1">
        <v>45288</v>
      </c>
      <c r="F3713">
        <v>9756</v>
      </c>
      <c r="G3713">
        <v>976</v>
      </c>
      <c r="H3713" t="s">
        <v>6</v>
      </c>
      <c r="I3713" t="str">
        <f>_xlfn.XLOOKUP(shipments[[#This Row],[SPID]],people[SPID],people[Sales_person],"NA",0)</f>
        <v>Brien Boise</v>
      </c>
      <c r="J3713">
        <f>YEAR(shipments[[#This Row],[Shipdate]])</f>
        <v>2023</v>
      </c>
      <c r="K3713">
        <f>MONTH(shipments[[#This Row],[Shipdate]])</f>
        <v>12</v>
      </c>
      <c r="L3713" t="str">
        <f>TEXT(shipments[[#This Row],[Shipdate]],"mmmm")</f>
        <v>December</v>
      </c>
      <c r="M3713">
        <f>_xlfn.XLOOKUP(shipments[[#This Row],[PID]],products[PID],products[Cost_per_box],"NA",0)</f>
        <v>6.8</v>
      </c>
      <c r="N3713">
        <f>shipments[[#This Row],[Boxes]]*shipments[[#This Row],[Cost Per Box]]</f>
        <v>6636.8</v>
      </c>
      <c r="O3713">
        <f>shipments[[#This Row],[Sales Amount]]-shipments[[#This Row],[Total Cost]]</f>
        <v>3119.2</v>
      </c>
      <c r="P3713" s="9">
        <f>shipments[[#This Row],[Profit]]/shipments[[#This Row],[Sales Amount]]</f>
        <v>0.31972119721197212</v>
      </c>
    </row>
    <row r="3714" spans="1:16" x14ac:dyDescent="1">
      <c r="A3714" t="s">
        <v>3756</v>
      </c>
      <c r="B3714" t="s">
        <v>8044</v>
      </c>
      <c r="C3714" t="s">
        <v>8027</v>
      </c>
      <c r="D3714" t="s">
        <v>8037</v>
      </c>
      <c r="E3714" s="1">
        <v>45489</v>
      </c>
      <c r="F3714">
        <v>1269</v>
      </c>
      <c r="G3714">
        <v>141</v>
      </c>
      <c r="H3714" t="s">
        <v>17</v>
      </c>
      <c r="I3714" t="str">
        <f>_xlfn.XLOOKUP(shipments[[#This Row],[SPID]],people[SPID],people[Sales_person],"NA",0)</f>
        <v>Brien Boise</v>
      </c>
      <c r="J3714">
        <f>YEAR(shipments[[#This Row],[Shipdate]])</f>
        <v>2024</v>
      </c>
      <c r="K3714">
        <f>MONTH(shipments[[#This Row],[Shipdate]])</f>
        <v>7</v>
      </c>
      <c r="L3714" t="str">
        <f>TEXT(shipments[[#This Row],[Shipdate]],"mmmm")</f>
        <v>July</v>
      </c>
      <c r="M3714">
        <f>_xlfn.XLOOKUP(shipments[[#This Row],[PID]],products[PID],products[Cost_per_box],"NA",0)</f>
        <v>6.8</v>
      </c>
      <c r="N3714">
        <f>shipments[[#This Row],[Boxes]]*shipments[[#This Row],[Cost Per Box]]</f>
        <v>958.8</v>
      </c>
      <c r="O3714">
        <f>shipments[[#This Row],[Sales Amount]]-shipments[[#This Row],[Total Cost]]</f>
        <v>310.20000000000005</v>
      </c>
      <c r="P3714" s="9">
        <f>shipments[[#This Row],[Profit]]/shipments[[#This Row],[Sales Amount]]</f>
        <v>0.24444444444444449</v>
      </c>
    </row>
    <row r="3715" spans="1:16" x14ac:dyDescent="1">
      <c r="A3715" t="s">
        <v>3757</v>
      </c>
      <c r="B3715" t="s">
        <v>8044</v>
      </c>
      <c r="C3715" t="s">
        <v>8027</v>
      </c>
      <c r="D3715" t="s">
        <v>8036</v>
      </c>
      <c r="E3715" s="1">
        <v>45288</v>
      </c>
      <c r="F3715">
        <v>11657.25</v>
      </c>
      <c r="G3715">
        <v>1166</v>
      </c>
      <c r="H3715" t="s">
        <v>6</v>
      </c>
      <c r="I3715" t="str">
        <f>_xlfn.XLOOKUP(shipments[[#This Row],[SPID]],people[SPID],people[Sales_person],"NA",0)</f>
        <v>Brien Boise</v>
      </c>
      <c r="J3715">
        <f>YEAR(shipments[[#This Row],[Shipdate]])</f>
        <v>2023</v>
      </c>
      <c r="K3715">
        <f>MONTH(shipments[[#This Row],[Shipdate]])</f>
        <v>12</v>
      </c>
      <c r="L3715" t="str">
        <f>TEXT(shipments[[#This Row],[Shipdate]],"mmmm")</f>
        <v>December</v>
      </c>
      <c r="M3715">
        <f>_xlfn.XLOOKUP(shipments[[#This Row],[PID]],products[PID],products[Cost_per_box],"NA",0)</f>
        <v>6.8</v>
      </c>
      <c r="N3715">
        <f>shipments[[#This Row],[Boxes]]*shipments[[#This Row],[Cost Per Box]]</f>
        <v>7928.8</v>
      </c>
      <c r="O3715">
        <f>shipments[[#This Row],[Sales Amount]]-shipments[[#This Row],[Total Cost]]</f>
        <v>3728.45</v>
      </c>
      <c r="P3715" s="9">
        <f>shipments[[#This Row],[Profit]]/shipments[[#This Row],[Sales Amount]]</f>
        <v>0.31983958480773766</v>
      </c>
    </row>
    <row r="3716" spans="1:16" x14ac:dyDescent="1">
      <c r="A3716" t="s">
        <v>3758</v>
      </c>
      <c r="B3716" t="s">
        <v>8044</v>
      </c>
      <c r="C3716" t="s">
        <v>8027</v>
      </c>
      <c r="D3716" t="s">
        <v>8037</v>
      </c>
      <c r="E3716" s="1">
        <v>45287</v>
      </c>
      <c r="F3716">
        <v>4981.5</v>
      </c>
      <c r="G3716">
        <v>499</v>
      </c>
      <c r="H3716" t="s">
        <v>6</v>
      </c>
      <c r="I3716" t="str">
        <f>_xlfn.XLOOKUP(shipments[[#This Row],[SPID]],people[SPID],people[Sales_person],"NA",0)</f>
        <v>Brien Boise</v>
      </c>
      <c r="J3716">
        <f>YEAR(shipments[[#This Row],[Shipdate]])</f>
        <v>2023</v>
      </c>
      <c r="K3716">
        <f>MONTH(shipments[[#This Row],[Shipdate]])</f>
        <v>12</v>
      </c>
      <c r="L3716" t="str">
        <f>TEXT(shipments[[#This Row],[Shipdate]],"mmmm")</f>
        <v>December</v>
      </c>
      <c r="M3716">
        <f>_xlfn.XLOOKUP(shipments[[#This Row],[PID]],products[PID],products[Cost_per_box],"NA",0)</f>
        <v>6.8</v>
      </c>
      <c r="N3716">
        <f>shipments[[#This Row],[Boxes]]*shipments[[#This Row],[Cost Per Box]]</f>
        <v>3393.2</v>
      </c>
      <c r="O3716">
        <f>shipments[[#This Row],[Sales Amount]]-shipments[[#This Row],[Total Cost]]</f>
        <v>1588.3000000000002</v>
      </c>
      <c r="P3716" s="9">
        <f>shipments[[#This Row],[Profit]]/shipments[[#This Row],[Sales Amount]]</f>
        <v>0.31883970691558772</v>
      </c>
    </row>
    <row r="3717" spans="1:16" x14ac:dyDescent="1">
      <c r="A3717" t="s">
        <v>3759</v>
      </c>
      <c r="B3717" t="s">
        <v>8044</v>
      </c>
      <c r="C3717" t="s">
        <v>8027</v>
      </c>
      <c r="D3717" t="s">
        <v>8032</v>
      </c>
      <c r="E3717" s="1">
        <v>45310</v>
      </c>
      <c r="F3717">
        <v>10325.25</v>
      </c>
      <c r="G3717">
        <v>939</v>
      </c>
      <c r="H3717" t="s">
        <v>6</v>
      </c>
      <c r="I3717" t="str">
        <f>_xlfn.XLOOKUP(shipments[[#This Row],[SPID]],people[SPID],people[Sales_person],"NA",0)</f>
        <v>Brien Boise</v>
      </c>
      <c r="J3717">
        <f>YEAR(shipments[[#This Row],[Shipdate]])</f>
        <v>2024</v>
      </c>
      <c r="K3717">
        <f>MONTH(shipments[[#This Row],[Shipdate]])</f>
        <v>1</v>
      </c>
      <c r="L3717" t="str">
        <f>TEXT(shipments[[#This Row],[Shipdate]],"mmmm")</f>
        <v>January</v>
      </c>
      <c r="M3717">
        <f>_xlfn.XLOOKUP(shipments[[#This Row],[PID]],products[PID],products[Cost_per_box],"NA",0)</f>
        <v>6.8</v>
      </c>
      <c r="N3717">
        <f>shipments[[#This Row],[Boxes]]*shipments[[#This Row],[Cost Per Box]]</f>
        <v>6385.2</v>
      </c>
      <c r="O3717">
        <f>shipments[[#This Row],[Sales Amount]]-shipments[[#This Row],[Total Cost]]</f>
        <v>3940.05</v>
      </c>
      <c r="P3717" s="9">
        <f>shipments[[#This Row],[Profit]]/shipments[[#This Row],[Sales Amount]]</f>
        <v>0.38159366601292949</v>
      </c>
    </row>
    <row r="3718" spans="1:16" x14ac:dyDescent="1">
      <c r="A3718" t="s">
        <v>3760</v>
      </c>
      <c r="B3718" t="s">
        <v>8044</v>
      </c>
      <c r="C3718" t="s">
        <v>8027</v>
      </c>
      <c r="D3718" t="s">
        <v>8032</v>
      </c>
      <c r="E3718" s="1">
        <v>44929</v>
      </c>
      <c r="F3718">
        <v>16251.75</v>
      </c>
      <c r="G3718">
        <v>1478</v>
      </c>
      <c r="H3718" t="s">
        <v>6</v>
      </c>
      <c r="I3718" t="str">
        <f>_xlfn.XLOOKUP(shipments[[#This Row],[SPID]],people[SPID],people[Sales_person],"NA",0)</f>
        <v>Brien Boise</v>
      </c>
      <c r="J3718">
        <f>YEAR(shipments[[#This Row],[Shipdate]])</f>
        <v>2023</v>
      </c>
      <c r="K3718">
        <f>MONTH(shipments[[#This Row],[Shipdate]])</f>
        <v>1</v>
      </c>
      <c r="L3718" t="str">
        <f>TEXT(shipments[[#This Row],[Shipdate]],"mmmm")</f>
        <v>January</v>
      </c>
      <c r="M3718">
        <f>_xlfn.XLOOKUP(shipments[[#This Row],[PID]],products[PID],products[Cost_per_box],"NA",0)</f>
        <v>6.8</v>
      </c>
      <c r="N3718">
        <f>shipments[[#This Row],[Boxes]]*shipments[[#This Row],[Cost Per Box]]</f>
        <v>10050.4</v>
      </c>
      <c r="O3718">
        <f>shipments[[#This Row],[Sales Amount]]-shipments[[#This Row],[Total Cost]]</f>
        <v>6201.35</v>
      </c>
      <c r="P3718" s="9">
        <f>shipments[[#This Row],[Profit]]/shipments[[#This Row],[Sales Amount]]</f>
        <v>0.38158044518282647</v>
      </c>
    </row>
    <row r="3719" spans="1:16" x14ac:dyDescent="1">
      <c r="A3719" t="s">
        <v>3761</v>
      </c>
      <c r="B3719" t="s">
        <v>8044</v>
      </c>
      <c r="C3719" t="s">
        <v>8028</v>
      </c>
      <c r="D3719" t="s">
        <v>8033</v>
      </c>
      <c r="E3719" s="1">
        <v>45253</v>
      </c>
      <c r="F3719">
        <v>3883.5</v>
      </c>
      <c r="G3719">
        <v>144</v>
      </c>
      <c r="H3719" t="s">
        <v>6</v>
      </c>
      <c r="I3719" t="str">
        <f>_xlfn.XLOOKUP(shipments[[#This Row],[SPID]],people[SPID],people[Sales_person],"NA",0)</f>
        <v>Brien Boise</v>
      </c>
      <c r="J3719">
        <f>YEAR(shipments[[#This Row],[Shipdate]])</f>
        <v>2023</v>
      </c>
      <c r="K3719">
        <f>MONTH(shipments[[#This Row],[Shipdate]])</f>
        <v>11</v>
      </c>
      <c r="L3719" t="str">
        <f>TEXT(shipments[[#This Row],[Shipdate]],"mmmm")</f>
        <v>November</v>
      </c>
      <c r="M3719">
        <f>_xlfn.XLOOKUP(shipments[[#This Row],[PID]],products[PID],products[Cost_per_box],"NA",0)</f>
        <v>5.04</v>
      </c>
      <c r="N3719">
        <f>shipments[[#This Row],[Boxes]]*shipments[[#This Row],[Cost Per Box]]</f>
        <v>725.76</v>
      </c>
      <c r="O3719">
        <f>shipments[[#This Row],[Sales Amount]]-shipments[[#This Row],[Total Cost]]</f>
        <v>3157.74</v>
      </c>
      <c r="P3719" s="9">
        <f>shipments[[#This Row],[Profit]]/shipments[[#This Row],[Sales Amount]]</f>
        <v>0.81311703360370791</v>
      </c>
    </row>
    <row r="3720" spans="1:16" x14ac:dyDescent="1">
      <c r="A3720" t="s">
        <v>3762</v>
      </c>
      <c r="B3720" t="s">
        <v>8044</v>
      </c>
      <c r="C3720" t="s">
        <v>8030</v>
      </c>
      <c r="D3720" t="s">
        <v>8037</v>
      </c>
      <c r="E3720" s="1">
        <v>45377</v>
      </c>
      <c r="F3720">
        <v>4236.75</v>
      </c>
      <c r="G3720">
        <v>424</v>
      </c>
      <c r="H3720" t="s">
        <v>6</v>
      </c>
      <c r="I3720" t="str">
        <f>_xlfn.XLOOKUP(shipments[[#This Row],[SPID]],people[SPID],people[Sales_person],"NA",0)</f>
        <v>Brien Boise</v>
      </c>
      <c r="J3720">
        <f>YEAR(shipments[[#This Row],[Shipdate]])</f>
        <v>2024</v>
      </c>
      <c r="K3720">
        <f>MONTH(shipments[[#This Row],[Shipdate]])</f>
        <v>3</v>
      </c>
      <c r="L3720" t="str">
        <f>TEXT(shipments[[#This Row],[Shipdate]],"mmmm")</f>
        <v>March</v>
      </c>
      <c r="M3720">
        <f>_xlfn.XLOOKUP(shipments[[#This Row],[PID]],products[PID],products[Cost_per_box],"NA",0)</f>
        <v>3.32</v>
      </c>
      <c r="N3720">
        <f>shipments[[#This Row],[Boxes]]*shipments[[#This Row],[Cost Per Box]]</f>
        <v>1407.6799999999998</v>
      </c>
      <c r="O3720">
        <f>shipments[[#This Row],[Sales Amount]]-shipments[[#This Row],[Total Cost]]</f>
        <v>2829.07</v>
      </c>
      <c r="P3720" s="9">
        <f>shipments[[#This Row],[Profit]]/shipments[[#This Row],[Sales Amount]]</f>
        <v>0.66774532365610439</v>
      </c>
    </row>
    <row r="3721" spans="1:16" x14ac:dyDescent="1">
      <c r="A3721" t="s">
        <v>3763</v>
      </c>
      <c r="B3721" t="s">
        <v>8044</v>
      </c>
      <c r="C3721" t="s">
        <v>8030</v>
      </c>
      <c r="D3721" t="s">
        <v>8037</v>
      </c>
      <c r="E3721" s="1">
        <v>45449</v>
      </c>
      <c r="F3721">
        <v>1435.5</v>
      </c>
      <c r="G3721">
        <v>144</v>
      </c>
      <c r="H3721" t="s">
        <v>6</v>
      </c>
      <c r="I3721" t="str">
        <f>_xlfn.XLOOKUP(shipments[[#This Row],[SPID]],people[SPID],people[Sales_person],"NA",0)</f>
        <v>Brien Boise</v>
      </c>
      <c r="J3721">
        <f>YEAR(shipments[[#This Row],[Shipdate]])</f>
        <v>2024</v>
      </c>
      <c r="K3721">
        <f>MONTH(shipments[[#This Row],[Shipdate]])</f>
        <v>6</v>
      </c>
      <c r="L3721" t="str">
        <f>TEXT(shipments[[#This Row],[Shipdate]],"mmmm")</f>
        <v>June</v>
      </c>
      <c r="M3721">
        <f>_xlfn.XLOOKUP(shipments[[#This Row],[PID]],products[PID],products[Cost_per_box],"NA",0)</f>
        <v>3.32</v>
      </c>
      <c r="N3721">
        <f>shipments[[#This Row],[Boxes]]*shipments[[#This Row],[Cost Per Box]]</f>
        <v>478.08</v>
      </c>
      <c r="O3721">
        <f>shipments[[#This Row],[Sales Amount]]-shipments[[#This Row],[Total Cost]]</f>
        <v>957.42000000000007</v>
      </c>
      <c r="P3721" s="9">
        <f>shipments[[#This Row],[Profit]]/shipments[[#This Row],[Sales Amount]]</f>
        <v>0.66695924764890291</v>
      </c>
    </row>
    <row r="3722" spans="1:16" x14ac:dyDescent="1">
      <c r="A3722" t="s">
        <v>3764</v>
      </c>
      <c r="B3722" t="s">
        <v>8044</v>
      </c>
      <c r="C3722" t="s">
        <v>8030</v>
      </c>
      <c r="D3722" t="s">
        <v>8034</v>
      </c>
      <c r="E3722" s="1">
        <v>45467</v>
      </c>
      <c r="F3722">
        <v>3593.25</v>
      </c>
      <c r="G3722">
        <v>360</v>
      </c>
      <c r="H3722" t="s">
        <v>39</v>
      </c>
      <c r="I3722" t="str">
        <f>_xlfn.XLOOKUP(shipments[[#This Row],[SPID]],people[SPID],people[Sales_person],"NA",0)</f>
        <v>Brien Boise</v>
      </c>
      <c r="J3722">
        <f>YEAR(shipments[[#This Row],[Shipdate]])</f>
        <v>2024</v>
      </c>
      <c r="K3722">
        <f>MONTH(shipments[[#This Row],[Shipdate]])</f>
        <v>6</v>
      </c>
      <c r="L3722" t="str">
        <f>TEXT(shipments[[#This Row],[Shipdate]],"mmmm")</f>
        <v>June</v>
      </c>
      <c r="M3722">
        <f>_xlfn.XLOOKUP(shipments[[#This Row],[PID]],products[PID],products[Cost_per_box],"NA",0)</f>
        <v>3.32</v>
      </c>
      <c r="N3722">
        <f>shipments[[#This Row],[Boxes]]*shipments[[#This Row],[Cost Per Box]]</f>
        <v>1195.2</v>
      </c>
      <c r="O3722">
        <f>shipments[[#This Row],[Sales Amount]]-shipments[[#This Row],[Total Cost]]</f>
        <v>2398.0500000000002</v>
      </c>
      <c r="P3722" s="9">
        <f>shipments[[#This Row],[Profit]]/shipments[[#This Row],[Sales Amount]]</f>
        <v>0.66737633061991242</v>
      </c>
    </row>
    <row r="3723" spans="1:16" x14ac:dyDescent="1">
      <c r="A3723" t="s">
        <v>3765</v>
      </c>
      <c r="B3723" t="s">
        <v>8044</v>
      </c>
      <c r="C3723" t="s">
        <v>8030</v>
      </c>
      <c r="D3723" t="s">
        <v>8035</v>
      </c>
      <c r="E3723" s="1">
        <v>44966</v>
      </c>
      <c r="F3723">
        <v>5793.75</v>
      </c>
      <c r="G3723">
        <v>527</v>
      </c>
      <c r="H3723" t="s">
        <v>6</v>
      </c>
      <c r="I3723" t="str">
        <f>_xlfn.XLOOKUP(shipments[[#This Row],[SPID]],people[SPID],people[Sales_person],"NA",0)</f>
        <v>Brien Boise</v>
      </c>
      <c r="J3723">
        <f>YEAR(shipments[[#This Row],[Shipdate]])</f>
        <v>2023</v>
      </c>
      <c r="K3723">
        <f>MONTH(shipments[[#This Row],[Shipdate]])</f>
        <v>2</v>
      </c>
      <c r="L3723" t="str">
        <f>TEXT(shipments[[#This Row],[Shipdate]],"mmmm")</f>
        <v>February</v>
      </c>
      <c r="M3723">
        <f>_xlfn.XLOOKUP(shipments[[#This Row],[PID]],products[PID],products[Cost_per_box],"NA",0)</f>
        <v>3.32</v>
      </c>
      <c r="N3723">
        <f>shipments[[#This Row],[Boxes]]*shipments[[#This Row],[Cost Per Box]]</f>
        <v>1749.6399999999999</v>
      </c>
      <c r="O3723">
        <f>shipments[[#This Row],[Sales Amount]]-shipments[[#This Row],[Total Cost]]</f>
        <v>4044.11</v>
      </c>
      <c r="P3723" s="9">
        <f>shipments[[#This Row],[Profit]]/shipments[[#This Row],[Sales Amount]]</f>
        <v>0.69801251348435822</v>
      </c>
    </row>
    <row r="3724" spans="1:16" x14ac:dyDescent="1">
      <c r="A3724" t="s">
        <v>3766</v>
      </c>
      <c r="B3724" t="s">
        <v>8044</v>
      </c>
      <c r="C3724" t="s">
        <v>8031</v>
      </c>
      <c r="D3724" t="s">
        <v>8037</v>
      </c>
      <c r="E3724" s="1">
        <v>45173</v>
      </c>
      <c r="F3724">
        <v>7663.5</v>
      </c>
      <c r="G3724">
        <v>426</v>
      </c>
      <c r="H3724" t="s">
        <v>6</v>
      </c>
      <c r="I3724" t="str">
        <f>_xlfn.XLOOKUP(shipments[[#This Row],[SPID]],people[SPID],people[Sales_person],"NA",0)</f>
        <v>Brien Boise</v>
      </c>
      <c r="J3724">
        <f>YEAR(shipments[[#This Row],[Shipdate]])</f>
        <v>2023</v>
      </c>
      <c r="K3724">
        <f>MONTH(shipments[[#This Row],[Shipdate]])</f>
        <v>9</v>
      </c>
      <c r="L3724" t="str">
        <f>TEXT(shipments[[#This Row],[Shipdate]],"mmmm")</f>
        <v>September</v>
      </c>
      <c r="M3724">
        <f>_xlfn.XLOOKUP(shipments[[#This Row],[PID]],products[PID],products[Cost_per_box],"NA",0)</f>
        <v>2.65</v>
      </c>
      <c r="N3724">
        <f>shipments[[#This Row],[Boxes]]*shipments[[#This Row],[Cost Per Box]]</f>
        <v>1128.8999999999999</v>
      </c>
      <c r="O3724">
        <f>shipments[[#This Row],[Sales Amount]]-shipments[[#This Row],[Total Cost]]</f>
        <v>6534.6</v>
      </c>
      <c r="P3724" s="9">
        <f>shipments[[#This Row],[Profit]]/shipments[[#This Row],[Sales Amount]]</f>
        <v>0.8526913290272069</v>
      </c>
    </row>
    <row r="3725" spans="1:16" x14ac:dyDescent="1">
      <c r="A3725" t="s">
        <v>3767</v>
      </c>
      <c r="B3725" t="s">
        <v>8044</v>
      </c>
      <c r="C3725" t="s">
        <v>8031</v>
      </c>
      <c r="D3725" t="s">
        <v>8037</v>
      </c>
      <c r="E3725" s="1">
        <v>45219</v>
      </c>
      <c r="F3725">
        <v>3624.75</v>
      </c>
      <c r="G3725">
        <v>202</v>
      </c>
      <c r="H3725" t="s">
        <v>6</v>
      </c>
      <c r="I3725" t="str">
        <f>_xlfn.XLOOKUP(shipments[[#This Row],[SPID]],people[SPID],people[Sales_person],"NA",0)</f>
        <v>Brien Boise</v>
      </c>
      <c r="J3725">
        <f>YEAR(shipments[[#This Row],[Shipdate]])</f>
        <v>2023</v>
      </c>
      <c r="K3725">
        <f>MONTH(shipments[[#This Row],[Shipdate]])</f>
        <v>10</v>
      </c>
      <c r="L3725" t="str">
        <f>TEXT(shipments[[#This Row],[Shipdate]],"mmmm")</f>
        <v>October</v>
      </c>
      <c r="M3725">
        <f>_xlfn.XLOOKUP(shipments[[#This Row],[PID]],products[PID],products[Cost_per_box],"NA",0)</f>
        <v>2.65</v>
      </c>
      <c r="N3725">
        <f>shipments[[#This Row],[Boxes]]*shipments[[#This Row],[Cost Per Box]]</f>
        <v>535.29999999999995</v>
      </c>
      <c r="O3725">
        <f>shipments[[#This Row],[Sales Amount]]-shipments[[#This Row],[Total Cost]]</f>
        <v>3089.45</v>
      </c>
      <c r="P3725" s="9">
        <f>shipments[[#This Row],[Profit]]/shipments[[#This Row],[Sales Amount]]</f>
        <v>0.85232084971377331</v>
      </c>
    </row>
    <row r="3726" spans="1:16" x14ac:dyDescent="1">
      <c r="A3726" t="s">
        <v>3768</v>
      </c>
      <c r="B3726" t="s">
        <v>8044</v>
      </c>
      <c r="C3726" t="s">
        <v>8031</v>
      </c>
      <c r="D3726" t="s">
        <v>8037</v>
      </c>
      <c r="E3726" s="1">
        <v>44937</v>
      </c>
      <c r="F3726">
        <v>7877.25</v>
      </c>
      <c r="G3726">
        <v>415</v>
      </c>
      <c r="H3726" t="s">
        <v>6</v>
      </c>
      <c r="I3726" t="str">
        <f>_xlfn.XLOOKUP(shipments[[#This Row],[SPID]],people[SPID],people[Sales_person],"NA",0)</f>
        <v>Brien Boise</v>
      </c>
      <c r="J3726">
        <f>YEAR(shipments[[#This Row],[Shipdate]])</f>
        <v>2023</v>
      </c>
      <c r="K3726">
        <f>MONTH(shipments[[#This Row],[Shipdate]])</f>
        <v>1</v>
      </c>
      <c r="L3726" t="str">
        <f>TEXT(shipments[[#This Row],[Shipdate]],"mmmm")</f>
        <v>January</v>
      </c>
      <c r="M3726">
        <f>_xlfn.XLOOKUP(shipments[[#This Row],[PID]],products[PID],products[Cost_per_box],"NA",0)</f>
        <v>2.65</v>
      </c>
      <c r="N3726">
        <f>shipments[[#This Row],[Boxes]]*shipments[[#This Row],[Cost Per Box]]</f>
        <v>1099.75</v>
      </c>
      <c r="O3726">
        <f>shipments[[#This Row],[Sales Amount]]-shipments[[#This Row],[Total Cost]]</f>
        <v>6777.5</v>
      </c>
      <c r="P3726" s="9">
        <f>shipments[[#This Row],[Profit]]/shipments[[#This Row],[Sales Amount]]</f>
        <v>0.86038909517915518</v>
      </c>
    </row>
    <row r="3727" spans="1:16" x14ac:dyDescent="1">
      <c r="A3727" t="s">
        <v>3769</v>
      </c>
      <c r="B3727" t="s">
        <v>8044</v>
      </c>
      <c r="C3727" t="s">
        <v>8010</v>
      </c>
      <c r="D3727" t="s">
        <v>8033</v>
      </c>
      <c r="E3727" s="1">
        <v>45334</v>
      </c>
      <c r="F3727">
        <v>7965</v>
      </c>
      <c r="G3727">
        <v>569</v>
      </c>
      <c r="H3727" t="s">
        <v>6</v>
      </c>
      <c r="I3727" t="str">
        <f>_xlfn.XLOOKUP(shipments[[#This Row],[SPID]],people[SPID],people[Sales_person],"NA",0)</f>
        <v>Brien Boise</v>
      </c>
      <c r="J3727">
        <f>YEAR(shipments[[#This Row],[Shipdate]])</f>
        <v>2024</v>
      </c>
      <c r="K3727">
        <f>MONTH(shipments[[#This Row],[Shipdate]])</f>
        <v>2</v>
      </c>
      <c r="L3727" t="str">
        <f>TEXT(shipments[[#This Row],[Shipdate]],"mmmm")</f>
        <v>February</v>
      </c>
      <c r="M3727">
        <f>_xlfn.XLOOKUP(shipments[[#This Row],[PID]],products[PID],products[Cost_per_box],"NA",0)</f>
        <v>5.26</v>
      </c>
      <c r="N3727">
        <f>shipments[[#This Row],[Boxes]]*shipments[[#This Row],[Cost Per Box]]</f>
        <v>2992.94</v>
      </c>
      <c r="O3727">
        <f>shipments[[#This Row],[Sales Amount]]-shipments[[#This Row],[Total Cost]]</f>
        <v>4972.0599999999995</v>
      </c>
      <c r="P3727" s="9">
        <f>shipments[[#This Row],[Profit]]/shipments[[#This Row],[Sales Amount]]</f>
        <v>0.62423854362837405</v>
      </c>
    </row>
    <row r="3728" spans="1:16" x14ac:dyDescent="1">
      <c r="A3728" t="s">
        <v>3770</v>
      </c>
      <c r="B3728" t="s">
        <v>8044</v>
      </c>
      <c r="C3728" t="s">
        <v>8010</v>
      </c>
      <c r="D3728" t="s">
        <v>8032</v>
      </c>
      <c r="E3728" s="1">
        <v>45364</v>
      </c>
      <c r="F3728">
        <v>9018</v>
      </c>
      <c r="G3728">
        <v>694</v>
      </c>
      <c r="H3728" t="s">
        <v>6</v>
      </c>
      <c r="I3728" t="str">
        <f>_xlfn.XLOOKUP(shipments[[#This Row],[SPID]],people[SPID],people[Sales_person],"NA",0)</f>
        <v>Brien Boise</v>
      </c>
      <c r="J3728">
        <f>YEAR(shipments[[#This Row],[Shipdate]])</f>
        <v>2024</v>
      </c>
      <c r="K3728">
        <f>MONTH(shipments[[#This Row],[Shipdate]])</f>
        <v>3</v>
      </c>
      <c r="L3728" t="str">
        <f>TEXT(shipments[[#This Row],[Shipdate]],"mmmm")</f>
        <v>March</v>
      </c>
      <c r="M3728">
        <f>_xlfn.XLOOKUP(shipments[[#This Row],[PID]],products[PID],products[Cost_per_box],"NA",0)</f>
        <v>5.26</v>
      </c>
      <c r="N3728">
        <f>shipments[[#This Row],[Boxes]]*shipments[[#This Row],[Cost Per Box]]</f>
        <v>3650.44</v>
      </c>
      <c r="O3728">
        <f>shipments[[#This Row],[Sales Amount]]-shipments[[#This Row],[Total Cost]]</f>
        <v>5367.5599999999995</v>
      </c>
      <c r="P3728" s="9">
        <f>shipments[[#This Row],[Profit]]/shipments[[#This Row],[Sales Amount]]</f>
        <v>0.59520514526502544</v>
      </c>
    </row>
    <row r="3729" spans="1:16" x14ac:dyDescent="1">
      <c r="A3729" t="s">
        <v>3771</v>
      </c>
      <c r="B3729" t="s">
        <v>8044</v>
      </c>
      <c r="C3729" t="s">
        <v>8011</v>
      </c>
      <c r="D3729" t="s">
        <v>8036</v>
      </c>
      <c r="E3729" s="1">
        <v>45434</v>
      </c>
      <c r="F3729">
        <v>72</v>
      </c>
      <c r="G3729">
        <v>6</v>
      </c>
      <c r="H3729" t="s">
        <v>6</v>
      </c>
      <c r="I3729" t="str">
        <f>_xlfn.XLOOKUP(shipments[[#This Row],[SPID]],people[SPID],people[Sales_person],"NA",0)</f>
        <v>Brien Boise</v>
      </c>
      <c r="J3729">
        <f>YEAR(shipments[[#This Row],[Shipdate]])</f>
        <v>2024</v>
      </c>
      <c r="K3729">
        <f>MONTH(shipments[[#This Row],[Shipdate]])</f>
        <v>5</v>
      </c>
      <c r="L3729" t="str">
        <f>TEXT(shipments[[#This Row],[Shipdate]],"mmmm")</f>
        <v>May</v>
      </c>
      <c r="M3729">
        <f>_xlfn.XLOOKUP(shipments[[#This Row],[PID]],products[PID],products[Cost_per_box],"NA",0)</f>
        <v>7.48</v>
      </c>
      <c r="N3729">
        <f>shipments[[#This Row],[Boxes]]*shipments[[#This Row],[Cost Per Box]]</f>
        <v>44.88</v>
      </c>
      <c r="O3729">
        <f>shipments[[#This Row],[Sales Amount]]-shipments[[#This Row],[Total Cost]]</f>
        <v>27.119999999999997</v>
      </c>
      <c r="P3729" s="9">
        <f>shipments[[#This Row],[Profit]]/shipments[[#This Row],[Sales Amount]]</f>
        <v>0.37666666666666665</v>
      </c>
    </row>
    <row r="3730" spans="1:16" x14ac:dyDescent="1">
      <c r="A3730" t="s">
        <v>3772</v>
      </c>
      <c r="B3730" t="s">
        <v>8044</v>
      </c>
      <c r="C3730" t="s">
        <v>8012</v>
      </c>
      <c r="D3730" t="s">
        <v>8032</v>
      </c>
      <c r="E3730" s="1">
        <v>45217</v>
      </c>
      <c r="F3730">
        <v>7429.5</v>
      </c>
      <c r="G3730">
        <v>620</v>
      </c>
      <c r="H3730" t="s">
        <v>6</v>
      </c>
      <c r="I3730" t="str">
        <f>_xlfn.XLOOKUP(shipments[[#This Row],[SPID]],people[SPID],people[Sales_person],"NA",0)</f>
        <v>Brien Boise</v>
      </c>
      <c r="J3730">
        <f>YEAR(shipments[[#This Row],[Shipdate]])</f>
        <v>2023</v>
      </c>
      <c r="K3730">
        <f>MONTH(shipments[[#This Row],[Shipdate]])</f>
        <v>10</v>
      </c>
      <c r="L3730" t="str">
        <f>TEXT(shipments[[#This Row],[Shipdate]],"mmmm")</f>
        <v>October</v>
      </c>
      <c r="M3730">
        <f>_xlfn.XLOOKUP(shipments[[#This Row],[PID]],products[PID],products[Cost_per_box],"NA",0)</f>
        <v>5.15</v>
      </c>
      <c r="N3730">
        <f>shipments[[#This Row],[Boxes]]*shipments[[#This Row],[Cost Per Box]]</f>
        <v>3193</v>
      </c>
      <c r="O3730">
        <f>shipments[[#This Row],[Sales Amount]]-shipments[[#This Row],[Total Cost]]</f>
        <v>4236.5</v>
      </c>
      <c r="P3730" s="9">
        <f>shipments[[#This Row],[Profit]]/shipments[[#This Row],[Sales Amount]]</f>
        <v>0.57022679857325531</v>
      </c>
    </row>
    <row r="3731" spans="1:16" x14ac:dyDescent="1">
      <c r="A3731" t="s">
        <v>3773</v>
      </c>
      <c r="B3731" t="s">
        <v>8044</v>
      </c>
      <c r="C3731" t="s">
        <v>8012</v>
      </c>
      <c r="D3731" t="s">
        <v>8037</v>
      </c>
      <c r="E3731" s="1">
        <v>44943</v>
      </c>
      <c r="F3731">
        <v>3134.25</v>
      </c>
      <c r="G3731">
        <v>285</v>
      </c>
      <c r="H3731" t="s">
        <v>6</v>
      </c>
      <c r="I3731" t="str">
        <f>_xlfn.XLOOKUP(shipments[[#This Row],[SPID]],people[SPID],people[Sales_person],"NA",0)</f>
        <v>Brien Boise</v>
      </c>
      <c r="J3731">
        <f>YEAR(shipments[[#This Row],[Shipdate]])</f>
        <v>2023</v>
      </c>
      <c r="K3731">
        <f>MONTH(shipments[[#This Row],[Shipdate]])</f>
        <v>1</v>
      </c>
      <c r="L3731" t="str">
        <f>TEXT(shipments[[#This Row],[Shipdate]],"mmmm")</f>
        <v>January</v>
      </c>
      <c r="M3731">
        <f>_xlfn.XLOOKUP(shipments[[#This Row],[PID]],products[PID],products[Cost_per_box],"NA",0)</f>
        <v>5.15</v>
      </c>
      <c r="N3731">
        <f>shipments[[#This Row],[Boxes]]*shipments[[#This Row],[Cost Per Box]]</f>
        <v>1467.75</v>
      </c>
      <c r="O3731">
        <f>shipments[[#This Row],[Sales Amount]]-shipments[[#This Row],[Total Cost]]</f>
        <v>1666.5</v>
      </c>
      <c r="P3731" s="9">
        <f>shipments[[#This Row],[Profit]]/shipments[[#This Row],[Sales Amount]]</f>
        <v>0.53170614979660202</v>
      </c>
    </row>
    <row r="3732" spans="1:16" x14ac:dyDescent="1">
      <c r="A3732" t="s">
        <v>3774</v>
      </c>
      <c r="B3732" t="s">
        <v>8044</v>
      </c>
      <c r="C3732" t="s">
        <v>8013</v>
      </c>
      <c r="D3732" t="s">
        <v>8035</v>
      </c>
      <c r="E3732" s="1">
        <v>45489</v>
      </c>
      <c r="F3732">
        <v>686.25</v>
      </c>
      <c r="G3732">
        <v>77</v>
      </c>
      <c r="H3732" t="s">
        <v>17</v>
      </c>
      <c r="I3732" t="str">
        <f>_xlfn.XLOOKUP(shipments[[#This Row],[SPID]],people[SPID],people[Sales_person],"NA",0)</f>
        <v>Brien Boise</v>
      </c>
      <c r="J3732">
        <f>YEAR(shipments[[#This Row],[Shipdate]])</f>
        <v>2024</v>
      </c>
      <c r="K3732">
        <f>MONTH(shipments[[#This Row],[Shipdate]])</f>
        <v>7</v>
      </c>
      <c r="L3732" t="str">
        <f>TEXT(shipments[[#This Row],[Shipdate]],"mmmm")</f>
        <v>July</v>
      </c>
      <c r="M3732">
        <f>_xlfn.XLOOKUP(shipments[[#This Row],[PID]],products[PID],products[Cost_per_box],"NA",0)</f>
        <v>3.85</v>
      </c>
      <c r="N3732">
        <f>shipments[[#This Row],[Boxes]]*shipments[[#This Row],[Cost Per Box]]</f>
        <v>296.45</v>
      </c>
      <c r="O3732">
        <f>shipments[[#This Row],[Sales Amount]]-shipments[[#This Row],[Total Cost]]</f>
        <v>389.8</v>
      </c>
      <c r="P3732" s="9">
        <f>shipments[[#This Row],[Profit]]/shipments[[#This Row],[Sales Amount]]</f>
        <v>0.56801457194899818</v>
      </c>
    </row>
    <row r="3733" spans="1:16" x14ac:dyDescent="1">
      <c r="A3733" t="s">
        <v>3775</v>
      </c>
      <c r="B3733" t="s">
        <v>8044</v>
      </c>
      <c r="C3733" t="s">
        <v>8013</v>
      </c>
      <c r="D3733" t="s">
        <v>8035</v>
      </c>
      <c r="E3733" s="1">
        <v>44963</v>
      </c>
      <c r="F3733">
        <v>6147</v>
      </c>
      <c r="G3733">
        <v>769</v>
      </c>
      <c r="H3733" t="s">
        <v>6</v>
      </c>
      <c r="I3733" t="str">
        <f>_xlfn.XLOOKUP(shipments[[#This Row],[SPID]],people[SPID],people[Sales_person],"NA",0)</f>
        <v>Brien Boise</v>
      </c>
      <c r="J3733">
        <f>YEAR(shipments[[#This Row],[Shipdate]])</f>
        <v>2023</v>
      </c>
      <c r="K3733">
        <f>MONTH(shipments[[#This Row],[Shipdate]])</f>
        <v>2</v>
      </c>
      <c r="L3733" t="str">
        <f>TEXT(shipments[[#This Row],[Shipdate]],"mmmm")</f>
        <v>February</v>
      </c>
      <c r="M3733">
        <f>_xlfn.XLOOKUP(shipments[[#This Row],[PID]],products[PID],products[Cost_per_box],"NA",0)</f>
        <v>3.85</v>
      </c>
      <c r="N3733">
        <f>shipments[[#This Row],[Boxes]]*shipments[[#This Row],[Cost Per Box]]</f>
        <v>2960.65</v>
      </c>
      <c r="O3733">
        <f>shipments[[#This Row],[Sales Amount]]-shipments[[#This Row],[Total Cost]]</f>
        <v>3186.35</v>
      </c>
      <c r="P3733" s="9">
        <f>shipments[[#This Row],[Profit]]/shipments[[#This Row],[Sales Amount]]</f>
        <v>0.51835854888563526</v>
      </c>
    </row>
    <row r="3734" spans="1:16" x14ac:dyDescent="1">
      <c r="A3734" t="s">
        <v>3776</v>
      </c>
      <c r="B3734" t="s">
        <v>8044</v>
      </c>
      <c r="C3734" t="s">
        <v>8013</v>
      </c>
      <c r="D3734" t="s">
        <v>8034</v>
      </c>
      <c r="E3734" s="1">
        <v>45378</v>
      </c>
      <c r="F3734">
        <v>7287.75</v>
      </c>
      <c r="G3734">
        <v>810</v>
      </c>
      <c r="H3734" t="s">
        <v>6</v>
      </c>
      <c r="I3734" t="str">
        <f>_xlfn.XLOOKUP(shipments[[#This Row],[SPID]],people[SPID],people[Sales_person],"NA",0)</f>
        <v>Brien Boise</v>
      </c>
      <c r="J3734">
        <f>YEAR(shipments[[#This Row],[Shipdate]])</f>
        <v>2024</v>
      </c>
      <c r="K3734">
        <f>MONTH(shipments[[#This Row],[Shipdate]])</f>
        <v>3</v>
      </c>
      <c r="L3734" t="str">
        <f>TEXT(shipments[[#This Row],[Shipdate]],"mmmm")</f>
        <v>March</v>
      </c>
      <c r="M3734">
        <f>_xlfn.XLOOKUP(shipments[[#This Row],[PID]],products[PID],products[Cost_per_box],"NA",0)</f>
        <v>3.85</v>
      </c>
      <c r="N3734">
        <f>shipments[[#This Row],[Boxes]]*shipments[[#This Row],[Cost Per Box]]</f>
        <v>3118.5</v>
      </c>
      <c r="O3734">
        <f>shipments[[#This Row],[Sales Amount]]-shipments[[#This Row],[Total Cost]]</f>
        <v>4169.25</v>
      </c>
      <c r="P3734" s="9">
        <f>shipments[[#This Row],[Profit]]/shipments[[#This Row],[Sales Amount]]</f>
        <v>0.57209015128125962</v>
      </c>
    </row>
    <row r="3735" spans="1:16" x14ac:dyDescent="1">
      <c r="A3735" t="s">
        <v>3777</v>
      </c>
      <c r="B3735" t="s">
        <v>8044</v>
      </c>
      <c r="C3735" t="s">
        <v>8013</v>
      </c>
      <c r="D3735" t="s">
        <v>8034</v>
      </c>
      <c r="E3735" s="1">
        <v>44942</v>
      </c>
      <c r="F3735">
        <v>1217.25</v>
      </c>
      <c r="G3735">
        <v>174</v>
      </c>
      <c r="H3735" t="s">
        <v>6</v>
      </c>
      <c r="I3735" t="str">
        <f>_xlfn.XLOOKUP(shipments[[#This Row],[SPID]],people[SPID],people[Sales_person],"NA",0)</f>
        <v>Brien Boise</v>
      </c>
      <c r="J3735">
        <f>YEAR(shipments[[#This Row],[Shipdate]])</f>
        <v>2023</v>
      </c>
      <c r="K3735">
        <f>MONTH(shipments[[#This Row],[Shipdate]])</f>
        <v>1</v>
      </c>
      <c r="L3735" t="str">
        <f>TEXT(shipments[[#This Row],[Shipdate]],"mmmm")</f>
        <v>January</v>
      </c>
      <c r="M3735">
        <f>_xlfn.XLOOKUP(shipments[[#This Row],[PID]],products[PID],products[Cost_per_box],"NA",0)</f>
        <v>3.85</v>
      </c>
      <c r="N3735">
        <f>shipments[[#This Row],[Boxes]]*shipments[[#This Row],[Cost Per Box]]</f>
        <v>669.9</v>
      </c>
      <c r="O3735">
        <f>shipments[[#This Row],[Sales Amount]]-shipments[[#This Row],[Total Cost]]</f>
        <v>547.35</v>
      </c>
      <c r="P3735" s="9">
        <f>shipments[[#This Row],[Profit]]/shipments[[#This Row],[Sales Amount]]</f>
        <v>0.44966112138016023</v>
      </c>
    </row>
    <row r="3736" spans="1:16" x14ac:dyDescent="1">
      <c r="A3736" t="s">
        <v>3778</v>
      </c>
      <c r="B3736" t="s">
        <v>8044</v>
      </c>
      <c r="C3736" t="s">
        <v>8014</v>
      </c>
      <c r="D3736" t="s">
        <v>8033</v>
      </c>
      <c r="E3736" s="1">
        <v>44963</v>
      </c>
      <c r="F3736">
        <v>7731</v>
      </c>
      <c r="G3736">
        <v>1547</v>
      </c>
      <c r="H3736" t="s">
        <v>6</v>
      </c>
      <c r="I3736" t="str">
        <f>_xlfn.XLOOKUP(shipments[[#This Row],[SPID]],people[SPID],people[Sales_person],"NA",0)</f>
        <v>Brien Boise</v>
      </c>
      <c r="J3736">
        <f>YEAR(shipments[[#This Row],[Shipdate]])</f>
        <v>2023</v>
      </c>
      <c r="K3736">
        <f>MONTH(shipments[[#This Row],[Shipdate]])</f>
        <v>2</v>
      </c>
      <c r="L3736" t="str">
        <f>TEXT(shipments[[#This Row],[Shipdate]],"mmmm")</f>
        <v>February</v>
      </c>
      <c r="M3736">
        <f>_xlfn.XLOOKUP(shipments[[#This Row],[PID]],products[PID],products[Cost_per_box],"NA",0)</f>
        <v>5.72</v>
      </c>
      <c r="N3736">
        <f>shipments[[#This Row],[Boxes]]*shipments[[#This Row],[Cost Per Box]]</f>
        <v>8848.84</v>
      </c>
      <c r="O3736">
        <f>shipments[[#This Row],[Sales Amount]]-shipments[[#This Row],[Total Cost]]</f>
        <v>-1117.8400000000001</v>
      </c>
      <c r="P3736" s="9">
        <f>shipments[[#This Row],[Profit]]/shipments[[#This Row],[Sales Amount]]</f>
        <v>-0.14459190272927178</v>
      </c>
    </row>
    <row r="3737" spans="1:16" x14ac:dyDescent="1">
      <c r="A3737" t="s">
        <v>3779</v>
      </c>
      <c r="B3737" t="s">
        <v>8044</v>
      </c>
      <c r="C3737" t="s">
        <v>8014</v>
      </c>
      <c r="D3737" t="s">
        <v>8032</v>
      </c>
      <c r="E3737" s="1">
        <v>44971</v>
      </c>
      <c r="F3737">
        <v>6720.75</v>
      </c>
      <c r="G3737">
        <v>1345</v>
      </c>
      <c r="H3737" t="s">
        <v>6</v>
      </c>
      <c r="I3737" t="str">
        <f>_xlfn.XLOOKUP(shipments[[#This Row],[SPID]],people[SPID],people[Sales_person],"NA",0)</f>
        <v>Brien Boise</v>
      </c>
      <c r="J3737">
        <f>YEAR(shipments[[#This Row],[Shipdate]])</f>
        <v>2023</v>
      </c>
      <c r="K3737">
        <f>MONTH(shipments[[#This Row],[Shipdate]])</f>
        <v>2</v>
      </c>
      <c r="L3737" t="str">
        <f>TEXT(shipments[[#This Row],[Shipdate]],"mmmm")</f>
        <v>February</v>
      </c>
      <c r="M3737">
        <f>_xlfn.XLOOKUP(shipments[[#This Row],[PID]],products[PID],products[Cost_per_box],"NA",0)</f>
        <v>5.72</v>
      </c>
      <c r="N3737">
        <f>shipments[[#This Row],[Boxes]]*shipments[[#This Row],[Cost Per Box]]</f>
        <v>7693.4</v>
      </c>
      <c r="O3737">
        <f>shipments[[#This Row],[Sales Amount]]-shipments[[#This Row],[Total Cost]]</f>
        <v>-972.64999999999964</v>
      </c>
      <c r="P3737" s="9">
        <f>shipments[[#This Row],[Profit]]/shipments[[#This Row],[Sales Amount]]</f>
        <v>-0.14472343116467651</v>
      </c>
    </row>
    <row r="3738" spans="1:16" x14ac:dyDescent="1">
      <c r="A3738" t="s">
        <v>3780</v>
      </c>
      <c r="B3738" t="s">
        <v>8044</v>
      </c>
      <c r="C3738" t="s">
        <v>8014</v>
      </c>
      <c r="D3738" t="s">
        <v>8037</v>
      </c>
      <c r="E3738" s="1">
        <v>45407</v>
      </c>
      <c r="F3738">
        <v>1296</v>
      </c>
      <c r="G3738">
        <v>162</v>
      </c>
      <c r="H3738" t="s">
        <v>6</v>
      </c>
      <c r="I3738" t="str">
        <f>_xlfn.XLOOKUP(shipments[[#This Row],[SPID]],people[SPID],people[Sales_person],"NA",0)</f>
        <v>Brien Boise</v>
      </c>
      <c r="J3738">
        <f>YEAR(shipments[[#This Row],[Shipdate]])</f>
        <v>2024</v>
      </c>
      <c r="K3738">
        <f>MONTH(shipments[[#This Row],[Shipdate]])</f>
        <v>4</v>
      </c>
      <c r="L3738" t="str">
        <f>TEXT(shipments[[#This Row],[Shipdate]],"mmmm")</f>
        <v>April</v>
      </c>
      <c r="M3738">
        <f>_xlfn.XLOOKUP(shipments[[#This Row],[PID]],products[PID],products[Cost_per_box],"NA",0)</f>
        <v>5.72</v>
      </c>
      <c r="N3738">
        <f>shipments[[#This Row],[Boxes]]*shipments[[#This Row],[Cost Per Box]]</f>
        <v>926.64</v>
      </c>
      <c r="O3738">
        <f>shipments[[#This Row],[Sales Amount]]-shipments[[#This Row],[Total Cost]]</f>
        <v>369.36</v>
      </c>
      <c r="P3738" s="9">
        <f>shipments[[#This Row],[Profit]]/shipments[[#This Row],[Sales Amount]]</f>
        <v>0.28500000000000003</v>
      </c>
    </row>
    <row r="3739" spans="1:16" x14ac:dyDescent="1">
      <c r="A3739" t="s">
        <v>3781</v>
      </c>
      <c r="B3739" t="s">
        <v>8044</v>
      </c>
      <c r="C3739" t="s">
        <v>8016</v>
      </c>
      <c r="D3739" t="s">
        <v>8034</v>
      </c>
      <c r="E3739" s="1">
        <v>45063</v>
      </c>
      <c r="F3739">
        <v>5337</v>
      </c>
      <c r="G3739">
        <v>214</v>
      </c>
      <c r="H3739" t="s">
        <v>6</v>
      </c>
      <c r="I3739" t="str">
        <f>_xlfn.XLOOKUP(shipments[[#This Row],[SPID]],people[SPID],people[Sales_person],"NA",0)</f>
        <v>Brien Boise</v>
      </c>
      <c r="J3739">
        <f>YEAR(shipments[[#This Row],[Shipdate]])</f>
        <v>2023</v>
      </c>
      <c r="K3739">
        <f>MONTH(shipments[[#This Row],[Shipdate]])</f>
        <v>5</v>
      </c>
      <c r="L3739" t="str">
        <f>TEXT(shipments[[#This Row],[Shipdate]],"mmmm")</f>
        <v>May</v>
      </c>
      <c r="M3739">
        <f>_xlfn.XLOOKUP(shipments[[#This Row],[PID]],products[PID],products[Cost_per_box],"NA",0)</f>
        <v>9.94</v>
      </c>
      <c r="N3739">
        <f>shipments[[#This Row],[Boxes]]*shipments[[#This Row],[Cost Per Box]]</f>
        <v>2127.16</v>
      </c>
      <c r="O3739">
        <f>shipments[[#This Row],[Sales Amount]]-shipments[[#This Row],[Total Cost]]</f>
        <v>3209.84</v>
      </c>
      <c r="P3739" s="9">
        <f>shipments[[#This Row],[Profit]]/shipments[[#This Row],[Sales Amount]]</f>
        <v>0.60143151583286492</v>
      </c>
    </row>
    <row r="3740" spans="1:16" x14ac:dyDescent="1">
      <c r="A3740" t="s">
        <v>3782</v>
      </c>
      <c r="B3740" t="s">
        <v>8044</v>
      </c>
      <c r="C3740" t="s">
        <v>8016</v>
      </c>
      <c r="D3740" t="s">
        <v>8035</v>
      </c>
      <c r="E3740" s="1">
        <v>45376</v>
      </c>
      <c r="F3740">
        <v>7065</v>
      </c>
      <c r="G3740">
        <v>283</v>
      </c>
      <c r="H3740" t="s">
        <v>6</v>
      </c>
      <c r="I3740" t="str">
        <f>_xlfn.XLOOKUP(shipments[[#This Row],[SPID]],people[SPID],people[Sales_person],"NA",0)</f>
        <v>Brien Boise</v>
      </c>
      <c r="J3740">
        <f>YEAR(shipments[[#This Row],[Shipdate]])</f>
        <v>2024</v>
      </c>
      <c r="K3740">
        <f>MONTH(shipments[[#This Row],[Shipdate]])</f>
        <v>3</v>
      </c>
      <c r="L3740" t="str">
        <f>TEXT(shipments[[#This Row],[Shipdate]],"mmmm")</f>
        <v>March</v>
      </c>
      <c r="M3740">
        <f>_xlfn.XLOOKUP(shipments[[#This Row],[PID]],products[PID],products[Cost_per_box],"NA",0)</f>
        <v>9.94</v>
      </c>
      <c r="N3740">
        <f>shipments[[#This Row],[Boxes]]*shipments[[#This Row],[Cost Per Box]]</f>
        <v>2813.02</v>
      </c>
      <c r="O3740">
        <f>shipments[[#This Row],[Sales Amount]]-shipments[[#This Row],[Total Cost]]</f>
        <v>4251.9799999999996</v>
      </c>
      <c r="P3740" s="9">
        <f>shipments[[#This Row],[Profit]]/shipments[[#This Row],[Sales Amount]]</f>
        <v>0.60183722576079257</v>
      </c>
    </row>
    <row r="3741" spans="1:16" x14ac:dyDescent="1">
      <c r="A3741" t="s">
        <v>3783</v>
      </c>
      <c r="B3741" t="s">
        <v>8044</v>
      </c>
      <c r="C3741" t="s">
        <v>8017</v>
      </c>
      <c r="D3741" t="s">
        <v>8032</v>
      </c>
      <c r="E3741" s="1">
        <v>45042</v>
      </c>
      <c r="F3741">
        <v>5082.75</v>
      </c>
      <c r="G3741">
        <v>268</v>
      </c>
      <c r="H3741" t="s">
        <v>6</v>
      </c>
      <c r="I3741" t="str">
        <f>_xlfn.XLOOKUP(shipments[[#This Row],[SPID]],people[SPID],people[Sales_person],"NA",0)</f>
        <v>Brien Boise</v>
      </c>
      <c r="J3741">
        <f>YEAR(shipments[[#This Row],[Shipdate]])</f>
        <v>2023</v>
      </c>
      <c r="K3741">
        <f>MONTH(shipments[[#This Row],[Shipdate]])</f>
        <v>4</v>
      </c>
      <c r="L3741" t="str">
        <f>TEXT(shipments[[#This Row],[Shipdate]],"mmmm")</f>
        <v>April</v>
      </c>
      <c r="M3741">
        <f>_xlfn.XLOOKUP(shipments[[#This Row],[PID]],products[PID],products[Cost_per_box],"NA",0)</f>
        <v>7.73</v>
      </c>
      <c r="N3741">
        <f>shipments[[#This Row],[Boxes]]*shipments[[#This Row],[Cost Per Box]]</f>
        <v>2071.6400000000003</v>
      </c>
      <c r="O3741">
        <f>shipments[[#This Row],[Sales Amount]]-shipments[[#This Row],[Total Cost]]</f>
        <v>3011.1099999999997</v>
      </c>
      <c r="P3741" s="9">
        <f>shipments[[#This Row],[Profit]]/shipments[[#This Row],[Sales Amount]]</f>
        <v>0.59241749053170034</v>
      </c>
    </row>
    <row r="3742" spans="1:16" x14ac:dyDescent="1">
      <c r="A3742" t="s">
        <v>3784</v>
      </c>
      <c r="B3742" t="s">
        <v>8044</v>
      </c>
      <c r="C3742" t="s">
        <v>8017</v>
      </c>
      <c r="D3742" t="s">
        <v>8032</v>
      </c>
      <c r="E3742" s="1">
        <v>45328</v>
      </c>
      <c r="F3742">
        <v>4043.25</v>
      </c>
      <c r="G3742">
        <v>213</v>
      </c>
      <c r="H3742" t="s">
        <v>6</v>
      </c>
      <c r="I3742" t="str">
        <f>_xlfn.XLOOKUP(shipments[[#This Row],[SPID]],people[SPID],people[Sales_person],"NA",0)</f>
        <v>Brien Boise</v>
      </c>
      <c r="J3742">
        <f>YEAR(shipments[[#This Row],[Shipdate]])</f>
        <v>2024</v>
      </c>
      <c r="K3742">
        <f>MONTH(shipments[[#This Row],[Shipdate]])</f>
        <v>2</v>
      </c>
      <c r="L3742" t="str">
        <f>TEXT(shipments[[#This Row],[Shipdate]],"mmmm")</f>
        <v>February</v>
      </c>
      <c r="M3742">
        <f>_xlfn.XLOOKUP(shipments[[#This Row],[PID]],products[PID],products[Cost_per_box],"NA",0)</f>
        <v>7.73</v>
      </c>
      <c r="N3742">
        <f>shipments[[#This Row],[Boxes]]*shipments[[#This Row],[Cost Per Box]]</f>
        <v>1646.49</v>
      </c>
      <c r="O3742">
        <f>shipments[[#This Row],[Sales Amount]]-shipments[[#This Row],[Total Cost]]</f>
        <v>2396.7600000000002</v>
      </c>
      <c r="P3742" s="9">
        <f>shipments[[#This Row],[Profit]]/shipments[[#This Row],[Sales Amount]]</f>
        <v>0.59278056019291414</v>
      </c>
    </row>
    <row r="3743" spans="1:16" x14ac:dyDescent="1">
      <c r="A3743" t="s">
        <v>3785</v>
      </c>
      <c r="B3743" t="s">
        <v>8044</v>
      </c>
      <c r="C3743" t="s">
        <v>8017</v>
      </c>
      <c r="D3743" t="s">
        <v>8032</v>
      </c>
      <c r="E3743" s="1">
        <v>45191</v>
      </c>
      <c r="F3743">
        <v>12361.5</v>
      </c>
      <c r="G3743">
        <v>619</v>
      </c>
      <c r="H3743" t="s">
        <v>39</v>
      </c>
      <c r="I3743" t="str">
        <f>_xlfn.XLOOKUP(shipments[[#This Row],[SPID]],people[SPID],people[Sales_person],"NA",0)</f>
        <v>Brien Boise</v>
      </c>
      <c r="J3743">
        <f>YEAR(shipments[[#This Row],[Shipdate]])</f>
        <v>2023</v>
      </c>
      <c r="K3743">
        <f>MONTH(shipments[[#This Row],[Shipdate]])</f>
        <v>9</v>
      </c>
      <c r="L3743" t="str">
        <f>TEXT(shipments[[#This Row],[Shipdate]],"mmmm")</f>
        <v>September</v>
      </c>
      <c r="M3743">
        <f>_xlfn.XLOOKUP(shipments[[#This Row],[PID]],products[PID],products[Cost_per_box],"NA",0)</f>
        <v>7.73</v>
      </c>
      <c r="N3743">
        <f>shipments[[#This Row],[Boxes]]*shipments[[#This Row],[Cost Per Box]]</f>
        <v>4784.87</v>
      </c>
      <c r="O3743">
        <f>shipments[[#This Row],[Sales Amount]]-shipments[[#This Row],[Total Cost]]</f>
        <v>7576.63</v>
      </c>
      <c r="P3743" s="9">
        <f>shipments[[#This Row],[Profit]]/shipments[[#This Row],[Sales Amount]]</f>
        <v>0.61292157100675482</v>
      </c>
    </row>
    <row r="3744" spans="1:16" x14ac:dyDescent="1">
      <c r="A3744" t="s">
        <v>3786</v>
      </c>
      <c r="B3744" t="s">
        <v>8044</v>
      </c>
      <c r="C3744" t="s">
        <v>8017</v>
      </c>
      <c r="D3744" t="s">
        <v>8032</v>
      </c>
      <c r="E3744" s="1">
        <v>45043</v>
      </c>
      <c r="F3744">
        <v>11911.5</v>
      </c>
      <c r="G3744">
        <v>596</v>
      </c>
      <c r="H3744" t="s">
        <v>6</v>
      </c>
      <c r="I3744" t="str">
        <f>_xlfn.XLOOKUP(shipments[[#This Row],[SPID]],people[SPID],people[Sales_person],"NA",0)</f>
        <v>Brien Boise</v>
      </c>
      <c r="J3744">
        <f>YEAR(shipments[[#This Row],[Shipdate]])</f>
        <v>2023</v>
      </c>
      <c r="K3744">
        <f>MONTH(shipments[[#This Row],[Shipdate]])</f>
        <v>4</v>
      </c>
      <c r="L3744" t="str">
        <f>TEXT(shipments[[#This Row],[Shipdate]],"mmmm")</f>
        <v>April</v>
      </c>
      <c r="M3744">
        <f>_xlfn.XLOOKUP(shipments[[#This Row],[PID]],products[PID],products[Cost_per_box],"NA",0)</f>
        <v>7.73</v>
      </c>
      <c r="N3744">
        <f>shipments[[#This Row],[Boxes]]*shipments[[#This Row],[Cost Per Box]]</f>
        <v>4607.08</v>
      </c>
      <c r="O3744">
        <f>shipments[[#This Row],[Sales Amount]]-shipments[[#This Row],[Total Cost]]</f>
        <v>7304.42</v>
      </c>
      <c r="P3744" s="9">
        <f>shipments[[#This Row],[Profit]]/shipments[[#This Row],[Sales Amount]]</f>
        <v>0.61322419510557025</v>
      </c>
    </row>
    <row r="3745" spans="1:16" x14ac:dyDescent="1">
      <c r="A3745" t="s">
        <v>3787</v>
      </c>
      <c r="B3745" t="s">
        <v>8044</v>
      </c>
      <c r="C3745" t="s">
        <v>8018</v>
      </c>
      <c r="D3745" t="s">
        <v>8034</v>
      </c>
      <c r="E3745" s="1">
        <v>45203</v>
      </c>
      <c r="F3745">
        <v>3008.25</v>
      </c>
      <c r="G3745">
        <v>159</v>
      </c>
      <c r="H3745" t="s">
        <v>6</v>
      </c>
      <c r="I3745" t="str">
        <f>_xlfn.XLOOKUP(shipments[[#This Row],[SPID]],people[SPID],people[Sales_person],"NA",0)</f>
        <v>Brien Boise</v>
      </c>
      <c r="J3745">
        <f>YEAR(shipments[[#This Row],[Shipdate]])</f>
        <v>2023</v>
      </c>
      <c r="K3745">
        <f>MONTH(shipments[[#This Row],[Shipdate]])</f>
        <v>10</v>
      </c>
      <c r="L3745" t="str">
        <f>TEXT(shipments[[#This Row],[Shipdate]],"mmmm")</f>
        <v>October</v>
      </c>
      <c r="M3745">
        <f>_xlfn.XLOOKUP(shipments[[#This Row],[PID]],products[PID],products[Cost_per_box],"NA",0)</f>
        <v>3.68</v>
      </c>
      <c r="N3745">
        <f>shipments[[#This Row],[Boxes]]*shipments[[#This Row],[Cost Per Box]]</f>
        <v>585.12</v>
      </c>
      <c r="O3745">
        <f>shipments[[#This Row],[Sales Amount]]-shipments[[#This Row],[Total Cost]]</f>
        <v>2423.13</v>
      </c>
      <c r="P3745" s="9">
        <f>shipments[[#This Row],[Profit]]/shipments[[#This Row],[Sales Amount]]</f>
        <v>0.80549488905509847</v>
      </c>
    </row>
    <row r="3746" spans="1:16" x14ac:dyDescent="1">
      <c r="A3746" t="s">
        <v>3788</v>
      </c>
      <c r="B3746" t="s">
        <v>8044</v>
      </c>
      <c r="C3746" t="s">
        <v>8019</v>
      </c>
      <c r="D3746" t="s">
        <v>8037</v>
      </c>
      <c r="E3746" s="1">
        <v>45315</v>
      </c>
      <c r="F3746">
        <v>3537</v>
      </c>
      <c r="G3746">
        <v>222</v>
      </c>
      <c r="H3746" t="s">
        <v>6</v>
      </c>
      <c r="I3746" t="str">
        <f>_xlfn.XLOOKUP(shipments[[#This Row],[SPID]],people[SPID],people[Sales_person],"NA",0)</f>
        <v>Brien Boise</v>
      </c>
      <c r="J3746">
        <f>YEAR(shipments[[#This Row],[Shipdate]])</f>
        <v>2024</v>
      </c>
      <c r="K3746">
        <f>MONTH(shipments[[#This Row],[Shipdate]])</f>
        <v>1</v>
      </c>
      <c r="L3746" t="str">
        <f>TEXT(shipments[[#This Row],[Shipdate]],"mmmm")</f>
        <v>January</v>
      </c>
      <c r="M3746">
        <f>_xlfn.XLOOKUP(shipments[[#This Row],[PID]],products[PID],products[Cost_per_box],"NA",0)</f>
        <v>8.2200000000000006</v>
      </c>
      <c r="N3746">
        <f>shipments[[#This Row],[Boxes]]*shipments[[#This Row],[Cost Per Box]]</f>
        <v>1824.8400000000001</v>
      </c>
      <c r="O3746">
        <f>shipments[[#This Row],[Sales Amount]]-shipments[[#This Row],[Total Cost]]</f>
        <v>1712.1599999999999</v>
      </c>
      <c r="P3746" s="9">
        <f>shipments[[#This Row],[Profit]]/shipments[[#This Row],[Sales Amount]]</f>
        <v>0.48407124681933839</v>
      </c>
    </row>
    <row r="3747" spans="1:16" x14ac:dyDescent="1">
      <c r="A3747" t="s">
        <v>3789</v>
      </c>
      <c r="B3747" t="s">
        <v>8044</v>
      </c>
      <c r="C3747" t="s">
        <v>8019</v>
      </c>
      <c r="D3747" t="s">
        <v>8032</v>
      </c>
      <c r="E3747" s="1">
        <v>45303</v>
      </c>
      <c r="F3747">
        <v>13002.75</v>
      </c>
      <c r="G3747">
        <v>1001</v>
      </c>
      <c r="H3747" t="s">
        <v>6</v>
      </c>
      <c r="I3747" t="str">
        <f>_xlfn.XLOOKUP(shipments[[#This Row],[SPID]],people[SPID],people[Sales_person],"NA",0)</f>
        <v>Brien Boise</v>
      </c>
      <c r="J3747">
        <f>YEAR(shipments[[#This Row],[Shipdate]])</f>
        <v>2024</v>
      </c>
      <c r="K3747">
        <f>MONTH(shipments[[#This Row],[Shipdate]])</f>
        <v>1</v>
      </c>
      <c r="L3747" t="str">
        <f>TEXT(shipments[[#This Row],[Shipdate]],"mmmm")</f>
        <v>January</v>
      </c>
      <c r="M3747">
        <f>_xlfn.XLOOKUP(shipments[[#This Row],[PID]],products[PID],products[Cost_per_box],"NA",0)</f>
        <v>8.2200000000000006</v>
      </c>
      <c r="N3747">
        <f>shipments[[#This Row],[Boxes]]*shipments[[#This Row],[Cost Per Box]]</f>
        <v>8228.2200000000012</v>
      </c>
      <c r="O3747">
        <f>shipments[[#This Row],[Sales Amount]]-shipments[[#This Row],[Total Cost]]</f>
        <v>4774.5299999999988</v>
      </c>
      <c r="P3747" s="9">
        <f>shipments[[#This Row],[Profit]]/shipments[[#This Row],[Sales Amount]]</f>
        <v>0.36719386283670752</v>
      </c>
    </row>
    <row r="3748" spans="1:16" x14ac:dyDescent="1">
      <c r="A3748" t="s">
        <v>3790</v>
      </c>
      <c r="B3748" t="s">
        <v>8044</v>
      </c>
      <c r="C3748" t="s">
        <v>8020</v>
      </c>
      <c r="D3748" t="s">
        <v>8035</v>
      </c>
      <c r="E3748" s="1">
        <v>44974</v>
      </c>
      <c r="F3748">
        <v>7348.5</v>
      </c>
      <c r="G3748">
        <v>368</v>
      </c>
      <c r="H3748" t="s">
        <v>6</v>
      </c>
      <c r="I3748" t="str">
        <f>_xlfn.XLOOKUP(shipments[[#This Row],[SPID]],people[SPID],people[Sales_person],"NA",0)</f>
        <v>Brien Boise</v>
      </c>
      <c r="J3748">
        <f>YEAR(shipments[[#This Row],[Shipdate]])</f>
        <v>2023</v>
      </c>
      <c r="K3748">
        <f>MONTH(shipments[[#This Row],[Shipdate]])</f>
        <v>2</v>
      </c>
      <c r="L3748" t="str">
        <f>TEXT(shipments[[#This Row],[Shipdate]],"mmmm")</f>
        <v>February</v>
      </c>
      <c r="M3748">
        <f>_xlfn.XLOOKUP(shipments[[#This Row],[PID]],products[PID],products[Cost_per_box],"NA",0)</f>
        <v>10.23</v>
      </c>
      <c r="N3748">
        <f>shipments[[#This Row],[Boxes]]*shipments[[#This Row],[Cost Per Box]]</f>
        <v>3764.6400000000003</v>
      </c>
      <c r="O3748">
        <f>shipments[[#This Row],[Sales Amount]]-shipments[[#This Row],[Total Cost]]</f>
        <v>3583.8599999999997</v>
      </c>
      <c r="P3748" s="9">
        <f>shipments[[#This Row],[Profit]]/shipments[[#This Row],[Sales Amount]]</f>
        <v>0.48769953051643189</v>
      </c>
    </row>
    <row r="3749" spans="1:16" x14ac:dyDescent="1">
      <c r="A3749" t="s">
        <v>3791</v>
      </c>
      <c r="B3749" t="s">
        <v>8044</v>
      </c>
      <c r="C3749" t="s">
        <v>8021</v>
      </c>
      <c r="D3749" t="s">
        <v>8033</v>
      </c>
      <c r="E3749" s="1">
        <v>44987</v>
      </c>
      <c r="F3749">
        <v>90</v>
      </c>
      <c r="G3749">
        <v>7</v>
      </c>
      <c r="H3749" t="s">
        <v>6</v>
      </c>
      <c r="I3749" t="str">
        <f>_xlfn.XLOOKUP(shipments[[#This Row],[SPID]],people[SPID],people[Sales_person],"NA",0)</f>
        <v>Brien Boise</v>
      </c>
      <c r="J3749">
        <f>YEAR(shipments[[#This Row],[Shipdate]])</f>
        <v>2023</v>
      </c>
      <c r="K3749">
        <f>MONTH(shipments[[#This Row],[Shipdate]])</f>
        <v>3</v>
      </c>
      <c r="L3749" t="str">
        <f>TEXT(shipments[[#This Row],[Shipdate]],"mmmm")</f>
        <v>March</v>
      </c>
      <c r="M3749">
        <f>_xlfn.XLOOKUP(shipments[[#This Row],[PID]],products[PID],products[Cost_per_box],"NA",0)</f>
        <v>4.74</v>
      </c>
      <c r="N3749">
        <f>shipments[[#This Row],[Boxes]]*shipments[[#This Row],[Cost Per Box]]</f>
        <v>33.18</v>
      </c>
      <c r="O3749">
        <f>shipments[[#This Row],[Sales Amount]]-shipments[[#This Row],[Total Cost]]</f>
        <v>56.82</v>
      </c>
      <c r="P3749" s="9">
        <f>shipments[[#This Row],[Profit]]/shipments[[#This Row],[Sales Amount]]</f>
        <v>0.6313333333333333</v>
      </c>
    </row>
    <row r="3750" spans="1:16" x14ac:dyDescent="1">
      <c r="A3750" t="s">
        <v>3792</v>
      </c>
      <c r="B3750" t="s">
        <v>8044</v>
      </c>
      <c r="C3750" t="s">
        <v>8022</v>
      </c>
      <c r="D3750" t="s">
        <v>8036</v>
      </c>
      <c r="E3750" s="1">
        <v>45477</v>
      </c>
      <c r="F3750">
        <v>4160.25</v>
      </c>
      <c r="G3750">
        <v>595</v>
      </c>
      <c r="H3750" t="s">
        <v>17</v>
      </c>
      <c r="I3750" t="str">
        <f>_xlfn.XLOOKUP(shipments[[#This Row],[SPID]],people[SPID],people[Sales_person],"NA",0)</f>
        <v>Brien Boise</v>
      </c>
      <c r="J3750">
        <f>YEAR(shipments[[#This Row],[Shipdate]])</f>
        <v>2024</v>
      </c>
      <c r="K3750">
        <f>MONTH(shipments[[#This Row],[Shipdate]])</f>
        <v>7</v>
      </c>
      <c r="L3750" t="str">
        <f>TEXT(shipments[[#This Row],[Shipdate]],"mmmm")</f>
        <v>July</v>
      </c>
      <c r="M3750">
        <f>_xlfn.XLOOKUP(shipments[[#This Row],[PID]],products[PID],products[Cost_per_box],"NA",0)</f>
        <v>10.51</v>
      </c>
      <c r="N3750">
        <f>shipments[[#This Row],[Boxes]]*shipments[[#This Row],[Cost Per Box]]</f>
        <v>6253.45</v>
      </c>
      <c r="O3750">
        <f>shipments[[#This Row],[Sales Amount]]-shipments[[#This Row],[Total Cost]]</f>
        <v>-2093.1999999999998</v>
      </c>
      <c r="P3750" s="9">
        <f>shipments[[#This Row],[Profit]]/shipments[[#This Row],[Sales Amount]]</f>
        <v>-0.50314283997355924</v>
      </c>
    </row>
    <row r="3751" spans="1:16" x14ac:dyDescent="1">
      <c r="A3751" t="s">
        <v>3793</v>
      </c>
      <c r="B3751" t="s">
        <v>8044</v>
      </c>
      <c r="C3751" t="s">
        <v>8022</v>
      </c>
      <c r="D3751" t="s">
        <v>8035</v>
      </c>
      <c r="E3751" s="1">
        <v>45320</v>
      </c>
      <c r="F3751">
        <v>137.25</v>
      </c>
      <c r="G3751">
        <v>16</v>
      </c>
      <c r="H3751" t="s">
        <v>6</v>
      </c>
      <c r="I3751" t="str">
        <f>_xlfn.XLOOKUP(shipments[[#This Row],[SPID]],people[SPID],people[Sales_person],"NA",0)</f>
        <v>Brien Boise</v>
      </c>
      <c r="J3751">
        <f>YEAR(shipments[[#This Row],[Shipdate]])</f>
        <v>2024</v>
      </c>
      <c r="K3751">
        <f>MONTH(shipments[[#This Row],[Shipdate]])</f>
        <v>1</v>
      </c>
      <c r="L3751" t="str">
        <f>TEXT(shipments[[#This Row],[Shipdate]],"mmmm")</f>
        <v>January</v>
      </c>
      <c r="M3751">
        <f>_xlfn.XLOOKUP(shipments[[#This Row],[PID]],products[PID],products[Cost_per_box],"NA",0)</f>
        <v>10.51</v>
      </c>
      <c r="N3751">
        <f>shipments[[#This Row],[Boxes]]*shipments[[#This Row],[Cost Per Box]]</f>
        <v>168.16</v>
      </c>
      <c r="O3751">
        <f>shipments[[#This Row],[Sales Amount]]-shipments[[#This Row],[Total Cost]]</f>
        <v>-30.909999999999997</v>
      </c>
      <c r="P3751" s="9">
        <f>shipments[[#This Row],[Profit]]/shipments[[#This Row],[Sales Amount]]</f>
        <v>-0.2252094717668488</v>
      </c>
    </row>
    <row r="3752" spans="1:16" x14ac:dyDescent="1">
      <c r="A3752" t="s">
        <v>3794</v>
      </c>
      <c r="B3752" t="s">
        <v>8044</v>
      </c>
      <c r="C3752" t="s">
        <v>8022</v>
      </c>
      <c r="D3752" t="s">
        <v>8035</v>
      </c>
      <c r="E3752" s="1">
        <v>45020</v>
      </c>
      <c r="F3752">
        <v>6448.5</v>
      </c>
      <c r="G3752">
        <v>717</v>
      </c>
      <c r="H3752" t="s">
        <v>6</v>
      </c>
      <c r="I3752" t="str">
        <f>_xlfn.XLOOKUP(shipments[[#This Row],[SPID]],people[SPID],people[Sales_person],"NA",0)</f>
        <v>Brien Boise</v>
      </c>
      <c r="J3752">
        <f>YEAR(shipments[[#This Row],[Shipdate]])</f>
        <v>2023</v>
      </c>
      <c r="K3752">
        <f>MONTH(shipments[[#This Row],[Shipdate]])</f>
        <v>4</v>
      </c>
      <c r="L3752" t="str">
        <f>TEXT(shipments[[#This Row],[Shipdate]],"mmmm")</f>
        <v>April</v>
      </c>
      <c r="M3752">
        <f>_xlfn.XLOOKUP(shipments[[#This Row],[PID]],products[PID],products[Cost_per_box],"NA",0)</f>
        <v>10.51</v>
      </c>
      <c r="N3752">
        <f>shipments[[#This Row],[Boxes]]*shipments[[#This Row],[Cost Per Box]]</f>
        <v>7535.67</v>
      </c>
      <c r="O3752">
        <f>shipments[[#This Row],[Sales Amount]]-shipments[[#This Row],[Total Cost]]</f>
        <v>-1087.17</v>
      </c>
      <c r="P3752" s="9">
        <f>shipments[[#This Row],[Profit]]/shipments[[#This Row],[Sales Amount]]</f>
        <v>-0.16859269597580834</v>
      </c>
    </row>
    <row r="3753" spans="1:16" x14ac:dyDescent="1">
      <c r="A3753" t="s">
        <v>3795</v>
      </c>
      <c r="B3753" t="s">
        <v>8044</v>
      </c>
      <c r="C3753" t="s">
        <v>8023</v>
      </c>
      <c r="D3753" t="s">
        <v>8032</v>
      </c>
      <c r="E3753" s="1">
        <v>44993</v>
      </c>
      <c r="F3753">
        <v>3732.75</v>
      </c>
      <c r="G3753">
        <v>220</v>
      </c>
      <c r="H3753" t="s">
        <v>6</v>
      </c>
      <c r="I3753" t="str">
        <f>_xlfn.XLOOKUP(shipments[[#This Row],[SPID]],people[SPID],people[Sales_person],"NA",0)</f>
        <v>Brien Boise</v>
      </c>
      <c r="J3753">
        <f>YEAR(shipments[[#This Row],[Shipdate]])</f>
        <v>2023</v>
      </c>
      <c r="K3753">
        <f>MONTH(shipments[[#This Row],[Shipdate]])</f>
        <v>3</v>
      </c>
      <c r="L3753" t="str">
        <f>TEXT(shipments[[#This Row],[Shipdate]],"mmmm")</f>
        <v>March</v>
      </c>
      <c r="M3753">
        <f>_xlfn.XLOOKUP(shipments[[#This Row],[PID]],products[PID],products[Cost_per_box],"NA",0)</f>
        <v>6.43</v>
      </c>
      <c r="N3753">
        <f>shipments[[#This Row],[Boxes]]*shipments[[#This Row],[Cost Per Box]]</f>
        <v>1414.6</v>
      </c>
      <c r="O3753">
        <f>shipments[[#This Row],[Sales Amount]]-shipments[[#This Row],[Total Cost]]</f>
        <v>2318.15</v>
      </c>
      <c r="P3753" s="9">
        <f>shipments[[#This Row],[Profit]]/shipments[[#This Row],[Sales Amount]]</f>
        <v>0.62103007166298307</v>
      </c>
    </row>
    <row r="3754" spans="1:16" x14ac:dyDescent="1">
      <c r="A3754" t="s">
        <v>3796</v>
      </c>
      <c r="B3754" t="s">
        <v>8044</v>
      </c>
      <c r="C3754" t="s">
        <v>8023</v>
      </c>
      <c r="D3754" t="s">
        <v>8032</v>
      </c>
      <c r="E3754" s="1">
        <v>45448</v>
      </c>
      <c r="F3754">
        <v>612</v>
      </c>
      <c r="G3754">
        <v>41</v>
      </c>
      <c r="H3754" t="s">
        <v>6</v>
      </c>
      <c r="I3754" t="str">
        <f>_xlfn.XLOOKUP(shipments[[#This Row],[SPID]],people[SPID],people[Sales_person],"NA",0)</f>
        <v>Brien Boise</v>
      </c>
      <c r="J3754">
        <f>YEAR(shipments[[#This Row],[Shipdate]])</f>
        <v>2024</v>
      </c>
      <c r="K3754">
        <f>MONTH(shipments[[#This Row],[Shipdate]])</f>
        <v>6</v>
      </c>
      <c r="L3754" t="str">
        <f>TEXT(shipments[[#This Row],[Shipdate]],"mmmm")</f>
        <v>June</v>
      </c>
      <c r="M3754">
        <f>_xlfn.XLOOKUP(shipments[[#This Row],[PID]],products[PID],products[Cost_per_box],"NA",0)</f>
        <v>6.43</v>
      </c>
      <c r="N3754">
        <f>shipments[[#This Row],[Boxes]]*shipments[[#This Row],[Cost Per Box]]</f>
        <v>263.63</v>
      </c>
      <c r="O3754">
        <f>shipments[[#This Row],[Sales Amount]]-shipments[[#This Row],[Total Cost]]</f>
        <v>348.37</v>
      </c>
      <c r="P3754" s="9">
        <f>shipments[[#This Row],[Profit]]/shipments[[#This Row],[Sales Amount]]</f>
        <v>0.56923202614379087</v>
      </c>
    </row>
    <row r="3755" spans="1:16" x14ac:dyDescent="1">
      <c r="A3755" t="s">
        <v>3797</v>
      </c>
      <c r="B3755" t="s">
        <v>8044</v>
      </c>
      <c r="C3755" t="s">
        <v>8023</v>
      </c>
      <c r="D3755" t="s">
        <v>8032</v>
      </c>
      <c r="E3755" s="1">
        <v>45530</v>
      </c>
      <c r="F3755">
        <v>630</v>
      </c>
      <c r="G3755">
        <v>40</v>
      </c>
      <c r="H3755" t="s">
        <v>17</v>
      </c>
      <c r="I3755" t="str">
        <f>_xlfn.XLOOKUP(shipments[[#This Row],[SPID]],people[SPID],people[Sales_person],"NA",0)</f>
        <v>Brien Boise</v>
      </c>
      <c r="J3755">
        <f>YEAR(shipments[[#This Row],[Shipdate]])</f>
        <v>2024</v>
      </c>
      <c r="K3755">
        <f>MONTH(shipments[[#This Row],[Shipdate]])</f>
        <v>8</v>
      </c>
      <c r="L3755" t="str">
        <f>TEXT(shipments[[#This Row],[Shipdate]],"mmmm")</f>
        <v>August</v>
      </c>
      <c r="M3755">
        <f>_xlfn.XLOOKUP(shipments[[#This Row],[PID]],products[PID],products[Cost_per_box],"NA",0)</f>
        <v>6.43</v>
      </c>
      <c r="N3755">
        <f>shipments[[#This Row],[Boxes]]*shipments[[#This Row],[Cost Per Box]]</f>
        <v>257.2</v>
      </c>
      <c r="O3755">
        <f>shipments[[#This Row],[Sales Amount]]-shipments[[#This Row],[Total Cost]]</f>
        <v>372.8</v>
      </c>
      <c r="P3755" s="9">
        <f>shipments[[#This Row],[Profit]]/shipments[[#This Row],[Sales Amount]]</f>
        <v>0.5917460317460318</v>
      </c>
    </row>
    <row r="3756" spans="1:16" x14ac:dyDescent="1">
      <c r="A3756" t="s">
        <v>3798</v>
      </c>
      <c r="B3756" t="s">
        <v>8044</v>
      </c>
      <c r="C3756" t="s">
        <v>8023</v>
      </c>
      <c r="D3756" t="s">
        <v>8037</v>
      </c>
      <c r="E3756" s="1">
        <v>44936</v>
      </c>
      <c r="F3756">
        <v>2630.25</v>
      </c>
      <c r="G3756">
        <v>147</v>
      </c>
      <c r="H3756" t="s">
        <v>6</v>
      </c>
      <c r="I3756" t="str">
        <f>_xlfn.XLOOKUP(shipments[[#This Row],[SPID]],people[SPID],people[Sales_person],"NA",0)</f>
        <v>Brien Boise</v>
      </c>
      <c r="J3756">
        <f>YEAR(shipments[[#This Row],[Shipdate]])</f>
        <v>2023</v>
      </c>
      <c r="K3756">
        <f>MONTH(shipments[[#This Row],[Shipdate]])</f>
        <v>1</v>
      </c>
      <c r="L3756" t="str">
        <f>TEXT(shipments[[#This Row],[Shipdate]],"mmmm")</f>
        <v>January</v>
      </c>
      <c r="M3756">
        <f>_xlfn.XLOOKUP(shipments[[#This Row],[PID]],products[PID],products[Cost_per_box],"NA",0)</f>
        <v>6.43</v>
      </c>
      <c r="N3756">
        <f>shipments[[#This Row],[Boxes]]*shipments[[#This Row],[Cost Per Box]]</f>
        <v>945.20999999999992</v>
      </c>
      <c r="O3756">
        <f>shipments[[#This Row],[Sales Amount]]-shipments[[#This Row],[Total Cost]]</f>
        <v>1685.04</v>
      </c>
      <c r="P3756" s="9">
        <f>shipments[[#This Row],[Profit]]/shipments[[#This Row],[Sales Amount]]</f>
        <v>0.64063872255489018</v>
      </c>
    </row>
    <row r="3757" spans="1:16" x14ac:dyDescent="1">
      <c r="A3757" t="s">
        <v>3799</v>
      </c>
      <c r="B3757" t="s">
        <v>8044</v>
      </c>
      <c r="C3757" t="s">
        <v>8023</v>
      </c>
      <c r="D3757" t="s">
        <v>8032</v>
      </c>
      <c r="E3757" s="1">
        <v>45286</v>
      </c>
      <c r="F3757">
        <v>7092</v>
      </c>
      <c r="G3757">
        <v>444</v>
      </c>
      <c r="H3757" t="s">
        <v>6</v>
      </c>
      <c r="I3757" t="str">
        <f>_xlfn.XLOOKUP(shipments[[#This Row],[SPID]],people[SPID],people[Sales_person],"NA",0)</f>
        <v>Brien Boise</v>
      </c>
      <c r="J3757">
        <f>YEAR(shipments[[#This Row],[Shipdate]])</f>
        <v>2023</v>
      </c>
      <c r="K3757">
        <f>MONTH(shipments[[#This Row],[Shipdate]])</f>
        <v>12</v>
      </c>
      <c r="L3757" t="str">
        <f>TEXT(shipments[[#This Row],[Shipdate]],"mmmm")</f>
        <v>December</v>
      </c>
      <c r="M3757">
        <f>_xlfn.XLOOKUP(shipments[[#This Row],[PID]],products[PID],products[Cost_per_box],"NA",0)</f>
        <v>6.43</v>
      </c>
      <c r="N3757">
        <f>shipments[[#This Row],[Boxes]]*shipments[[#This Row],[Cost Per Box]]</f>
        <v>2854.92</v>
      </c>
      <c r="O3757">
        <f>shipments[[#This Row],[Sales Amount]]-shipments[[#This Row],[Total Cost]]</f>
        <v>4237.08</v>
      </c>
      <c r="P3757" s="9">
        <f>shipments[[#This Row],[Profit]]/shipments[[#This Row],[Sales Amount]]</f>
        <v>0.59744500846023685</v>
      </c>
    </row>
    <row r="3758" spans="1:16" x14ac:dyDescent="1">
      <c r="A3758" t="s">
        <v>3800</v>
      </c>
      <c r="B3758" t="s">
        <v>8044</v>
      </c>
      <c r="C3758" t="s">
        <v>8023</v>
      </c>
      <c r="D3758" t="s">
        <v>8037</v>
      </c>
      <c r="E3758" s="1">
        <v>45252</v>
      </c>
      <c r="F3758">
        <v>6392.25</v>
      </c>
      <c r="G3758">
        <v>427</v>
      </c>
      <c r="H3758" t="s">
        <v>6</v>
      </c>
      <c r="I3758" t="str">
        <f>_xlfn.XLOOKUP(shipments[[#This Row],[SPID]],people[SPID],people[Sales_person],"NA",0)</f>
        <v>Brien Boise</v>
      </c>
      <c r="J3758">
        <f>YEAR(shipments[[#This Row],[Shipdate]])</f>
        <v>2023</v>
      </c>
      <c r="K3758">
        <f>MONTH(shipments[[#This Row],[Shipdate]])</f>
        <v>11</v>
      </c>
      <c r="L3758" t="str">
        <f>TEXT(shipments[[#This Row],[Shipdate]],"mmmm")</f>
        <v>November</v>
      </c>
      <c r="M3758">
        <f>_xlfn.XLOOKUP(shipments[[#This Row],[PID]],products[PID],products[Cost_per_box],"NA",0)</f>
        <v>6.43</v>
      </c>
      <c r="N3758">
        <f>shipments[[#This Row],[Boxes]]*shipments[[#This Row],[Cost Per Box]]</f>
        <v>2745.6099999999997</v>
      </c>
      <c r="O3758">
        <f>shipments[[#This Row],[Sales Amount]]-shipments[[#This Row],[Total Cost]]</f>
        <v>3646.6400000000003</v>
      </c>
      <c r="P3758" s="9">
        <f>shipments[[#This Row],[Profit]]/shipments[[#This Row],[Sales Amount]]</f>
        <v>0.57047831358285428</v>
      </c>
    </row>
    <row r="3759" spans="1:16" x14ac:dyDescent="1">
      <c r="A3759" t="s">
        <v>3801</v>
      </c>
      <c r="B3759" t="s">
        <v>8044</v>
      </c>
      <c r="C3759" t="s">
        <v>8023</v>
      </c>
      <c r="D3759" t="s">
        <v>8036</v>
      </c>
      <c r="E3759" s="1">
        <v>45125</v>
      </c>
      <c r="F3759">
        <v>4513.5</v>
      </c>
      <c r="G3759">
        <v>283</v>
      </c>
      <c r="H3759" t="s">
        <v>39</v>
      </c>
      <c r="I3759" t="str">
        <f>_xlfn.XLOOKUP(shipments[[#This Row],[SPID]],people[SPID],people[Sales_person],"NA",0)</f>
        <v>Brien Boise</v>
      </c>
      <c r="J3759">
        <f>YEAR(shipments[[#This Row],[Shipdate]])</f>
        <v>2023</v>
      </c>
      <c r="K3759">
        <f>MONTH(shipments[[#This Row],[Shipdate]])</f>
        <v>7</v>
      </c>
      <c r="L3759" t="str">
        <f>TEXT(shipments[[#This Row],[Shipdate]],"mmmm")</f>
        <v>July</v>
      </c>
      <c r="M3759">
        <f>_xlfn.XLOOKUP(shipments[[#This Row],[PID]],products[PID],products[Cost_per_box],"NA",0)</f>
        <v>6.43</v>
      </c>
      <c r="N3759">
        <f>shipments[[#This Row],[Boxes]]*shipments[[#This Row],[Cost Per Box]]</f>
        <v>1819.6899999999998</v>
      </c>
      <c r="O3759">
        <f>shipments[[#This Row],[Sales Amount]]-shipments[[#This Row],[Total Cost]]</f>
        <v>2693.8100000000004</v>
      </c>
      <c r="P3759" s="9">
        <f>shipments[[#This Row],[Profit]]/shipments[[#This Row],[Sales Amount]]</f>
        <v>0.59683394261659473</v>
      </c>
    </row>
    <row r="3760" spans="1:16" x14ac:dyDescent="1">
      <c r="A3760" t="s">
        <v>3802</v>
      </c>
      <c r="B3760" t="s">
        <v>8044</v>
      </c>
      <c r="C3760" t="s">
        <v>8023</v>
      </c>
      <c r="D3760" t="s">
        <v>8036</v>
      </c>
      <c r="E3760" s="1">
        <v>45117</v>
      </c>
      <c r="F3760">
        <v>5904</v>
      </c>
      <c r="G3760">
        <v>348</v>
      </c>
      <c r="H3760" t="s">
        <v>6</v>
      </c>
      <c r="I3760" t="str">
        <f>_xlfn.XLOOKUP(shipments[[#This Row],[SPID]],people[SPID],people[Sales_person],"NA",0)</f>
        <v>Brien Boise</v>
      </c>
      <c r="J3760">
        <f>YEAR(shipments[[#This Row],[Shipdate]])</f>
        <v>2023</v>
      </c>
      <c r="K3760">
        <f>MONTH(shipments[[#This Row],[Shipdate]])</f>
        <v>7</v>
      </c>
      <c r="L3760" t="str">
        <f>TEXT(shipments[[#This Row],[Shipdate]],"mmmm")</f>
        <v>July</v>
      </c>
      <c r="M3760">
        <f>_xlfn.XLOOKUP(shipments[[#This Row],[PID]],products[PID],products[Cost_per_box],"NA",0)</f>
        <v>6.43</v>
      </c>
      <c r="N3760">
        <f>shipments[[#This Row],[Boxes]]*shipments[[#This Row],[Cost Per Box]]</f>
        <v>2237.64</v>
      </c>
      <c r="O3760">
        <f>shipments[[#This Row],[Sales Amount]]-shipments[[#This Row],[Total Cost]]</f>
        <v>3666.36</v>
      </c>
      <c r="P3760" s="9">
        <f>shipments[[#This Row],[Profit]]/shipments[[#This Row],[Sales Amount]]</f>
        <v>0.62099593495934957</v>
      </c>
    </row>
    <row r="3761" spans="1:16" x14ac:dyDescent="1">
      <c r="A3761" t="s">
        <v>3803</v>
      </c>
      <c r="B3761" t="s">
        <v>8044</v>
      </c>
      <c r="C3761" t="s">
        <v>8023</v>
      </c>
      <c r="D3761" t="s">
        <v>8037</v>
      </c>
      <c r="E3761" s="1">
        <v>45344</v>
      </c>
      <c r="F3761">
        <v>6306.75</v>
      </c>
      <c r="G3761">
        <v>395</v>
      </c>
      <c r="H3761" t="s">
        <v>6</v>
      </c>
      <c r="I3761" t="str">
        <f>_xlfn.XLOOKUP(shipments[[#This Row],[SPID]],people[SPID],people[Sales_person],"NA",0)</f>
        <v>Brien Boise</v>
      </c>
      <c r="J3761">
        <f>YEAR(shipments[[#This Row],[Shipdate]])</f>
        <v>2024</v>
      </c>
      <c r="K3761">
        <f>MONTH(shipments[[#This Row],[Shipdate]])</f>
        <v>2</v>
      </c>
      <c r="L3761" t="str">
        <f>TEXT(shipments[[#This Row],[Shipdate]],"mmmm")</f>
        <v>February</v>
      </c>
      <c r="M3761">
        <f>_xlfn.XLOOKUP(shipments[[#This Row],[PID]],products[PID],products[Cost_per_box],"NA",0)</f>
        <v>6.43</v>
      </c>
      <c r="N3761">
        <f>shipments[[#This Row],[Boxes]]*shipments[[#This Row],[Cost Per Box]]</f>
        <v>2539.85</v>
      </c>
      <c r="O3761">
        <f>shipments[[#This Row],[Sales Amount]]-shipments[[#This Row],[Total Cost]]</f>
        <v>3766.9</v>
      </c>
      <c r="P3761" s="9">
        <f>shipments[[#This Row],[Profit]]/shipments[[#This Row],[Sales Amount]]</f>
        <v>0.59728069132278905</v>
      </c>
    </row>
    <row r="3762" spans="1:16" x14ac:dyDescent="1">
      <c r="A3762" t="s">
        <v>3804</v>
      </c>
      <c r="B3762" t="s">
        <v>8044</v>
      </c>
      <c r="C3762" t="s">
        <v>8025</v>
      </c>
      <c r="D3762" t="s">
        <v>8033</v>
      </c>
      <c r="E3762" s="1">
        <v>45513</v>
      </c>
      <c r="F3762">
        <v>5382</v>
      </c>
      <c r="G3762">
        <v>385</v>
      </c>
      <c r="H3762" t="s">
        <v>17</v>
      </c>
      <c r="I3762" t="str">
        <f>_xlfn.XLOOKUP(shipments[[#This Row],[SPID]],people[SPID],people[Sales_person],"NA",0)</f>
        <v>Brien Boise</v>
      </c>
      <c r="J3762">
        <f>YEAR(shipments[[#This Row],[Shipdate]])</f>
        <v>2024</v>
      </c>
      <c r="K3762">
        <f>MONTH(shipments[[#This Row],[Shipdate]])</f>
        <v>8</v>
      </c>
      <c r="L3762" t="str">
        <f>TEXT(shipments[[#This Row],[Shipdate]],"mmmm")</f>
        <v>August</v>
      </c>
      <c r="M3762">
        <f>_xlfn.XLOOKUP(shipments[[#This Row],[PID]],products[PID],products[Cost_per_box],"NA",0)</f>
        <v>9.57</v>
      </c>
      <c r="N3762">
        <f>shipments[[#This Row],[Boxes]]*shipments[[#This Row],[Cost Per Box]]</f>
        <v>3684.4500000000003</v>
      </c>
      <c r="O3762">
        <f>shipments[[#This Row],[Sales Amount]]-shipments[[#This Row],[Total Cost]]</f>
        <v>1697.5499999999997</v>
      </c>
      <c r="P3762" s="9">
        <f>shipments[[#This Row],[Profit]]/shipments[[#This Row],[Sales Amount]]</f>
        <v>0.31541248606465994</v>
      </c>
    </row>
    <row r="3763" spans="1:16" x14ac:dyDescent="1">
      <c r="A3763" t="s">
        <v>3805</v>
      </c>
      <c r="B3763" t="s">
        <v>8044</v>
      </c>
      <c r="C3763" t="s">
        <v>8025</v>
      </c>
      <c r="D3763" t="s">
        <v>8037</v>
      </c>
      <c r="E3763" s="1">
        <v>45348</v>
      </c>
      <c r="F3763">
        <v>20130.75</v>
      </c>
      <c r="G3763">
        <v>1259</v>
      </c>
      <c r="H3763" t="s">
        <v>6</v>
      </c>
      <c r="I3763" t="str">
        <f>_xlfn.XLOOKUP(shipments[[#This Row],[SPID]],people[SPID],people[Sales_person],"NA",0)</f>
        <v>Brien Boise</v>
      </c>
      <c r="J3763">
        <f>YEAR(shipments[[#This Row],[Shipdate]])</f>
        <v>2024</v>
      </c>
      <c r="K3763">
        <f>MONTH(shipments[[#This Row],[Shipdate]])</f>
        <v>2</v>
      </c>
      <c r="L3763" t="str">
        <f>TEXT(shipments[[#This Row],[Shipdate]],"mmmm")</f>
        <v>February</v>
      </c>
      <c r="M3763">
        <f>_xlfn.XLOOKUP(shipments[[#This Row],[PID]],products[PID],products[Cost_per_box],"NA",0)</f>
        <v>9.57</v>
      </c>
      <c r="N3763">
        <f>shipments[[#This Row],[Boxes]]*shipments[[#This Row],[Cost Per Box]]</f>
        <v>12048.630000000001</v>
      </c>
      <c r="O3763">
        <f>shipments[[#This Row],[Sales Amount]]-shipments[[#This Row],[Total Cost]]</f>
        <v>8082.119999999999</v>
      </c>
      <c r="P3763" s="9">
        <f>shipments[[#This Row],[Profit]]/shipments[[#This Row],[Sales Amount]]</f>
        <v>0.40148131589732122</v>
      </c>
    </row>
    <row r="3764" spans="1:16" x14ac:dyDescent="1">
      <c r="A3764" t="s">
        <v>3806</v>
      </c>
      <c r="B3764" t="s">
        <v>8044</v>
      </c>
      <c r="C3764" t="s">
        <v>8025</v>
      </c>
      <c r="D3764" t="s">
        <v>8032</v>
      </c>
      <c r="E3764" s="1">
        <v>45278</v>
      </c>
      <c r="F3764">
        <v>8916.75</v>
      </c>
      <c r="G3764">
        <v>595</v>
      </c>
      <c r="H3764" t="s">
        <v>6</v>
      </c>
      <c r="I3764" t="str">
        <f>_xlfn.XLOOKUP(shipments[[#This Row],[SPID]],people[SPID],people[Sales_person],"NA",0)</f>
        <v>Brien Boise</v>
      </c>
      <c r="J3764">
        <f>YEAR(shipments[[#This Row],[Shipdate]])</f>
        <v>2023</v>
      </c>
      <c r="K3764">
        <f>MONTH(shipments[[#This Row],[Shipdate]])</f>
        <v>12</v>
      </c>
      <c r="L3764" t="str">
        <f>TEXT(shipments[[#This Row],[Shipdate]],"mmmm")</f>
        <v>December</v>
      </c>
      <c r="M3764">
        <f>_xlfn.XLOOKUP(shipments[[#This Row],[PID]],products[PID],products[Cost_per_box],"NA",0)</f>
        <v>9.57</v>
      </c>
      <c r="N3764">
        <f>shipments[[#This Row],[Boxes]]*shipments[[#This Row],[Cost Per Box]]</f>
        <v>5694.1500000000005</v>
      </c>
      <c r="O3764">
        <f>shipments[[#This Row],[Sales Amount]]-shipments[[#This Row],[Total Cost]]</f>
        <v>3222.5999999999995</v>
      </c>
      <c r="P3764" s="9">
        <f>shipments[[#This Row],[Profit]]/shipments[[#This Row],[Sales Amount]]</f>
        <v>0.36140970645134152</v>
      </c>
    </row>
    <row r="3765" spans="1:16" x14ac:dyDescent="1">
      <c r="A3765" t="s">
        <v>3807</v>
      </c>
      <c r="B3765" t="s">
        <v>8044</v>
      </c>
      <c r="C3765" t="s">
        <v>8025</v>
      </c>
      <c r="D3765" t="s">
        <v>8035</v>
      </c>
      <c r="E3765" s="1">
        <v>45400</v>
      </c>
      <c r="F3765">
        <v>1532.25</v>
      </c>
      <c r="G3765">
        <v>91</v>
      </c>
      <c r="H3765" t="s">
        <v>6</v>
      </c>
      <c r="I3765" t="str">
        <f>_xlfn.XLOOKUP(shipments[[#This Row],[SPID]],people[SPID],people[Sales_person],"NA",0)</f>
        <v>Brien Boise</v>
      </c>
      <c r="J3765">
        <f>YEAR(shipments[[#This Row],[Shipdate]])</f>
        <v>2024</v>
      </c>
      <c r="K3765">
        <f>MONTH(shipments[[#This Row],[Shipdate]])</f>
        <v>4</v>
      </c>
      <c r="L3765" t="str">
        <f>TEXT(shipments[[#This Row],[Shipdate]],"mmmm")</f>
        <v>April</v>
      </c>
      <c r="M3765">
        <f>_xlfn.XLOOKUP(shipments[[#This Row],[PID]],products[PID],products[Cost_per_box],"NA",0)</f>
        <v>9.57</v>
      </c>
      <c r="N3765">
        <f>shipments[[#This Row],[Boxes]]*shipments[[#This Row],[Cost Per Box]]</f>
        <v>870.87</v>
      </c>
      <c r="O3765">
        <f>shipments[[#This Row],[Sales Amount]]-shipments[[#This Row],[Total Cost]]</f>
        <v>661.38</v>
      </c>
      <c r="P3765" s="9">
        <f>shipments[[#This Row],[Profit]]/shipments[[#This Row],[Sales Amount]]</f>
        <v>0.43163974547234457</v>
      </c>
    </row>
    <row r="3766" spans="1:16" x14ac:dyDescent="1">
      <c r="A3766" t="s">
        <v>3808</v>
      </c>
      <c r="B3766" t="s">
        <v>8044</v>
      </c>
      <c r="C3766" t="s">
        <v>8025</v>
      </c>
      <c r="D3766" t="s">
        <v>8036</v>
      </c>
      <c r="E3766" s="1">
        <v>45253</v>
      </c>
      <c r="F3766">
        <v>9558</v>
      </c>
      <c r="G3766">
        <v>638</v>
      </c>
      <c r="H3766" t="s">
        <v>6</v>
      </c>
      <c r="I3766" t="str">
        <f>_xlfn.XLOOKUP(shipments[[#This Row],[SPID]],people[SPID],people[Sales_person],"NA",0)</f>
        <v>Brien Boise</v>
      </c>
      <c r="J3766">
        <f>YEAR(shipments[[#This Row],[Shipdate]])</f>
        <v>2023</v>
      </c>
      <c r="K3766">
        <f>MONTH(shipments[[#This Row],[Shipdate]])</f>
        <v>11</v>
      </c>
      <c r="L3766" t="str">
        <f>TEXT(shipments[[#This Row],[Shipdate]],"mmmm")</f>
        <v>November</v>
      </c>
      <c r="M3766">
        <f>_xlfn.XLOOKUP(shipments[[#This Row],[PID]],products[PID],products[Cost_per_box],"NA",0)</f>
        <v>9.57</v>
      </c>
      <c r="N3766">
        <f>shipments[[#This Row],[Boxes]]*shipments[[#This Row],[Cost Per Box]]</f>
        <v>6105.66</v>
      </c>
      <c r="O3766">
        <f>shipments[[#This Row],[Sales Amount]]-shipments[[#This Row],[Total Cost]]</f>
        <v>3452.34</v>
      </c>
      <c r="P3766" s="9">
        <f>shipments[[#This Row],[Profit]]/shipments[[#This Row],[Sales Amount]]</f>
        <v>0.36119899560577529</v>
      </c>
    </row>
    <row r="3767" spans="1:16" x14ac:dyDescent="1">
      <c r="A3767" t="s">
        <v>3809</v>
      </c>
      <c r="B3767" t="s">
        <v>8044</v>
      </c>
      <c r="C3767" t="s">
        <v>8026</v>
      </c>
      <c r="D3767" t="s">
        <v>8032</v>
      </c>
      <c r="E3767" s="1">
        <v>45107</v>
      </c>
      <c r="F3767">
        <v>5044.5</v>
      </c>
      <c r="G3767">
        <v>561</v>
      </c>
      <c r="H3767" t="s">
        <v>6</v>
      </c>
      <c r="I3767" t="str">
        <f>_xlfn.XLOOKUP(shipments[[#This Row],[SPID]],people[SPID],people[Sales_person],"NA",0)</f>
        <v>Brien Boise</v>
      </c>
      <c r="J3767">
        <f>YEAR(shipments[[#This Row],[Shipdate]])</f>
        <v>2023</v>
      </c>
      <c r="K3767">
        <f>MONTH(shipments[[#This Row],[Shipdate]])</f>
        <v>6</v>
      </c>
      <c r="L3767" t="str">
        <f>TEXT(shipments[[#This Row],[Shipdate]],"mmmm")</f>
        <v>June</v>
      </c>
      <c r="M3767">
        <f>_xlfn.XLOOKUP(shipments[[#This Row],[PID]],products[PID],products[Cost_per_box],"NA",0)</f>
        <v>8.43</v>
      </c>
      <c r="N3767">
        <f>shipments[[#This Row],[Boxes]]*shipments[[#This Row],[Cost Per Box]]</f>
        <v>4729.2299999999996</v>
      </c>
      <c r="O3767">
        <f>shipments[[#This Row],[Sales Amount]]-shipments[[#This Row],[Total Cost]]</f>
        <v>315.27000000000044</v>
      </c>
      <c r="P3767" s="9">
        <f>shipments[[#This Row],[Profit]]/shipments[[#This Row],[Sales Amount]]</f>
        <v>6.2497769848349774E-2</v>
      </c>
    </row>
    <row r="3768" spans="1:16" x14ac:dyDescent="1">
      <c r="A3768" t="s">
        <v>3810</v>
      </c>
      <c r="B3768" t="s">
        <v>8044</v>
      </c>
      <c r="C3768" t="s">
        <v>8026</v>
      </c>
      <c r="D3768" t="s">
        <v>8034</v>
      </c>
      <c r="E3768" s="1">
        <v>45093</v>
      </c>
      <c r="F3768">
        <v>1500.75</v>
      </c>
      <c r="G3768">
        <v>188</v>
      </c>
      <c r="H3768" t="s">
        <v>6</v>
      </c>
      <c r="I3768" t="str">
        <f>_xlfn.XLOOKUP(shipments[[#This Row],[SPID]],people[SPID],people[Sales_person],"NA",0)</f>
        <v>Brien Boise</v>
      </c>
      <c r="J3768">
        <f>YEAR(shipments[[#This Row],[Shipdate]])</f>
        <v>2023</v>
      </c>
      <c r="K3768">
        <f>MONTH(shipments[[#This Row],[Shipdate]])</f>
        <v>6</v>
      </c>
      <c r="L3768" t="str">
        <f>TEXT(shipments[[#This Row],[Shipdate]],"mmmm")</f>
        <v>June</v>
      </c>
      <c r="M3768">
        <f>_xlfn.XLOOKUP(shipments[[#This Row],[PID]],products[PID],products[Cost_per_box],"NA",0)</f>
        <v>8.43</v>
      </c>
      <c r="N3768">
        <f>shipments[[#This Row],[Boxes]]*shipments[[#This Row],[Cost Per Box]]</f>
        <v>1584.84</v>
      </c>
      <c r="O3768">
        <f>shipments[[#This Row],[Sales Amount]]-shipments[[#This Row],[Total Cost]]</f>
        <v>-84.089999999999918</v>
      </c>
      <c r="P3768" s="9">
        <f>shipments[[#This Row],[Profit]]/shipments[[#This Row],[Sales Amount]]</f>
        <v>-5.6031984007995944E-2</v>
      </c>
    </row>
    <row r="3769" spans="1:16" x14ac:dyDescent="1">
      <c r="A3769" t="s">
        <v>3811</v>
      </c>
      <c r="B3769" t="s">
        <v>8044</v>
      </c>
      <c r="C3769" t="s">
        <v>8026</v>
      </c>
      <c r="D3769" t="s">
        <v>8037</v>
      </c>
      <c r="E3769" s="1">
        <v>45499</v>
      </c>
      <c r="F3769">
        <v>7656.75</v>
      </c>
      <c r="G3769">
        <v>1094</v>
      </c>
      <c r="H3769" t="s">
        <v>17</v>
      </c>
      <c r="I3769" t="str">
        <f>_xlfn.XLOOKUP(shipments[[#This Row],[SPID]],people[SPID],people[Sales_person],"NA",0)</f>
        <v>Brien Boise</v>
      </c>
      <c r="J3769">
        <f>YEAR(shipments[[#This Row],[Shipdate]])</f>
        <v>2024</v>
      </c>
      <c r="K3769">
        <f>MONTH(shipments[[#This Row],[Shipdate]])</f>
        <v>7</v>
      </c>
      <c r="L3769" t="str">
        <f>TEXT(shipments[[#This Row],[Shipdate]],"mmmm")</f>
        <v>July</v>
      </c>
      <c r="M3769">
        <f>_xlfn.XLOOKUP(shipments[[#This Row],[PID]],products[PID],products[Cost_per_box],"NA",0)</f>
        <v>8.43</v>
      </c>
      <c r="N3769">
        <f>shipments[[#This Row],[Boxes]]*shipments[[#This Row],[Cost Per Box]]</f>
        <v>9222.42</v>
      </c>
      <c r="O3769">
        <f>shipments[[#This Row],[Sales Amount]]-shipments[[#This Row],[Total Cost]]</f>
        <v>-1565.67</v>
      </c>
      <c r="P3769" s="9">
        <f>shipments[[#This Row],[Profit]]/shipments[[#This Row],[Sales Amount]]</f>
        <v>-0.20448231952199042</v>
      </c>
    </row>
    <row r="3770" spans="1:16" x14ac:dyDescent="1">
      <c r="A3770" t="s">
        <v>3812</v>
      </c>
      <c r="B3770" t="s">
        <v>8044</v>
      </c>
      <c r="C3770" t="s">
        <v>8026</v>
      </c>
      <c r="D3770" t="s">
        <v>8036</v>
      </c>
      <c r="E3770" s="1">
        <v>45224</v>
      </c>
      <c r="F3770">
        <v>14175</v>
      </c>
      <c r="G3770">
        <v>1575</v>
      </c>
      <c r="H3770" t="s">
        <v>6</v>
      </c>
      <c r="I3770" t="str">
        <f>_xlfn.XLOOKUP(shipments[[#This Row],[SPID]],people[SPID],people[Sales_person],"NA",0)</f>
        <v>Brien Boise</v>
      </c>
      <c r="J3770">
        <f>YEAR(shipments[[#This Row],[Shipdate]])</f>
        <v>2023</v>
      </c>
      <c r="K3770">
        <f>MONTH(shipments[[#This Row],[Shipdate]])</f>
        <v>10</v>
      </c>
      <c r="L3770" t="str">
        <f>TEXT(shipments[[#This Row],[Shipdate]],"mmmm")</f>
        <v>October</v>
      </c>
      <c r="M3770">
        <f>_xlfn.XLOOKUP(shipments[[#This Row],[PID]],products[PID],products[Cost_per_box],"NA",0)</f>
        <v>8.43</v>
      </c>
      <c r="N3770">
        <f>shipments[[#This Row],[Boxes]]*shipments[[#This Row],[Cost Per Box]]</f>
        <v>13277.25</v>
      </c>
      <c r="O3770">
        <f>shipments[[#This Row],[Sales Amount]]-shipments[[#This Row],[Total Cost]]</f>
        <v>897.75</v>
      </c>
      <c r="P3770" s="9">
        <f>shipments[[#This Row],[Profit]]/shipments[[#This Row],[Sales Amount]]</f>
        <v>6.3333333333333339E-2</v>
      </c>
    </row>
    <row r="3771" spans="1:16" x14ac:dyDescent="1">
      <c r="A3771" t="s">
        <v>3813</v>
      </c>
      <c r="B3771" t="s">
        <v>8044</v>
      </c>
      <c r="C3771" t="s">
        <v>8026</v>
      </c>
      <c r="D3771" t="s">
        <v>8037</v>
      </c>
      <c r="E3771" s="1">
        <v>45448</v>
      </c>
      <c r="F3771">
        <v>1419.75</v>
      </c>
      <c r="G3771">
        <v>203</v>
      </c>
      <c r="H3771" t="s">
        <v>6</v>
      </c>
      <c r="I3771" t="str">
        <f>_xlfn.XLOOKUP(shipments[[#This Row],[SPID]],people[SPID],people[Sales_person],"NA",0)</f>
        <v>Brien Boise</v>
      </c>
      <c r="J3771">
        <f>YEAR(shipments[[#This Row],[Shipdate]])</f>
        <v>2024</v>
      </c>
      <c r="K3771">
        <f>MONTH(shipments[[#This Row],[Shipdate]])</f>
        <v>6</v>
      </c>
      <c r="L3771" t="str">
        <f>TEXT(shipments[[#This Row],[Shipdate]],"mmmm")</f>
        <v>June</v>
      </c>
      <c r="M3771">
        <f>_xlfn.XLOOKUP(shipments[[#This Row],[PID]],products[PID],products[Cost_per_box],"NA",0)</f>
        <v>8.43</v>
      </c>
      <c r="N3771">
        <f>shipments[[#This Row],[Boxes]]*shipments[[#This Row],[Cost Per Box]]</f>
        <v>1711.29</v>
      </c>
      <c r="O3771">
        <f>shipments[[#This Row],[Sales Amount]]-shipments[[#This Row],[Total Cost]]</f>
        <v>-291.53999999999996</v>
      </c>
      <c r="P3771" s="9">
        <f>shipments[[#This Row],[Profit]]/shipments[[#This Row],[Sales Amount]]</f>
        <v>-0.20534601162176436</v>
      </c>
    </row>
    <row r="3772" spans="1:16" x14ac:dyDescent="1">
      <c r="A3772" t="s">
        <v>3814</v>
      </c>
      <c r="B3772" t="s">
        <v>8044</v>
      </c>
      <c r="C3772" t="s">
        <v>8026</v>
      </c>
      <c r="D3772" t="s">
        <v>8037</v>
      </c>
      <c r="E3772" s="1">
        <v>45202</v>
      </c>
      <c r="F3772">
        <v>2198.25</v>
      </c>
      <c r="G3772">
        <v>245</v>
      </c>
      <c r="H3772" t="s">
        <v>39</v>
      </c>
      <c r="I3772" t="str">
        <f>_xlfn.XLOOKUP(shipments[[#This Row],[SPID]],people[SPID],people[Sales_person],"NA",0)</f>
        <v>Brien Boise</v>
      </c>
      <c r="J3772">
        <f>YEAR(shipments[[#This Row],[Shipdate]])</f>
        <v>2023</v>
      </c>
      <c r="K3772">
        <f>MONTH(shipments[[#This Row],[Shipdate]])</f>
        <v>10</v>
      </c>
      <c r="L3772" t="str">
        <f>TEXT(shipments[[#This Row],[Shipdate]],"mmmm")</f>
        <v>October</v>
      </c>
      <c r="M3772">
        <f>_xlfn.XLOOKUP(shipments[[#This Row],[PID]],products[PID],products[Cost_per_box],"NA",0)</f>
        <v>8.43</v>
      </c>
      <c r="N3772">
        <f>shipments[[#This Row],[Boxes]]*shipments[[#This Row],[Cost Per Box]]</f>
        <v>2065.35</v>
      </c>
      <c r="O3772">
        <f>shipments[[#This Row],[Sales Amount]]-shipments[[#This Row],[Total Cost]]</f>
        <v>132.90000000000009</v>
      </c>
      <c r="P3772" s="9">
        <f>shipments[[#This Row],[Profit]]/shipments[[#This Row],[Sales Amount]]</f>
        <v>6.0457181849198266E-2</v>
      </c>
    </row>
    <row r="3773" spans="1:16" x14ac:dyDescent="1">
      <c r="A3773" t="s">
        <v>3815</v>
      </c>
      <c r="B3773" t="s">
        <v>8044</v>
      </c>
      <c r="C3773" t="s">
        <v>8027</v>
      </c>
      <c r="D3773" t="s">
        <v>8032</v>
      </c>
      <c r="E3773" s="1">
        <v>45489</v>
      </c>
      <c r="F3773">
        <v>13205.25</v>
      </c>
      <c r="G3773">
        <v>1201</v>
      </c>
      <c r="H3773" t="s">
        <v>17</v>
      </c>
      <c r="I3773" t="str">
        <f>_xlfn.XLOOKUP(shipments[[#This Row],[SPID]],people[SPID],people[Sales_person],"NA",0)</f>
        <v>Brien Boise</v>
      </c>
      <c r="J3773">
        <f>YEAR(shipments[[#This Row],[Shipdate]])</f>
        <v>2024</v>
      </c>
      <c r="K3773">
        <f>MONTH(shipments[[#This Row],[Shipdate]])</f>
        <v>7</v>
      </c>
      <c r="L3773" t="str">
        <f>TEXT(shipments[[#This Row],[Shipdate]],"mmmm")</f>
        <v>July</v>
      </c>
      <c r="M3773">
        <f>_xlfn.XLOOKUP(shipments[[#This Row],[PID]],products[PID],products[Cost_per_box],"NA",0)</f>
        <v>6.8</v>
      </c>
      <c r="N3773">
        <f>shipments[[#This Row],[Boxes]]*shipments[[#This Row],[Cost Per Box]]</f>
        <v>8166.8</v>
      </c>
      <c r="O3773">
        <f>shipments[[#This Row],[Sales Amount]]-shipments[[#This Row],[Total Cost]]</f>
        <v>5038.45</v>
      </c>
      <c r="P3773" s="9">
        <f>shipments[[#This Row],[Profit]]/shipments[[#This Row],[Sales Amount]]</f>
        <v>0.38154900513053519</v>
      </c>
    </row>
    <row r="3774" spans="1:16" x14ac:dyDescent="1">
      <c r="A3774" t="s">
        <v>3816</v>
      </c>
      <c r="B3774" t="s">
        <v>8044</v>
      </c>
      <c r="C3774" t="s">
        <v>8027</v>
      </c>
      <c r="D3774" t="s">
        <v>8033</v>
      </c>
      <c r="E3774" s="1">
        <v>44992</v>
      </c>
      <c r="F3774">
        <v>2313</v>
      </c>
      <c r="G3774">
        <v>290</v>
      </c>
      <c r="H3774" t="s">
        <v>6</v>
      </c>
      <c r="I3774" t="str">
        <f>_xlfn.XLOOKUP(shipments[[#This Row],[SPID]],people[SPID],people[Sales_person],"NA",0)</f>
        <v>Brien Boise</v>
      </c>
      <c r="J3774">
        <f>YEAR(shipments[[#This Row],[Shipdate]])</f>
        <v>2023</v>
      </c>
      <c r="K3774">
        <f>MONTH(shipments[[#This Row],[Shipdate]])</f>
        <v>3</v>
      </c>
      <c r="L3774" t="str">
        <f>TEXT(shipments[[#This Row],[Shipdate]],"mmmm")</f>
        <v>March</v>
      </c>
      <c r="M3774">
        <f>_xlfn.XLOOKUP(shipments[[#This Row],[PID]],products[PID],products[Cost_per_box],"NA",0)</f>
        <v>6.8</v>
      </c>
      <c r="N3774">
        <f>shipments[[#This Row],[Boxes]]*shipments[[#This Row],[Cost Per Box]]</f>
        <v>1972</v>
      </c>
      <c r="O3774">
        <f>shipments[[#This Row],[Sales Amount]]-shipments[[#This Row],[Total Cost]]</f>
        <v>341</v>
      </c>
      <c r="P3774" s="9">
        <f>shipments[[#This Row],[Profit]]/shipments[[#This Row],[Sales Amount]]</f>
        <v>0.1474275832252486</v>
      </c>
    </row>
    <row r="3775" spans="1:16" x14ac:dyDescent="1">
      <c r="A3775" t="s">
        <v>3817</v>
      </c>
      <c r="B3775" t="s">
        <v>8044</v>
      </c>
      <c r="C3775" t="s">
        <v>8027</v>
      </c>
      <c r="D3775" t="s">
        <v>8035</v>
      </c>
      <c r="E3775" s="1">
        <v>45565</v>
      </c>
      <c r="F3775">
        <v>7431.75</v>
      </c>
      <c r="G3775">
        <v>744</v>
      </c>
      <c r="H3775" t="s">
        <v>25</v>
      </c>
      <c r="I3775" t="str">
        <f>_xlfn.XLOOKUP(shipments[[#This Row],[SPID]],people[SPID],people[Sales_person],"NA",0)</f>
        <v>Brien Boise</v>
      </c>
      <c r="J3775">
        <f>YEAR(shipments[[#This Row],[Shipdate]])</f>
        <v>2024</v>
      </c>
      <c r="K3775">
        <f>MONTH(shipments[[#This Row],[Shipdate]])</f>
        <v>9</v>
      </c>
      <c r="L3775" t="str">
        <f>TEXT(shipments[[#This Row],[Shipdate]],"mmmm")</f>
        <v>September</v>
      </c>
      <c r="M3775">
        <f>_xlfn.XLOOKUP(shipments[[#This Row],[PID]],products[PID],products[Cost_per_box],"NA",0)</f>
        <v>6.8</v>
      </c>
      <c r="N3775">
        <f>shipments[[#This Row],[Boxes]]*shipments[[#This Row],[Cost Per Box]]</f>
        <v>5059.2</v>
      </c>
      <c r="O3775">
        <f>shipments[[#This Row],[Sales Amount]]-shipments[[#This Row],[Total Cost]]</f>
        <v>2372.5500000000002</v>
      </c>
      <c r="P3775" s="9">
        <f>shipments[[#This Row],[Profit]]/shipments[[#This Row],[Sales Amount]]</f>
        <v>0.31924513068927241</v>
      </c>
    </row>
    <row r="3776" spans="1:16" x14ac:dyDescent="1">
      <c r="A3776" t="s">
        <v>3818</v>
      </c>
      <c r="B3776" t="s">
        <v>8044</v>
      </c>
      <c r="C3776" t="s">
        <v>8028</v>
      </c>
      <c r="D3776" t="s">
        <v>8032</v>
      </c>
      <c r="E3776" s="1">
        <v>45160</v>
      </c>
      <c r="F3776">
        <v>6111</v>
      </c>
      <c r="G3776">
        <v>236</v>
      </c>
      <c r="H3776" t="s">
        <v>39</v>
      </c>
      <c r="I3776" t="str">
        <f>_xlfn.XLOOKUP(shipments[[#This Row],[SPID]],people[SPID],people[Sales_person],"NA",0)</f>
        <v>Brien Boise</v>
      </c>
      <c r="J3776">
        <f>YEAR(shipments[[#This Row],[Shipdate]])</f>
        <v>2023</v>
      </c>
      <c r="K3776">
        <f>MONTH(shipments[[#This Row],[Shipdate]])</f>
        <v>8</v>
      </c>
      <c r="L3776" t="str">
        <f>TEXT(shipments[[#This Row],[Shipdate]],"mmmm")</f>
        <v>August</v>
      </c>
      <c r="M3776">
        <f>_xlfn.XLOOKUP(shipments[[#This Row],[PID]],products[PID],products[Cost_per_box],"NA",0)</f>
        <v>5.04</v>
      </c>
      <c r="N3776">
        <f>shipments[[#This Row],[Boxes]]*shipments[[#This Row],[Cost Per Box]]</f>
        <v>1189.44</v>
      </c>
      <c r="O3776">
        <f>shipments[[#This Row],[Sales Amount]]-shipments[[#This Row],[Total Cost]]</f>
        <v>4921.5599999999995</v>
      </c>
      <c r="P3776" s="9">
        <f>shipments[[#This Row],[Profit]]/shipments[[#This Row],[Sales Amount]]</f>
        <v>0.805360824742268</v>
      </c>
    </row>
    <row r="3777" spans="1:16" x14ac:dyDescent="1">
      <c r="A3777" t="s">
        <v>3819</v>
      </c>
      <c r="B3777" t="s">
        <v>8044</v>
      </c>
      <c r="C3777" t="s">
        <v>8029</v>
      </c>
      <c r="D3777" t="s">
        <v>8036</v>
      </c>
      <c r="E3777" s="1">
        <v>45287</v>
      </c>
      <c r="F3777">
        <v>1588.5</v>
      </c>
      <c r="G3777">
        <v>177</v>
      </c>
      <c r="H3777" t="s">
        <v>6</v>
      </c>
      <c r="I3777" t="str">
        <f>_xlfn.XLOOKUP(shipments[[#This Row],[SPID]],people[SPID],people[Sales_person],"NA",0)</f>
        <v>Brien Boise</v>
      </c>
      <c r="J3777">
        <f>YEAR(shipments[[#This Row],[Shipdate]])</f>
        <v>2023</v>
      </c>
      <c r="K3777">
        <f>MONTH(shipments[[#This Row],[Shipdate]])</f>
        <v>12</v>
      </c>
      <c r="L3777" t="str">
        <f>TEXT(shipments[[#This Row],[Shipdate]],"mmmm")</f>
        <v>December</v>
      </c>
      <c r="M3777">
        <f>_xlfn.XLOOKUP(shipments[[#This Row],[PID]],products[PID],products[Cost_per_box],"NA",0)</f>
        <v>2.76</v>
      </c>
      <c r="N3777">
        <f>shipments[[#This Row],[Boxes]]*shipments[[#This Row],[Cost Per Box]]</f>
        <v>488.52</v>
      </c>
      <c r="O3777">
        <f>shipments[[#This Row],[Sales Amount]]-shipments[[#This Row],[Total Cost]]</f>
        <v>1099.98</v>
      </c>
      <c r="P3777" s="9">
        <f>shipments[[#This Row],[Profit]]/shipments[[#This Row],[Sales Amount]]</f>
        <v>0.69246458923512744</v>
      </c>
    </row>
    <row r="3778" spans="1:16" x14ac:dyDescent="1">
      <c r="A3778" t="s">
        <v>3820</v>
      </c>
      <c r="B3778" t="s">
        <v>8044</v>
      </c>
      <c r="C3778" t="s">
        <v>8029</v>
      </c>
      <c r="D3778" t="s">
        <v>8037</v>
      </c>
      <c r="E3778" s="1">
        <v>45377</v>
      </c>
      <c r="F3778">
        <v>3021.75</v>
      </c>
      <c r="G3778">
        <v>336</v>
      </c>
      <c r="H3778" t="s">
        <v>6</v>
      </c>
      <c r="I3778" t="str">
        <f>_xlfn.XLOOKUP(shipments[[#This Row],[SPID]],people[SPID],people[Sales_person],"NA",0)</f>
        <v>Brien Boise</v>
      </c>
      <c r="J3778">
        <f>YEAR(shipments[[#This Row],[Shipdate]])</f>
        <v>2024</v>
      </c>
      <c r="K3778">
        <f>MONTH(shipments[[#This Row],[Shipdate]])</f>
        <v>3</v>
      </c>
      <c r="L3778" t="str">
        <f>TEXT(shipments[[#This Row],[Shipdate]],"mmmm")</f>
        <v>March</v>
      </c>
      <c r="M3778">
        <f>_xlfn.XLOOKUP(shipments[[#This Row],[PID]],products[PID],products[Cost_per_box],"NA",0)</f>
        <v>2.76</v>
      </c>
      <c r="N3778">
        <f>shipments[[#This Row],[Boxes]]*shipments[[#This Row],[Cost Per Box]]</f>
        <v>927.3599999999999</v>
      </c>
      <c r="O3778">
        <f>shipments[[#This Row],[Sales Amount]]-shipments[[#This Row],[Total Cost]]</f>
        <v>2094.3900000000003</v>
      </c>
      <c r="P3778" s="9">
        <f>shipments[[#This Row],[Profit]]/shipments[[#This Row],[Sales Amount]]</f>
        <v>0.69310498883097549</v>
      </c>
    </row>
    <row r="3779" spans="1:16" x14ac:dyDescent="1">
      <c r="A3779" t="s">
        <v>3821</v>
      </c>
      <c r="B3779" t="s">
        <v>8044</v>
      </c>
      <c r="C3779" t="s">
        <v>8029</v>
      </c>
      <c r="D3779" t="s">
        <v>8032</v>
      </c>
      <c r="E3779" s="1">
        <v>45510</v>
      </c>
      <c r="F3779">
        <v>5589</v>
      </c>
      <c r="G3779">
        <v>509</v>
      </c>
      <c r="H3779" t="s">
        <v>39</v>
      </c>
      <c r="I3779" t="str">
        <f>_xlfn.XLOOKUP(shipments[[#This Row],[SPID]],people[SPID],people[Sales_person],"NA",0)</f>
        <v>Brien Boise</v>
      </c>
      <c r="J3779">
        <f>YEAR(shipments[[#This Row],[Shipdate]])</f>
        <v>2024</v>
      </c>
      <c r="K3779">
        <f>MONTH(shipments[[#This Row],[Shipdate]])</f>
        <v>8</v>
      </c>
      <c r="L3779" t="str">
        <f>TEXT(shipments[[#This Row],[Shipdate]],"mmmm")</f>
        <v>August</v>
      </c>
      <c r="M3779">
        <f>_xlfn.XLOOKUP(shipments[[#This Row],[PID]],products[PID],products[Cost_per_box],"NA",0)</f>
        <v>2.76</v>
      </c>
      <c r="N3779">
        <f>shipments[[#This Row],[Boxes]]*shipments[[#This Row],[Cost Per Box]]</f>
        <v>1404.84</v>
      </c>
      <c r="O3779">
        <f>shipments[[#This Row],[Sales Amount]]-shipments[[#This Row],[Total Cost]]</f>
        <v>4184.16</v>
      </c>
      <c r="P3779" s="9">
        <f>shipments[[#This Row],[Profit]]/shipments[[#This Row],[Sales Amount]]</f>
        <v>0.74864197530864196</v>
      </c>
    </row>
    <row r="3780" spans="1:16" x14ac:dyDescent="1">
      <c r="A3780" t="s">
        <v>3822</v>
      </c>
      <c r="B3780" t="s">
        <v>8044</v>
      </c>
      <c r="C3780" t="s">
        <v>8030</v>
      </c>
      <c r="D3780" t="s">
        <v>8032</v>
      </c>
      <c r="E3780" s="1">
        <v>45310</v>
      </c>
      <c r="F3780">
        <v>5292</v>
      </c>
      <c r="G3780">
        <v>530</v>
      </c>
      <c r="H3780" t="s">
        <v>6</v>
      </c>
      <c r="I3780" t="str">
        <f>_xlfn.XLOOKUP(shipments[[#This Row],[SPID]],people[SPID],people[Sales_person],"NA",0)</f>
        <v>Brien Boise</v>
      </c>
      <c r="J3780">
        <f>YEAR(shipments[[#This Row],[Shipdate]])</f>
        <v>2024</v>
      </c>
      <c r="K3780">
        <f>MONTH(shipments[[#This Row],[Shipdate]])</f>
        <v>1</v>
      </c>
      <c r="L3780" t="str">
        <f>TEXT(shipments[[#This Row],[Shipdate]],"mmmm")</f>
        <v>January</v>
      </c>
      <c r="M3780">
        <f>_xlfn.XLOOKUP(shipments[[#This Row],[PID]],products[PID],products[Cost_per_box],"NA",0)</f>
        <v>3.32</v>
      </c>
      <c r="N3780">
        <f>shipments[[#This Row],[Boxes]]*shipments[[#This Row],[Cost Per Box]]</f>
        <v>1759.6</v>
      </c>
      <c r="O3780">
        <f>shipments[[#This Row],[Sales Amount]]-shipments[[#This Row],[Total Cost]]</f>
        <v>3532.4</v>
      </c>
      <c r="P3780" s="9">
        <f>shipments[[#This Row],[Profit]]/shipments[[#This Row],[Sales Amount]]</f>
        <v>0.66749811035525319</v>
      </c>
    </row>
    <row r="3781" spans="1:16" x14ac:dyDescent="1">
      <c r="A3781" t="s">
        <v>3823</v>
      </c>
      <c r="B3781" t="s">
        <v>8044</v>
      </c>
      <c r="C3781" t="s">
        <v>8030</v>
      </c>
      <c r="D3781" t="s">
        <v>8037</v>
      </c>
      <c r="E3781" s="1">
        <v>45091</v>
      </c>
      <c r="F3781">
        <v>4164.75</v>
      </c>
      <c r="G3781">
        <v>379</v>
      </c>
      <c r="H3781" t="s">
        <v>6</v>
      </c>
      <c r="I3781" t="str">
        <f>_xlfn.XLOOKUP(shipments[[#This Row],[SPID]],people[SPID],people[Sales_person],"NA",0)</f>
        <v>Brien Boise</v>
      </c>
      <c r="J3781">
        <f>YEAR(shipments[[#This Row],[Shipdate]])</f>
        <v>2023</v>
      </c>
      <c r="K3781">
        <f>MONTH(shipments[[#This Row],[Shipdate]])</f>
        <v>6</v>
      </c>
      <c r="L3781" t="str">
        <f>TEXT(shipments[[#This Row],[Shipdate]],"mmmm")</f>
        <v>June</v>
      </c>
      <c r="M3781">
        <f>_xlfn.XLOOKUP(shipments[[#This Row],[PID]],products[PID],products[Cost_per_box],"NA",0)</f>
        <v>3.32</v>
      </c>
      <c r="N3781">
        <f>shipments[[#This Row],[Boxes]]*shipments[[#This Row],[Cost Per Box]]</f>
        <v>1258.28</v>
      </c>
      <c r="O3781">
        <f>shipments[[#This Row],[Sales Amount]]-shipments[[#This Row],[Total Cost]]</f>
        <v>2906.4700000000003</v>
      </c>
      <c r="P3781" s="9">
        <f>shipments[[#This Row],[Profit]]/shipments[[#This Row],[Sales Amount]]</f>
        <v>0.69787382195810077</v>
      </c>
    </row>
    <row r="3782" spans="1:16" x14ac:dyDescent="1">
      <c r="A3782" t="s">
        <v>3824</v>
      </c>
      <c r="B3782" t="s">
        <v>8044</v>
      </c>
      <c r="C3782" t="s">
        <v>8030</v>
      </c>
      <c r="D3782" t="s">
        <v>8037</v>
      </c>
      <c r="E3782" s="1">
        <v>45259</v>
      </c>
      <c r="F3782">
        <v>7137</v>
      </c>
      <c r="G3782">
        <v>649</v>
      </c>
      <c r="H3782" t="s">
        <v>6</v>
      </c>
      <c r="I3782" t="str">
        <f>_xlfn.XLOOKUP(shipments[[#This Row],[SPID]],people[SPID],people[Sales_person],"NA",0)</f>
        <v>Brien Boise</v>
      </c>
      <c r="J3782">
        <f>YEAR(shipments[[#This Row],[Shipdate]])</f>
        <v>2023</v>
      </c>
      <c r="K3782">
        <f>MONTH(shipments[[#This Row],[Shipdate]])</f>
        <v>11</v>
      </c>
      <c r="L3782" t="str">
        <f>TEXT(shipments[[#This Row],[Shipdate]],"mmmm")</f>
        <v>November</v>
      </c>
      <c r="M3782">
        <f>_xlfn.XLOOKUP(shipments[[#This Row],[PID]],products[PID],products[Cost_per_box],"NA",0)</f>
        <v>3.32</v>
      </c>
      <c r="N3782">
        <f>shipments[[#This Row],[Boxes]]*shipments[[#This Row],[Cost Per Box]]</f>
        <v>2154.6799999999998</v>
      </c>
      <c r="O3782">
        <f>shipments[[#This Row],[Sales Amount]]-shipments[[#This Row],[Total Cost]]</f>
        <v>4982.32</v>
      </c>
      <c r="P3782" s="9">
        <f>shipments[[#This Row],[Profit]]/shipments[[#This Row],[Sales Amount]]</f>
        <v>0.698097239736584</v>
      </c>
    </row>
    <row r="3783" spans="1:16" x14ac:dyDescent="1">
      <c r="A3783" t="s">
        <v>3825</v>
      </c>
      <c r="B3783" t="s">
        <v>8044</v>
      </c>
      <c r="C3783" t="s">
        <v>8031</v>
      </c>
      <c r="D3783" t="s">
        <v>8036</v>
      </c>
      <c r="E3783" s="1">
        <v>45531</v>
      </c>
      <c r="F3783">
        <v>6700.5</v>
      </c>
      <c r="G3783">
        <v>336</v>
      </c>
      <c r="H3783" t="s">
        <v>17</v>
      </c>
      <c r="I3783" t="str">
        <f>_xlfn.XLOOKUP(shipments[[#This Row],[SPID]],people[SPID],people[Sales_person],"NA",0)</f>
        <v>Brien Boise</v>
      </c>
      <c r="J3783">
        <f>YEAR(shipments[[#This Row],[Shipdate]])</f>
        <v>2024</v>
      </c>
      <c r="K3783">
        <f>MONTH(shipments[[#This Row],[Shipdate]])</f>
        <v>8</v>
      </c>
      <c r="L3783" t="str">
        <f>TEXT(shipments[[#This Row],[Shipdate]],"mmmm")</f>
        <v>August</v>
      </c>
      <c r="M3783">
        <f>_xlfn.XLOOKUP(shipments[[#This Row],[PID]],products[PID],products[Cost_per_box],"NA",0)</f>
        <v>2.65</v>
      </c>
      <c r="N3783">
        <f>shipments[[#This Row],[Boxes]]*shipments[[#This Row],[Cost Per Box]]</f>
        <v>890.4</v>
      </c>
      <c r="O3783">
        <f>shipments[[#This Row],[Sales Amount]]-shipments[[#This Row],[Total Cost]]</f>
        <v>5810.1</v>
      </c>
      <c r="P3783" s="9">
        <f>shipments[[#This Row],[Profit]]/shipments[[#This Row],[Sales Amount]]</f>
        <v>0.86711439444817562</v>
      </c>
    </row>
    <row r="3784" spans="1:16" x14ac:dyDescent="1">
      <c r="A3784" t="s">
        <v>3826</v>
      </c>
      <c r="B3784" t="s">
        <v>8044</v>
      </c>
      <c r="C3784" t="s">
        <v>8031</v>
      </c>
      <c r="D3784" t="s">
        <v>8036</v>
      </c>
      <c r="E3784" s="1">
        <v>45484</v>
      </c>
      <c r="F3784">
        <v>4029.75</v>
      </c>
      <c r="G3784">
        <v>202</v>
      </c>
      <c r="H3784" t="s">
        <v>17</v>
      </c>
      <c r="I3784" t="str">
        <f>_xlfn.XLOOKUP(shipments[[#This Row],[SPID]],people[SPID],people[Sales_person],"NA",0)</f>
        <v>Brien Boise</v>
      </c>
      <c r="J3784">
        <f>YEAR(shipments[[#This Row],[Shipdate]])</f>
        <v>2024</v>
      </c>
      <c r="K3784">
        <f>MONTH(shipments[[#This Row],[Shipdate]])</f>
        <v>7</v>
      </c>
      <c r="L3784" t="str">
        <f>TEXT(shipments[[#This Row],[Shipdate]],"mmmm")</f>
        <v>July</v>
      </c>
      <c r="M3784">
        <f>_xlfn.XLOOKUP(shipments[[#This Row],[PID]],products[PID],products[Cost_per_box],"NA",0)</f>
        <v>2.65</v>
      </c>
      <c r="N3784">
        <f>shipments[[#This Row],[Boxes]]*shipments[[#This Row],[Cost Per Box]]</f>
        <v>535.29999999999995</v>
      </c>
      <c r="O3784">
        <f>shipments[[#This Row],[Sales Amount]]-shipments[[#This Row],[Total Cost]]</f>
        <v>3494.45</v>
      </c>
      <c r="P3784" s="9">
        <f>shipments[[#This Row],[Profit]]/shipments[[#This Row],[Sales Amount]]</f>
        <v>0.86716297537068054</v>
      </c>
    </row>
    <row r="3785" spans="1:16" x14ac:dyDescent="1">
      <c r="A3785" t="s">
        <v>3827</v>
      </c>
      <c r="B3785" t="s">
        <v>8044</v>
      </c>
      <c r="C3785" t="s">
        <v>8010</v>
      </c>
      <c r="D3785" t="s">
        <v>8035</v>
      </c>
      <c r="E3785" s="1">
        <v>45226</v>
      </c>
      <c r="F3785">
        <v>4963.5</v>
      </c>
      <c r="G3785">
        <v>382</v>
      </c>
      <c r="H3785" t="s">
        <v>6</v>
      </c>
      <c r="I3785" t="str">
        <f>_xlfn.XLOOKUP(shipments[[#This Row],[SPID]],people[SPID],people[Sales_person],"NA",0)</f>
        <v>Brien Boise</v>
      </c>
      <c r="J3785">
        <f>YEAR(shipments[[#This Row],[Shipdate]])</f>
        <v>2023</v>
      </c>
      <c r="K3785">
        <f>MONTH(shipments[[#This Row],[Shipdate]])</f>
        <v>10</v>
      </c>
      <c r="L3785" t="str">
        <f>TEXT(shipments[[#This Row],[Shipdate]],"mmmm")</f>
        <v>October</v>
      </c>
      <c r="M3785">
        <f>_xlfn.XLOOKUP(shipments[[#This Row],[PID]],products[PID],products[Cost_per_box],"NA",0)</f>
        <v>5.26</v>
      </c>
      <c r="N3785">
        <f>shipments[[#This Row],[Boxes]]*shipments[[#This Row],[Cost Per Box]]</f>
        <v>2009.32</v>
      </c>
      <c r="O3785">
        <f>shipments[[#This Row],[Sales Amount]]-shipments[[#This Row],[Total Cost]]</f>
        <v>2954.1800000000003</v>
      </c>
      <c r="P3785" s="9">
        <f>shipments[[#This Row],[Profit]]/shipments[[#This Row],[Sales Amount]]</f>
        <v>0.59518081998589711</v>
      </c>
    </row>
    <row r="3786" spans="1:16" x14ac:dyDescent="1">
      <c r="A3786" t="s">
        <v>3828</v>
      </c>
      <c r="B3786" t="s">
        <v>8044</v>
      </c>
      <c r="C3786" t="s">
        <v>8012</v>
      </c>
      <c r="D3786" t="s">
        <v>8033</v>
      </c>
      <c r="E3786" s="1">
        <v>45002</v>
      </c>
      <c r="F3786">
        <v>13608</v>
      </c>
      <c r="G3786">
        <v>1238</v>
      </c>
      <c r="H3786" t="s">
        <v>6</v>
      </c>
      <c r="I3786" t="str">
        <f>_xlfn.XLOOKUP(shipments[[#This Row],[SPID]],people[SPID],people[Sales_person],"NA",0)</f>
        <v>Brien Boise</v>
      </c>
      <c r="J3786">
        <f>YEAR(shipments[[#This Row],[Shipdate]])</f>
        <v>2023</v>
      </c>
      <c r="K3786">
        <f>MONTH(shipments[[#This Row],[Shipdate]])</f>
        <v>3</v>
      </c>
      <c r="L3786" t="str">
        <f>TEXT(shipments[[#This Row],[Shipdate]],"mmmm")</f>
        <v>March</v>
      </c>
      <c r="M3786">
        <f>_xlfn.XLOOKUP(shipments[[#This Row],[PID]],products[PID],products[Cost_per_box],"NA",0)</f>
        <v>5.15</v>
      </c>
      <c r="N3786">
        <f>shipments[[#This Row],[Boxes]]*shipments[[#This Row],[Cost Per Box]]</f>
        <v>6375.7000000000007</v>
      </c>
      <c r="O3786">
        <f>shipments[[#This Row],[Sales Amount]]-shipments[[#This Row],[Total Cost]]</f>
        <v>7232.2999999999993</v>
      </c>
      <c r="P3786" s="9">
        <f>shipments[[#This Row],[Profit]]/shipments[[#This Row],[Sales Amount]]</f>
        <v>0.5314741328630217</v>
      </c>
    </row>
    <row r="3787" spans="1:16" x14ac:dyDescent="1">
      <c r="A3787" t="s">
        <v>3829</v>
      </c>
      <c r="B3787" t="s">
        <v>8044</v>
      </c>
      <c r="C3787" t="s">
        <v>8012</v>
      </c>
      <c r="D3787" t="s">
        <v>8037</v>
      </c>
      <c r="E3787" s="1">
        <v>45250</v>
      </c>
      <c r="F3787">
        <v>1008</v>
      </c>
      <c r="G3787">
        <v>112</v>
      </c>
      <c r="H3787" t="s">
        <v>6</v>
      </c>
      <c r="I3787" t="str">
        <f>_xlfn.XLOOKUP(shipments[[#This Row],[SPID]],people[SPID],people[Sales_person],"NA",0)</f>
        <v>Brien Boise</v>
      </c>
      <c r="J3787">
        <f>YEAR(shipments[[#This Row],[Shipdate]])</f>
        <v>2023</v>
      </c>
      <c r="K3787">
        <f>MONTH(shipments[[#This Row],[Shipdate]])</f>
        <v>11</v>
      </c>
      <c r="L3787" t="str">
        <f>TEXT(shipments[[#This Row],[Shipdate]],"mmmm")</f>
        <v>November</v>
      </c>
      <c r="M3787">
        <f>_xlfn.XLOOKUP(shipments[[#This Row],[PID]],products[PID],products[Cost_per_box],"NA",0)</f>
        <v>5.15</v>
      </c>
      <c r="N3787">
        <f>shipments[[#This Row],[Boxes]]*shipments[[#This Row],[Cost Per Box]]</f>
        <v>576.80000000000007</v>
      </c>
      <c r="O3787">
        <f>shipments[[#This Row],[Sales Amount]]-shipments[[#This Row],[Total Cost]]</f>
        <v>431.19999999999993</v>
      </c>
      <c r="P3787" s="9">
        <f>shipments[[#This Row],[Profit]]/shipments[[#This Row],[Sales Amount]]</f>
        <v>0.4277777777777777</v>
      </c>
    </row>
    <row r="3788" spans="1:16" x14ac:dyDescent="1">
      <c r="A3788" t="s">
        <v>3830</v>
      </c>
      <c r="B3788" t="s">
        <v>8044</v>
      </c>
      <c r="C3788" t="s">
        <v>8013</v>
      </c>
      <c r="D3788" t="s">
        <v>8037</v>
      </c>
      <c r="E3788" s="1">
        <v>45258</v>
      </c>
      <c r="F3788">
        <v>10746</v>
      </c>
      <c r="G3788">
        <v>1344</v>
      </c>
      <c r="H3788" t="s">
        <v>39</v>
      </c>
      <c r="I3788" t="str">
        <f>_xlfn.XLOOKUP(shipments[[#This Row],[SPID]],people[SPID],people[Sales_person],"NA",0)</f>
        <v>Brien Boise</v>
      </c>
      <c r="J3788">
        <f>YEAR(shipments[[#This Row],[Shipdate]])</f>
        <v>2023</v>
      </c>
      <c r="K3788">
        <f>MONTH(shipments[[#This Row],[Shipdate]])</f>
        <v>11</v>
      </c>
      <c r="L3788" t="str">
        <f>TEXT(shipments[[#This Row],[Shipdate]],"mmmm")</f>
        <v>November</v>
      </c>
      <c r="M3788">
        <f>_xlfn.XLOOKUP(shipments[[#This Row],[PID]],products[PID],products[Cost_per_box],"NA",0)</f>
        <v>3.85</v>
      </c>
      <c r="N3788">
        <f>shipments[[#This Row],[Boxes]]*shipments[[#This Row],[Cost Per Box]]</f>
        <v>5174.4000000000005</v>
      </c>
      <c r="O3788">
        <f>shipments[[#This Row],[Sales Amount]]-shipments[[#This Row],[Total Cost]]</f>
        <v>5571.5999999999995</v>
      </c>
      <c r="P3788" s="9">
        <f>shipments[[#This Row],[Profit]]/shipments[[#This Row],[Sales Amount]]</f>
        <v>0.51848129536571741</v>
      </c>
    </row>
    <row r="3789" spans="1:16" x14ac:dyDescent="1">
      <c r="A3789" t="s">
        <v>3831</v>
      </c>
      <c r="B3789" t="s">
        <v>8044</v>
      </c>
      <c r="C3789" t="s">
        <v>8013</v>
      </c>
      <c r="D3789" t="s">
        <v>8037</v>
      </c>
      <c r="E3789" s="1">
        <v>45378</v>
      </c>
      <c r="F3789">
        <v>3674.25</v>
      </c>
      <c r="G3789">
        <v>735</v>
      </c>
      <c r="H3789" t="s">
        <v>6</v>
      </c>
      <c r="I3789" t="str">
        <f>_xlfn.XLOOKUP(shipments[[#This Row],[SPID]],people[SPID],people[Sales_person],"NA",0)</f>
        <v>Brien Boise</v>
      </c>
      <c r="J3789">
        <f>YEAR(shipments[[#This Row],[Shipdate]])</f>
        <v>2024</v>
      </c>
      <c r="K3789">
        <f>MONTH(shipments[[#This Row],[Shipdate]])</f>
        <v>3</v>
      </c>
      <c r="L3789" t="str">
        <f>TEXT(shipments[[#This Row],[Shipdate]],"mmmm")</f>
        <v>March</v>
      </c>
      <c r="M3789">
        <f>_xlfn.XLOOKUP(shipments[[#This Row],[PID]],products[PID],products[Cost_per_box],"NA",0)</f>
        <v>3.85</v>
      </c>
      <c r="N3789">
        <f>shipments[[#This Row],[Boxes]]*shipments[[#This Row],[Cost Per Box]]</f>
        <v>2829.75</v>
      </c>
      <c r="O3789">
        <f>shipments[[#This Row],[Sales Amount]]-shipments[[#This Row],[Total Cost]]</f>
        <v>844.5</v>
      </c>
      <c r="P3789" s="9">
        <f>shipments[[#This Row],[Profit]]/shipments[[#This Row],[Sales Amount]]</f>
        <v>0.22984282506634007</v>
      </c>
    </row>
    <row r="3790" spans="1:16" x14ac:dyDescent="1">
      <c r="A3790" t="s">
        <v>3832</v>
      </c>
      <c r="B3790" t="s">
        <v>8044</v>
      </c>
      <c r="C3790" t="s">
        <v>8013</v>
      </c>
      <c r="D3790" t="s">
        <v>8033</v>
      </c>
      <c r="E3790" s="1">
        <v>45027</v>
      </c>
      <c r="F3790">
        <v>1878.75</v>
      </c>
      <c r="G3790">
        <v>209</v>
      </c>
      <c r="H3790" t="s">
        <v>6</v>
      </c>
      <c r="I3790" t="str">
        <f>_xlfn.XLOOKUP(shipments[[#This Row],[SPID]],people[SPID],people[Sales_person],"NA",0)</f>
        <v>Brien Boise</v>
      </c>
      <c r="J3790">
        <f>YEAR(shipments[[#This Row],[Shipdate]])</f>
        <v>2023</v>
      </c>
      <c r="K3790">
        <f>MONTH(shipments[[#This Row],[Shipdate]])</f>
        <v>4</v>
      </c>
      <c r="L3790" t="str">
        <f>TEXT(shipments[[#This Row],[Shipdate]],"mmmm")</f>
        <v>April</v>
      </c>
      <c r="M3790">
        <f>_xlfn.XLOOKUP(shipments[[#This Row],[PID]],products[PID],products[Cost_per_box],"NA",0)</f>
        <v>3.85</v>
      </c>
      <c r="N3790">
        <f>shipments[[#This Row],[Boxes]]*shipments[[#This Row],[Cost Per Box]]</f>
        <v>804.65</v>
      </c>
      <c r="O3790">
        <f>shipments[[#This Row],[Sales Amount]]-shipments[[#This Row],[Total Cost]]</f>
        <v>1074.0999999999999</v>
      </c>
      <c r="P3790" s="9">
        <f>shipments[[#This Row],[Profit]]/shipments[[#This Row],[Sales Amount]]</f>
        <v>0.57170991350632061</v>
      </c>
    </row>
    <row r="3791" spans="1:16" x14ac:dyDescent="1">
      <c r="A3791" t="s">
        <v>3833</v>
      </c>
      <c r="B3791" t="s">
        <v>8044</v>
      </c>
      <c r="C3791" t="s">
        <v>8014</v>
      </c>
      <c r="D3791" t="s">
        <v>8032</v>
      </c>
      <c r="E3791" s="1">
        <v>45153</v>
      </c>
      <c r="F3791">
        <v>8259.75</v>
      </c>
      <c r="G3791">
        <v>1180</v>
      </c>
      <c r="H3791" t="s">
        <v>6</v>
      </c>
      <c r="I3791" t="str">
        <f>_xlfn.XLOOKUP(shipments[[#This Row],[SPID]],people[SPID],people[Sales_person],"NA",0)</f>
        <v>Brien Boise</v>
      </c>
      <c r="J3791">
        <f>YEAR(shipments[[#This Row],[Shipdate]])</f>
        <v>2023</v>
      </c>
      <c r="K3791">
        <f>MONTH(shipments[[#This Row],[Shipdate]])</f>
        <v>8</v>
      </c>
      <c r="L3791" t="str">
        <f>TEXT(shipments[[#This Row],[Shipdate]],"mmmm")</f>
        <v>August</v>
      </c>
      <c r="M3791">
        <f>_xlfn.XLOOKUP(shipments[[#This Row],[PID]],products[PID],products[Cost_per_box],"NA",0)</f>
        <v>5.72</v>
      </c>
      <c r="N3791">
        <f>shipments[[#This Row],[Boxes]]*shipments[[#This Row],[Cost Per Box]]</f>
        <v>6749.5999999999995</v>
      </c>
      <c r="O3791">
        <f>shipments[[#This Row],[Sales Amount]]-shipments[[#This Row],[Total Cost]]</f>
        <v>1510.1500000000005</v>
      </c>
      <c r="P3791" s="9">
        <f>shipments[[#This Row],[Profit]]/shipments[[#This Row],[Sales Amount]]</f>
        <v>0.1828324101819063</v>
      </c>
    </row>
    <row r="3792" spans="1:16" x14ac:dyDescent="1">
      <c r="A3792" t="s">
        <v>3834</v>
      </c>
      <c r="B3792" t="s">
        <v>8044</v>
      </c>
      <c r="C3792" t="s">
        <v>8014</v>
      </c>
      <c r="D3792" t="s">
        <v>8036</v>
      </c>
      <c r="E3792" s="1">
        <v>44957</v>
      </c>
      <c r="F3792">
        <v>4639.5</v>
      </c>
      <c r="G3792">
        <v>774</v>
      </c>
      <c r="H3792" t="s">
        <v>6</v>
      </c>
      <c r="I3792" t="str">
        <f>_xlfn.XLOOKUP(shipments[[#This Row],[SPID]],people[SPID],people[Sales_person],"NA",0)</f>
        <v>Brien Boise</v>
      </c>
      <c r="J3792">
        <f>YEAR(shipments[[#This Row],[Shipdate]])</f>
        <v>2023</v>
      </c>
      <c r="K3792">
        <f>MONTH(shipments[[#This Row],[Shipdate]])</f>
        <v>1</v>
      </c>
      <c r="L3792" t="str">
        <f>TEXT(shipments[[#This Row],[Shipdate]],"mmmm")</f>
        <v>January</v>
      </c>
      <c r="M3792">
        <f>_xlfn.XLOOKUP(shipments[[#This Row],[PID]],products[PID],products[Cost_per_box],"NA",0)</f>
        <v>5.72</v>
      </c>
      <c r="N3792">
        <f>shipments[[#This Row],[Boxes]]*shipments[[#This Row],[Cost Per Box]]</f>
        <v>4427.28</v>
      </c>
      <c r="O3792">
        <f>shipments[[#This Row],[Sales Amount]]-shipments[[#This Row],[Total Cost]]</f>
        <v>212.22000000000025</v>
      </c>
      <c r="P3792" s="9">
        <f>shipments[[#This Row],[Profit]]/shipments[[#This Row],[Sales Amount]]</f>
        <v>4.5741998060135847E-2</v>
      </c>
    </row>
    <row r="3793" spans="1:16" x14ac:dyDescent="1">
      <c r="A3793" t="s">
        <v>3835</v>
      </c>
      <c r="B3793" t="s">
        <v>8044</v>
      </c>
      <c r="C3793" t="s">
        <v>8014</v>
      </c>
      <c r="D3793" t="s">
        <v>8037</v>
      </c>
      <c r="E3793" s="1">
        <v>45243</v>
      </c>
      <c r="F3793">
        <v>2252.25</v>
      </c>
      <c r="G3793">
        <v>322</v>
      </c>
      <c r="H3793" t="s">
        <v>6</v>
      </c>
      <c r="I3793" t="str">
        <f>_xlfn.XLOOKUP(shipments[[#This Row],[SPID]],people[SPID],people[Sales_person],"NA",0)</f>
        <v>Brien Boise</v>
      </c>
      <c r="J3793">
        <f>YEAR(shipments[[#This Row],[Shipdate]])</f>
        <v>2023</v>
      </c>
      <c r="K3793">
        <f>MONTH(shipments[[#This Row],[Shipdate]])</f>
        <v>11</v>
      </c>
      <c r="L3793" t="str">
        <f>TEXT(shipments[[#This Row],[Shipdate]],"mmmm")</f>
        <v>November</v>
      </c>
      <c r="M3793">
        <f>_xlfn.XLOOKUP(shipments[[#This Row],[PID]],products[PID],products[Cost_per_box],"NA",0)</f>
        <v>5.72</v>
      </c>
      <c r="N3793">
        <f>shipments[[#This Row],[Boxes]]*shipments[[#This Row],[Cost Per Box]]</f>
        <v>1841.84</v>
      </c>
      <c r="O3793">
        <f>shipments[[#This Row],[Sales Amount]]-shipments[[#This Row],[Total Cost]]</f>
        <v>410.41000000000008</v>
      </c>
      <c r="P3793" s="9">
        <f>shipments[[#This Row],[Profit]]/shipments[[#This Row],[Sales Amount]]</f>
        <v>0.18222222222222226</v>
      </c>
    </row>
    <row r="3794" spans="1:16" x14ac:dyDescent="1">
      <c r="A3794" t="s">
        <v>3836</v>
      </c>
      <c r="B3794" t="s">
        <v>8044</v>
      </c>
      <c r="C3794" t="s">
        <v>8015</v>
      </c>
      <c r="D3794" t="s">
        <v>8032</v>
      </c>
      <c r="E3794" s="1">
        <v>45392</v>
      </c>
      <c r="F3794">
        <v>6493.5</v>
      </c>
      <c r="G3794">
        <v>271</v>
      </c>
      <c r="H3794" t="s">
        <v>6</v>
      </c>
      <c r="I3794" t="str">
        <f>_xlfn.XLOOKUP(shipments[[#This Row],[SPID]],people[SPID],people[Sales_person],"NA",0)</f>
        <v>Brien Boise</v>
      </c>
      <c r="J3794">
        <f>YEAR(shipments[[#This Row],[Shipdate]])</f>
        <v>2024</v>
      </c>
      <c r="K3794">
        <f>MONTH(shipments[[#This Row],[Shipdate]])</f>
        <v>4</v>
      </c>
      <c r="L3794" t="str">
        <f>TEXT(shipments[[#This Row],[Shipdate]],"mmmm")</f>
        <v>April</v>
      </c>
      <c r="M3794">
        <f>_xlfn.XLOOKUP(shipments[[#This Row],[PID]],products[PID],products[Cost_per_box],"NA",0)</f>
        <v>6.31</v>
      </c>
      <c r="N3794">
        <f>shipments[[#This Row],[Boxes]]*shipments[[#This Row],[Cost Per Box]]</f>
        <v>1710.01</v>
      </c>
      <c r="O3794">
        <f>shipments[[#This Row],[Sales Amount]]-shipments[[#This Row],[Total Cost]]</f>
        <v>4783.49</v>
      </c>
      <c r="P3794" s="9">
        <f>shipments[[#This Row],[Profit]]/shipments[[#This Row],[Sales Amount]]</f>
        <v>0.73665819665819665</v>
      </c>
    </row>
    <row r="3795" spans="1:16" x14ac:dyDescent="1">
      <c r="A3795" t="s">
        <v>3837</v>
      </c>
      <c r="B3795" t="s">
        <v>8044</v>
      </c>
      <c r="C3795" t="s">
        <v>8015</v>
      </c>
      <c r="D3795" t="s">
        <v>8037</v>
      </c>
      <c r="E3795" s="1">
        <v>45103</v>
      </c>
      <c r="F3795">
        <v>391.5</v>
      </c>
      <c r="G3795">
        <v>16</v>
      </c>
      <c r="H3795" t="s">
        <v>6</v>
      </c>
      <c r="I3795" t="str">
        <f>_xlfn.XLOOKUP(shipments[[#This Row],[SPID]],people[SPID],people[Sales_person],"NA",0)</f>
        <v>Brien Boise</v>
      </c>
      <c r="J3795">
        <f>YEAR(shipments[[#This Row],[Shipdate]])</f>
        <v>2023</v>
      </c>
      <c r="K3795">
        <f>MONTH(shipments[[#This Row],[Shipdate]])</f>
        <v>6</v>
      </c>
      <c r="L3795" t="str">
        <f>TEXT(shipments[[#This Row],[Shipdate]],"mmmm")</f>
        <v>June</v>
      </c>
      <c r="M3795">
        <f>_xlfn.XLOOKUP(shipments[[#This Row],[PID]],products[PID],products[Cost_per_box],"NA",0)</f>
        <v>6.31</v>
      </c>
      <c r="N3795">
        <f>shipments[[#This Row],[Boxes]]*shipments[[#This Row],[Cost Per Box]]</f>
        <v>100.96</v>
      </c>
      <c r="O3795">
        <f>shipments[[#This Row],[Sales Amount]]-shipments[[#This Row],[Total Cost]]</f>
        <v>290.54000000000002</v>
      </c>
      <c r="P3795" s="9">
        <f>shipments[[#This Row],[Profit]]/shipments[[#This Row],[Sales Amount]]</f>
        <v>0.74212005108556833</v>
      </c>
    </row>
    <row r="3796" spans="1:16" x14ac:dyDescent="1">
      <c r="A3796" t="s">
        <v>3838</v>
      </c>
      <c r="B3796" t="s">
        <v>8044</v>
      </c>
      <c r="C3796" t="s">
        <v>8015</v>
      </c>
      <c r="D3796" t="s">
        <v>8032</v>
      </c>
      <c r="E3796" s="1">
        <v>45208</v>
      </c>
      <c r="F3796">
        <v>5352.75</v>
      </c>
      <c r="G3796">
        <v>192</v>
      </c>
      <c r="H3796" t="s">
        <v>6</v>
      </c>
      <c r="I3796" t="str">
        <f>_xlfn.XLOOKUP(shipments[[#This Row],[SPID]],people[SPID],people[Sales_person],"NA",0)</f>
        <v>Brien Boise</v>
      </c>
      <c r="J3796">
        <f>YEAR(shipments[[#This Row],[Shipdate]])</f>
        <v>2023</v>
      </c>
      <c r="K3796">
        <f>MONTH(shipments[[#This Row],[Shipdate]])</f>
        <v>10</v>
      </c>
      <c r="L3796" t="str">
        <f>TEXT(shipments[[#This Row],[Shipdate]],"mmmm")</f>
        <v>October</v>
      </c>
      <c r="M3796">
        <f>_xlfn.XLOOKUP(shipments[[#This Row],[PID]],products[PID],products[Cost_per_box],"NA",0)</f>
        <v>6.31</v>
      </c>
      <c r="N3796">
        <f>shipments[[#This Row],[Boxes]]*shipments[[#This Row],[Cost Per Box]]</f>
        <v>1211.52</v>
      </c>
      <c r="O3796">
        <f>shipments[[#This Row],[Sales Amount]]-shipments[[#This Row],[Total Cost]]</f>
        <v>4141.2299999999996</v>
      </c>
      <c r="P3796" s="9">
        <f>shipments[[#This Row],[Profit]]/shipments[[#This Row],[Sales Amount]]</f>
        <v>0.77366400448367656</v>
      </c>
    </row>
    <row r="3797" spans="1:16" x14ac:dyDescent="1">
      <c r="A3797" t="s">
        <v>3839</v>
      </c>
      <c r="B3797" t="s">
        <v>8044</v>
      </c>
      <c r="C3797" t="s">
        <v>8016</v>
      </c>
      <c r="D3797" t="s">
        <v>8036</v>
      </c>
      <c r="E3797" s="1">
        <v>45323</v>
      </c>
      <c r="F3797">
        <v>4565.25</v>
      </c>
      <c r="G3797">
        <v>170</v>
      </c>
      <c r="H3797" t="s">
        <v>6</v>
      </c>
      <c r="I3797" t="str">
        <f>_xlfn.XLOOKUP(shipments[[#This Row],[SPID]],people[SPID],people[Sales_person],"NA",0)</f>
        <v>Brien Boise</v>
      </c>
      <c r="J3797">
        <f>YEAR(shipments[[#This Row],[Shipdate]])</f>
        <v>2024</v>
      </c>
      <c r="K3797">
        <f>MONTH(shipments[[#This Row],[Shipdate]])</f>
        <v>2</v>
      </c>
      <c r="L3797" t="str">
        <f>TEXT(shipments[[#This Row],[Shipdate]],"mmmm")</f>
        <v>February</v>
      </c>
      <c r="M3797">
        <f>_xlfn.XLOOKUP(shipments[[#This Row],[PID]],products[PID],products[Cost_per_box],"NA",0)</f>
        <v>9.94</v>
      </c>
      <c r="N3797">
        <f>shipments[[#This Row],[Boxes]]*shipments[[#This Row],[Cost Per Box]]</f>
        <v>1689.8</v>
      </c>
      <c r="O3797">
        <f>shipments[[#This Row],[Sales Amount]]-shipments[[#This Row],[Total Cost]]</f>
        <v>2875.45</v>
      </c>
      <c r="P3797" s="9">
        <f>shipments[[#This Row],[Profit]]/shipments[[#This Row],[Sales Amount]]</f>
        <v>0.62985597721921027</v>
      </c>
    </row>
    <row r="3798" spans="1:16" x14ac:dyDescent="1">
      <c r="A3798" t="s">
        <v>3840</v>
      </c>
      <c r="B3798" t="s">
        <v>8044</v>
      </c>
      <c r="C3798" t="s">
        <v>8017</v>
      </c>
      <c r="D3798" t="s">
        <v>8037</v>
      </c>
      <c r="E3798" s="1">
        <v>45266</v>
      </c>
      <c r="F3798">
        <v>9839.25</v>
      </c>
      <c r="G3798">
        <v>547</v>
      </c>
      <c r="H3798" t="s">
        <v>6</v>
      </c>
      <c r="I3798" t="str">
        <f>_xlfn.XLOOKUP(shipments[[#This Row],[SPID]],people[SPID],people[Sales_person],"NA",0)</f>
        <v>Brien Boise</v>
      </c>
      <c r="J3798">
        <f>YEAR(shipments[[#This Row],[Shipdate]])</f>
        <v>2023</v>
      </c>
      <c r="K3798">
        <f>MONTH(shipments[[#This Row],[Shipdate]])</f>
        <v>12</v>
      </c>
      <c r="L3798" t="str">
        <f>TEXT(shipments[[#This Row],[Shipdate]],"mmmm")</f>
        <v>December</v>
      </c>
      <c r="M3798">
        <f>_xlfn.XLOOKUP(shipments[[#This Row],[PID]],products[PID],products[Cost_per_box],"NA",0)</f>
        <v>7.73</v>
      </c>
      <c r="N3798">
        <f>shipments[[#This Row],[Boxes]]*shipments[[#This Row],[Cost Per Box]]</f>
        <v>4228.3100000000004</v>
      </c>
      <c r="O3798">
        <f>shipments[[#This Row],[Sales Amount]]-shipments[[#This Row],[Total Cost]]</f>
        <v>5610.94</v>
      </c>
      <c r="P3798" s="9">
        <f>shipments[[#This Row],[Profit]]/shipments[[#This Row],[Sales Amount]]</f>
        <v>0.57026094468582456</v>
      </c>
    </row>
    <row r="3799" spans="1:16" x14ac:dyDescent="1">
      <c r="A3799" t="s">
        <v>3841</v>
      </c>
      <c r="B3799" t="s">
        <v>8044</v>
      </c>
      <c r="C3799" t="s">
        <v>8017</v>
      </c>
      <c r="D3799" t="s">
        <v>8036</v>
      </c>
      <c r="E3799" s="1">
        <v>45534</v>
      </c>
      <c r="F3799">
        <v>6063.75</v>
      </c>
      <c r="G3799">
        <v>276</v>
      </c>
      <c r="H3799" t="s">
        <v>17</v>
      </c>
      <c r="I3799" t="str">
        <f>_xlfn.XLOOKUP(shipments[[#This Row],[SPID]],people[SPID],people[Sales_person],"NA",0)</f>
        <v>Brien Boise</v>
      </c>
      <c r="J3799">
        <f>YEAR(shipments[[#This Row],[Shipdate]])</f>
        <v>2024</v>
      </c>
      <c r="K3799">
        <f>MONTH(shipments[[#This Row],[Shipdate]])</f>
        <v>8</v>
      </c>
      <c r="L3799" t="str">
        <f>TEXT(shipments[[#This Row],[Shipdate]],"mmmm")</f>
        <v>August</v>
      </c>
      <c r="M3799">
        <f>_xlfn.XLOOKUP(shipments[[#This Row],[PID]],products[PID],products[Cost_per_box],"NA",0)</f>
        <v>7.73</v>
      </c>
      <c r="N3799">
        <f>shipments[[#This Row],[Boxes]]*shipments[[#This Row],[Cost Per Box]]</f>
        <v>2133.48</v>
      </c>
      <c r="O3799">
        <f>shipments[[#This Row],[Sales Amount]]-shipments[[#This Row],[Total Cost]]</f>
        <v>3930.27</v>
      </c>
      <c r="P3799" s="9">
        <f>shipments[[#This Row],[Profit]]/shipments[[#This Row],[Sales Amount]]</f>
        <v>0.64815831787260358</v>
      </c>
    </row>
    <row r="3800" spans="1:16" x14ac:dyDescent="1">
      <c r="A3800" t="s">
        <v>3842</v>
      </c>
      <c r="B3800" t="s">
        <v>8044</v>
      </c>
      <c r="C3800" t="s">
        <v>8017</v>
      </c>
      <c r="D3800" t="s">
        <v>8037</v>
      </c>
      <c r="E3800" s="1">
        <v>45475</v>
      </c>
      <c r="F3800">
        <v>6741</v>
      </c>
      <c r="G3800">
        <v>321</v>
      </c>
      <c r="H3800" t="s">
        <v>17</v>
      </c>
      <c r="I3800" t="str">
        <f>_xlfn.XLOOKUP(shipments[[#This Row],[SPID]],people[SPID],people[Sales_person],"NA",0)</f>
        <v>Brien Boise</v>
      </c>
      <c r="J3800">
        <f>YEAR(shipments[[#This Row],[Shipdate]])</f>
        <v>2024</v>
      </c>
      <c r="K3800">
        <f>MONTH(shipments[[#This Row],[Shipdate]])</f>
        <v>7</v>
      </c>
      <c r="L3800" t="str">
        <f>TEXT(shipments[[#This Row],[Shipdate]],"mmmm")</f>
        <v>July</v>
      </c>
      <c r="M3800">
        <f>_xlfn.XLOOKUP(shipments[[#This Row],[PID]],products[PID],products[Cost_per_box],"NA",0)</f>
        <v>7.73</v>
      </c>
      <c r="N3800">
        <f>shipments[[#This Row],[Boxes]]*shipments[[#This Row],[Cost Per Box]]</f>
        <v>2481.33</v>
      </c>
      <c r="O3800">
        <f>shipments[[#This Row],[Sales Amount]]-shipments[[#This Row],[Total Cost]]</f>
        <v>4259.67</v>
      </c>
      <c r="P3800" s="9">
        <f>shipments[[#This Row],[Profit]]/shipments[[#This Row],[Sales Amount]]</f>
        <v>0.63190476190476197</v>
      </c>
    </row>
    <row r="3801" spans="1:16" x14ac:dyDescent="1">
      <c r="A3801" t="s">
        <v>3843</v>
      </c>
      <c r="B3801" t="s">
        <v>8044</v>
      </c>
      <c r="C3801" t="s">
        <v>8018</v>
      </c>
      <c r="D3801" t="s">
        <v>8033</v>
      </c>
      <c r="E3801" s="1">
        <v>45275</v>
      </c>
      <c r="F3801">
        <v>8221.5</v>
      </c>
      <c r="G3801">
        <v>412</v>
      </c>
      <c r="H3801" t="s">
        <v>6</v>
      </c>
      <c r="I3801" t="str">
        <f>_xlfn.XLOOKUP(shipments[[#This Row],[SPID]],people[SPID],people[Sales_person],"NA",0)</f>
        <v>Brien Boise</v>
      </c>
      <c r="J3801">
        <f>YEAR(shipments[[#This Row],[Shipdate]])</f>
        <v>2023</v>
      </c>
      <c r="K3801">
        <f>MONTH(shipments[[#This Row],[Shipdate]])</f>
        <v>12</v>
      </c>
      <c r="L3801" t="str">
        <f>TEXT(shipments[[#This Row],[Shipdate]],"mmmm")</f>
        <v>December</v>
      </c>
      <c r="M3801">
        <f>_xlfn.XLOOKUP(shipments[[#This Row],[PID]],products[PID],products[Cost_per_box],"NA",0)</f>
        <v>3.68</v>
      </c>
      <c r="N3801">
        <f>shipments[[#This Row],[Boxes]]*shipments[[#This Row],[Cost Per Box]]</f>
        <v>1516.16</v>
      </c>
      <c r="O3801">
        <f>shipments[[#This Row],[Sales Amount]]-shipments[[#This Row],[Total Cost]]</f>
        <v>6705.34</v>
      </c>
      <c r="P3801" s="9">
        <f>shipments[[#This Row],[Profit]]/shipments[[#This Row],[Sales Amount]]</f>
        <v>0.81558596363194069</v>
      </c>
    </row>
    <row r="3802" spans="1:16" x14ac:dyDescent="1">
      <c r="A3802" t="s">
        <v>3844</v>
      </c>
      <c r="B3802" t="s">
        <v>8044</v>
      </c>
      <c r="C3802" t="s">
        <v>8019</v>
      </c>
      <c r="D3802" t="s">
        <v>8033</v>
      </c>
      <c r="E3802" s="1">
        <v>45245</v>
      </c>
      <c r="F3802">
        <v>2949.75</v>
      </c>
      <c r="G3802">
        <v>197</v>
      </c>
      <c r="H3802" t="s">
        <v>6</v>
      </c>
      <c r="I3802" t="str">
        <f>_xlfn.XLOOKUP(shipments[[#This Row],[SPID]],people[SPID],people[Sales_person],"NA",0)</f>
        <v>Brien Boise</v>
      </c>
      <c r="J3802">
        <f>YEAR(shipments[[#This Row],[Shipdate]])</f>
        <v>2023</v>
      </c>
      <c r="K3802">
        <f>MONTH(shipments[[#This Row],[Shipdate]])</f>
        <v>11</v>
      </c>
      <c r="L3802" t="str">
        <f>TEXT(shipments[[#This Row],[Shipdate]],"mmmm")</f>
        <v>November</v>
      </c>
      <c r="M3802">
        <f>_xlfn.XLOOKUP(shipments[[#This Row],[PID]],products[PID],products[Cost_per_box],"NA",0)</f>
        <v>8.2200000000000006</v>
      </c>
      <c r="N3802">
        <f>shipments[[#This Row],[Boxes]]*shipments[[#This Row],[Cost Per Box]]</f>
        <v>1619.3400000000001</v>
      </c>
      <c r="O3802">
        <f>shipments[[#This Row],[Sales Amount]]-shipments[[#This Row],[Total Cost]]</f>
        <v>1330.4099999999999</v>
      </c>
      <c r="P3802" s="9">
        <f>shipments[[#This Row],[Profit]]/shipments[[#This Row],[Sales Amount]]</f>
        <v>0.45102466310704292</v>
      </c>
    </row>
    <row r="3803" spans="1:16" x14ac:dyDescent="1">
      <c r="A3803" t="s">
        <v>3845</v>
      </c>
      <c r="B3803" t="s">
        <v>8044</v>
      </c>
      <c r="C3803" t="s">
        <v>8019</v>
      </c>
      <c r="D3803" t="s">
        <v>8035</v>
      </c>
      <c r="E3803" s="1">
        <v>45035</v>
      </c>
      <c r="F3803">
        <v>4108.5</v>
      </c>
      <c r="G3803">
        <v>343</v>
      </c>
      <c r="H3803" t="s">
        <v>6</v>
      </c>
      <c r="I3803" t="str">
        <f>_xlfn.XLOOKUP(shipments[[#This Row],[SPID]],people[SPID],people[Sales_person],"NA",0)</f>
        <v>Brien Boise</v>
      </c>
      <c r="J3803">
        <f>YEAR(shipments[[#This Row],[Shipdate]])</f>
        <v>2023</v>
      </c>
      <c r="K3803">
        <f>MONTH(shipments[[#This Row],[Shipdate]])</f>
        <v>4</v>
      </c>
      <c r="L3803" t="str">
        <f>TEXT(shipments[[#This Row],[Shipdate]],"mmmm")</f>
        <v>April</v>
      </c>
      <c r="M3803">
        <f>_xlfn.XLOOKUP(shipments[[#This Row],[PID]],products[PID],products[Cost_per_box],"NA",0)</f>
        <v>8.2200000000000006</v>
      </c>
      <c r="N3803">
        <f>shipments[[#This Row],[Boxes]]*shipments[[#This Row],[Cost Per Box]]</f>
        <v>2819.46</v>
      </c>
      <c r="O3803">
        <f>shipments[[#This Row],[Sales Amount]]-shipments[[#This Row],[Total Cost]]</f>
        <v>1289.04</v>
      </c>
      <c r="P3803" s="9">
        <f>shipments[[#This Row],[Profit]]/shipments[[#This Row],[Sales Amount]]</f>
        <v>0.31374954362906171</v>
      </c>
    </row>
    <row r="3804" spans="1:16" x14ac:dyDescent="1">
      <c r="A3804" t="s">
        <v>3846</v>
      </c>
      <c r="B3804" t="s">
        <v>8044</v>
      </c>
      <c r="C3804" t="s">
        <v>8019</v>
      </c>
      <c r="D3804" t="s">
        <v>8032</v>
      </c>
      <c r="E3804" s="1">
        <v>45330</v>
      </c>
      <c r="F3804">
        <v>510.75</v>
      </c>
      <c r="G3804">
        <v>32</v>
      </c>
      <c r="H3804" t="s">
        <v>6</v>
      </c>
      <c r="I3804" t="str">
        <f>_xlfn.XLOOKUP(shipments[[#This Row],[SPID]],people[SPID],people[Sales_person],"NA",0)</f>
        <v>Brien Boise</v>
      </c>
      <c r="J3804">
        <f>YEAR(shipments[[#This Row],[Shipdate]])</f>
        <v>2024</v>
      </c>
      <c r="K3804">
        <f>MONTH(shipments[[#This Row],[Shipdate]])</f>
        <v>2</v>
      </c>
      <c r="L3804" t="str">
        <f>TEXT(shipments[[#This Row],[Shipdate]],"mmmm")</f>
        <v>February</v>
      </c>
      <c r="M3804">
        <f>_xlfn.XLOOKUP(shipments[[#This Row],[PID]],products[PID],products[Cost_per_box],"NA",0)</f>
        <v>8.2200000000000006</v>
      </c>
      <c r="N3804">
        <f>shipments[[#This Row],[Boxes]]*shipments[[#This Row],[Cost Per Box]]</f>
        <v>263.04000000000002</v>
      </c>
      <c r="O3804">
        <f>shipments[[#This Row],[Sales Amount]]-shipments[[#This Row],[Total Cost]]</f>
        <v>247.70999999999998</v>
      </c>
      <c r="P3804" s="9">
        <f>shipments[[#This Row],[Profit]]/shipments[[#This Row],[Sales Amount]]</f>
        <v>0.48499265785609391</v>
      </c>
    </row>
    <row r="3805" spans="1:16" x14ac:dyDescent="1">
      <c r="A3805" t="s">
        <v>3847</v>
      </c>
      <c r="B3805" t="s">
        <v>8044</v>
      </c>
      <c r="C3805" t="s">
        <v>8019</v>
      </c>
      <c r="D3805" t="s">
        <v>8035</v>
      </c>
      <c r="E3805" s="1">
        <v>44965</v>
      </c>
      <c r="F3805">
        <v>7299</v>
      </c>
      <c r="G3805">
        <v>487</v>
      </c>
      <c r="H3805" t="s">
        <v>6</v>
      </c>
      <c r="I3805" t="str">
        <f>_xlfn.XLOOKUP(shipments[[#This Row],[SPID]],people[SPID],people[Sales_person],"NA",0)</f>
        <v>Brien Boise</v>
      </c>
      <c r="J3805">
        <f>YEAR(shipments[[#This Row],[Shipdate]])</f>
        <v>2023</v>
      </c>
      <c r="K3805">
        <f>MONTH(shipments[[#This Row],[Shipdate]])</f>
        <v>2</v>
      </c>
      <c r="L3805" t="str">
        <f>TEXT(shipments[[#This Row],[Shipdate]],"mmmm")</f>
        <v>February</v>
      </c>
      <c r="M3805">
        <f>_xlfn.XLOOKUP(shipments[[#This Row],[PID]],products[PID],products[Cost_per_box],"NA",0)</f>
        <v>8.2200000000000006</v>
      </c>
      <c r="N3805">
        <f>shipments[[#This Row],[Boxes]]*shipments[[#This Row],[Cost Per Box]]</f>
        <v>4003.1400000000003</v>
      </c>
      <c r="O3805">
        <f>shipments[[#This Row],[Sales Amount]]-shipments[[#This Row],[Total Cost]]</f>
        <v>3295.8599999999997</v>
      </c>
      <c r="P3805" s="9">
        <f>shipments[[#This Row],[Profit]]/shipments[[#This Row],[Sales Amount]]</f>
        <v>0.45154952733251125</v>
      </c>
    </row>
    <row r="3806" spans="1:16" x14ac:dyDescent="1">
      <c r="A3806" t="s">
        <v>3848</v>
      </c>
      <c r="B3806" t="s">
        <v>8044</v>
      </c>
      <c r="C3806" t="s">
        <v>8019</v>
      </c>
      <c r="D3806" t="s">
        <v>8037</v>
      </c>
      <c r="E3806" s="1">
        <v>45301</v>
      </c>
      <c r="F3806">
        <v>3512.25</v>
      </c>
      <c r="G3806">
        <v>235</v>
      </c>
      <c r="H3806" t="s">
        <v>6</v>
      </c>
      <c r="I3806" t="str">
        <f>_xlfn.XLOOKUP(shipments[[#This Row],[SPID]],people[SPID],people[Sales_person],"NA",0)</f>
        <v>Brien Boise</v>
      </c>
      <c r="J3806">
        <f>YEAR(shipments[[#This Row],[Shipdate]])</f>
        <v>2024</v>
      </c>
      <c r="K3806">
        <f>MONTH(shipments[[#This Row],[Shipdate]])</f>
        <v>1</v>
      </c>
      <c r="L3806" t="str">
        <f>TEXT(shipments[[#This Row],[Shipdate]],"mmmm")</f>
        <v>January</v>
      </c>
      <c r="M3806">
        <f>_xlfn.XLOOKUP(shipments[[#This Row],[PID]],products[PID],products[Cost_per_box],"NA",0)</f>
        <v>8.2200000000000006</v>
      </c>
      <c r="N3806">
        <f>shipments[[#This Row],[Boxes]]*shipments[[#This Row],[Cost Per Box]]</f>
        <v>1931.7</v>
      </c>
      <c r="O3806">
        <f>shipments[[#This Row],[Sales Amount]]-shipments[[#This Row],[Total Cost]]</f>
        <v>1580.55</v>
      </c>
      <c r="P3806" s="9">
        <f>shipments[[#This Row],[Profit]]/shipments[[#This Row],[Sales Amount]]</f>
        <v>0.45001067691650648</v>
      </c>
    </row>
    <row r="3807" spans="1:16" x14ac:dyDescent="1">
      <c r="A3807" t="s">
        <v>3849</v>
      </c>
      <c r="B3807" t="s">
        <v>8044</v>
      </c>
      <c r="C3807" t="s">
        <v>8019</v>
      </c>
      <c r="D3807" t="s">
        <v>8037</v>
      </c>
      <c r="E3807" s="1">
        <v>45518</v>
      </c>
      <c r="F3807">
        <v>1507.5</v>
      </c>
      <c r="G3807">
        <v>95</v>
      </c>
      <c r="H3807" t="s">
        <v>17</v>
      </c>
      <c r="I3807" t="str">
        <f>_xlfn.XLOOKUP(shipments[[#This Row],[SPID]],people[SPID],people[Sales_person],"NA",0)</f>
        <v>Brien Boise</v>
      </c>
      <c r="J3807">
        <f>YEAR(shipments[[#This Row],[Shipdate]])</f>
        <v>2024</v>
      </c>
      <c r="K3807">
        <f>MONTH(shipments[[#This Row],[Shipdate]])</f>
        <v>8</v>
      </c>
      <c r="L3807" t="str">
        <f>TEXT(shipments[[#This Row],[Shipdate]],"mmmm")</f>
        <v>August</v>
      </c>
      <c r="M3807">
        <f>_xlfn.XLOOKUP(shipments[[#This Row],[PID]],products[PID],products[Cost_per_box],"NA",0)</f>
        <v>8.2200000000000006</v>
      </c>
      <c r="N3807">
        <f>shipments[[#This Row],[Boxes]]*shipments[[#This Row],[Cost Per Box]]</f>
        <v>780.90000000000009</v>
      </c>
      <c r="O3807">
        <f>shipments[[#This Row],[Sales Amount]]-shipments[[#This Row],[Total Cost]]</f>
        <v>726.59999999999991</v>
      </c>
      <c r="P3807" s="9">
        <f>shipments[[#This Row],[Profit]]/shipments[[#This Row],[Sales Amount]]</f>
        <v>0.48199004975124371</v>
      </c>
    </row>
    <row r="3808" spans="1:16" x14ac:dyDescent="1">
      <c r="A3808" t="s">
        <v>3850</v>
      </c>
      <c r="B3808" t="s">
        <v>8044</v>
      </c>
      <c r="C3808" t="s">
        <v>8019</v>
      </c>
      <c r="D3808" t="s">
        <v>8033</v>
      </c>
      <c r="E3808" s="1">
        <v>45357</v>
      </c>
      <c r="F3808">
        <v>2232</v>
      </c>
      <c r="G3808">
        <v>149</v>
      </c>
      <c r="H3808" t="s">
        <v>6</v>
      </c>
      <c r="I3808" t="str">
        <f>_xlfn.XLOOKUP(shipments[[#This Row],[SPID]],people[SPID],people[Sales_person],"NA",0)</f>
        <v>Brien Boise</v>
      </c>
      <c r="J3808">
        <f>YEAR(shipments[[#This Row],[Shipdate]])</f>
        <v>2024</v>
      </c>
      <c r="K3808">
        <f>MONTH(shipments[[#This Row],[Shipdate]])</f>
        <v>3</v>
      </c>
      <c r="L3808" t="str">
        <f>TEXT(shipments[[#This Row],[Shipdate]],"mmmm")</f>
        <v>March</v>
      </c>
      <c r="M3808">
        <f>_xlfn.XLOOKUP(shipments[[#This Row],[PID]],products[PID],products[Cost_per_box],"NA",0)</f>
        <v>8.2200000000000006</v>
      </c>
      <c r="N3808">
        <f>shipments[[#This Row],[Boxes]]*shipments[[#This Row],[Cost Per Box]]</f>
        <v>1224.7800000000002</v>
      </c>
      <c r="O3808">
        <f>shipments[[#This Row],[Sales Amount]]-shipments[[#This Row],[Total Cost]]</f>
        <v>1007.2199999999998</v>
      </c>
      <c r="P3808" s="9">
        <f>shipments[[#This Row],[Profit]]/shipments[[#This Row],[Sales Amount]]</f>
        <v>0.45126344086021497</v>
      </c>
    </row>
    <row r="3809" spans="1:16" x14ac:dyDescent="1">
      <c r="A3809" t="s">
        <v>3851</v>
      </c>
      <c r="B3809" t="s">
        <v>8044</v>
      </c>
      <c r="C3809" t="s">
        <v>8021</v>
      </c>
      <c r="D3809" t="s">
        <v>8037</v>
      </c>
      <c r="E3809" s="1">
        <v>44991</v>
      </c>
      <c r="F3809">
        <v>4959</v>
      </c>
      <c r="G3809">
        <v>355</v>
      </c>
      <c r="H3809" t="s">
        <v>6</v>
      </c>
      <c r="I3809" t="str">
        <f>_xlfn.XLOOKUP(shipments[[#This Row],[SPID]],people[SPID],people[Sales_person],"NA",0)</f>
        <v>Brien Boise</v>
      </c>
      <c r="J3809">
        <f>YEAR(shipments[[#This Row],[Shipdate]])</f>
        <v>2023</v>
      </c>
      <c r="K3809">
        <f>MONTH(shipments[[#This Row],[Shipdate]])</f>
        <v>3</v>
      </c>
      <c r="L3809" t="str">
        <f>TEXT(shipments[[#This Row],[Shipdate]],"mmmm")</f>
        <v>March</v>
      </c>
      <c r="M3809">
        <f>_xlfn.XLOOKUP(shipments[[#This Row],[PID]],products[PID],products[Cost_per_box],"NA",0)</f>
        <v>4.74</v>
      </c>
      <c r="N3809">
        <f>shipments[[#This Row],[Boxes]]*shipments[[#This Row],[Cost Per Box]]</f>
        <v>1682.7</v>
      </c>
      <c r="O3809">
        <f>shipments[[#This Row],[Sales Amount]]-shipments[[#This Row],[Total Cost]]</f>
        <v>3276.3</v>
      </c>
      <c r="P3809" s="9">
        <f>shipments[[#This Row],[Profit]]/shipments[[#This Row],[Sales Amount]]</f>
        <v>0.66067755595886268</v>
      </c>
    </row>
    <row r="3810" spans="1:16" x14ac:dyDescent="1">
      <c r="A3810" t="s">
        <v>3852</v>
      </c>
      <c r="B3810" t="s">
        <v>8044</v>
      </c>
      <c r="C3810" t="s">
        <v>8021</v>
      </c>
      <c r="D3810" t="s">
        <v>8037</v>
      </c>
      <c r="E3810" s="1">
        <v>45334</v>
      </c>
      <c r="F3810">
        <v>7863.75</v>
      </c>
      <c r="G3810">
        <v>605</v>
      </c>
      <c r="H3810" t="s">
        <v>6</v>
      </c>
      <c r="I3810" t="str">
        <f>_xlfn.XLOOKUP(shipments[[#This Row],[SPID]],people[SPID],people[Sales_person],"NA",0)</f>
        <v>Brien Boise</v>
      </c>
      <c r="J3810">
        <f>YEAR(shipments[[#This Row],[Shipdate]])</f>
        <v>2024</v>
      </c>
      <c r="K3810">
        <f>MONTH(shipments[[#This Row],[Shipdate]])</f>
        <v>2</v>
      </c>
      <c r="L3810" t="str">
        <f>TEXT(shipments[[#This Row],[Shipdate]],"mmmm")</f>
        <v>February</v>
      </c>
      <c r="M3810">
        <f>_xlfn.XLOOKUP(shipments[[#This Row],[PID]],products[PID],products[Cost_per_box],"NA",0)</f>
        <v>4.74</v>
      </c>
      <c r="N3810">
        <f>shipments[[#This Row],[Boxes]]*shipments[[#This Row],[Cost Per Box]]</f>
        <v>2867.7000000000003</v>
      </c>
      <c r="O3810">
        <f>shipments[[#This Row],[Sales Amount]]-shipments[[#This Row],[Total Cost]]</f>
        <v>4996.0499999999993</v>
      </c>
      <c r="P3810" s="9">
        <f>shipments[[#This Row],[Profit]]/shipments[[#This Row],[Sales Amount]]</f>
        <v>0.6353266571292322</v>
      </c>
    </row>
    <row r="3811" spans="1:16" x14ac:dyDescent="1">
      <c r="A3811" t="s">
        <v>3853</v>
      </c>
      <c r="B3811" t="s">
        <v>8044</v>
      </c>
      <c r="C3811" t="s">
        <v>8022</v>
      </c>
      <c r="D3811" t="s">
        <v>8036</v>
      </c>
      <c r="E3811" s="1">
        <v>45391</v>
      </c>
      <c r="F3811">
        <v>1815.75</v>
      </c>
      <c r="G3811">
        <v>260</v>
      </c>
      <c r="H3811" t="s">
        <v>6</v>
      </c>
      <c r="I3811" t="str">
        <f>_xlfn.XLOOKUP(shipments[[#This Row],[SPID]],people[SPID],people[Sales_person],"NA",0)</f>
        <v>Brien Boise</v>
      </c>
      <c r="J3811">
        <f>YEAR(shipments[[#This Row],[Shipdate]])</f>
        <v>2024</v>
      </c>
      <c r="K3811">
        <f>MONTH(shipments[[#This Row],[Shipdate]])</f>
        <v>4</v>
      </c>
      <c r="L3811" t="str">
        <f>TEXT(shipments[[#This Row],[Shipdate]],"mmmm")</f>
        <v>April</v>
      </c>
      <c r="M3811">
        <f>_xlfn.XLOOKUP(shipments[[#This Row],[PID]],products[PID],products[Cost_per_box],"NA",0)</f>
        <v>10.51</v>
      </c>
      <c r="N3811">
        <f>shipments[[#This Row],[Boxes]]*shipments[[#This Row],[Cost Per Box]]</f>
        <v>2732.6</v>
      </c>
      <c r="O3811">
        <f>shipments[[#This Row],[Sales Amount]]-shipments[[#This Row],[Total Cost]]</f>
        <v>-916.84999999999991</v>
      </c>
      <c r="P3811" s="9">
        <f>shipments[[#This Row],[Profit]]/shipments[[#This Row],[Sales Amount]]</f>
        <v>-0.50494286107669006</v>
      </c>
    </row>
    <row r="3812" spans="1:16" x14ac:dyDescent="1">
      <c r="A3812" t="s">
        <v>3854</v>
      </c>
      <c r="B3812" t="s">
        <v>8044</v>
      </c>
      <c r="C3812" t="s">
        <v>8022</v>
      </c>
      <c r="D3812" t="s">
        <v>8037</v>
      </c>
      <c r="E3812" s="1">
        <v>45369</v>
      </c>
      <c r="F3812">
        <v>324</v>
      </c>
      <c r="G3812">
        <v>54</v>
      </c>
      <c r="H3812" t="s">
        <v>6</v>
      </c>
      <c r="I3812" t="str">
        <f>_xlfn.XLOOKUP(shipments[[#This Row],[SPID]],people[SPID],people[Sales_person],"NA",0)</f>
        <v>Brien Boise</v>
      </c>
      <c r="J3812">
        <f>YEAR(shipments[[#This Row],[Shipdate]])</f>
        <v>2024</v>
      </c>
      <c r="K3812">
        <f>MONTH(shipments[[#This Row],[Shipdate]])</f>
        <v>3</v>
      </c>
      <c r="L3812" t="str">
        <f>TEXT(shipments[[#This Row],[Shipdate]],"mmmm")</f>
        <v>March</v>
      </c>
      <c r="M3812">
        <f>_xlfn.XLOOKUP(shipments[[#This Row],[PID]],products[PID],products[Cost_per_box],"NA",0)</f>
        <v>10.51</v>
      </c>
      <c r="N3812">
        <f>shipments[[#This Row],[Boxes]]*shipments[[#This Row],[Cost Per Box]]</f>
        <v>567.54</v>
      </c>
      <c r="O3812">
        <f>shipments[[#This Row],[Sales Amount]]-shipments[[#This Row],[Total Cost]]</f>
        <v>-243.53999999999996</v>
      </c>
      <c r="P3812" s="9">
        <f>shipments[[#This Row],[Profit]]/shipments[[#This Row],[Sales Amount]]</f>
        <v>-0.75166666666666659</v>
      </c>
    </row>
    <row r="3813" spans="1:16" x14ac:dyDescent="1">
      <c r="A3813" t="s">
        <v>3855</v>
      </c>
      <c r="B3813" t="s">
        <v>8044</v>
      </c>
      <c r="C3813" t="s">
        <v>8022</v>
      </c>
      <c r="D3813" t="s">
        <v>8035</v>
      </c>
      <c r="E3813" s="1">
        <v>45002</v>
      </c>
      <c r="F3813">
        <v>8122.5</v>
      </c>
      <c r="G3813">
        <v>1354</v>
      </c>
      <c r="H3813" t="s">
        <v>6</v>
      </c>
      <c r="I3813" t="str">
        <f>_xlfn.XLOOKUP(shipments[[#This Row],[SPID]],people[SPID],people[Sales_person],"NA",0)</f>
        <v>Brien Boise</v>
      </c>
      <c r="J3813">
        <f>YEAR(shipments[[#This Row],[Shipdate]])</f>
        <v>2023</v>
      </c>
      <c r="K3813">
        <f>MONTH(shipments[[#This Row],[Shipdate]])</f>
        <v>3</v>
      </c>
      <c r="L3813" t="str">
        <f>TEXT(shipments[[#This Row],[Shipdate]],"mmmm")</f>
        <v>March</v>
      </c>
      <c r="M3813">
        <f>_xlfn.XLOOKUP(shipments[[#This Row],[PID]],products[PID],products[Cost_per_box],"NA",0)</f>
        <v>10.51</v>
      </c>
      <c r="N3813">
        <f>shipments[[#This Row],[Boxes]]*shipments[[#This Row],[Cost Per Box]]</f>
        <v>14230.539999999999</v>
      </c>
      <c r="O3813">
        <f>shipments[[#This Row],[Sales Amount]]-shipments[[#This Row],[Total Cost]]</f>
        <v>-6108.0399999999991</v>
      </c>
      <c r="P3813" s="9">
        <f>shipments[[#This Row],[Profit]]/shipments[[#This Row],[Sales Amount]]</f>
        <v>-0.75199015081563547</v>
      </c>
    </row>
    <row r="3814" spans="1:16" x14ac:dyDescent="1">
      <c r="A3814" t="s">
        <v>3856</v>
      </c>
      <c r="B3814" t="s">
        <v>8044</v>
      </c>
      <c r="C3814" t="s">
        <v>8022</v>
      </c>
      <c r="D3814" t="s">
        <v>8037</v>
      </c>
      <c r="E3814" s="1">
        <v>45294</v>
      </c>
      <c r="F3814">
        <v>7143.75</v>
      </c>
      <c r="G3814">
        <v>715</v>
      </c>
      <c r="H3814" t="s">
        <v>39</v>
      </c>
      <c r="I3814" t="str">
        <f>_xlfn.XLOOKUP(shipments[[#This Row],[SPID]],people[SPID],people[Sales_person],"NA",0)</f>
        <v>Brien Boise</v>
      </c>
      <c r="J3814">
        <f>YEAR(shipments[[#This Row],[Shipdate]])</f>
        <v>2024</v>
      </c>
      <c r="K3814">
        <f>MONTH(shipments[[#This Row],[Shipdate]])</f>
        <v>1</v>
      </c>
      <c r="L3814" t="str">
        <f>TEXT(shipments[[#This Row],[Shipdate]],"mmmm")</f>
        <v>January</v>
      </c>
      <c r="M3814">
        <f>_xlfn.XLOOKUP(shipments[[#This Row],[PID]],products[PID],products[Cost_per_box],"NA",0)</f>
        <v>10.51</v>
      </c>
      <c r="N3814">
        <f>shipments[[#This Row],[Boxes]]*shipments[[#This Row],[Cost Per Box]]</f>
        <v>7514.65</v>
      </c>
      <c r="O3814">
        <f>shipments[[#This Row],[Sales Amount]]-shipments[[#This Row],[Total Cost]]</f>
        <v>-370.89999999999964</v>
      </c>
      <c r="P3814" s="9">
        <f>shipments[[#This Row],[Profit]]/shipments[[#This Row],[Sales Amount]]</f>
        <v>-5.1919510061242291E-2</v>
      </c>
    </row>
    <row r="3815" spans="1:16" x14ac:dyDescent="1">
      <c r="A3815" t="s">
        <v>3857</v>
      </c>
      <c r="B3815" t="s">
        <v>8044</v>
      </c>
      <c r="C3815" t="s">
        <v>8022</v>
      </c>
      <c r="D3815" t="s">
        <v>8037</v>
      </c>
      <c r="E3815" s="1">
        <v>45547</v>
      </c>
      <c r="F3815">
        <v>6943.5</v>
      </c>
      <c r="G3815">
        <v>695</v>
      </c>
      <c r="H3815" t="s">
        <v>25</v>
      </c>
      <c r="I3815" t="str">
        <f>_xlfn.XLOOKUP(shipments[[#This Row],[SPID]],people[SPID],people[Sales_person],"NA",0)</f>
        <v>Brien Boise</v>
      </c>
      <c r="J3815">
        <f>YEAR(shipments[[#This Row],[Shipdate]])</f>
        <v>2024</v>
      </c>
      <c r="K3815">
        <f>MONTH(shipments[[#This Row],[Shipdate]])</f>
        <v>9</v>
      </c>
      <c r="L3815" t="str">
        <f>TEXT(shipments[[#This Row],[Shipdate]],"mmmm")</f>
        <v>September</v>
      </c>
      <c r="M3815">
        <f>_xlfn.XLOOKUP(shipments[[#This Row],[PID]],products[PID],products[Cost_per_box],"NA",0)</f>
        <v>10.51</v>
      </c>
      <c r="N3815">
        <f>shipments[[#This Row],[Boxes]]*shipments[[#This Row],[Cost Per Box]]</f>
        <v>7304.45</v>
      </c>
      <c r="O3815">
        <f>shipments[[#This Row],[Sales Amount]]-shipments[[#This Row],[Total Cost]]</f>
        <v>-360.94999999999982</v>
      </c>
      <c r="P3815" s="9">
        <f>shipments[[#This Row],[Profit]]/shipments[[#This Row],[Sales Amount]]</f>
        <v>-5.1983869806293631E-2</v>
      </c>
    </row>
    <row r="3816" spans="1:16" x14ac:dyDescent="1">
      <c r="A3816" t="s">
        <v>3858</v>
      </c>
      <c r="B3816" t="s">
        <v>8044</v>
      </c>
      <c r="C3816" t="s">
        <v>8023</v>
      </c>
      <c r="D3816" t="s">
        <v>8032</v>
      </c>
      <c r="E3816" s="1">
        <v>45453</v>
      </c>
      <c r="F3816">
        <v>3165.75</v>
      </c>
      <c r="G3816">
        <v>187</v>
      </c>
      <c r="H3816" t="s">
        <v>6</v>
      </c>
      <c r="I3816" t="str">
        <f>_xlfn.XLOOKUP(shipments[[#This Row],[SPID]],people[SPID],people[Sales_person],"NA",0)</f>
        <v>Brien Boise</v>
      </c>
      <c r="J3816">
        <f>YEAR(shipments[[#This Row],[Shipdate]])</f>
        <v>2024</v>
      </c>
      <c r="K3816">
        <f>MONTH(shipments[[#This Row],[Shipdate]])</f>
        <v>6</v>
      </c>
      <c r="L3816" t="str">
        <f>TEXT(shipments[[#This Row],[Shipdate]],"mmmm")</f>
        <v>June</v>
      </c>
      <c r="M3816">
        <f>_xlfn.XLOOKUP(shipments[[#This Row],[PID]],products[PID],products[Cost_per_box],"NA",0)</f>
        <v>6.43</v>
      </c>
      <c r="N3816">
        <f>shipments[[#This Row],[Boxes]]*shipments[[#This Row],[Cost Per Box]]</f>
        <v>1202.4099999999999</v>
      </c>
      <c r="O3816">
        <f>shipments[[#This Row],[Sales Amount]]-shipments[[#This Row],[Total Cost]]</f>
        <v>1963.3400000000001</v>
      </c>
      <c r="P3816" s="9">
        <f>shipments[[#This Row],[Profit]]/shipments[[#This Row],[Sales Amount]]</f>
        <v>0.62018163152491512</v>
      </c>
    </row>
    <row r="3817" spans="1:16" x14ac:dyDescent="1">
      <c r="A3817" t="s">
        <v>3859</v>
      </c>
      <c r="B3817" t="s">
        <v>8044</v>
      </c>
      <c r="C3817" t="s">
        <v>8023</v>
      </c>
      <c r="D3817" t="s">
        <v>8037</v>
      </c>
      <c r="E3817" s="1">
        <v>45377</v>
      </c>
      <c r="F3817">
        <v>3831.75</v>
      </c>
      <c r="G3817">
        <v>226</v>
      </c>
      <c r="H3817" t="s">
        <v>6</v>
      </c>
      <c r="I3817" t="str">
        <f>_xlfn.XLOOKUP(shipments[[#This Row],[SPID]],people[SPID],people[Sales_person],"NA",0)</f>
        <v>Brien Boise</v>
      </c>
      <c r="J3817">
        <f>YEAR(shipments[[#This Row],[Shipdate]])</f>
        <v>2024</v>
      </c>
      <c r="K3817">
        <f>MONTH(shipments[[#This Row],[Shipdate]])</f>
        <v>3</v>
      </c>
      <c r="L3817" t="str">
        <f>TEXT(shipments[[#This Row],[Shipdate]],"mmmm")</f>
        <v>March</v>
      </c>
      <c r="M3817">
        <f>_xlfn.XLOOKUP(shipments[[#This Row],[PID]],products[PID],products[Cost_per_box],"NA",0)</f>
        <v>6.43</v>
      </c>
      <c r="N3817">
        <f>shipments[[#This Row],[Boxes]]*shipments[[#This Row],[Cost Per Box]]</f>
        <v>1453.1799999999998</v>
      </c>
      <c r="O3817">
        <f>shipments[[#This Row],[Sales Amount]]-shipments[[#This Row],[Total Cost]]</f>
        <v>2378.5700000000002</v>
      </c>
      <c r="P3817" s="9">
        <f>shipments[[#This Row],[Profit]]/shipments[[#This Row],[Sales Amount]]</f>
        <v>0.62075291968421742</v>
      </c>
    </row>
    <row r="3818" spans="1:16" x14ac:dyDescent="1">
      <c r="A3818" t="s">
        <v>3860</v>
      </c>
      <c r="B3818" t="s">
        <v>8044</v>
      </c>
      <c r="C3818" t="s">
        <v>8023</v>
      </c>
      <c r="D3818" t="s">
        <v>8037</v>
      </c>
      <c r="E3818" s="1">
        <v>45559</v>
      </c>
      <c r="F3818">
        <v>5760</v>
      </c>
      <c r="G3818">
        <v>320</v>
      </c>
      <c r="H3818" t="s">
        <v>25</v>
      </c>
      <c r="I3818" t="str">
        <f>_xlfn.XLOOKUP(shipments[[#This Row],[SPID]],people[SPID],people[Sales_person],"NA",0)</f>
        <v>Brien Boise</v>
      </c>
      <c r="J3818">
        <f>YEAR(shipments[[#This Row],[Shipdate]])</f>
        <v>2024</v>
      </c>
      <c r="K3818">
        <f>MONTH(shipments[[#This Row],[Shipdate]])</f>
        <v>9</v>
      </c>
      <c r="L3818" t="str">
        <f>TEXT(shipments[[#This Row],[Shipdate]],"mmmm")</f>
        <v>September</v>
      </c>
      <c r="M3818">
        <f>_xlfn.XLOOKUP(shipments[[#This Row],[PID]],products[PID],products[Cost_per_box],"NA",0)</f>
        <v>6.43</v>
      </c>
      <c r="N3818">
        <f>shipments[[#This Row],[Boxes]]*shipments[[#This Row],[Cost Per Box]]</f>
        <v>2057.6</v>
      </c>
      <c r="O3818">
        <f>shipments[[#This Row],[Sales Amount]]-shipments[[#This Row],[Total Cost]]</f>
        <v>3702.4</v>
      </c>
      <c r="P3818" s="9">
        <f>shipments[[#This Row],[Profit]]/shipments[[#This Row],[Sales Amount]]</f>
        <v>0.64277777777777778</v>
      </c>
    </row>
    <row r="3819" spans="1:16" x14ac:dyDescent="1">
      <c r="A3819" t="s">
        <v>3861</v>
      </c>
      <c r="B3819" t="s">
        <v>8044</v>
      </c>
      <c r="C3819" t="s">
        <v>8023</v>
      </c>
      <c r="D3819" t="s">
        <v>8032</v>
      </c>
      <c r="E3819" s="1">
        <v>45132</v>
      </c>
      <c r="F3819">
        <v>7715.25</v>
      </c>
      <c r="G3819">
        <v>429</v>
      </c>
      <c r="H3819" t="s">
        <v>6</v>
      </c>
      <c r="I3819" t="str">
        <f>_xlfn.XLOOKUP(shipments[[#This Row],[SPID]],people[SPID],people[Sales_person],"NA",0)</f>
        <v>Brien Boise</v>
      </c>
      <c r="J3819">
        <f>YEAR(shipments[[#This Row],[Shipdate]])</f>
        <v>2023</v>
      </c>
      <c r="K3819">
        <f>MONTH(shipments[[#This Row],[Shipdate]])</f>
        <v>7</v>
      </c>
      <c r="L3819" t="str">
        <f>TEXT(shipments[[#This Row],[Shipdate]],"mmmm")</f>
        <v>July</v>
      </c>
      <c r="M3819">
        <f>_xlfn.XLOOKUP(shipments[[#This Row],[PID]],products[PID],products[Cost_per_box],"NA",0)</f>
        <v>6.43</v>
      </c>
      <c r="N3819">
        <f>shipments[[#This Row],[Boxes]]*shipments[[#This Row],[Cost Per Box]]</f>
        <v>2758.47</v>
      </c>
      <c r="O3819">
        <f>shipments[[#This Row],[Sales Amount]]-shipments[[#This Row],[Total Cost]]</f>
        <v>4956.7800000000007</v>
      </c>
      <c r="P3819" s="9">
        <f>shipments[[#This Row],[Profit]]/shipments[[#This Row],[Sales Amount]]</f>
        <v>0.64246524739963073</v>
      </c>
    </row>
    <row r="3820" spans="1:16" x14ac:dyDescent="1">
      <c r="A3820" t="s">
        <v>3862</v>
      </c>
      <c r="B3820" t="s">
        <v>8044</v>
      </c>
      <c r="C3820" t="s">
        <v>8023</v>
      </c>
      <c r="D3820" t="s">
        <v>8035</v>
      </c>
      <c r="E3820" s="1">
        <v>45478</v>
      </c>
      <c r="F3820">
        <v>4063.5</v>
      </c>
      <c r="G3820">
        <v>240</v>
      </c>
      <c r="H3820" t="s">
        <v>17</v>
      </c>
      <c r="I3820" t="str">
        <f>_xlfn.XLOOKUP(shipments[[#This Row],[SPID]],people[SPID],people[Sales_person],"NA",0)</f>
        <v>Brien Boise</v>
      </c>
      <c r="J3820">
        <f>YEAR(shipments[[#This Row],[Shipdate]])</f>
        <v>2024</v>
      </c>
      <c r="K3820">
        <f>MONTH(shipments[[#This Row],[Shipdate]])</f>
        <v>7</v>
      </c>
      <c r="L3820" t="str">
        <f>TEXT(shipments[[#This Row],[Shipdate]],"mmmm")</f>
        <v>July</v>
      </c>
      <c r="M3820">
        <f>_xlfn.XLOOKUP(shipments[[#This Row],[PID]],products[PID],products[Cost_per_box],"NA",0)</f>
        <v>6.43</v>
      </c>
      <c r="N3820">
        <f>shipments[[#This Row],[Boxes]]*shipments[[#This Row],[Cost Per Box]]</f>
        <v>1543.1999999999998</v>
      </c>
      <c r="O3820">
        <f>shipments[[#This Row],[Sales Amount]]-shipments[[#This Row],[Total Cost]]</f>
        <v>2520.3000000000002</v>
      </c>
      <c r="P3820" s="9">
        <f>shipments[[#This Row],[Profit]]/shipments[[#This Row],[Sales Amount]]</f>
        <v>0.62022886674049471</v>
      </c>
    </row>
    <row r="3821" spans="1:16" x14ac:dyDescent="1">
      <c r="A3821" t="s">
        <v>3863</v>
      </c>
      <c r="B3821" t="s">
        <v>8044</v>
      </c>
      <c r="C3821" t="s">
        <v>8023</v>
      </c>
      <c r="D3821" t="s">
        <v>8035</v>
      </c>
      <c r="E3821" s="1">
        <v>45238</v>
      </c>
      <c r="F3821">
        <v>3447</v>
      </c>
      <c r="G3821">
        <v>203</v>
      </c>
      <c r="H3821" t="s">
        <v>6</v>
      </c>
      <c r="I3821" t="str">
        <f>_xlfn.XLOOKUP(shipments[[#This Row],[SPID]],people[SPID],people[Sales_person],"NA",0)</f>
        <v>Brien Boise</v>
      </c>
      <c r="J3821">
        <f>YEAR(shipments[[#This Row],[Shipdate]])</f>
        <v>2023</v>
      </c>
      <c r="K3821">
        <f>MONTH(shipments[[#This Row],[Shipdate]])</f>
        <v>11</v>
      </c>
      <c r="L3821" t="str">
        <f>TEXT(shipments[[#This Row],[Shipdate]],"mmmm")</f>
        <v>November</v>
      </c>
      <c r="M3821">
        <f>_xlfn.XLOOKUP(shipments[[#This Row],[PID]],products[PID],products[Cost_per_box],"NA",0)</f>
        <v>6.43</v>
      </c>
      <c r="N3821">
        <f>shipments[[#This Row],[Boxes]]*shipments[[#This Row],[Cost Per Box]]</f>
        <v>1305.29</v>
      </c>
      <c r="O3821">
        <f>shipments[[#This Row],[Sales Amount]]-shipments[[#This Row],[Total Cost]]</f>
        <v>2141.71</v>
      </c>
      <c r="P3821" s="9">
        <f>shipments[[#This Row],[Profit]]/shipments[[#This Row],[Sales Amount]]</f>
        <v>0.6213257905425007</v>
      </c>
    </row>
    <row r="3822" spans="1:16" x14ac:dyDescent="1">
      <c r="A3822" t="s">
        <v>3864</v>
      </c>
      <c r="B3822" t="s">
        <v>8044</v>
      </c>
      <c r="C3822" t="s">
        <v>8023</v>
      </c>
      <c r="D3822" t="s">
        <v>8035</v>
      </c>
      <c r="E3822" s="1">
        <v>44937</v>
      </c>
      <c r="F3822">
        <v>6162.75</v>
      </c>
      <c r="G3822">
        <v>363</v>
      </c>
      <c r="H3822" t="s">
        <v>6</v>
      </c>
      <c r="I3822" t="str">
        <f>_xlfn.XLOOKUP(shipments[[#This Row],[SPID]],people[SPID],people[Sales_person],"NA",0)</f>
        <v>Brien Boise</v>
      </c>
      <c r="J3822">
        <f>YEAR(shipments[[#This Row],[Shipdate]])</f>
        <v>2023</v>
      </c>
      <c r="K3822">
        <f>MONTH(shipments[[#This Row],[Shipdate]])</f>
        <v>1</v>
      </c>
      <c r="L3822" t="str">
        <f>TEXT(shipments[[#This Row],[Shipdate]],"mmmm")</f>
        <v>January</v>
      </c>
      <c r="M3822">
        <f>_xlfn.XLOOKUP(shipments[[#This Row],[PID]],products[PID],products[Cost_per_box],"NA",0)</f>
        <v>6.43</v>
      </c>
      <c r="N3822">
        <f>shipments[[#This Row],[Boxes]]*shipments[[#This Row],[Cost Per Box]]</f>
        <v>2334.0899999999997</v>
      </c>
      <c r="O3822">
        <f>shipments[[#This Row],[Sales Amount]]-shipments[[#This Row],[Total Cost]]</f>
        <v>3828.6600000000003</v>
      </c>
      <c r="P3822" s="9">
        <f>shipments[[#This Row],[Profit]]/shipments[[#This Row],[Sales Amount]]</f>
        <v>0.62125836680053548</v>
      </c>
    </row>
    <row r="3823" spans="1:16" x14ac:dyDescent="1">
      <c r="A3823" t="s">
        <v>3865</v>
      </c>
      <c r="B3823" t="s">
        <v>8044</v>
      </c>
      <c r="C3823" t="s">
        <v>8024</v>
      </c>
      <c r="D3823" t="s">
        <v>8036</v>
      </c>
      <c r="E3823" s="1">
        <v>45149</v>
      </c>
      <c r="F3823">
        <v>13549.5</v>
      </c>
      <c r="G3823">
        <v>714</v>
      </c>
      <c r="H3823" t="s">
        <v>6</v>
      </c>
      <c r="I3823" t="str">
        <f>_xlfn.XLOOKUP(shipments[[#This Row],[SPID]],people[SPID],people[Sales_person],"NA",0)</f>
        <v>Brien Boise</v>
      </c>
      <c r="J3823">
        <f>YEAR(shipments[[#This Row],[Shipdate]])</f>
        <v>2023</v>
      </c>
      <c r="K3823">
        <f>MONTH(shipments[[#This Row],[Shipdate]])</f>
        <v>8</v>
      </c>
      <c r="L3823" t="str">
        <f>TEXT(shipments[[#This Row],[Shipdate]],"mmmm")</f>
        <v>August</v>
      </c>
      <c r="M3823">
        <f>_xlfn.XLOOKUP(shipments[[#This Row],[PID]],products[PID],products[Cost_per_box],"NA",0)</f>
        <v>12.41</v>
      </c>
      <c r="N3823">
        <f>shipments[[#This Row],[Boxes]]*shipments[[#This Row],[Cost Per Box]]</f>
        <v>8860.74</v>
      </c>
      <c r="O3823">
        <f>shipments[[#This Row],[Sales Amount]]-shipments[[#This Row],[Total Cost]]</f>
        <v>4688.76</v>
      </c>
      <c r="P3823" s="9">
        <f>shipments[[#This Row],[Profit]]/shipments[[#This Row],[Sales Amount]]</f>
        <v>0.34604671759105504</v>
      </c>
    </row>
    <row r="3824" spans="1:16" x14ac:dyDescent="1">
      <c r="A3824" t="s">
        <v>3866</v>
      </c>
      <c r="B3824" t="s">
        <v>8044</v>
      </c>
      <c r="C3824" t="s">
        <v>8024</v>
      </c>
      <c r="D3824" t="s">
        <v>8036</v>
      </c>
      <c r="E3824" s="1">
        <v>45342</v>
      </c>
      <c r="F3824">
        <v>193.5</v>
      </c>
      <c r="G3824">
        <v>10</v>
      </c>
      <c r="H3824" t="s">
        <v>6</v>
      </c>
      <c r="I3824" t="str">
        <f>_xlfn.XLOOKUP(shipments[[#This Row],[SPID]],people[SPID],people[Sales_person],"NA",0)</f>
        <v>Brien Boise</v>
      </c>
      <c r="J3824">
        <f>YEAR(shipments[[#This Row],[Shipdate]])</f>
        <v>2024</v>
      </c>
      <c r="K3824">
        <f>MONTH(shipments[[#This Row],[Shipdate]])</f>
        <v>2</v>
      </c>
      <c r="L3824" t="str">
        <f>TEXT(shipments[[#This Row],[Shipdate]],"mmmm")</f>
        <v>February</v>
      </c>
      <c r="M3824">
        <f>_xlfn.XLOOKUP(shipments[[#This Row],[PID]],products[PID],products[Cost_per_box],"NA",0)</f>
        <v>12.41</v>
      </c>
      <c r="N3824">
        <f>shipments[[#This Row],[Boxes]]*shipments[[#This Row],[Cost Per Box]]</f>
        <v>124.1</v>
      </c>
      <c r="O3824">
        <f>shipments[[#This Row],[Sales Amount]]-shipments[[#This Row],[Total Cost]]</f>
        <v>69.400000000000006</v>
      </c>
      <c r="P3824" s="9">
        <f>shipments[[#This Row],[Profit]]/shipments[[#This Row],[Sales Amount]]</f>
        <v>0.35865633074935405</v>
      </c>
    </row>
    <row r="3825" spans="1:16" x14ac:dyDescent="1">
      <c r="A3825" t="s">
        <v>3867</v>
      </c>
      <c r="B3825" t="s">
        <v>8044</v>
      </c>
      <c r="C3825" t="s">
        <v>8025</v>
      </c>
      <c r="D3825" t="s">
        <v>8032</v>
      </c>
      <c r="E3825" s="1">
        <v>45462</v>
      </c>
      <c r="F3825">
        <v>36</v>
      </c>
      <c r="G3825">
        <v>2</v>
      </c>
      <c r="H3825" t="s">
        <v>6</v>
      </c>
      <c r="I3825" t="str">
        <f>_xlfn.XLOOKUP(shipments[[#This Row],[SPID]],people[SPID],people[Sales_person],"NA",0)</f>
        <v>Brien Boise</v>
      </c>
      <c r="J3825">
        <f>YEAR(shipments[[#This Row],[Shipdate]])</f>
        <v>2024</v>
      </c>
      <c r="K3825">
        <f>MONTH(shipments[[#This Row],[Shipdate]])</f>
        <v>6</v>
      </c>
      <c r="L3825" t="str">
        <f>TEXT(shipments[[#This Row],[Shipdate]],"mmmm")</f>
        <v>June</v>
      </c>
      <c r="M3825">
        <f>_xlfn.XLOOKUP(shipments[[#This Row],[PID]],products[PID],products[Cost_per_box],"NA",0)</f>
        <v>9.57</v>
      </c>
      <c r="N3825">
        <f>shipments[[#This Row],[Boxes]]*shipments[[#This Row],[Cost Per Box]]</f>
        <v>19.14</v>
      </c>
      <c r="O3825">
        <f>shipments[[#This Row],[Sales Amount]]-shipments[[#This Row],[Total Cost]]</f>
        <v>16.86</v>
      </c>
      <c r="P3825" s="9">
        <f>shipments[[#This Row],[Profit]]/shipments[[#This Row],[Sales Amount]]</f>
        <v>0.46833333333333332</v>
      </c>
    </row>
    <row r="3826" spans="1:16" x14ac:dyDescent="1">
      <c r="A3826" t="s">
        <v>3868</v>
      </c>
      <c r="B3826" t="s">
        <v>8044</v>
      </c>
      <c r="C3826" t="s">
        <v>8025</v>
      </c>
      <c r="D3826" t="s">
        <v>8035</v>
      </c>
      <c r="E3826" s="1">
        <v>44971</v>
      </c>
      <c r="F3826">
        <v>1233</v>
      </c>
      <c r="G3826">
        <v>78</v>
      </c>
      <c r="H3826" t="s">
        <v>6</v>
      </c>
      <c r="I3826" t="str">
        <f>_xlfn.XLOOKUP(shipments[[#This Row],[SPID]],people[SPID],people[Sales_person],"NA",0)</f>
        <v>Brien Boise</v>
      </c>
      <c r="J3826">
        <f>YEAR(shipments[[#This Row],[Shipdate]])</f>
        <v>2023</v>
      </c>
      <c r="K3826">
        <f>MONTH(shipments[[#This Row],[Shipdate]])</f>
        <v>2</v>
      </c>
      <c r="L3826" t="str">
        <f>TEXT(shipments[[#This Row],[Shipdate]],"mmmm")</f>
        <v>February</v>
      </c>
      <c r="M3826">
        <f>_xlfn.XLOOKUP(shipments[[#This Row],[PID]],products[PID],products[Cost_per_box],"NA",0)</f>
        <v>9.57</v>
      </c>
      <c r="N3826">
        <f>shipments[[#This Row],[Boxes]]*shipments[[#This Row],[Cost Per Box]]</f>
        <v>746.46</v>
      </c>
      <c r="O3826">
        <f>shipments[[#This Row],[Sales Amount]]-shipments[[#This Row],[Total Cost]]</f>
        <v>486.53999999999996</v>
      </c>
      <c r="P3826" s="9">
        <f>shipments[[#This Row],[Profit]]/shipments[[#This Row],[Sales Amount]]</f>
        <v>0.39459854014598539</v>
      </c>
    </row>
    <row r="3827" spans="1:16" x14ac:dyDescent="1">
      <c r="A3827" t="s">
        <v>3869</v>
      </c>
      <c r="B3827" t="s">
        <v>8044</v>
      </c>
      <c r="C3827" t="s">
        <v>8025</v>
      </c>
      <c r="D3827" t="s">
        <v>8032</v>
      </c>
      <c r="E3827" s="1">
        <v>45331</v>
      </c>
      <c r="F3827">
        <v>6543</v>
      </c>
      <c r="G3827">
        <v>437</v>
      </c>
      <c r="H3827" t="s">
        <v>6</v>
      </c>
      <c r="I3827" t="str">
        <f>_xlfn.XLOOKUP(shipments[[#This Row],[SPID]],people[SPID],people[Sales_person],"NA",0)</f>
        <v>Brien Boise</v>
      </c>
      <c r="J3827">
        <f>YEAR(shipments[[#This Row],[Shipdate]])</f>
        <v>2024</v>
      </c>
      <c r="K3827">
        <f>MONTH(shipments[[#This Row],[Shipdate]])</f>
        <v>2</v>
      </c>
      <c r="L3827" t="str">
        <f>TEXT(shipments[[#This Row],[Shipdate]],"mmmm")</f>
        <v>February</v>
      </c>
      <c r="M3827">
        <f>_xlfn.XLOOKUP(shipments[[#This Row],[PID]],products[PID],products[Cost_per_box],"NA",0)</f>
        <v>9.57</v>
      </c>
      <c r="N3827">
        <f>shipments[[#This Row],[Boxes]]*shipments[[#This Row],[Cost Per Box]]</f>
        <v>4182.09</v>
      </c>
      <c r="O3827">
        <f>shipments[[#This Row],[Sales Amount]]-shipments[[#This Row],[Total Cost]]</f>
        <v>2360.91</v>
      </c>
      <c r="P3827" s="9">
        <f>shipments[[#This Row],[Profit]]/shipments[[#This Row],[Sales Amount]]</f>
        <v>0.36082989454378722</v>
      </c>
    </row>
    <row r="3828" spans="1:16" x14ac:dyDescent="1">
      <c r="A3828" t="s">
        <v>3870</v>
      </c>
      <c r="B3828" t="s">
        <v>8044</v>
      </c>
      <c r="C3828" t="s">
        <v>8026</v>
      </c>
      <c r="D3828" t="s">
        <v>8032</v>
      </c>
      <c r="E3828" s="1">
        <v>45495</v>
      </c>
      <c r="F3828">
        <v>12413.25</v>
      </c>
      <c r="G3828">
        <v>1552</v>
      </c>
      <c r="H3828" t="s">
        <v>17</v>
      </c>
      <c r="I3828" t="str">
        <f>_xlfn.XLOOKUP(shipments[[#This Row],[SPID]],people[SPID],people[Sales_person],"NA",0)</f>
        <v>Brien Boise</v>
      </c>
      <c r="J3828">
        <f>YEAR(shipments[[#This Row],[Shipdate]])</f>
        <v>2024</v>
      </c>
      <c r="K3828">
        <f>MONTH(shipments[[#This Row],[Shipdate]])</f>
        <v>7</v>
      </c>
      <c r="L3828" t="str">
        <f>TEXT(shipments[[#This Row],[Shipdate]],"mmmm")</f>
        <v>July</v>
      </c>
      <c r="M3828">
        <f>_xlfn.XLOOKUP(shipments[[#This Row],[PID]],products[PID],products[Cost_per_box],"NA",0)</f>
        <v>8.43</v>
      </c>
      <c r="N3828">
        <f>shipments[[#This Row],[Boxes]]*shipments[[#This Row],[Cost Per Box]]</f>
        <v>13083.359999999999</v>
      </c>
      <c r="O3828">
        <f>shipments[[#This Row],[Sales Amount]]-shipments[[#This Row],[Total Cost]]</f>
        <v>-670.10999999999876</v>
      </c>
      <c r="P3828" s="9">
        <f>shipments[[#This Row],[Profit]]/shipments[[#This Row],[Sales Amount]]</f>
        <v>-5.3983445109056755E-2</v>
      </c>
    </row>
    <row r="3829" spans="1:16" x14ac:dyDescent="1">
      <c r="A3829" t="s">
        <v>3871</v>
      </c>
      <c r="B3829" t="s">
        <v>8044</v>
      </c>
      <c r="C3829" t="s">
        <v>8026</v>
      </c>
      <c r="D3829" t="s">
        <v>8033</v>
      </c>
      <c r="E3829" s="1">
        <v>45190</v>
      </c>
      <c r="F3829">
        <v>7186.5</v>
      </c>
      <c r="G3829">
        <v>1027</v>
      </c>
      <c r="H3829" t="s">
        <v>6</v>
      </c>
      <c r="I3829" t="str">
        <f>_xlfn.XLOOKUP(shipments[[#This Row],[SPID]],people[SPID],people[Sales_person],"NA",0)</f>
        <v>Brien Boise</v>
      </c>
      <c r="J3829">
        <f>YEAR(shipments[[#This Row],[Shipdate]])</f>
        <v>2023</v>
      </c>
      <c r="K3829">
        <f>MONTH(shipments[[#This Row],[Shipdate]])</f>
        <v>9</v>
      </c>
      <c r="L3829" t="str">
        <f>TEXT(shipments[[#This Row],[Shipdate]],"mmmm")</f>
        <v>September</v>
      </c>
      <c r="M3829">
        <f>_xlfn.XLOOKUP(shipments[[#This Row],[PID]],products[PID],products[Cost_per_box],"NA",0)</f>
        <v>8.43</v>
      </c>
      <c r="N3829">
        <f>shipments[[#This Row],[Boxes]]*shipments[[#This Row],[Cost Per Box]]</f>
        <v>8657.61</v>
      </c>
      <c r="O3829">
        <f>shipments[[#This Row],[Sales Amount]]-shipments[[#This Row],[Total Cost]]</f>
        <v>-1471.1100000000006</v>
      </c>
      <c r="P3829" s="9">
        <f>shipments[[#This Row],[Profit]]/shipments[[#This Row],[Sales Amount]]</f>
        <v>-0.20470465456063461</v>
      </c>
    </row>
    <row r="3830" spans="1:16" x14ac:dyDescent="1">
      <c r="A3830" t="s">
        <v>3872</v>
      </c>
      <c r="B3830" t="s">
        <v>8044</v>
      </c>
      <c r="C3830" t="s">
        <v>8026</v>
      </c>
      <c r="D3830" t="s">
        <v>8037</v>
      </c>
      <c r="E3830" s="1">
        <v>45324</v>
      </c>
      <c r="F3830">
        <v>4056.75</v>
      </c>
      <c r="G3830">
        <v>508</v>
      </c>
      <c r="H3830" t="s">
        <v>6</v>
      </c>
      <c r="I3830" t="str">
        <f>_xlfn.XLOOKUP(shipments[[#This Row],[SPID]],people[SPID],people[Sales_person],"NA",0)</f>
        <v>Brien Boise</v>
      </c>
      <c r="J3830">
        <f>YEAR(shipments[[#This Row],[Shipdate]])</f>
        <v>2024</v>
      </c>
      <c r="K3830">
        <f>MONTH(shipments[[#This Row],[Shipdate]])</f>
        <v>2</v>
      </c>
      <c r="L3830" t="str">
        <f>TEXT(shipments[[#This Row],[Shipdate]],"mmmm")</f>
        <v>February</v>
      </c>
      <c r="M3830">
        <f>_xlfn.XLOOKUP(shipments[[#This Row],[PID]],products[PID],products[Cost_per_box],"NA",0)</f>
        <v>8.43</v>
      </c>
      <c r="N3830">
        <f>shipments[[#This Row],[Boxes]]*shipments[[#This Row],[Cost Per Box]]</f>
        <v>4282.4399999999996</v>
      </c>
      <c r="O3830">
        <f>shipments[[#This Row],[Sales Amount]]-shipments[[#This Row],[Total Cost]]</f>
        <v>-225.6899999999996</v>
      </c>
      <c r="P3830" s="9">
        <f>shipments[[#This Row],[Profit]]/shipments[[#This Row],[Sales Amount]]</f>
        <v>-5.5633203919393505E-2</v>
      </c>
    </row>
    <row r="3831" spans="1:16" x14ac:dyDescent="1">
      <c r="A3831" t="s">
        <v>3873</v>
      </c>
      <c r="B3831" t="s">
        <v>8044</v>
      </c>
      <c r="C3831" t="s">
        <v>8027</v>
      </c>
      <c r="D3831" t="s">
        <v>8037</v>
      </c>
      <c r="E3831" s="1">
        <v>45559</v>
      </c>
      <c r="F3831">
        <v>6824.25</v>
      </c>
      <c r="G3831">
        <v>621</v>
      </c>
      <c r="H3831" t="s">
        <v>25</v>
      </c>
      <c r="I3831" t="str">
        <f>_xlfn.XLOOKUP(shipments[[#This Row],[SPID]],people[SPID],people[Sales_person],"NA",0)</f>
        <v>Brien Boise</v>
      </c>
      <c r="J3831">
        <f>YEAR(shipments[[#This Row],[Shipdate]])</f>
        <v>2024</v>
      </c>
      <c r="K3831">
        <f>MONTH(shipments[[#This Row],[Shipdate]])</f>
        <v>9</v>
      </c>
      <c r="L3831" t="str">
        <f>TEXT(shipments[[#This Row],[Shipdate]],"mmmm")</f>
        <v>September</v>
      </c>
      <c r="M3831">
        <f>_xlfn.XLOOKUP(shipments[[#This Row],[PID]],products[PID],products[Cost_per_box],"NA",0)</f>
        <v>6.8</v>
      </c>
      <c r="N3831">
        <f>shipments[[#This Row],[Boxes]]*shipments[[#This Row],[Cost Per Box]]</f>
        <v>4222.8</v>
      </c>
      <c r="O3831">
        <f>shipments[[#This Row],[Sales Amount]]-shipments[[#This Row],[Total Cost]]</f>
        <v>2601.4499999999998</v>
      </c>
      <c r="P3831" s="9">
        <f>shipments[[#This Row],[Profit]]/shipments[[#This Row],[Sales Amount]]</f>
        <v>0.38120672601384764</v>
      </c>
    </row>
    <row r="3832" spans="1:16" x14ac:dyDescent="1">
      <c r="A3832" t="s">
        <v>3874</v>
      </c>
      <c r="B3832" t="s">
        <v>8044</v>
      </c>
      <c r="C3832" t="s">
        <v>8027</v>
      </c>
      <c r="D3832" t="s">
        <v>8036</v>
      </c>
      <c r="E3832" s="1">
        <v>45000</v>
      </c>
      <c r="F3832">
        <v>11427.75</v>
      </c>
      <c r="G3832">
        <v>1270</v>
      </c>
      <c r="H3832" t="s">
        <v>6</v>
      </c>
      <c r="I3832" t="str">
        <f>_xlfn.XLOOKUP(shipments[[#This Row],[SPID]],people[SPID],people[Sales_person],"NA",0)</f>
        <v>Brien Boise</v>
      </c>
      <c r="J3832">
        <f>YEAR(shipments[[#This Row],[Shipdate]])</f>
        <v>2023</v>
      </c>
      <c r="K3832">
        <f>MONTH(shipments[[#This Row],[Shipdate]])</f>
        <v>3</v>
      </c>
      <c r="L3832" t="str">
        <f>TEXT(shipments[[#This Row],[Shipdate]],"mmmm")</f>
        <v>March</v>
      </c>
      <c r="M3832">
        <f>_xlfn.XLOOKUP(shipments[[#This Row],[PID]],products[PID],products[Cost_per_box],"NA",0)</f>
        <v>6.8</v>
      </c>
      <c r="N3832">
        <f>shipments[[#This Row],[Boxes]]*shipments[[#This Row],[Cost Per Box]]</f>
        <v>8636</v>
      </c>
      <c r="O3832">
        <f>shipments[[#This Row],[Sales Amount]]-shipments[[#This Row],[Total Cost]]</f>
        <v>2791.75</v>
      </c>
      <c r="P3832" s="9">
        <f>shipments[[#This Row],[Profit]]/shipments[[#This Row],[Sales Amount]]</f>
        <v>0.2442956837522697</v>
      </c>
    </row>
    <row r="3833" spans="1:16" x14ac:dyDescent="1">
      <c r="A3833" t="s">
        <v>3875</v>
      </c>
      <c r="B3833" t="s">
        <v>8044</v>
      </c>
      <c r="C3833" t="s">
        <v>8027</v>
      </c>
      <c r="D3833" t="s">
        <v>8035</v>
      </c>
      <c r="E3833" s="1">
        <v>45337</v>
      </c>
      <c r="F3833">
        <v>11589.75</v>
      </c>
      <c r="G3833">
        <v>1656</v>
      </c>
      <c r="H3833" t="s">
        <v>6</v>
      </c>
      <c r="I3833" t="str">
        <f>_xlfn.XLOOKUP(shipments[[#This Row],[SPID]],people[SPID],people[Sales_person],"NA",0)</f>
        <v>Brien Boise</v>
      </c>
      <c r="J3833">
        <f>YEAR(shipments[[#This Row],[Shipdate]])</f>
        <v>2024</v>
      </c>
      <c r="K3833">
        <f>MONTH(shipments[[#This Row],[Shipdate]])</f>
        <v>2</v>
      </c>
      <c r="L3833" t="str">
        <f>TEXT(shipments[[#This Row],[Shipdate]],"mmmm")</f>
        <v>February</v>
      </c>
      <c r="M3833">
        <f>_xlfn.XLOOKUP(shipments[[#This Row],[PID]],products[PID],products[Cost_per_box],"NA",0)</f>
        <v>6.8</v>
      </c>
      <c r="N3833">
        <f>shipments[[#This Row],[Boxes]]*shipments[[#This Row],[Cost Per Box]]</f>
        <v>11260.8</v>
      </c>
      <c r="O3833">
        <f>shipments[[#This Row],[Sales Amount]]-shipments[[#This Row],[Total Cost]]</f>
        <v>328.95000000000073</v>
      </c>
      <c r="P3833" s="9">
        <f>shipments[[#This Row],[Profit]]/shipments[[#This Row],[Sales Amount]]</f>
        <v>2.8382838283828444E-2</v>
      </c>
    </row>
    <row r="3834" spans="1:16" x14ac:dyDescent="1">
      <c r="A3834" t="s">
        <v>3876</v>
      </c>
      <c r="B3834" t="s">
        <v>8044</v>
      </c>
      <c r="C3834" t="s">
        <v>8028</v>
      </c>
      <c r="D3834" t="s">
        <v>8033</v>
      </c>
      <c r="E3834" s="1">
        <v>45037</v>
      </c>
      <c r="F3834">
        <v>3024</v>
      </c>
      <c r="G3834">
        <v>105</v>
      </c>
      <c r="H3834" t="s">
        <v>6</v>
      </c>
      <c r="I3834" t="str">
        <f>_xlfn.XLOOKUP(shipments[[#This Row],[SPID]],people[SPID],people[Sales_person],"NA",0)</f>
        <v>Brien Boise</v>
      </c>
      <c r="J3834">
        <f>YEAR(shipments[[#This Row],[Shipdate]])</f>
        <v>2023</v>
      </c>
      <c r="K3834">
        <f>MONTH(shipments[[#This Row],[Shipdate]])</f>
        <v>4</v>
      </c>
      <c r="L3834" t="str">
        <f>TEXT(shipments[[#This Row],[Shipdate]],"mmmm")</f>
        <v>April</v>
      </c>
      <c r="M3834">
        <f>_xlfn.XLOOKUP(shipments[[#This Row],[PID]],products[PID],products[Cost_per_box],"NA",0)</f>
        <v>5.04</v>
      </c>
      <c r="N3834">
        <f>shipments[[#This Row],[Boxes]]*shipments[[#This Row],[Cost Per Box]]</f>
        <v>529.20000000000005</v>
      </c>
      <c r="O3834">
        <f>shipments[[#This Row],[Sales Amount]]-shipments[[#This Row],[Total Cost]]</f>
        <v>2494.8000000000002</v>
      </c>
      <c r="P3834" s="9">
        <f>shipments[[#This Row],[Profit]]/shipments[[#This Row],[Sales Amount]]</f>
        <v>0.82500000000000007</v>
      </c>
    </row>
    <row r="3835" spans="1:16" x14ac:dyDescent="1">
      <c r="A3835" t="s">
        <v>3877</v>
      </c>
      <c r="B3835" t="s">
        <v>8044</v>
      </c>
      <c r="C3835" t="s">
        <v>8028</v>
      </c>
      <c r="D3835" t="s">
        <v>8032</v>
      </c>
      <c r="E3835" s="1">
        <v>45210</v>
      </c>
      <c r="F3835">
        <v>2997</v>
      </c>
      <c r="G3835">
        <v>108</v>
      </c>
      <c r="H3835" t="s">
        <v>6</v>
      </c>
      <c r="I3835" t="str">
        <f>_xlfn.XLOOKUP(shipments[[#This Row],[SPID]],people[SPID],people[Sales_person],"NA",0)</f>
        <v>Brien Boise</v>
      </c>
      <c r="J3835">
        <f>YEAR(shipments[[#This Row],[Shipdate]])</f>
        <v>2023</v>
      </c>
      <c r="K3835">
        <f>MONTH(shipments[[#This Row],[Shipdate]])</f>
        <v>10</v>
      </c>
      <c r="L3835" t="str">
        <f>TEXT(shipments[[#This Row],[Shipdate]],"mmmm")</f>
        <v>October</v>
      </c>
      <c r="M3835">
        <f>_xlfn.XLOOKUP(shipments[[#This Row],[PID]],products[PID],products[Cost_per_box],"NA",0)</f>
        <v>5.04</v>
      </c>
      <c r="N3835">
        <f>shipments[[#This Row],[Boxes]]*shipments[[#This Row],[Cost Per Box]]</f>
        <v>544.32000000000005</v>
      </c>
      <c r="O3835">
        <f>shipments[[#This Row],[Sales Amount]]-shipments[[#This Row],[Total Cost]]</f>
        <v>2452.6799999999998</v>
      </c>
      <c r="P3835" s="9">
        <f>shipments[[#This Row],[Profit]]/shipments[[#This Row],[Sales Amount]]</f>
        <v>0.81837837837837835</v>
      </c>
    </row>
    <row r="3836" spans="1:16" x14ac:dyDescent="1">
      <c r="A3836" t="s">
        <v>3878</v>
      </c>
      <c r="B3836" t="s">
        <v>8044</v>
      </c>
      <c r="C3836" t="s">
        <v>8028</v>
      </c>
      <c r="D3836" t="s">
        <v>8036</v>
      </c>
      <c r="E3836" s="1">
        <v>45328</v>
      </c>
      <c r="F3836">
        <v>4853.25</v>
      </c>
      <c r="G3836">
        <v>174</v>
      </c>
      <c r="H3836" t="s">
        <v>6</v>
      </c>
      <c r="I3836" t="str">
        <f>_xlfn.XLOOKUP(shipments[[#This Row],[SPID]],people[SPID],people[Sales_person],"NA",0)</f>
        <v>Brien Boise</v>
      </c>
      <c r="J3836">
        <f>YEAR(shipments[[#This Row],[Shipdate]])</f>
        <v>2024</v>
      </c>
      <c r="K3836">
        <f>MONTH(shipments[[#This Row],[Shipdate]])</f>
        <v>2</v>
      </c>
      <c r="L3836" t="str">
        <f>TEXT(shipments[[#This Row],[Shipdate]],"mmmm")</f>
        <v>February</v>
      </c>
      <c r="M3836">
        <f>_xlfn.XLOOKUP(shipments[[#This Row],[PID]],products[PID],products[Cost_per_box],"NA",0)</f>
        <v>5.04</v>
      </c>
      <c r="N3836">
        <f>shipments[[#This Row],[Boxes]]*shipments[[#This Row],[Cost Per Box]]</f>
        <v>876.96</v>
      </c>
      <c r="O3836">
        <f>shipments[[#This Row],[Sales Amount]]-shipments[[#This Row],[Total Cost]]</f>
        <v>3976.29</v>
      </c>
      <c r="P3836" s="9">
        <f>shipments[[#This Row],[Profit]]/shipments[[#This Row],[Sales Amount]]</f>
        <v>0.81930458970792763</v>
      </c>
    </row>
    <row r="3837" spans="1:16" x14ac:dyDescent="1">
      <c r="A3837" t="s">
        <v>3879</v>
      </c>
      <c r="B3837" t="s">
        <v>8044</v>
      </c>
      <c r="C3837" t="s">
        <v>8029</v>
      </c>
      <c r="D3837" t="s">
        <v>8037</v>
      </c>
      <c r="E3837" s="1">
        <v>45348</v>
      </c>
      <c r="F3837">
        <v>2598.75</v>
      </c>
      <c r="G3837">
        <v>289</v>
      </c>
      <c r="H3837" t="s">
        <v>6</v>
      </c>
      <c r="I3837" t="str">
        <f>_xlfn.XLOOKUP(shipments[[#This Row],[SPID]],people[SPID],people[Sales_person],"NA",0)</f>
        <v>Brien Boise</v>
      </c>
      <c r="J3837">
        <f>YEAR(shipments[[#This Row],[Shipdate]])</f>
        <v>2024</v>
      </c>
      <c r="K3837">
        <f>MONTH(shipments[[#This Row],[Shipdate]])</f>
        <v>2</v>
      </c>
      <c r="L3837" t="str">
        <f>TEXT(shipments[[#This Row],[Shipdate]],"mmmm")</f>
        <v>February</v>
      </c>
      <c r="M3837">
        <f>_xlfn.XLOOKUP(shipments[[#This Row],[PID]],products[PID],products[Cost_per_box],"NA",0)</f>
        <v>2.76</v>
      </c>
      <c r="N3837">
        <f>shipments[[#This Row],[Boxes]]*shipments[[#This Row],[Cost Per Box]]</f>
        <v>797.64</v>
      </c>
      <c r="O3837">
        <f>shipments[[#This Row],[Sales Amount]]-shipments[[#This Row],[Total Cost]]</f>
        <v>1801.1100000000001</v>
      </c>
      <c r="P3837" s="9">
        <f>shipments[[#This Row],[Profit]]/shipments[[#This Row],[Sales Amount]]</f>
        <v>0.69306782106782117</v>
      </c>
    </row>
    <row r="3838" spans="1:16" x14ac:dyDescent="1">
      <c r="A3838" t="s">
        <v>3880</v>
      </c>
      <c r="B3838" t="s">
        <v>8044</v>
      </c>
      <c r="C3838" t="s">
        <v>8029</v>
      </c>
      <c r="D3838" t="s">
        <v>8037</v>
      </c>
      <c r="E3838" s="1">
        <v>45040</v>
      </c>
      <c r="F3838">
        <v>13565.25</v>
      </c>
      <c r="G3838">
        <v>1696</v>
      </c>
      <c r="H3838" t="s">
        <v>6</v>
      </c>
      <c r="I3838" t="str">
        <f>_xlfn.XLOOKUP(shipments[[#This Row],[SPID]],people[SPID],people[Sales_person],"NA",0)</f>
        <v>Brien Boise</v>
      </c>
      <c r="J3838">
        <f>YEAR(shipments[[#This Row],[Shipdate]])</f>
        <v>2023</v>
      </c>
      <c r="K3838">
        <f>MONTH(shipments[[#This Row],[Shipdate]])</f>
        <v>4</v>
      </c>
      <c r="L3838" t="str">
        <f>TEXT(shipments[[#This Row],[Shipdate]],"mmmm")</f>
        <v>April</v>
      </c>
      <c r="M3838">
        <f>_xlfn.XLOOKUP(shipments[[#This Row],[PID]],products[PID],products[Cost_per_box],"NA",0)</f>
        <v>2.76</v>
      </c>
      <c r="N3838">
        <f>shipments[[#This Row],[Boxes]]*shipments[[#This Row],[Cost Per Box]]</f>
        <v>4680.96</v>
      </c>
      <c r="O3838">
        <f>shipments[[#This Row],[Sales Amount]]-shipments[[#This Row],[Total Cost]]</f>
        <v>8884.2900000000009</v>
      </c>
      <c r="P3838" s="9">
        <f>shipments[[#This Row],[Profit]]/shipments[[#This Row],[Sales Amount]]</f>
        <v>0.65493006026427825</v>
      </c>
    </row>
    <row r="3839" spans="1:16" x14ac:dyDescent="1">
      <c r="A3839" t="s">
        <v>3881</v>
      </c>
      <c r="B3839" t="s">
        <v>8044</v>
      </c>
      <c r="C3839" t="s">
        <v>8029</v>
      </c>
      <c r="D3839" t="s">
        <v>8032</v>
      </c>
      <c r="E3839" s="1">
        <v>45169</v>
      </c>
      <c r="F3839">
        <v>4774.5</v>
      </c>
      <c r="G3839">
        <v>531</v>
      </c>
      <c r="H3839" t="s">
        <v>6</v>
      </c>
      <c r="I3839" t="str">
        <f>_xlfn.XLOOKUP(shipments[[#This Row],[SPID]],people[SPID],people[Sales_person],"NA",0)</f>
        <v>Brien Boise</v>
      </c>
      <c r="J3839">
        <f>YEAR(shipments[[#This Row],[Shipdate]])</f>
        <v>2023</v>
      </c>
      <c r="K3839">
        <f>MONTH(shipments[[#This Row],[Shipdate]])</f>
        <v>8</v>
      </c>
      <c r="L3839" t="str">
        <f>TEXT(shipments[[#This Row],[Shipdate]],"mmmm")</f>
        <v>August</v>
      </c>
      <c r="M3839">
        <f>_xlfn.XLOOKUP(shipments[[#This Row],[PID]],products[PID],products[Cost_per_box],"NA",0)</f>
        <v>2.76</v>
      </c>
      <c r="N3839">
        <f>shipments[[#This Row],[Boxes]]*shipments[[#This Row],[Cost Per Box]]</f>
        <v>1465.56</v>
      </c>
      <c r="O3839">
        <f>shipments[[#This Row],[Sales Amount]]-shipments[[#This Row],[Total Cost]]</f>
        <v>3308.94</v>
      </c>
      <c r="P3839" s="9">
        <f>shipments[[#This Row],[Profit]]/shipments[[#This Row],[Sales Amount]]</f>
        <v>0.69304429783223376</v>
      </c>
    </row>
    <row r="3840" spans="1:16" x14ac:dyDescent="1">
      <c r="A3840" t="s">
        <v>3882</v>
      </c>
      <c r="B3840" t="s">
        <v>8044</v>
      </c>
      <c r="C3840" t="s">
        <v>8030</v>
      </c>
      <c r="D3840" t="s">
        <v>8036</v>
      </c>
      <c r="E3840" s="1">
        <v>45259</v>
      </c>
      <c r="F3840">
        <v>150.75</v>
      </c>
      <c r="G3840">
        <v>14</v>
      </c>
      <c r="H3840" t="s">
        <v>6</v>
      </c>
      <c r="I3840" t="str">
        <f>_xlfn.XLOOKUP(shipments[[#This Row],[SPID]],people[SPID],people[Sales_person],"NA",0)</f>
        <v>Brien Boise</v>
      </c>
      <c r="J3840">
        <f>YEAR(shipments[[#This Row],[Shipdate]])</f>
        <v>2023</v>
      </c>
      <c r="K3840">
        <f>MONTH(shipments[[#This Row],[Shipdate]])</f>
        <v>11</v>
      </c>
      <c r="L3840" t="str">
        <f>TEXT(shipments[[#This Row],[Shipdate]],"mmmm")</f>
        <v>November</v>
      </c>
      <c r="M3840">
        <f>_xlfn.XLOOKUP(shipments[[#This Row],[PID]],products[PID],products[Cost_per_box],"NA",0)</f>
        <v>3.32</v>
      </c>
      <c r="N3840">
        <f>shipments[[#This Row],[Boxes]]*shipments[[#This Row],[Cost Per Box]]</f>
        <v>46.48</v>
      </c>
      <c r="O3840">
        <f>shipments[[#This Row],[Sales Amount]]-shipments[[#This Row],[Total Cost]]</f>
        <v>104.27000000000001</v>
      </c>
      <c r="P3840" s="9">
        <f>shipments[[#This Row],[Profit]]/shipments[[#This Row],[Sales Amount]]</f>
        <v>0.69167495854063021</v>
      </c>
    </row>
    <row r="3841" spans="1:16" x14ac:dyDescent="1">
      <c r="A3841" t="s">
        <v>3883</v>
      </c>
      <c r="B3841" t="s">
        <v>8044</v>
      </c>
      <c r="C3841" t="s">
        <v>8030</v>
      </c>
      <c r="D3841" t="s">
        <v>8037</v>
      </c>
      <c r="E3841" s="1">
        <v>45503</v>
      </c>
      <c r="F3841">
        <v>2391.75</v>
      </c>
      <c r="G3841">
        <v>240</v>
      </c>
      <c r="H3841" t="s">
        <v>17</v>
      </c>
      <c r="I3841" t="str">
        <f>_xlfn.XLOOKUP(shipments[[#This Row],[SPID]],people[SPID],people[Sales_person],"NA",0)</f>
        <v>Brien Boise</v>
      </c>
      <c r="J3841">
        <f>YEAR(shipments[[#This Row],[Shipdate]])</f>
        <v>2024</v>
      </c>
      <c r="K3841">
        <f>MONTH(shipments[[#This Row],[Shipdate]])</f>
        <v>7</v>
      </c>
      <c r="L3841" t="str">
        <f>TEXT(shipments[[#This Row],[Shipdate]],"mmmm")</f>
        <v>July</v>
      </c>
      <c r="M3841">
        <f>_xlfn.XLOOKUP(shipments[[#This Row],[PID]],products[PID],products[Cost_per_box],"NA",0)</f>
        <v>3.32</v>
      </c>
      <c r="N3841">
        <f>shipments[[#This Row],[Boxes]]*shipments[[#This Row],[Cost Per Box]]</f>
        <v>796.8</v>
      </c>
      <c r="O3841">
        <f>shipments[[#This Row],[Sales Amount]]-shipments[[#This Row],[Total Cost]]</f>
        <v>1594.95</v>
      </c>
      <c r="P3841" s="9">
        <f>shipments[[#This Row],[Profit]]/shipments[[#This Row],[Sales Amount]]</f>
        <v>0.66685481342113517</v>
      </c>
    </row>
    <row r="3842" spans="1:16" x14ac:dyDescent="1">
      <c r="A3842" t="s">
        <v>3884</v>
      </c>
      <c r="B3842" t="s">
        <v>8044</v>
      </c>
      <c r="C3842" t="s">
        <v>8030</v>
      </c>
      <c r="D3842" t="s">
        <v>8037</v>
      </c>
      <c r="E3842" s="1">
        <v>45524</v>
      </c>
      <c r="F3842">
        <v>5298.75</v>
      </c>
      <c r="G3842">
        <v>530</v>
      </c>
      <c r="H3842" t="s">
        <v>17</v>
      </c>
      <c r="I3842" t="str">
        <f>_xlfn.XLOOKUP(shipments[[#This Row],[SPID]],people[SPID],people[Sales_person],"NA",0)</f>
        <v>Brien Boise</v>
      </c>
      <c r="J3842">
        <f>YEAR(shipments[[#This Row],[Shipdate]])</f>
        <v>2024</v>
      </c>
      <c r="K3842">
        <f>MONTH(shipments[[#This Row],[Shipdate]])</f>
        <v>8</v>
      </c>
      <c r="L3842" t="str">
        <f>TEXT(shipments[[#This Row],[Shipdate]],"mmmm")</f>
        <v>August</v>
      </c>
      <c r="M3842">
        <f>_xlfn.XLOOKUP(shipments[[#This Row],[PID]],products[PID],products[Cost_per_box],"NA",0)</f>
        <v>3.32</v>
      </c>
      <c r="N3842">
        <f>shipments[[#This Row],[Boxes]]*shipments[[#This Row],[Cost Per Box]]</f>
        <v>1759.6</v>
      </c>
      <c r="O3842">
        <f>shipments[[#This Row],[Sales Amount]]-shipments[[#This Row],[Total Cost]]</f>
        <v>3539.15</v>
      </c>
      <c r="P3842" s="9">
        <f>shipments[[#This Row],[Profit]]/shipments[[#This Row],[Sales Amount]]</f>
        <v>0.6679216796414249</v>
      </c>
    </row>
    <row r="3843" spans="1:16" x14ac:dyDescent="1">
      <c r="A3843" t="s">
        <v>3885</v>
      </c>
      <c r="B3843" t="s">
        <v>8044</v>
      </c>
      <c r="C3843" t="s">
        <v>8031</v>
      </c>
      <c r="D3843" t="s">
        <v>8032</v>
      </c>
      <c r="E3843" s="1">
        <v>45531</v>
      </c>
      <c r="F3843">
        <v>9380.25</v>
      </c>
      <c r="G3843">
        <v>494</v>
      </c>
      <c r="H3843" t="s">
        <v>17</v>
      </c>
      <c r="I3843" t="str">
        <f>_xlfn.XLOOKUP(shipments[[#This Row],[SPID]],people[SPID],people[Sales_person],"NA",0)</f>
        <v>Brien Boise</v>
      </c>
      <c r="J3843">
        <f>YEAR(shipments[[#This Row],[Shipdate]])</f>
        <v>2024</v>
      </c>
      <c r="K3843">
        <f>MONTH(shipments[[#This Row],[Shipdate]])</f>
        <v>8</v>
      </c>
      <c r="L3843" t="str">
        <f>TEXT(shipments[[#This Row],[Shipdate]],"mmmm")</f>
        <v>August</v>
      </c>
      <c r="M3843">
        <f>_xlfn.XLOOKUP(shipments[[#This Row],[PID]],products[PID],products[Cost_per_box],"NA",0)</f>
        <v>2.65</v>
      </c>
      <c r="N3843">
        <f>shipments[[#This Row],[Boxes]]*shipments[[#This Row],[Cost Per Box]]</f>
        <v>1309.0999999999999</v>
      </c>
      <c r="O3843">
        <f>shipments[[#This Row],[Sales Amount]]-shipments[[#This Row],[Total Cost]]</f>
        <v>8071.15</v>
      </c>
      <c r="P3843" s="9">
        <f>shipments[[#This Row],[Profit]]/shipments[[#This Row],[Sales Amount]]</f>
        <v>0.86044081980757436</v>
      </c>
    </row>
    <row r="3844" spans="1:16" x14ac:dyDescent="1">
      <c r="A3844" t="s">
        <v>3886</v>
      </c>
      <c r="B3844" t="s">
        <v>8044</v>
      </c>
      <c r="C3844" t="s">
        <v>8031</v>
      </c>
      <c r="D3844" t="s">
        <v>8033</v>
      </c>
      <c r="E3844" s="1">
        <v>45560</v>
      </c>
      <c r="F3844">
        <v>10620</v>
      </c>
      <c r="G3844">
        <v>531</v>
      </c>
      <c r="H3844" t="s">
        <v>25</v>
      </c>
      <c r="I3844" t="str">
        <f>_xlfn.XLOOKUP(shipments[[#This Row],[SPID]],people[SPID],people[Sales_person],"NA",0)</f>
        <v>Brien Boise</v>
      </c>
      <c r="J3844">
        <f>YEAR(shipments[[#This Row],[Shipdate]])</f>
        <v>2024</v>
      </c>
      <c r="K3844">
        <f>MONTH(shipments[[#This Row],[Shipdate]])</f>
        <v>9</v>
      </c>
      <c r="L3844" t="str">
        <f>TEXT(shipments[[#This Row],[Shipdate]],"mmmm")</f>
        <v>September</v>
      </c>
      <c r="M3844">
        <f>_xlfn.XLOOKUP(shipments[[#This Row],[PID]],products[PID],products[Cost_per_box],"NA",0)</f>
        <v>2.65</v>
      </c>
      <c r="N3844">
        <f>shipments[[#This Row],[Boxes]]*shipments[[#This Row],[Cost Per Box]]</f>
        <v>1407.1499999999999</v>
      </c>
      <c r="O3844">
        <f>shipments[[#This Row],[Sales Amount]]-shipments[[#This Row],[Total Cost]]</f>
        <v>9212.85</v>
      </c>
      <c r="P3844" s="9">
        <f>shipments[[#This Row],[Profit]]/shipments[[#This Row],[Sales Amount]]</f>
        <v>0.86750000000000005</v>
      </c>
    </row>
    <row r="3845" spans="1:16" x14ac:dyDescent="1">
      <c r="A3845" t="s">
        <v>3887</v>
      </c>
      <c r="B3845" t="s">
        <v>8044</v>
      </c>
      <c r="C3845" t="s">
        <v>8031</v>
      </c>
      <c r="D3845" t="s">
        <v>8037</v>
      </c>
      <c r="E3845" s="1">
        <v>44980</v>
      </c>
      <c r="F3845">
        <v>4223.25</v>
      </c>
      <c r="G3845">
        <v>223</v>
      </c>
      <c r="H3845" t="s">
        <v>6</v>
      </c>
      <c r="I3845" t="str">
        <f>_xlfn.XLOOKUP(shipments[[#This Row],[SPID]],people[SPID],people[Sales_person],"NA",0)</f>
        <v>Brien Boise</v>
      </c>
      <c r="J3845">
        <f>YEAR(shipments[[#This Row],[Shipdate]])</f>
        <v>2023</v>
      </c>
      <c r="K3845">
        <f>MONTH(shipments[[#This Row],[Shipdate]])</f>
        <v>2</v>
      </c>
      <c r="L3845" t="str">
        <f>TEXT(shipments[[#This Row],[Shipdate]],"mmmm")</f>
        <v>February</v>
      </c>
      <c r="M3845">
        <f>_xlfn.XLOOKUP(shipments[[#This Row],[PID]],products[PID],products[Cost_per_box],"NA",0)</f>
        <v>2.65</v>
      </c>
      <c r="N3845">
        <f>shipments[[#This Row],[Boxes]]*shipments[[#This Row],[Cost Per Box]]</f>
        <v>590.94999999999993</v>
      </c>
      <c r="O3845">
        <f>shipments[[#This Row],[Sales Amount]]-shipments[[#This Row],[Total Cost]]</f>
        <v>3632.3</v>
      </c>
      <c r="P3845" s="9">
        <f>shipments[[#This Row],[Profit]]/shipments[[#This Row],[Sales Amount]]</f>
        <v>0.86007221926241639</v>
      </c>
    </row>
    <row r="3846" spans="1:16" x14ac:dyDescent="1">
      <c r="A3846" t="s">
        <v>3888</v>
      </c>
      <c r="B3846" t="s">
        <v>8044</v>
      </c>
      <c r="C3846" t="s">
        <v>8010</v>
      </c>
      <c r="D3846" t="s">
        <v>8034</v>
      </c>
      <c r="E3846" s="1">
        <v>45323</v>
      </c>
      <c r="F3846">
        <v>6540.75</v>
      </c>
      <c r="G3846">
        <v>468</v>
      </c>
      <c r="H3846" t="s">
        <v>6</v>
      </c>
      <c r="I3846" t="str">
        <f>_xlfn.XLOOKUP(shipments[[#This Row],[SPID]],people[SPID],people[Sales_person],"NA",0)</f>
        <v>Brien Boise</v>
      </c>
      <c r="J3846">
        <f>YEAR(shipments[[#This Row],[Shipdate]])</f>
        <v>2024</v>
      </c>
      <c r="K3846">
        <f>MONTH(shipments[[#This Row],[Shipdate]])</f>
        <v>2</v>
      </c>
      <c r="L3846" t="str">
        <f>TEXT(shipments[[#This Row],[Shipdate]],"mmmm")</f>
        <v>February</v>
      </c>
      <c r="M3846">
        <f>_xlfn.XLOOKUP(shipments[[#This Row],[PID]],products[PID],products[Cost_per_box],"NA",0)</f>
        <v>5.26</v>
      </c>
      <c r="N3846">
        <f>shipments[[#This Row],[Boxes]]*shipments[[#This Row],[Cost Per Box]]</f>
        <v>2461.6799999999998</v>
      </c>
      <c r="O3846">
        <f>shipments[[#This Row],[Sales Amount]]-shipments[[#This Row],[Total Cost]]</f>
        <v>4079.07</v>
      </c>
      <c r="P3846" s="9">
        <f>shipments[[#This Row],[Profit]]/shipments[[#This Row],[Sales Amount]]</f>
        <v>0.623639490884073</v>
      </c>
    </row>
    <row r="3847" spans="1:16" x14ac:dyDescent="1">
      <c r="A3847" t="s">
        <v>3889</v>
      </c>
      <c r="B3847" t="s">
        <v>8044</v>
      </c>
      <c r="C3847" t="s">
        <v>8010</v>
      </c>
      <c r="D3847" t="s">
        <v>8033</v>
      </c>
      <c r="E3847" s="1">
        <v>45476</v>
      </c>
      <c r="F3847">
        <v>4909.5</v>
      </c>
      <c r="G3847">
        <v>328</v>
      </c>
      <c r="H3847" t="s">
        <v>17</v>
      </c>
      <c r="I3847" t="str">
        <f>_xlfn.XLOOKUP(shipments[[#This Row],[SPID]],people[SPID],people[Sales_person],"NA",0)</f>
        <v>Brien Boise</v>
      </c>
      <c r="J3847">
        <f>YEAR(shipments[[#This Row],[Shipdate]])</f>
        <v>2024</v>
      </c>
      <c r="K3847">
        <f>MONTH(shipments[[#This Row],[Shipdate]])</f>
        <v>7</v>
      </c>
      <c r="L3847" t="str">
        <f>TEXT(shipments[[#This Row],[Shipdate]],"mmmm")</f>
        <v>July</v>
      </c>
      <c r="M3847">
        <f>_xlfn.XLOOKUP(shipments[[#This Row],[PID]],products[PID],products[Cost_per_box],"NA",0)</f>
        <v>5.26</v>
      </c>
      <c r="N3847">
        <f>shipments[[#This Row],[Boxes]]*shipments[[#This Row],[Cost Per Box]]</f>
        <v>1725.28</v>
      </c>
      <c r="O3847">
        <f>shipments[[#This Row],[Sales Amount]]-shipments[[#This Row],[Total Cost]]</f>
        <v>3184.2200000000003</v>
      </c>
      <c r="P3847" s="9">
        <f>shipments[[#This Row],[Profit]]/shipments[[#This Row],[Sales Amount]]</f>
        <v>0.64858335879417461</v>
      </c>
    </row>
    <row r="3848" spans="1:16" x14ac:dyDescent="1">
      <c r="A3848" t="s">
        <v>3890</v>
      </c>
      <c r="B3848" t="s">
        <v>8044</v>
      </c>
      <c r="C3848" t="s">
        <v>8010</v>
      </c>
      <c r="D3848" t="s">
        <v>8033</v>
      </c>
      <c r="E3848" s="1">
        <v>45191</v>
      </c>
      <c r="F3848">
        <v>1172.25</v>
      </c>
      <c r="G3848">
        <v>79</v>
      </c>
      <c r="H3848" t="s">
        <v>6</v>
      </c>
      <c r="I3848" t="str">
        <f>_xlfn.XLOOKUP(shipments[[#This Row],[SPID]],people[SPID],people[Sales_person],"NA",0)</f>
        <v>Brien Boise</v>
      </c>
      <c r="J3848">
        <f>YEAR(shipments[[#This Row],[Shipdate]])</f>
        <v>2023</v>
      </c>
      <c r="K3848">
        <f>MONTH(shipments[[#This Row],[Shipdate]])</f>
        <v>9</v>
      </c>
      <c r="L3848" t="str">
        <f>TEXT(shipments[[#This Row],[Shipdate]],"mmmm")</f>
        <v>September</v>
      </c>
      <c r="M3848">
        <f>_xlfn.XLOOKUP(shipments[[#This Row],[PID]],products[PID],products[Cost_per_box],"NA",0)</f>
        <v>5.26</v>
      </c>
      <c r="N3848">
        <f>shipments[[#This Row],[Boxes]]*shipments[[#This Row],[Cost Per Box]]</f>
        <v>415.53999999999996</v>
      </c>
      <c r="O3848">
        <f>shipments[[#This Row],[Sales Amount]]-shipments[[#This Row],[Total Cost]]</f>
        <v>756.71</v>
      </c>
      <c r="P3848" s="9">
        <f>shipments[[#This Row],[Profit]]/shipments[[#This Row],[Sales Amount]]</f>
        <v>0.64551930049050976</v>
      </c>
    </row>
    <row r="3849" spans="1:16" x14ac:dyDescent="1">
      <c r="A3849" t="s">
        <v>3891</v>
      </c>
      <c r="B3849" t="s">
        <v>8044</v>
      </c>
      <c r="C3849" t="s">
        <v>8010</v>
      </c>
      <c r="D3849" t="s">
        <v>8036</v>
      </c>
      <c r="E3849" s="1">
        <v>45268</v>
      </c>
      <c r="F3849">
        <v>7184.25</v>
      </c>
      <c r="G3849">
        <v>553</v>
      </c>
      <c r="H3849" t="s">
        <v>6</v>
      </c>
      <c r="I3849" t="str">
        <f>_xlfn.XLOOKUP(shipments[[#This Row],[SPID]],people[SPID],people[Sales_person],"NA",0)</f>
        <v>Brien Boise</v>
      </c>
      <c r="J3849">
        <f>YEAR(shipments[[#This Row],[Shipdate]])</f>
        <v>2023</v>
      </c>
      <c r="K3849">
        <f>MONTH(shipments[[#This Row],[Shipdate]])</f>
        <v>12</v>
      </c>
      <c r="L3849" t="str">
        <f>TEXT(shipments[[#This Row],[Shipdate]],"mmmm")</f>
        <v>December</v>
      </c>
      <c r="M3849">
        <f>_xlfn.XLOOKUP(shipments[[#This Row],[PID]],products[PID],products[Cost_per_box],"NA",0)</f>
        <v>5.26</v>
      </c>
      <c r="N3849">
        <f>shipments[[#This Row],[Boxes]]*shipments[[#This Row],[Cost Per Box]]</f>
        <v>2908.7799999999997</v>
      </c>
      <c r="O3849">
        <f>shipments[[#This Row],[Sales Amount]]-shipments[[#This Row],[Total Cost]]</f>
        <v>4275.47</v>
      </c>
      <c r="P3849" s="9">
        <f>shipments[[#This Row],[Profit]]/shipments[[#This Row],[Sales Amount]]</f>
        <v>0.59511709642621013</v>
      </c>
    </row>
    <row r="3850" spans="1:16" x14ac:dyDescent="1">
      <c r="A3850" t="s">
        <v>3892</v>
      </c>
      <c r="B3850" t="s">
        <v>8044</v>
      </c>
      <c r="C3850" t="s">
        <v>8012</v>
      </c>
      <c r="D3850" t="s">
        <v>8033</v>
      </c>
      <c r="E3850" s="1">
        <v>45562</v>
      </c>
      <c r="F3850">
        <v>6360.75</v>
      </c>
      <c r="G3850">
        <v>579</v>
      </c>
      <c r="H3850" t="s">
        <v>25</v>
      </c>
      <c r="I3850" t="str">
        <f>_xlfn.XLOOKUP(shipments[[#This Row],[SPID]],people[SPID],people[Sales_person],"NA",0)</f>
        <v>Brien Boise</v>
      </c>
      <c r="J3850">
        <f>YEAR(shipments[[#This Row],[Shipdate]])</f>
        <v>2024</v>
      </c>
      <c r="K3850">
        <f>MONTH(shipments[[#This Row],[Shipdate]])</f>
        <v>9</v>
      </c>
      <c r="L3850" t="str">
        <f>TEXT(shipments[[#This Row],[Shipdate]],"mmmm")</f>
        <v>September</v>
      </c>
      <c r="M3850">
        <f>_xlfn.XLOOKUP(shipments[[#This Row],[PID]],products[PID],products[Cost_per_box],"NA",0)</f>
        <v>5.15</v>
      </c>
      <c r="N3850">
        <f>shipments[[#This Row],[Boxes]]*shipments[[#This Row],[Cost Per Box]]</f>
        <v>2981.8500000000004</v>
      </c>
      <c r="O3850">
        <f>shipments[[#This Row],[Sales Amount]]-shipments[[#This Row],[Total Cost]]</f>
        <v>3378.8999999999996</v>
      </c>
      <c r="P3850" s="9">
        <f>shipments[[#This Row],[Profit]]/shipments[[#This Row],[Sales Amount]]</f>
        <v>0.53121094210588371</v>
      </c>
    </row>
    <row r="3851" spans="1:16" x14ac:dyDescent="1">
      <c r="A3851" t="s">
        <v>3893</v>
      </c>
      <c r="B3851" t="s">
        <v>8044</v>
      </c>
      <c r="C3851" t="s">
        <v>8012</v>
      </c>
      <c r="D3851" t="s">
        <v>8036</v>
      </c>
      <c r="E3851" s="1">
        <v>45520</v>
      </c>
      <c r="F3851">
        <v>1287</v>
      </c>
      <c r="G3851">
        <v>117</v>
      </c>
      <c r="H3851" t="s">
        <v>17</v>
      </c>
      <c r="I3851" t="str">
        <f>_xlfn.XLOOKUP(shipments[[#This Row],[SPID]],people[SPID],people[Sales_person],"NA",0)</f>
        <v>Brien Boise</v>
      </c>
      <c r="J3851">
        <f>YEAR(shipments[[#This Row],[Shipdate]])</f>
        <v>2024</v>
      </c>
      <c r="K3851">
        <f>MONTH(shipments[[#This Row],[Shipdate]])</f>
        <v>8</v>
      </c>
      <c r="L3851" t="str">
        <f>TEXT(shipments[[#This Row],[Shipdate]],"mmmm")</f>
        <v>August</v>
      </c>
      <c r="M3851">
        <f>_xlfn.XLOOKUP(shipments[[#This Row],[PID]],products[PID],products[Cost_per_box],"NA",0)</f>
        <v>5.15</v>
      </c>
      <c r="N3851">
        <f>shipments[[#This Row],[Boxes]]*shipments[[#This Row],[Cost Per Box]]</f>
        <v>602.55000000000007</v>
      </c>
      <c r="O3851">
        <f>shipments[[#This Row],[Sales Amount]]-shipments[[#This Row],[Total Cost]]</f>
        <v>684.44999999999993</v>
      </c>
      <c r="P3851" s="9">
        <f>shipments[[#This Row],[Profit]]/shipments[[#This Row],[Sales Amount]]</f>
        <v>0.53181818181818175</v>
      </c>
    </row>
    <row r="3852" spans="1:16" x14ac:dyDescent="1">
      <c r="A3852" t="s">
        <v>3894</v>
      </c>
      <c r="B3852" t="s">
        <v>8044</v>
      </c>
      <c r="C3852" t="s">
        <v>8012</v>
      </c>
      <c r="D3852" t="s">
        <v>8036</v>
      </c>
      <c r="E3852" s="1">
        <v>45464</v>
      </c>
      <c r="F3852">
        <v>4486.5</v>
      </c>
      <c r="G3852">
        <v>449</v>
      </c>
      <c r="H3852" t="s">
        <v>39</v>
      </c>
      <c r="I3852" t="str">
        <f>_xlfn.XLOOKUP(shipments[[#This Row],[SPID]],people[SPID],people[Sales_person],"NA",0)</f>
        <v>Brien Boise</v>
      </c>
      <c r="J3852">
        <f>YEAR(shipments[[#This Row],[Shipdate]])</f>
        <v>2024</v>
      </c>
      <c r="K3852">
        <f>MONTH(shipments[[#This Row],[Shipdate]])</f>
        <v>6</v>
      </c>
      <c r="L3852" t="str">
        <f>TEXT(shipments[[#This Row],[Shipdate]],"mmmm")</f>
        <v>June</v>
      </c>
      <c r="M3852">
        <f>_xlfn.XLOOKUP(shipments[[#This Row],[PID]],products[PID],products[Cost_per_box],"NA",0)</f>
        <v>5.15</v>
      </c>
      <c r="N3852">
        <f>shipments[[#This Row],[Boxes]]*shipments[[#This Row],[Cost Per Box]]</f>
        <v>2312.3500000000004</v>
      </c>
      <c r="O3852">
        <f>shipments[[#This Row],[Sales Amount]]-shipments[[#This Row],[Total Cost]]</f>
        <v>2174.1499999999996</v>
      </c>
      <c r="P3852" s="9">
        <f>shipments[[#This Row],[Profit]]/shipments[[#This Row],[Sales Amount]]</f>
        <v>0.48459823916193018</v>
      </c>
    </row>
    <row r="3853" spans="1:16" x14ac:dyDescent="1">
      <c r="A3853" t="s">
        <v>3895</v>
      </c>
      <c r="B3853" t="s">
        <v>8044</v>
      </c>
      <c r="C3853" t="s">
        <v>8012</v>
      </c>
      <c r="D3853" t="s">
        <v>8037</v>
      </c>
      <c r="E3853" s="1">
        <v>45562</v>
      </c>
      <c r="F3853">
        <v>3163.5</v>
      </c>
      <c r="G3853">
        <v>264</v>
      </c>
      <c r="H3853" t="s">
        <v>25</v>
      </c>
      <c r="I3853" t="str">
        <f>_xlfn.XLOOKUP(shipments[[#This Row],[SPID]],people[SPID],people[Sales_person],"NA",0)</f>
        <v>Brien Boise</v>
      </c>
      <c r="J3853">
        <f>YEAR(shipments[[#This Row],[Shipdate]])</f>
        <v>2024</v>
      </c>
      <c r="K3853">
        <f>MONTH(shipments[[#This Row],[Shipdate]])</f>
        <v>9</v>
      </c>
      <c r="L3853" t="str">
        <f>TEXT(shipments[[#This Row],[Shipdate]],"mmmm")</f>
        <v>September</v>
      </c>
      <c r="M3853">
        <f>_xlfn.XLOOKUP(shipments[[#This Row],[PID]],products[PID],products[Cost_per_box],"NA",0)</f>
        <v>5.15</v>
      </c>
      <c r="N3853">
        <f>shipments[[#This Row],[Boxes]]*shipments[[#This Row],[Cost Per Box]]</f>
        <v>1359.6000000000001</v>
      </c>
      <c r="O3853">
        <f>shipments[[#This Row],[Sales Amount]]-shipments[[#This Row],[Total Cost]]</f>
        <v>1803.8999999999999</v>
      </c>
      <c r="P3853" s="9">
        <f>shipments[[#This Row],[Profit]]/shipments[[#This Row],[Sales Amount]]</f>
        <v>0.57022285443338072</v>
      </c>
    </row>
    <row r="3854" spans="1:16" x14ac:dyDescent="1">
      <c r="A3854" t="s">
        <v>3896</v>
      </c>
      <c r="B3854" t="s">
        <v>8044</v>
      </c>
      <c r="C3854" t="s">
        <v>8013</v>
      </c>
      <c r="D3854" t="s">
        <v>8037</v>
      </c>
      <c r="E3854" s="1">
        <v>45531</v>
      </c>
      <c r="F3854">
        <v>8433</v>
      </c>
      <c r="G3854">
        <v>1055</v>
      </c>
      <c r="H3854" t="s">
        <v>17</v>
      </c>
      <c r="I3854" t="str">
        <f>_xlfn.XLOOKUP(shipments[[#This Row],[SPID]],people[SPID],people[Sales_person],"NA",0)</f>
        <v>Brien Boise</v>
      </c>
      <c r="J3854">
        <f>YEAR(shipments[[#This Row],[Shipdate]])</f>
        <v>2024</v>
      </c>
      <c r="K3854">
        <f>MONTH(shipments[[#This Row],[Shipdate]])</f>
        <v>8</v>
      </c>
      <c r="L3854" t="str">
        <f>TEXT(shipments[[#This Row],[Shipdate]],"mmmm")</f>
        <v>August</v>
      </c>
      <c r="M3854">
        <f>_xlfn.XLOOKUP(shipments[[#This Row],[PID]],products[PID],products[Cost_per_box],"NA",0)</f>
        <v>3.85</v>
      </c>
      <c r="N3854">
        <f>shipments[[#This Row],[Boxes]]*shipments[[#This Row],[Cost Per Box]]</f>
        <v>4061.75</v>
      </c>
      <c r="O3854">
        <f>shipments[[#This Row],[Sales Amount]]-shipments[[#This Row],[Total Cost]]</f>
        <v>4371.25</v>
      </c>
      <c r="P3854" s="9">
        <f>shipments[[#This Row],[Profit]]/shipments[[#This Row],[Sales Amount]]</f>
        <v>0.51835052768884149</v>
      </c>
    </row>
    <row r="3855" spans="1:16" x14ac:dyDescent="1">
      <c r="A3855" t="s">
        <v>3897</v>
      </c>
      <c r="B3855" t="s">
        <v>8044</v>
      </c>
      <c r="C3855" t="s">
        <v>8013</v>
      </c>
      <c r="D3855" t="s">
        <v>8037</v>
      </c>
      <c r="E3855" s="1">
        <v>45280</v>
      </c>
      <c r="F3855">
        <v>7326</v>
      </c>
      <c r="G3855">
        <v>916</v>
      </c>
      <c r="H3855" t="s">
        <v>6</v>
      </c>
      <c r="I3855" t="str">
        <f>_xlfn.XLOOKUP(shipments[[#This Row],[SPID]],people[SPID],people[Sales_person],"NA",0)</f>
        <v>Brien Boise</v>
      </c>
      <c r="J3855">
        <f>YEAR(shipments[[#This Row],[Shipdate]])</f>
        <v>2023</v>
      </c>
      <c r="K3855">
        <f>MONTH(shipments[[#This Row],[Shipdate]])</f>
        <v>12</v>
      </c>
      <c r="L3855" t="str">
        <f>TEXT(shipments[[#This Row],[Shipdate]],"mmmm")</f>
        <v>December</v>
      </c>
      <c r="M3855">
        <f>_xlfn.XLOOKUP(shipments[[#This Row],[PID]],products[PID],products[Cost_per_box],"NA",0)</f>
        <v>3.85</v>
      </c>
      <c r="N3855">
        <f>shipments[[#This Row],[Boxes]]*shipments[[#This Row],[Cost Per Box]]</f>
        <v>3526.6</v>
      </c>
      <c r="O3855">
        <f>shipments[[#This Row],[Sales Amount]]-shipments[[#This Row],[Total Cost]]</f>
        <v>3799.4</v>
      </c>
      <c r="P3855" s="9">
        <f>shipments[[#This Row],[Profit]]/shipments[[#This Row],[Sales Amount]]</f>
        <v>0.51861861861861858</v>
      </c>
    </row>
    <row r="3856" spans="1:16" x14ac:dyDescent="1">
      <c r="A3856" t="s">
        <v>3898</v>
      </c>
      <c r="B3856" t="s">
        <v>8044</v>
      </c>
      <c r="C3856" t="s">
        <v>8013</v>
      </c>
      <c r="D3856" t="s">
        <v>8037</v>
      </c>
      <c r="E3856" s="1">
        <v>45427</v>
      </c>
      <c r="F3856">
        <v>10752.75</v>
      </c>
      <c r="G3856">
        <v>1537</v>
      </c>
      <c r="H3856" t="s">
        <v>6</v>
      </c>
      <c r="I3856" t="str">
        <f>_xlfn.XLOOKUP(shipments[[#This Row],[SPID]],people[SPID],people[Sales_person],"NA",0)</f>
        <v>Brien Boise</v>
      </c>
      <c r="J3856">
        <f>YEAR(shipments[[#This Row],[Shipdate]])</f>
        <v>2024</v>
      </c>
      <c r="K3856">
        <f>MONTH(shipments[[#This Row],[Shipdate]])</f>
        <v>5</v>
      </c>
      <c r="L3856" t="str">
        <f>TEXT(shipments[[#This Row],[Shipdate]],"mmmm")</f>
        <v>May</v>
      </c>
      <c r="M3856">
        <f>_xlfn.XLOOKUP(shipments[[#This Row],[PID]],products[PID],products[Cost_per_box],"NA",0)</f>
        <v>3.85</v>
      </c>
      <c r="N3856">
        <f>shipments[[#This Row],[Boxes]]*shipments[[#This Row],[Cost Per Box]]</f>
        <v>5917.45</v>
      </c>
      <c r="O3856">
        <f>shipments[[#This Row],[Sales Amount]]-shipments[[#This Row],[Total Cost]]</f>
        <v>4835.3</v>
      </c>
      <c r="P3856" s="9">
        <f>shipments[[#This Row],[Profit]]/shipments[[#This Row],[Sales Amount]]</f>
        <v>0.44968031433819255</v>
      </c>
    </row>
    <row r="3857" spans="1:16" x14ac:dyDescent="1">
      <c r="A3857" t="s">
        <v>3899</v>
      </c>
      <c r="B3857" t="s">
        <v>8044</v>
      </c>
      <c r="C3857" t="s">
        <v>8013</v>
      </c>
      <c r="D3857" t="s">
        <v>8037</v>
      </c>
      <c r="E3857" s="1">
        <v>45488</v>
      </c>
      <c r="F3857">
        <v>3393</v>
      </c>
      <c r="G3857">
        <v>485</v>
      </c>
      <c r="H3857" t="s">
        <v>17</v>
      </c>
      <c r="I3857" t="str">
        <f>_xlfn.XLOOKUP(shipments[[#This Row],[SPID]],people[SPID],people[Sales_person],"NA",0)</f>
        <v>Brien Boise</v>
      </c>
      <c r="J3857">
        <f>YEAR(shipments[[#This Row],[Shipdate]])</f>
        <v>2024</v>
      </c>
      <c r="K3857">
        <f>MONTH(shipments[[#This Row],[Shipdate]])</f>
        <v>7</v>
      </c>
      <c r="L3857" t="str">
        <f>TEXT(shipments[[#This Row],[Shipdate]],"mmmm")</f>
        <v>July</v>
      </c>
      <c r="M3857">
        <f>_xlfn.XLOOKUP(shipments[[#This Row],[PID]],products[PID],products[Cost_per_box],"NA",0)</f>
        <v>3.85</v>
      </c>
      <c r="N3857">
        <f>shipments[[#This Row],[Boxes]]*shipments[[#This Row],[Cost Per Box]]</f>
        <v>1867.25</v>
      </c>
      <c r="O3857">
        <f>shipments[[#This Row],[Sales Amount]]-shipments[[#This Row],[Total Cost]]</f>
        <v>1525.75</v>
      </c>
      <c r="P3857" s="9">
        <f>shipments[[#This Row],[Profit]]/shipments[[#This Row],[Sales Amount]]</f>
        <v>0.44967580312407901</v>
      </c>
    </row>
    <row r="3858" spans="1:16" x14ac:dyDescent="1">
      <c r="A3858" t="s">
        <v>3900</v>
      </c>
      <c r="B3858" t="s">
        <v>8044</v>
      </c>
      <c r="C3858" t="s">
        <v>8013</v>
      </c>
      <c r="D3858" t="s">
        <v>8034</v>
      </c>
      <c r="E3858" s="1">
        <v>45128</v>
      </c>
      <c r="F3858">
        <v>6147</v>
      </c>
      <c r="G3858">
        <v>1230</v>
      </c>
      <c r="H3858" t="s">
        <v>6</v>
      </c>
      <c r="I3858" t="str">
        <f>_xlfn.XLOOKUP(shipments[[#This Row],[SPID]],people[SPID],people[Sales_person],"NA",0)</f>
        <v>Brien Boise</v>
      </c>
      <c r="J3858">
        <f>YEAR(shipments[[#This Row],[Shipdate]])</f>
        <v>2023</v>
      </c>
      <c r="K3858">
        <f>MONTH(shipments[[#This Row],[Shipdate]])</f>
        <v>7</v>
      </c>
      <c r="L3858" t="str">
        <f>TEXT(shipments[[#This Row],[Shipdate]],"mmmm")</f>
        <v>July</v>
      </c>
      <c r="M3858">
        <f>_xlfn.XLOOKUP(shipments[[#This Row],[PID]],products[PID],products[Cost_per_box],"NA",0)</f>
        <v>3.85</v>
      </c>
      <c r="N3858">
        <f>shipments[[#This Row],[Boxes]]*shipments[[#This Row],[Cost Per Box]]</f>
        <v>4735.5</v>
      </c>
      <c r="O3858">
        <f>shipments[[#This Row],[Sales Amount]]-shipments[[#This Row],[Total Cost]]</f>
        <v>1411.5</v>
      </c>
      <c r="P3858" s="9">
        <f>shipments[[#This Row],[Profit]]/shipments[[#This Row],[Sales Amount]]</f>
        <v>0.22962420693020985</v>
      </c>
    </row>
    <row r="3859" spans="1:16" x14ac:dyDescent="1">
      <c r="A3859" t="s">
        <v>3901</v>
      </c>
      <c r="B3859" t="s">
        <v>8044</v>
      </c>
      <c r="C3859" t="s">
        <v>8013</v>
      </c>
      <c r="D3859" t="s">
        <v>8037</v>
      </c>
      <c r="E3859" s="1">
        <v>45245</v>
      </c>
      <c r="F3859">
        <v>416.25</v>
      </c>
      <c r="G3859">
        <v>60</v>
      </c>
      <c r="H3859" t="s">
        <v>6</v>
      </c>
      <c r="I3859" t="str">
        <f>_xlfn.XLOOKUP(shipments[[#This Row],[SPID]],people[SPID],people[Sales_person],"NA",0)</f>
        <v>Brien Boise</v>
      </c>
      <c r="J3859">
        <f>YEAR(shipments[[#This Row],[Shipdate]])</f>
        <v>2023</v>
      </c>
      <c r="K3859">
        <f>MONTH(shipments[[#This Row],[Shipdate]])</f>
        <v>11</v>
      </c>
      <c r="L3859" t="str">
        <f>TEXT(shipments[[#This Row],[Shipdate]],"mmmm")</f>
        <v>November</v>
      </c>
      <c r="M3859">
        <f>_xlfn.XLOOKUP(shipments[[#This Row],[PID]],products[PID],products[Cost_per_box],"NA",0)</f>
        <v>3.85</v>
      </c>
      <c r="N3859">
        <f>shipments[[#This Row],[Boxes]]*shipments[[#This Row],[Cost Per Box]]</f>
        <v>231</v>
      </c>
      <c r="O3859">
        <f>shipments[[#This Row],[Sales Amount]]-shipments[[#This Row],[Total Cost]]</f>
        <v>185.25</v>
      </c>
      <c r="P3859" s="9">
        <f>shipments[[#This Row],[Profit]]/shipments[[#This Row],[Sales Amount]]</f>
        <v>0.44504504504504505</v>
      </c>
    </row>
    <row r="3860" spans="1:16" x14ac:dyDescent="1">
      <c r="A3860" t="s">
        <v>3902</v>
      </c>
      <c r="B3860" t="s">
        <v>8044</v>
      </c>
      <c r="C3860" t="s">
        <v>8014</v>
      </c>
      <c r="D3860" t="s">
        <v>8032</v>
      </c>
      <c r="E3860" s="1">
        <v>45170</v>
      </c>
      <c r="F3860">
        <v>1147.5</v>
      </c>
      <c r="G3860">
        <v>192</v>
      </c>
      <c r="H3860" t="s">
        <v>6</v>
      </c>
      <c r="I3860" t="str">
        <f>_xlfn.XLOOKUP(shipments[[#This Row],[SPID]],people[SPID],people[Sales_person],"NA",0)</f>
        <v>Brien Boise</v>
      </c>
      <c r="J3860">
        <f>YEAR(shipments[[#This Row],[Shipdate]])</f>
        <v>2023</v>
      </c>
      <c r="K3860">
        <f>MONTH(shipments[[#This Row],[Shipdate]])</f>
        <v>9</v>
      </c>
      <c r="L3860" t="str">
        <f>TEXT(shipments[[#This Row],[Shipdate]],"mmmm")</f>
        <v>September</v>
      </c>
      <c r="M3860">
        <f>_xlfn.XLOOKUP(shipments[[#This Row],[PID]],products[PID],products[Cost_per_box],"NA",0)</f>
        <v>5.72</v>
      </c>
      <c r="N3860">
        <f>shipments[[#This Row],[Boxes]]*shipments[[#This Row],[Cost Per Box]]</f>
        <v>1098.24</v>
      </c>
      <c r="O3860">
        <f>shipments[[#This Row],[Sales Amount]]-shipments[[#This Row],[Total Cost]]</f>
        <v>49.259999999999991</v>
      </c>
      <c r="P3860" s="9">
        <f>shipments[[#This Row],[Profit]]/shipments[[#This Row],[Sales Amount]]</f>
        <v>4.2928104575163391E-2</v>
      </c>
    </row>
    <row r="3861" spans="1:16" x14ac:dyDescent="1">
      <c r="A3861" t="s">
        <v>3903</v>
      </c>
      <c r="B3861" t="s">
        <v>8044</v>
      </c>
      <c r="C3861" t="s">
        <v>8014</v>
      </c>
      <c r="D3861" t="s">
        <v>8033</v>
      </c>
      <c r="E3861" s="1">
        <v>45285</v>
      </c>
      <c r="F3861">
        <v>180</v>
      </c>
      <c r="G3861">
        <v>30</v>
      </c>
      <c r="H3861" t="s">
        <v>6</v>
      </c>
      <c r="I3861" t="str">
        <f>_xlfn.XLOOKUP(shipments[[#This Row],[SPID]],people[SPID],people[Sales_person],"NA",0)</f>
        <v>Brien Boise</v>
      </c>
      <c r="J3861">
        <f>YEAR(shipments[[#This Row],[Shipdate]])</f>
        <v>2023</v>
      </c>
      <c r="K3861">
        <f>MONTH(shipments[[#This Row],[Shipdate]])</f>
        <v>12</v>
      </c>
      <c r="L3861" t="str">
        <f>TEXT(shipments[[#This Row],[Shipdate]],"mmmm")</f>
        <v>December</v>
      </c>
      <c r="M3861">
        <f>_xlfn.XLOOKUP(shipments[[#This Row],[PID]],products[PID],products[Cost_per_box],"NA",0)</f>
        <v>5.72</v>
      </c>
      <c r="N3861">
        <f>shipments[[#This Row],[Boxes]]*shipments[[#This Row],[Cost Per Box]]</f>
        <v>171.6</v>
      </c>
      <c r="O3861">
        <f>shipments[[#This Row],[Sales Amount]]-shipments[[#This Row],[Total Cost]]</f>
        <v>8.4000000000000057</v>
      </c>
      <c r="P3861" s="9">
        <f>shipments[[#This Row],[Profit]]/shipments[[#This Row],[Sales Amount]]</f>
        <v>4.6666666666666697E-2</v>
      </c>
    </row>
    <row r="3862" spans="1:16" x14ac:dyDescent="1">
      <c r="A3862" t="s">
        <v>3904</v>
      </c>
      <c r="B3862" t="s">
        <v>8044</v>
      </c>
      <c r="C3862" t="s">
        <v>8014</v>
      </c>
      <c r="D3862" t="s">
        <v>8033</v>
      </c>
      <c r="E3862" s="1">
        <v>45322</v>
      </c>
      <c r="F3862">
        <v>1170</v>
      </c>
      <c r="G3862">
        <v>195</v>
      </c>
      <c r="H3862" t="s">
        <v>6</v>
      </c>
      <c r="I3862" t="str">
        <f>_xlfn.XLOOKUP(shipments[[#This Row],[SPID]],people[SPID],people[Sales_person],"NA",0)</f>
        <v>Brien Boise</v>
      </c>
      <c r="J3862">
        <f>YEAR(shipments[[#This Row],[Shipdate]])</f>
        <v>2024</v>
      </c>
      <c r="K3862">
        <f>MONTH(shipments[[#This Row],[Shipdate]])</f>
        <v>1</v>
      </c>
      <c r="L3862" t="str">
        <f>TEXT(shipments[[#This Row],[Shipdate]],"mmmm")</f>
        <v>January</v>
      </c>
      <c r="M3862">
        <f>_xlfn.XLOOKUP(shipments[[#This Row],[PID]],products[PID],products[Cost_per_box],"NA",0)</f>
        <v>5.72</v>
      </c>
      <c r="N3862">
        <f>shipments[[#This Row],[Boxes]]*shipments[[#This Row],[Cost Per Box]]</f>
        <v>1115.3999999999999</v>
      </c>
      <c r="O3862">
        <f>shipments[[#This Row],[Sales Amount]]-shipments[[#This Row],[Total Cost]]</f>
        <v>54.600000000000136</v>
      </c>
      <c r="P3862" s="9">
        <f>shipments[[#This Row],[Profit]]/shipments[[#This Row],[Sales Amount]]</f>
        <v>4.666666666666678E-2</v>
      </c>
    </row>
    <row r="3863" spans="1:16" x14ac:dyDescent="1">
      <c r="A3863" t="s">
        <v>3905</v>
      </c>
      <c r="B3863" t="s">
        <v>8044</v>
      </c>
      <c r="C3863" t="s">
        <v>8014</v>
      </c>
      <c r="D3863" t="s">
        <v>8036</v>
      </c>
      <c r="E3863" s="1">
        <v>45407</v>
      </c>
      <c r="F3863">
        <v>10012.5</v>
      </c>
      <c r="G3863">
        <v>1431</v>
      </c>
      <c r="H3863" t="s">
        <v>6</v>
      </c>
      <c r="I3863" t="str">
        <f>_xlfn.XLOOKUP(shipments[[#This Row],[SPID]],people[SPID],people[Sales_person],"NA",0)</f>
        <v>Brien Boise</v>
      </c>
      <c r="J3863">
        <f>YEAR(shipments[[#This Row],[Shipdate]])</f>
        <v>2024</v>
      </c>
      <c r="K3863">
        <f>MONTH(shipments[[#This Row],[Shipdate]])</f>
        <v>4</v>
      </c>
      <c r="L3863" t="str">
        <f>TEXT(shipments[[#This Row],[Shipdate]],"mmmm")</f>
        <v>April</v>
      </c>
      <c r="M3863">
        <f>_xlfn.XLOOKUP(shipments[[#This Row],[PID]],products[PID],products[Cost_per_box],"NA",0)</f>
        <v>5.72</v>
      </c>
      <c r="N3863">
        <f>shipments[[#This Row],[Boxes]]*shipments[[#This Row],[Cost Per Box]]</f>
        <v>8185.32</v>
      </c>
      <c r="O3863">
        <f>shipments[[#This Row],[Sales Amount]]-shipments[[#This Row],[Total Cost]]</f>
        <v>1827.1800000000003</v>
      </c>
      <c r="P3863" s="9">
        <f>shipments[[#This Row],[Profit]]/shipments[[#This Row],[Sales Amount]]</f>
        <v>0.18248988764044946</v>
      </c>
    </row>
    <row r="3864" spans="1:16" x14ac:dyDescent="1">
      <c r="A3864" t="s">
        <v>3906</v>
      </c>
      <c r="B3864" t="s">
        <v>8044</v>
      </c>
      <c r="C3864" t="s">
        <v>8014</v>
      </c>
      <c r="D3864" t="s">
        <v>8036</v>
      </c>
      <c r="E3864" s="1">
        <v>45218</v>
      </c>
      <c r="F3864">
        <v>3474</v>
      </c>
      <c r="G3864">
        <v>579</v>
      </c>
      <c r="H3864" t="s">
        <v>6</v>
      </c>
      <c r="I3864" t="str">
        <f>_xlfn.XLOOKUP(shipments[[#This Row],[SPID]],people[SPID],people[Sales_person],"NA",0)</f>
        <v>Brien Boise</v>
      </c>
      <c r="J3864">
        <f>YEAR(shipments[[#This Row],[Shipdate]])</f>
        <v>2023</v>
      </c>
      <c r="K3864">
        <f>MONTH(shipments[[#This Row],[Shipdate]])</f>
        <v>10</v>
      </c>
      <c r="L3864" t="str">
        <f>TEXT(shipments[[#This Row],[Shipdate]],"mmmm")</f>
        <v>October</v>
      </c>
      <c r="M3864">
        <f>_xlfn.XLOOKUP(shipments[[#This Row],[PID]],products[PID],products[Cost_per_box],"NA",0)</f>
        <v>5.72</v>
      </c>
      <c r="N3864">
        <f>shipments[[#This Row],[Boxes]]*shipments[[#This Row],[Cost Per Box]]</f>
        <v>3311.8799999999997</v>
      </c>
      <c r="O3864">
        <f>shipments[[#This Row],[Sales Amount]]-shipments[[#This Row],[Total Cost]]</f>
        <v>162.12000000000035</v>
      </c>
      <c r="P3864" s="9">
        <f>shipments[[#This Row],[Profit]]/shipments[[#This Row],[Sales Amount]]</f>
        <v>4.6666666666666766E-2</v>
      </c>
    </row>
    <row r="3865" spans="1:16" x14ac:dyDescent="1">
      <c r="A3865" t="s">
        <v>3907</v>
      </c>
      <c r="B3865" t="s">
        <v>8044</v>
      </c>
      <c r="C3865" t="s">
        <v>8014</v>
      </c>
      <c r="D3865" t="s">
        <v>8032</v>
      </c>
      <c r="E3865" s="1">
        <v>45378</v>
      </c>
      <c r="F3865">
        <v>2578.5</v>
      </c>
      <c r="G3865">
        <v>323</v>
      </c>
      <c r="H3865" t="s">
        <v>6</v>
      </c>
      <c r="I3865" t="str">
        <f>_xlfn.XLOOKUP(shipments[[#This Row],[SPID]],people[SPID],people[Sales_person],"NA",0)</f>
        <v>Brien Boise</v>
      </c>
      <c r="J3865">
        <f>YEAR(shipments[[#This Row],[Shipdate]])</f>
        <v>2024</v>
      </c>
      <c r="K3865">
        <f>MONTH(shipments[[#This Row],[Shipdate]])</f>
        <v>3</v>
      </c>
      <c r="L3865" t="str">
        <f>TEXT(shipments[[#This Row],[Shipdate]],"mmmm")</f>
        <v>March</v>
      </c>
      <c r="M3865">
        <f>_xlfn.XLOOKUP(shipments[[#This Row],[PID]],products[PID],products[Cost_per_box],"NA",0)</f>
        <v>5.72</v>
      </c>
      <c r="N3865">
        <f>shipments[[#This Row],[Boxes]]*shipments[[#This Row],[Cost Per Box]]</f>
        <v>1847.56</v>
      </c>
      <c r="O3865">
        <f>shipments[[#This Row],[Sales Amount]]-shipments[[#This Row],[Total Cost]]</f>
        <v>730.94</v>
      </c>
      <c r="P3865" s="9">
        <f>shipments[[#This Row],[Profit]]/shipments[[#This Row],[Sales Amount]]</f>
        <v>0.28347488850106656</v>
      </c>
    </row>
    <row r="3866" spans="1:16" x14ac:dyDescent="1">
      <c r="A3866" t="s">
        <v>3908</v>
      </c>
      <c r="B3866" t="s">
        <v>8044</v>
      </c>
      <c r="C3866" t="s">
        <v>8014</v>
      </c>
      <c r="D3866" t="s">
        <v>8032</v>
      </c>
      <c r="E3866" s="1">
        <v>45132</v>
      </c>
      <c r="F3866">
        <v>3210.75</v>
      </c>
      <c r="G3866">
        <v>459</v>
      </c>
      <c r="H3866" t="s">
        <v>6</v>
      </c>
      <c r="I3866" t="str">
        <f>_xlfn.XLOOKUP(shipments[[#This Row],[SPID]],people[SPID],people[Sales_person],"NA",0)</f>
        <v>Brien Boise</v>
      </c>
      <c r="J3866">
        <f>YEAR(shipments[[#This Row],[Shipdate]])</f>
        <v>2023</v>
      </c>
      <c r="K3866">
        <f>MONTH(shipments[[#This Row],[Shipdate]])</f>
        <v>7</v>
      </c>
      <c r="L3866" t="str">
        <f>TEXT(shipments[[#This Row],[Shipdate]],"mmmm")</f>
        <v>July</v>
      </c>
      <c r="M3866">
        <f>_xlfn.XLOOKUP(shipments[[#This Row],[PID]],products[PID],products[Cost_per_box],"NA",0)</f>
        <v>5.72</v>
      </c>
      <c r="N3866">
        <f>shipments[[#This Row],[Boxes]]*shipments[[#This Row],[Cost Per Box]]</f>
        <v>2625.48</v>
      </c>
      <c r="O3866">
        <f>shipments[[#This Row],[Sales Amount]]-shipments[[#This Row],[Total Cost]]</f>
        <v>585.27</v>
      </c>
      <c r="P3866" s="9">
        <f>shipments[[#This Row],[Profit]]/shipments[[#This Row],[Sales Amount]]</f>
        <v>0.18228451296426068</v>
      </c>
    </row>
    <row r="3867" spans="1:16" x14ac:dyDescent="1">
      <c r="A3867" t="s">
        <v>3909</v>
      </c>
      <c r="B3867" t="s">
        <v>8044</v>
      </c>
      <c r="C3867" t="s">
        <v>8014</v>
      </c>
      <c r="D3867" t="s">
        <v>8036</v>
      </c>
      <c r="E3867" s="1">
        <v>45363</v>
      </c>
      <c r="F3867">
        <v>12485.25</v>
      </c>
      <c r="G3867">
        <v>1388</v>
      </c>
      <c r="H3867" t="s">
        <v>6</v>
      </c>
      <c r="I3867" t="str">
        <f>_xlfn.XLOOKUP(shipments[[#This Row],[SPID]],people[SPID],people[Sales_person],"NA",0)</f>
        <v>Brien Boise</v>
      </c>
      <c r="J3867">
        <f>YEAR(shipments[[#This Row],[Shipdate]])</f>
        <v>2024</v>
      </c>
      <c r="K3867">
        <f>MONTH(shipments[[#This Row],[Shipdate]])</f>
        <v>3</v>
      </c>
      <c r="L3867" t="str">
        <f>TEXT(shipments[[#This Row],[Shipdate]],"mmmm")</f>
        <v>March</v>
      </c>
      <c r="M3867">
        <f>_xlfn.XLOOKUP(shipments[[#This Row],[PID]],products[PID],products[Cost_per_box],"NA",0)</f>
        <v>5.72</v>
      </c>
      <c r="N3867">
        <f>shipments[[#This Row],[Boxes]]*shipments[[#This Row],[Cost Per Box]]</f>
        <v>7939.36</v>
      </c>
      <c r="O3867">
        <f>shipments[[#This Row],[Sales Amount]]-shipments[[#This Row],[Total Cost]]</f>
        <v>4545.8900000000003</v>
      </c>
      <c r="P3867" s="9">
        <f>shipments[[#This Row],[Profit]]/shipments[[#This Row],[Sales Amount]]</f>
        <v>0.36410083899000822</v>
      </c>
    </row>
    <row r="3868" spans="1:16" x14ac:dyDescent="1">
      <c r="A3868" t="s">
        <v>3910</v>
      </c>
      <c r="B3868" t="s">
        <v>8044</v>
      </c>
      <c r="C3868" t="s">
        <v>8015</v>
      </c>
      <c r="D3868" t="s">
        <v>8033</v>
      </c>
      <c r="E3868" s="1">
        <v>45497</v>
      </c>
      <c r="F3868">
        <v>8961.75</v>
      </c>
      <c r="G3868">
        <v>374</v>
      </c>
      <c r="H3868" t="s">
        <v>17</v>
      </c>
      <c r="I3868" t="str">
        <f>_xlfn.XLOOKUP(shipments[[#This Row],[SPID]],people[SPID],people[Sales_person],"NA",0)</f>
        <v>Brien Boise</v>
      </c>
      <c r="J3868">
        <f>YEAR(shipments[[#This Row],[Shipdate]])</f>
        <v>2024</v>
      </c>
      <c r="K3868">
        <f>MONTH(shipments[[#This Row],[Shipdate]])</f>
        <v>7</v>
      </c>
      <c r="L3868" t="str">
        <f>TEXT(shipments[[#This Row],[Shipdate]],"mmmm")</f>
        <v>July</v>
      </c>
      <c r="M3868">
        <f>_xlfn.XLOOKUP(shipments[[#This Row],[PID]],products[PID],products[Cost_per_box],"NA",0)</f>
        <v>6.31</v>
      </c>
      <c r="N3868">
        <f>shipments[[#This Row],[Boxes]]*shipments[[#This Row],[Cost Per Box]]</f>
        <v>2359.94</v>
      </c>
      <c r="O3868">
        <f>shipments[[#This Row],[Sales Amount]]-shipments[[#This Row],[Total Cost]]</f>
        <v>6601.8099999999995</v>
      </c>
      <c r="P3868" s="9">
        <f>shipments[[#This Row],[Profit]]/shipments[[#This Row],[Sales Amount]]</f>
        <v>0.73666527184980601</v>
      </c>
    </row>
    <row r="3869" spans="1:16" x14ac:dyDescent="1">
      <c r="A3869" t="s">
        <v>3911</v>
      </c>
      <c r="B3869" t="s">
        <v>8044</v>
      </c>
      <c r="C3869" t="s">
        <v>8016</v>
      </c>
      <c r="D3869" t="s">
        <v>8033</v>
      </c>
      <c r="E3869" s="1">
        <v>45331</v>
      </c>
      <c r="F3869">
        <v>6896.25</v>
      </c>
      <c r="G3869">
        <v>266</v>
      </c>
      <c r="H3869" t="s">
        <v>6</v>
      </c>
      <c r="I3869" t="str">
        <f>_xlfn.XLOOKUP(shipments[[#This Row],[SPID]],people[SPID],people[Sales_person],"NA",0)</f>
        <v>Brien Boise</v>
      </c>
      <c r="J3869">
        <f>YEAR(shipments[[#This Row],[Shipdate]])</f>
        <v>2024</v>
      </c>
      <c r="K3869">
        <f>MONTH(shipments[[#This Row],[Shipdate]])</f>
        <v>2</v>
      </c>
      <c r="L3869" t="str">
        <f>TEXT(shipments[[#This Row],[Shipdate]],"mmmm")</f>
        <v>February</v>
      </c>
      <c r="M3869">
        <f>_xlfn.XLOOKUP(shipments[[#This Row],[PID]],products[PID],products[Cost_per_box],"NA",0)</f>
        <v>9.94</v>
      </c>
      <c r="N3869">
        <f>shipments[[#This Row],[Boxes]]*shipments[[#This Row],[Cost Per Box]]</f>
        <v>2644.04</v>
      </c>
      <c r="O3869">
        <f>shipments[[#This Row],[Sales Amount]]-shipments[[#This Row],[Total Cost]]</f>
        <v>4252.21</v>
      </c>
      <c r="P3869" s="9">
        <f>shipments[[#This Row],[Profit]]/shipments[[#This Row],[Sales Amount]]</f>
        <v>0.61659742613739354</v>
      </c>
    </row>
    <row r="3870" spans="1:16" x14ac:dyDescent="1">
      <c r="A3870" t="s">
        <v>3912</v>
      </c>
      <c r="B3870" t="s">
        <v>8044</v>
      </c>
      <c r="C3870" t="s">
        <v>8016</v>
      </c>
      <c r="D3870" t="s">
        <v>8036</v>
      </c>
      <c r="E3870" s="1">
        <v>44953</v>
      </c>
      <c r="F3870">
        <v>5456.25</v>
      </c>
      <c r="G3870">
        <v>203</v>
      </c>
      <c r="H3870" t="s">
        <v>6</v>
      </c>
      <c r="I3870" t="str">
        <f>_xlfn.XLOOKUP(shipments[[#This Row],[SPID]],people[SPID],people[Sales_person],"NA",0)</f>
        <v>Brien Boise</v>
      </c>
      <c r="J3870">
        <f>YEAR(shipments[[#This Row],[Shipdate]])</f>
        <v>2023</v>
      </c>
      <c r="K3870">
        <f>MONTH(shipments[[#This Row],[Shipdate]])</f>
        <v>1</v>
      </c>
      <c r="L3870" t="str">
        <f>TEXT(shipments[[#This Row],[Shipdate]],"mmmm")</f>
        <v>January</v>
      </c>
      <c r="M3870">
        <f>_xlfn.XLOOKUP(shipments[[#This Row],[PID]],products[PID],products[Cost_per_box],"NA",0)</f>
        <v>9.94</v>
      </c>
      <c r="N3870">
        <f>shipments[[#This Row],[Boxes]]*shipments[[#This Row],[Cost Per Box]]</f>
        <v>2017.82</v>
      </c>
      <c r="O3870">
        <f>shipments[[#This Row],[Sales Amount]]-shipments[[#This Row],[Total Cost]]</f>
        <v>3438.4300000000003</v>
      </c>
      <c r="P3870" s="9">
        <f>shipments[[#This Row],[Profit]]/shipments[[#This Row],[Sales Amount]]</f>
        <v>0.63018190148911801</v>
      </c>
    </row>
    <row r="3871" spans="1:16" x14ac:dyDescent="1">
      <c r="A3871" t="s">
        <v>3913</v>
      </c>
      <c r="B3871" t="s">
        <v>8044</v>
      </c>
      <c r="C3871" t="s">
        <v>8016</v>
      </c>
      <c r="D3871" t="s">
        <v>8033</v>
      </c>
      <c r="E3871" s="1">
        <v>45079</v>
      </c>
      <c r="F3871">
        <v>5323.5</v>
      </c>
      <c r="G3871">
        <v>222</v>
      </c>
      <c r="H3871" t="s">
        <v>6</v>
      </c>
      <c r="I3871" t="str">
        <f>_xlfn.XLOOKUP(shipments[[#This Row],[SPID]],people[SPID],people[Sales_person],"NA",0)</f>
        <v>Brien Boise</v>
      </c>
      <c r="J3871">
        <f>YEAR(shipments[[#This Row],[Shipdate]])</f>
        <v>2023</v>
      </c>
      <c r="K3871">
        <f>MONTH(shipments[[#This Row],[Shipdate]])</f>
        <v>6</v>
      </c>
      <c r="L3871" t="str">
        <f>TEXT(shipments[[#This Row],[Shipdate]],"mmmm")</f>
        <v>June</v>
      </c>
      <c r="M3871">
        <f>_xlfn.XLOOKUP(shipments[[#This Row],[PID]],products[PID],products[Cost_per_box],"NA",0)</f>
        <v>9.94</v>
      </c>
      <c r="N3871">
        <f>shipments[[#This Row],[Boxes]]*shipments[[#This Row],[Cost Per Box]]</f>
        <v>2206.6799999999998</v>
      </c>
      <c r="O3871">
        <f>shipments[[#This Row],[Sales Amount]]-shipments[[#This Row],[Total Cost]]</f>
        <v>3116.82</v>
      </c>
      <c r="P3871" s="9">
        <f>shipments[[#This Row],[Profit]]/shipments[[#This Row],[Sales Amount]]</f>
        <v>0.58548323471400399</v>
      </c>
    </row>
    <row r="3872" spans="1:16" x14ac:dyDescent="1">
      <c r="A3872" t="s">
        <v>3914</v>
      </c>
      <c r="B3872" t="s">
        <v>8044</v>
      </c>
      <c r="C3872" t="s">
        <v>8016</v>
      </c>
      <c r="D3872" t="s">
        <v>8036</v>
      </c>
      <c r="E3872" s="1">
        <v>45370</v>
      </c>
      <c r="F3872">
        <v>5865.75</v>
      </c>
      <c r="G3872">
        <v>210</v>
      </c>
      <c r="H3872" t="s">
        <v>6</v>
      </c>
      <c r="I3872" t="str">
        <f>_xlfn.XLOOKUP(shipments[[#This Row],[SPID]],people[SPID],people[Sales_person],"NA",0)</f>
        <v>Brien Boise</v>
      </c>
      <c r="J3872">
        <f>YEAR(shipments[[#This Row],[Shipdate]])</f>
        <v>2024</v>
      </c>
      <c r="K3872">
        <f>MONTH(shipments[[#This Row],[Shipdate]])</f>
        <v>3</v>
      </c>
      <c r="L3872" t="str">
        <f>TEXT(shipments[[#This Row],[Shipdate]],"mmmm")</f>
        <v>March</v>
      </c>
      <c r="M3872">
        <f>_xlfn.XLOOKUP(shipments[[#This Row],[PID]],products[PID],products[Cost_per_box],"NA",0)</f>
        <v>9.94</v>
      </c>
      <c r="N3872">
        <f>shipments[[#This Row],[Boxes]]*shipments[[#This Row],[Cost Per Box]]</f>
        <v>2087.4</v>
      </c>
      <c r="O3872">
        <f>shipments[[#This Row],[Sales Amount]]-shipments[[#This Row],[Total Cost]]</f>
        <v>3778.35</v>
      </c>
      <c r="P3872" s="9">
        <f>shipments[[#This Row],[Profit]]/shipments[[#This Row],[Sales Amount]]</f>
        <v>0.64413757831479346</v>
      </c>
    </row>
    <row r="3873" spans="1:16" x14ac:dyDescent="1">
      <c r="A3873" t="s">
        <v>3915</v>
      </c>
      <c r="B3873" t="s">
        <v>8044</v>
      </c>
      <c r="C3873" t="s">
        <v>8017</v>
      </c>
      <c r="D3873" t="s">
        <v>8032</v>
      </c>
      <c r="E3873" s="1">
        <v>45540</v>
      </c>
      <c r="F3873">
        <v>9767.25</v>
      </c>
      <c r="G3873">
        <v>543</v>
      </c>
      <c r="H3873" t="s">
        <v>25</v>
      </c>
      <c r="I3873" t="str">
        <f>_xlfn.XLOOKUP(shipments[[#This Row],[SPID]],people[SPID],people[Sales_person],"NA",0)</f>
        <v>Brien Boise</v>
      </c>
      <c r="J3873">
        <f>YEAR(shipments[[#This Row],[Shipdate]])</f>
        <v>2024</v>
      </c>
      <c r="K3873">
        <f>MONTH(shipments[[#This Row],[Shipdate]])</f>
        <v>9</v>
      </c>
      <c r="L3873" t="str">
        <f>TEXT(shipments[[#This Row],[Shipdate]],"mmmm")</f>
        <v>September</v>
      </c>
      <c r="M3873">
        <f>_xlfn.XLOOKUP(shipments[[#This Row],[PID]],products[PID],products[Cost_per_box],"NA",0)</f>
        <v>7.73</v>
      </c>
      <c r="N3873">
        <f>shipments[[#This Row],[Boxes]]*shipments[[#This Row],[Cost Per Box]]</f>
        <v>4197.3900000000003</v>
      </c>
      <c r="O3873">
        <f>shipments[[#This Row],[Sales Amount]]-shipments[[#This Row],[Total Cost]]</f>
        <v>5569.86</v>
      </c>
      <c r="P3873" s="9">
        <f>shipments[[#This Row],[Profit]]/shipments[[#This Row],[Sales Amount]]</f>
        <v>0.57025877294018268</v>
      </c>
    </row>
    <row r="3874" spans="1:16" x14ac:dyDescent="1">
      <c r="A3874" t="s">
        <v>3916</v>
      </c>
      <c r="B3874" t="s">
        <v>8044</v>
      </c>
      <c r="C3874" t="s">
        <v>8017</v>
      </c>
      <c r="D3874" t="s">
        <v>8033</v>
      </c>
      <c r="E3874" s="1">
        <v>45303</v>
      </c>
      <c r="F3874">
        <v>8430.75</v>
      </c>
      <c r="G3874">
        <v>469</v>
      </c>
      <c r="H3874" t="s">
        <v>6</v>
      </c>
      <c r="I3874" t="str">
        <f>_xlfn.XLOOKUP(shipments[[#This Row],[SPID]],people[SPID],people[Sales_person],"NA",0)</f>
        <v>Brien Boise</v>
      </c>
      <c r="J3874">
        <f>YEAR(shipments[[#This Row],[Shipdate]])</f>
        <v>2024</v>
      </c>
      <c r="K3874">
        <f>MONTH(shipments[[#This Row],[Shipdate]])</f>
        <v>1</v>
      </c>
      <c r="L3874" t="str">
        <f>TEXT(shipments[[#This Row],[Shipdate]],"mmmm")</f>
        <v>January</v>
      </c>
      <c r="M3874">
        <f>_xlfn.XLOOKUP(shipments[[#This Row],[PID]],products[PID],products[Cost_per_box],"NA",0)</f>
        <v>7.73</v>
      </c>
      <c r="N3874">
        <f>shipments[[#This Row],[Boxes]]*shipments[[#This Row],[Cost Per Box]]</f>
        <v>3625.3700000000003</v>
      </c>
      <c r="O3874">
        <f>shipments[[#This Row],[Sales Amount]]-shipments[[#This Row],[Total Cost]]</f>
        <v>4805.3799999999992</v>
      </c>
      <c r="P3874" s="9">
        <f>shipments[[#This Row],[Profit]]/shipments[[#This Row],[Sales Amount]]</f>
        <v>0.56998250452213617</v>
      </c>
    </row>
    <row r="3875" spans="1:16" x14ac:dyDescent="1">
      <c r="A3875" t="s">
        <v>3917</v>
      </c>
      <c r="B3875" t="s">
        <v>8044</v>
      </c>
      <c r="C3875" t="s">
        <v>8017</v>
      </c>
      <c r="D3875" t="s">
        <v>8034</v>
      </c>
      <c r="E3875" s="1">
        <v>45294</v>
      </c>
      <c r="F3875">
        <v>7116.75</v>
      </c>
      <c r="G3875">
        <v>356</v>
      </c>
      <c r="H3875" t="s">
        <v>6</v>
      </c>
      <c r="I3875" t="str">
        <f>_xlfn.XLOOKUP(shipments[[#This Row],[SPID]],people[SPID],people[Sales_person],"NA",0)</f>
        <v>Brien Boise</v>
      </c>
      <c r="J3875">
        <f>YEAR(shipments[[#This Row],[Shipdate]])</f>
        <v>2024</v>
      </c>
      <c r="K3875">
        <f>MONTH(shipments[[#This Row],[Shipdate]])</f>
        <v>1</v>
      </c>
      <c r="L3875" t="str">
        <f>TEXT(shipments[[#This Row],[Shipdate]],"mmmm")</f>
        <v>January</v>
      </c>
      <c r="M3875">
        <f>_xlfn.XLOOKUP(shipments[[#This Row],[PID]],products[PID],products[Cost_per_box],"NA",0)</f>
        <v>7.73</v>
      </c>
      <c r="N3875">
        <f>shipments[[#This Row],[Boxes]]*shipments[[#This Row],[Cost Per Box]]</f>
        <v>2751.88</v>
      </c>
      <c r="O3875">
        <f>shipments[[#This Row],[Sales Amount]]-shipments[[#This Row],[Total Cost]]</f>
        <v>4364.87</v>
      </c>
      <c r="P3875" s="9">
        <f>shipments[[#This Row],[Profit]]/shipments[[#This Row],[Sales Amount]]</f>
        <v>0.61332349738293457</v>
      </c>
    </row>
    <row r="3876" spans="1:16" x14ac:dyDescent="1">
      <c r="A3876" t="s">
        <v>3918</v>
      </c>
      <c r="B3876" t="s">
        <v>8044</v>
      </c>
      <c r="C3876" t="s">
        <v>8017</v>
      </c>
      <c r="D3876" t="s">
        <v>8032</v>
      </c>
      <c r="E3876" s="1">
        <v>45503</v>
      </c>
      <c r="F3876">
        <v>119.25</v>
      </c>
      <c r="G3876">
        <v>7</v>
      </c>
      <c r="H3876" t="s">
        <v>17</v>
      </c>
      <c r="I3876" t="str">
        <f>_xlfn.XLOOKUP(shipments[[#This Row],[SPID]],people[SPID],people[Sales_person],"NA",0)</f>
        <v>Brien Boise</v>
      </c>
      <c r="J3876">
        <f>YEAR(shipments[[#This Row],[Shipdate]])</f>
        <v>2024</v>
      </c>
      <c r="K3876">
        <f>MONTH(shipments[[#This Row],[Shipdate]])</f>
        <v>7</v>
      </c>
      <c r="L3876" t="str">
        <f>TEXT(shipments[[#This Row],[Shipdate]],"mmmm")</f>
        <v>July</v>
      </c>
      <c r="M3876">
        <f>_xlfn.XLOOKUP(shipments[[#This Row],[PID]],products[PID],products[Cost_per_box],"NA",0)</f>
        <v>7.73</v>
      </c>
      <c r="N3876">
        <f>shipments[[#This Row],[Boxes]]*shipments[[#This Row],[Cost Per Box]]</f>
        <v>54.11</v>
      </c>
      <c r="O3876">
        <f>shipments[[#This Row],[Sales Amount]]-shipments[[#This Row],[Total Cost]]</f>
        <v>65.14</v>
      </c>
      <c r="P3876" s="9">
        <f>shipments[[#This Row],[Profit]]/shipments[[#This Row],[Sales Amount]]</f>
        <v>0.54624737945492663</v>
      </c>
    </row>
    <row r="3877" spans="1:16" x14ac:dyDescent="1">
      <c r="A3877" t="s">
        <v>3919</v>
      </c>
      <c r="B3877" t="s">
        <v>8044</v>
      </c>
      <c r="C3877" t="s">
        <v>8017</v>
      </c>
      <c r="D3877" t="s">
        <v>8032</v>
      </c>
      <c r="E3877" s="1">
        <v>45421</v>
      </c>
      <c r="F3877">
        <v>4932</v>
      </c>
      <c r="G3877">
        <v>260</v>
      </c>
      <c r="H3877" t="s">
        <v>6</v>
      </c>
      <c r="I3877" t="str">
        <f>_xlfn.XLOOKUP(shipments[[#This Row],[SPID]],people[SPID],people[Sales_person],"NA",0)</f>
        <v>Brien Boise</v>
      </c>
      <c r="J3877">
        <f>YEAR(shipments[[#This Row],[Shipdate]])</f>
        <v>2024</v>
      </c>
      <c r="K3877">
        <f>MONTH(shipments[[#This Row],[Shipdate]])</f>
        <v>5</v>
      </c>
      <c r="L3877" t="str">
        <f>TEXT(shipments[[#This Row],[Shipdate]],"mmmm")</f>
        <v>May</v>
      </c>
      <c r="M3877">
        <f>_xlfn.XLOOKUP(shipments[[#This Row],[PID]],products[PID],products[Cost_per_box],"NA",0)</f>
        <v>7.73</v>
      </c>
      <c r="N3877">
        <f>shipments[[#This Row],[Boxes]]*shipments[[#This Row],[Cost Per Box]]</f>
        <v>2009.8000000000002</v>
      </c>
      <c r="O3877">
        <f>shipments[[#This Row],[Sales Amount]]-shipments[[#This Row],[Total Cost]]</f>
        <v>2922.2</v>
      </c>
      <c r="P3877" s="9">
        <f>shipments[[#This Row],[Profit]]/shipments[[#This Row],[Sales Amount]]</f>
        <v>0.5924979724249797</v>
      </c>
    </row>
    <row r="3878" spans="1:16" x14ac:dyDescent="1">
      <c r="A3878" t="s">
        <v>3920</v>
      </c>
      <c r="B3878" t="s">
        <v>8044</v>
      </c>
      <c r="C3878" t="s">
        <v>8017</v>
      </c>
      <c r="D3878" t="s">
        <v>8033</v>
      </c>
      <c r="E3878" s="1">
        <v>45191</v>
      </c>
      <c r="F3878">
        <v>2830.5</v>
      </c>
      <c r="G3878">
        <v>142</v>
      </c>
      <c r="H3878" t="s">
        <v>6</v>
      </c>
      <c r="I3878" t="str">
        <f>_xlfn.XLOOKUP(shipments[[#This Row],[SPID]],people[SPID],people[Sales_person],"NA",0)</f>
        <v>Brien Boise</v>
      </c>
      <c r="J3878">
        <f>YEAR(shipments[[#This Row],[Shipdate]])</f>
        <v>2023</v>
      </c>
      <c r="K3878">
        <f>MONTH(shipments[[#This Row],[Shipdate]])</f>
        <v>9</v>
      </c>
      <c r="L3878" t="str">
        <f>TEXT(shipments[[#This Row],[Shipdate]],"mmmm")</f>
        <v>September</v>
      </c>
      <c r="M3878">
        <f>_xlfn.XLOOKUP(shipments[[#This Row],[PID]],products[PID],products[Cost_per_box],"NA",0)</f>
        <v>7.73</v>
      </c>
      <c r="N3878">
        <f>shipments[[#This Row],[Boxes]]*shipments[[#This Row],[Cost Per Box]]</f>
        <v>1097.6600000000001</v>
      </c>
      <c r="O3878">
        <f>shipments[[#This Row],[Sales Amount]]-shipments[[#This Row],[Total Cost]]</f>
        <v>1732.84</v>
      </c>
      <c r="P3878" s="9">
        <f>shipments[[#This Row],[Profit]]/shipments[[#This Row],[Sales Amount]]</f>
        <v>0.61220279102632036</v>
      </c>
    </row>
    <row r="3879" spans="1:16" x14ac:dyDescent="1">
      <c r="A3879" t="s">
        <v>3921</v>
      </c>
      <c r="B3879" t="s">
        <v>8044</v>
      </c>
      <c r="C3879" t="s">
        <v>8018</v>
      </c>
      <c r="D3879" t="s">
        <v>8032</v>
      </c>
      <c r="E3879" s="1">
        <v>44951</v>
      </c>
      <c r="F3879">
        <v>9733.5</v>
      </c>
      <c r="G3879">
        <v>487</v>
      </c>
      <c r="H3879" t="s">
        <v>6</v>
      </c>
      <c r="I3879" t="str">
        <f>_xlfn.XLOOKUP(shipments[[#This Row],[SPID]],people[SPID],people[Sales_person],"NA",0)</f>
        <v>Brien Boise</v>
      </c>
      <c r="J3879">
        <f>YEAR(shipments[[#This Row],[Shipdate]])</f>
        <v>2023</v>
      </c>
      <c r="K3879">
        <f>MONTH(shipments[[#This Row],[Shipdate]])</f>
        <v>1</v>
      </c>
      <c r="L3879" t="str">
        <f>TEXT(shipments[[#This Row],[Shipdate]],"mmmm")</f>
        <v>January</v>
      </c>
      <c r="M3879">
        <f>_xlfn.XLOOKUP(shipments[[#This Row],[PID]],products[PID],products[Cost_per_box],"NA",0)</f>
        <v>3.68</v>
      </c>
      <c r="N3879">
        <f>shipments[[#This Row],[Boxes]]*shipments[[#This Row],[Cost Per Box]]</f>
        <v>1792.16</v>
      </c>
      <c r="O3879">
        <f>shipments[[#This Row],[Sales Amount]]-shipments[[#This Row],[Total Cost]]</f>
        <v>7941.34</v>
      </c>
      <c r="P3879" s="9">
        <f>shipments[[#This Row],[Profit]]/shipments[[#This Row],[Sales Amount]]</f>
        <v>0.81587712539168855</v>
      </c>
    </row>
    <row r="3880" spans="1:16" x14ac:dyDescent="1">
      <c r="A3880" t="s">
        <v>3922</v>
      </c>
      <c r="B3880" t="s">
        <v>8044</v>
      </c>
      <c r="C3880" t="s">
        <v>8019</v>
      </c>
      <c r="D3880" t="s">
        <v>8035</v>
      </c>
      <c r="E3880" s="1">
        <v>44991</v>
      </c>
      <c r="F3880">
        <v>4155.75</v>
      </c>
      <c r="G3880">
        <v>260</v>
      </c>
      <c r="H3880" t="s">
        <v>6</v>
      </c>
      <c r="I3880" t="str">
        <f>_xlfn.XLOOKUP(shipments[[#This Row],[SPID]],people[SPID],people[Sales_person],"NA",0)</f>
        <v>Brien Boise</v>
      </c>
      <c r="J3880">
        <f>YEAR(shipments[[#This Row],[Shipdate]])</f>
        <v>2023</v>
      </c>
      <c r="K3880">
        <f>MONTH(shipments[[#This Row],[Shipdate]])</f>
        <v>3</v>
      </c>
      <c r="L3880" t="str">
        <f>TEXT(shipments[[#This Row],[Shipdate]],"mmmm")</f>
        <v>March</v>
      </c>
      <c r="M3880">
        <f>_xlfn.XLOOKUP(shipments[[#This Row],[PID]],products[PID],products[Cost_per_box],"NA",0)</f>
        <v>8.2200000000000006</v>
      </c>
      <c r="N3880">
        <f>shipments[[#This Row],[Boxes]]*shipments[[#This Row],[Cost Per Box]]</f>
        <v>2137.2000000000003</v>
      </c>
      <c r="O3880">
        <f>shipments[[#This Row],[Sales Amount]]-shipments[[#This Row],[Total Cost]]</f>
        <v>2018.5499999999997</v>
      </c>
      <c r="P3880" s="9">
        <f>shipments[[#This Row],[Profit]]/shipments[[#This Row],[Sales Amount]]</f>
        <v>0.48572459844793353</v>
      </c>
    </row>
    <row r="3881" spans="1:16" x14ac:dyDescent="1">
      <c r="A3881" t="s">
        <v>3923</v>
      </c>
      <c r="B3881" t="s">
        <v>8044</v>
      </c>
      <c r="C3881" t="s">
        <v>8021</v>
      </c>
      <c r="D3881" t="s">
        <v>8037</v>
      </c>
      <c r="E3881" s="1">
        <v>45462</v>
      </c>
      <c r="F3881">
        <v>9324</v>
      </c>
      <c r="G3881">
        <v>718</v>
      </c>
      <c r="H3881" t="s">
        <v>6</v>
      </c>
      <c r="I3881" t="str">
        <f>_xlfn.XLOOKUP(shipments[[#This Row],[SPID]],people[SPID],people[Sales_person],"NA",0)</f>
        <v>Brien Boise</v>
      </c>
      <c r="J3881">
        <f>YEAR(shipments[[#This Row],[Shipdate]])</f>
        <v>2024</v>
      </c>
      <c r="K3881">
        <f>MONTH(shipments[[#This Row],[Shipdate]])</f>
        <v>6</v>
      </c>
      <c r="L3881" t="str">
        <f>TEXT(shipments[[#This Row],[Shipdate]],"mmmm")</f>
        <v>June</v>
      </c>
      <c r="M3881">
        <f>_xlfn.XLOOKUP(shipments[[#This Row],[PID]],products[PID],products[Cost_per_box],"NA",0)</f>
        <v>4.74</v>
      </c>
      <c r="N3881">
        <f>shipments[[#This Row],[Boxes]]*shipments[[#This Row],[Cost Per Box]]</f>
        <v>3403.32</v>
      </c>
      <c r="O3881">
        <f>shipments[[#This Row],[Sales Amount]]-shipments[[#This Row],[Total Cost]]</f>
        <v>5920.68</v>
      </c>
      <c r="P3881" s="9">
        <f>shipments[[#This Row],[Profit]]/shipments[[#This Row],[Sales Amount]]</f>
        <v>0.63499356499356507</v>
      </c>
    </row>
    <row r="3882" spans="1:16" x14ac:dyDescent="1">
      <c r="A3882" t="s">
        <v>3924</v>
      </c>
      <c r="B3882" t="s">
        <v>8044</v>
      </c>
      <c r="C3882" t="s">
        <v>8021</v>
      </c>
      <c r="D3882" t="s">
        <v>8035</v>
      </c>
      <c r="E3882" s="1">
        <v>45201</v>
      </c>
      <c r="F3882">
        <v>5094</v>
      </c>
      <c r="G3882">
        <v>300</v>
      </c>
      <c r="H3882" t="s">
        <v>6</v>
      </c>
      <c r="I3882" t="str">
        <f>_xlfn.XLOOKUP(shipments[[#This Row],[SPID]],people[SPID],people[Sales_person],"NA",0)</f>
        <v>Brien Boise</v>
      </c>
      <c r="J3882">
        <f>YEAR(shipments[[#This Row],[Shipdate]])</f>
        <v>2023</v>
      </c>
      <c r="K3882">
        <f>MONTH(shipments[[#This Row],[Shipdate]])</f>
        <v>10</v>
      </c>
      <c r="L3882" t="str">
        <f>TEXT(shipments[[#This Row],[Shipdate]],"mmmm")</f>
        <v>October</v>
      </c>
      <c r="M3882">
        <f>_xlfn.XLOOKUP(shipments[[#This Row],[PID]],products[PID],products[Cost_per_box],"NA",0)</f>
        <v>4.74</v>
      </c>
      <c r="N3882">
        <f>shipments[[#This Row],[Boxes]]*shipments[[#This Row],[Cost Per Box]]</f>
        <v>1422</v>
      </c>
      <c r="O3882">
        <f>shipments[[#This Row],[Sales Amount]]-shipments[[#This Row],[Total Cost]]</f>
        <v>3672</v>
      </c>
      <c r="P3882" s="9">
        <f>shipments[[#This Row],[Profit]]/shipments[[#This Row],[Sales Amount]]</f>
        <v>0.72084805653710249</v>
      </c>
    </row>
    <row r="3883" spans="1:16" x14ac:dyDescent="1">
      <c r="A3883" t="s">
        <v>3925</v>
      </c>
      <c r="B3883" t="s">
        <v>8044</v>
      </c>
      <c r="C3883" t="s">
        <v>8021</v>
      </c>
      <c r="D3883" t="s">
        <v>8036</v>
      </c>
      <c r="E3883" s="1">
        <v>45181</v>
      </c>
      <c r="F3883">
        <v>9684</v>
      </c>
      <c r="G3883">
        <v>646</v>
      </c>
      <c r="H3883" t="s">
        <v>6</v>
      </c>
      <c r="I3883" t="str">
        <f>_xlfn.XLOOKUP(shipments[[#This Row],[SPID]],people[SPID],people[Sales_person],"NA",0)</f>
        <v>Brien Boise</v>
      </c>
      <c r="J3883">
        <f>YEAR(shipments[[#This Row],[Shipdate]])</f>
        <v>2023</v>
      </c>
      <c r="K3883">
        <f>MONTH(shipments[[#This Row],[Shipdate]])</f>
        <v>9</v>
      </c>
      <c r="L3883" t="str">
        <f>TEXT(shipments[[#This Row],[Shipdate]],"mmmm")</f>
        <v>September</v>
      </c>
      <c r="M3883">
        <f>_xlfn.XLOOKUP(shipments[[#This Row],[PID]],products[PID],products[Cost_per_box],"NA",0)</f>
        <v>4.74</v>
      </c>
      <c r="N3883">
        <f>shipments[[#This Row],[Boxes]]*shipments[[#This Row],[Cost Per Box]]</f>
        <v>3062.04</v>
      </c>
      <c r="O3883">
        <f>shipments[[#This Row],[Sales Amount]]-shipments[[#This Row],[Total Cost]]</f>
        <v>6621.96</v>
      </c>
      <c r="P3883" s="9">
        <f>shipments[[#This Row],[Profit]]/shipments[[#This Row],[Sales Amount]]</f>
        <v>0.68380421313506812</v>
      </c>
    </row>
    <row r="3884" spans="1:16" x14ac:dyDescent="1">
      <c r="A3884" t="s">
        <v>3926</v>
      </c>
      <c r="B3884" t="s">
        <v>8044</v>
      </c>
      <c r="C3884" t="s">
        <v>8021</v>
      </c>
      <c r="D3884" t="s">
        <v>8037</v>
      </c>
      <c r="E3884" s="1">
        <v>45275</v>
      </c>
      <c r="F3884">
        <v>5881.5</v>
      </c>
      <c r="G3884">
        <v>393</v>
      </c>
      <c r="H3884" t="s">
        <v>6</v>
      </c>
      <c r="I3884" t="str">
        <f>_xlfn.XLOOKUP(shipments[[#This Row],[SPID]],people[SPID],people[Sales_person],"NA",0)</f>
        <v>Brien Boise</v>
      </c>
      <c r="J3884">
        <f>YEAR(shipments[[#This Row],[Shipdate]])</f>
        <v>2023</v>
      </c>
      <c r="K3884">
        <f>MONTH(shipments[[#This Row],[Shipdate]])</f>
        <v>12</v>
      </c>
      <c r="L3884" t="str">
        <f>TEXT(shipments[[#This Row],[Shipdate]],"mmmm")</f>
        <v>December</v>
      </c>
      <c r="M3884">
        <f>_xlfn.XLOOKUP(shipments[[#This Row],[PID]],products[PID],products[Cost_per_box],"NA",0)</f>
        <v>4.74</v>
      </c>
      <c r="N3884">
        <f>shipments[[#This Row],[Boxes]]*shipments[[#This Row],[Cost Per Box]]</f>
        <v>1862.8200000000002</v>
      </c>
      <c r="O3884">
        <f>shipments[[#This Row],[Sales Amount]]-shipments[[#This Row],[Total Cost]]</f>
        <v>4018.68</v>
      </c>
      <c r="P3884" s="9">
        <f>shipments[[#This Row],[Profit]]/shipments[[#This Row],[Sales Amount]]</f>
        <v>0.68327467482784998</v>
      </c>
    </row>
    <row r="3885" spans="1:16" x14ac:dyDescent="1">
      <c r="A3885" t="s">
        <v>3927</v>
      </c>
      <c r="B3885" t="s">
        <v>8044</v>
      </c>
      <c r="C3885" t="s">
        <v>8023</v>
      </c>
      <c r="D3885" t="s">
        <v>8037</v>
      </c>
      <c r="E3885" s="1">
        <v>44960</v>
      </c>
      <c r="F3885">
        <v>3325.5</v>
      </c>
      <c r="G3885">
        <v>185</v>
      </c>
      <c r="H3885" t="s">
        <v>6</v>
      </c>
      <c r="I3885" t="str">
        <f>_xlfn.XLOOKUP(shipments[[#This Row],[SPID]],people[SPID],people[Sales_person],"NA",0)</f>
        <v>Brien Boise</v>
      </c>
      <c r="J3885">
        <f>YEAR(shipments[[#This Row],[Shipdate]])</f>
        <v>2023</v>
      </c>
      <c r="K3885">
        <f>MONTH(shipments[[#This Row],[Shipdate]])</f>
        <v>2</v>
      </c>
      <c r="L3885" t="str">
        <f>TEXT(shipments[[#This Row],[Shipdate]],"mmmm")</f>
        <v>February</v>
      </c>
      <c r="M3885">
        <f>_xlfn.XLOOKUP(shipments[[#This Row],[PID]],products[PID],products[Cost_per_box],"NA",0)</f>
        <v>6.43</v>
      </c>
      <c r="N3885">
        <f>shipments[[#This Row],[Boxes]]*shipments[[#This Row],[Cost Per Box]]</f>
        <v>1189.55</v>
      </c>
      <c r="O3885">
        <f>shipments[[#This Row],[Sales Amount]]-shipments[[#This Row],[Total Cost]]</f>
        <v>2135.9499999999998</v>
      </c>
      <c r="P3885" s="9">
        <f>shipments[[#This Row],[Profit]]/shipments[[#This Row],[Sales Amount]]</f>
        <v>0.64229439182077874</v>
      </c>
    </row>
    <row r="3886" spans="1:16" x14ac:dyDescent="1">
      <c r="A3886" t="s">
        <v>3928</v>
      </c>
      <c r="B3886" t="s">
        <v>8044</v>
      </c>
      <c r="C3886" t="s">
        <v>8023</v>
      </c>
      <c r="D3886" t="s">
        <v>8033</v>
      </c>
      <c r="E3886" s="1">
        <v>45303</v>
      </c>
      <c r="F3886">
        <v>3888</v>
      </c>
      <c r="G3886">
        <v>243</v>
      </c>
      <c r="H3886" t="s">
        <v>6</v>
      </c>
      <c r="I3886" t="str">
        <f>_xlfn.XLOOKUP(shipments[[#This Row],[SPID]],people[SPID],people[Sales_person],"NA",0)</f>
        <v>Brien Boise</v>
      </c>
      <c r="J3886">
        <f>YEAR(shipments[[#This Row],[Shipdate]])</f>
        <v>2024</v>
      </c>
      <c r="K3886">
        <f>MONTH(shipments[[#This Row],[Shipdate]])</f>
        <v>1</v>
      </c>
      <c r="L3886" t="str">
        <f>TEXT(shipments[[#This Row],[Shipdate]],"mmmm")</f>
        <v>January</v>
      </c>
      <c r="M3886">
        <f>_xlfn.XLOOKUP(shipments[[#This Row],[PID]],products[PID],products[Cost_per_box],"NA",0)</f>
        <v>6.43</v>
      </c>
      <c r="N3886">
        <f>shipments[[#This Row],[Boxes]]*shipments[[#This Row],[Cost Per Box]]</f>
        <v>1562.49</v>
      </c>
      <c r="O3886">
        <f>shipments[[#This Row],[Sales Amount]]-shipments[[#This Row],[Total Cost]]</f>
        <v>2325.5100000000002</v>
      </c>
      <c r="P3886" s="9">
        <f>shipments[[#This Row],[Profit]]/shipments[[#This Row],[Sales Amount]]</f>
        <v>0.59812500000000002</v>
      </c>
    </row>
    <row r="3887" spans="1:16" x14ac:dyDescent="1">
      <c r="A3887" t="s">
        <v>3929</v>
      </c>
      <c r="B3887" t="s">
        <v>8044</v>
      </c>
      <c r="C3887" t="s">
        <v>8024</v>
      </c>
      <c r="D3887" t="s">
        <v>8035</v>
      </c>
      <c r="E3887" s="1">
        <v>45497</v>
      </c>
      <c r="F3887">
        <v>13527</v>
      </c>
      <c r="G3887">
        <v>645</v>
      </c>
      <c r="H3887" t="s">
        <v>17</v>
      </c>
      <c r="I3887" t="str">
        <f>_xlfn.XLOOKUP(shipments[[#This Row],[SPID]],people[SPID],people[Sales_person],"NA",0)</f>
        <v>Brien Boise</v>
      </c>
      <c r="J3887">
        <f>YEAR(shipments[[#This Row],[Shipdate]])</f>
        <v>2024</v>
      </c>
      <c r="K3887">
        <f>MONTH(shipments[[#This Row],[Shipdate]])</f>
        <v>7</v>
      </c>
      <c r="L3887" t="str">
        <f>TEXT(shipments[[#This Row],[Shipdate]],"mmmm")</f>
        <v>July</v>
      </c>
      <c r="M3887">
        <f>_xlfn.XLOOKUP(shipments[[#This Row],[PID]],products[PID],products[Cost_per_box],"NA",0)</f>
        <v>12.41</v>
      </c>
      <c r="N3887">
        <f>shipments[[#This Row],[Boxes]]*shipments[[#This Row],[Cost Per Box]]</f>
        <v>8004.45</v>
      </c>
      <c r="O3887">
        <f>shipments[[#This Row],[Sales Amount]]-shipments[[#This Row],[Total Cost]]</f>
        <v>5522.55</v>
      </c>
      <c r="P3887" s="9">
        <f>shipments[[#This Row],[Profit]]/shipments[[#This Row],[Sales Amount]]</f>
        <v>0.40826125526724333</v>
      </c>
    </row>
    <row r="3888" spans="1:16" x14ac:dyDescent="1">
      <c r="A3888" t="s">
        <v>3930</v>
      </c>
      <c r="B3888" t="s">
        <v>8044</v>
      </c>
      <c r="C3888" t="s">
        <v>8024</v>
      </c>
      <c r="D3888" t="s">
        <v>8037</v>
      </c>
      <c r="E3888" s="1">
        <v>45467</v>
      </c>
      <c r="F3888">
        <v>841.5</v>
      </c>
      <c r="G3888">
        <v>41</v>
      </c>
      <c r="H3888" t="s">
        <v>6</v>
      </c>
      <c r="I3888" t="str">
        <f>_xlfn.XLOOKUP(shipments[[#This Row],[SPID]],people[SPID],people[Sales_person],"NA",0)</f>
        <v>Brien Boise</v>
      </c>
      <c r="J3888">
        <f>YEAR(shipments[[#This Row],[Shipdate]])</f>
        <v>2024</v>
      </c>
      <c r="K3888">
        <f>MONTH(shipments[[#This Row],[Shipdate]])</f>
        <v>6</v>
      </c>
      <c r="L3888" t="str">
        <f>TEXT(shipments[[#This Row],[Shipdate]],"mmmm")</f>
        <v>June</v>
      </c>
      <c r="M3888">
        <f>_xlfn.XLOOKUP(shipments[[#This Row],[PID]],products[PID],products[Cost_per_box],"NA",0)</f>
        <v>12.41</v>
      </c>
      <c r="N3888">
        <f>shipments[[#This Row],[Boxes]]*shipments[[#This Row],[Cost Per Box]]</f>
        <v>508.81</v>
      </c>
      <c r="O3888">
        <f>shipments[[#This Row],[Sales Amount]]-shipments[[#This Row],[Total Cost]]</f>
        <v>332.69</v>
      </c>
      <c r="P3888" s="9">
        <f>shipments[[#This Row],[Profit]]/shipments[[#This Row],[Sales Amount]]</f>
        <v>0.39535353535353535</v>
      </c>
    </row>
    <row r="3889" spans="1:16" x14ac:dyDescent="1">
      <c r="A3889" t="s">
        <v>3931</v>
      </c>
      <c r="B3889" t="s">
        <v>8044</v>
      </c>
      <c r="C3889" t="s">
        <v>8025</v>
      </c>
      <c r="D3889" t="s">
        <v>8036</v>
      </c>
      <c r="E3889" s="1">
        <v>45280</v>
      </c>
      <c r="F3889">
        <v>1325.25</v>
      </c>
      <c r="G3889">
        <v>74</v>
      </c>
      <c r="H3889" t="s">
        <v>39</v>
      </c>
      <c r="I3889" t="str">
        <f>_xlfn.XLOOKUP(shipments[[#This Row],[SPID]],people[SPID],people[Sales_person],"NA",0)</f>
        <v>Brien Boise</v>
      </c>
      <c r="J3889">
        <f>YEAR(shipments[[#This Row],[Shipdate]])</f>
        <v>2023</v>
      </c>
      <c r="K3889">
        <f>MONTH(shipments[[#This Row],[Shipdate]])</f>
        <v>12</v>
      </c>
      <c r="L3889" t="str">
        <f>TEXT(shipments[[#This Row],[Shipdate]],"mmmm")</f>
        <v>December</v>
      </c>
      <c r="M3889">
        <f>_xlfn.XLOOKUP(shipments[[#This Row],[PID]],products[PID],products[Cost_per_box],"NA",0)</f>
        <v>9.57</v>
      </c>
      <c r="N3889">
        <f>shipments[[#This Row],[Boxes]]*shipments[[#This Row],[Cost Per Box]]</f>
        <v>708.18000000000006</v>
      </c>
      <c r="O3889">
        <f>shipments[[#This Row],[Sales Amount]]-shipments[[#This Row],[Total Cost]]</f>
        <v>617.06999999999994</v>
      </c>
      <c r="P3889" s="9">
        <f>shipments[[#This Row],[Profit]]/shipments[[#This Row],[Sales Amount]]</f>
        <v>0.46562535370684771</v>
      </c>
    </row>
    <row r="3890" spans="1:16" x14ac:dyDescent="1">
      <c r="A3890" t="s">
        <v>3932</v>
      </c>
      <c r="B3890" t="s">
        <v>8044</v>
      </c>
      <c r="C3890" t="s">
        <v>8025</v>
      </c>
      <c r="D3890" t="s">
        <v>8037</v>
      </c>
      <c r="E3890" s="1">
        <v>45278</v>
      </c>
      <c r="F3890">
        <v>12462.75</v>
      </c>
      <c r="G3890">
        <v>779</v>
      </c>
      <c r="H3890" t="s">
        <v>6</v>
      </c>
      <c r="I3890" t="str">
        <f>_xlfn.XLOOKUP(shipments[[#This Row],[SPID]],people[SPID],people[Sales_person],"NA",0)</f>
        <v>Brien Boise</v>
      </c>
      <c r="J3890">
        <f>YEAR(shipments[[#This Row],[Shipdate]])</f>
        <v>2023</v>
      </c>
      <c r="K3890">
        <f>MONTH(shipments[[#This Row],[Shipdate]])</f>
        <v>12</v>
      </c>
      <c r="L3890" t="str">
        <f>TEXT(shipments[[#This Row],[Shipdate]],"mmmm")</f>
        <v>December</v>
      </c>
      <c r="M3890">
        <f>_xlfn.XLOOKUP(shipments[[#This Row],[PID]],products[PID],products[Cost_per_box],"NA",0)</f>
        <v>9.57</v>
      </c>
      <c r="N3890">
        <f>shipments[[#This Row],[Boxes]]*shipments[[#This Row],[Cost Per Box]]</f>
        <v>7455.0300000000007</v>
      </c>
      <c r="O3890">
        <f>shipments[[#This Row],[Sales Amount]]-shipments[[#This Row],[Total Cost]]</f>
        <v>5007.7199999999993</v>
      </c>
      <c r="P3890" s="9">
        <f>shipments[[#This Row],[Profit]]/shipments[[#This Row],[Sales Amount]]</f>
        <v>0.40181500872600345</v>
      </c>
    </row>
    <row r="3891" spans="1:16" x14ac:dyDescent="1">
      <c r="A3891" t="s">
        <v>3933</v>
      </c>
      <c r="B3891" t="s">
        <v>8044</v>
      </c>
      <c r="C3891" t="s">
        <v>8025</v>
      </c>
      <c r="D3891" t="s">
        <v>8033</v>
      </c>
      <c r="E3891" s="1">
        <v>45482</v>
      </c>
      <c r="F3891">
        <v>2945.25</v>
      </c>
      <c r="G3891">
        <v>164</v>
      </c>
      <c r="H3891" t="s">
        <v>17</v>
      </c>
      <c r="I3891" t="str">
        <f>_xlfn.XLOOKUP(shipments[[#This Row],[SPID]],people[SPID],people[Sales_person],"NA",0)</f>
        <v>Brien Boise</v>
      </c>
      <c r="J3891">
        <f>YEAR(shipments[[#This Row],[Shipdate]])</f>
        <v>2024</v>
      </c>
      <c r="K3891">
        <f>MONTH(shipments[[#This Row],[Shipdate]])</f>
        <v>7</v>
      </c>
      <c r="L3891" t="str">
        <f>TEXT(shipments[[#This Row],[Shipdate]],"mmmm")</f>
        <v>July</v>
      </c>
      <c r="M3891">
        <f>_xlfn.XLOOKUP(shipments[[#This Row],[PID]],products[PID],products[Cost_per_box],"NA",0)</f>
        <v>9.57</v>
      </c>
      <c r="N3891">
        <f>shipments[[#This Row],[Boxes]]*shipments[[#This Row],[Cost Per Box]]</f>
        <v>1569.48</v>
      </c>
      <c r="O3891">
        <f>shipments[[#This Row],[Sales Amount]]-shipments[[#This Row],[Total Cost]]</f>
        <v>1375.77</v>
      </c>
      <c r="P3891" s="9">
        <f>shipments[[#This Row],[Profit]]/shipments[[#This Row],[Sales Amount]]</f>
        <v>0.46711484593837532</v>
      </c>
    </row>
    <row r="3892" spans="1:16" x14ac:dyDescent="1">
      <c r="A3892" t="s">
        <v>3934</v>
      </c>
      <c r="B3892" t="s">
        <v>8044</v>
      </c>
      <c r="C3892" t="s">
        <v>8025</v>
      </c>
      <c r="D3892" t="s">
        <v>8036</v>
      </c>
      <c r="E3892" s="1">
        <v>45119</v>
      </c>
      <c r="F3892">
        <v>882</v>
      </c>
      <c r="G3892">
        <v>52</v>
      </c>
      <c r="H3892" t="s">
        <v>6</v>
      </c>
      <c r="I3892" t="str">
        <f>_xlfn.XLOOKUP(shipments[[#This Row],[SPID]],people[SPID],people[Sales_person],"NA",0)</f>
        <v>Brien Boise</v>
      </c>
      <c r="J3892">
        <f>YEAR(shipments[[#This Row],[Shipdate]])</f>
        <v>2023</v>
      </c>
      <c r="K3892">
        <f>MONTH(shipments[[#This Row],[Shipdate]])</f>
        <v>7</v>
      </c>
      <c r="L3892" t="str">
        <f>TEXT(shipments[[#This Row],[Shipdate]],"mmmm")</f>
        <v>July</v>
      </c>
      <c r="M3892">
        <f>_xlfn.XLOOKUP(shipments[[#This Row],[PID]],products[PID],products[Cost_per_box],"NA",0)</f>
        <v>9.57</v>
      </c>
      <c r="N3892">
        <f>shipments[[#This Row],[Boxes]]*shipments[[#This Row],[Cost Per Box]]</f>
        <v>497.64</v>
      </c>
      <c r="O3892">
        <f>shipments[[#This Row],[Sales Amount]]-shipments[[#This Row],[Total Cost]]</f>
        <v>384.36</v>
      </c>
      <c r="P3892" s="9">
        <f>shipments[[#This Row],[Profit]]/shipments[[#This Row],[Sales Amount]]</f>
        <v>0.43578231292517006</v>
      </c>
    </row>
    <row r="3893" spans="1:16" x14ac:dyDescent="1">
      <c r="A3893" t="s">
        <v>3935</v>
      </c>
      <c r="B3893" t="s">
        <v>8044</v>
      </c>
      <c r="C3893" t="s">
        <v>8026</v>
      </c>
      <c r="D3893" t="s">
        <v>8033</v>
      </c>
      <c r="E3893" s="1">
        <v>45474</v>
      </c>
      <c r="F3893">
        <v>2499.75</v>
      </c>
      <c r="G3893">
        <v>358</v>
      </c>
      <c r="H3893" t="s">
        <v>39</v>
      </c>
      <c r="I3893" t="str">
        <f>_xlfn.XLOOKUP(shipments[[#This Row],[SPID]],people[SPID],people[Sales_person],"NA",0)</f>
        <v>Brien Boise</v>
      </c>
      <c r="J3893">
        <f>YEAR(shipments[[#This Row],[Shipdate]])</f>
        <v>2024</v>
      </c>
      <c r="K3893">
        <f>MONTH(shipments[[#This Row],[Shipdate]])</f>
        <v>7</v>
      </c>
      <c r="L3893" t="str">
        <f>TEXT(shipments[[#This Row],[Shipdate]],"mmmm")</f>
        <v>July</v>
      </c>
      <c r="M3893">
        <f>_xlfn.XLOOKUP(shipments[[#This Row],[PID]],products[PID],products[Cost_per_box],"NA",0)</f>
        <v>8.43</v>
      </c>
      <c r="N3893">
        <f>shipments[[#This Row],[Boxes]]*shipments[[#This Row],[Cost Per Box]]</f>
        <v>3017.94</v>
      </c>
      <c r="O3893">
        <f>shipments[[#This Row],[Sales Amount]]-shipments[[#This Row],[Total Cost]]</f>
        <v>-518.19000000000005</v>
      </c>
      <c r="P3893" s="9">
        <f>shipments[[#This Row],[Profit]]/shipments[[#This Row],[Sales Amount]]</f>
        <v>-0.20729672967296731</v>
      </c>
    </row>
    <row r="3894" spans="1:16" x14ac:dyDescent="1">
      <c r="A3894" t="s">
        <v>3936</v>
      </c>
      <c r="B3894" t="s">
        <v>8044</v>
      </c>
      <c r="C3894" t="s">
        <v>8026</v>
      </c>
      <c r="D3894" t="s">
        <v>8032</v>
      </c>
      <c r="E3894" s="1">
        <v>45495</v>
      </c>
      <c r="F3894">
        <v>3777.75</v>
      </c>
      <c r="G3894">
        <v>540</v>
      </c>
      <c r="H3894" t="s">
        <v>17</v>
      </c>
      <c r="I3894" t="str">
        <f>_xlfn.XLOOKUP(shipments[[#This Row],[SPID]],people[SPID],people[Sales_person],"NA",0)</f>
        <v>Brien Boise</v>
      </c>
      <c r="J3894">
        <f>YEAR(shipments[[#This Row],[Shipdate]])</f>
        <v>2024</v>
      </c>
      <c r="K3894">
        <f>MONTH(shipments[[#This Row],[Shipdate]])</f>
        <v>7</v>
      </c>
      <c r="L3894" t="str">
        <f>TEXT(shipments[[#This Row],[Shipdate]],"mmmm")</f>
        <v>July</v>
      </c>
      <c r="M3894">
        <f>_xlfn.XLOOKUP(shipments[[#This Row],[PID]],products[PID],products[Cost_per_box],"NA",0)</f>
        <v>8.43</v>
      </c>
      <c r="N3894">
        <f>shipments[[#This Row],[Boxes]]*shipments[[#This Row],[Cost Per Box]]</f>
        <v>4552.2</v>
      </c>
      <c r="O3894">
        <f>shipments[[#This Row],[Sales Amount]]-shipments[[#This Row],[Total Cost]]</f>
        <v>-774.44999999999982</v>
      </c>
      <c r="P3894" s="9">
        <f>shipments[[#This Row],[Profit]]/shipments[[#This Row],[Sales Amount]]</f>
        <v>-0.20500297796307321</v>
      </c>
    </row>
    <row r="3895" spans="1:16" x14ac:dyDescent="1">
      <c r="A3895" t="s">
        <v>3937</v>
      </c>
      <c r="B3895" t="s">
        <v>8044</v>
      </c>
      <c r="C3895" t="s">
        <v>8026</v>
      </c>
      <c r="D3895" t="s">
        <v>8033</v>
      </c>
      <c r="E3895" s="1">
        <v>45159</v>
      </c>
      <c r="F3895">
        <v>13180.5</v>
      </c>
      <c r="G3895">
        <v>1319</v>
      </c>
      <c r="H3895" t="s">
        <v>6</v>
      </c>
      <c r="I3895" t="str">
        <f>_xlfn.XLOOKUP(shipments[[#This Row],[SPID]],people[SPID],people[Sales_person],"NA",0)</f>
        <v>Brien Boise</v>
      </c>
      <c r="J3895">
        <f>YEAR(shipments[[#This Row],[Shipdate]])</f>
        <v>2023</v>
      </c>
      <c r="K3895">
        <f>MONTH(shipments[[#This Row],[Shipdate]])</f>
        <v>8</v>
      </c>
      <c r="L3895" t="str">
        <f>TEXT(shipments[[#This Row],[Shipdate]],"mmmm")</f>
        <v>August</v>
      </c>
      <c r="M3895">
        <f>_xlfn.XLOOKUP(shipments[[#This Row],[PID]],products[PID],products[Cost_per_box],"NA",0)</f>
        <v>8.43</v>
      </c>
      <c r="N3895">
        <f>shipments[[#This Row],[Boxes]]*shipments[[#This Row],[Cost Per Box]]</f>
        <v>11119.17</v>
      </c>
      <c r="O3895">
        <f>shipments[[#This Row],[Sales Amount]]-shipments[[#This Row],[Total Cost]]</f>
        <v>2061.33</v>
      </c>
      <c r="P3895" s="9">
        <f>shipments[[#This Row],[Profit]]/shipments[[#This Row],[Sales Amount]]</f>
        <v>0.15639239786047571</v>
      </c>
    </row>
    <row r="3896" spans="1:16" x14ac:dyDescent="1">
      <c r="A3896" t="s">
        <v>3938</v>
      </c>
      <c r="B3896" t="s">
        <v>8044</v>
      </c>
      <c r="C3896" t="s">
        <v>8026</v>
      </c>
      <c r="D3896" t="s">
        <v>8035</v>
      </c>
      <c r="E3896" s="1">
        <v>45211</v>
      </c>
      <c r="F3896">
        <v>1723.5</v>
      </c>
      <c r="G3896">
        <v>216</v>
      </c>
      <c r="H3896" t="s">
        <v>6</v>
      </c>
      <c r="I3896" t="str">
        <f>_xlfn.XLOOKUP(shipments[[#This Row],[SPID]],people[SPID],people[Sales_person],"NA",0)</f>
        <v>Brien Boise</v>
      </c>
      <c r="J3896">
        <f>YEAR(shipments[[#This Row],[Shipdate]])</f>
        <v>2023</v>
      </c>
      <c r="K3896">
        <f>MONTH(shipments[[#This Row],[Shipdate]])</f>
        <v>10</v>
      </c>
      <c r="L3896" t="str">
        <f>TEXT(shipments[[#This Row],[Shipdate]],"mmmm")</f>
        <v>October</v>
      </c>
      <c r="M3896">
        <f>_xlfn.XLOOKUP(shipments[[#This Row],[PID]],products[PID],products[Cost_per_box],"NA",0)</f>
        <v>8.43</v>
      </c>
      <c r="N3896">
        <f>shipments[[#This Row],[Boxes]]*shipments[[#This Row],[Cost Per Box]]</f>
        <v>1820.8799999999999</v>
      </c>
      <c r="O3896">
        <f>shipments[[#This Row],[Sales Amount]]-shipments[[#This Row],[Total Cost]]</f>
        <v>-97.379999999999882</v>
      </c>
      <c r="P3896" s="9">
        <f>shipments[[#This Row],[Profit]]/shipments[[#This Row],[Sales Amount]]</f>
        <v>-5.6501305483028653E-2</v>
      </c>
    </row>
    <row r="3897" spans="1:16" x14ac:dyDescent="1">
      <c r="A3897" t="s">
        <v>3939</v>
      </c>
      <c r="B3897" t="s">
        <v>8044</v>
      </c>
      <c r="C3897" t="s">
        <v>8026</v>
      </c>
      <c r="D3897" t="s">
        <v>8037</v>
      </c>
      <c r="E3897" s="1">
        <v>45135</v>
      </c>
      <c r="F3897">
        <v>13279.5</v>
      </c>
      <c r="G3897">
        <v>1476</v>
      </c>
      <c r="H3897" t="s">
        <v>6</v>
      </c>
      <c r="I3897" t="str">
        <f>_xlfn.XLOOKUP(shipments[[#This Row],[SPID]],people[SPID],people[Sales_person],"NA",0)</f>
        <v>Brien Boise</v>
      </c>
      <c r="J3897">
        <f>YEAR(shipments[[#This Row],[Shipdate]])</f>
        <v>2023</v>
      </c>
      <c r="K3897">
        <f>MONTH(shipments[[#This Row],[Shipdate]])</f>
        <v>7</v>
      </c>
      <c r="L3897" t="str">
        <f>TEXT(shipments[[#This Row],[Shipdate]],"mmmm")</f>
        <v>July</v>
      </c>
      <c r="M3897">
        <f>_xlfn.XLOOKUP(shipments[[#This Row],[PID]],products[PID],products[Cost_per_box],"NA",0)</f>
        <v>8.43</v>
      </c>
      <c r="N3897">
        <f>shipments[[#This Row],[Boxes]]*shipments[[#This Row],[Cost Per Box]]</f>
        <v>12442.68</v>
      </c>
      <c r="O3897">
        <f>shipments[[#This Row],[Sales Amount]]-shipments[[#This Row],[Total Cost]]</f>
        <v>836.81999999999971</v>
      </c>
      <c r="P3897" s="9">
        <f>shipments[[#This Row],[Profit]]/shipments[[#This Row],[Sales Amount]]</f>
        <v>6.3015926804473044E-2</v>
      </c>
    </row>
    <row r="3898" spans="1:16" x14ac:dyDescent="1">
      <c r="A3898" t="s">
        <v>3940</v>
      </c>
      <c r="B3898" t="s">
        <v>8044</v>
      </c>
      <c r="C3898" t="s">
        <v>8027</v>
      </c>
      <c r="D3898" t="s">
        <v>8032</v>
      </c>
      <c r="E3898" s="1">
        <v>45252</v>
      </c>
      <c r="F3898">
        <v>2769.75</v>
      </c>
      <c r="G3898">
        <v>252</v>
      </c>
      <c r="H3898" t="s">
        <v>6</v>
      </c>
      <c r="I3898" t="str">
        <f>_xlfn.XLOOKUP(shipments[[#This Row],[SPID]],people[SPID],people[Sales_person],"NA",0)</f>
        <v>Brien Boise</v>
      </c>
      <c r="J3898">
        <f>YEAR(shipments[[#This Row],[Shipdate]])</f>
        <v>2023</v>
      </c>
      <c r="K3898">
        <f>MONTH(shipments[[#This Row],[Shipdate]])</f>
        <v>11</v>
      </c>
      <c r="L3898" t="str">
        <f>TEXT(shipments[[#This Row],[Shipdate]],"mmmm")</f>
        <v>November</v>
      </c>
      <c r="M3898">
        <f>_xlfn.XLOOKUP(shipments[[#This Row],[PID]],products[PID],products[Cost_per_box],"NA",0)</f>
        <v>6.8</v>
      </c>
      <c r="N3898">
        <f>shipments[[#This Row],[Boxes]]*shipments[[#This Row],[Cost Per Box]]</f>
        <v>1713.6</v>
      </c>
      <c r="O3898">
        <f>shipments[[#This Row],[Sales Amount]]-shipments[[#This Row],[Total Cost]]</f>
        <v>1056.1500000000001</v>
      </c>
      <c r="P3898" s="9">
        <f>shipments[[#This Row],[Profit]]/shipments[[#This Row],[Sales Amount]]</f>
        <v>0.38131600324939074</v>
      </c>
    </row>
    <row r="3899" spans="1:16" x14ac:dyDescent="1">
      <c r="A3899" t="s">
        <v>3941</v>
      </c>
      <c r="B3899" t="s">
        <v>8044</v>
      </c>
      <c r="C3899" t="s">
        <v>8027</v>
      </c>
      <c r="D3899" t="s">
        <v>8036</v>
      </c>
      <c r="E3899" s="1">
        <v>45377</v>
      </c>
      <c r="F3899">
        <v>7715.25</v>
      </c>
      <c r="G3899">
        <v>1103</v>
      </c>
      <c r="H3899" t="s">
        <v>6</v>
      </c>
      <c r="I3899" t="str">
        <f>_xlfn.XLOOKUP(shipments[[#This Row],[SPID]],people[SPID],people[Sales_person],"NA",0)</f>
        <v>Brien Boise</v>
      </c>
      <c r="J3899">
        <f>YEAR(shipments[[#This Row],[Shipdate]])</f>
        <v>2024</v>
      </c>
      <c r="K3899">
        <f>MONTH(shipments[[#This Row],[Shipdate]])</f>
        <v>3</v>
      </c>
      <c r="L3899" t="str">
        <f>TEXT(shipments[[#This Row],[Shipdate]],"mmmm")</f>
        <v>March</v>
      </c>
      <c r="M3899">
        <f>_xlfn.XLOOKUP(shipments[[#This Row],[PID]],products[PID],products[Cost_per_box],"NA",0)</f>
        <v>6.8</v>
      </c>
      <c r="N3899">
        <f>shipments[[#This Row],[Boxes]]*shipments[[#This Row],[Cost Per Box]]</f>
        <v>7500.4</v>
      </c>
      <c r="O3899">
        <f>shipments[[#This Row],[Sales Amount]]-shipments[[#This Row],[Total Cost]]</f>
        <v>214.85000000000036</v>
      </c>
      <c r="P3899" s="9">
        <f>shipments[[#This Row],[Profit]]/shipments[[#This Row],[Sales Amount]]</f>
        <v>2.7847444995301559E-2</v>
      </c>
    </row>
    <row r="3900" spans="1:16" x14ac:dyDescent="1">
      <c r="A3900" t="s">
        <v>3942</v>
      </c>
      <c r="B3900" t="s">
        <v>8044</v>
      </c>
      <c r="C3900" t="s">
        <v>8027</v>
      </c>
      <c r="D3900" t="s">
        <v>8033</v>
      </c>
      <c r="E3900" s="1">
        <v>45040</v>
      </c>
      <c r="F3900">
        <v>12091.5</v>
      </c>
      <c r="G3900">
        <v>1344</v>
      </c>
      <c r="H3900" t="s">
        <v>6</v>
      </c>
      <c r="I3900" t="str">
        <f>_xlfn.XLOOKUP(shipments[[#This Row],[SPID]],people[SPID],people[Sales_person],"NA",0)</f>
        <v>Brien Boise</v>
      </c>
      <c r="J3900">
        <f>YEAR(shipments[[#This Row],[Shipdate]])</f>
        <v>2023</v>
      </c>
      <c r="K3900">
        <f>MONTH(shipments[[#This Row],[Shipdate]])</f>
        <v>4</v>
      </c>
      <c r="L3900" t="str">
        <f>TEXT(shipments[[#This Row],[Shipdate]],"mmmm")</f>
        <v>April</v>
      </c>
      <c r="M3900">
        <f>_xlfn.XLOOKUP(shipments[[#This Row],[PID]],products[PID],products[Cost_per_box],"NA",0)</f>
        <v>6.8</v>
      </c>
      <c r="N3900">
        <f>shipments[[#This Row],[Boxes]]*shipments[[#This Row],[Cost Per Box]]</f>
        <v>9139.1999999999989</v>
      </c>
      <c r="O3900">
        <f>shipments[[#This Row],[Sales Amount]]-shipments[[#This Row],[Total Cost]]</f>
        <v>2952.3000000000011</v>
      </c>
      <c r="P3900" s="9">
        <f>shipments[[#This Row],[Profit]]/shipments[[#This Row],[Sales Amount]]</f>
        <v>0.24416325517925824</v>
      </c>
    </row>
    <row r="3901" spans="1:16" x14ac:dyDescent="1">
      <c r="A3901" t="s">
        <v>3943</v>
      </c>
      <c r="B3901" t="s">
        <v>8044</v>
      </c>
      <c r="C3901" t="s">
        <v>8028</v>
      </c>
      <c r="D3901" t="s">
        <v>8032</v>
      </c>
      <c r="E3901" s="1">
        <v>45260</v>
      </c>
      <c r="F3901">
        <v>6475.5</v>
      </c>
      <c r="G3901">
        <v>232</v>
      </c>
      <c r="H3901" t="s">
        <v>6</v>
      </c>
      <c r="I3901" t="str">
        <f>_xlfn.XLOOKUP(shipments[[#This Row],[SPID]],people[SPID],people[Sales_person],"NA",0)</f>
        <v>Brien Boise</v>
      </c>
      <c r="J3901">
        <f>YEAR(shipments[[#This Row],[Shipdate]])</f>
        <v>2023</v>
      </c>
      <c r="K3901">
        <f>MONTH(shipments[[#This Row],[Shipdate]])</f>
        <v>11</v>
      </c>
      <c r="L3901" t="str">
        <f>TEXT(shipments[[#This Row],[Shipdate]],"mmmm")</f>
        <v>November</v>
      </c>
      <c r="M3901">
        <f>_xlfn.XLOOKUP(shipments[[#This Row],[PID]],products[PID],products[Cost_per_box],"NA",0)</f>
        <v>5.04</v>
      </c>
      <c r="N3901">
        <f>shipments[[#This Row],[Boxes]]*shipments[[#This Row],[Cost Per Box]]</f>
        <v>1169.28</v>
      </c>
      <c r="O3901">
        <f>shipments[[#This Row],[Sales Amount]]-shipments[[#This Row],[Total Cost]]</f>
        <v>5306.22</v>
      </c>
      <c r="P3901" s="9">
        <f>shipments[[#This Row],[Profit]]/shipments[[#This Row],[Sales Amount]]</f>
        <v>0.81943015983321754</v>
      </c>
    </row>
    <row r="3902" spans="1:16" x14ac:dyDescent="1">
      <c r="A3902" t="s">
        <v>3944</v>
      </c>
      <c r="B3902" t="s">
        <v>8044</v>
      </c>
      <c r="C3902" t="s">
        <v>8028</v>
      </c>
      <c r="D3902" t="s">
        <v>8037</v>
      </c>
      <c r="E3902" s="1">
        <v>44930</v>
      </c>
      <c r="F3902">
        <v>3498.75</v>
      </c>
      <c r="G3902">
        <v>121</v>
      </c>
      <c r="H3902" t="s">
        <v>6</v>
      </c>
      <c r="I3902" t="str">
        <f>_xlfn.XLOOKUP(shipments[[#This Row],[SPID]],people[SPID],people[Sales_person],"NA",0)</f>
        <v>Brien Boise</v>
      </c>
      <c r="J3902">
        <f>YEAR(shipments[[#This Row],[Shipdate]])</f>
        <v>2023</v>
      </c>
      <c r="K3902">
        <f>MONTH(shipments[[#This Row],[Shipdate]])</f>
        <v>1</v>
      </c>
      <c r="L3902" t="str">
        <f>TEXT(shipments[[#This Row],[Shipdate]],"mmmm")</f>
        <v>January</v>
      </c>
      <c r="M3902">
        <f>_xlfn.XLOOKUP(shipments[[#This Row],[PID]],products[PID],products[Cost_per_box],"NA",0)</f>
        <v>5.04</v>
      </c>
      <c r="N3902">
        <f>shipments[[#This Row],[Boxes]]*shipments[[#This Row],[Cost Per Box]]</f>
        <v>609.84</v>
      </c>
      <c r="O3902">
        <f>shipments[[#This Row],[Sales Amount]]-shipments[[#This Row],[Total Cost]]</f>
        <v>2888.91</v>
      </c>
      <c r="P3902" s="9">
        <f>shipments[[#This Row],[Profit]]/shipments[[#This Row],[Sales Amount]]</f>
        <v>0.82569774919614147</v>
      </c>
    </row>
    <row r="3903" spans="1:16" x14ac:dyDescent="1">
      <c r="A3903" t="s">
        <v>3945</v>
      </c>
      <c r="B3903" t="s">
        <v>8044</v>
      </c>
      <c r="C3903" t="s">
        <v>8028</v>
      </c>
      <c r="D3903" t="s">
        <v>8032</v>
      </c>
      <c r="E3903" s="1">
        <v>45055</v>
      </c>
      <c r="F3903">
        <v>1053</v>
      </c>
      <c r="G3903">
        <v>41</v>
      </c>
      <c r="H3903" t="s">
        <v>6</v>
      </c>
      <c r="I3903" t="str">
        <f>_xlfn.XLOOKUP(shipments[[#This Row],[SPID]],people[SPID],people[Sales_person],"NA",0)</f>
        <v>Brien Boise</v>
      </c>
      <c r="J3903">
        <f>YEAR(shipments[[#This Row],[Shipdate]])</f>
        <v>2023</v>
      </c>
      <c r="K3903">
        <f>MONTH(shipments[[#This Row],[Shipdate]])</f>
        <v>5</v>
      </c>
      <c r="L3903" t="str">
        <f>TEXT(shipments[[#This Row],[Shipdate]],"mmmm")</f>
        <v>May</v>
      </c>
      <c r="M3903">
        <f>_xlfn.XLOOKUP(shipments[[#This Row],[PID]],products[PID],products[Cost_per_box],"NA",0)</f>
        <v>5.04</v>
      </c>
      <c r="N3903">
        <f>shipments[[#This Row],[Boxes]]*shipments[[#This Row],[Cost Per Box]]</f>
        <v>206.64000000000001</v>
      </c>
      <c r="O3903">
        <f>shipments[[#This Row],[Sales Amount]]-shipments[[#This Row],[Total Cost]]</f>
        <v>846.36</v>
      </c>
      <c r="P3903" s="9">
        <f>shipments[[#This Row],[Profit]]/shipments[[#This Row],[Sales Amount]]</f>
        <v>0.80376068376068377</v>
      </c>
    </row>
    <row r="3904" spans="1:16" x14ac:dyDescent="1">
      <c r="A3904" t="s">
        <v>3946</v>
      </c>
      <c r="B3904" t="s">
        <v>8044</v>
      </c>
      <c r="C3904" t="s">
        <v>8029</v>
      </c>
      <c r="D3904" t="s">
        <v>8033</v>
      </c>
      <c r="E3904" s="1">
        <v>45188</v>
      </c>
      <c r="F3904">
        <v>14071.5</v>
      </c>
      <c r="G3904">
        <v>1280</v>
      </c>
      <c r="H3904" t="s">
        <v>6</v>
      </c>
      <c r="I3904" t="str">
        <f>_xlfn.XLOOKUP(shipments[[#This Row],[SPID]],people[SPID],people[Sales_person],"NA",0)</f>
        <v>Brien Boise</v>
      </c>
      <c r="J3904">
        <f>YEAR(shipments[[#This Row],[Shipdate]])</f>
        <v>2023</v>
      </c>
      <c r="K3904">
        <f>MONTH(shipments[[#This Row],[Shipdate]])</f>
        <v>9</v>
      </c>
      <c r="L3904" t="str">
        <f>TEXT(shipments[[#This Row],[Shipdate]],"mmmm")</f>
        <v>September</v>
      </c>
      <c r="M3904">
        <f>_xlfn.XLOOKUP(shipments[[#This Row],[PID]],products[PID],products[Cost_per_box],"NA",0)</f>
        <v>2.76</v>
      </c>
      <c r="N3904">
        <f>shipments[[#This Row],[Boxes]]*shipments[[#This Row],[Cost Per Box]]</f>
        <v>3532.7999999999997</v>
      </c>
      <c r="O3904">
        <f>shipments[[#This Row],[Sales Amount]]-shipments[[#This Row],[Total Cost]]</f>
        <v>10538.7</v>
      </c>
      <c r="P3904" s="9">
        <f>shipments[[#This Row],[Profit]]/shipments[[#This Row],[Sales Amount]]</f>
        <v>0.74893934548555596</v>
      </c>
    </row>
    <row r="3905" spans="1:16" x14ac:dyDescent="1">
      <c r="A3905" t="s">
        <v>3947</v>
      </c>
      <c r="B3905" t="s">
        <v>8044</v>
      </c>
      <c r="C3905" t="s">
        <v>8030</v>
      </c>
      <c r="D3905" t="s">
        <v>8034</v>
      </c>
      <c r="E3905" s="1">
        <v>44952</v>
      </c>
      <c r="F3905">
        <v>2909.25</v>
      </c>
      <c r="G3905">
        <v>265</v>
      </c>
      <c r="H3905" t="s">
        <v>6</v>
      </c>
      <c r="I3905" t="str">
        <f>_xlfn.XLOOKUP(shipments[[#This Row],[SPID]],people[SPID],people[Sales_person],"NA",0)</f>
        <v>Brien Boise</v>
      </c>
      <c r="J3905">
        <f>YEAR(shipments[[#This Row],[Shipdate]])</f>
        <v>2023</v>
      </c>
      <c r="K3905">
        <f>MONTH(shipments[[#This Row],[Shipdate]])</f>
        <v>1</v>
      </c>
      <c r="L3905" t="str">
        <f>TEXT(shipments[[#This Row],[Shipdate]],"mmmm")</f>
        <v>January</v>
      </c>
      <c r="M3905">
        <f>_xlfn.XLOOKUP(shipments[[#This Row],[PID]],products[PID],products[Cost_per_box],"NA",0)</f>
        <v>3.32</v>
      </c>
      <c r="N3905">
        <f>shipments[[#This Row],[Boxes]]*shipments[[#This Row],[Cost Per Box]]</f>
        <v>879.8</v>
      </c>
      <c r="O3905">
        <f>shipments[[#This Row],[Sales Amount]]-shipments[[#This Row],[Total Cost]]</f>
        <v>2029.45</v>
      </c>
      <c r="P3905" s="9">
        <f>shipments[[#This Row],[Profit]]/shipments[[#This Row],[Sales Amount]]</f>
        <v>0.69758528830454591</v>
      </c>
    </row>
    <row r="3906" spans="1:16" x14ac:dyDescent="1">
      <c r="A3906" t="s">
        <v>3948</v>
      </c>
      <c r="B3906" t="s">
        <v>8044</v>
      </c>
      <c r="C3906" t="s">
        <v>8030</v>
      </c>
      <c r="D3906" t="s">
        <v>8035</v>
      </c>
      <c r="E3906" s="1">
        <v>44978</v>
      </c>
      <c r="F3906">
        <v>94.5</v>
      </c>
      <c r="G3906">
        <v>9</v>
      </c>
      <c r="H3906" t="s">
        <v>6</v>
      </c>
      <c r="I3906" t="str">
        <f>_xlfn.XLOOKUP(shipments[[#This Row],[SPID]],people[SPID],people[Sales_person],"NA",0)</f>
        <v>Brien Boise</v>
      </c>
      <c r="J3906">
        <f>YEAR(shipments[[#This Row],[Shipdate]])</f>
        <v>2023</v>
      </c>
      <c r="K3906">
        <f>MONTH(shipments[[#This Row],[Shipdate]])</f>
        <v>2</v>
      </c>
      <c r="L3906" t="str">
        <f>TEXT(shipments[[#This Row],[Shipdate]],"mmmm")</f>
        <v>February</v>
      </c>
      <c r="M3906">
        <f>_xlfn.XLOOKUP(shipments[[#This Row],[PID]],products[PID],products[Cost_per_box],"NA",0)</f>
        <v>3.32</v>
      </c>
      <c r="N3906">
        <f>shipments[[#This Row],[Boxes]]*shipments[[#This Row],[Cost Per Box]]</f>
        <v>29.88</v>
      </c>
      <c r="O3906">
        <f>shipments[[#This Row],[Sales Amount]]-shipments[[#This Row],[Total Cost]]</f>
        <v>64.62</v>
      </c>
      <c r="P3906" s="9">
        <f>shipments[[#This Row],[Profit]]/shipments[[#This Row],[Sales Amount]]</f>
        <v>0.68380952380952387</v>
      </c>
    </row>
    <row r="3907" spans="1:16" x14ac:dyDescent="1">
      <c r="A3907" t="s">
        <v>3949</v>
      </c>
      <c r="B3907" t="s">
        <v>8044</v>
      </c>
      <c r="C3907" t="s">
        <v>8030</v>
      </c>
      <c r="D3907" t="s">
        <v>8035</v>
      </c>
      <c r="E3907" s="1">
        <v>45537</v>
      </c>
      <c r="F3907">
        <v>5186.25</v>
      </c>
      <c r="G3907">
        <v>577</v>
      </c>
      <c r="H3907" t="s">
        <v>39</v>
      </c>
      <c r="I3907" t="str">
        <f>_xlfn.XLOOKUP(shipments[[#This Row],[SPID]],people[SPID],people[Sales_person],"NA",0)</f>
        <v>Brien Boise</v>
      </c>
      <c r="J3907">
        <f>YEAR(shipments[[#This Row],[Shipdate]])</f>
        <v>2024</v>
      </c>
      <c r="K3907">
        <f>MONTH(shipments[[#This Row],[Shipdate]])</f>
        <v>9</v>
      </c>
      <c r="L3907" t="str">
        <f>TEXT(shipments[[#This Row],[Shipdate]],"mmmm")</f>
        <v>September</v>
      </c>
      <c r="M3907">
        <f>_xlfn.XLOOKUP(shipments[[#This Row],[PID]],products[PID],products[Cost_per_box],"NA",0)</f>
        <v>3.32</v>
      </c>
      <c r="N3907">
        <f>shipments[[#This Row],[Boxes]]*shipments[[#This Row],[Cost Per Box]]</f>
        <v>1915.6399999999999</v>
      </c>
      <c r="O3907">
        <f>shipments[[#This Row],[Sales Amount]]-shipments[[#This Row],[Total Cost]]</f>
        <v>3270.61</v>
      </c>
      <c r="P3907" s="9">
        <f>shipments[[#This Row],[Profit]]/shipments[[#This Row],[Sales Amount]]</f>
        <v>0.63063099542058332</v>
      </c>
    </row>
    <row r="3908" spans="1:16" x14ac:dyDescent="1">
      <c r="A3908" t="s">
        <v>3950</v>
      </c>
      <c r="B3908" t="s">
        <v>8044</v>
      </c>
      <c r="C3908" t="s">
        <v>8030</v>
      </c>
      <c r="D3908" t="s">
        <v>8033</v>
      </c>
      <c r="E3908" s="1">
        <v>45484</v>
      </c>
      <c r="F3908">
        <v>3930.75</v>
      </c>
      <c r="G3908">
        <v>562</v>
      </c>
      <c r="H3908" t="s">
        <v>17</v>
      </c>
      <c r="I3908" t="str">
        <f>_xlfn.XLOOKUP(shipments[[#This Row],[SPID]],people[SPID],people[Sales_person],"NA",0)</f>
        <v>Brien Boise</v>
      </c>
      <c r="J3908">
        <f>YEAR(shipments[[#This Row],[Shipdate]])</f>
        <v>2024</v>
      </c>
      <c r="K3908">
        <f>MONTH(shipments[[#This Row],[Shipdate]])</f>
        <v>7</v>
      </c>
      <c r="L3908" t="str">
        <f>TEXT(shipments[[#This Row],[Shipdate]],"mmmm")</f>
        <v>July</v>
      </c>
      <c r="M3908">
        <f>_xlfn.XLOOKUP(shipments[[#This Row],[PID]],products[PID],products[Cost_per_box],"NA",0)</f>
        <v>3.32</v>
      </c>
      <c r="N3908">
        <f>shipments[[#This Row],[Boxes]]*shipments[[#This Row],[Cost Per Box]]</f>
        <v>1865.84</v>
      </c>
      <c r="O3908">
        <f>shipments[[#This Row],[Sales Amount]]-shipments[[#This Row],[Total Cost]]</f>
        <v>2064.91</v>
      </c>
      <c r="P3908" s="9">
        <f>shipments[[#This Row],[Profit]]/shipments[[#This Row],[Sales Amount]]</f>
        <v>0.52532213954080009</v>
      </c>
    </row>
    <row r="3909" spans="1:16" x14ac:dyDescent="1">
      <c r="A3909" t="s">
        <v>3951</v>
      </c>
      <c r="B3909" t="s">
        <v>8044</v>
      </c>
      <c r="C3909" t="s">
        <v>8031</v>
      </c>
      <c r="D3909" t="s">
        <v>8037</v>
      </c>
      <c r="E3909" s="1">
        <v>45175</v>
      </c>
      <c r="F3909">
        <v>5710.5</v>
      </c>
      <c r="G3909">
        <v>318</v>
      </c>
      <c r="H3909" t="s">
        <v>6</v>
      </c>
      <c r="I3909" t="str">
        <f>_xlfn.XLOOKUP(shipments[[#This Row],[SPID]],people[SPID],people[Sales_person],"NA",0)</f>
        <v>Brien Boise</v>
      </c>
      <c r="J3909">
        <f>YEAR(shipments[[#This Row],[Shipdate]])</f>
        <v>2023</v>
      </c>
      <c r="K3909">
        <f>MONTH(shipments[[#This Row],[Shipdate]])</f>
        <v>9</v>
      </c>
      <c r="L3909" t="str">
        <f>TEXT(shipments[[#This Row],[Shipdate]],"mmmm")</f>
        <v>September</v>
      </c>
      <c r="M3909">
        <f>_xlfn.XLOOKUP(shipments[[#This Row],[PID]],products[PID],products[Cost_per_box],"NA",0)</f>
        <v>2.65</v>
      </c>
      <c r="N3909">
        <f>shipments[[#This Row],[Boxes]]*shipments[[#This Row],[Cost Per Box]]</f>
        <v>842.69999999999993</v>
      </c>
      <c r="O3909">
        <f>shipments[[#This Row],[Sales Amount]]-shipments[[#This Row],[Total Cost]]</f>
        <v>4867.8</v>
      </c>
      <c r="P3909" s="9">
        <f>shipments[[#This Row],[Profit]]/shipments[[#This Row],[Sales Amount]]</f>
        <v>0.85242973469923833</v>
      </c>
    </row>
    <row r="3910" spans="1:16" x14ac:dyDescent="1">
      <c r="A3910" t="s">
        <v>3952</v>
      </c>
      <c r="B3910" t="s">
        <v>8044</v>
      </c>
      <c r="C3910" t="s">
        <v>8031</v>
      </c>
      <c r="D3910" t="s">
        <v>8032</v>
      </c>
      <c r="E3910" s="1">
        <v>45407</v>
      </c>
      <c r="F3910">
        <v>6801.75</v>
      </c>
      <c r="G3910">
        <v>378</v>
      </c>
      <c r="H3910" t="s">
        <v>6</v>
      </c>
      <c r="I3910" t="str">
        <f>_xlfn.XLOOKUP(shipments[[#This Row],[SPID]],people[SPID],people[Sales_person],"NA",0)</f>
        <v>Brien Boise</v>
      </c>
      <c r="J3910">
        <f>YEAR(shipments[[#This Row],[Shipdate]])</f>
        <v>2024</v>
      </c>
      <c r="K3910">
        <f>MONTH(shipments[[#This Row],[Shipdate]])</f>
        <v>4</v>
      </c>
      <c r="L3910" t="str">
        <f>TEXT(shipments[[#This Row],[Shipdate]],"mmmm")</f>
        <v>April</v>
      </c>
      <c r="M3910">
        <f>_xlfn.XLOOKUP(shipments[[#This Row],[PID]],products[PID],products[Cost_per_box],"NA",0)</f>
        <v>2.65</v>
      </c>
      <c r="N3910">
        <f>shipments[[#This Row],[Boxes]]*shipments[[#This Row],[Cost Per Box]]</f>
        <v>1001.6999999999999</v>
      </c>
      <c r="O3910">
        <f>shipments[[#This Row],[Sales Amount]]-shipments[[#This Row],[Total Cost]]</f>
        <v>5800.05</v>
      </c>
      <c r="P3910" s="9">
        <f>shipments[[#This Row],[Profit]]/shipments[[#This Row],[Sales Amount]]</f>
        <v>0.85272907707575263</v>
      </c>
    </row>
    <row r="3911" spans="1:16" x14ac:dyDescent="1">
      <c r="A3911" t="s">
        <v>3953</v>
      </c>
      <c r="B3911" t="s">
        <v>8044</v>
      </c>
      <c r="C3911" t="s">
        <v>8031</v>
      </c>
      <c r="D3911" t="s">
        <v>8036</v>
      </c>
      <c r="E3911" s="1">
        <v>45232</v>
      </c>
      <c r="F3911">
        <v>1820.25</v>
      </c>
      <c r="G3911">
        <v>92</v>
      </c>
      <c r="H3911" t="s">
        <v>6</v>
      </c>
      <c r="I3911" t="str">
        <f>_xlfn.XLOOKUP(shipments[[#This Row],[SPID]],people[SPID],people[Sales_person],"NA",0)</f>
        <v>Brien Boise</v>
      </c>
      <c r="J3911">
        <f>YEAR(shipments[[#This Row],[Shipdate]])</f>
        <v>2023</v>
      </c>
      <c r="K3911">
        <f>MONTH(shipments[[#This Row],[Shipdate]])</f>
        <v>11</v>
      </c>
      <c r="L3911" t="str">
        <f>TEXT(shipments[[#This Row],[Shipdate]],"mmmm")</f>
        <v>November</v>
      </c>
      <c r="M3911">
        <f>_xlfn.XLOOKUP(shipments[[#This Row],[PID]],products[PID],products[Cost_per_box],"NA",0)</f>
        <v>2.65</v>
      </c>
      <c r="N3911">
        <f>shipments[[#This Row],[Boxes]]*shipments[[#This Row],[Cost Per Box]]</f>
        <v>243.79999999999998</v>
      </c>
      <c r="O3911">
        <f>shipments[[#This Row],[Sales Amount]]-shipments[[#This Row],[Total Cost]]</f>
        <v>1576.45</v>
      </c>
      <c r="P3911" s="9">
        <f>shipments[[#This Row],[Profit]]/shipments[[#This Row],[Sales Amount]]</f>
        <v>0.86606235407224286</v>
      </c>
    </row>
    <row r="3912" spans="1:16" x14ac:dyDescent="1">
      <c r="A3912" t="s">
        <v>3954</v>
      </c>
      <c r="B3912" t="s">
        <v>8044</v>
      </c>
      <c r="C3912" t="s">
        <v>8031</v>
      </c>
      <c r="D3912" t="s">
        <v>8037</v>
      </c>
      <c r="E3912" s="1">
        <v>45119</v>
      </c>
      <c r="F3912">
        <v>3024</v>
      </c>
      <c r="G3912">
        <v>168</v>
      </c>
      <c r="H3912" t="s">
        <v>6</v>
      </c>
      <c r="I3912" t="str">
        <f>_xlfn.XLOOKUP(shipments[[#This Row],[SPID]],people[SPID],people[Sales_person],"NA",0)</f>
        <v>Brien Boise</v>
      </c>
      <c r="J3912">
        <f>YEAR(shipments[[#This Row],[Shipdate]])</f>
        <v>2023</v>
      </c>
      <c r="K3912">
        <f>MONTH(shipments[[#This Row],[Shipdate]])</f>
        <v>7</v>
      </c>
      <c r="L3912" t="str">
        <f>TEXT(shipments[[#This Row],[Shipdate]],"mmmm")</f>
        <v>July</v>
      </c>
      <c r="M3912">
        <f>_xlfn.XLOOKUP(shipments[[#This Row],[PID]],products[PID],products[Cost_per_box],"NA",0)</f>
        <v>2.65</v>
      </c>
      <c r="N3912">
        <f>shipments[[#This Row],[Boxes]]*shipments[[#This Row],[Cost Per Box]]</f>
        <v>445.2</v>
      </c>
      <c r="O3912">
        <f>shipments[[#This Row],[Sales Amount]]-shipments[[#This Row],[Total Cost]]</f>
        <v>2578.8000000000002</v>
      </c>
      <c r="P3912" s="9">
        <f>shipments[[#This Row],[Profit]]/shipments[[#This Row],[Sales Amount]]</f>
        <v>0.85277777777777786</v>
      </c>
    </row>
    <row r="3913" spans="1:16" x14ac:dyDescent="1">
      <c r="A3913" t="s">
        <v>3955</v>
      </c>
      <c r="B3913" t="s">
        <v>8045</v>
      </c>
      <c r="C3913" t="s">
        <v>8010</v>
      </c>
      <c r="D3913" t="s">
        <v>8032</v>
      </c>
      <c r="E3913" s="1">
        <v>45175</v>
      </c>
      <c r="F3913">
        <v>4734</v>
      </c>
      <c r="G3913">
        <v>395</v>
      </c>
      <c r="H3913" t="s">
        <v>6</v>
      </c>
      <c r="I3913" t="str">
        <f>_xlfn.XLOOKUP(shipments[[#This Row],[SPID]],people[SPID],people[Sales_person],"NA",0)</f>
        <v>Husein Augar</v>
      </c>
      <c r="J3913">
        <f>YEAR(shipments[[#This Row],[Shipdate]])</f>
        <v>2023</v>
      </c>
      <c r="K3913">
        <f>MONTH(shipments[[#This Row],[Shipdate]])</f>
        <v>9</v>
      </c>
      <c r="L3913" t="str">
        <f>TEXT(shipments[[#This Row],[Shipdate]],"mmmm")</f>
        <v>September</v>
      </c>
      <c r="M3913">
        <f>_xlfn.XLOOKUP(shipments[[#This Row],[PID]],products[PID],products[Cost_per_box],"NA",0)</f>
        <v>5.26</v>
      </c>
      <c r="N3913">
        <f>shipments[[#This Row],[Boxes]]*shipments[[#This Row],[Cost Per Box]]</f>
        <v>2077.6999999999998</v>
      </c>
      <c r="O3913">
        <f>shipments[[#This Row],[Sales Amount]]-shipments[[#This Row],[Total Cost]]</f>
        <v>2656.3</v>
      </c>
      <c r="P3913" s="9">
        <f>shipments[[#This Row],[Profit]]/shipments[[#This Row],[Sales Amount]]</f>
        <v>0.56111111111111112</v>
      </c>
    </row>
    <row r="3914" spans="1:16" x14ac:dyDescent="1">
      <c r="A3914" t="s">
        <v>3957</v>
      </c>
      <c r="B3914" t="s">
        <v>8045</v>
      </c>
      <c r="C3914" t="s">
        <v>8010</v>
      </c>
      <c r="D3914" t="s">
        <v>8036</v>
      </c>
      <c r="E3914" s="1">
        <v>45238</v>
      </c>
      <c r="F3914">
        <v>2432.25</v>
      </c>
      <c r="G3914">
        <v>153</v>
      </c>
      <c r="H3914" t="s">
        <v>39</v>
      </c>
      <c r="I3914" t="str">
        <f>_xlfn.XLOOKUP(shipments[[#This Row],[SPID]],people[SPID],people[Sales_person],"NA",0)</f>
        <v>Husein Augar</v>
      </c>
      <c r="J3914">
        <f>YEAR(shipments[[#This Row],[Shipdate]])</f>
        <v>2023</v>
      </c>
      <c r="K3914">
        <f>MONTH(shipments[[#This Row],[Shipdate]])</f>
        <v>11</v>
      </c>
      <c r="L3914" t="str">
        <f>TEXT(shipments[[#This Row],[Shipdate]],"mmmm")</f>
        <v>November</v>
      </c>
      <c r="M3914">
        <f>_xlfn.XLOOKUP(shipments[[#This Row],[PID]],products[PID],products[Cost_per_box],"NA",0)</f>
        <v>5.26</v>
      </c>
      <c r="N3914">
        <f>shipments[[#This Row],[Boxes]]*shipments[[#This Row],[Cost Per Box]]</f>
        <v>804.78</v>
      </c>
      <c r="O3914">
        <f>shipments[[#This Row],[Sales Amount]]-shipments[[#This Row],[Total Cost]]</f>
        <v>1627.47</v>
      </c>
      <c r="P3914" s="9">
        <f>shipments[[#This Row],[Profit]]/shipments[[#This Row],[Sales Amount]]</f>
        <v>0.66912118408880672</v>
      </c>
    </row>
    <row r="3915" spans="1:16" x14ac:dyDescent="1">
      <c r="A3915" t="s">
        <v>3958</v>
      </c>
      <c r="B3915" t="s">
        <v>8045</v>
      </c>
      <c r="C3915" t="s">
        <v>8010</v>
      </c>
      <c r="D3915" t="s">
        <v>8037</v>
      </c>
      <c r="E3915" s="1">
        <v>45266</v>
      </c>
      <c r="F3915">
        <v>4149</v>
      </c>
      <c r="G3915">
        <v>260</v>
      </c>
      <c r="H3915" t="s">
        <v>6</v>
      </c>
      <c r="I3915" t="str">
        <f>_xlfn.XLOOKUP(shipments[[#This Row],[SPID]],people[SPID],people[Sales_person],"NA",0)</f>
        <v>Husein Augar</v>
      </c>
      <c r="J3915">
        <f>YEAR(shipments[[#This Row],[Shipdate]])</f>
        <v>2023</v>
      </c>
      <c r="K3915">
        <f>MONTH(shipments[[#This Row],[Shipdate]])</f>
        <v>12</v>
      </c>
      <c r="L3915" t="str">
        <f>TEXT(shipments[[#This Row],[Shipdate]],"mmmm")</f>
        <v>December</v>
      </c>
      <c r="M3915">
        <f>_xlfn.XLOOKUP(shipments[[#This Row],[PID]],products[PID],products[Cost_per_box],"NA",0)</f>
        <v>5.26</v>
      </c>
      <c r="N3915">
        <f>shipments[[#This Row],[Boxes]]*shipments[[#This Row],[Cost Per Box]]</f>
        <v>1367.6</v>
      </c>
      <c r="O3915">
        <f>shipments[[#This Row],[Sales Amount]]-shipments[[#This Row],[Total Cost]]</f>
        <v>2781.4</v>
      </c>
      <c r="P3915" s="9">
        <f>shipments[[#This Row],[Profit]]/shipments[[#This Row],[Sales Amount]]</f>
        <v>0.67037840443480357</v>
      </c>
    </row>
    <row r="3916" spans="1:16" x14ac:dyDescent="1">
      <c r="A3916" t="s">
        <v>3959</v>
      </c>
      <c r="B3916" t="s">
        <v>8045</v>
      </c>
      <c r="C3916" t="s">
        <v>8010</v>
      </c>
      <c r="D3916" t="s">
        <v>8032</v>
      </c>
      <c r="E3916" s="1">
        <v>45147</v>
      </c>
      <c r="F3916">
        <v>6950.25</v>
      </c>
      <c r="G3916">
        <v>435</v>
      </c>
      <c r="H3916" t="s">
        <v>6</v>
      </c>
      <c r="I3916" t="str">
        <f>_xlfn.XLOOKUP(shipments[[#This Row],[SPID]],people[SPID],people[Sales_person],"NA",0)</f>
        <v>Husein Augar</v>
      </c>
      <c r="J3916">
        <f>YEAR(shipments[[#This Row],[Shipdate]])</f>
        <v>2023</v>
      </c>
      <c r="K3916">
        <f>MONTH(shipments[[#This Row],[Shipdate]])</f>
        <v>8</v>
      </c>
      <c r="L3916" t="str">
        <f>TEXT(shipments[[#This Row],[Shipdate]],"mmmm")</f>
        <v>August</v>
      </c>
      <c r="M3916">
        <f>_xlfn.XLOOKUP(shipments[[#This Row],[PID]],products[PID],products[Cost_per_box],"NA",0)</f>
        <v>5.26</v>
      </c>
      <c r="N3916">
        <f>shipments[[#This Row],[Boxes]]*shipments[[#This Row],[Cost Per Box]]</f>
        <v>2288.1</v>
      </c>
      <c r="O3916">
        <f>shipments[[#This Row],[Sales Amount]]-shipments[[#This Row],[Total Cost]]</f>
        <v>4662.1499999999996</v>
      </c>
      <c r="P3916" s="9">
        <f>shipments[[#This Row],[Profit]]/shipments[[#This Row],[Sales Amount]]</f>
        <v>0.67078882054602351</v>
      </c>
    </row>
    <row r="3917" spans="1:16" x14ac:dyDescent="1">
      <c r="A3917" t="s">
        <v>3960</v>
      </c>
      <c r="B3917" t="s">
        <v>8045</v>
      </c>
      <c r="C3917" t="s">
        <v>8011</v>
      </c>
      <c r="D3917" t="s">
        <v>8037</v>
      </c>
      <c r="E3917" s="1">
        <v>45492</v>
      </c>
      <c r="F3917">
        <v>4637.25</v>
      </c>
      <c r="G3917">
        <v>310</v>
      </c>
      <c r="H3917" t="s">
        <v>17</v>
      </c>
      <c r="I3917" t="str">
        <f>_xlfn.XLOOKUP(shipments[[#This Row],[SPID]],people[SPID],people[Sales_person],"NA",0)</f>
        <v>Husein Augar</v>
      </c>
      <c r="J3917">
        <f>YEAR(shipments[[#This Row],[Shipdate]])</f>
        <v>2024</v>
      </c>
      <c r="K3917">
        <f>MONTH(shipments[[#This Row],[Shipdate]])</f>
        <v>7</v>
      </c>
      <c r="L3917" t="str">
        <f>TEXT(shipments[[#This Row],[Shipdate]],"mmmm")</f>
        <v>July</v>
      </c>
      <c r="M3917">
        <f>_xlfn.XLOOKUP(shipments[[#This Row],[PID]],products[PID],products[Cost_per_box],"NA",0)</f>
        <v>7.48</v>
      </c>
      <c r="N3917">
        <f>shipments[[#This Row],[Boxes]]*shipments[[#This Row],[Cost Per Box]]</f>
        <v>2318.8000000000002</v>
      </c>
      <c r="O3917">
        <f>shipments[[#This Row],[Sales Amount]]-shipments[[#This Row],[Total Cost]]</f>
        <v>2318.4499999999998</v>
      </c>
      <c r="P3917" s="9">
        <f>shipments[[#This Row],[Profit]]/shipments[[#This Row],[Sales Amount]]</f>
        <v>0.49996226211655609</v>
      </c>
    </row>
    <row r="3918" spans="1:16" x14ac:dyDescent="1">
      <c r="A3918" t="s">
        <v>3961</v>
      </c>
      <c r="B3918" t="s">
        <v>8045</v>
      </c>
      <c r="C3918" t="s">
        <v>8012</v>
      </c>
      <c r="D3918" t="s">
        <v>8037</v>
      </c>
      <c r="E3918" s="1">
        <v>45314</v>
      </c>
      <c r="F3918">
        <v>1370.25</v>
      </c>
      <c r="G3918">
        <v>115</v>
      </c>
      <c r="H3918" t="s">
        <v>6</v>
      </c>
      <c r="I3918" t="str">
        <f>_xlfn.XLOOKUP(shipments[[#This Row],[SPID]],people[SPID],people[Sales_person],"NA",0)</f>
        <v>Husein Augar</v>
      </c>
      <c r="J3918">
        <f>YEAR(shipments[[#This Row],[Shipdate]])</f>
        <v>2024</v>
      </c>
      <c r="K3918">
        <f>MONTH(shipments[[#This Row],[Shipdate]])</f>
        <v>1</v>
      </c>
      <c r="L3918" t="str">
        <f>TEXT(shipments[[#This Row],[Shipdate]],"mmmm")</f>
        <v>January</v>
      </c>
      <c r="M3918">
        <f>_xlfn.XLOOKUP(shipments[[#This Row],[PID]],products[PID],products[Cost_per_box],"NA",0)</f>
        <v>5.15</v>
      </c>
      <c r="N3918">
        <f>shipments[[#This Row],[Boxes]]*shipments[[#This Row],[Cost Per Box]]</f>
        <v>592.25</v>
      </c>
      <c r="O3918">
        <f>shipments[[#This Row],[Sales Amount]]-shipments[[#This Row],[Total Cost]]</f>
        <v>778</v>
      </c>
      <c r="P3918" s="9">
        <f>shipments[[#This Row],[Profit]]/shipments[[#This Row],[Sales Amount]]</f>
        <v>0.56777960226236091</v>
      </c>
    </row>
    <row r="3919" spans="1:16" x14ac:dyDescent="1">
      <c r="A3919" t="s">
        <v>3962</v>
      </c>
      <c r="B3919" t="s">
        <v>8045</v>
      </c>
      <c r="C3919" t="s">
        <v>8012</v>
      </c>
      <c r="D3919" t="s">
        <v>8037</v>
      </c>
      <c r="E3919" s="1">
        <v>45021</v>
      </c>
      <c r="F3919">
        <v>5069.25</v>
      </c>
      <c r="G3919">
        <v>390</v>
      </c>
      <c r="H3919" t="s">
        <v>6</v>
      </c>
      <c r="I3919" t="str">
        <f>_xlfn.XLOOKUP(shipments[[#This Row],[SPID]],people[SPID],people[Sales_person],"NA",0)</f>
        <v>Husein Augar</v>
      </c>
      <c r="J3919">
        <f>YEAR(shipments[[#This Row],[Shipdate]])</f>
        <v>2023</v>
      </c>
      <c r="K3919">
        <f>MONTH(shipments[[#This Row],[Shipdate]])</f>
        <v>4</v>
      </c>
      <c r="L3919" t="str">
        <f>TEXT(shipments[[#This Row],[Shipdate]],"mmmm")</f>
        <v>April</v>
      </c>
      <c r="M3919">
        <f>_xlfn.XLOOKUP(shipments[[#This Row],[PID]],products[PID],products[Cost_per_box],"NA",0)</f>
        <v>5.15</v>
      </c>
      <c r="N3919">
        <f>shipments[[#This Row],[Boxes]]*shipments[[#This Row],[Cost Per Box]]</f>
        <v>2008.5000000000002</v>
      </c>
      <c r="O3919">
        <f>shipments[[#This Row],[Sales Amount]]-shipments[[#This Row],[Total Cost]]</f>
        <v>3060.75</v>
      </c>
      <c r="P3919" s="9">
        <f>shipments[[#This Row],[Profit]]/shipments[[#This Row],[Sales Amount]]</f>
        <v>0.60378754253587807</v>
      </c>
    </row>
    <row r="3920" spans="1:16" x14ac:dyDescent="1">
      <c r="A3920" t="s">
        <v>3963</v>
      </c>
      <c r="B3920" t="s">
        <v>8045</v>
      </c>
      <c r="C3920" t="s">
        <v>8013</v>
      </c>
      <c r="D3920" t="s">
        <v>8035</v>
      </c>
      <c r="E3920" s="1">
        <v>45443</v>
      </c>
      <c r="F3920">
        <v>6763.5</v>
      </c>
      <c r="G3920">
        <v>1353</v>
      </c>
      <c r="H3920" t="s">
        <v>6</v>
      </c>
      <c r="I3920" t="str">
        <f>_xlfn.XLOOKUP(shipments[[#This Row],[SPID]],people[SPID],people[Sales_person],"NA",0)</f>
        <v>Husein Augar</v>
      </c>
      <c r="J3920">
        <f>YEAR(shipments[[#This Row],[Shipdate]])</f>
        <v>2024</v>
      </c>
      <c r="K3920">
        <f>MONTH(shipments[[#This Row],[Shipdate]])</f>
        <v>5</v>
      </c>
      <c r="L3920" t="str">
        <f>TEXT(shipments[[#This Row],[Shipdate]],"mmmm")</f>
        <v>May</v>
      </c>
      <c r="M3920">
        <f>_xlfn.XLOOKUP(shipments[[#This Row],[PID]],products[PID],products[Cost_per_box],"NA",0)</f>
        <v>3.85</v>
      </c>
      <c r="N3920">
        <f>shipments[[#This Row],[Boxes]]*shipments[[#This Row],[Cost Per Box]]</f>
        <v>5209.05</v>
      </c>
      <c r="O3920">
        <f>shipments[[#This Row],[Sales Amount]]-shipments[[#This Row],[Total Cost]]</f>
        <v>1554.4499999999998</v>
      </c>
      <c r="P3920" s="9">
        <f>shipments[[#This Row],[Profit]]/shipments[[#This Row],[Sales Amount]]</f>
        <v>0.2298292304280328</v>
      </c>
    </row>
    <row r="3921" spans="1:16" x14ac:dyDescent="1">
      <c r="A3921" t="s">
        <v>3964</v>
      </c>
      <c r="B3921" t="s">
        <v>8045</v>
      </c>
      <c r="C3921" t="s">
        <v>8013</v>
      </c>
      <c r="D3921" t="s">
        <v>8037</v>
      </c>
      <c r="E3921" s="1">
        <v>45183</v>
      </c>
      <c r="F3921">
        <v>6140.25</v>
      </c>
      <c r="G3921">
        <v>878</v>
      </c>
      <c r="H3921" t="s">
        <v>6</v>
      </c>
      <c r="I3921" t="str">
        <f>_xlfn.XLOOKUP(shipments[[#This Row],[SPID]],people[SPID],people[Sales_person],"NA",0)</f>
        <v>Husein Augar</v>
      </c>
      <c r="J3921">
        <f>YEAR(shipments[[#This Row],[Shipdate]])</f>
        <v>2023</v>
      </c>
      <c r="K3921">
        <f>MONTH(shipments[[#This Row],[Shipdate]])</f>
        <v>9</v>
      </c>
      <c r="L3921" t="str">
        <f>TEXT(shipments[[#This Row],[Shipdate]],"mmmm")</f>
        <v>September</v>
      </c>
      <c r="M3921">
        <f>_xlfn.XLOOKUP(shipments[[#This Row],[PID]],products[PID],products[Cost_per_box],"NA",0)</f>
        <v>3.85</v>
      </c>
      <c r="N3921">
        <f>shipments[[#This Row],[Boxes]]*shipments[[#This Row],[Cost Per Box]]</f>
        <v>3380.3</v>
      </c>
      <c r="O3921">
        <f>shipments[[#This Row],[Sales Amount]]-shipments[[#This Row],[Total Cost]]</f>
        <v>2759.95</v>
      </c>
      <c r="P3921" s="9">
        <f>shipments[[#This Row],[Profit]]/shipments[[#This Row],[Sales Amount]]</f>
        <v>0.44948495582427422</v>
      </c>
    </row>
    <row r="3922" spans="1:16" x14ac:dyDescent="1">
      <c r="A3922" t="s">
        <v>3965</v>
      </c>
      <c r="B3922" t="s">
        <v>8045</v>
      </c>
      <c r="C3922" t="s">
        <v>8013</v>
      </c>
      <c r="D3922" t="s">
        <v>8032</v>
      </c>
      <c r="E3922" s="1">
        <v>45503</v>
      </c>
      <c r="F3922">
        <v>6027.75</v>
      </c>
      <c r="G3922">
        <v>1005</v>
      </c>
      <c r="H3922" t="s">
        <v>17</v>
      </c>
      <c r="I3922" t="str">
        <f>_xlfn.XLOOKUP(shipments[[#This Row],[SPID]],people[SPID],people[Sales_person],"NA",0)</f>
        <v>Husein Augar</v>
      </c>
      <c r="J3922">
        <f>YEAR(shipments[[#This Row],[Shipdate]])</f>
        <v>2024</v>
      </c>
      <c r="K3922">
        <f>MONTH(shipments[[#This Row],[Shipdate]])</f>
        <v>7</v>
      </c>
      <c r="L3922" t="str">
        <f>TEXT(shipments[[#This Row],[Shipdate]],"mmmm")</f>
        <v>July</v>
      </c>
      <c r="M3922">
        <f>_xlfn.XLOOKUP(shipments[[#This Row],[PID]],products[PID],products[Cost_per_box],"NA",0)</f>
        <v>3.85</v>
      </c>
      <c r="N3922">
        <f>shipments[[#This Row],[Boxes]]*shipments[[#This Row],[Cost Per Box]]</f>
        <v>3869.25</v>
      </c>
      <c r="O3922">
        <f>shipments[[#This Row],[Sales Amount]]-shipments[[#This Row],[Total Cost]]</f>
        <v>2158.5</v>
      </c>
      <c r="P3922" s="9">
        <f>shipments[[#This Row],[Profit]]/shipments[[#This Row],[Sales Amount]]</f>
        <v>0.35809381610053503</v>
      </c>
    </row>
    <row r="3923" spans="1:16" x14ac:dyDescent="1">
      <c r="A3923" t="s">
        <v>3966</v>
      </c>
      <c r="B3923" t="s">
        <v>8045</v>
      </c>
      <c r="C3923" t="s">
        <v>8013</v>
      </c>
      <c r="D3923" t="s">
        <v>8035</v>
      </c>
      <c r="E3923" s="1">
        <v>45439</v>
      </c>
      <c r="F3923">
        <v>5697</v>
      </c>
      <c r="G3923">
        <v>814</v>
      </c>
      <c r="H3923" t="s">
        <v>6</v>
      </c>
      <c r="I3923" t="str">
        <f>_xlfn.XLOOKUP(shipments[[#This Row],[SPID]],people[SPID],people[Sales_person],"NA",0)</f>
        <v>Husein Augar</v>
      </c>
      <c r="J3923">
        <f>YEAR(shipments[[#This Row],[Shipdate]])</f>
        <v>2024</v>
      </c>
      <c r="K3923">
        <f>MONTH(shipments[[#This Row],[Shipdate]])</f>
        <v>5</v>
      </c>
      <c r="L3923" t="str">
        <f>TEXT(shipments[[#This Row],[Shipdate]],"mmmm")</f>
        <v>May</v>
      </c>
      <c r="M3923">
        <f>_xlfn.XLOOKUP(shipments[[#This Row],[PID]],products[PID],products[Cost_per_box],"NA",0)</f>
        <v>3.85</v>
      </c>
      <c r="N3923">
        <f>shipments[[#This Row],[Boxes]]*shipments[[#This Row],[Cost Per Box]]</f>
        <v>3133.9</v>
      </c>
      <c r="O3923">
        <f>shipments[[#This Row],[Sales Amount]]-shipments[[#This Row],[Total Cost]]</f>
        <v>2563.1</v>
      </c>
      <c r="P3923" s="9">
        <f>shipments[[#This Row],[Profit]]/shipments[[#This Row],[Sales Amount]]</f>
        <v>0.44990345796032999</v>
      </c>
    </row>
    <row r="3924" spans="1:16" x14ac:dyDescent="1">
      <c r="A3924" t="s">
        <v>3967</v>
      </c>
      <c r="B3924" t="s">
        <v>8045</v>
      </c>
      <c r="C3924" t="s">
        <v>8013</v>
      </c>
      <c r="D3924" t="s">
        <v>8035</v>
      </c>
      <c r="E3924" s="1">
        <v>45250</v>
      </c>
      <c r="F3924">
        <v>6381</v>
      </c>
      <c r="G3924">
        <v>1277</v>
      </c>
      <c r="H3924" t="s">
        <v>6</v>
      </c>
      <c r="I3924" t="str">
        <f>_xlfn.XLOOKUP(shipments[[#This Row],[SPID]],people[SPID],people[Sales_person],"NA",0)</f>
        <v>Husein Augar</v>
      </c>
      <c r="J3924">
        <f>YEAR(shipments[[#This Row],[Shipdate]])</f>
        <v>2023</v>
      </c>
      <c r="K3924">
        <f>MONTH(shipments[[#This Row],[Shipdate]])</f>
        <v>11</v>
      </c>
      <c r="L3924" t="str">
        <f>TEXT(shipments[[#This Row],[Shipdate]],"mmmm")</f>
        <v>November</v>
      </c>
      <c r="M3924">
        <f>_xlfn.XLOOKUP(shipments[[#This Row],[PID]],products[PID],products[Cost_per_box],"NA",0)</f>
        <v>3.85</v>
      </c>
      <c r="N3924">
        <f>shipments[[#This Row],[Boxes]]*shipments[[#This Row],[Cost Per Box]]</f>
        <v>4916.45</v>
      </c>
      <c r="O3924">
        <f>shipments[[#This Row],[Sales Amount]]-shipments[[#This Row],[Total Cost]]</f>
        <v>1464.5500000000002</v>
      </c>
      <c r="P3924" s="9">
        <f>shipments[[#This Row],[Profit]]/shipments[[#This Row],[Sales Amount]]</f>
        <v>0.22951731703494752</v>
      </c>
    </row>
    <row r="3925" spans="1:16" x14ac:dyDescent="1">
      <c r="A3925" t="s">
        <v>3968</v>
      </c>
      <c r="B3925" t="s">
        <v>8045</v>
      </c>
      <c r="C3925" t="s">
        <v>8013</v>
      </c>
      <c r="D3925" t="s">
        <v>8035</v>
      </c>
      <c r="E3925" s="1">
        <v>44930</v>
      </c>
      <c r="F3925">
        <v>1521</v>
      </c>
      <c r="G3925">
        <v>169</v>
      </c>
      <c r="H3925" t="s">
        <v>6</v>
      </c>
      <c r="I3925" t="str">
        <f>_xlfn.XLOOKUP(shipments[[#This Row],[SPID]],people[SPID],people[Sales_person],"NA",0)</f>
        <v>Husein Augar</v>
      </c>
      <c r="J3925">
        <f>YEAR(shipments[[#This Row],[Shipdate]])</f>
        <v>2023</v>
      </c>
      <c r="K3925">
        <f>MONTH(shipments[[#This Row],[Shipdate]])</f>
        <v>1</v>
      </c>
      <c r="L3925" t="str">
        <f>TEXT(shipments[[#This Row],[Shipdate]],"mmmm")</f>
        <v>January</v>
      </c>
      <c r="M3925">
        <f>_xlfn.XLOOKUP(shipments[[#This Row],[PID]],products[PID],products[Cost_per_box],"NA",0)</f>
        <v>3.85</v>
      </c>
      <c r="N3925">
        <f>shipments[[#This Row],[Boxes]]*shipments[[#This Row],[Cost Per Box]]</f>
        <v>650.65</v>
      </c>
      <c r="O3925">
        <f>shipments[[#This Row],[Sales Amount]]-shipments[[#This Row],[Total Cost]]</f>
        <v>870.35</v>
      </c>
      <c r="P3925" s="9">
        <f>shipments[[#This Row],[Profit]]/shipments[[#This Row],[Sales Amount]]</f>
        <v>0.57222222222222219</v>
      </c>
    </row>
    <row r="3926" spans="1:16" x14ac:dyDescent="1">
      <c r="A3926" t="s">
        <v>3969</v>
      </c>
      <c r="B3926" t="s">
        <v>8045</v>
      </c>
      <c r="C3926" t="s">
        <v>8013</v>
      </c>
      <c r="D3926" t="s">
        <v>8037</v>
      </c>
      <c r="E3926" s="1">
        <v>45425</v>
      </c>
      <c r="F3926">
        <v>2677.5</v>
      </c>
      <c r="G3926">
        <v>298</v>
      </c>
      <c r="H3926" t="s">
        <v>6</v>
      </c>
      <c r="I3926" t="str">
        <f>_xlfn.XLOOKUP(shipments[[#This Row],[SPID]],people[SPID],people[Sales_person],"NA",0)</f>
        <v>Husein Augar</v>
      </c>
      <c r="J3926">
        <f>YEAR(shipments[[#This Row],[Shipdate]])</f>
        <v>2024</v>
      </c>
      <c r="K3926">
        <f>MONTH(shipments[[#This Row],[Shipdate]])</f>
        <v>5</v>
      </c>
      <c r="L3926" t="str">
        <f>TEXT(shipments[[#This Row],[Shipdate]],"mmmm")</f>
        <v>May</v>
      </c>
      <c r="M3926">
        <f>_xlfn.XLOOKUP(shipments[[#This Row],[PID]],products[PID],products[Cost_per_box],"NA",0)</f>
        <v>3.85</v>
      </c>
      <c r="N3926">
        <f>shipments[[#This Row],[Boxes]]*shipments[[#This Row],[Cost Per Box]]</f>
        <v>1147.3</v>
      </c>
      <c r="O3926">
        <f>shipments[[#This Row],[Sales Amount]]-shipments[[#This Row],[Total Cost]]</f>
        <v>1530.2</v>
      </c>
      <c r="P3926" s="9">
        <f>shipments[[#This Row],[Profit]]/shipments[[#This Row],[Sales Amount]]</f>
        <v>0.5715032679738562</v>
      </c>
    </row>
    <row r="3927" spans="1:16" x14ac:dyDescent="1">
      <c r="A3927" t="s">
        <v>3970</v>
      </c>
      <c r="B3927" t="s">
        <v>8045</v>
      </c>
      <c r="C3927" t="s">
        <v>8014</v>
      </c>
      <c r="D3927" t="s">
        <v>8033</v>
      </c>
      <c r="E3927" s="1">
        <v>45153</v>
      </c>
      <c r="F3927">
        <v>2787.75</v>
      </c>
      <c r="G3927">
        <v>465</v>
      </c>
      <c r="H3927" t="s">
        <v>6</v>
      </c>
      <c r="I3927" t="str">
        <f>_xlfn.XLOOKUP(shipments[[#This Row],[SPID]],people[SPID],people[Sales_person],"NA",0)</f>
        <v>Husein Augar</v>
      </c>
      <c r="J3927">
        <f>YEAR(shipments[[#This Row],[Shipdate]])</f>
        <v>2023</v>
      </c>
      <c r="K3927">
        <f>MONTH(shipments[[#This Row],[Shipdate]])</f>
        <v>8</v>
      </c>
      <c r="L3927" t="str">
        <f>TEXT(shipments[[#This Row],[Shipdate]],"mmmm")</f>
        <v>August</v>
      </c>
      <c r="M3927">
        <f>_xlfn.XLOOKUP(shipments[[#This Row],[PID]],products[PID],products[Cost_per_box],"NA",0)</f>
        <v>5.72</v>
      </c>
      <c r="N3927">
        <f>shipments[[#This Row],[Boxes]]*shipments[[#This Row],[Cost Per Box]]</f>
        <v>2659.7999999999997</v>
      </c>
      <c r="O3927">
        <f>shipments[[#This Row],[Sales Amount]]-shipments[[#This Row],[Total Cost]]</f>
        <v>127.95000000000027</v>
      </c>
      <c r="P3927" s="9">
        <f>shipments[[#This Row],[Profit]]/shipments[[#This Row],[Sales Amount]]</f>
        <v>4.5897228948076504E-2</v>
      </c>
    </row>
    <row r="3928" spans="1:16" x14ac:dyDescent="1">
      <c r="A3928" t="s">
        <v>3971</v>
      </c>
      <c r="B3928" t="s">
        <v>8045</v>
      </c>
      <c r="C3928" t="s">
        <v>8014</v>
      </c>
      <c r="D3928" t="s">
        <v>8034</v>
      </c>
      <c r="E3928" s="1">
        <v>44970</v>
      </c>
      <c r="F3928">
        <v>4299.75</v>
      </c>
      <c r="G3928">
        <v>478</v>
      </c>
      <c r="H3928" t="s">
        <v>6</v>
      </c>
      <c r="I3928" t="str">
        <f>_xlfn.XLOOKUP(shipments[[#This Row],[SPID]],people[SPID],people[Sales_person],"NA",0)</f>
        <v>Husein Augar</v>
      </c>
      <c r="J3928">
        <f>YEAR(shipments[[#This Row],[Shipdate]])</f>
        <v>2023</v>
      </c>
      <c r="K3928">
        <f>MONTH(shipments[[#This Row],[Shipdate]])</f>
        <v>2</v>
      </c>
      <c r="L3928" t="str">
        <f>TEXT(shipments[[#This Row],[Shipdate]],"mmmm")</f>
        <v>February</v>
      </c>
      <c r="M3928">
        <f>_xlfn.XLOOKUP(shipments[[#This Row],[PID]],products[PID],products[Cost_per_box],"NA",0)</f>
        <v>5.72</v>
      </c>
      <c r="N3928">
        <f>shipments[[#This Row],[Boxes]]*shipments[[#This Row],[Cost Per Box]]</f>
        <v>2734.16</v>
      </c>
      <c r="O3928">
        <f>shipments[[#This Row],[Sales Amount]]-shipments[[#This Row],[Total Cost]]</f>
        <v>1565.5900000000001</v>
      </c>
      <c r="P3928" s="9">
        <f>shipments[[#This Row],[Profit]]/shipments[[#This Row],[Sales Amount]]</f>
        <v>0.36411186696900988</v>
      </c>
    </row>
    <row r="3929" spans="1:16" x14ac:dyDescent="1">
      <c r="A3929" t="s">
        <v>3972</v>
      </c>
      <c r="B3929" t="s">
        <v>8045</v>
      </c>
      <c r="C3929" t="s">
        <v>8014</v>
      </c>
      <c r="D3929" t="s">
        <v>8037</v>
      </c>
      <c r="E3929" s="1">
        <v>45273</v>
      </c>
      <c r="F3929">
        <v>564.75</v>
      </c>
      <c r="G3929">
        <v>81</v>
      </c>
      <c r="H3929" t="s">
        <v>6</v>
      </c>
      <c r="I3929" t="str">
        <f>_xlfn.XLOOKUP(shipments[[#This Row],[SPID]],people[SPID],people[Sales_person],"NA",0)</f>
        <v>Husein Augar</v>
      </c>
      <c r="J3929">
        <f>YEAR(shipments[[#This Row],[Shipdate]])</f>
        <v>2023</v>
      </c>
      <c r="K3929">
        <f>MONTH(shipments[[#This Row],[Shipdate]])</f>
        <v>12</v>
      </c>
      <c r="L3929" t="str">
        <f>TEXT(shipments[[#This Row],[Shipdate]],"mmmm")</f>
        <v>December</v>
      </c>
      <c r="M3929">
        <f>_xlfn.XLOOKUP(shipments[[#This Row],[PID]],products[PID],products[Cost_per_box],"NA",0)</f>
        <v>5.72</v>
      </c>
      <c r="N3929">
        <f>shipments[[#This Row],[Boxes]]*shipments[[#This Row],[Cost Per Box]]</f>
        <v>463.32</v>
      </c>
      <c r="O3929">
        <f>shipments[[#This Row],[Sales Amount]]-shipments[[#This Row],[Total Cost]]</f>
        <v>101.43</v>
      </c>
      <c r="P3929" s="9">
        <f>shipments[[#This Row],[Profit]]/shipments[[#This Row],[Sales Amount]]</f>
        <v>0.17960159362549802</v>
      </c>
    </row>
    <row r="3930" spans="1:16" x14ac:dyDescent="1">
      <c r="A3930" t="s">
        <v>3973</v>
      </c>
      <c r="B3930" t="s">
        <v>8045</v>
      </c>
      <c r="C3930" t="s">
        <v>8015</v>
      </c>
      <c r="D3930" t="s">
        <v>8033</v>
      </c>
      <c r="E3930" s="1">
        <v>45247</v>
      </c>
      <c r="F3930">
        <v>2151</v>
      </c>
      <c r="G3930">
        <v>87</v>
      </c>
      <c r="H3930" t="s">
        <v>6</v>
      </c>
      <c r="I3930" t="str">
        <f>_xlfn.XLOOKUP(shipments[[#This Row],[SPID]],people[SPID],people[Sales_person],"NA",0)</f>
        <v>Husein Augar</v>
      </c>
      <c r="J3930">
        <f>YEAR(shipments[[#This Row],[Shipdate]])</f>
        <v>2023</v>
      </c>
      <c r="K3930">
        <f>MONTH(shipments[[#This Row],[Shipdate]])</f>
        <v>11</v>
      </c>
      <c r="L3930" t="str">
        <f>TEXT(shipments[[#This Row],[Shipdate]],"mmmm")</f>
        <v>November</v>
      </c>
      <c r="M3930">
        <f>_xlfn.XLOOKUP(shipments[[#This Row],[PID]],products[PID],products[Cost_per_box],"NA",0)</f>
        <v>6.31</v>
      </c>
      <c r="N3930">
        <f>shipments[[#This Row],[Boxes]]*shipments[[#This Row],[Cost Per Box]]</f>
        <v>548.96999999999991</v>
      </c>
      <c r="O3930">
        <f>shipments[[#This Row],[Sales Amount]]-shipments[[#This Row],[Total Cost]]</f>
        <v>1602.0300000000002</v>
      </c>
      <c r="P3930" s="9">
        <f>shipments[[#This Row],[Profit]]/shipments[[#This Row],[Sales Amount]]</f>
        <v>0.74478382147838229</v>
      </c>
    </row>
    <row r="3931" spans="1:16" x14ac:dyDescent="1">
      <c r="A3931" t="s">
        <v>3974</v>
      </c>
      <c r="B3931" t="s">
        <v>8045</v>
      </c>
      <c r="C3931" t="s">
        <v>8016</v>
      </c>
      <c r="D3931" t="s">
        <v>8037</v>
      </c>
      <c r="E3931" s="1">
        <v>45317</v>
      </c>
      <c r="F3931">
        <v>4918.5</v>
      </c>
      <c r="G3931">
        <v>205</v>
      </c>
      <c r="H3931" t="s">
        <v>6</v>
      </c>
      <c r="I3931" t="str">
        <f>_xlfn.XLOOKUP(shipments[[#This Row],[SPID]],people[SPID],people[Sales_person],"NA",0)</f>
        <v>Husein Augar</v>
      </c>
      <c r="J3931">
        <f>YEAR(shipments[[#This Row],[Shipdate]])</f>
        <v>2024</v>
      </c>
      <c r="K3931">
        <f>MONTH(shipments[[#This Row],[Shipdate]])</f>
        <v>1</v>
      </c>
      <c r="L3931" t="str">
        <f>TEXT(shipments[[#This Row],[Shipdate]],"mmmm")</f>
        <v>January</v>
      </c>
      <c r="M3931">
        <f>_xlfn.XLOOKUP(shipments[[#This Row],[PID]],products[PID],products[Cost_per_box],"NA",0)</f>
        <v>9.94</v>
      </c>
      <c r="N3931">
        <f>shipments[[#This Row],[Boxes]]*shipments[[#This Row],[Cost Per Box]]</f>
        <v>2037.6999999999998</v>
      </c>
      <c r="O3931">
        <f>shipments[[#This Row],[Sales Amount]]-shipments[[#This Row],[Total Cost]]</f>
        <v>2880.8</v>
      </c>
      <c r="P3931" s="9">
        <f>shipments[[#This Row],[Profit]]/shipments[[#This Row],[Sales Amount]]</f>
        <v>0.58570702449933931</v>
      </c>
    </row>
    <row r="3932" spans="1:16" x14ac:dyDescent="1">
      <c r="A3932" t="s">
        <v>3975</v>
      </c>
      <c r="B3932" t="s">
        <v>8045</v>
      </c>
      <c r="C3932" t="s">
        <v>8016</v>
      </c>
      <c r="D3932" t="s">
        <v>8037</v>
      </c>
      <c r="E3932" s="1">
        <v>45247</v>
      </c>
      <c r="F3932">
        <v>4878</v>
      </c>
      <c r="G3932">
        <v>188</v>
      </c>
      <c r="H3932" t="s">
        <v>6</v>
      </c>
      <c r="I3932" t="str">
        <f>_xlfn.XLOOKUP(shipments[[#This Row],[SPID]],people[SPID],people[Sales_person],"NA",0)</f>
        <v>Husein Augar</v>
      </c>
      <c r="J3932">
        <f>YEAR(shipments[[#This Row],[Shipdate]])</f>
        <v>2023</v>
      </c>
      <c r="K3932">
        <f>MONTH(shipments[[#This Row],[Shipdate]])</f>
        <v>11</v>
      </c>
      <c r="L3932" t="str">
        <f>TEXT(shipments[[#This Row],[Shipdate]],"mmmm")</f>
        <v>November</v>
      </c>
      <c r="M3932">
        <f>_xlfn.XLOOKUP(shipments[[#This Row],[PID]],products[PID],products[Cost_per_box],"NA",0)</f>
        <v>9.94</v>
      </c>
      <c r="N3932">
        <f>shipments[[#This Row],[Boxes]]*shipments[[#This Row],[Cost Per Box]]</f>
        <v>1868.7199999999998</v>
      </c>
      <c r="O3932">
        <f>shipments[[#This Row],[Sales Amount]]-shipments[[#This Row],[Total Cost]]</f>
        <v>3009.28</v>
      </c>
      <c r="P3932" s="9">
        <f>shipments[[#This Row],[Profit]]/shipments[[#This Row],[Sales Amount]]</f>
        <v>0.61690856908569092</v>
      </c>
    </row>
    <row r="3933" spans="1:16" x14ac:dyDescent="1">
      <c r="A3933" t="s">
        <v>3976</v>
      </c>
      <c r="B3933" t="s">
        <v>8045</v>
      </c>
      <c r="C3933" t="s">
        <v>8017</v>
      </c>
      <c r="D3933" t="s">
        <v>8032</v>
      </c>
      <c r="E3933" s="1">
        <v>44965</v>
      </c>
      <c r="F3933">
        <v>9533.25</v>
      </c>
      <c r="G3933">
        <v>454</v>
      </c>
      <c r="H3933" t="s">
        <v>6</v>
      </c>
      <c r="I3933" t="str">
        <f>_xlfn.XLOOKUP(shipments[[#This Row],[SPID]],people[SPID],people[Sales_person],"NA",0)</f>
        <v>Husein Augar</v>
      </c>
      <c r="J3933">
        <f>YEAR(shipments[[#This Row],[Shipdate]])</f>
        <v>2023</v>
      </c>
      <c r="K3933">
        <f>MONTH(shipments[[#This Row],[Shipdate]])</f>
        <v>2</v>
      </c>
      <c r="L3933" t="str">
        <f>TEXT(shipments[[#This Row],[Shipdate]],"mmmm")</f>
        <v>February</v>
      </c>
      <c r="M3933">
        <f>_xlfn.XLOOKUP(shipments[[#This Row],[PID]],products[PID],products[Cost_per_box],"NA",0)</f>
        <v>7.73</v>
      </c>
      <c r="N3933">
        <f>shipments[[#This Row],[Boxes]]*shipments[[#This Row],[Cost Per Box]]</f>
        <v>3509.42</v>
      </c>
      <c r="O3933">
        <f>shipments[[#This Row],[Sales Amount]]-shipments[[#This Row],[Total Cost]]</f>
        <v>6023.83</v>
      </c>
      <c r="P3933" s="9">
        <f>shipments[[#This Row],[Profit]]/shipments[[#This Row],[Sales Amount]]</f>
        <v>0.631875803110167</v>
      </c>
    </row>
    <row r="3934" spans="1:16" x14ac:dyDescent="1">
      <c r="A3934" t="s">
        <v>3977</v>
      </c>
      <c r="B3934" t="s">
        <v>8045</v>
      </c>
      <c r="C3934" t="s">
        <v>8017</v>
      </c>
      <c r="D3934" t="s">
        <v>8033</v>
      </c>
      <c r="E3934" s="1">
        <v>45518</v>
      </c>
      <c r="F3934">
        <v>10550.25</v>
      </c>
      <c r="G3934">
        <v>503</v>
      </c>
      <c r="H3934" t="s">
        <v>17</v>
      </c>
      <c r="I3934" t="str">
        <f>_xlfn.XLOOKUP(shipments[[#This Row],[SPID]],people[SPID],people[Sales_person],"NA",0)</f>
        <v>Husein Augar</v>
      </c>
      <c r="J3934">
        <f>YEAR(shipments[[#This Row],[Shipdate]])</f>
        <v>2024</v>
      </c>
      <c r="K3934">
        <f>MONTH(shipments[[#This Row],[Shipdate]])</f>
        <v>8</v>
      </c>
      <c r="L3934" t="str">
        <f>TEXT(shipments[[#This Row],[Shipdate]],"mmmm")</f>
        <v>August</v>
      </c>
      <c r="M3934">
        <f>_xlfn.XLOOKUP(shipments[[#This Row],[PID]],products[PID],products[Cost_per_box],"NA",0)</f>
        <v>7.73</v>
      </c>
      <c r="N3934">
        <f>shipments[[#This Row],[Boxes]]*shipments[[#This Row],[Cost Per Box]]</f>
        <v>3888.19</v>
      </c>
      <c r="O3934">
        <f>shipments[[#This Row],[Sales Amount]]-shipments[[#This Row],[Total Cost]]</f>
        <v>6662.0599999999995</v>
      </c>
      <c r="P3934" s="9">
        <f>shipments[[#This Row],[Profit]]/shipments[[#This Row],[Sales Amount]]</f>
        <v>0.63145991801142143</v>
      </c>
    </row>
    <row r="3935" spans="1:16" x14ac:dyDescent="1">
      <c r="A3935" t="s">
        <v>3978</v>
      </c>
      <c r="B3935" t="s">
        <v>8045</v>
      </c>
      <c r="C3935" t="s">
        <v>8017</v>
      </c>
      <c r="D3935" t="s">
        <v>8037</v>
      </c>
      <c r="E3935" s="1">
        <v>45429</v>
      </c>
      <c r="F3935">
        <v>8541</v>
      </c>
      <c r="G3935">
        <v>407</v>
      </c>
      <c r="H3935" t="s">
        <v>6</v>
      </c>
      <c r="I3935" t="str">
        <f>_xlfn.XLOOKUP(shipments[[#This Row],[SPID]],people[SPID],people[Sales_person],"NA",0)</f>
        <v>Husein Augar</v>
      </c>
      <c r="J3935">
        <f>YEAR(shipments[[#This Row],[Shipdate]])</f>
        <v>2024</v>
      </c>
      <c r="K3935">
        <f>MONTH(shipments[[#This Row],[Shipdate]])</f>
        <v>5</v>
      </c>
      <c r="L3935" t="str">
        <f>TEXT(shipments[[#This Row],[Shipdate]],"mmmm")</f>
        <v>May</v>
      </c>
      <c r="M3935">
        <f>_xlfn.XLOOKUP(shipments[[#This Row],[PID]],products[PID],products[Cost_per_box],"NA",0)</f>
        <v>7.73</v>
      </c>
      <c r="N3935">
        <f>shipments[[#This Row],[Boxes]]*shipments[[#This Row],[Cost Per Box]]</f>
        <v>3146.11</v>
      </c>
      <c r="O3935">
        <f>shipments[[#This Row],[Sales Amount]]-shipments[[#This Row],[Total Cost]]</f>
        <v>5394.8899999999994</v>
      </c>
      <c r="P3935" s="9">
        <f>shipments[[#This Row],[Profit]]/shipments[[#This Row],[Sales Amount]]</f>
        <v>0.63164617726261552</v>
      </c>
    </row>
    <row r="3936" spans="1:16" x14ac:dyDescent="1">
      <c r="A3936" t="s">
        <v>3979</v>
      </c>
      <c r="B3936" t="s">
        <v>8045</v>
      </c>
      <c r="C3936" t="s">
        <v>8018</v>
      </c>
      <c r="D3936" t="s">
        <v>8036</v>
      </c>
      <c r="E3936" s="1">
        <v>45027</v>
      </c>
      <c r="F3936">
        <v>13061.25</v>
      </c>
      <c r="G3936">
        <v>654</v>
      </c>
      <c r="H3936" t="s">
        <v>6</v>
      </c>
      <c r="I3936" t="str">
        <f>_xlfn.XLOOKUP(shipments[[#This Row],[SPID]],people[SPID],people[Sales_person],"NA",0)</f>
        <v>Husein Augar</v>
      </c>
      <c r="J3936">
        <f>YEAR(shipments[[#This Row],[Shipdate]])</f>
        <v>2023</v>
      </c>
      <c r="K3936">
        <f>MONTH(shipments[[#This Row],[Shipdate]])</f>
        <v>4</v>
      </c>
      <c r="L3936" t="str">
        <f>TEXT(shipments[[#This Row],[Shipdate]],"mmmm")</f>
        <v>April</v>
      </c>
      <c r="M3936">
        <f>_xlfn.XLOOKUP(shipments[[#This Row],[PID]],products[PID],products[Cost_per_box],"NA",0)</f>
        <v>3.68</v>
      </c>
      <c r="N3936">
        <f>shipments[[#This Row],[Boxes]]*shipments[[#This Row],[Cost Per Box]]</f>
        <v>2406.7200000000003</v>
      </c>
      <c r="O3936">
        <f>shipments[[#This Row],[Sales Amount]]-shipments[[#This Row],[Total Cost]]</f>
        <v>10654.529999999999</v>
      </c>
      <c r="P3936" s="9">
        <f>shipments[[#This Row],[Profit]]/shipments[[#This Row],[Sales Amount]]</f>
        <v>0.81573585989089858</v>
      </c>
    </row>
    <row r="3937" spans="1:16" x14ac:dyDescent="1">
      <c r="A3937" t="s">
        <v>3980</v>
      </c>
      <c r="B3937" t="s">
        <v>8045</v>
      </c>
      <c r="C3937" t="s">
        <v>8019</v>
      </c>
      <c r="D3937" t="s">
        <v>8036</v>
      </c>
      <c r="E3937" s="1">
        <v>45399</v>
      </c>
      <c r="F3937">
        <v>10725.75</v>
      </c>
      <c r="G3937">
        <v>716</v>
      </c>
      <c r="H3937" t="s">
        <v>6</v>
      </c>
      <c r="I3937" t="str">
        <f>_xlfn.XLOOKUP(shipments[[#This Row],[SPID]],people[SPID],people[Sales_person],"NA",0)</f>
        <v>Husein Augar</v>
      </c>
      <c r="J3937">
        <f>YEAR(shipments[[#This Row],[Shipdate]])</f>
        <v>2024</v>
      </c>
      <c r="K3937">
        <f>MONTH(shipments[[#This Row],[Shipdate]])</f>
        <v>4</v>
      </c>
      <c r="L3937" t="str">
        <f>TEXT(shipments[[#This Row],[Shipdate]],"mmmm")</f>
        <v>April</v>
      </c>
      <c r="M3937">
        <f>_xlfn.XLOOKUP(shipments[[#This Row],[PID]],products[PID],products[Cost_per_box],"NA",0)</f>
        <v>8.2200000000000006</v>
      </c>
      <c r="N3937">
        <f>shipments[[#This Row],[Boxes]]*shipments[[#This Row],[Cost Per Box]]</f>
        <v>5885.52</v>
      </c>
      <c r="O3937">
        <f>shipments[[#This Row],[Sales Amount]]-shipments[[#This Row],[Total Cost]]</f>
        <v>4840.2299999999996</v>
      </c>
      <c r="P3937" s="9">
        <f>shipments[[#This Row],[Profit]]/shipments[[#This Row],[Sales Amount]]</f>
        <v>0.45127193902524293</v>
      </c>
    </row>
    <row r="3938" spans="1:16" x14ac:dyDescent="1">
      <c r="A3938" t="s">
        <v>3981</v>
      </c>
      <c r="B3938" t="s">
        <v>8045</v>
      </c>
      <c r="C3938" t="s">
        <v>8019</v>
      </c>
      <c r="D3938" t="s">
        <v>8037</v>
      </c>
      <c r="E3938" s="1">
        <v>45231</v>
      </c>
      <c r="F3938">
        <v>3732.75</v>
      </c>
      <c r="G3938">
        <v>288</v>
      </c>
      <c r="H3938" t="s">
        <v>6</v>
      </c>
      <c r="I3938" t="str">
        <f>_xlfn.XLOOKUP(shipments[[#This Row],[SPID]],people[SPID],people[Sales_person],"NA",0)</f>
        <v>Husein Augar</v>
      </c>
      <c r="J3938">
        <f>YEAR(shipments[[#This Row],[Shipdate]])</f>
        <v>2023</v>
      </c>
      <c r="K3938">
        <f>MONTH(shipments[[#This Row],[Shipdate]])</f>
        <v>11</v>
      </c>
      <c r="L3938" t="str">
        <f>TEXT(shipments[[#This Row],[Shipdate]],"mmmm")</f>
        <v>November</v>
      </c>
      <c r="M3938">
        <f>_xlfn.XLOOKUP(shipments[[#This Row],[PID]],products[PID],products[Cost_per_box],"NA",0)</f>
        <v>8.2200000000000006</v>
      </c>
      <c r="N3938">
        <f>shipments[[#This Row],[Boxes]]*shipments[[#This Row],[Cost Per Box]]</f>
        <v>2367.36</v>
      </c>
      <c r="O3938">
        <f>shipments[[#This Row],[Sales Amount]]-shipments[[#This Row],[Total Cost]]</f>
        <v>1365.3899999999999</v>
      </c>
      <c r="P3938" s="9">
        <f>shipments[[#This Row],[Profit]]/shipments[[#This Row],[Sales Amount]]</f>
        <v>0.36578661844484628</v>
      </c>
    </row>
    <row r="3939" spans="1:16" x14ac:dyDescent="1">
      <c r="A3939" t="s">
        <v>3982</v>
      </c>
      <c r="B3939" t="s">
        <v>8045</v>
      </c>
      <c r="C3939" t="s">
        <v>8019</v>
      </c>
      <c r="D3939" t="s">
        <v>8032</v>
      </c>
      <c r="E3939" s="1">
        <v>45357</v>
      </c>
      <c r="F3939">
        <v>2643.75</v>
      </c>
      <c r="G3939">
        <v>166</v>
      </c>
      <c r="H3939" t="s">
        <v>6</v>
      </c>
      <c r="I3939" t="str">
        <f>_xlfn.XLOOKUP(shipments[[#This Row],[SPID]],people[SPID],people[Sales_person],"NA",0)</f>
        <v>Husein Augar</v>
      </c>
      <c r="J3939">
        <f>YEAR(shipments[[#This Row],[Shipdate]])</f>
        <v>2024</v>
      </c>
      <c r="K3939">
        <f>MONTH(shipments[[#This Row],[Shipdate]])</f>
        <v>3</v>
      </c>
      <c r="L3939" t="str">
        <f>TEXT(shipments[[#This Row],[Shipdate]],"mmmm")</f>
        <v>March</v>
      </c>
      <c r="M3939">
        <f>_xlfn.XLOOKUP(shipments[[#This Row],[PID]],products[PID],products[Cost_per_box],"NA",0)</f>
        <v>8.2200000000000006</v>
      </c>
      <c r="N3939">
        <f>shipments[[#This Row],[Boxes]]*shipments[[#This Row],[Cost Per Box]]</f>
        <v>1364.5200000000002</v>
      </c>
      <c r="O3939">
        <f>shipments[[#This Row],[Sales Amount]]-shipments[[#This Row],[Total Cost]]</f>
        <v>1279.2299999999998</v>
      </c>
      <c r="P3939" s="9">
        <f>shipments[[#This Row],[Profit]]/shipments[[#This Row],[Sales Amount]]</f>
        <v>0.4838695035460992</v>
      </c>
    </row>
    <row r="3940" spans="1:16" x14ac:dyDescent="1">
      <c r="A3940" t="s">
        <v>3983</v>
      </c>
      <c r="B3940" t="s">
        <v>8045</v>
      </c>
      <c r="C3940" t="s">
        <v>8019</v>
      </c>
      <c r="D3940" t="s">
        <v>8037</v>
      </c>
      <c r="E3940" s="1">
        <v>45387</v>
      </c>
      <c r="F3940">
        <v>947.25</v>
      </c>
      <c r="G3940">
        <v>68</v>
      </c>
      <c r="H3940" t="s">
        <v>6</v>
      </c>
      <c r="I3940" t="str">
        <f>_xlfn.XLOOKUP(shipments[[#This Row],[SPID]],people[SPID],people[Sales_person],"NA",0)</f>
        <v>Husein Augar</v>
      </c>
      <c r="J3940">
        <f>YEAR(shipments[[#This Row],[Shipdate]])</f>
        <v>2024</v>
      </c>
      <c r="K3940">
        <f>MONTH(shipments[[#This Row],[Shipdate]])</f>
        <v>4</v>
      </c>
      <c r="L3940" t="str">
        <f>TEXT(shipments[[#This Row],[Shipdate]],"mmmm")</f>
        <v>April</v>
      </c>
      <c r="M3940">
        <f>_xlfn.XLOOKUP(shipments[[#This Row],[PID]],products[PID],products[Cost_per_box],"NA",0)</f>
        <v>8.2200000000000006</v>
      </c>
      <c r="N3940">
        <f>shipments[[#This Row],[Boxes]]*shipments[[#This Row],[Cost Per Box]]</f>
        <v>558.96</v>
      </c>
      <c r="O3940">
        <f>shipments[[#This Row],[Sales Amount]]-shipments[[#This Row],[Total Cost]]</f>
        <v>388.28999999999996</v>
      </c>
      <c r="P3940" s="9">
        <f>shipments[[#This Row],[Profit]]/shipments[[#This Row],[Sales Amount]]</f>
        <v>0.40991290577988909</v>
      </c>
    </row>
    <row r="3941" spans="1:16" x14ac:dyDescent="1">
      <c r="A3941" t="s">
        <v>3984</v>
      </c>
      <c r="B3941" t="s">
        <v>8045</v>
      </c>
      <c r="C3941" t="s">
        <v>8020</v>
      </c>
      <c r="D3941" t="s">
        <v>8037</v>
      </c>
      <c r="E3941" s="1">
        <v>45464</v>
      </c>
      <c r="F3941">
        <v>6862.5</v>
      </c>
      <c r="G3941">
        <v>382</v>
      </c>
      <c r="H3941" t="s">
        <v>6</v>
      </c>
      <c r="I3941" t="str">
        <f>_xlfn.XLOOKUP(shipments[[#This Row],[SPID]],people[SPID],people[Sales_person],"NA",0)</f>
        <v>Husein Augar</v>
      </c>
      <c r="J3941">
        <f>YEAR(shipments[[#This Row],[Shipdate]])</f>
        <v>2024</v>
      </c>
      <c r="K3941">
        <f>MONTH(shipments[[#This Row],[Shipdate]])</f>
        <v>6</v>
      </c>
      <c r="L3941" t="str">
        <f>TEXT(shipments[[#This Row],[Shipdate]],"mmmm")</f>
        <v>June</v>
      </c>
      <c r="M3941">
        <f>_xlfn.XLOOKUP(shipments[[#This Row],[PID]],products[PID],products[Cost_per_box],"NA",0)</f>
        <v>10.23</v>
      </c>
      <c r="N3941">
        <f>shipments[[#This Row],[Boxes]]*shipments[[#This Row],[Cost Per Box]]</f>
        <v>3907.86</v>
      </c>
      <c r="O3941">
        <f>shipments[[#This Row],[Sales Amount]]-shipments[[#This Row],[Total Cost]]</f>
        <v>2954.64</v>
      </c>
      <c r="P3941" s="9">
        <f>shipments[[#This Row],[Profit]]/shipments[[#This Row],[Sales Amount]]</f>
        <v>0.43054863387978143</v>
      </c>
    </row>
    <row r="3942" spans="1:16" x14ac:dyDescent="1">
      <c r="A3942" t="s">
        <v>3985</v>
      </c>
      <c r="B3942" t="s">
        <v>8045</v>
      </c>
      <c r="C3942" t="s">
        <v>8020</v>
      </c>
      <c r="D3942" t="s">
        <v>8032</v>
      </c>
      <c r="E3942" s="1">
        <v>44984</v>
      </c>
      <c r="F3942">
        <v>8925.75</v>
      </c>
      <c r="G3942">
        <v>426</v>
      </c>
      <c r="H3942" t="s">
        <v>6</v>
      </c>
      <c r="I3942" t="str">
        <f>_xlfn.XLOOKUP(shipments[[#This Row],[SPID]],people[SPID],people[Sales_person],"NA",0)</f>
        <v>Husein Augar</v>
      </c>
      <c r="J3942">
        <f>YEAR(shipments[[#This Row],[Shipdate]])</f>
        <v>2023</v>
      </c>
      <c r="K3942">
        <f>MONTH(shipments[[#This Row],[Shipdate]])</f>
        <v>2</v>
      </c>
      <c r="L3942" t="str">
        <f>TEXT(shipments[[#This Row],[Shipdate]],"mmmm")</f>
        <v>February</v>
      </c>
      <c r="M3942">
        <f>_xlfn.XLOOKUP(shipments[[#This Row],[PID]],products[PID],products[Cost_per_box],"NA",0)</f>
        <v>10.23</v>
      </c>
      <c r="N3942">
        <f>shipments[[#This Row],[Boxes]]*shipments[[#This Row],[Cost Per Box]]</f>
        <v>4357.9800000000005</v>
      </c>
      <c r="O3942">
        <f>shipments[[#This Row],[Sales Amount]]-shipments[[#This Row],[Total Cost]]</f>
        <v>4567.7699999999995</v>
      </c>
      <c r="P3942" s="9">
        <f>shipments[[#This Row],[Profit]]/shipments[[#This Row],[Sales Amount]]</f>
        <v>0.51175195361734305</v>
      </c>
    </row>
    <row r="3943" spans="1:16" x14ac:dyDescent="1">
      <c r="A3943" t="s">
        <v>3986</v>
      </c>
      <c r="B3943" t="s">
        <v>8045</v>
      </c>
      <c r="C3943" t="s">
        <v>8020</v>
      </c>
      <c r="D3943" t="s">
        <v>8035</v>
      </c>
      <c r="E3943" s="1">
        <v>45474</v>
      </c>
      <c r="F3943">
        <v>8291.25</v>
      </c>
      <c r="G3943">
        <v>461</v>
      </c>
      <c r="H3943" t="s">
        <v>17</v>
      </c>
      <c r="I3943" t="str">
        <f>_xlfn.XLOOKUP(shipments[[#This Row],[SPID]],people[SPID],people[Sales_person],"NA",0)</f>
        <v>Husein Augar</v>
      </c>
      <c r="J3943">
        <f>YEAR(shipments[[#This Row],[Shipdate]])</f>
        <v>2024</v>
      </c>
      <c r="K3943">
        <f>MONTH(shipments[[#This Row],[Shipdate]])</f>
        <v>7</v>
      </c>
      <c r="L3943" t="str">
        <f>TEXT(shipments[[#This Row],[Shipdate]],"mmmm")</f>
        <v>July</v>
      </c>
      <c r="M3943">
        <f>_xlfn.XLOOKUP(shipments[[#This Row],[PID]],products[PID],products[Cost_per_box],"NA",0)</f>
        <v>10.23</v>
      </c>
      <c r="N3943">
        <f>shipments[[#This Row],[Boxes]]*shipments[[#This Row],[Cost Per Box]]</f>
        <v>4716.03</v>
      </c>
      <c r="O3943">
        <f>shipments[[#This Row],[Sales Amount]]-shipments[[#This Row],[Total Cost]]</f>
        <v>3575.2200000000003</v>
      </c>
      <c r="P3943" s="9">
        <f>shipments[[#This Row],[Profit]]/shipments[[#This Row],[Sales Amount]]</f>
        <v>0.4312039800995025</v>
      </c>
    </row>
    <row r="3944" spans="1:16" x14ac:dyDescent="1">
      <c r="A3944" t="s">
        <v>3987</v>
      </c>
      <c r="B3944" t="s">
        <v>8045</v>
      </c>
      <c r="C3944" t="s">
        <v>8022</v>
      </c>
      <c r="D3944" t="s">
        <v>8037</v>
      </c>
      <c r="E3944" s="1">
        <v>45209</v>
      </c>
      <c r="F3944">
        <v>5832</v>
      </c>
      <c r="G3944">
        <v>972</v>
      </c>
      <c r="H3944" t="s">
        <v>6</v>
      </c>
      <c r="I3944" t="str">
        <f>_xlfn.XLOOKUP(shipments[[#This Row],[SPID]],people[SPID],people[Sales_person],"NA",0)</f>
        <v>Husein Augar</v>
      </c>
      <c r="J3944">
        <f>YEAR(shipments[[#This Row],[Shipdate]])</f>
        <v>2023</v>
      </c>
      <c r="K3944">
        <f>MONTH(shipments[[#This Row],[Shipdate]])</f>
        <v>10</v>
      </c>
      <c r="L3944" t="str">
        <f>TEXT(shipments[[#This Row],[Shipdate]],"mmmm")</f>
        <v>October</v>
      </c>
      <c r="M3944">
        <f>_xlfn.XLOOKUP(shipments[[#This Row],[PID]],products[PID],products[Cost_per_box],"NA",0)</f>
        <v>10.51</v>
      </c>
      <c r="N3944">
        <f>shipments[[#This Row],[Boxes]]*shipments[[#This Row],[Cost Per Box]]</f>
        <v>10215.719999999999</v>
      </c>
      <c r="O3944">
        <f>shipments[[#This Row],[Sales Amount]]-shipments[[#This Row],[Total Cost]]</f>
        <v>-4383.7199999999993</v>
      </c>
      <c r="P3944" s="9">
        <f>shipments[[#This Row],[Profit]]/shipments[[#This Row],[Sales Amount]]</f>
        <v>-0.75166666666666659</v>
      </c>
    </row>
    <row r="3945" spans="1:16" x14ac:dyDescent="1">
      <c r="A3945" t="s">
        <v>3988</v>
      </c>
      <c r="B3945" t="s">
        <v>8045</v>
      </c>
      <c r="C3945" t="s">
        <v>8022</v>
      </c>
      <c r="D3945" t="s">
        <v>8036</v>
      </c>
      <c r="E3945" s="1">
        <v>45490</v>
      </c>
      <c r="F3945">
        <v>2187</v>
      </c>
      <c r="G3945">
        <v>243</v>
      </c>
      <c r="H3945" t="s">
        <v>39</v>
      </c>
      <c r="I3945" t="str">
        <f>_xlfn.XLOOKUP(shipments[[#This Row],[SPID]],people[SPID],people[Sales_person],"NA",0)</f>
        <v>Husein Augar</v>
      </c>
      <c r="J3945">
        <f>YEAR(shipments[[#This Row],[Shipdate]])</f>
        <v>2024</v>
      </c>
      <c r="K3945">
        <f>MONTH(shipments[[#This Row],[Shipdate]])</f>
        <v>7</v>
      </c>
      <c r="L3945" t="str">
        <f>TEXT(shipments[[#This Row],[Shipdate]],"mmmm")</f>
        <v>July</v>
      </c>
      <c r="M3945">
        <f>_xlfn.XLOOKUP(shipments[[#This Row],[PID]],products[PID],products[Cost_per_box],"NA",0)</f>
        <v>10.51</v>
      </c>
      <c r="N3945">
        <f>shipments[[#This Row],[Boxes]]*shipments[[#This Row],[Cost Per Box]]</f>
        <v>2553.9299999999998</v>
      </c>
      <c r="O3945">
        <f>shipments[[#This Row],[Sales Amount]]-shipments[[#This Row],[Total Cost]]</f>
        <v>-366.92999999999984</v>
      </c>
      <c r="P3945" s="9">
        <f>shipments[[#This Row],[Profit]]/shipments[[#This Row],[Sales Amount]]</f>
        <v>-0.16777777777777769</v>
      </c>
    </row>
    <row r="3946" spans="1:16" x14ac:dyDescent="1">
      <c r="A3946" t="s">
        <v>3989</v>
      </c>
      <c r="B3946" t="s">
        <v>8045</v>
      </c>
      <c r="C3946" t="s">
        <v>8022</v>
      </c>
      <c r="D3946" t="s">
        <v>8037</v>
      </c>
      <c r="E3946" s="1">
        <v>44978</v>
      </c>
      <c r="F3946">
        <v>749.25</v>
      </c>
      <c r="G3946">
        <v>84</v>
      </c>
      <c r="H3946" t="s">
        <v>6</v>
      </c>
      <c r="I3946" t="str">
        <f>_xlfn.XLOOKUP(shipments[[#This Row],[SPID]],people[SPID],people[Sales_person],"NA",0)</f>
        <v>Husein Augar</v>
      </c>
      <c r="J3946">
        <f>YEAR(shipments[[#This Row],[Shipdate]])</f>
        <v>2023</v>
      </c>
      <c r="K3946">
        <f>MONTH(shipments[[#This Row],[Shipdate]])</f>
        <v>2</v>
      </c>
      <c r="L3946" t="str">
        <f>TEXT(shipments[[#This Row],[Shipdate]],"mmmm")</f>
        <v>February</v>
      </c>
      <c r="M3946">
        <f>_xlfn.XLOOKUP(shipments[[#This Row],[PID]],products[PID],products[Cost_per_box],"NA",0)</f>
        <v>10.51</v>
      </c>
      <c r="N3946">
        <f>shipments[[#This Row],[Boxes]]*shipments[[#This Row],[Cost Per Box]]</f>
        <v>882.84</v>
      </c>
      <c r="O3946">
        <f>shipments[[#This Row],[Sales Amount]]-shipments[[#This Row],[Total Cost]]</f>
        <v>-133.59000000000003</v>
      </c>
      <c r="P3946" s="9">
        <f>shipments[[#This Row],[Profit]]/shipments[[#This Row],[Sales Amount]]</f>
        <v>-0.17829829829829835</v>
      </c>
    </row>
    <row r="3947" spans="1:16" x14ac:dyDescent="1">
      <c r="A3947" t="s">
        <v>3990</v>
      </c>
      <c r="B3947" t="s">
        <v>8045</v>
      </c>
      <c r="C3947" t="s">
        <v>8022</v>
      </c>
      <c r="D3947" t="s">
        <v>8033</v>
      </c>
      <c r="E3947" s="1">
        <v>45091</v>
      </c>
      <c r="F3947">
        <v>2414.25</v>
      </c>
      <c r="G3947">
        <v>403</v>
      </c>
      <c r="H3947" t="s">
        <v>6</v>
      </c>
      <c r="I3947" t="str">
        <f>_xlfn.XLOOKUP(shipments[[#This Row],[SPID]],people[SPID],people[Sales_person],"NA",0)</f>
        <v>Husein Augar</v>
      </c>
      <c r="J3947">
        <f>YEAR(shipments[[#This Row],[Shipdate]])</f>
        <v>2023</v>
      </c>
      <c r="K3947">
        <f>MONTH(shipments[[#This Row],[Shipdate]])</f>
        <v>6</v>
      </c>
      <c r="L3947" t="str">
        <f>TEXT(shipments[[#This Row],[Shipdate]],"mmmm")</f>
        <v>June</v>
      </c>
      <c r="M3947">
        <f>_xlfn.XLOOKUP(shipments[[#This Row],[PID]],products[PID],products[Cost_per_box],"NA",0)</f>
        <v>10.51</v>
      </c>
      <c r="N3947">
        <f>shipments[[#This Row],[Boxes]]*shipments[[#This Row],[Cost Per Box]]</f>
        <v>4235.53</v>
      </c>
      <c r="O3947">
        <f>shipments[[#This Row],[Sales Amount]]-shipments[[#This Row],[Total Cost]]</f>
        <v>-1821.2799999999997</v>
      </c>
      <c r="P3947" s="9">
        <f>shipments[[#This Row],[Profit]]/shipments[[#This Row],[Sales Amount]]</f>
        <v>-0.75438749093921498</v>
      </c>
    </row>
    <row r="3948" spans="1:16" x14ac:dyDescent="1">
      <c r="A3948" t="s">
        <v>3991</v>
      </c>
      <c r="B3948" t="s">
        <v>8045</v>
      </c>
      <c r="C3948" t="s">
        <v>8022</v>
      </c>
      <c r="D3948" t="s">
        <v>8035</v>
      </c>
      <c r="E3948" s="1">
        <v>45261</v>
      </c>
      <c r="F3948">
        <v>573.75</v>
      </c>
      <c r="G3948">
        <v>64</v>
      </c>
      <c r="H3948" t="s">
        <v>6</v>
      </c>
      <c r="I3948" t="str">
        <f>_xlfn.XLOOKUP(shipments[[#This Row],[SPID]],people[SPID],people[Sales_person],"NA",0)</f>
        <v>Husein Augar</v>
      </c>
      <c r="J3948">
        <f>YEAR(shipments[[#This Row],[Shipdate]])</f>
        <v>2023</v>
      </c>
      <c r="K3948">
        <f>MONTH(shipments[[#This Row],[Shipdate]])</f>
        <v>12</v>
      </c>
      <c r="L3948" t="str">
        <f>TEXT(shipments[[#This Row],[Shipdate]],"mmmm")</f>
        <v>December</v>
      </c>
      <c r="M3948">
        <f>_xlfn.XLOOKUP(shipments[[#This Row],[PID]],products[PID],products[Cost_per_box],"NA",0)</f>
        <v>10.51</v>
      </c>
      <c r="N3948">
        <f>shipments[[#This Row],[Boxes]]*shipments[[#This Row],[Cost Per Box]]</f>
        <v>672.64</v>
      </c>
      <c r="O3948">
        <f>shipments[[#This Row],[Sales Amount]]-shipments[[#This Row],[Total Cost]]</f>
        <v>-98.889999999999986</v>
      </c>
      <c r="P3948" s="9">
        <f>shipments[[#This Row],[Profit]]/shipments[[#This Row],[Sales Amount]]</f>
        <v>-0.17235729847494552</v>
      </c>
    </row>
    <row r="3949" spans="1:16" x14ac:dyDescent="1">
      <c r="A3949" t="s">
        <v>3992</v>
      </c>
      <c r="B3949" t="s">
        <v>8045</v>
      </c>
      <c r="C3949" t="s">
        <v>8022</v>
      </c>
      <c r="D3949" t="s">
        <v>8032</v>
      </c>
      <c r="E3949" s="1">
        <v>45520</v>
      </c>
      <c r="F3949">
        <v>20772</v>
      </c>
      <c r="G3949">
        <v>2078</v>
      </c>
      <c r="H3949" t="s">
        <v>17</v>
      </c>
      <c r="I3949" t="str">
        <f>_xlfn.XLOOKUP(shipments[[#This Row],[SPID]],people[SPID],people[Sales_person],"NA",0)</f>
        <v>Husein Augar</v>
      </c>
      <c r="J3949">
        <f>YEAR(shipments[[#This Row],[Shipdate]])</f>
        <v>2024</v>
      </c>
      <c r="K3949">
        <f>MONTH(shipments[[#This Row],[Shipdate]])</f>
        <v>8</v>
      </c>
      <c r="L3949" t="str">
        <f>TEXT(shipments[[#This Row],[Shipdate]],"mmmm")</f>
        <v>August</v>
      </c>
      <c r="M3949">
        <f>_xlfn.XLOOKUP(shipments[[#This Row],[PID]],products[PID],products[Cost_per_box],"NA",0)</f>
        <v>10.51</v>
      </c>
      <c r="N3949">
        <f>shipments[[#This Row],[Boxes]]*shipments[[#This Row],[Cost Per Box]]</f>
        <v>21839.78</v>
      </c>
      <c r="O3949">
        <f>shipments[[#This Row],[Sales Amount]]-shipments[[#This Row],[Total Cost]]</f>
        <v>-1067.7799999999988</v>
      </c>
      <c r="P3949" s="9">
        <f>shipments[[#This Row],[Profit]]/shipments[[#This Row],[Sales Amount]]</f>
        <v>-5.1404775659541636E-2</v>
      </c>
    </row>
    <row r="3950" spans="1:16" x14ac:dyDescent="1">
      <c r="A3950" t="s">
        <v>3993</v>
      </c>
      <c r="B3950" t="s">
        <v>8045</v>
      </c>
      <c r="C3950" t="s">
        <v>8023</v>
      </c>
      <c r="D3950" t="s">
        <v>8037</v>
      </c>
      <c r="E3950" s="1">
        <v>45035</v>
      </c>
      <c r="F3950">
        <v>3359.25</v>
      </c>
      <c r="G3950">
        <v>198</v>
      </c>
      <c r="H3950" t="s">
        <v>6</v>
      </c>
      <c r="I3950" t="str">
        <f>_xlfn.XLOOKUP(shipments[[#This Row],[SPID]],people[SPID],people[Sales_person],"NA",0)</f>
        <v>Husein Augar</v>
      </c>
      <c r="J3950">
        <f>YEAR(shipments[[#This Row],[Shipdate]])</f>
        <v>2023</v>
      </c>
      <c r="K3950">
        <f>MONTH(shipments[[#This Row],[Shipdate]])</f>
        <v>4</v>
      </c>
      <c r="L3950" t="str">
        <f>TEXT(shipments[[#This Row],[Shipdate]],"mmmm")</f>
        <v>April</v>
      </c>
      <c r="M3950">
        <f>_xlfn.XLOOKUP(shipments[[#This Row],[PID]],products[PID],products[Cost_per_box],"NA",0)</f>
        <v>6.43</v>
      </c>
      <c r="N3950">
        <f>shipments[[#This Row],[Boxes]]*shipments[[#This Row],[Cost Per Box]]</f>
        <v>1273.1399999999999</v>
      </c>
      <c r="O3950">
        <f>shipments[[#This Row],[Sales Amount]]-shipments[[#This Row],[Total Cost]]</f>
        <v>2086.11</v>
      </c>
      <c r="P3950" s="9">
        <f>shipments[[#This Row],[Profit]]/shipments[[#This Row],[Sales Amount]]</f>
        <v>0.62100468854655055</v>
      </c>
    </row>
    <row r="3951" spans="1:16" x14ac:dyDescent="1">
      <c r="A3951" t="s">
        <v>3994</v>
      </c>
      <c r="B3951" t="s">
        <v>8045</v>
      </c>
      <c r="C3951" t="s">
        <v>8024</v>
      </c>
      <c r="D3951" t="s">
        <v>8037</v>
      </c>
      <c r="E3951" s="1">
        <v>45211</v>
      </c>
      <c r="F3951">
        <v>7935.75</v>
      </c>
      <c r="G3951">
        <v>467</v>
      </c>
      <c r="H3951" t="s">
        <v>6</v>
      </c>
      <c r="I3951" t="str">
        <f>_xlfn.XLOOKUP(shipments[[#This Row],[SPID]],people[SPID],people[Sales_person],"NA",0)</f>
        <v>Husein Augar</v>
      </c>
      <c r="J3951">
        <f>YEAR(shipments[[#This Row],[Shipdate]])</f>
        <v>2023</v>
      </c>
      <c r="K3951">
        <f>MONTH(shipments[[#This Row],[Shipdate]])</f>
        <v>10</v>
      </c>
      <c r="L3951" t="str">
        <f>TEXT(shipments[[#This Row],[Shipdate]],"mmmm")</f>
        <v>October</v>
      </c>
      <c r="M3951">
        <f>_xlfn.XLOOKUP(shipments[[#This Row],[PID]],products[PID],products[Cost_per_box],"NA",0)</f>
        <v>12.41</v>
      </c>
      <c r="N3951">
        <f>shipments[[#This Row],[Boxes]]*shipments[[#This Row],[Cost Per Box]]</f>
        <v>5795.47</v>
      </c>
      <c r="O3951">
        <f>shipments[[#This Row],[Sales Amount]]-shipments[[#This Row],[Total Cost]]</f>
        <v>2140.2799999999997</v>
      </c>
      <c r="P3951" s="9">
        <f>shipments[[#This Row],[Profit]]/shipments[[#This Row],[Sales Amount]]</f>
        <v>0.26970103644898086</v>
      </c>
    </row>
    <row r="3952" spans="1:16" x14ac:dyDescent="1">
      <c r="A3952" t="s">
        <v>3995</v>
      </c>
      <c r="B3952" t="s">
        <v>8045</v>
      </c>
      <c r="C3952" t="s">
        <v>8025</v>
      </c>
      <c r="D3952" t="s">
        <v>8036</v>
      </c>
      <c r="E3952" s="1">
        <v>44992</v>
      </c>
      <c r="F3952">
        <v>6995.25</v>
      </c>
      <c r="G3952">
        <v>412</v>
      </c>
      <c r="H3952" t="s">
        <v>6</v>
      </c>
      <c r="I3952" t="str">
        <f>_xlfn.XLOOKUP(shipments[[#This Row],[SPID]],people[SPID],people[Sales_person],"NA",0)</f>
        <v>Husein Augar</v>
      </c>
      <c r="J3952">
        <f>YEAR(shipments[[#This Row],[Shipdate]])</f>
        <v>2023</v>
      </c>
      <c r="K3952">
        <f>MONTH(shipments[[#This Row],[Shipdate]])</f>
        <v>3</v>
      </c>
      <c r="L3952" t="str">
        <f>TEXT(shipments[[#This Row],[Shipdate]],"mmmm")</f>
        <v>March</v>
      </c>
      <c r="M3952">
        <f>_xlfn.XLOOKUP(shipments[[#This Row],[PID]],products[PID],products[Cost_per_box],"NA",0)</f>
        <v>9.57</v>
      </c>
      <c r="N3952">
        <f>shipments[[#This Row],[Boxes]]*shipments[[#This Row],[Cost Per Box]]</f>
        <v>3942.84</v>
      </c>
      <c r="O3952">
        <f>shipments[[#This Row],[Sales Amount]]-shipments[[#This Row],[Total Cost]]</f>
        <v>3052.41</v>
      </c>
      <c r="P3952" s="9">
        <f>shipments[[#This Row],[Profit]]/shipments[[#This Row],[Sales Amount]]</f>
        <v>0.43635466923984129</v>
      </c>
    </row>
    <row r="3953" spans="1:16" x14ac:dyDescent="1">
      <c r="A3953" t="s">
        <v>3996</v>
      </c>
      <c r="B3953" t="s">
        <v>8045</v>
      </c>
      <c r="C3953" t="s">
        <v>8025</v>
      </c>
      <c r="D3953" t="s">
        <v>8035</v>
      </c>
      <c r="E3953" s="1">
        <v>45021</v>
      </c>
      <c r="F3953">
        <v>1255.5</v>
      </c>
      <c r="G3953">
        <v>79</v>
      </c>
      <c r="H3953" t="s">
        <v>6</v>
      </c>
      <c r="I3953" t="str">
        <f>_xlfn.XLOOKUP(shipments[[#This Row],[SPID]],people[SPID],people[Sales_person],"NA",0)</f>
        <v>Husein Augar</v>
      </c>
      <c r="J3953">
        <f>YEAR(shipments[[#This Row],[Shipdate]])</f>
        <v>2023</v>
      </c>
      <c r="K3953">
        <f>MONTH(shipments[[#This Row],[Shipdate]])</f>
        <v>4</v>
      </c>
      <c r="L3953" t="str">
        <f>TEXT(shipments[[#This Row],[Shipdate]],"mmmm")</f>
        <v>April</v>
      </c>
      <c r="M3953">
        <f>_xlfn.XLOOKUP(shipments[[#This Row],[PID]],products[PID],products[Cost_per_box],"NA",0)</f>
        <v>9.57</v>
      </c>
      <c r="N3953">
        <f>shipments[[#This Row],[Boxes]]*shipments[[#This Row],[Cost Per Box]]</f>
        <v>756.03</v>
      </c>
      <c r="O3953">
        <f>shipments[[#This Row],[Sales Amount]]-shipments[[#This Row],[Total Cost]]</f>
        <v>499.47</v>
      </c>
      <c r="P3953" s="9">
        <f>shipments[[#This Row],[Profit]]/shipments[[#This Row],[Sales Amount]]</f>
        <v>0.39782556750298687</v>
      </c>
    </row>
    <row r="3954" spans="1:16" x14ac:dyDescent="1">
      <c r="A3954" t="s">
        <v>3997</v>
      </c>
      <c r="B3954" t="s">
        <v>8045</v>
      </c>
      <c r="C3954" t="s">
        <v>8026</v>
      </c>
      <c r="D3954" t="s">
        <v>8036</v>
      </c>
      <c r="E3954" s="1">
        <v>45280</v>
      </c>
      <c r="F3954">
        <v>7044.75</v>
      </c>
      <c r="G3954">
        <v>1007</v>
      </c>
      <c r="H3954" t="s">
        <v>6</v>
      </c>
      <c r="I3954" t="str">
        <f>_xlfn.XLOOKUP(shipments[[#This Row],[SPID]],people[SPID],people[Sales_person],"NA",0)</f>
        <v>Husein Augar</v>
      </c>
      <c r="J3954">
        <f>YEAR(shipments[[#This Row],[Shipdate]])</f>
        <v>2023</v>
      </c>
      <c r="K3954">
        <f>MONTH(shipments[[#This Row],[Shipdate]])</f>
        <v>12</v>
      </c>
      <c r="L3954" t="str">
        <f>TEXT(shipments[[#This Row],[Shipdate]],"mmmm")</f>
        <v>December</v>
      </c>
      <c r="M3954">
        <f>_xlfn.XLOOKUP(shipments[[#This Row],[PID]],products[PID],products[Cost_per_box],"NA",0)</f>
        <v>8.43</v>
      </c>
      <c r="N3954">
        <f>shipments[[#This Row],[Boxes]]*shipments[[#This Row],[Cost Per Box]]</f>
        <v>8489.01</v>
      </c>
      <c r="O3954">
        <f>shipments[[#This Row],[Sales Amount]]-shipments[[#This Row],[Total Cost]]</f>
        <v>-1444.2600000000002</v>
      </c>
      <c r="P3954" s="9">
        <f>shipments[[#This Row],[Profit]]/shipments[[#This Row],[Sales Amount]]</f>
        <v>-0.20501224315979988</v>
      </c>
    </row>
    <row r="3955" spans="1:16" x14ac:dyDescent="1">
      <c r="A3955" t="s">
        <v>3998</v>
      </c>
      <c r="B3955" t="s">
        <v>8045</v>
      </c>
      <c r="C3955" t="s">
        <v>8026</v>
      </c>
      <c r="D3955" t="s">
        <v>8035</v>
      </c>
      <c r="E3955" s="1">
        <v>45350</v>
      </c>
      <c r="F3955">
        <v>16744.5</v>
      </c>
      <c r="G3955">
        <v>2393</v>
      </c>
      <c r="H3955" t="s">
        <v>6</v>
      </c>
      <c r="I3955" t="str">
        <f>_xlfn.XLOOKUP(shipments[[#This Row],[SPID]],people[SPID],people[Sales_person],"NA",0)</f>
        <v>Husein Augar</v>
      </c>
      <c r="J3955">
        <f>YEAR(shipments[[#This Row],[Shipdate]])</f>
        <v>2024</v>
      </c>
      <c r="K3955">
        <f>MONTH(shipments[[#This Row],[Shipdate]])</f>
        <v>2</v>
      </c>
      <c r="L3955" t="str">
        <f>TEXT(shipments[[#This Row],[Shipdate]],"mmmm")</f>
        <v>February</v>
      </c>
      <c r="M3955">
        <f>_xlfn.XLOOKUP(shipments[[#This Row],[PID]],products[PID],products[Cost_per_box],"NA",0)</f>
        <v>8.43</v>
      </c>
      <c r="N3955">
        <f>shipments[[#This Row],[Boxes]]*shipments[[#This Row],[Cost Per Box]]</f>
        <v>20172.989999999998</v>
      </c>
      <c r="O3955">
        <f>shipments[[#This Row],[Sales Amount]]-shipments[[#This Row],[Total Cost]]</f>
        <v>-3428.489999999998</v>
      </c>
      <c r="P3955" s="9">
        <f>shipments[[#This Row],[Profit]]/shipments[[#This Row],[Sales Amount]]</f>
        <v>-0.20475320254411886</v>
      </c>
    </row>
    <row r="3956" spans="1:16" x14ac:dyDescent="1">
      <c r="A3956" t="s">
        <v>3999</v>
      </c>
      <c r="B3956" t="s">
        <v>8045</v>
      </c>
      <c r="C3956" t="s">
        <v>8026</v>
      </c>
      <c r="D3956" t="s">
        <v>8037</v>
      </c>
      <c r="E3956" s="1">
        <v>45266</v>
      </c>
      <c r="F3956">
        <v>2394</v>
      </c>
      <c r="G3956">
        <v>266</v>
      </c>
      <c r="H3956" t="s">
        <v>6</v>
      </c>
      <c r="I3956" t="str">
        <f>_xlfn.XLOOKUP(shipments[[#This Row],[SPID]],people[SPID],people[Sales_person],"NA",0)</f>
        <v>Husein Augar</v>
      </c>
      <c r="J3956">
        <f>YEAR(shipments[[#This Row],[Shipdate]])</f>
        <v>2023</v>
      </c>
      <c r="K3956">
        <f>MONTH(shipments[[#This Row],[Shipdate]])</f>
        <v>12</v>
      </c>
      <c r="L3956" t="str">
        <f>TEXT(shipments[[#This Row],[Shipdate]],"mmmm")</f>
        <v>December</v>
      </c>
      <c r="M3956">
        <f>_xlfn.XLOOKUP(shipments[[#This Row],[PID]],products[PID],products[Cost_per_box],"NA",0)</f>
        <v>8.43</v>
      </c>
      <c r="N3956">
        <f>shipments[[#This Row],[Boxes]]*shipments[[#This Row],[Cost Per Box]]</f>
        <v>2242.38</v>
      </c>
      <c r="O3956">
        <f>shipments[[#This Row],[Sales Amount]]-shipments[[#This Row],[Total Cost]]</f>
        <v>151.61999999999989</v>
      </c>
      <c r="P3956" s="9">
        <f>shipments[[#This Row],[Profit]]/shipments[[#This Row],[Sales Amount]]</f>
        <v>6.3333333333333283E-2</v>
      </c>
    </row>
    <row r="3957" spans="1:16" x14ac:dyDescent="1">
      <c r="A3957" t="s">
        <v>4000</v>
      </c>
      <c r="B3957" t="s">
        <v>8045</v>
      </c>
      <c r="C3957" t="s">
        <v>8027</v>
      </c>
      <c r="D3957" t="s">
        <v>8034</v>
      </c>
      <c r="E3957" s="1">
        <v>45334</v>
      </c>
      <c r="F3957">
        <v>616.5</v>
      </c>
      <c r="G3957">
        <v>78</v>
      </c>
      <c r="H3957" t="s">
        <v>6</v>
      </c>
      <c r="I3957" t="str">
        <f>_xlfn.XLOOKUP(shipments[[#This Row],[SPID]],people[SPID],people[Sales_person],"NA",0)</f>
        <v>Husein Augar</v>
      </c>
      <c r="J3957">
        <f>YEAR(shipments[[#This Row],[Shipdate]])</f>
        <v>2024</v>
      </c>
      <c r="K3957">
        <f>MONTH(shipments[[#This Row],[Shipdate]])</f>
        <v>2</v>
      </c>
      <c r="L3957" t="str">
        <f>TEXT(shipments[[#This Row],[Shipdate]],"mmmm")</f>
        <v>February</v>
      </c>
      <c r="M3957">
        <f>_xlfn.XLOOKUP(shipments[[#This Row],[PID]],products[PID],products[Cost_per_box],"NA",0)</f>
        <v>6.8</v>
      </c>
      <c r="N3957">
        <f>shipments[[#This Row],[Boxes]]*shipments[[#This Row],[Cost Per Box]]</f>
        <v>530.4</v>
      </c>
      <c r="O3957">
        <f>shipments[[#This Row],[Sales Amount]]-shipments[[#This Row],[Total Cost]]</f>
        <v>86.100000000000023</v>
      </c>
      <c r="P3957" s="9">
        <f>shipments[[#This Row],[Profit]]/shipments[[#This Row],[Sales Amount]]</f>
        <v>0.13965936739659371</v>
      </c>
    </row>
    <row r="3958" spans="1:16" x14ac:dyDescent="1">
      <c r="A3958" t="s">
        <v>4001</v>
      </c>
      <c r="B3958" t="s">
        <v>8045</v>
      </c>
      <c r="C3958" t="s">
        <v>8028</v>
      </c>
      <c r="D3958" t="s">
        <v>8035</v>
      </c>
      <c r="E3958" s="1">
        <v>45467</v>
      </c>
      <c r="F3958">
        <v>1503</v>
      </c>
      <c r="G3958">
        <v>54</v>
      </c>
      <c r="H3958" t="s">
        <v>6</v>
      </c>
      <c r="I3958" t="str">
        <f>_xlfn.XLOOKUP(shipments[[#This Row],[SPID]],people[SPID],people[Sales_person],"NA",0)</f>
        <v>Husein Augar</v>
      </c>
      <c r="J3958">
        <f>YEAR(shipments[[#This Row],[Shipdate]])</f>
        <v>2024</v>
      </c>
      <c r="K3958">
        <f>MONTH(shipments[[#This Row],[Shipdate]])</f>
        <v>6</v>
      </c>
      <c r="L3958" t="str">
        <f>TEXT(shipments[[#This Row],[Shipdate]],"mmmm")</f>
        <v>June</v>
      </c>
      <c r="M3958">
        <f>_xlfn.XLOOKUP(shipments[[#This Row],[PID]],products[PID],products[Cost_per_box],"NA",0)</f>
        <v>5.04</v>
      </c>
      <c r="N3958">
        <f>shipments[[#This Row],[Boxes]]*shipments[[#This Row],[Cost Per Box]]</f>
        <v>272.16000000000003</v>
      </c>
      <c r="O3958">
        <f>shipments[[#This Row],[Sales Amount]]-shipments[[#This Row],[Total Cost]]</f>
        <v>1230.8399999999999</v>
      </c>
      <c r="P3958" s="9">
        <f>shipments[[#This Row],[Profit]]/shipments[[#This Row],[Sales Amount]]</f>
        <v>0.8189221556886227</v>
      </c>
    </row>
    <row r="3959" spans="1:16" x14ac:dyDescent="1">
      <c r="A3959" t="s">
        <v>4002</v>
      </c>
      <c r="B3959" t="s">
        <v>8045</v>
      </c>
      <c r="C3959" t="s">
        <v>8029</v>
      </c>
      <c r="D3959" t="s">
        <v>8036</v>
      </c>
      <c r="E3959" s="1">
        <v>45211</v>
      </c>
      <c r="F3959">
        <v>3838.5</v>
      </c>
      <c r="G3959">
        <v>480</v>
      </c>
      <c r="H3959" t="s">
        <v>6</v>
      </c>
      <c r="I3959" t="str">
        <f>_xlfn.XLOOKUP(shipments[[#This Row],[SPID]],people[SPID],people[Sales_person],"NA",0)</f>
        <v>Husein Augar</v>
      </c>
      <c r="J3959">
        <f>YEAR(shipments[[#This Row],[Shipdate]])</f>
        <v>2023</v>
      </c>
      <c r="K3959">
        <f>MONTH(shipments[[#This Row],[Shipdate]])</f>
        <v>10</v>
      </c>
      <c r="L3959" t="str">
        <f>TEXT(shipments[[#This Row],[Shipdate]],"mmmm")</f>
        <v>October</v>
      </c>
      <c r="M3959">
        <f>_xlfn.XLOOKUP(shipments[[#This Row],[PID]],products[PID],products[Cost_per_box],"NA",0)</f>
        <v>2.76</v>
      </c>
      <c r="N3959">
        <f>shipments[[#This Row],[Boxes]]*shipments[[#This Row],[Cost Per Box]]</f>
        <v>1324.8</v>
      </c>
      <c r="O3959">
        <f>shipments[[#This Row],[Sales Amount]]-shipments[[#This Row],[Total Cost]]</f>
        <v>2513.6999999999998</v>
      </c>
      <c r="P3959" s="9">
        <f>shipments[[#This Row],[Profit]]/shipments[[#This Row],[Sales Amount]]</f>
        <v>0.65486518171160601</v>
      </c>
    </row>
    <row r="3960" spans="1:16" x14ac:dyDescent="1">
      <c r="A3960" t="s">
        <v>4003</v>
      </c>
      <c r="B3960" t="s">
        <v>8045</v>
      </c>
      <c r="C3960" t="s">
        <v>8029</v>
      </c>
      <c r="D3960" t="s">
        <v>8032</v>
      </c>
      <c r="E3960" s="1">
        <v>45534</v>
      </c>
      <c r="F3960">
        <v>456.75</v>
      </c>
      <c r="G3960">
        <v>58</v>
      </c>
      <c r="H3960" t="s">
        <v>17</v>
      </c>
      <c r="I3960" t="str">
        <f>_xlfn.XLOOKUP(shipments[[#This Row],[SPID]],people[SPID],people[Sales_person],"NA",0)</f>
        <v>Husein Augar</v>
      </c>
      <c r="J3960">
        <f>YEAR(shipments[[#This Row],[Shipdate]])</f>
        <v>2024</v>
      </c>
      <c r="K3960">
        <f>MONTH(shipments[[#This Row],[Shipdate]])</f>
        <v>8</v>
      </c>
      <c r="L3960" t="str">
        <f>TEXT(shipments[[#This Row],[Shipdate]],"mmmm")</f>
        <v>August</v>
      </c>
      <c r="M3960">
        <f>_xlfn.XLOOKUP(shipments[[#This Row],[PID]],products[PID],products[Cost_per_box],"NA",0)</f>
        <v>2.76</v>
      </c>
      <c r="N3960">
        <f>shipments[[#This Row],[Boxes]]*shipments[[#This Row],[Cost Per Box]]</f>
        <v>160.07999999999998</v>
      </c>
      <c r="O3960">
        <f>shipments[[#This Row],[Sales Amount]]-shipments[[#This Row],[Total Cost]]</f>
        <v>296.67</v>
      </c>
      <c r="P3960" s="9">
        <f>shipments[[#This Row],[Profit]]/shipments[[#This Row],[Sales Amount]]</f>
        <v>0.6495238095238095</v>
      </c>
    </row>
    <row r="3961" spans="1:16" x14ac:dyDescent="1">
      <c r="A3961" t="s">
        <v>4004</v>
      </c>
      <c r="B3961" t="s">
        <v>8045</v>
      </c>
      <c r="C3961" t="s">
        <v>8029</v>
      </c>
      <c r="D3961" t="s">
        <v>8036</v>
      </c>
      <c r="E3961" s="1">
        <v>45209</v>
      </c>
      <c r="F3961">
        <v>1991.25</v>
      </c>
      <c r="G3961">
        <v>200</v>
      </c>
      <c r="H3961" t="s">
        <v>6</v>
      </c>
      <c r="I3961" t="str">
        <f>_xlfn.XLOOKUP(shipments[[#This Row],[SPID]],people[SPID],people[Sales_person],"NA",0)</f>
        <v>Husein Augar</v>
      </c>
      <c r="J3961">
        <f>YEAR(shipments[[#This Row],[Shipdate]])</f>
        <v>2023</v>
      </c>
      <c r="K3961">
        <f>MONTH(shipments[[#This Row],[Shipdate]])</f>
        <v>10</v>
      </c>
      <c r="L3961" t="str">
        <f>TEXT(shipments[[#This Row],[Shipdate]],"mmmm")</f>
        <v>October</v>
      </c>
      <c r="M3961">
        <f>_xlfn.XLOOKUP(shipments[[#This Row],[PID]],products[PID],products[Cost_per_box],"NA",0)</f>
        <v>2.76</v>
      </c>
      <c r="N3961">
        <f>shipments[[#This Row],[Boxes]]*shipments[[#This Row],[Cost Per Box]]</f>
        <v>552</v>
      </c>
      <c r="O3961">
        <f>shipments[[#This Row],[Sales Amount]]-shipments[[#This Row],[Total Cost]]</f>
        <v>1439.25</v>
      </c>
      <c r="P3961" s="9">
        <f>shipments[[#This Row],[Profit]]/shipments[[#This Row],[Sales Amount]]</f>
        <v>0.72278719397363467</v>
      </c>
    </row>
    <row r="3962" spans="1:16" x14ac:dyDescent="1">
      <c r="A3962" t="s">
        <v>4005</v>
      </c>
      <c r="B3962" t="s">
        <v>8045</v>
      </c>
      <c r="C3962" t="s">
        <v>8029</v>
      </c>
      <c r="D3962" t="s">
        <v>8036</v>
      </c>
      <c r="E3962" s="1">
        <v>45446</v>
      </c>
      <c r="F3962">
        <v>423</v>
      </c>
      <c r="G3962">
        <v>39</v>
      </c>
      <c r="H3962" t="s">
        <v>6</v>
      </c>
      <c r="I3962" t="str">
        <f>_xlfn.XLOOKUP(shipments[[#This Row],[SPID]],people[SPID],people[Sales_person],"NA",0)</f>
        <v>Husein Augar</v>
      </c>
      <c r="J3962">
        <f>YEAR(shipments[[#This Row],[Shipdate]])</f>
        <v>2024</v>
      </c>
      <c r="K3962">
        <f>MONTH(shipments[[#This Row],[Shipdate]])</f>
        <v>6</v>
      </c>
      <c r="L3962" t="str">
        <f>TEXT(shipments[[#This Row],[Shipdate]],"mmmm")</f>
        <v>June</v>
      </c>
      <c r="M3962">
        <f>_xlfn.XLOOKUP(shipments[[#This Row],[PID]],products[PID],products[Cost_per_box],"NA",0)</f>
        <v>2.76</v>
      </c>
      <c r="N3962">
        <f>shipments[[#This Row],[Boxes]]*shipments[[#This Row],[Cost Per Box]]</f>
        <v>107.63999999999999</v>
      </c>
      <c r="O3962">
        <f>shipments[[#This Row],[Sales Amount]]-shipments[[#This Row],[Total Cost]]</f>
        <v>315.36</v>
      </c>
      <c r="P3962" s="9">
        <f>shipments[[#This Row],[Profit]]/shipments[[#This Row],[Sales Amount]]</f>
        <v>0.74553191489361703</v>
      </c>
    </row>
    <row r="3963" spans="1:16" x14ac:dyDescent="1">
      <c r="A3963" t="s">
        <v>4006</v>
      </c>
      <c r="B3963" t="s">
        <v>8045</v>
      </c>
      <c r="C3963" t="s">
        <v>8030</v>
      </c>
      <c r="D3963" t="s">
        <v>8034</v>
      </c>
      <c r="E3963" s="1">
        <v>45285</v>
      </c>
      <c r="F3963">
        <v>4565.25</v>
      </c>
      <c r="G3963">
        <v>653</v>
      </c>
      <c r="H3963" t="s">
        <v>6</v>
      </c>
      <c r="I3963" t="str">
        <f>_xlfn.XLOOKUP(shipments[[#This Row],[SPID]],people[SPID],people[Sales_person],"NA",0)</f>
        <v>Husein Augar</v>
      </c>
      <c r="J3963">
        <f>YEAR(shipments[[#This Row],[Shipdate]])</f>
        <v>2023</v>
      </c>
      <c r="K3963">
        <f>MONTH(shipments[[#This Row],[Shipdate]])</f>
        <v>12</v>
      </c>
      <c r="L3963" t="str">
        <f>TEXT(shipments[[#This Row],[Shipdate]],"mmmm")</f>
        <v>December</v>
      </c>
      <c r="M3963">
        <f>_xlfn.XLOOKUP(shipments[[#This Row],[PID]],products[PID],products[Cost_per_box],"NA",0)</f>
        <v>3.32</v>
      </c>
      <c r="N3963">
        <f>shipments[[#This Row],[Boxes]]*shipments[[#This Row],[Cost Per Box]]</f>
        <v>2167.96</v>
      </c>
      <c r="O3963">
        <f>shipments[[#This Row],[Sales Amount]]-shipments[[#This Row],[Total Cost]]</f>
        <v>2397.29</v>
      </c>
      <c r="P3963" s="9">
        <f>shipments[[#This Row],[Profit]]/shipments[[#This Row],[Sales Amount]]</f>
        <v>0.52511691583155362</v>
      </c>
    </row>
    <row r="3964" spans="1:16" x14ac:dyDescent="1">
      <c r="A3964" t="s">
        <v>4007</v>
      </c>
      <c r="B3964" t="s">
        <v>8045</v>
      </c>
      <c r="C3964" t="s">
        <v>8031</v>
      </c>
      <c r="D3964" t="s">
        <v>8035</v>
      </c>
      <c r="E3964" s="1">
        <v>45243</v>
      </c>
      <c r="F3964">
        <v>8714.25</v>
      </c>
      <c r="G3964">
        <v>459</v>
      </c>
      <c r="H3964" t="s">
        <v>6</v>
      </c>
      <c r="I3964" t="str">
        <f>_xlfn.XLOOKUP(shipments[[#This Row],[SPID]],people[SPID],people[Sales_person],"NA",0)</f>
        <v>Husein Augar</v>
      </c>
      <c r="J3964">
        <f>YEAR(shipments[[#This Row],[Shipdate]])</f>
        <v>2023</v>
      </c>
      <c r="K3964">
        <f>MONTH(shipments[[#This Row],[Shipdate]])</f>
        <v>11</v>
      </c>
      <c r="L3964" t="str">
        <f>TEXT(shipments[[#This Row],[Shipdate]],"mmmm")</f>
        <v>November</v>
      </c>
      <c r="M3964">
        <f>_xlfn.XLOOKUP(shipments[[#This Row],[PID]],products[PID],products[Cost_per_box],"NA",0)</f>
        <v>2.65</v>
      </c>
      <c r="N3964">
        <f>shipments[[#This Row],[Boxes]]*shipments[[#This Row],[Cost Per Box]]</f>
        <v>1216.3499999999999</v>
      </c>
      <c r="O3964">
        <f>shipments[[#This Row],[Sales Amount]]-shipments[[#This Row],[Total Cost]]</f>
        <v>7497.9</v>
      </c>
      <c r="P3964" s="9">
        <f>shipments[[#This Row],[Profit]]/shipments[[#This Row],[Sales Amount]]</f>
        <v>0.86041828040278845</v>
      </c>
    </row>
    <row r="3965" spans="1:16" x14ac:dyDescent="1">
      <c r="A3965" t="s">
        <v>4008</v>
      </c>
      <c r="B3965" t="s">
        <v>8045</v>
      </c>
      <c r="C3965" t="s">
        <v>8031</v>
      </c>
      <c r="D3965" t="s">
        <v>8036</v>
      </c>
      <c r="E3965" s="1">
        <v>45002</v>
      </c>
      <c r="F3965">
        <v>6257.25</v>
      </c>
      <c r="G3965">
        <v>330</v>
      </c>
      <c r="H3965" t="s">
        <v>6</v>
      </c>
      <c r="I3965" t="str">
        <f>_xlfn.XLOOKUP(shipments[[#This Row],[SPID]],people[SPID],people[Sales_person],"NA",0)</f>
        <v>Husein Augar</v>
      </c>
      <c r="J3965">
        <f>YEAR(shipments[[#This Row],[Shipdate]])</f>
        <v>2023</v>
      </c>
      <c r="K3965">
        <f>MONTH(shipments[[#This Row],[Shipdate]])</f>
        <v>3</v>
      </c>
      <c r="L3965" t="str">
        <f>TEXT(shipments[[#This Row],[Shipdate]],"mmmm")</f>
        <v>March</v>
      </c>
      <c r="M3965">
        <f>_xlfn.XLOOKUP(shipments[[#This Row],[PID]],products[PID],products[Cost_per_box],"NA",0)</f>
        <v>2.65</v>
      </c>
      <c r="N3965">
        <f>shipments[[#This Row],[Boxes]]*shipments[[#This Row],[Cost Per Box]]</f>
        <v>874.5</v>
      </c>
      <c r="O3965">
        <f>shipments[[#This Row],[Sales Amount]]-shipments[[#This Row],[Total Cost]]</f>
        <v>5382.75</v>
      </c>
      <c r="P3965" s="9">
        <f>shipments[[#This Row],[Profit]]/shipments[[#This Row],[Sales Amount]]</f>
        <v>0.86024211914179549</v>
      </c>
    </row>
    <row r="3966" spans="1:16" x14ac:dyDescent="1">
      <c r="A3966" t="s">
        <v>4009</v>
      </c>
      <c r="B3966" t="s">
        <v>8045</v>
      </c>
      <c r="C3966" t="s">
        <v>8031</v>
      </c>
      <c r="D3966" t="s">
        <v>8037</v>
      </c>
      <c r="E3966" s="1">
        <v>45391</v>
      </c>
      <c r="F3966">
        <v>8676</v>
      </c>
      <c r="G3966">
        <v>395</v>
      </c>
      <c r="H3966" t="s">
        <v>6</v>
      </c>
      <c r="I3966" t="str">
        <f>_xlfn.XLOOKUP(shipments[[#This Row],[SPID]],people[SPID],people[Sales_person],"NA",0)</f>
        <v>Husein Augar</v>
      </c>
      <c r="J3966">
        <f>YEAR(shipments[[#This Row],[Shipdate]])</f>
        <v>2024</v>
      </c>
      <c r="K3966">
        <f>MONTH(shipments[[#This Row],[Shipdate]])</f>
        <v>4</v>
      </c>
      <c r="L3966" t="str">
        <f>TEXT(shipments[[#This Row],[Shipdate]],"mmmm")</f>
        <v>April</v>
      </c>
      <c r="M3966">
        <f>_xlfn.XLOOKUP(shipments[[#This Row],[PID]],products[PID],products[Cost_per_box],"NA",0)</f>
        <v>2.65</v>
      </c>
      <c r="N3966">
        <f>shipments[[#This Row],[Boxes]]*shipments[[#This Row],[Cost Per Box]]</f>
        <v>1046.75</v>
      </c>
      <c r="O3966">
        <f>shipments[[#This Row],[Sales Amount]]-shipments[[#This Row],[Total Cost]]</f>
        <v>7629.25</v>
      </c>
      <c r="P3966" s="9">
        <f>shipments[[#This Row],[Profit]]/shipments[[#This Row],[Sales Amount]]</f>
        <v>0.87935108344859381</v>
      </c>
    </row>
    <row r="3967" spans="1:16" x14ac:dyDescent="1">
      <c r="A3967" t="s">
        <v>4010</v>
      </c>
      <c r="B3967" t="s">
        <v>8045</v>
      </c>
      <c r="C3967" t="s">
        <v>8031</v>
      </c>
      <c r="D3967" t="s">
        <v>8033</v>
      </c>
      <c r="E3967" s="1">
        <v>45078</v>
      </c>
      <c r="F3967">
        <v>6759</v>
      </c>
      <c r="G3967">
        <v>308</v>
      </c>
      <c r="H3967" t="s">
        <v>6</v>
      </c>
      <c r="I3967" t="str">
        <f>_xlfn.XLOOKUP(shipments[[#This Row],[SPID]],people[SPID],people[Sales_person],"NA",0)</f>
        <v>Husein Augar</v>
      </c>
      <c r="J3967">
        <f>YEAR(shipments[[#This Row],[Shipdate]])</f>
        <v>2023</v>
      </c>
      <c r="K3967">
        <f>MONTH(shipments[[#This Row],[Shipdate]])</f>
        <v>6</v>
      </c>
      <c r="L3967" t="str">
        <f>TEXT(shipments[[#This Row],[Shipdate]],"mmmm")</f>
        <v>June</v>
      </c>
      <c r="M3967">
        <f>_xlfn.XLOOKUP(shipments[[#This Row],[PID]],products[PID],products[Cost_per_box],"NA",0)</f>
        <v>2.65</v>
      </c>
      <c r="N3967">
        <f>shipments[[#This Row],[Boxes]]*shipments[[#This Row],[Cost Per Box]]</f>
        <v>816.19999999999993</v>
      </c>
      <c r="O3967">
        <f>shipments[[#This Row],[Sales Amount]]-shipments[[#This Row],[Total Cost]]</f>
        <v>5942.8</v>
      </c>
      <c r="P3967" s="9">
        <f>shipments[[#This Row],[Profit]]/shipments[[#This Row],[Sales Amount]]</f>
        <v>0.87924249149282441</v>
      </c>
    </row>
    <row r="3968" spans="1:16" x14ac:dyDescent="1">
      <c r="A3968" t="s">
        <v>4011</v>
      </c>
      <c r="B3968" t="s">
        <v>8045</v>
      </c>
      <c r="C3968" t="s">
        <v>8031</v>
      </c>
      <c r="D3968" t="s">
        <v>8032</v>
      </c>
      <c r="E3968" s="1">
        <v>45082</v>
      </c>
      <c r="F3968">
        <v>6124.5</v>
      </c>
      <c r="G3968">
        <v>341</v>
      </c>
      <c r="H3968" t="s">
        <v>6</v>
      </c>
      <c r="I3968" t="str">
        <f>_xlfn.XLOOKUP(shipments[[#This Row],[SPID]],people[SPID],people[Sales_person],"NA",0)</f>
        <v>Husein Augar</v>
      </c>
      <c r="J3968">
        <f>YEAR(shipments[[#This Row],[Shipdate]])</f>
        <v>2023</v>
      </c>
      <c r="K3968">
        <f>MONTH(shipments[[#This Row],[Shipdate]])</f>
        <v>6</v>
      </c>
      <c r="L3968" t="str">
        <f>TEXT(shipments[[#This Row],[Shipdate]],"mmmm")</f>
        <v>June</v>
      </c>
      <c r="M3968">
        <f>_xlfn.XLOOKUP(shipments[[#This Row],[PID]],products[PID],products[Cost_per_box],"NA",0)</f>
        <v>2.65</v>
      </c>
      <c r="N3968">
        <f>shipments[[#This Row],[Boxes]]*shipments[[#This Row],[Cost Per Box]]</f>
        <v>903.65</v>
      </c>
      <c r="O3968">
        <f>shipments[[#This Row],[Sales Amount]]-shipments[[#This Row],[Total Cost]]</f>
        <v>5220.8500000000004</v>
      </c>
      <c r="P3968" s="9">
        <f>shipments[[#This Row],[Profit]]/shipments[[#This Row],[Sales Amount]]</f>
        <v>0.85245326149073397</v>
      </c>
    </row>
    <row r="3969" spans="1:16" x14ac:dyDescent="1">
      <c r="A3969" t="s">
        <v>4012</v>
      </c>
      <c r="B3969" t="s">
        <v>8045</v>
      </c>
      <c r="C3969" t="s">
        <v>8010</v>
      </c>
      <c r="D3969" t="s">
        <v>8033</v>
      </c>
      <c r="E3969" s="1">
        <v>45250</v>
      </c>
      <c r="F3969">
        <v>12782.25</v>
      </c>
      <c r="G3969">
        <v>1066</v>
      </c>
      <c r="H3969" t="s">
        <v>6</v>
      </c>
      <c r="I3969" t="str">
        <f>_xlfn.XLOOKUP(shipments[[#This Row],[SPID]],people[SPID],people[Sales_person],"NA",0)</f>
        <v>Husein Augar</v>
      </c>
      <c r="J3969">
        <f>YEAR(shipments[[#This Row],[Shipdate]])</f>
        <v>2023</v>
      </c>
      <c r="K3969">
        <f>MONTH(shipments[[#This Row],[Shipdate]])</f>
        <v>11</v>
      </c>
      <c r="L3969" t="str">
        <f>TEXT(shipments[[#This Row],[Shipdate]],"mmmm")</f>
        <v>November</v>
      </c>
      <c r="M3969">
        <f>_xlfn.XLOOKUP(shipments[[#This Row],[PID]],products[PID],products[Cost_per_box],"NA",0)</f>
        <v>5.26</v>
      </c>
      <c r="N3969">
        <f>shipments[[#This Row],[Boxes]]*shipments[[#This Row],[Cost Per Box]]</f>
        <v>5607.16</v>
      </c>
      <c r="O3969">
        <f>shipments[[#This Row],[Sales Amount]]-shipments[[#This Row],[Total Cost]]</f>
        <v>7175.09</v>
      </c>
      <c r="P3969" s="9">
        <f>shipments[[#This Row],[Profit]]/shipments[[#This Row],[Sales Amount]]</f>
        <v>0.56133231629799141</v>
      </c>
    </row>
    <row r="3970" spans="1:16" x14ac:dyDescent="1">
      <c r="A3970" t="s">
        <v>4013</v>
      </c>
      <c r="B3970" t="s">
        <v>8045</v>
      </c>
      <c r="C3970" t="s">
        <v>8010</v>
      </c>
      <c r="D3970" t="s">
        <v>8032</v>
      </c>
      <c r="E3970" s="1">
        <v>45268</v>
      </c>
      <c r="F3970">
        <v>10579.5</v>
      </c>
      <c r="G3970">
        <v>814</v>
      </c>
      <c r="H3970" t="s">
        <v>6</v>
      </c>
      <c r="I3970" t="str">
        <f>_xlfn.XLOOKUP(shipments[[#This Row],[SPID]],people[SPID],people[Sales_person],"NA",0)</f>
        <v>Husein Augar</v>
      </c>
      <c r="J3970">
        <f>YEAR(shipments[[#This Row],[Shipdate]])</f>
        <v>2023</v>
      </c>
      <c r="K3970">
        <f>MONTH(shipments[[#This Row],[Shipdate]])</f>
        <v>12</v>
      </c>
      <c r="L3970" t="str">
        <f>TEXT(shipments[[#This Row],[Shipdate]],"mmmm")</f>
        <v>December</v>
      </c>
      <c r="M3970">
        <f>_xlfn.XLOOKUP(shipments[[#This Row],[PID]],products[PID],products[Cost_per_box],"NA",0)</f>
        <v>5.26</v>
      </c>
      <c r="N3970">
        <f>shipments[[#This Row],[Boxes]]*shipments[[#This Row],[Cost Per Box]]</f>
        <v>4281.6399999999994</v>
      </c>
      <c r="O3970">
        <f>shipments[[#This Row],[Sales Amount]]-shipments[[#This Row],[Total Cost]]</f>
        <v>6297.8600000000006</v>
      </c>
      <c r="P3970" s="9">
        <f>shipments[[#This Row],[Profit]]/shipments[[#This Row],[Sales Amount]]</f>
        <v>0.59528900231579951</v>
      </c>
    </row>
    <row r="3971" spans="1:16" x14ac:dyDescent="1">
      <c r="A3971" t="s">
        <v>4014</v>
      </c>
      <c r="B3971" t="s">
        <v>8045</v>
      </c>
      <c r="C3971" t="s">
        <v>8010</v>
      </c>
      <c r="D3971" t="s">
        <v>8036</v>
      </c>
      <c r="E3971" s="1">
        <v>45560</v>
      </c>
      <c r="F3971">
        <v>4167</v>
      </c>
      <c r="G3971">
        <v>321</v>
      </c>
      <c r="H3971" t="s">
        <v>25</v>
      </c>
      <c r="I3971" t="str">
        <f>_xlfn.XLOOKUP(shipments[[#This Row],[SPID]],people[SPID],people[Sales_person],"NA",0)</f>
        <v>Husein Augar</v>
      </c>
      <c r="J3971">
        <f>YEAR(shipments[[#This Row],[Shipdate]])</f>
        <v>2024</v>
      </c>
      <c r="K3971">
        <f>MONTH(shipments[[#This Row],[Shipdate]])</f>
        <v>9</v>
      </c>
      <c r="L3971" t="str">
        <f>TEXT(shipments[[#This Row],[Shipdate]],"mmmm")</f>
        <v>September</v>
      </c>
      <c r="M3971">
        <f>_xlfn.XLOOKUP(shipments[[#This Row],[PID]],products[PID],products[Cost_per_box],"NA",0)</f>
        <v>5.26</v>
      </c>
      <c r="N3971">
        <f>shipments[[#This Row],[Boxes]]*shipments[[#This Row],[Cost Per Box]]</f>
        <v>1688.46</v>
      </c>
      <c r="O3971">
        <f>shipments[[#This Row],[Sales Amount]]-shipments[[#This Row],[Total Cost]]</f>
        <v>2478.54</v>
      </c>
      <c r="P3971" s="9">
        <f>shipments[[#This Row],[Profit]]/shipments[[#This Row],[Sales Amount]]</f>
        <v>0.59480201583873293</v>
      </c>
    </row>
    <row r="3972" spans="1:16" x14ac:dyDescent="1">
      <c r="A3972" t="s">
        <v>4015</v>
      </c>
      <c r="B3972" t="s">
        <v>8045</v>
      </c>
      <c r="C3972" t="s">
        <v>8011</v>
      </c>
      <c r="D3972" t="s">
        <v>8033</v>
      </c>
      <c r="E3972" s="1">
        <v>45266</v>
      </c>
      <c r="F3972">
        <v>1575</v>
      </c>
      <c r="G3972">
        <v>105</v>
      </c>
      <c r="H3972" t="s">
        <v>6</v>
      </c>
      <c r="I3972" t="str">
        <f>_xlfn.XLOOKUP(shipments[[#This Row],[SPID]],people[SPID],people[Sales_person],"NA",0)</f>
        <v>Husein Augar</v>
      </c>
      <c r="J3972">
        <f>YEAR(shipments[[#This Row],[Shipdate]])</f>
        <v>2023</v>
      </c>
      <c r="K3972">
        <f>MONTH(shipments[[#This Row],[Shipdate]])</f>
        <v>12</v>
      </c>
      <c r="L3972" t="str">
        <f>TEXT(shipments[[#This Row],[Shipdate]],"mmmm")</f>
        <v>December</v>
      </c>
      <c r="M3972">
        <f>_xlfn.XLOOKUP(shipments[[#This Row],[PID]],products[PID],products[Cost_per_box],"NA",0)</f>
        <v>7.48</v>
      </c>
      <c r="N3972">
        <f>shipments[[#This Row],[Boxes]]*shipments[[#This Row],[Cost Per Box]]</f>
        <v>785.40000000000009</v>
      </c>
      <c r="O3972">
        <f>shipments[[#This Row],[Sales Amount]]-shipments[[#This Row],[Total Cost]]</f>
        <v>789.59999999999991</v>
      </c>
      <c r="P3972" s="9">
        <f>shipments[[#This Row],[Profit]]/shipments[[#This Row],[Sales Amount]]</f>
        <v>0.5013333333333333</v>
      </c>
    </row>
    <row r="3973" spans="1:16" x14ac:dyDescent="1">
      <c r="A3973" t="s">
        <v>4016</v>
      </c>
      <c r="B3973" t="s">
        <v>8045</v>
      </c>
      <c r="C3973" t="s">
        <v>8012</v>
      </c>
      <c r="D3973" t="s">
        <v>8032</v>
      </c>
      <c r="E3973" s="1">
        <v>45194</v>
      </c>
      <c r="F3973">
        <v>7607.25</v>
      </c>
      <c r="G3973">
        <v>846</v>
      </c>
      <c r="H3973" t="s">
        <v>6</v>
      </c>
      <c r="I3973" t="str">
        <f>_xlfn.XLOOKUP(shipments[[#This Row],[SPID]],people[SPID],people[Sales_person],"NA",0)</f>
        <v>Husein Augar</v>
      </c>
      <c r="J3973">
        <f>YEAR(shipments[[#This Row],[Shipdate]])</f>
        <v>2023</v>
      </c>
      <c r="K3973">
        <f>MONTH(shipments[[#This Row],[Shipdate]])</f>
        <v>9</v>
      </c>
      <c r="L3973" t="str">
        <f>TEXT(shipments[[#This Row],[Shipdate]],"mmmm")</f>
        <v>September</v>
      </c>
      <c r="M3973">
        <f>_xlfn.XLOOKUP(shipments[[#This Row],[PID]],products[PID],products[Cost_per_box],"NA",0)</f>
        <v>5.15</v>
      </c>
      <c r="N3973">
        <f>shipments[[#This Row],[Boxes]]*shipments[[#This Row],[Cost Per Box]]</f>
        <v>4356.9000000000005</v>
      </c>
      <c r="O3973">
        <f>shipments[[#This Row],[Sales Amount]]-shipments[[#This Row],[Total Cost]]</f>
        <v>3250.3499999999995</v>
      </c>
      <c r="P3973" s="9">
        <f>shipments[[#This Row],[Profit]]/shipments[[#This Row],[Sales Amount]]</f>
        <v>0.42727003845016259</v>
      </c>
    </row>
    <row r="3974" spans="1:16" x14ac:dyDescent="1">
      <c r="A3974" t="s">
        <v>4017</v>
      </c>
      <c r="B3974" t="s">
        <v>8045</v>
      </c>
      <c r="C3974" t="s">
        <v>8013</v>
      </c>
      <c r="D3974" t="s">
        <v>8033</v>
      </c>
      <c r="E3974" s="1">
        <v>45356</v>
      </c>
      <c r="F3974">
        <v>5787</v>
      </c>
      <c r="G3974">
        <v>643</v>
      </c>
      <c r="H3974" t="s">
        <v>6</v>
      </c>
      <c r="I3974" t="str">
        <f>_xlfn.XLOOKUP(shipments[[#This Row],[SPID]],people[SPID],people[Sales_person],"NA",0)</f>
        <v>Husein Augar</v>
      </c>
      <c r="J3974">
        <f>YEAR(shipments[[#This Row],[Shipdate]])</f>
        <v>2024</v>
      </c>
      <c r="K3974">
        <f>MONTH(shipments[[#This Row],[Shipdate]])</f>
        <v>3</v>
      </c>
      <c r="L3974" t="str">
        <f>TEXT(shipments[[#This Row],[Shipdate]],"mmmm")</f>
        <v>March</v>
      </c>
      <c r="M3974">
        <f>_xlfn.XLOOKUP(shipments[[#This Row],[PID]],products[PID],products[Cost_per_box],"NA",0)</f>
        <v>3.85</v>
      </c>
      <c r="N3974">
        <f>shipments[[#This Row],[Boxes]]*shipments[[#This Row],[Cost Per Box]]</f>
        <v>2475.5500000000002</v>
      </c>
      <c r="O3974">
        <f>shipments[[#This Row],[Sales Amount]]-shipments[[#This Row],[Total Cost]]</f>
        <v>3311.45</v>
      </c>
      <c r="P3974" s="9">
        <f>shipments[[#This Row],[Profit]]/shipments[[#This Row],[Sales Amount]]</f>
        <v>0.57222222222222219</v>
      </c>
    </row>
    <row r="3975" spans="1:16" x14ac:dyDescent="1">
      <c r="A3975" t="s">
        <v>4018</v>
      </c>
      <c r="B3975" t="s">
        <v>8045</v>
      </c>
      <c r="C3975" t="s">
        <v>8013</v>
      </c>
      <c r="D3975" t="s">
        <v>8032</v>
      </c>
      <c r="E3975" s="1">
        <v>45484</v>
      </c>
      <c r="F3975">
        <v>4803.75</v>
      </c>
      <c r="G3975">
        <v>961</v>
      </c>
      <c r="H3975" t="s">
        <v>17</v>
      </c>
      <c r="I3975" t="str">
        <f>_xlfn.XLOOKUP(shipments[[#This Row],[SPID]],people[SPID],people[Sales_person],"NA",0)</f>
        <v>Husein Augar</v>
      </c>
      <c r="J3975">
        <f>YEAR(shipments[[#This Row],[Shipdate]])</f>
        <v>2024</v>
      </c>
      <c r="K3975">
        <f>MONTH(shipments[[#This Row],[Shipdate]])</f>
        <v>7</v>
      </c>
      <c r="L3975" t="str">
        <f>TEXT(shipments[[#This Row],[Shipdate]],"mmmm")</f>
        <v>July</v>
      </c>
      <c r="M3975">
        <f>_xlfn.XLOOKUP(shipments[[#This Row],[PID]],products[PID],products[Cost_per_box],"NA",0)</f>
        <v>3.85</v>
      </c>
      <c r="N3975">
        <f>shipments[[#This Row],[Boxes]]*shipments[[#This Row],[Cost Per Box]]</f>
        <v>3699.85</v>
      </c>
      <c r="O3975">
        <f>shipments[[#This Row],[Sales Amount]]-shipments[[#This Row],[Total Cost]]</f>
        <v>1103.9000000000001</v>
      </c>
      <c r="P3975" s="9">
        <f>shipments[[#This Row],[Profit]]/shipments[[#This Row],[Sales Amount]]</f>
        <v>0.22979963570127507</v>
      </c>
    </row>
    <row r="3976" spans="1:16" x14ac:dyDescent="1">
      <c r="A3976" t="s">
        <v>4019</v>
      </c>
      <c r="B3976" t="s">
        <v>8045</v>
      </c>
      <c r="C3976" t="s">
        <v>8013</v>
      </c>
      <c r="D3976" t="s">
        <v>8033</v>
      </c>
      <c r="E3976" s="1">
        <v>45188</v>
      </c>
      <c r="F3976">
        <v>2596.5</v>
      </c>
      <c r="G3976">
        <v>325</v>
      </c>
      <c r="H3976" t="s">
        <v>6</v>
      </c>
      <c r="I3976" t="str">
        <f>_xlfn.XLOOKUP(shipments[[#This Row],[SPID]],people[SPID],people[Sales_person],"NA",0)</f>
        <v>Husein Augar</v>
      </c>
      <c r="J3976">
        <f>YEAR(shipments[[#This Row],[Shipdate]])</f>
        <v>2023</v>
      </c>
      <c r="K3976">
        <f>MONTH(shipments[[#This Row],[Shipdate]])</f>
        <v>9</v>
      </c>
      <c r="L3976" t="str">
        <f>TEXT(shipments[[#This Row],[Shipdate]],"mmmm")</f>
        <v>September</v>
      </c>
      <c r="M3976">
        <f>_xlfn.XLOOKUP(shipments[[#This Row],[PID]],products[PID],products[Cost_per_box],"NA",0)</f>
        <v>3.85</v>
      </c>
      <c r="N3976">
        <f>shipments[[#This Row],[Boxes]]*shipments[[#This Row],[Cost Per Box]]</f>
        <v>1251.25</v>
      </c>
      <c r="O3976">
        <f>shipments[[#This Row],[Sales Amount]]-shipments[[#This Row],[Total Cost]]</f>
        <v>1345.25</v>
      </c>
      <c r="P3976" s="9">
        <f>shipments[[#This Row],[Profit]]/shipments[[#This Row],[Sales Amount]]</f>
        <v>0.51810129019834394</v>
      </c>
    </row>
    <row r="3977" spans="1:16" x14ac:dyDescent="1">
      <c r="A3977" t="s">
        <v>4020</v>
      </c>
      <c r="B3977" t="s">
        <v>8045</v>
      </c>
      <c r="C3977" t="s">
        <v>8013</v>
      </c>
      <c r="D3977" t="s">
        <v>8037</v>
      </c>
      <c r="E3977" s="1">
        <v>45546</v>
      </c>
      <c r="F3977">
        <v>4567.5</v>
      </c>
      <c r="G3977">
        <v>571</v>
      </c>
      <c r="H3977" t="s">
        <v>25</v>
      </c>
      <c r="I3977" t="str">
        <f>_xlfn.XLOOKUP(shipments[[#This Row],[SPID]],people[SPID],people[Sales_person],"NA",0)</f>
        <v>Husein Augar</v>
      </c>
      <c r="J3977">
        <f>YEAR(shipments[[#This Row],[Shipdate]])</f>
        <v>2024</v>
      </c>
      <c r="K3977">
        <f>MONTH(shipments[[#This Row],[Shipdate]])</f>
        <v>9</v>
      </c>
      <c r="L3977" t="str">
        <f>TEXT(shipments[[#This Row],[Shipdate]],"mmmm")</f>
        <v>September</v>
      </c>
      <c r="M3977">
        <f>_xlfn.XLOOKUP(shipments[[#This Row],[PID]],products[PID],products[Cost_per_box],"NA",0)</f>
        <v>3.85</v>
      </c>
      <c r="N3977">
        <f>shipments[[#This Row],[Boxes]]*shipments[[#This Row],[Cost Per Box]]</f>
        <v>2198.35</v>
      </c>
      <c r="O3977">
        <f>shipments[[#This Row],[Sales Amount]]-shipments[[#This Row],[Total Cost]]</f>
        <v>2369.15</v>
      </c>
      <c r="P3977" s="9">
        <f>shipments[[#This Row],[Profit]]/shipments[[#This Row],[Sales Amount]]</f>
        <v>0.51869731800766283</v>
      </c>
    </row>
    <row r="3978" spans="1:16" x14ac:dyDescent="1">
      <c r="A3978" t="s">
        <v>4021</v>
      </c>
      <c r="B3978" t="s">
        <v>8045</v>
      </c>
      <c r="C3978" t="s">
        <v>8013</v>
      </c>
      <c r="D3978" t="s">
        <v>8032</v>
      </c>
      <c r="E3978" s="1">
        <v>45260</v>
      </c>
      <c r="F3978">
        <v>4153.5</v>
      </c>
      <c r="G3978">
        <v>693</v>
      </c>
      <c r="H3978" t="s">
        <v>6</v>
      </c>
      <c r="I3978" t="str">
        <f>_xlfn.XLOOKUP(shipments[[#This Row],[SPID]],people[SPID],people[Sales_person],"NA",0)</f>
        <v>Husein Augar</v>
      </c>
      <c r="J3978">
        <f>YEAR(shipments[[#This Row],[Shipdate]])</f>
        <v>2023</v>
      </c>
      <c r="K3978">
        <f>MONTH(shipments[[#This Row],[Shipdate]])</f>
        <v>11</v>
      </c>
      <c r="L3978" t="str">
        <f>TEXT(shipments[[#This Row],[Shipdate]],"mmmm")</f>
        <v>November</v>
      </c>
      <c r="M3978">
        <f>_xlfn.XLOOKUP(shipments[[#This Row],[PID]],products[PID],products[Cost_per_box],"NA",0)</f>
        <v>3.85</v>
      </c>
      <c r="N3978">
        <f>shipments[[#This Row],[Boxes]]*shipments[[#This Row],[Cost Per Box]]</f>
        <v>2668.05</v>
      </c>
      <c r="O3978">
        <f>shipments[[#This Row],[Sales Amount]]-shipments[[#This Row],[Total Cost]]</f>
        <v>1485.4499999999998</v>
      </c>
      <c r="P3978" s="9">
        <f>shipments[[#This Row],[Profit]]/shipments[[#This Row],[Sales Amount]]</f>
        <v>0.35763813651137588</v>
      </c>
    </row>
    <row r="3979" spans="1:16" x14ac:dyDescent="1">
      <c r="A3979" t="s">
        <v>4022</v>
      </c>
      <c r="B3979" t="s">
        <v>8045</v>
      </c>
      <c r="C3979" t="s">
        <v>8013</v>
      </c>
      <c r="D3979" t="s">
        <v>8032</v>
      </c>
      <c r="E3979" s="1">
        <v>45343</v>
      </c>
      <c r="F3979">
        <v>13097.25</v>
      </c>
      <c r="G3979">
        <v>1456</v>
      </c>
      <c r="H3979" t="s">
        <v>6</v>
      </c>
      <c r="I3979" t="str">
        <f>_xlfn.XLOOKUP(shipments[[#This Row],[SPID]],people[SPID],people[Sales_person],"NA",0)</f>
        <v>Husein Augar</v>
      </c>
      <c r="J3979">
        <f>YEAR(shipments[[#This Row],[Shipdate]])</f>
        <v>2024</v>
      </c>
      <c r="K3979">
        <f>MONTH(shipments[[#This Row],[Shipdate]])</f>
        <v>2</v>
      </c>
      <c r="L3979" t="str">
        <f>TEXT(shipments[[#This Row],[Shipdate]],"mmmm")</f>
        <v>February</v>
      </c>
      <c r="M3979">
        <f>_xlfn.XLOOKUP(shipments[[#This Row],[PID]],products[PID],products[Cost_per_box],"NA",0)</f>
        <v>3.85</v>
      </c>
      <c r="N3979">
        <f>shipments[[#This Row],[Boxes]]*shipments[[#This Row],[Cost Per Box]]</f>
        <v>5605.6</v>
      </c>
      <c r="O3979">
        <f>shipments[[#This Row],[Sales Amount]]-shipments[[#This Row],[Total Cost]]</f>
        <v>7491.65</v>
      </c>
      <c r="P3979" s="9">
        <f>shipments[[#This Row],[Profit]]/shipments[[#This Row],[Sales Amount]]</f>
        <v>0.57200175609383641</v>
      </c>
    </row>
    <row r="3980" spans="1:16" x14ac:dyDescent="1">
      <c r="A3980" t="s">
        <v>4023</v>
      </c>
      <c r="B3980" t="s">
        <v>8045</v>
      </c>
      <c r="C3980" t="s">
        <v>8013</v>
      </c>
      <c r="D3980" t="s">
        <v>8034</v>
      </c>
      <c r="E3980" s="1">
        <v>45135</v>
      </c>
      <c r="F3980">
        <v>2974.5</v>
      </c>
      <c r="G3980">
        <v>372</v>
      </c>
      <c r="H3980" t="s">
        <v>6</v>
      </c>
      <c r="I3980" t="str">
        <f>_xlfn.XLOOKUP(shipments[[#This Row],[SPID]],people[SPID],people[Sales_person],"NA",0)</f>
        <v>Husein Augar</v>
      </c>
      <c r="J3980">
        <f>YEAR(shipments[[#This Row],[Shipdate]])</f>
        <v>2023</v>
      </c>
      <c r="K3980">
        <f>MONTH(shipments[[#This Row],[Shipdate]])</f>
        <v>7</v>
      </c>
      <c r="L3980" t="str">
        <f>TEXT(shipments[[#This Row],[Shipdate]],"mmmm")</f>
        <v>July</v>
      </c>
      <c r="M3980">
        <f>_xlfn.XLOOKUP(shipments[[#This Row],[PID]],products[PID],products[Cost_per_box],"NA",0)</f>
        <v>3.85</v>
      </c>
      <c r="N3980">
        <f>shipments[[#This Row],[Boxes]]*shipments[[#This Row],[Cost Per Box]]</f>
        <v>1432.2</v>
      </c>
      <c r="O3980">
        <f>shipments[[#This Row],[Sales Amount]]-shipments[[#This Row],[Total Cost]]</f>
        <v>1542.3</v>
      </c>
      <c r="P3980" s="9">
        <f>shipments[[#This Row],[Profit]]/shipments[[#This Row],[Sales Amount]]</f>
        <v>0.51850731215330303</v>
      </c>
    </row>
    <row r="3981" spans="1:16" x14ac:dyDescent="1">
      <c r="A3981" t="s">
        <v>4024</v>
      </c>
      <c r="B3981" t="s">
        <v>8045</v>
      </c>
      <c r="C3981" t="s">
        <v>8014</v>
      </c>
      <c r="D3981" t="s">
        <v>8033</v>
      </c>
      <c r="E3981" s="1">
        <v>45547</v>
      </c>
      <c r="F3981">
        <v>2324.25</v>
      </c>
      <c r="G3981">
        <v>388</v>
      </c>
      <c r="H3981" t="s">
        <v>25</v>
      </c>
      <c r="I3981" t="str">
        <f>_xlfn.XLOOKUP(shipments[[#This Row],[SPID]],people[SPID],people[Sales_person],"NA",0)</f>
        <v>Husein Augar</v>
      </c>
      <c r="J3981">
        <f>YEAR(shipments[[#This Row],[Shipdate]])</f>
        <v>2024</v>
      </c>
      <c r="K3981">
        <f>MONTH(shipments[[#This Row],[Shipdate]])</f>
        <v>9</v>
      </c>
      <c r="L3981" t="str">
        <f>TEXT(shipments[[#This Row],[Shipdate]],"mmmm")</f>
        <v>September</v>
      </c>
      <c r="M3981">
        <f>_xlfn.XLOOKUP(shipments[[#This Row],[PID]],products[PID],products[Cost_per_box],"NA",0)</f>
        <v>5.72</v>
      </c>
      <c r="N3981">
        <f>shipments[[#This Row],[Boxes]]*shipments[[#This Row],[Cost Per Box]]</f>
        <v>2219.36</v>
      </c>
      <c r="O3981">
        <f>shipments[[#This Row],[Sales Amount]]-shipments[[#This Row],[Total Cost]]</f>
        <v>104.88999999999987</v>
      </c>
      <c r="P3981" s="9">
        <f>shipments[[#This Row],[Profit]]/shipments[[#This Row],[Sales Amount]]</f>
        <v>4.5128536086909699E-2</v>
      </c>
    </row>
    <row r="3982" spans="1:16" x14ac:dyDescent="1">
      <c r="A3982" t="s">
        <v>4025</v>
      </c>
      <c r="B3982" t="s">
        <v>8045</v>
      </c>
      <c r="C3982" t="s">
        <v>8014</v>
      </c>
      <c r="D3982" t="s">
        <v>8037</v>
      </c>
      <c r="E3982" s="1">
        <v>45449</v>
      </c>
      <c r="F3982">
        <v>7137</v>
      </c>
      <c r="G3982">
        <v>793</v>
      </c>
      <c r="H3982" t="s">
        <v>6</v>
      </c>
      <c r="I3982" t="str">
        <f>_xlfn.XLOOKUP(shipments[[#This Row],[SPID]],people[SPID],people[Sales_person],"NA",0)</f>
        <v>Husein Augar</v>
      </c>
      <c r="J3982">
        <f>YEAR(shipments[[#This Row],[Shipdate]])</f>
        <v>2024</v>
      </c>
      <c r="K3982">
        <f>MONTH(shipments[[#This Row],[Shipdate]])</f>
        <v>6</v>
      </c>
      <c r="L3982" t="str">
        <f>TEXT(shipments[[#This Row],[Shipdate]],"mmmm")</f>
        <v>June</v>
      </c>
      <c r="M3982">
        <f>_xlfn.XLOOKUP(shipments[[#This Row],[PID]],products[PID],products[Cost_per_box],"NA",0)</f>
        <v>5.72</v>
      </c>
      <c r="N3982">
        <f>shipments[[#This Row],[Boxes]]*shipments[[#This Row],[Cost Per Box]]</f>
        <v>4535.96</v>
      </c>
      <c r="O3982">
        <f>shipments[[#This Row],[Sales Amount]]-shipments[[#This Row],[Total Cost]]</f>
        <v>2601.04</v>
      </c>
      <c r="P3982" s="9">
        <f>shipments[[#This Row],[Profit]]/shipments[[#This Row],[Sales Amount]]</f>
        <v>0.36444444444444446</v>
      </c>
    </row>
    <row r="3983" spans="1:16" x14ac:dyDescent="1">
      <c r="A3983" t="s">
        <v>4026</v>
      </c>
      <c r="B3983" t="s">
        <v>8045</v>
      </c>
      <c r="C3983" t="s">
        <v>8014</v>
      </c>
      <c r="D3983" t="s">
        <v>8032</v>
      </c>
      <c r="E3983" s="1">
        <v>44942</v>
      </c>
      <c r="F3983">
        <v>1676.25</v>
      </c>
      <c r="G3983">
        <v>240</v>
      </c>
      <c r="H3983" t="s">
        <v>6</v>
      </c>
      <c r="I3983" t="str">
        <f>_xlfn.XLOOKUP(shipments[[#This Row],[SPID]],people[SPID],people[Sales_person],"NA",0)</f>
        <v>Husein Augar</v>
      </c>
      <c r="J3983">
        <f>YEAR(shipments[[#This Row],[Shipdate]])</f>
        <v>2023</v>
      </c>
      <c r="K3983">
        <f>MONTH(shipments[[#This Row],[Shipdate]])</f>
        <v>1</v>
      </c>
      <c r="L3983" t="str">
        <f>TEXT(shipments[[#This Row],[Shipdate]],"mmmm")</f>
        <v>January</v>
      </c>
      <c r="M3983">
        <f>_xlfn.XLOOKUP(shipments[[#This Row],[PID]],products[PID],products[Cost_per_box],"NA",0)</f>
        <v>5.72</v>
      </c>
      <c r="N3983">
        <f>shipments[[#This Row],[Boxes]]*shipments[[#This Row],[Cost Per Box]]</f>
        <v>1372.8</v>
      </c>
      <c r="O3983">
        <f>shipments[[#This Row],[Sales Amount]]-shipments[[#This Row],[Total Cost]]</f>
        <v>303.45000000000005</v>
      </c>
      <c r="P3983" s="9">
        <f>shipments[[#This Row],[Profit]]/shipments[[#This Row],[Sales Amount]]</f>
        <v>0.18102908277404925</v>
      </c>
    </row>
    <row r="3984" spans="1:16" x14ac:dyDescent="1">
      <c r="A3984" t="s">
        <v>4027</v>
      </c>
      <c r="B3984" t="s">
        <v>8045</v>
      </c>
      <c r="C3984" t="s">
        <v>8014</v>
      </c>
      <c r="D3984" t="s">
        <v>8032</v>
      </c>
      <c r="E3984" s="1">
        <v>45559</v>
      </c>
      <c r="F3984">
        <v>7092</v>
      </c>
      <c r="G3984">
        <v>887</v>
      </c>
      <c r="H3984" t="s">
        <v>25</v>
      </c>
      <c r="I3984" t="str">
        <f>_xlfn.XLOOKUP(shipments[[#This Row],[SPID]],people[SPID],people[Sales_person],"NA",0)</f>
        <v>Husein Augar</v>
      </c>
      <c r="J3984">
        <f>YEAR(shipments[[#This Row],[Shipdate]])</f>
        <v>2024</v>
      </c>
      <c r="K3984">
        <f>MONTH(shipments[[#This Row],[Shipdate]])</f>
        <v>9</v>
      </c>
      <c r="L3984" t="str">
        <f>TEXT(shipments[[#This Row],[Shipdate]],"mmmm")</f>
        <v>September</v>
      </c>
      <c r="M3984">
        <f>_xlfn.XLOOKUP(shipments[[#This Row],[PID]],products[PID],products[Cost_per_box],"NA",0)</f>
        <v>5.72</v>
      </c>
      <c r="N3984">
        <f>shipments[[#This Row],[Boxes]]*shipments[[#This Row],[Cost Per Box]]</f>
        <v>5073.6399999999994</v>
      </c>
      <c r="O3984">
        <f>shipments[[#This Row],[Sales Amount]]-shipments[[#This Row],[Total Cost]]</f>
        <v>2018.3600000000006</v>
      </c>
      <c r="P3984" s="9">
        <f>shipments[[#This Row],[Profit]]/shipments[[#This Row],[Sales Amount]]</f>
        <v>0.28459672870840391</v>
      </c>
    </row>
    <row r="3985" spans="1:16" x14ac:dyDescent="1">
      <c r="A3985" t="s">
        <v>4028</v>
      </c>
      <c r="B3985" t="s">
        <v>8045</v>
      </c>
      <c r="C3985" t="s">
        <v>8014</v>
      </c>
      <c r="D3985" t="s">
        <v>8036</v>
      </c>
      <c r="E3985" s="1">
        <v>45485</v>
      </c>
      <c r="F3985">
        <v>1311.75</v>
      </c>
      <c r="G3985">
        <v>164</v>
      </c>
      <c r="H3985" t="s">
        <v>17</v>
      </c>
      <c r="I3985" t="str">
        <f>_xlfn.XLOOKUP(shipments[[#This Row],[SPID]],people[SPID],people[Sales_person],"NA",0)</f>
        <v>Husein Augar</v>
      </c>
      <c r="J3985">
        <f>YEAR(shipments[[#This Row],[Shipdate]])</f>
        <v>2024</v>
      </c>
      <c r="K3985">
        <f>MONTH(shipments[[#This Row],[Shipdate]])</f>
        <v>7</v>
      </c>
      <c r="L3985" t="str">
        <f>TEXT(shipments[[#This Row],[Shipdate]],"mmmm")</f>
        <v>July</v>
      </c>
      <c r="M3985">
        <f>_xlfn.XLOOKUP(shipments[[#This Row],[PID]],products[PID],products[Cost_per_box],"NA",0)</f>
        <v>5.72</v>
      </c>
      <c r="N3985">
        <f>shipments[[#This Row],[Boxes]]*shipments[[#This Row],[Cost Per Box]]</f>
        <v>938.07999999999993</v>
      </c>
      <c r="O3985">
        <f>shipments[[#This Row],[Sales Amount]]-shipments[[#This Row],[Total Cost]]</f>
        <v>373.67000000000007</v>
      </c>
      <c r="P3985" s="9">
        <f>shipments[[#This Row],[Profit]]/shipments[[#This Row],[Sales Amount]]</f>
        <v>0.28486373165618456</v>
      </c>
    </row>
    <row r="3986" spans="1:16" x14ac:dyDescent="1">
      <c r="A3986" t="s">
        <v>4029</v>
      </c>
      <c r="B3986" t="s">
        <v>8045</v>
      </c>
      <c r="C3986" t="s">
        <v>8014</v>
      </c>
      <c r="D3986" t="s">
        <v>8037</v>
      </c>
      <c r="E3986" s="1">
        <v>45562</v>
      </c>
      <c r="F3986">
        <v>1784.25</v>
      </c>
      <c r="G3986">
        <v>255</v>
      </c>
      <c r="H3986" t="s">
        <v>25</v>
      </c>
      <c r="I3986" t="str">
        <f>_xlfn.XLOOKUP(shipments[[#This Row],[SPID]],people[SPID],people[Sales_person],"NA",0)</f>
        <v>Husein Augar</v>
      </c>
      <c r="J3986">
        <f>YEAR(shipments[[#This Row],[Shipdate]])</f>
        <v>2024</v>
      </c>
      <c r="K3986">
        <f>MONTH(shipments[[#This Row],[Shipdate]])</f>
        <v>9</v>
      </c>
      <c r="L3986" t="str">
        <f>TEXT(shipments[[#This Row],[Shipdate]],"mmmm")</f>
        <v>September</v>
      </c>
      <c r="M3986">
        <f>_xlfn.XLOOKUP(shipments[[#This Row],[PID]],products[PID],products[Cost_per_box],"NA",0)</f>
        <v>5.72</v>
      </c>
      <c r="N3986">
        <f>shipments[[#This Row],[Boxes]]*shipments[[#This Row],[Cost Per Box]]</f>
        <v>1458.6</v>
      </c>
      <c r="O3986">
        <f>shipments[[#This Row],[Sales Amount]]-shipments[[#This Row],[Total Cost]]</f>
        <v>325.65000000000009</v>
      </c>
      <c r="P3986" s="9">
        <f>shipments[[#This Row],[Profit]]/shipments[[#This Row],[Sales Amount]]</f>
        <v>0.18251366120218585</v>
      </c>
    </row>
    <row r="3987" spans="1:16" x14ac:dyDescent="1">
      <c r="A3987" t="s">
        <v>4030</v>
      </c>
      <c r="B3987" t="s">
        <v>8045</v>
      </c>
      <c r="C3987" t="s">
        <v>8014</v>
      </c>
      <c r="D3987" t="s">
        <v>8036</v>
      </c>
      <c r="E3987" s="1">
        <v>44987</v>
      </c>
      <c r="F3987">
        <v>1815.75</v>
      </c>
      <c r="G3987">
        <v>260</v>
      </c>
      <c r="H3987" t="s">
        <v>6</v>
      </c>
      <c r="I3987" t="str">
        <f>_xlfn.XLOOKUP(shipments[[#This Row],[SPID]],people[SPID],people[Sales_person],"NA",0)</f>
        <v>Husein Augar</v>
      </c>
      <c r="J3987">
        <f>YEAR(shipments[[#This Row],[Shipdate]])</f>
        <v>2023</v>
      </c>
      <c r="K3987">
        <f>MONTH(shipments[[#This Row],[Shipdate]])</f>
        <v>3</v>
      </c>
      <c r="L3987" t="str">
        <f>TEXT(shipments[[#This Row],[Shipdate]],"mmmm")</f>
        <v>March</v>
      </c>
      <c r="M3987">
        <f>_xlfn.XLOOKUP(shipments[[#This Row],[PID]],products[PID],products[Cost_per_box],"NA",0)</f>
        <v>5.72</v>
      </c>
      <c r="N3987">
        <f>shipments[[#This Row],[Boxes]]*shipments[[#This Row],[Cost Per Box]]</f>
        <v>1487.2</v>
      </c>
      <c r="O3987">
        <f>shipments[[#This Row],[Sales Amount]]-shipments[[#This Row],[Total Cost]]</f>
        <v>328.54999999999995</v>
      </c>
      <c r="P3987" s="9">
        <f>shipments[[#This Row],[Profit]]/shipments[[#This Row],[Sales Amount]]</f>
        <v>0.1809445132865207</v>
      </c>
    </row>
    <row r="3988" spans="1:16" x14ac:dyDescent="1">
      <c r="A3988" t="s">
        <v>4031</v>
      </c>
      <c r="B3988" t="s">
        <v>8045</v>
      </c>
      <c r="C3988" t="s">
        <v>8015</v>
      </c>
      <c r="D3988" t="s">
        <v>8032</v>
      </c>
      <c r="E3988" s="1">
        <v>45323</v>
      </c>
      <c r="F3988">
        <v>4151.25</v>
      </c>
      <c r="G3988">
        <v>154</v>
      </c>
      <c r="H3988" t="s">
        <v>39</v>
      </c>
      <c r="I3988" t="str">
        <f>_xlfn.XLOOKUP(shipments[[#This Row],[SPID]],people[SPID],people[Sales_person],"NA",0)</f>
        <v>Husein Augar</v>
      </c>
      <c r="J3988">
        <f>YEAR(shipments[[#This Row],[Shipdate]])</f>
        <v>2024</v>
      </c>
      <c r="K3988">
        <f>MONTH(shipments[[#This Row],[Shipdate]])</f>
        <v>2</v>
      </c>
      <c r="L3988" t="str">
        <f>TEXT(shipments[[#This Row],[Shipdate]],"mmmm")</f>
        <v>February</v>
      </c>
      <c r="M3988">
        <f>_xlfn.XLOOKUP(shipments[[#This Row],[PID]],products[PID],products[Cost_per_box],"NA",0)</f>
        <v>6.31</v>
      </c>
      <c r="N3988">
        <f>shipments[[#This Row],[Boxes]]*shipments[[#This Row],[Cost Per Box]]</f>
        <v>971.7399999999999</v>
      </c>
      <c r="O3988">
        <f>shipments[[#This Row],[Sales Amount]]-shipments[[#This Row],[Total Cost]]</f>
        <v>3179.51</v>
      </c>
      <c r="P3988" s="9">
        <f>shipments[[#This Row],[Profit]]/shipments[[#This Row],[Sales Amount]]</f>
        <v>0.76591629027401387</v>
      </c>
    </row>
    <row r="3989" spans="1:16" x14ac:dyDescent="1">
      <c r="A3989" t="s">
        <v>4032</v>
      </c>
      <c r="B3989" t="s">
        <v>8045</v>
      </c>
      <c r="C3989" t="s">
        <v>8015</v>
      </c>
      <c r="D3989" t="s">
        <v>8032</v>
      </c>
      <c r="E3989" s="1">
        <v>45492</v>
      </c>
      <c r="F3989">
        <v>967.5</v>
      </c>
      <c r="G3989">
        <v>41</v>
      </c>
      <c r="H3989" t="s">
        <v>17</v>
      </c>
      <c r="I3989" t="str">
        <f>_xlfn.XLOOKUP(shipments[[#This Row],[SPID]],people[SPID],people[Sales_person],"NA",0)</f>
        <v>Husein Augar</v>
      </c>
      <c r="J3989">
        <f>YEAR(shipments[[#This Row],[Shipdate]])</f>
        <v>2024</v>
      </c>
      <c r="K3989">
        <f>MONTH(shipments[[#This Row],[Shipdate]])</f>
        <v>7</v>
      </c>
      <c r="L3989" t="str">
        <f>TEXT(shipments[[#This Row],[Shipdate]],"mmmm")</f>
        <v>July</v>
      </c>
      <c r="M3989">
        <f>_xlfn.XLOOKUP(shipments[[#This Row],[PID]],products[PID],products[Cost_per_box],"NA",0)</f>
        <v>6.31</v>
      </c>
      <c r="N3989">
        <f>shipments[[#This Row],[Boxes]]*shipments[[#This Row],[Cost Per Box]]</f>
        <v>258.70999999999998</v>
      </c>
      <c r="O3989">
        <f>shipments[[#This Row],[Sales Amount]]-shipments[[#This Row],[Total Cost]]</f>
        <v>708.79</v>
      </c>
      <c r="P3989" s="9">
        <f>shipments[[#This Row],[Profit]]/shipments[[#This Row],[Sales Amount]]</f>
        <v>0.73259948320413437</v>
      </c>
    </row>
    <row r="3990" spans="1:16" x14ac:dyDescent="1">
      <c r="A3990" t="s">
        <v>4033</v>
      </c>
      <c r="B3990" t="s">
        <v>8045</v>
      </c>
      <c r="C3990" t="s">
        <v>8016</v>
      </c>
      <c r="D3990" t="s">
        <v>8033</v>
      </c>
      <c r="E3990" s="1">
        <v>45310</v>
      </c>
      <c r="F3990">
        <v>5420.25</v>
      </c>
      <c r="G3990">
        <v>194</v>
      </c>
      <c r="H3990" t="s">
        <v>6</v>
      </c>
      <c r="I3990" t="str">
        <f>_xlfn.XLOOKUP(shipments[[#This Row],[SPID]],people[SPID],people[Sales_person],"NA",0)</f>
        <v>Husein Augar</v>
      </c>
      <c r="J3990">
        <f>YEAR(shipments[[#This Row],[Shipdate]])</f>
        <v>2024</v>
      </c>
      <c r="K3990">
        <f>MONTH(shipments[[#This Row],[Shipdate]])</f>
        <v>1</v>
      </c>
      <c r="L3990" t="str">
        <f>TEXT(shipments[[#This Row],[Shipdate]],"mmmm")</f>
        <v>January</v>
      </c>
      <c r="M3990">
        <f>_xlfn.XLOOKUP(shipments[[#This Row],[PID]],products[PID],products[Cost_per_box],"NA",0)</f>
        <v>9.94</v>
      </c>
      <c r="N3990">
        <f>shipments[[#This Row],[Boxes]]*shipments[[#This Row],[Cost Per Box]]</f>
        <v>1928.36</v>
      </c>
      <c r="O3990">
        <f>shipments[[#This Row],[Sales Amount]]-shipments[[#This Row],[Total Cost]]</f>
        <v>3491.8900000000003</v>
      </c>
      <c r="P3990" s="9">
        <f>shipments[[#This Row],[Profit]]/shipments[[#This Row],[Sales Amount]]</f>
        <v>0.64423043217563769</v>
      </c>
    </row>
    <row r="3991" spans="1:16" x14ac:dyDescent="1">
      <c r="A3991" t="s">
        <v>4034</v>
      </c>
      <c r="B3991" t="s">
        <v>8045</v>
      </c>
      <c r="C3991" t="s">
        <v>8016</v>
      </c>
      <c r="D3991" t="s">
        <v>8035</v>
      </c>
      <c r="E3991" s="1">
        <v>45152</v>
      </c>
      <c r="F3991">
        <v>4500</v>
      </c>
      <c r="G3991">
        <v>174</v>
      </c>
      <c r="H3991" t="s">
        <v>6</v>
      </c>
      <c r="I3991" t="str">
        <f>_xlfn.XLOOKUP(shipments[[#This Row],[SPID]],people[SPID],people[Sales_person],"NA",0)</f>
        <v>Husein Augar</v>
      </c>
      <c r="J3991">
        <f>YEAR(shipments[[#This Row],[Shipdate]])</f>
        <v>2023</v>
      </c>
      <c r="K3991">
        <f>MONTH(shipments[[#This Row],[Shipdate]])</f>
        <v>8</v>
      </c>
      <c r="L3991" t="str">
        <f>TEXT(shipments[[#This Row],[Shipdate]],"mmmm")</f>
        <v>August</v>
      </c>
      <c r="M3991">
        <f>_xlfn.XLOOKUP(shipments[[#This Row],[PID]],products[PID],products[Cost_per_box],"NA",0)</f>
        <v>9.94</v>
      </c>
      <c r="N3991">
        <f>shipments[[#This Row],[Boxes]]*shipments[[#This Row],[Cost Per Box]]</f>
        <v>1729.56</v>
      </c>
      <c r="O3991">
        <f>shipments[[#This Row],[Sales Amount]]-shipments[[#This Row],[Total Cost]]</f>
        <v>2770.44</v>
      </c>
      <c r="P3991" s="9">
        <f>shipments[[#This Row],[Profit]]/shipments[[#This Row],[Sales Amount]]</f>
        <v>0.61565333333333339</v>
      </c>
    </row>
    <row r="3992" spans="1:16" x14ac:dyDescent="1">
      <c r="A3992" t="s">
        <v>4035</v>
      </c>
      <c r="B3992" t="s">
        <v>8045</v>
      </c>
      <c r="C3992" t="s">
        <v>8017</v>
      </c>
      <c r="D3992" t="s">
        <v>8032</v>
      </c>
      <c r="E3992" s="1">
        <v>45492</v>
      </c>
      <c r="F3992">
        <v>3789</v>
      </c>
      <c r="G3992">
        <v>200</v>
      </c>
      <c r="H3992" t="s">
        <v>17</v>
      </c>
      <c r="I3992" t="str">
        <f>_xlfn.XLOOKUP(shipments[[#This Row],[SPID]],people[SPID],people[Sales_person],"NA",0)</f>
        <v>Husein Augar</v>
      </c>
      <c r="J3992">
        <f>YEAR(shipments[[#This Row],[Shipdate]])</f>
        <v>2024</v>
      </c>
      <c r="K3992">
        <f>MONTH(shipments[[#This Row],[Shipdate]])</f>
        <v>7</v>
      </c>
      <c r="L3992" t="str">
        <f>TEXT(shipments[[#This Row],[Shipdate]],"mmmm")</f>
        <v>July</v>
      </c>
      <c r="M3992">
        <f>_xlfn.XLOOKUP(shipments[[#This Row],[PID]],products[PID],products[Cost_per_box],"NA",0)</f>
        <v>7.73</v>
      </c>
      <c r="N3992">
        <f>shipments[[#This Row],[Boxes]]*shipments[[#This Row],[Cost Per Box]]</f>
        <v>1546</v>
      </c>
      <c r="O3992">
        <f>shipments[[#This Row],[Sales Amount]]-shipments[[#This Row],[Total Cost]]</f>
        <v>2243</v>
      </c>
      <c r="P3992" s="9">
        <f>shipments[[#This Row],[Profit]]/shipments[[#This Row],[Sales Amount]]</f>
        <v>0.59197677487463707</v>
      </c>
    </row>
    <row r="3993" spans="1:16" x14ac:dyDescent="1">
      <c r="A3993" t="s">
        <v>4036</v>
      </c>
      <c r="B3993" t="s">
        <v>8045</v>
      </c>
      <c r="C3993" t="s">
        <v>8017</v>
      </c>
      <c r="D3993" t="s">
        <v>8032</v>
      </c>
      <c r="E3993" s="1">
        <v>45197</v>
      </c>
      <c r="F3993">
        <v>13232.25</v>
      </c>
      <c r="G3993">
        <v>631</v>
      </c>
      <c r="H3993" t="s">
        <v>6</v>
      </c>
      <c r="I3993" t="str">
        <f>_xlfn.XLOOKUP(shipments[[#This Row],[SPID]],people[SPID],people[Sales_person],"NA",0)</f>
        <v>Husein Augar</v>
      </c>
      <c r="J3993">
        <f>YEAR(shipments[[#This Row],[Shipdate]])</f>
        <v>2023</v>
      </c>
      <c r="K3993">
        <f>MONTH(shipments[[#This Row],[Shipdate]])</f>
        <v>9</v>
      </c>
      <c r="L3993" t="str">
        <f>TEXT(shipments[[#This Row],[Shipdate]],"mmmm")</f>
        <v>September</v>
      </c>
      <c r="M3993">
        <f>_xlfn.XLOOKUP(shipments[[#This Row],[PID]],products[PID],products[Cost_per_box],"NA",0)</f>
        <v>7.73</v>
      </c>
      <c r="N3993">
        <f>shipments[[#This Row],[Boxes]]*shipments[[#This Row],[Cost Per Box]]</f>
        <v>4877.63</v>
      </c>
      <c r="O3993">
        <f>shipments[[#This Row],[Sales Amount]]-shipments[[#This Row],[Total Cost]]</f>
        <v>8354.619999999999</v>
      </c>
      <c r="P3993" s="9">
        <f>shipments[[#This Row],[Profit]]/shipments[[#This Row],[Sales Amount]]</f>
        <v>0.63138317368550312</v>
      </c>
    </row>
    <row r="3994" spans="1:16" x14ac:dyDescent="1">
      <c r="A3994" t="s">
        <v>4037</v>
      </c>
      <c r="B3994" t="s">
        <v>8045</v>
      </c>
      <c r="C3994" t="s">
        <v>8017</v>
      </c>
      <c r="D3994" t="s">
        <v>8033</v>
      </c>
      <c r="E3994" s="1">
        <v>45288</v>
      </c>
      <c r="F3994">
        <v>8311.5</v>
      </c>
      <c r="G3994">
        <v>396</v>
      </c>
      <c r="H3994" t="s">
        <v>6</v>
      </c>
      <c r="I3994" t="str">
        <f>_xlfn.XLOOKUP(shipments[[#This Row],[SPID]],people[SPID],people[Sales_person],"NA",0)</f>
        <v>Husein Augar</v>
      </c>
      <c r="J3994">
        <f>YEAR(shipments[[#This Row],[Shipdate]])</f>
        <v>2023</v>
      </c>
      <c r="K3994">
        <f>MONTH(shipments[[#This Row],[Shipdate]])</f>
        <v>12</v>
      </c>
      <c r="L3994" t="str">
        <f>TEXT(shipments[[#This Row],[Shipdate]],"mmmm")</f>
        <v>December</v>
      </c>
      <c r="M3994">
        <f>_xlfn.XLOOKUP(shipments[[#This Row],[PID]],products[PID],products[Cost_per_box],"NA",0)</f>
        <v>7.73</v>
      </c>
      <c r="N3994">
        <f>shipments[[#This Row],[Boxes]]*shipments[[#This Row],[Cost Per Box]]</f>
        <v>3061.0800000000004</v>
      </c>
      <c r="O3994">
        <f>shipments[[#This Row],[Sales Amount]]-shipments[[#This Row],[Total Cost]]</f>
        <v>5250.42</v>
      </c>
      <c r="P3994" s="9">
        <f>shipments[[#This Row],[Profit]]/shipments[[#This Row],[Sales Amount]]</f>
        <v>0.63170546832701679</v>
      </c>
    </row>
    <row r="3995" spans="1:16" x14ac:dyDescent="1">
      <c r="A3995" t="s">
        <v>4038</v>
      </c>
      <c r="B3995" t="s">
        <v>8045</v>
      </c>
      <c r="C3995" t="s">
        <v>8017</v>
      </c>
      <c r="D3995" t="s">
        <v>8033</v>
      </c>
      <c r="E3995" s="1">
        <v>45483</v>
      </c>
      <c r="F3995">
        <v>17448.75</v>
      </c>
      <c r="G3995">
        <v>831</v>
      </c>
      <c r="H3995" t="s">
        <v>17</v>
      </c>
      <c r="I3995" t="str">
        <f>_xlfn.XLOOKUP(shipments[[#This Row],[SPID]],people[SPID],people[Sales_person],"NA",0)</f>
        <v>Husein Augar</v>
      </c>
      <c r="J3995">
        <f>YEAR(shipments[[#This Row],[Shipdate]])</f>
        <v>2024</v>
      </c>
      <c r="K3995">
        <f>MONTH(shipments[[#This Row],[Shipdate]])</f>
        <v>7</v>
      </c>
      <c r="L3995" t="str">
        <f>TEXT(shipments[[#This Row],[Shipdate]],"mmmm")</f>
        <v>July</v>
      </c>
      <c r="M3995">
        <f>_xlfn.XLOOKUP(shipments[[#This Row],[PID]],products[PID],products[Cost_per_box],"NA",0)</f>
        <v>7.73</v>
      </c>
      <c r="N3995">
        <f>shipments[[#This Row],[Boxes]]*shipments[[#This Row],[Cost Per Box]]</f>
        <v>6423.63</v>
      </c>
      <c r="O3995">
        <f>shipments[[#This Row],[Sales Amount]]-shipments[[#This Row],[Total Cost]]</f>
        <v>11025.119999999999</v>
      </c>
      <c r="P3995" s="9">
        <f>shipments[[#This Row],[Profit]]/shipments[[#This Row],[Sales Amount]]</f>
        <v>0.63185729636793464</v>
      </c>
    </row>
    <row r="3996" spans="1:16" x14ac:dyDescent="1">
      <c r="A3996" t="s">
        <v>4039</v>
      </c>
      <c r="B3996" t="s">
        <v>8045</v>
      </c>
      <c r="C3996" t="s">
        <v>8018</v>
      </c>
      <c r="D3996" t="s">
        <v>8032</v>
      </c>
      <c r="E3996" s="1">
        <v>45082</v>
      </c>
      <c r="F3996">
        <v>9184.5</v>
      </c>
      <c r="G3996">
        <v>484</v>
      </c>
      <c r="H3996" t="s">
        <v>6</v>
      </c>
      <c r="I3996" t="str">
        <f>_xlfn.XLOOKUP(shipments[[#This Row],[SPID]],people[SPID],people[Sales_person],"NA",0)</f>
        <v>Husein Augar</v>
      </c>
      <c r="J3996">
        <f>YEAR(shipments[[#This Row],[Shipdate]])</f>
        <v>2023</v>
      </c>
      <c r="K3996">
        <f>MONTH(shipments[[#This Row],[Shipdate]])</f>
        <v>6</v>
      </c>
      <c r="L3996" t="str">
        <f>TEXT(shipments[[#This Row],[Shipdate]],"mmmm")</f>
        <v>June</v>
      </c>
      <c r="M3996">
        <f>_xlfn.XLOOKUP(shipments[[#This Row],[PID]],products[PID],products[Cost_per_box],"NA",0)</f>
        <v>3.68</v>
      </c>
      <c r="N3996">
        <f>shipments[[#This Row],[Boxes]]*shipments[[#This Row],[Cost Per Box]]</f>
        <v>1781.1200000000001</v>
      </c>
      <c r="O3996">
        <f>shipments[[#This Row],[Sales Amount]]-shipments[[#This Row],[Total Cost]]</f>
        <v>7403.38</v>
      </c>
      <c r="P3996" s="9">
        <f>shipments[[#This Row],[Profit]]/shipments[[#This Row],[Sales Amount]]</f>
        <v>0.80607327562741582</v>
      </c>
    </row>
    <row r="3997" spans="1:16" x14ac:dyDescent="1">
      <c r="A3997" t="s">
        <v>4040</v>
      </c>
      <c r="B3997" t="s">
        <v>8045</v>
      </c>
      <c r="C3997" t="s">
        <v>8019</v>
      </c>
      <c r="D3997" t="s">
        <v>8032</v>
      </c>
      <c r="E3997" s="1">
        <v>45469</v>
      </c>
      <c r="F3997">
        <v>2153.25</v>
      </c>
      <c r="G3997">
        <v>135</v>
      </c>
      <c r="H3997" t="s">
        <v>6</v>
      </c>
      <c r="I3997" t="str">
        <f>_xlfn.XLOOKUP(shipments[[#This Row],[SPID]],people[SPID],people[Sales_person],"NA",0)</f>
        <v>Husein Augar</v>
      </c>
      <c r="J3997">
        <f>YEAR(shipments[[#This Row],[Shipdate]])</f>
        <v>2024</v>
      </c>
      <c r="K3997">
        <f>MONTH(shipments[[#This Row],[Shipdate]])</f>
        <v>6</v>
      </c>
      <c r="L3997" t="str">
        <f>TEXT(shipments[[#This Row],[Shipdate]],"mmmm")</f>
        <v>June</v>
      </c>
      <c r="M3997">
        <f>_xlfn.XLOOKUP(shipments[[#This Row],[PID]],products[PID],products[Cost_per_box],"NA",0)</f>
        <v>8.2200000000000006</v>
      </c>
      <c r="N3997">
        <f>shipments[[#This Row],[Boxes]]*shipments[[#This Row],[Cost Per Box]]</f>
        <v>1109.7</v>
      </c>
      <c r="O3997">
        <f>shipments[[#This Row],[Sales Amount]]-shipments[[#This Row],[Total Cost]]</f>
        <v>1043.55</v>
      </c>
      <c r="P3997" s="9">
        <f>shipments[[#This Row],[Profit]]/shipments[[#This Row],[Sales Amount]]</f>
        <v>0.48463949843260185</v>
      </c>
    </row>
    <row r="3998" spans="1:16" x14ac:dyDescent="1">
      <c r="A3998" t="s">
        <v>4041</v>
      </c>
      <c r="B3998" t="s">
        <v>8045</v>
      </c>
      <c r="C3998" t="s">
        <v>8019</v>
      </c>
      <c r="D3998" t="s">
        <v>8035</v>
      </c>
      <c r="E3998" s="1">
        <v>45295</v>
      </c>
      <c r="F3998">
        <v>7272</v>
      </c>
      <c r="G3998">
        <v>455</v>
      </c>
      <c r="H3998" t="s">
        <v>6</v>
      </c>
      <c r="I3998" t="str">
        <f>_xlfn.XLOOKUP(shipments[[#This Row],[SPID]],people[SPID],people[Sales_person],"NA",0)</f>
        <v>Husein Augar</v>
      </c>
      <c r="J3998">
        <f>YEAR(shipments[[#This Row],[Shipdate]])</f>
        <v>2024</v>
      </c>
      <c r="K3998">
        <f>MONTH(shipments[[#This Row],[Shipdate]])</f>
        <v>1</v>
      </c>
      <c r="L3998" t="str">
        <f>TEXT(shipments[[#This Row],[Shipdate]],"mmmm")</f>
        <v>January</v>
      </c>
      <c r="M3998">
        <f>_xlfn.XLOOKUP(shipments[[#This Row],[PID]],products[PID],products[Cost_per_box],"NA",0)</f>
        <v>8.2200000000000006</v>
      </c>
      <c r="N3998">
        <f>shipments[[#This Row],[Boxes]]*shipments[[#This Row],[Cost Per Box]]</f>
        <v>3740.1000000000004</v>
      </c>
      <c r="O3998">
        <f>shipments[[#This Row],[Sales Amount]]-shipments[[#This Row],[Total Cost]]</f>
        <v>3531.8999999999996</v>
      </c>
      <c r="P3998" s="9">
        <f>shipments[[#This Row],[Profit]]/shipments[[#This Row],[Sales Amount]]</f>
        <v>0.48568481848184814</v>
      </c>
    </row>
    <row r="3999" spans="1:16" x14ac:dyDescent="1">
      <c r="A3999" t="s">
        <v>4042</v>
      </c>
      <c r="B3999" t="s">
        <v>8045</v>
      </c>
      <c r="C3999" t="s">
        <v>8019</v>
      </c>
      <c r="D3999" t="s">
        <v>8033</v>
      </c>
      <c r="E3999" s="1">
        <v>45306</v>
      </c>
      <c r="F3999">
        <v>1928.25</v>
      </c>
      <c r="G3999">
        <v>161</v>
      </c>
      <c r="H3999" t="s">
        <v>6</v>
      </c>
      <c r="I3999" t="str">
        <f>_xlfn.XLOOKUP(shipments[[#This Row],[SPID]],people[SPID],people[Sales_person],"NA",0)</f>
        <v>Husein Augar</v>
      </c>
      <c r="J3999">
        <f>YEAR(shipments[[#This Row],[Shipdate]])</f>
        <v>2024</v>
      </c>
      <c r="K3999">
        <f>MONTH(shipments[[#This Row],[Shipdate]])</f>
        <v>1</v>
      </c>
      <c r="L3999" t="str">
        <f>TEXT(shipments[[#This Row],[Shipdate]],"mmmm")</f>
        <v>January</v>
      </c>
      <c r="M3999">
        <f>_xlfn.XLOOKUP(shipments[[#This Row],[PID]],products[PID],products[Cost_per_box],"NA",0)</f>
        <v>8.2200000000000006</v>
      </c>
      <c r="N3999">
        <f>shipments[[#This Row],[Boxes]]*shipments[[#This Row],[Cost Per Box]]</f>
        <v>1323.42</v>
      </c>
      <c r="O3999">
        <f>shipments[[#This Row],[Sales Amount]]-shipments[[#This Row],[Total Cost]]</f>
        <v>604.82999999999993</v>
      </c>
      <c r="P3999" s="9">
        <f>shipments[[#This Row],[Profit]]/shipments[[#This Row],[Sales Amount]]</f>
        <v>0.31366783352781014</v>
      </c>
    </row>
    <row r="4000" spans="1:16" x14ac:dyDescent="1">
      <c r="A4000" t="s">
        <v>4043</v>
      </c>
      <c r="B4000" t="s">
        <v>8045</v>
      </c>
      <c r="C4000" t="s">
        <v>8019</v>
      </c>
      <c r="D4000" t="s">
        <v>8037</v>
      </c>
      <c r="E4000" s="1">
        <v>45442</v>
      </c>
      <c r="F4000">
        <v>1964.25</v>
      </c>
      <c r="G4000">
        <v>152</v>
      </c>
      <c r="H4000" t="s">
        <v>6</v>
      </c>
      <c r="I4000" t="str">
        <f>_xlfn.XLOOKUP(shipments[[#This Row],[SPID]],people[SPID],people[Sales_person],"NA",0)</f>
        <v>Husein Augar</v>
      </c>
      <c r="J4000">
        <f>YEAR(shipments[[#This Row],[Shipdate]])</f>
        <v>2024</v>
      </c>
      <c r="K4000">
        <f>MONTH(shipments[[#This Row],[Shipdate]])</f>
        <v>5</v>
      </c>
      <c r="L4000" t="str">
        <f>TEXT(shipments[[#This Row],[Shipdate]],"mmmm")</f>
        <v>May</v>
      </c>
      <c r="M4000">
        <f>_xlfn.XLOOKUP(shipments[[#This Row],[PID]],products[PID],products[Cost_per_box],"NA",0)</f>
        <v>8.2200000000000006</v>
      </c>
      <c r="N4000">
        <f>shipments[[#This Row],[Boxes]]*shipments[[#This Row],[Cost Per Box]]</f>
        <v>1249.44</v>
      </c>
      <c r="O4000">
        <f>shipments[[#This Row],[Sales Amount]]-shipments[[#This Row],[Total Cost]]</f>
        <v>714.81</v>
      </c>
      <c r="P4000" s="9">
        <f>shipments[[#This Row],[Profit]]/shipments[[#This Row],[Sales Amount]]</f>
        <v>0.36390988927071399</v>
      </c>
    </row>
    <row r="4001" spans="1:16" x14ac:dyDescent="1">
      <c r="A4001" t="s">
        <v>4044</v>
      </c>
      <c r="B4001" t="s">
        <v>8045</v>
      </c>
      <c r="C4001" t="s">
        <v>8019</v>
      </c>
      <c r="D4001" t="s">
        <v>8037</v>
      </c>
      <c r="E4001" s="1">
        <v>44930</v>
      </c>
      <c r="F4001">
        <v>11641.5</v>
      </c>
      <c r="G4001">
        <v>777</v>
      </c>
      <c r="H4001" t="s">
        <v>6</v>
      </c>
      <c r="I4001" t="str">
        <f>_xlfn.XLOOKUP(shipments[[#This Row],[SPID]],people[SPID],people[Sales_person],"NA",0)</f>
        <v>Husein Augar</v>
      </c>
      <c r="J4001">
        <f>YEAR(shipments[[#This Row],[Shipdate]])</f>
        <v>2023</v>
      </c>
      <c r="K4001">
        <f>MONTH(shipments[[#This Row],[Shipdate]])</f>
        <v>1</v>
      </c>
      <c r="L4001" t="str">
        <f>TEXT(shipments[[#This Row],[Shipdate]],"mmmm")</f>
        <v>January</v>
      </c>
      <c r="M4001">
        <f>_xlfn.XLOOKUP(shipments[[#This Row],[PID]],products[PID],products[Cost_per_box],"NA",0)</f>
        <v>8.2200000000000006</v>
      </c>
      <c r="N4001">
        <f>shipments[[#This Row],[Boxes]]*shipments[[#This Row],[Cost Per Box]]</f>
        <v>6386.9400000000005</v>
      </c>
      <c r="O4001">
        <f>shipments[[#This Row],[Sales Amount]]-shipments[[#This Row],[Total Cost]]</f>
        <v>5254.5599999999995</v>
      </c>
      <c r="P4001" s="9">
        <f>shipments[[#This Row],[Profit]]/shipments[[#This Row],[Sales Amount]]</f>
        <v>0.45136451488210277</v>
      </c>
    </row>
    <row r="4002" spans="1:16" x14ac:dyDescent="1">
      <c r="A4002" t="s">
        <v>4045</v>
      </c>
      <c r="B4002" t="s">
        <v>8045</v>
      </c>
      <c r="C4002" t="s">
        <v>8019</v>
      </c>
      <c r="D4002" t="s">
        <v>8037</v>
      </c>
      <c r="E4002" s="1">
        <v>45162</v>
      </c>
      <c r="F4002">
        <v>5548.5</v>
      </c>
      <c r="G4002">
        <v>463</v>
      </c>
      <c r="H4002" t="s">
        <v>6</v>
      </c>
      <c r="I4002" t="str">
        <f>_xlfn.XLOOKUP(shipments[[#This Row],[SPID]],people[SPID],people[Sales_person],"NA",0)</f>
        <v>Husein Augar</v>
      </c>
      <c r="J4002">
        <f>YEAR(shipments[[#This Row],[Shipdate]])</f>
        <v>2023</v>
      </c>
      <c r="K4002">
        <f>MONTH(shipments[[#This Row],[Shipdate]])</f>
        <v>8</v>
      </c>
      <c r="L4002" t="str">
        <f>TEXT(shipments[[#This Row],[Shipdate]],"mmmm")</f>
        <v>August</v>
      </c>
      <c r="M4002">
        <f>_xlfn.XLOOKUP(shipments[[#This Row],[PID]],products[PID],products[Cost_per_box],"NA",0)</f>
        <v>8.2200000000000006</v>
      </c>
      <c r="N4002">
        <f>shipments[[#This Row],[Boxes]]*shipments[[#This Row],[Cost Per Box]]</f>
        <v>3805.86</v>
      </c>
      <c r="O4002">
        <f>shipments[[#This Row],[Sales Amount]]-shipments[[#This Row],[Total Cost]]</f>
        <v>1742.6399999999999</v>
      </c>
      <c r="P4002" s="9">
        <f>shipments[[#This Row],[Profit]]/shipments[[#This Row],[Sales Amount]]</f>
        <v>0.31407407407407406</v>
      </c>
    </row>
    <row r="4003" spans="1:16" x14ac:dyDescent="1">
      <c r="A4003" t="s">
        <v>4046</v>
      </c>
      <c r="B4003" t="s">
        <v>8045</v>
      </c>
      <c r="C4003" t="s">
        <v>8019</v>
      </c>
      <c r="D4003" t="s">
        <v>8035</v>
      </c>
      <c r="E4003" s="1">
        <v>45166</v>
      </c>
      <c r="F4003">
        <v>168.75</v>
      </c>
      <c r="G4003">
        <v>13</v>
      </c>
      <c r="H4003" t="s">
        <v>6</v>
      </c>
      <c r="I4003" t="str">
        <f>_xlfn.XLOOKUP(shipments[[#This Row],[SPID]],people[SPID],people[Sales_person],"NA",0)</f>
        <v>Husein Augar</v>
      </c>
      <c r="J4003">
        <f>YEAR(shipments[[#This Row],[Shipdate]])</f>
        <v>2023</v>
      </c>
      <c r="K4003">
        <f>MONTH(shipments[[#This Row],[Shipdate]])</f>
        <v>8</v>
      </c>
      <c r="L4003" t="str">
        <f>TEXT(shipments[[#This Row],[Shipdate]],"mmmm")</f>
        <v>August</v>
      </c>
      <c r="M4003">
        <f>_xlfn.XLOOKUP(shipments[[#This Row],[PID]],products[PID],products[Cost_per_box],"NA",0)</f>
        <v>8.2200000000000006</v>
      </c>
      <c r="N4003">
        <f>shipments[[#This Row],[Boxes]]*shipments[[#This Row],[Cost Per Box]]</f>
        <v>106.86000000000001</v>
      </c>
      <c r="O4003">
        <f>shipments[[#This Row],[Sales Amount]]-shipments[[#This Row],[Total Cost]]</f>
        <v>61.889999999999986</v>
      </c>
      <c r="P4003" s="9">
        <f>shipments[[#This Row],[Profit]]/shipments[[#This Row],[Sales Amount]]</f>
        <v>0.3667555555555555</v>
      </c>
    </row>
    <row r="4004" spans="1:16" x14ac:dyDescent="1">
      <c r="A4004" t="s">
        <v>4047</v>
      </c>
      <c r="B4004" t="s">
        <v>8045</v>
      </c>
      <c r="C4004" t="s">
        <v>8019</v>
      </c>
      <c r="D4004" t="s">
        <v>8037</v>
      </c>
      <c r="E4004" s="1">
        <v>45342</v>
      </c>
      <c r="F4004">
        <v>9859.5</v>
      </c>
      <c r="G4004">
        <v>617</v>
      </c>
      <c r="H4004" t="s">
        <v>6</v>
      </c>
      <c r="I4004" t="str">
        <f>_xlfn.XLOOKUP(shipments[[#This Row],[SPID]],people[SPID],people[Sales_person],"NA",0)</f>
        <v>Husein Augar</v>
      </c>
      <c r="J4004">
        <f>YEAR(shipments[[#This Row],[Shipdate]])</f>
        <v>2024</v>
      </c>
      <c r="K4004">
        <f>MONTH(shipments[[#This Row],[Shipdate]])</f>
        <v>2</v>
      </c>
      <c r="L4004" t="str">
        <f>TEXT(shipments[[#This Row],[Shipdate]],"mmmm")</f>
        <v>February</v>
      </c>
      <c r="M4004">
        <f>_xlfn.XLOOKUP(shipments[[#This Row],[PID]],products[PID],products[Cost_per_box],"NA",0)</f>
        <v>8.2200000000000006</v>
      </c>
      <c r="N4004">
        <f>shipments[[#This Row],[Boxes]]*shipments[[#This Row],[Cost Per Box]]</f>
        <v>5071.7400000000007</v>
      </c>
      <c r="O4004">
        <f>shipments[[#This Row],[Sales Amount]]-shipments[[#This Row],[Total Cost]]</f>
        <v>4787.7599999999993</v>
      </c>
      <c r="P4004" s="9">
        <f>shipments[[#This Row],[Profit]]/shipments[[#This Row],[Sales Amount]]</f>
        <v>0.48559866118971545</v>
      </c>
    </row>
    <row r="4005" spans="1:16" x14ac:dyDescent="1">
      <c r="A4005" t="s">
        <v>4048</v>
      </c>
      <c r="B4005" t="s">
        <v>8045</v>
      </c>
      <c r="C4005" t="s">
        <v>8021</v>
      </c>
      <c r="D4005" t="s">
        <v>8033</v>
      </c>
      <c r="E4005" s="1">
        <v>45240</v>
      </c>
      <c r="F4005">
        <v>1768.5</v>
      </c>
      <c r="G4005">
        <v>137</v>
      </c>
      <c r="H4005" t="s">
        <v>6</v>
      </c>
      <c r="I4005" t="str">
        <f>_xlfn.XLOOKUP(shipments[[#This Row],[SPID]],people[SPID],people[Sales_person],"NA",0)</f>
        <v>Husein Augar</v>
      </c>
      <c r="J4005">
        <f>YEAR(shipments[[#This Row],[Shipdate]])</f>
        <v>2023</v>
      </c>
      <c r="K4005">
        <f>MONTH(shipments[[#This Row],[Shipdate]])</f>
        <v>11</v>
      </c>
      <c r="L4005" t="str">
        <f>TEXT(shipments[[#This Row],[Shipdate]],"mmmm")</f>
        <v>November</v>
      </c>
      <c r="M4005">
        <f>_xlfn.XLOOKUP(shipments[[#This Row],[PID]],products[PID],products[Cost_per_box],"NA",0)</f>
        <v>4.74</v>
      </c>
      <c r="N4005">
        <f>shipments[[#This Row],[Boxes]]*shipments[[#This Row],[Cost Per Box]]</f>
        <v>649.38</v>
      </c>
      <c r="O4005">
        <f>shipments[[#This Row],[Sales Amount]]-shipments[[#This Row],[Total Cost]]</f>
        <v>1119.1199999999999</v>
      </c>
      <c r="P4005" s="9">
        <f>shipments[[#This Row],[Profit]]/shipments[[#This Row],[Sales Amount]]</f>
        <v>0.63280746395250209</v>
      </c>
    </row>
    <row r="4006" spans="1:16" x14ac:dyDescent="1">
      <c r="A4006" t="s">
        <v>4049</v>
      </c>
      <c r="B4006" t="s">
        <v>8045</v>
      </c>
      <c r="C4006" t="s">
        <v>8021</v>
      </c>
      <c r="D4006" t="s">
        <v>8036</v>
      </c>
      <c r="E4006" s="1">
        <v>45106</v>
      </c>
      <c r="F4006">
        <v>13900.5</v>
      </c>
      <c r="G4006">
        <v>869</v>
      </c>
      <c r="H4006" t="s">
        <v>6</v>
      </c>
      <c r="I4006" t="str">
        <f>_xlfn.XLOOKUP(shipments[[#This Row],[SPID]],people[SPID],people[Sales_person],"NA",0)</f>
        <v>Husein Augar</v>
      </c>
      <c r="J4006">
        <f>YEAR(shipments[[#This Row],[Shipdate]])</f>
        <v>2023</v>
      </c>
      <c r="K4006">
        <f>MONTH(shipments[[#This Row],[Shipdate]])</f>
        <v>6</v>
      </c>
      <c r="L4006" t="str">
        <f>TEXT(shipments[[#This Row],[Shipdate]],"mmmm")</f>
        <v>June</v>
      </c>
      <c r="M4006">
        <f>_xlfn.XLOOKUP(shipments[[#This Row],[PID]],products[PID],products[Cost_per_box],"NA",0)</f>
        <v>4.74</v>
      </c>
      <c r="N4006">
        <f>shipments[[#This Row],[Boxes]]*shipments[[#This Row],[Cost Per Box]]</f>
        <v>4119.0600000000004</v>
      </c>
      <c r="O4006">
        <f>shipments[[#This Row],[Sales Amount]]-shipments[[#This Row],[Total Cost]]</f>
        <v>9781.4399999999987</v>
      </c>
      <c r="P4006" s="9">
        <f>shipments[[#This Row],[Profit]]/shipments[[#This Row],[Sales Amount]]</f>
        <v>0.70367540735944745</v>
      </c>
    </row>
    <row r="4007" spans="1:16" x14ac:dyDescent="1">
      <c r="A4007" t="s">
        <v>4050</v>
      </c>
      <c r="B4007" t="s">
        <v>8045</v>
      </c>
      <c r="C4007" t="s">
        <v>8021</v>
      </c>
      <c r="D4007" t="s">
        <v>8035</v>
      </c>
      <c r="E4007" s="1">
        <v>45502</v>
      </c>
      <c r="F4007">
        <v>5256</v>
      </c>
      <c r="G4007">
        <v>310</v>
      </c>
      <c r="H4007" t="s">
        <v>17</v>
      </c>
      <c r="I4007" t="str">
        <f>_xlfn.XLOOKUP(shipments[[#This Row],[SPID]],people[SPID],people[Sales_person],"NA",0)</f>
        <v>Husein Augar</v>
      </c>
      <c r="J4007">
        <f>YEAR(shipments[[#This Row],[Shipdate]])</f>
        <v>2024</v>
      </c>
      <c r="K4007">
        <f>MONTH(shipments[[#This Row],[Shipdate]])</f>
        <v>7</v>
      </c>
      <c r="L4007" t="str">
        <f>TEXT(shipments[[#This Row],[Shipdate]],"mmmm")</f>
        <v>July</v>
      </c>
      <c r="M4007">
        <f>_xlfn.XLOOKUP(shipments[[#This Row],[PID]],products[PID],products[Cost_per_box],"NA",0)</f>
        <v>4.74</v>
      </c>
      <c r="N4007">
        <f>shipments[[#This Row],[Boxes]]*shipments[[#This Row],[Cost Per Box]]</f>
        <v>1469.4</v>
      </c>
      <c r="O4007">
        <f>shipments[[#This Row],[Sales Amount]]-shipments[[#This Row],[Total Cost]]</f>
        <v>3786.6</v>
      </c>
      <c r="P4007" s="9">
        <f>shipments[[#This Row],[Profit]]/shipments[[#This Row],[Sales Amount]]</f>
        <v>0.72043378995433793</v>
      </c>
    </row>
    <row r="4008" spans="1:16" x14ac:dyDescent="1">
      <c r="A4008" t="s">
        <v>4051</v>
      </c>
      <c r="B4008" t="s">
        <v>8045</v>
      </c>
      <c r="C4008" t="s">
        <v>8022</v>
      </c>
      <c r="D4008" t="s">
        <v>8032</v>
      </c>
      <c r="E4008" s="1">
        <v>45301</v>
      </c>
      <c r="F4008">
        <v>6745.5</v>
      </c>
      <c r="G4008">
        <v>675</v>
      </c>
      <c r="H4008" t="s">
        <v>6</v>
      </c>
      <c r="I4008" t="str">
        <f>_xlfn.XLOOKUP(shipments[[#This Row],[SPID]],people[SPID],people[Sales_person],"NA",0)</f>
        <v>Husein Augar</v>
      </c>
      <c r="J4008">
        <f>YEAR(shipments[[#This Row],[Shipdate]])</f>
        <v>2024</v>
      </c>
      <c r="K4008">
        <f>MONTH(shipments[[#This Row],[Shipdate]])</f>
        <v>1</v>
      </c>
      <c r="L4008" t="str">
        <f>TEXT(shipments[[#This Row],[Shipdate]],"mmmm")</f>
        <v>January</v>
      </c>
      <c r="M4008">
        <f>_xlfn.XLOOKUP(shipments[[#This Row],[PID]],products[PID],products[Cost_per_box],"NA",0)</f>
        <v>10.51</v>
      </c>
      <c r="N4008">
        <f>shipments[[#This Row],[Boxes]]*shipments[[#This Row],[Cost Per Box]]</f>
        <v>7094.25</v>
      </c>
      <c r="O4008">
        <f>shipments[[#This Row],[Sales Amount]]-shipments[[#This Row],[Total Cost]]</f>
        <v>-348.75</v>
      </c>
      <c r="P4008" s="9">
        <f>shipments[[#This Row],[Profit]]/shipments[[#This Row],[Sales Amount]]</f>
        <v>-5.1701134089392926E-2</v>
      </c>
    </row>
    <row r="4009" spans="1:16" x14ac:dyDescent="1">
      <c r="A4009" t="s">
        <v>4052</v>
      </c>
      <c r="B4009" t="s">
        <v>8045</v>
      </c>
      <c r="C4009" t="s">
        <v>8022</v>
      </c>
      <c r="D4009" t="s">
        <v>8036</v>
      </c>
      <c r="E4009" s="1">
        <v>45243</v>
      </c>
      <c r="F4009">
        <v>4866.75</v>
      </c>
      <c r="G4009">
        <v>696</v>
      </c>
      <c r="H4009" t="s">
        <v>6</v>
      </c>
      <c r="I4009" t="str">
        <f>_xlfn.XLOOKUP(shipments[[#This Row],[SPID]],people[SPID],people[Sales_person],"NA",0)</f>
        <v>Husein Augar</v>
      </c>
      <c r="J4009">
        <f>YEAR(shipments[[#This Row],[Shipdate]])</f>
        <v>2023</v>
      </c>
      <c r="K4009">
        <f>MONTH(shipments[[#This Row],[Shipdate]])</f>
        <v>11</v>
      </c>
      <c r="L4009" t="str">
        <f>TEXT(shipments[[#This Row],[Shipdate]],"mmmm")</f>
        <v>November</v>
      </c>
      <c r="M4009">
        <f>_xlfn.XLOOKUP(shipments[[#This Row],[PID]],products[PID],products[Cost_per_box],"NA",0)</f>
        <v>10.51</v>
      </c>
      <c r="N4009">
        <f>shipments[[#This Row],[Boxes]]*shipments[[#This Row],[Cost Per Box]]</f>
        <v>7314.96</v>
      </c>
      <c r="O4009">
        <f>shipments[[#This Row],[Sales Amount]]-shipments[[#This Row],[Total Cost]]</f>
        <v>-2448.21</v>
      </c>
      <c r="P4009" s="9">
        <f>shipments[[#This Row],[Profit]]/shipments[[#This Row],[Sales Amount]]</f>
        <v>-0.50304823547541999</v>
      </c>
    </row>
    <row r="4010" spans="1:16" x14ac:dyDescent="1">
      <c r="A4010" t="s">
        <v>4053</v>
      </c>
      <c r="B4010" t="s">
        <v>8045</v>
      </c>
      <c r="C4010" t="s">
        <v>8022</v>
      </c>
      <c r="D4010" t="s">
        <v>8036</v>
      </c>
      <c r="E4010" s="1">
        <v>45349</v>
      </c>
      <c r="F4010">
        <v>2783.25</v>
      </c>
      <c r="G4010">
        <v>398</v>
      </c>
      <c r="H4010" t="s">
        <v>6</v>
      </c>
      <c r="I4010" t="str">
        <f>_xlfn.XLOOKUP(shipments[[#This Row],[SPID]],people[SPID],people[Sales_person],"NA",0)</f>
        <v>Husein Augar</v>
      </c>
      <c r="J4010">
        <f>YEAR(shipments[[#This Row],[Shipdate]])</f>
        <v>2024</v>
      </c>
      <c r="K4010">
        <f>MONTH(shipments[[#This Row],[Shipdate]])</f>
        <v>2</v>
      </c>
      <c r="L4010" t="str">
        <f>TEXT(shipments[[#This Row],[Shipdate]],"mmmm")</f>
        <v>February</v>
      </c>
      <c r="M4010">
        <f>_xlfn.XLOOKUP(shipments[[#This Row],[PID]],products[PID],products[Cost_per_box],"NA",0)</f>
        <v>10.51</v>
      </c>
      <c r="N4010">
        <f>shipments[[#This Row],[Boxes]]*shipments[[#This Row],[Cost Per Box]]</f>
        <v>4182.9799999999996</v>
      </c>
      <c r="O4010">
        <f>shipments[[#This Row],[Sales Amount]]-shipments[[#This Row],[Total Cost]]</f>
        <v>-1399.7299999999996</v>
      </c>
      <c r="P4010" s="9">
        <f>shipments[[#This Row],[Profit]]/shipments[[#This Row],[Sales Amount]]</f>
        <v>-0.50291206323542603</v>
      </c>
    </row>
    <row r="4011" spans="1:16" x14ac:dyDescent="1">
      <c r="A4011" t="s">
        <v>4054</v>
      </c>
      <c r="B4011" t="s">
        <v>8045</v>
      </c>
      <c r="C4011" t="s">
        <v>8022</v>
      </c>
      <c r="D4011" t="s">
        <v>8033</v>
      </c>
      <c r="E4011" s="1">
        <v>45316</v>
      </c>
      <c r="F4011">
        <v>4113</v>
      </c>
      <c r="G4011">
        <v>515</v>
      </c>
      <c r="H4011" t="s">
        <v>6</v>
      </c>
      <c r="I4011" t="str">
        <f>_xlfn.XLOOKUP(shipments[[#This Row],[SPID]],people[SPID],people[Sales_person],"NA",0)</f>
        <v>Husein Augar</v>
      </c>
      <c r="J4011">
        <f>YEAR(shipments[[#This Row],[Shipdate]])</f>
        <v>2024</v>
      </c>
      <c r="K4011">
        <f>MONTH(shipments[[#This Row],[Shipdate]])</f>
        <v>1</v>
      </c>
      <c r="L4011" t="str">
        <f>TEXT(shipments[[#This Row],[Shipdate]],"mmmm")</f>
        <v>January</v>
      </c>
      <c r="M4011">
        <f>_xlfn.XLOOKUP(shipments[[#This Row],[PID]],products[PID],products[Cost_per_box],"NA",0)</f>
        <v>10.51</v>
      </c>
      <c r="N4011">
        <f>shipments[[#This Row],[Boxes]]*shipments[[#This Row],[Cost Per Box]]</f>
        <v>5412.65</v>
      </c>
      <c r="O4011">
        <f>shipments[[#This Row],[Sales Amount]]-shipments[[#This Row],[Total Cost]]</f>
        <v>-1299.6499999999996</v>
      </c>
      <c r="P4011" s="9">
        <f>shipments[[#This Row],[Profit]]/shipments[[#This Row],[Sales Amount]]</f>
        <v>-0.31598589837101865</v>
      </c>
    </row>
    <row r="4012" spans="1:16" x14ac:dyDescent="1">
      <c r="A4012" t="s">
        <v>4055</v>
      </c>
      <c r="B4012" t="s">
        <v>8045</v>
      </c>
      <c r="C4012" t="s">
        <v>8022</v>
      </c>
      <c r="D4012" t="s">
        <v>8036</v>
      </c>
      <c r="E4012" s="1">
        <v>45468</v>
      </c>
      <c r="F4012">
        <v>4628.25</v>
      </c>
      <c r="G4012">
        <v>662</v>
      </c>
      <c r="H4012" t="s">
        <v>6</v>
      </c>
      <c r="I4012" t="str">
        <f>_xlfn.XLOOKUP(shipments[[#This Row],[SPID]],people[SPID],people[Sales_person],"NA",0)</f>
        <v>Husein Augar</v>
      </c>
      <c r="J4012">
        <f>YEAR(shipments[[#This Row],[Shipdate]])</f>
        <v>2024</v>
      </c>
      <c r="K4012">
        <f>MONTH(shipments[[#This Row],[Shipdate]])</f>
        <v>6</v>
      </c>
      <c r="L4012" t="str">
        <f>TEXT(shipments[[#This Row],[Shipdate]],"mmmm")</f>
        <v>June</v>
      </c>
      <c r="M4012">
        <f>_xlfn.XLOOKUP(shipments[[#This Row],[PID]],products[PID],products[Cost_per_box],"NA",0)</f>
        <v>10.51</v>
      </c>
      <c r="N4012">
        <f>shipments[[#This Row],[Boxes]]*shipments[[#This Row],[Cost Per Box]]</f>
        <v>6957.62</v>
      </c>
      <c r="O4012">
        <f>shipments[[#This Row],[Sales Amount]]-shipments[[#This Row],[Total Cost]]</f>
        <v>-2329.37</v>
      </c>
      <c r="P4012" s="9">
        <f>shipments[[#This Row],[Profit]]/shipments[[#This Row],[Sales Amount]]</f>
        <v>-0.50329390158267162</v>
      </c>
    </row>
    <row r="4013" spans="1:16" x14ac:dyDescent="1">
      <c r="A4013" t="s">
        <v>4056</v>
      </c>
      <c r="B4013" t="s">
        <v>8045</v>
      </c>
      <c r="C4013" t="s">
        <v>8023</v>
      </c>
      <c r="D4013" t="s">
        <v>8033</v>
      </c>
      <c r="E4013" s="1">
        <v>44977</v>
      </c>
      <c r="F4013">
        <v>1899</v>
      </c>
      <c r="G4013">
        <v>136</v>
      </c>
      <c r="H4013" t="s">
        <v>6</v>
      </c>
      <c r="I4013" t="str">
        <f>_xlfn.XLOOKUP(shipments[[#This Row],[SPID]],people[SPID],people[Sales_person],"NA",0)</f>
        <v>Husein Augar</v>
      </c>
      <c r="J4013">
        <f>YEAR(shipments[[#This Row],[Shipdate]])</f>
        <v>2023</v>
      </c>
      <c r="K4013">
        <f>MONTH(shipments[[#This Row],[Shipdate]])</f>
        <v>2</v>
      </c>
      <c r="L4013" t="str">
        <f>TEXT(shipments[[#This Row],[Shipdate]],"mmmm")</f>
        <v>February</v>
      </c>
      <c r="M4013">
        <f>_xlfn.XLOOKUP(shipments[[#This Row],[PID]],products[PID],products[Cost_per_box],"NA",0)</f>
        <v>6.43</v>
      </c>
      <c r="N4013">
        <f>shipments[[#This Row],[Boxes]]*shipments[[#This Row],[Cost Per Box]]</f>
        <v>874.48</v>
      </c>
      <c r="O4013">
        <f>shipments[[#This Row],[Sales Amount]]-shipments[[#This Row],[Total Cost]]</f>
        <v>1024.52</v>
      </c>
      <c r="P4013" s="9">
        <f>shipments[[#This Row],[Profit]]/shipments[[#This Row],[Sales Amount]]</f>
        <v>0.53950500263296475</v>
      </c>
    </row>
    <row r="4014" spans="1:16" x14ac:dyDescent="1">
      <c r="A4014" t="s">
        <v>4057</v>
      </c>
      <c r="B4014" t="s">
        <v>8045</v>
      </c>
      <c r="C4014" t="s">
        <v>8023</v>
      </c>
      <c r="D4014" t="s">
        <v>8033</v>
      </c>
      <c r="E4014" s="1">
        <v>44972</v>
      </c>
      <c r="F4014">
        <v>5807.25</v>
      </c>
      <c r="G4014">
        <v>342</v>
      </c>
      <c r="H4014" t="s">
        <v>6</v>
      </c>
      <c r="I4014" t="str">
        <f>_xlfn.XLOOKUP(shipments[[#This Row],[SPID]],people[SPID],people[Sales_person],"NA",0)</f>
        <v>Husein Augar</v>
      </c>
      <c r="J4014">
        <f>YEAR(shipments[[#This Row],[Shipdate]])</f>
        <v>2023</v>
      </c>
      <c r="K4014">
        <f>MONTH(shipments[[#This Row],[Shipdate]])</f>
        <v>2</v>
      </c>
      <c r="L4014" t="str">
        <f>TEXT(shipments[[#This Row],[Shipdate]],"mmmm")</f>
        <v>February</v>
      </c>
      <c r="M4014">
        <f>_xlfn.XLOOKUP(shipments[[#This Row],[PID]],products[PID],products[Cost_per_box],"NA",0)</f>
        <v>6.43</v>
      </c>
      <c r="N4014">
        <f>shipments[[#This Row],[Boxes]]*shipments[[#This Row],[Cost Per Box]]</f>
        <v>2199.06</v>
      </c>
      <c r="O4014">
        <f>shipments[[#This Row],[Sales Amount]]-shipments[[#This Row],[Total Cost]]</f>
        <v>3608.19</v>
      </c>
      <c r="P4014" s="9">
        <f>shipments[[#This Row],[Profit]]/shipments[[#This Row],[Sales Amount]]</f>
        <v>0.62132506780317709</v>
      </c>
    </row>
    <row r="4015" spans="1:16" x14ac:dyDescent="1">
      <c r="A4015" t="s">
        <v>4058</v>
      </c>
      <c r="B4015" t="s">
        <v>8045</v>
      </c>
      <c r="C4015" t="s">
        <v>8023</v>
      </c>
      <c r="D4015" t="s">
        <v>8032</v>
      </c>
      <c r="E4015" s="1">
        <v>45370</v>
      </c>
      <c r="F4015">
        <v>8723.25</v>
      </c>
      <c r="G4015">
        <v>514</v>
      </c>
      <c r="H4015" t="s">
        <v>6</v>
      </c>
      <c r="I4015" t="str">
        <f>_xlfn.XLOOKUP(shipments[[#This Row],[SPID]],people[SPID],people[Sales_person],"NA",0)</f>
        <v>Husein Augar</v>
      </c>
      <c r="J4015">
        <f>YEAR(shipments[[#This Row],[Shipdate]])</f>
        <v>2024</v>
      </c>
      <c r="K4015">
        <f>MONTH(shipments[[#This Row],[Shipdate]])</f>
        <v>3</v>
      </c>
      <c r="L4015" t="str">
        <f>TEXT(shipments[[#This Row],[Shipdate]],"mmmm")</f>
        <v>March</v>
      </c>
      <c r="M4015">
        <f>_xlfn.XLOOKUP(shipments[[#This Row],[PID]],products[PID],products[Cost_per_box],"NA",0)</f>
        <v>6.43</v>
      </c>
      <c r="N4015">
        <f>shipments[[#This Row],[Boxes]]*shipments[[#This Row],[Cost Per Box]]</f>
        <v>3305.02</v>
      </c>
      <c r="O4015">
        <f>shipments[[#This Row],[Sales Amount]]-shipments[[#This Row],[Total Cost]]</f>
        <v>5418.23</v>
      </c>
      <c r="P4015" s="9">
        <f>shipments[[#This Row],[Profit]]/shipments[[#This Row],[Sales Amount]]</f>
        <v>0.62112515404235802</v>
      </c>
    </row>
    <row r="4016" spans="1:16" x14ac:dyDescent="1">
      <c r="A4016" t="s">
        <v>4059</v>
      </c>
      <c r="B4016" t="s">
        <v>8045</v>
      </c>
      <c r="C4016" t="s">
        <v>8024</v>
      </c>
      <c r="D4016" t="s">
        <v>8033</v>
      </c>
      <c r="E4016" s="1">
        <v>45502</v>
      </c>
      <c r="F4016">
        <v>6212.25</v>
      </c>
      <c r="G4016">
        <v>327</v>
      </c>
      <c r="H4016" t="s">
        <v>17</v>
      </c>
      <c r="I4016" t="str">
        <f>_xlfn.XLOOKUP(shipments[[#This Row],[SPID]],people[SPID],people[Sales_person],"NA",0)</f>
        <v>Husein Augar</v>
      </c>
      <c r="J4016">
        <f>YEAR(shipments[[#This Row],[Shipdate]])</f>
        <v>2024</v>
      </c>
      <c r="K4016">
        <f>MONTH(shipments[[#This Row],[Shipdate]])</f>
        <v>7</v>
      </c>
      <c r="L4016" t="str">
        <f>TEXT(shipments[[#This Row],[Shipdate]],"mmmm")</f>
        <v>July</v>
      </c>
      <c r="M4016">
        <f>_xlfn.XLOOKUP(shipments[[#This Row],[PID]],products[PID],products[Cost_per_box],"NA",0)</f>
        <v>12.41</v>
      </c>
      <c r="N4016">
        <f>shipments[[#This Row],[Boxes]]*shipments[[#This Row],[Cost Per Box]]</f>
        <v>4058.07</v>
      </c>
      <c r="O4016">
        <f>shipments[[#This Row],[Sales Amount]]-shipments[[#This Row],[Total Cost]]</f>
        <v>2154.1799999999998</v>
      </c>
      <c r="P4016" s="9">
        <f>shipments[[#This Row],[Profit]]/shipments[[#This Row],[Sales Amount]]</f>
        <v>0.34676325003018227</v>
      </c>
    </row>
    <row r="4017" spans="1:16" x14ac:dyDescent="1">
      <c r="A4017" t="s">
        <v>4060</v>
      </c>
      <c r="B4017" t="s">
        <v>8045</v>
      </c>
      <c r="C4017" t="s">
        <v>8026</v>
      </c>
      <c r="D4017" t="s">
        <v>8037</v>
      </c>
      <c r="E4017" s="1">
        <v>45139</v>
      </c>
      <c r="F4017">
        <v>11956.5</v>
      </c>
      <c r="G4017">
        <v>1709</v>
      </c>
      <c r="H4017" t="s">
        <v>6</v>
      </c>
      <c r="I4017" t="str">
        <f>_xlfn.XLOOKUP(shipments[[#This Row],[SPID]],people[SPID],people[Sales_person],"NA",0)</f>
        <v>Husein Augar</v>
      </c>
      <c r="J4017">
        <f>YEAR(shipments[[#This Row],[Shipdate]])</f>
        <v>2023</v>
      </c>
      <c r="K4017">
        <f>MONTH(shipments[[#This Row],[Shipdate]])</f>
        <v>8</v>
      </c>
      <c r="L4017" t="str">
        <f>TEXT(shipments[[#This Row],[Shipdate]],"mmmm")</f>
        <v>August</v>
      </c>
      <c r="M4017">
        <f>_xlfn.XLOOKUP(shipments[[#This Row],[PID]],products[PID],products[Cost_per_box],"NA",0)</f>
        <v>8.43</v>
      </c>
      <c r="N4017">
        <f>shipments[[#This Row],[Boxes]]*shipments[[#This Row],[Cost Per Box]]</f>
        <v>14406.869999999999</v>
      </c>
      <c r="O4017">
        <f>shipments[[#This Row],[Sales Amount]]-shipments[[#This Row],[Total Cost]]</f>
        <v>-2450.369999999999</v>
      </c>
      <c r="P4017" s="9">
        <f>shipments[[#This Row],[Profit]]/shipments[[#This Row],[Sales Amount]]</f>
        <v>-0.20494040898256169</v>
      </c>
    </row>
    <row r="4018" spans="1:16" x14ac:dyDescent="1">
      <c r="A4018" t="s">
        <v>4061</v>
      </c>
      <c r="B4018" t="s">
        <v>8045</v>
      </c>
      <c r="C4018" t="s">
        <v>8026</v>
      </c>
      <c r="D4018" t="s">
        <v>8033</v>
      </c>
      <c r="E4018" s="1">
        <v>44964</v>
      </c>
      <c r="F4018">
        <v>13430.25</v>
      </c>
      <c r="G4018">
        <v>1493</v>
      </c>
      <c r="H4018" t="s">
        <v>6</v>
      </c>
      <c r="I4018" t="str">
        <f>_xlfn.XLOOKUP(shipments[[#This Row],[SPID]],people[SPID],people[Sales_person],"NA",0)</f>
        <v>Husein Augar</v>
      </c>
      <c r="J4018">
        <f>YEAR(shipments[[#This Row],[Shipdate]])</f>
        <v>2023</v>
      </c>
      <c r="K4018">
        <f>MONTH(shipments[[#This Row],[Shipdate]])</f>
        <v>2</v>
      </c>
      <c r="L4018" t="str">
        <f>TEXT(shipments[[#This Row],[Shipdate]],"mmmm")</f>
        <v>February</v>
      </c>
      <c r="M4018">
        <f>_xlfn.XLOOKUP(shipments[[#This Row],[PID]],products[PID],products[Cost_per_box],"NA",0)</f>
        <v>8.43</v>
      </c>
      <c r="N4018">
        <f>shipments[[#This Row],[Boxes]]*shipments[[#This Row],[Cost Per Box]]</f>
        <v>12585.99</v>
      </c>
      <c r="O4018">
        <f>shipments[[#This Row],[Sales Amount]]-shipments[[#This Row],[Total Cost]]</f>
        <v>844.26000000000022</v>
      </c>
      <c r="P4018" s="9">
        <f>shipments[[#This Row],[Profit]]/shipments[[#This Row],[Sales Amount]]</f>
        <v>6.2862567710951042E-2</v>
      </c>
    </row>
    <row r="4019" spans="1:16" x14ac:dyDescent="1">
      <c r="A4019" t="s">
        <v>4062</v>
      </c>
      <c r="B4019" t="s">
        <v>8045</v>
      </c>
      <c r="C4019" t="s">
        <v>8027</v>
      </c>
      <c r="D4019" t="s">
        <v>8032</v>
      </c>
      <c r="E4019" s="1">
        <v>45099</v>
      </c>
      <c r="F4019">
        <v>1730.25</v>
      </c>
      <c r="G4019">
        <v>158</v>
      </c>
      <c r="H4019" t="s">
        <v>6</v>
      </c>
      <c r="I4019" t="str">
        <f>_xlfn.XLOOKUP(shipments[[#This Row],[SPID]],people[SPID],people[Sales_person],"NA",0)</f>
        <v>Husein Augar</v>
      </c>
      <c r="J4019">
        <f>YEAR(shipments[[#This Row],[Shipdate]])</f>
        <v>2023</v>
      </c>
      <c r="K4019">
        <f>MONTH(shipments[[#This Row],[Shipdate]])</f>
        <v>6</v>
      </c>
      <c r="L4019" t="str">
        <f>TEXT(shipments[[#This Row],[Shipdate]],"mmmm")</f>
        <v>June</v>
      </c>
      <c r="M4019">
        <f>_xlfn.XLOOKUP(shipments[[#This Row],[PID]],products[PID],products[Cost_per_box],"NA",0)</f>
        <v>6.8</v>
      </c>
      <c r="N4019">
        <f>shipments[[#This Row],[Boxes]]*shipments[[#This Row],[Cost Per Box]]</f>
        <v>1074.3999999999999</v>
      </c>
      <c r="O4019">
        <f>shipments[[#This Row],[Sales Amount]]-shipments[[#This Row],[Total Cost]]</f>
        <v>655.85000000000014</v>
      </c>
      <c r="P4019" s="9">
        <f>shipments[[#This Row],[Profit]]/shipments[[#This Row],[Sales Amount]]</f>
        <v>0.37904927033665664</v>
      </c>
    </row>
    <row r="4020" spans="1:16" x14ac:dyDescent="1">
      <c r="A4020" t="s">
        <v>4063</v>
      </c>
      <c r="B4020" t="s">
        <v>8045</v>
      </c>
      <c r="C4020" t="s">
        <v>8027</v>
      </c>
      <c r="D4020" t="s">
        <v>8033</v>
      </c>
      <c r="E4020" s="1">
        <v>45328</v>
      </c>
      <c r="F4020">
        <v>15014.25</v>
      </c>
      <c r="G4020">
        <v>1669</v>
      </c>
      <c r="H4020" t="s">
        <v>6</v>
      </c>
      <c r="I4020" t="str">
        <f>_xlfn.XLOOKUP(shipments[[#This Row],[SPID]],people[SPID],people[Sales_person],"NA",0)</f>
        <v>Husein Augar</v>
      </c>
      <c r="J4020">
        <f>YEAR(shipments[[#This Row],[Shipdate]])</f>
        <v>2024</v>
      </c>
      <c r="K4020">
        <f>MONTH(shipments[[#This Row],[Shipdate]])</f>
        <v>2</v>
      </c>
      <c r="L4020" t="str">
        <f>TEXT(shipments[[#This Row],[Shipdate]],"mmmm")</f>
        <v>February</v>
      </c>
      <c r="M4020">
        <f>_xlfn.XLOOKUP(shipments[[#This Row],[PID]],products[PID],products[Cost_per_box],"NA",0)</f>
        <v>6.8</v>
      </c>
      <c r="N4020">
        <f>shipments[[#This Row],[Boxes]]*shipments[[#This Row],[Cost Per Box]]</f>
        <v>11349.199999999999</v>
      </c>
      <c r="O4020">
        <f>shipments[[#This Row],[Sales Amount]]-shipments[[#This Row],[Total Cost]]</f>
        <v>3665.0500000000011</v>
      </c>
      <c r="P4020" s="9">
        <f>shipments[[#This Row],[Profit]]/shipments[[#This Row],[Sales Amount]]</f>
        <v>0.24410476713788576</v>
      </c>
    </row>
    <row r="4021" spans="1:16" x14ac:dyDescent="1">
      <c r="A4021" t="s">
        <v>4064</v>
      </c>
      <c r="B4021" t="s">
        <v>8045</v>
      </c>
      <c r="C4021" t="s">
        <v>8027</v>
      </c>
      <c r="D4021" t="s">
        <v>8032</v>
      </c>
      <c r="E4021" s="1">
        <v>45125</v>
      </c>
      <c r="F4021">
        <v>19806.75</v>
      </c>
      <c r="G4021">
        <v>1801</v>
      </c>
      <c r="H4021" t="s">
        <v>6</v>
      </c>
      <c r="I4021" t="str">
        <f>_xlfn.XLOOKUP(shipments[[#This Row],[SPID]],people[SPID],people[Sales_person],"NA",0)</f>
        <v>Husein Augar</v>
      </c>
      <c r="J4021">
        <f>YEAR(shipments[[#This Row],[Shipdate]])</f>
        <v>2023</v>
      </c>
      <c r="K4021">
        <f>MONTH(shipments[[#This Row],[Shipdate]])</f>
        <v>7</v>
      </c>
      <c r="L4021" t="str">
        <f>TEXT(shipments[[#This Row],[Shipdate]],"mmmm")</f>
        <v>July</v>
      </c>
      <c r="M4021">
        <f>_xlfn.XLOOKUP(shipments[[#This Row],[PID]],products[PID],products[Cost_per_box],"NA",0)</f>
        <v>6.8</v>
      </c>
      <c r="N4021">
        <f>shipments[[#This Row],[Boxes]]*shipments[[#This Row],[Cost Per Box]]</f>
        <v>12246.8</v>
      </c>
      <c r="O4021">
        <f>shipments[[#This Row],[Sales Amount]]-shipments[[#This Row],[Total Cost]]</f>
        <v>7559.9500000000007</v>
      </c>
      <c r="P4021" s="9">
        <f>shipments[[#This Row],[Profit]]/shipments[[#This Row],[Sales Amount]]</f>
        <v>0.38168553649639647</v>
      </c>
    </row>
    <row r="4022" spans="1:16" x14ac:dyDescent="1">
      <c r="A4022" t="s">
        <v>4065</v>
      </c>
      <c r="B4022" t="s">
        <v>8045</v>
      </c>
      <c r="C4022" t="s">
        <v>8027</v>
      </c>
      <c r="D4022" t="s">
        <v>8037</v>
      </c>
      <c r="E4022" s="1">
        <v>45225</v>
      </c>
      <c r="F4022">
        <v>6743.25</v>
      </c>
      <c r="G4022">
        <v>750</v>
      </c>
      <c r="H4022" t="s">
        <v>6</v>
      </c>
      <c r="I4022" t="str">
        <f>_xlfn.XLOOKUP(shipments[[#This Row],[SPID]],people[SPID],people[Sales_person],"NA",0)</f>
        <v>Husein Augar</v>
      </c>
      <c r="J4022">
        <f>YEAR(shipments[[#This Row],[Shipdate]])</f>
        <v>2023</v>
      </c>
      <c r="K4022">
        <f>MONTH(shipments[[#This Row],[Shipdate]])</f>
        <v>10</v>
      </c>
      <c r="L4022" t="str">
        <f>TEXT(shipments[[#This Row],[Shipdate]],"mmmm")</f>
        <v>October</v>
      </c>
      <c r="M4022">
        <f>_xlfn.XLOOKUP(shipments[[#This Row],[PID]],products[PID],products[Cost_per_box],"NA",0)</f>
        <v>6.8</v>
      </c>
      <c r="N4022">
        <f>shipments[[#This Row],[Boxes]]*shipments[[#This Row],[Cost Per Box]]</f>
        <v>5100</v>
      </c>
      <c r="O4022">
        <f>shipments[[#This Row],[Sales Amount]]-shipments[[#This Row],[Total Cost]]</f>
        <v>1643.25</v>
      </c>
      <c r="P4022" s="9">
        <f>shipments[[#This Row],[Profit]]/shipments[[#This Row],[Sales Amount]]</f>
        <v>0.24368813257702146</v>
      </c>
    </row>
    <row r="4023" spans="1:16" x14ac:dyDescent="1">
      <c r="A4023" t="s">
        <v>4066</v>
      </c>
      <c r="B4023" t="s">
        <v>8045</v>
      </c>
      <c r="C4023" t="s">
        <v>8028</v>
      </c>
      <c r="D4023" t="s">
        <v>8036</v>
      </c>
      <c r="E4023" s="1">
        <v>45182</v>
      </c>
      <c r="F4023">
        <v>8136</v>
      </c>
      <c r="G4023">
        <v>281</v>
      </c>
      <c r="H4023" t="s">
        <v>6</v>
      </c>
      <c r="I4023" t="str">
        <f>_xlfn.XLOOKUP(shipments[[#This Row],[SPID]],people[SPID],people[Sales_person],"NA",0)</f>
        <v>Husein Augar</v>
      </c>
      <c r="J4023">
        <f>YEAR(shipments[[#This Row],[Shipdate]])</f>
        <v>2023</v>
      </c>
      <c r="K4023">
        <f>MONTH(shipments[[#This Row],[Shipdate]])</f>
        <v>9</v>
      </c>
      <c r="L4023" t="str">
        <f>TEXT(shipments[[#This Row],[Shipdate]],"mmmm")</f>
        <v>September</v>
      </c>
      <c r="M4023">
        <f>_xlfn.XLOOKUP(shipments[[#This Row],[PID]],products[PID],products[Cost_per_box],"NA",0)</f>
        <v>5.04</v>
      </c>
      <c r="N4023">
        <f>shipments[[#This Row],[Boxes]]*shipments[[#This Row],[Cost Per Box]]</f>
        <v>1416.24</v>
      </c>
      <c r="O4023">
        <f>shipments[[#This Row],[Sales Amount]]-shipments[[#This Row],[Total Cost]]</f>
        <v>6719.76</v>
      </c>
      <c r="P4023" s="9">
        <f>shipments[[#This Row],[Profit]]/shipments[[#This Row],[Sales Amount]]</f>
        <v>0.82592920353982302</v>
      </c>
    </row>
    <row r="4024" spans="1:16" x14ac:dyDescent="1">
      <c r="A4024" t="s">
        <v>4067</v>
      </c>
      <c r="B4024" t="s">
        <v>8045</v>
      </c>
      <c r="C4024" t="s">
        <v>8029</v>
      </c>
      <c r="D4024" t="s">
        <v>8036</v>
      </c>
      <c r="E4024" s="1">
        <v>44963</v>
      </c>
      <c r="F4024">
        <v>6761.25</v>
      </c>
      <c r="G4024">
        <v>752</v>
      </c>
      <c r="H4024" t="s">
        <v>6</v>
      </c>
      <c r="I4024" t="str">
        <f>_xlfn.XLOOKUP(shipments[[#This Row],[SPID]],people[SPID],people[Sales_person],"NA",0)</f>
        <v>Husein Augar</v>
      </c>
      <c r="J4024">
        <f>YEAR(shipments[[#This Row],[Shipdate]])</f>
        <v>2023</v>
      </c>
      <c r="K4024">
        <f>MONTH(shipments[[#This Row],[Shipdate]])</f>
        <v>2</v>
      </c>
      <c r="L4024" t="str">
        <f>TEXT(shipments[[#This Row],[Shipdate]],"mmmm")</f>
        <v>February</v>
      </c>
      <c r="M4024">
        <f>_xlfn.XLOOKUP(shipments[[#This Row],[PID]],products[PID],products[Cost_per_box],"NA",0)</f>
        <v>2.76</v>
      </c>
      <c r="N4024">
        <f>shipments[[#This Row],[Boxes]]*shipments[[#This Row],[Cost Per Box]]</f>
        <v>2075.52</v>
      </c>
      <c r="O4024">
        <f>shipments[[#This Row],[Sales Amount]]-shipments[[#This Row],[Total Cost]]</f>
        <v>4685.7299999999996</v>
      </c>
      <c r="P4024" s="9">
        <f>shipments[[#This Row],[Profit]]/shipments[[#This Row],[Sales Amount]]</f>
        <v>0.69302717692734328</v>
      </c>
    </row>
    <row r="4025" spans="1:16" x14ac:dyDescent="1">
      <c r="A4025" t="s">
        <v>4068</v>
      </c>
      <c r="B4025" t="s">
        <v>8045</v>
      </c>
      <c r="C4025" t="s">
        <v>8029</v>
      </c>
      <c r="D4025" t="s">
        <v>8032</v>
      </c>
      <c r="E4025" s="1">
        <v>45160</v>
      </c>
      <c r="F4025">
        <v>1098</v>
      </c>
      <c r="G4025">
        <v>122</v>
      </c>
      <c r="H4025" t="s">
        <v>6</v>
      </c>
      <c r="I4025" t="str">
        <f>_xlfn.XLOOKUP(shipments[[#This Row],[SPID]],people[SPID],people[Sales_person],"NA",0)</f>
        <v>Husein Augar</v>
      </c>
      <c r="J4025">
        <f>YEAR(shipments[[#This Row],[Shipdate]])</f>
        <v>2023</v>
      </c>
      <c r="K4025">
        <f>MONTH(shipments[[#This Row],[Shipdate]])</f>
        <v>8</v>
      </c>
      <c r="L4025" t="str">
        <f>TEXT(shipments[[#This Row],[Shipdate]],"mmmm")</f>
        <v>August</v>
      </c>
      <c r="M4025">
        <f>_xlfn.XLOOKUP(shipments[[#This Row],[PID]],products[PID],products[Cost_per_box],"NA",0)</f>
        <v>2.76</v>
      </c>
      <c r="N4025">
        <f>shipments[[#This Row],[Boxes]]*shipments[[#This Row],[Cost Per Box]]</f>
        <v>336.71999999999997</v>
      </c>
      <c r="O4025">
        <f>shipments[[#This Row],[Sales Amount]]-shipments[[#This Row],[Total Cost]]</f>
        <v>761.28</v>
      </c>
      <c r="P4025" s="9">
        <f>shipments[[#This Row],[Profit]]/shipments[[#This Row],[Sales Amount]]</f>
        <v>0.69333333333333336</v>
      </c>
    </row>
    <row r="4026" spans="1:16" x14ac:dyDescent="1">
      <c r="A4026" t="s">
        <v>4069</v>
      </c>
      <c r="B4026" t="s">
        <v>8045</v>
      </c>
      <c r="C4026" t="s">
        <v>8029</v>
      </c>
      <c r="D4026" t="s">
        <v>8036</v>
      </c>
      <c r="E4026" s="1">
        <v>45464</v>
      </c>
      <c r="F4026">
        <v>7938</v>
      </c>
      <c r="G4026">
        <v>993</v>
      </c>
      <c r="H4026" t="s">
        <v>6</v>
      </c>
      <c r="I4026" t="str">
        <f>_xlfn.XLOOKUP(shipments[[#This Row],[SPID]],people[SPID],people[Sales_person],"NA",0)</f>
        <v>Husein Augar</v>
      </c>
      <c r="J4026">
        <f>YEAR(shipments[[#This Row],[Shipdate]])</f>
        <v>2024</v>
      </c>
      <c r="K4026">
        <f>MONTH(shipments[[#This Row],[Shipdate]])</f>
        <v>6</v>
      </c>
      <c r="L4026" t="str">
        <f>TEXT(shipments[[#This Row],[Shipdate]],"mmmm")</f>
        <v>June</v>
      </c>
      <c r="M4026">
        <f>_xlfn.XLOOKUP(shipments[[#This Row],[PID]],products[PID],products[Cost_per_box],"NA",0)</f>
        <v>2.76</v>
      </c>
      <c r="N4026">
        <f>shipments[[#This Row],[Boxes]]*shipments[[#This Row],[Cost Per Box]]</f>
        <v>2740.68</v>
      </c>
      <c r="O4026">
        <f>shipments[[#This Row],[Sales Amount]]-shipments[[#This Row],[Total Cost]]</f>
        <v>5197.32</v>
      </c>
      <c r="P4026" s="9">
        <f>shipments[[#This Row],[Profit]]/shipments[[#This Row],[Sales Amount]]</f>
        <v>0.6547392290249433</v>
      </c>
    </row>
    <row r="4027" spans="1:16" x14ac:dyDescent="1">
      <c r="A4027" t="s">
        <v>4070</v>
      </c>
      <c r="B4027" t="s">
        <v>8045</v>
      </c>
      <c r="C4027" t="s">
        <v>8030</v>
      </c>
      <c r="D4027" t="s">
        <v>8032</v>
      </c>
      <c r="E4027" s="1">
        <v>45205</v>
      </c>
      <c r="F4027">
        <v>279</v>
      </c>
      <c r="G4027">
        <v>26</v>
      </c>
      <c r="H4027" t="s">
        <v>6</v>
      </c>
      <c r="I4027" t="str">
        <f>_xlfn.XLOOKUP(shipments[[#This Row],[SPID]],people[SPID],people[Sales_person],"NA",0)</f>
        <v>Husein Augar</v>
      </c>
      <c r="J4027">
        <f>YEAR(shipments[[#This Row],[Shipdate]])</f>
        <v>2023</v>
      </c>
      <c r="K4027">
        <f>MONTH(shipments[[#This Row],[Shipdate]])</f>
        <v>10</v>
      </c>
      <c r="L4027" t="str">
        <f>TEXT(shipments[[#This Row],[Shipdate]],"mmmm")</f>
        <v>October</v>
      </c>
      <c r="M4027">
        <f>_xlfn.XLOOKUP(shipments[[#This Row],[PID]],products[PID],products[Cost_per_box],"NA",0)</f>
        <v>3.32</v>
      </c>
      <c r="N4027">
        <f>shipments[[#This Row],[Boxes]]*shipments[[#This Row],[Cost Per Box]]</f>
        <v>86.32</v>
      </c>
      <c r="O4027">
        <f>shipments[[#This Row],[Sales Amount]]-shipments[[#This Row],[Total Cost]]</f>
        <v>192.68</v>
      </c>
      <c r="P4027" s="9">
        <f>shipments[[#This Row],[Profit]]/shipments[[#This Row],[Sales Amount]]</f>
        <v>0.69060931899641576</v>
      </c>
    </row>
    <row r="4028" spans="1:16" x14ac:dyDescent="1">
      <c r="A4028" t="s">
        <v>4071</v>
      </c>
      <c r="B4028" t="s">
        <v>8045</v>
      </c>
      <c r="C4028" t="s">
        <v>8031</v>
      </c>
      <c r="D4028" t="s">
        <v>8036</v>
      </c>
      <c r="E4028" s="1">
        <v>45244</v>
      </c>
      <c r="F4028">
        <v>5451.75</v>
      </c>
      <c r="G4028">
        <v>260</v>
      </c>
      <c r="H4028" t="s">
        <v>6</v>
      </c>
      <c r="I4028" t="str">
        <f>_xlfn.XLOOKUP(shipments[[#This Row],[SPID]],people[SPID],people[Sales_person],"NA",0)</f>
        <v>Husein Augar</v>
      </c>
      <c r="J4028">
        <f>YEAR(shipments[[#This Row],[Shipdate]])</f>
        <v>2023</v>
      </c>
      <c r="K4028">
        <f>MONTH(shipments[[#This Row],[Shipdate]])</f>
        <v>11</v>
      </c>
      <c r="L4028" t="str">
        <f>TEXT(shipments[[#This Row],[Shipdate]],"mmmm")</f>
        <v>November</v>
      </c>
      <c r="M4028">
        <f>_xlfn.XLOOKUP(shipments[[#This Row],[PID]],products[PID],products[Cost_per_box],"NA",0)</f>
        <v>2.65</v>
      </c>
      <c r="N4028">
        <f>shipments[[#This Row],[Boxes]]*shipments[[#This Row],[Cost Per Box]]</f>
        <v>689</v>
      </c>
      <c r="O4028">
        <f>shipments[[#This Row],[Sales Amount]]-shipments[[#This Row],[Total Cost]]</f>
        <v>4762.75</v>
      </c>
      <c r="P4028" s="9">
        <f>shipments[[#This Row],[Profit]]/shipments[[#This Row],[Sales Amount]]</f>
        <v>0.87361856284679229</v>
      </c>
    </row>
    <row r="4029" spans="1:16" x14ac:dyDescent="1">
      <c r="A4029" t="s">
        <v>4072</v>
      </c>
      <c r="B4029" t="s">
        <v>8045</v>
      </c>
      <c r="C4029" t="s">
        <v>8031</v>
      </c>
      <c r="D4029" t="s">
        <v>8036</v>
      </c>
      <c r="E4029" s="1">
        <v>45155</v>
      </c>
      <c r="F4029">
        <v>8682.75</v>
      </c>
      <c r="G4029">
        <v>457</v>
      </c>
      <c r="H4029" t="s">
        <v>6</v>
      </c>
      <c r="I4029" t="str">
        <f>_xlfn.XLOOKUP(shipments[[#This Row],[SPID]],people[SPID],people[Sales_person],"NA",0)</f>
        <v>Husein Augar</v>
      </c>
      <c r="J4029">
        <f>YEAR(shipments[[#This Row],[Shipdate]])</f>
        <v>2023</v>
      </c>
      <c r="K4029">
        <f>MONTH(shipments[[#This Row],[Shipdate]])</f>
        <v>8</v>
      </c>
      <c r="L4029" t="str">
        <f>TEXT(shipments[[#This Row],[Shipdate]],"mmmm")</f>
        <v>August</v>
      </c>
      <c r="M4029">
        <f>_xlfn.XLOOKUP(shipments[[#This Row],[PID]],products[PID],products[Cost_per_box],"NA",0)</f>
        <v>2.65</v>
      </c>
      <c r="N4029">
        <f>shipments[[#This Row],[Boxes]]*shipments[[#This Row],[Cost Per Box]]</f>
        <v>1211.05</v>
      </c>
      <c r="O4029">
        <f>shipments[[#This Row],[Sales Amount]]-shipments[[#This Row],[Total Cost]]</f>
        <v>7471.7</v>
      </c>
      <c r="P4029" s="9">
        <f>shipments[[#This Row],[Profit]]/shipments[[#This Row],[Sales Amount]]</f>
        <v>0.86052229996256946</v>
      </c>
    </row>
    <row r="4030" spans="1:16" x14ac:dyDescent="1">
      <c r="A4030" t="s">
        <v>4073</v>
      </c>
      <c r="B4030" t="s">
        <v>8045</v>
      </c>
      <c r="C4030" t="s">
        <v>8031</v>
      </c>
      <c r="D4030" t="s">
        <v>8032</v>
      </c>
      <c r="E4030" s="1">
        <v>45127</v>
      </c>
      <c r="F4030">
        <v>1419.75</v>
      </c>
      <c r="G4030">
        <v>75</v>
      </c>
      <c r="H4030" t="s">
        <v>6</v>
      </c>
      <c r="I4030" t="str">
        <f>_xlfn.XLOOKUP(shipments[[#This Row],[SPID]],people[SPID],people[Sales_person],"NA",0)</f>
        <v>Husein Augar</v>
      </c>
      <c r="J4030">
        <f>YEAR(shipments[[#This Row],[Shipdate]])</f>
        <v>2023</v>
      </c>
      <c r="K4030">
        <f>MONTH(shipments[[#This Row],[Shipdate]])</f>
        <v>7</v>
      </c>
      <c r="L4030" t="str">
        <f>TEXT(shipments[[#This Row],[Shipdate]],"mmmm")</f>
        <v>July</v>
      </c>
      <c r="M4030">
        <f>_xlfn.XLOOKUP(shipments[[#This Row],[PID]],products[PID],products[Cost_per_box],"NA",0)</f>
        <v>2.65</v>
      </c>
      <c r="N4030">
        <f>shipments[[#This Row],[Boxes]]*shipments[[#This Row],[Cost Per Box]]</f>
        <v>198.75</v>
      </c>
      <c r="O4030">
        <f>shipments[[#This Row],[Sales Amount]]-shipments[[#This Row],[Total Cost]]</f>
        <v>1221</v>
      </c>
      <c r="P4030" s="9">
        <f>shipments[[#This Row],[Profit]]/shipments[[#This Row],[Sales Amount]]</f>
        <v>0.86001056524035924</v>
      </c>
    </row>
    <row r="4031" spans="1:16" x14ac:dyDescent="1">
      <c r="A4031" t="s">
        <v>4074</v>
      </c>
      <c r="B4031" t="s">
        <v>8045</v>
      </c>
      <c r="C4031" t="s">
        <v>8031</v>
      </c>
      <c r="D4031" t="s">
        <v>8033</v>
      </c>
      <c r="E4031" s="1">
        <v>45084</v>
      </c>
      <c r="F4031">
        <v>5224.5</v>
      </c>
      <c r="G4031">
        <v>238</v>
      </c>
      <c r="H4031" t="s">
        <v>6</v>
      </c>
      <c r="I4031" t="str">
        <f>_xlfn.XLOOKUP(shipments[[#This Row],[SPID]],people[SPID],people[Sales_person],"NA",0)</f>
        <v>Husein Augar</v>
      </c>
      <c r="J4031">
        <f>YEAR(shipments[[#This Row],[Shipdate]])</f>
        <v>2023</v>
      </c>
      <c r="K4031">
        <f>MONTH(shipments[[#This Row],[Shipdate]])</f>
        <v>6</v>
      </c>
      <c r="L4031" t="str">
        <f>TEXT(shipments[[#This Row],[Shipdate]],"mmmm")</f>
        <v>June</v>
      </c>
      <c r="M4031">
        <f>_xlfn.XLOOKUP(shipments[[#This Row],[PID]],products[PID],products[Cost_per_box],"NA",0)</f>
        <v>2.65</v>
      </c>
      <c r="N4031">
        <f>shipments[[#This Row],[Boxes]]*shipments[[#This Row],[Cost Per Box]]</f>
        <v>630.69999999999993</v>
      </c>
      <c r="O4031">
        <f>shipments[[#This Row],[Sales Amount]]-shipments[[#This Row],[Total Cost]]</f>
        <v>4593.8</v>
      </c>
      <c r="P4031" s="9">
        <f>shipments[[#This Row],[Profit]]/shipments[[#This Row],[Sales Amount]]</f>
        <v>0.87928031390563699</v>
      </c>
    </row>
    <row r="4032" spans="1:16" x14ac:dyDescent="1">
      <c r="A4032" t="s">
        <v>4075</v>
      </c>
      <c r="B4032" t="s">
        <v>8045</v>
      </c>
      <c r="C4032" t="s">
        <v>8031</v>
      </c>
      <c r="D4032" t="s">
        <v>8033</v>
      </c>
      <c r="E4032" s="1">
        <v>45560</v>
      </c>
      <c r="F4032">
        <v>2099.25</v>
      </c>
      <c r="G4032">
        <v>100</v>
      </c>
      <c r="H4032" t="s">
        <v>25</v>
      </c>
      <c r="I4032" t="str">
        <f>_xlfn.XLOOKUP(shipments[[#This Row],[SPID]],people[SPID],people[Sales_person],"NA",0)</f>
        <v>Husein Augar</v>
      </c>
      <c r="J4032">
        <f>YEAR(shipments[[#This Row],[Shipdate]])</f>
        <v>2024</v>
      </c>
      <c r="K4032">
        <f>MONTH(shipments[[#This Row],[Shipdate]])</f>
        <v>9</v>
      </c>
      <c r="L4032" t="str">
        <f>TEXT(shipments[[#This Row],[Shipdate]],"mmmm")</f>
        <v>September</v>
      </c>
      <c r="M4032">
        <f>_xlfn.XLOOKUP(shipments[[#This Row],[PID]],products[PID],products[Cost_per_box],"NA",0)</f>
        <v>2.65</v>
      </c>
      <c r="N4032">
        <f>shipments[[#This Row],[Boxes]]*shipments[[#This Row],[Cost Per Box]]</f>
        <v>265</v>
      </c>
      <c r="O4032">
        <f>shipments[[#This Row],[Sales Amount]]-shipments[[#This Row],[Total Cost]]</f>
        <v>1834.25</v>
      </c>
      <c r="P4032" s="9">
        <f>shipments[[#This Row],[Profit]]/shipments[[#This Row],[Sales Amount]]</f>
        <v>0.87376443968083839</v>
      </c>
    </row>
    <row r="4033" spans="1:16" x14ac:dyDescent="1">
      <c r="A4033" t="s">
        <v>4076</v>
      </c>
      <c r="B4033" t="s">
        <v>8045</v>
      </c>
      <c r="C4033" t="s">
        <v>8031</v>
      </c>
      <c r="D4033" t="s">
        <v>8032</v>
      </c>
      <c r="E4033" s="1">
        <v>45141</v>
      </c>
      <c r="F4033">
        <v>729</v>
      </c>
      <c r="G4033">
        <v>37</v>
      </c>
      <c r="H4033" t="s">
        <v>6</v>
      </c>
      <c r="I4033" t="str">
        <f>_xlfn.XLOOKUP(shipments[[#This Row],[SPID]],people[SPID],people[Sales_person],"NA",0)</f>
        <v>Husein Augar</v>
      </c>
      <c r="J4033">
        <f>YEAR(shipments[[#This Row],[Shipdate]])</f>
        <v>2023</v>
      </c>
      <c r="K4033">
        <f>MONTH(shipments[[#This Row],[Shipdate]])</f>
        <v>8</v>
      </c>
      <c r="L4033" t="str">
        <f>TEXT(shipments[[#This Row],[Shipdate]],"mmmm")</f>
        <v>August</v>
      </c>
      <c r="M4033">
        <f>_xlfn.XLOOKUP(shipments[[#This Row],[PID]],products[PID],products[Cost_per_box],"NA",0)</f>
        <v>2.65</v>
      </c>
      <c r="N4033">
        <f>shipments[[#This Row],[Boxes]]*shipments[[#This Row],[Cost Per Box]]</f>
        <v>98.05</v>
      </c>
      <c r="O4033">
        <f>shipments[[#This Row],[Sales Amount]]-shipments[[#This Row],[Total Cost]]</f>
        <v>630.95000000000005</v>
      </c>
      <c r="P4033" s="9">
        <f>shipments[[#This Row],[Profit]]/shipments[[#This Row],[Sales Amount]]</f>
        <v>0.86550068587105633</v>
      </c>
    </row>
    <row r="4034" spans="1:16" x14ac:dyDescent="1">
      <c r="A4034" t="s">
        <v>4077</v>
      </c>
      <c r="B4034" t="s">
        <v>8045</v>
      </c>
      <c r="C4034" t="s">
        <v>8031</v>
      </c>
      <c r="D4034" t="s">
        <v>8033</v>
      </c>
      <c r="E4034" s="1">
        <v>45481</v>
      </c>
      <c r="F4034">
        <v>7065</v>
      </c>
      <c r="G4034">
        <v>372</v>
      </c>
      <c r="H4034" t="s">
        <v>17</v>
      </c>
      <c r="I4034" t="str">
        <f>_xlfn.XLOOKUP(shipments[[#This Row],[SPID]],people[SPID],people[Sales_person],"NA",0)</f>
        <v>Husein Augar</v>
      </c>
      <c r="J4034">
        <f>YEAR(shipments[[#This Row],[Shipdate]])</f>
        <v>2024</v>
      </c>
      <c r="K4034">
        <f>MONTH(shipments[[#This Row],[Shipdate]])</f>
        <v>7</v>
      </c>
      <c r="L4034" t="str">
        <f>TEXT(shipments[[#This Row],[Shipdate]],"mmmm")</f>
        <v>July</v>
      </c>
      <c r="M4034">
        <f>_xlfn.XLOOKUP(shipments[[#This Row],[PID]],products[PID],products[Cost_per_box],"NA",0)</f>
        <v>2.65</v>
      </c>
      <c r="N4034">
        <f>shipments[[#This Row],[Boxes]]*shipments[[#This Row],[Cost Per Box]]</f>
        <v>985.8</v>
      </c>
      <c r="O4034">
        <f>shipments[[#This Row],[Sales Amount]]-shipments[[#This Row],[Total Cost]]</f>
        <v>6079.2</v>
      </c>
      <c r="P4034" s="9">
        <f>shipments[[#This Row],[Profit]]/shipments[[#This Row],[Sales Amount]]</f>
        <v>0.86046709129511678</v>
      </c>
    </row>
    <row r="4035" spans="1:16" x14ac:dyDescent="1">
      <c r="A4035" t="s">
        <v>4078</v>
      </c>
      <c r="B4035" t="s">
        <v>8045</v>
      </c>
      <c r="C4035" t="s">
        <v>8031</v>
      </c>
      <c r="D4035" t="s">
        <v>8035</v>
      </c>
      <c r="E4035" s="1">
        <v>45352</v>
      </c>
      <c r="F4035">
        <v>15142.5</v>
      </c>
      <c r="G4035">
        <v>758</v>
      </c>
      <c r="H4035" t="s">
        <v>6</v>
      </c>
      <c r="I4035" t="str">
        <f>_xlfn.XLOOKUP(shipments[[#This Row],[SPID]],people[SPID],people[Sales_person],"NA",0)</f>
        <v>Husein Augar</v>
      </c>
      <c r="J4035">
        <f>YEAR(shipments[[#This Row],[Shipdate]])</f>
        <v>2024</v>
      </c>
      <c r="K4035">
        <f>MONTH(shipments[[#This Row],[Shipdate]])</f>
        <v>3</v>
      </c>
      <c r="L4035" t="str">
        <f>TEXT(shipments[[#This Row],[Shipdate]],"mmmm")</f>
        <v>March</v>
      </c>
      <c r="M4035">
        <f>_xlfn.XLOOKUP(shipments[[#This Row],[PID]],products[PID],products[Cost_per_box],"NA",0)</f>
        <v>2.65</v>
      </c>
      <c r="N4035">
        <f>shipments[[#This Row],[Boxes]]*shipments[[#This Row],[Cost Per Box]]</f>
        <v>2008.7</v>
      </c>
      <c r="O4035">
        <f>shipments[[#This Row],[Sales Amount]]-shipments[[#This Row],[Total Cost]]</f>
        <v>13133.8</v>
      </c>
      <c r="P4035" s="9">
        <f>shipments[[#This Row],[Profit]]/shipments[[#This Row],[Sales Amount]]</f>
        <v>0.8673468713884761</v>
      </c>
    </row>
    <row r="4036" spans="1:16" x14ac:dyDescent="1">
      <c r="A4036" t="s">
        <v>4079</v>
      </c>
      <c r="B4036" t="s">
        <v>8045</v>
      </c>
      <c r="C4036" t="s">
        <v>8010</v>
      </c>
      <c r="D4036" t="s">
        <v>8035</v>
      </c>
      <c r="E4036" s="1">
        <v>45559</v>
      </c>
      <c r="F4036">
        <v>627.75</v>
      </c>
      <c r="G4036">
        <v>49</v>
      </c>
      <c r="H4036" t="s">
        <v>25</v>
      </c>
      <c r="I4036" t="str">
        <f>_xlfn.XLOOKUP(shipments[[#This Row],[SPID]],people[SPID],people[Sales_person],"NA",0)</f>
        <v>Husein Augar</v>
      </c>
      <c r="J4036">
        <f>YEAR(shipments[[#This Row],[Shipdate]])</f>
        <v>2024</v>
      </c>
      <c r="K4036">
        <f>MONTH(shipments[[#This Row],[Shipdate]])</f>
        <v>9</v>
      </c>
      <c r="L4036" t="str">
        <f>TEXT(shipments[[#This Row],[Shipdate]],"mmmm")</f>
        <v>September</v>
      </c>
      <c r="M4036">
        <f>_xlfn.XLOOKUP(shipments[[#This Row],[PID]],products[PID],products[Cost_per_box],"NA",0)</f>
        <v>5.26</v>
      </c>
      <c r="N4036">
        <f>shipments[[#This Row],[Boxes]]*shipments[[#This Row],[Cost Per Box]]</f>
        <v>257.74</v>
      </c>
      <c r="O4036">
        <f>shipments[[#This Row],[Sales Amount]]-shipments[[#This Row],[Total Cost]]</f>
        <v>370.01</v>
      </c>
      <c r="P4036" s="9">
        <f>shipments[[#This Row],[Profit]]/shipments[[#This Row],[Sales Amount]]</f>
        <v>0.58942254082039025</v>
      </c>
    </row>
    <row r="4037" spans="1:16" x14ac:dyDescent="1">
      <c r="A4037" t="s">
        <v>4080</v>
      </c>
      <c r="B4037" t="s">
        <v>8045</v>
      </c>
      <c r="C4037" t="s">
        <v>8010</v>
      </c>
      <c r="D4037" t="s">
        <v>8037</v>
      </c>
      <c r="E4037" s="1">
        <v>45134</v>
      </c>
      <c r="F4037">
        <v>5762.25</v>
      </c>
      <c r="G4037">
        <v>481</v>
      </c>
      <c r="H4037" t="s">
        <v>6</v>
      </c>
      <c r="I4037" t="str">
        <f>_xlfn.XLOOKUP(shipments[[#This Row],[SPID]],people[SPID],people[Sales_person],"NA",0)</f>
        <v>Husein Augar</v>
      </c>
      <c r="J4037">
        <f>YEAR(shipments[[#This Row],[Shipdate]])</f>
        <v>2023</v>
      </c>
      <c r="K4037">
        <f>MONTH(shipments[[#This Row],[Shipdate]])</f>
        <v>7</v>
      </c>
      <c r="L4037" t="str">
        <f>TEXT(shipments[[#This Row],[Shipdate]],"mmmm")</f>
        <v>July</v>
      </c>
      <c r="M4037">
        <f>_xlfn.XLOOKUP(shipments[[#This Row],[PID]],products[PID],products[Cost_per_box],"NA",0)</f>
        <v>5.26</v>
      </c>
      <c r="N4037">
        <f>shipments[[#This Row],[Boxes]]*shipments[[#This Row],[Cost Per Box]]</f>
        <v>2530.06</v>
      </c>
      <c r="O4037">
        <f>shipments[[#This Row],[Sales Amount]]-shipments[[#This Row],[Total Cost]]</f>
        <v>3232.19</v>
      </c>
      <c r="P4037" s="9">
        <f>shipments[[#This Row],[Profit]]/shipments[[#This Row],[Sales Amount]]</f>
        <v>0.56092498589960516</v>
      </c>
    </row>
    <row r="4038" spans="1:16" x14ac:dyDescent="1">
      <c r="A4038" t="s">
        <v>4081</v>
      </c>
      <c r="B4038" t="s">
        <v>8045</v>
      </c>
      <c r="C4038" t="s">
        <v>8010</v>
      </c>
      <c r="D4038" t="s">
        <v>8037</v>
      </c>
      <c r="E4038" s="1">
        <v>45015</v>
      </c>
      <c r="F4038">
        <v>9330.75</v>
      </c>
      <c r="G4038">
        <v>584</v>
      </c>
      <c r="H4038" t="s">
        <v>6</v>
      </c>
      <c r="I4038" t="str">
        <f>_xlfn.XLOOKUP(shipments[[#This Row],[SPID]],people[SPID],people[Sales_person],"NA",0)</f>
        <v>Husein Augar</v>
      </c>
      <c r="J4038">
        <f>YEAR(shipments[[#This Row],[Shipdate]])</f>
        <v>2023</v>
      </c>
      <c r="K4038">
        <f>MONTH(shipments[[#This Row],[Shipdate]])</f>
        <v>3</v>
      </c>
      <c r="L4038" t="str">
        <f>TEXT(shipments[[#This Row],[Shipdate]],"mmmm")</f>
        <v>March</v>
      </c>
      <c r="M4038">
        <f>_xlfn.XLOOKUP(shipments[[#This Row],[PID]],products[PID],products[Cost_per_box],"NA",0)</f>
        <v>5.26</v>
      </c>
      <c r="N4038">
        <f>shipments[[#This Row],[Boxes]]*shipments[[#This Row],[Cost Per Box]]</f>
        <v>3071.8399999999997</v>
      </c>
      <c r="O4038">
        <f>shipments[[#This Row],[Sales Amount]]-shipments[[#This Row],[Total Cost]]</f>
        <v>6258.91</v>
      </c>
      <c r="P4038" s="9">
        <f>shipments[[#This Row],[Profit]]/shipments[[#This Row],[Sales Amount]]</f>
        <v>0.6707831631969563</v>
      </c>
    </row>
    <row r="4039" spans="1:16" x14ac:dyDescent="1">
      <c r="A4039" t="s">
        <v>4082</v>
      </c>
      <c r="B4039" t="s">
        <v>8045</v>
      </c>
      <c r="C4039" t="s">
        <v>8011</v>
      </c>
      <c r="D4039" t="s">
        <v>8036</v>
      </c>
      <c r="E4039" s="1">
        <v>45092</v>
      </c>
      <c r="F4039">
        <v>3030.75</v>
      </c>
      <c r="G4039">
        <v>179</v>
      </c>
      <c r="H4039" t="s">
        <v>6</v>
      </c>
      <c r="I4039" t="str">
        <f>_xlfn.XLOOKUP(shipments[[#This Row],[SPID]],people[SPID],people[Sales_person],"NA",0)</f>
        <v>Husein Augar</v>
      </c>
      <c r="J4039">
        <f>YEAR(shipments[[#This Row],[Shipdate]])</f>
        <v>2023</v>
      </c>
      <c r="K4039">
        <f>MONTH(shipments[[#This Row],[Shipdate]])</f>
        <v>6</v>
      </c>
      <c r="L4039" t="str">
        <f>TEXT(shipments[[#This Row],[Shipdate]],"mmmm")</f>
        <v>June</v>
      </c>
      <c r="M4039">
        <f>_xlfn.XLOOKUP(shipments[[#This Row],[PID]],products[PID],products[Cost_per_box],"NA",0)</f>
        <v>7.48</v>
      </c>
      <c r="N4039">
        <f>shipments[[#This Row],[Boxes]]*shipments[[#This Row],[Cost Per Box]]</f>
        <v>1338.92</v>
      </c>
      <c r="O4039">
        <f>shipments[[#This Row],[Sales Amount]]-shipments[[#This Row],[Total Cost]]</f>
        <v>1691.83</v>
      </c>
      <c r="P4039" s="9">
        <f>shipments[[#This Row],[Profit]]/shipments[[#This Row],[Sales Amount]]</f>
        <v>0.55822156231955788</v>
      </c>
    </row>
    <row r="4040" spans="1:16" x14ac:dyDescent="1">
      <c r="A4040" t="s">
        <v>4083</v>
      </c>
      <c r="B4040" t="s">
        <v>8045</v>
      </c>
      <c r="C4040" t="s">
        <v>8011</v>
      </c>
      <c r="D4040" t="s">
        <v>8037</v>
      </c>
      <c r="E4040" s="1">
        <v>45385</v>
      </c>
      <c r="F4040">
        <v>3620.25</v>
      </c>
      <c r="G4040">
        <v>242</v>
      </c>
      <c r="H4040" t="s">
        <v>6</v>
      </c>
      <c r="I4040" t="str">
        <f>_xlfn.XLOOKUP(shipments[[#This Row],[SPID]],people[SPID],people[Sales_person],"NA",0)</f>
        <v>Husein Augar</v>
      </c>
      <c r="J4040">
        <f>YEAR(shipments[[#This Row],[Shipdate]])</f>
        <v>2024</v>
      </c>
      <c r="K4040">
        <f>MONTH(shipments[[#This Row],[Shipdate]])</f>
        <v>4</v>
      </c>
      <c r="L4040" t="str">
        <f>TEXT(shipments[[#This Row],[Shipdate]],"mmmm")</f>
        <v>April</v>
      </c>
      <c r="M4040">
        <f>_xlfn.XLOOKUP(shipments[[#This Row],[PID]],products[PID],products[Cost_per_box],"NA",0)</f>
        <v>7.48</v>
      </c>
      <c r="N4040">
        <f>shipments[[#This Row],[Boxes]]*shipments[[#This Row],[Cost Per Box]]</f>
        <v>1810.16</v>
      </c>
      <c r="O4040">
        <f>shipments[[#This Row],[Sales Amount]]-shipments[[#This Row],[Total Cost]]</f>
        <v>1810.09</v>
      </c>
      <c r="P4040" s="9">
        <f>shipments[[#This Row],[Profit]]/shipments[[#This Row],[Sales Amount]]</f>
        <v>0.49999033215938121</v>
      </c>
    </row>
    <row r="4041" spans="1:16" x14ac:dyDescent="1">
      <c r="A4041" t="s">
        <v>4084</v>
      </c>
      <c r="B4041" t="s">
        <v>8045</v>
      </c>
      <c r="C4041" t="s">
        <v>8012</v>
      </c>
      <c r="D4041" t="s">
        <v>8032</v>
      </c>
      <c r="E4041" s="1">
        <v>44988</v>
      </c>
      <c r="F4041">
        <v>7735.5</v>
      </c>
      <c r="G4041">
        <v>645</v>
      </c>
      <c r="H4041" t="s">
        <v>6</v>
      </c>
      <c r="I4041" t="str">
        <f>_xlfn.XLOOKUP(shipments[[#This Row],[SPID]],people[SPID],people[Sales_person],"NA",0)</f>
        <v>Husein Augar</v>
      </c>
      <c r="J4041">
        <f>YEAR(shipments[[#This Row],[Shipdate]])</f>
        <v>2023</v>
      </c>
      <c r="K4041">
        <f>MONTH(shipments[[#This Row],[Shipdate]])</f>
        <v>3</v>
      </c>
      <c r="L4041" t="str">
        <f>TEXT(shipments[[#This Row],[Shipdate]],"mmmm")</f>
        <v>March</v>
      </c>
      <c r="M4041">
        <f>_xlfn.XLOOKUP(shipments[[#This Row],[PID]],products[PID],products[Cost_per_box],"NA",0)</f>
        <v>5.15</v>
      </c>
      <c r="N4041">
        <f>shipments[[#This Row],[Boxes]]*shipments[[#This Row],[Cost Per Box]]</f>
        <v>3321.7500000000005</v>
      </c>
      <c r="O4041">
        <f>shipments[[#This Row],[Sales Amount]]-shipments[[#This Row],[Total Cost]]</f>
        <v>4413.75</v>
      </c>
      <c r="P4041" s="9">
        <f>shipments[[#This Row],[Profit]]/shipments[[#This Row],[Sales Amount]]</f>
        <v>0.57058367267791354</v>
      </c>
    </row>
    <row r="4042" spans="1:16" x14ac:dyDescent="1">
      <c r="A4042" t="s">
        <v>4085</v>
      </c>
      <c r="B4042" t="s">
        <v>8045</v>
      </c>
      <c r="C4042" t="s">
        <v>8013</v>
      </c>
      <c r="D4042" t="s">
        <v>8037</v>
      </c>
      <c r="E4042" s="1">
        <v>45103</v>
      </c>
      <c r="F4042">
        <v>2331</v>
      </c>
      <c r="G4042">
        <v>467</v>
      </c>
      <c r="H4042" t="s">
        <v>6</v>
      </c>
      <c r="I4042" t="str">
        <f>_xlfn.XLOOKUP(shipments[[#This Row],[SPID]],people[SPID],people[Sales_person],"NA",0)</f>
        <v>Husein Augar</v>
      </c>
      <c r="J4042">
        <f>YEAR(shipments[[#This Row],[Shipdate]])</f>
        <v>2023</v>
      </c>
      <c r="K4042">
        <f>MONTH(shipments[[#This Row],[Shipdate]])</f>
        <v>6</v>
      </c>
      <c r="L4042" t="str">
        <f>TEXT(shipments[[#This Row],[Shipdate]],"mmmm")</f>
        <v>June</v>
      </c>
      <c r="M4042">
        <f>_xlfn.XLOOKUP(shipments[[#This Row],[PID]],products[PID],products[Cost_per_box],"NA",0)</f>
        <v>3.85</v>
      </c>
      <c r="N4042">
        <f>shipments[[#This Row],[Boxes]]*shipments[[#This Row],[Cost Per Box]]</f>
        <v>1797.95</v>
      </c>
      <c r="O4042">
        <f>shipments[[#This Row],[Sales Amount]]-shipments[[#This Row],[Total Cost]]</f>
        <v>533.04999999999995</v>
      </c>
      <c r="P4042" s="9">
        <f>shipments[[#This Row],[Profit]]/shipments[[#This Row],[Sales Amount]]</f>
        <v>0.22867867867867867</v>
      </c>
    </row>
    <row r="4043" spans="1:16" x14ac:dyDescent="1">
      <c r="A4043" t="s">
        <v>4086</v>
      </c>
      <c r="B4043" t="s">
        <v>8045</v>
      </c>
      <c r="C4043" t="s">
        <v>8013</v>
      </c>
      <c r="D4043" t="s">
        <v>8032</v>
      </c>
      <c r="E4043" s="1">
        <v>45404</v>
      </c>
      <c r="F4043">
        <v>3145.5</v>
      </c>
      <c r="G4043">
        <v>525</v>
      </c>
      <c r="H4043" t="s">
        <v>6</v>
      </c>
      <c r="I4043" t="str">
        <f>_xlfn.XLOOKUP(shipments[[#This Row],[SPID]],people[SPID],people[Sales_person],"NA",0)</f>
        <v>Husein Augar</v>
      </c>
      <c r="J4043">
        <f>YEAR(shipments[[#This Row],[Shipdate]])</f>
        <v>2024</v>
      </c>
      <c r="K4043">
        <f>MONTH(shipments[[#This Row],[Shipdate]])</f>
        <v>4</v>
      </c>
      <c r="L4043" t="str">
        <f>TEXT(shipments[[#This Row],[Shipdate]],"mmmm")</f>
        <v>April</v>
      </c>
      <c r="M4043">
        <f>_xlfn.XLOOKUP(shipments[[#This Row],[PID]],products[PID],products[Cost_per_box],"NA",0)</f>
        <v>3.85</v>
      </c>
      <c r="N4043">
        <f>shipments[[#This Row],[Boxes]]*shipments[[#This Row],[Cost Per Box]]</f>
        <v>2021.25</v>
      </c>
      <c r="O4043">
        <f>shipments[[#This Row],[Sales Amount]]-shipments[[#This Row],[Total Cost]]</f>
        <v>1124.25</v>
      </c>
      <c r="P4043" s="9">
        <f>shipments[[#This Row],[Profit]]/shipments[[#This Row],[Sales Amount]]</f>
        <v>0.35741535526943252</v>
      </c>
    </row>
    <row r="4044" spans="1:16" x14ac:dyDescent="1">
      <c r="A4044" t="s">
        <v>4087</v>
      </c>
      <c r="B4044" t="s">
        <v>8045</v>
      </c>
      <c r="C4044" t="s">
        <v>8013</v>
      </c>
      <c r="D4044" t="s">
        <v>8036</v>
      </c>
      <c r="E4044" s="1">
        <v>45517</v>
      </c>
      <c r="F4044">
        <v>7465.5</v>
      </c>
      <c r="G4044">
        <v>1067</v>
      </c>
      <c r="H4044" t="s">
        <v>17</v>
      </c>
      <c r="I4044" t="str">
        <f>_xlfn.XLOOKUP(shipments[[#This Row],[SPID]],people[SPID],people[Sales_person],"NA",0)</f>
        <v>Husein Augar</v>
      </c>
      <c r="J4044">
        <f>YEAR(shipments[[#This Row],[Shipdate]])</f>
        <v>2024</v>
      </c>
      <c r="K4044">
        <f>MONTH(shipments[[#This Row],[Shipdate]])</f>
        <v>8</v>
      </c>
      <c r="L4044" t="str">
        <f>TEXT(shipments[[#This Row],[Shipdate]],"mmmm")</f>
        <v>August</v>
      </c>
      <c r="M4044">
        <f>_xlfn.XLOOKUP(shipments[[#This Row],[PID]],products[PID],products[Cost_per_box],"NA",0)</f>
        <v>3.85</v>
      </c>
      <c r="N4044">
        <f>shipments[[#This Row],[Boxes]]*shipments[[#This Row],[Cost Per Box]]</f>
        <v>4107.95</v>
      </c>
      <c r="O4044">
        <f>shipments[[#This Row],[Sales Amount]]-shipments[[#This Row],[Total Cost]]</f>
        <v>3357.55</v>
      </c>
      <c r="P4044" s="9">
        <f>shipments[[#This Row],[Profit]]/shipments[[#This Row],[Sales Amount]]</f>
        <v>0.44974214721050165</v>
      </c>
    </row>
    <row r="4045" spans="1:16" x14ac:dyDescent="1">
      <c r="A4045" t="s">
        <v>4088</v>
      </c>
      <c r="B4045" t="s">
        <v>8045</v>
      </c>
      <c r="C4045" t="s">
        <v>8013</v>
      </c>
      <c r="D4045" t="s">
        <v>8037</v>
      </c>
      <c r="E4045" s="1">
        <v>45106</v>
      </c>
      <c r="F4045">
        <v>5226.75</v>
      </c>
      <c r="G4045">
        <v>1046</v>
      </c>
      <c r="H4045" t="s">
        <v>6</v>
      </c>
      <c r="I4045" t="str">
        <f>_xlfn.XLOOKUP(shipments[[#This Row],[SPID]],people[SPID],people[Sales_person],"NA",0)</f>
        <v>Husein Augar</v>
      </c>
      <c r="J4045">
        <f>YEAR(shipments[[#This Row],[Shipdate]])</f>
        <v>2023</v>
      </c>
      <c r="K4045">
        <f>MONTH(shipments[[#This Row],[Shipdate]])</f>
        <v>6</v>
      </c>
      <c r="L4045" t="str">
        <f>TEXT(shipments[[#This Row],[Shipdate]],"mmmm")</f>
        <v>June</v>
      </c>
      <c r="M4045">
        <f>_xlfn.XLOOKUP(shipments[[#This Row],[PID]],products[PID],products[Cost_per_box],"NA",0)</f>
        <v>3.85</v>
      </c>
      <c r="N4045">
        <f>shipments[[#This Row],[Boxes]]*shipments[[#This Row],[Cost Per Box]]</f>
        <v>4027.1</v>
      </c>
      <c r="O4045">
        <f>shipments[[#This Row],[Sales Amount]]-shipments[[#This Row],[Total Cost]]</f>
        <v>1199.6500000000001</v>
      </c>
      <c r="P4045" s="9">
        <f>shipments[[#This Row],[Profit]]/shipments[[#This Row],[Sales Amount]]</f>
        <v>0.22952121299086431</v>
      </c>
    </row>
    <row r="4046" spans="1:16" x14ac:dyDescent="1">
      <c r="A4046" t="s">
        <v>4089</v>
      </c>
      <c r="B4046" t="s">
        <v>8045</v>
      </c>
      <c r="C4046" t="s">
        <v>8013</v>
      </c>
      <c r="D4046" t="s">
        <v>8037</v>
      </c>
      <c r="E4046" s="1">
        <v>45259</v>
      </c>
      <c r="F4046">
        <v>1269</v>
      </c>
      <c r="G4046">
        <v>141</v>
      </c>
      <c r="H4046" t="s">
        <v>6</v>
      </c>
      <c r="I4046" t="str">
        <f>_xlfn.XLOOKUP(shipments[[#This Row],[SPID]],people[SPID],people[Sales_person],"NA",0)</f>
        <v>Husein Augar</v>
      </c>
      <c r="J4046">
        <f>YEAR(shipments[[#This Row],[Shipdate]])</f>
        <v>2023</v>
      </c>
      <c r="K4046">
        <f>MONTH(shipments[[#This Row],[Shipdate]])</f>
        <v>11</v>
      </c>
      <c r="L4046" t="str">
        <f>TEXT(shipments[[#This Row],[Shipdate]],"mmmm")</f>
        <v>November</v>
      </c>
      <c r="M4046">
        <f>_xlfn.XLOOKUP(shipments[[#This Row],[PID]],products[PID],products[Cost_per_box],"NA",0)</f>
        <v>3.85</v>
      </c>
      <c r="N4046">
        <f>shipments[[#This Row],[Boxes]]*shipments[[#This Row],[Cost Per Box]]</f>
        <v>542.85</v>
      </c>
      <c r="O4046">
        <f>shipments[[#This Row],[Sales Amount]]-shipments[[#This Row],[Total Cost]]</f>
        <v>726.15</v>
      </c>
      <c r="P4046" s="9">
        <f>shipments[[#This Row],[Profit]]/shipments[[#This Row],[Sales Amount]]</f>
        <v>0.57222222222222219</v>
      </c>
    </row>
    <row r="4047" spans="1:16" x14ac:dyDescent="1">
      <c r="A4047" t="s">
        <v>4090</v>
      </c>
      <c r="B4047" t="s">
        <v>8045</v>
      </c>
      <c r="C4047" t="s">
        <v>8013</v>
      </c>
      <c r="D4047" t="s">
        <v>8033</v>
      </c>
      <c r="E4047" s="1">
        <v>45495</v>
      </c>
      <c r="F4047">
        <v>3514.5</v>
      </c>
      <c r="G4047">
        <v>703</v>
      </c>
      <c r="H4047" t="s">
        <v>17</v>
      </c>
      <c r="I4047" t="str">
        <f>_xlfn.XLOOKUP(shipments[[#This Row],[SPID]],people[SPID],people[Sales_person],"NA",0)</f>
        <v>Husein Augar</v>
      </c>
      <c r="J4047">
        <f>YEAR(shipments[[#This Row],[Shipdate]])</f>
        <v>2024</v>
      </c>
      <c r="K4047">
        <f>MONTH(shipments[[#This Row],[Shipdate]])</f>
        <v>7</v>
      </c>
      <c r="L4047" t="str">
        <f>TEXT(shipments[[#This Row],[Shipdate]],"mmmm")</f>
        <v>July</v>
      </c>
      <c r="M4047">
        <f>_xlfn.XLOOKUP(shipments[[#This Row],[PID]],products[PID],products[Cost_per_box],"NA",0)</f>
        <v>3.85</v>
      </c>
      <c r="N4047">
        <f>shipments[[#This Row],[Boxes]]*shipments[[#This Row],[Cost Per Box]]</f>
        <v>2706.55</v>
      </c>
      <c r="O4047">
        <f>shipments[[#This Row],[Sales Amount]]-shipments[[#This Row],[Total Cost]]</f>
        <v>807.94999999999982</v>
      </c>
      <c r="P4047" s="9">
        <f>shipments[[#This Row],[Profit]]/shipments[[#This Row],[Sales Amount]]</f>
        <v>0.22989045383411574</v>
      </c>
    </row>
    <row r="4048" spans="1:16" x14ac:dyDescent="1">
      <c r="A4048" t="s">
        <v>4091</v>
      </c>
      <c r="B4048" t="s">
        <v>8045</v>
      </c>
      <c r="C4048" t="s">
        <v>8014</v>
      </c>
      <c r="D4048" t="s">
        <v>8032</v>
      </c>
      <c r="E4048" s="1">
        <v>45293</v>
      </c>
      <c r="F4048">
        <v>742.5</v>
      </c>
      <c r="G4048">
        <v>93</v>
      </c>
      <c r="H4048" t="s">
        <v>6</v>
      </c>
      <c r="I4048" t="str">
        <f>_xlfn.XLOOKUP(shipments[[#This Row],[SPID]],people[SPID],people[Sales_person],"NA",0)</f>
        <v>Husein Augar</v>
      </c>
      <c r="J4048">
        <f>YEAR(shipments[[#This Row],[Shipdate]])</f>
        <v>2024</v>
      </c>
      <c r="K4048">
        <f>MONTH(shipments[[#This Row],[Shipdate]])</f>
        <v>1</v>
      </c>
      <c r="L4048" t="str">
        <f>TEXT(shipments[[#This Row],[Shipdate]],"mmmm")</f>
        <v>January</v>
      </c>
      <c r="M4048">
        <f>_xlfn.XLOOKUP(shipments[[#This Row],[PID]],products[PID],products[Cost_per_box],"NA",0)</f>
        <v>5.72</v>
      </c>
      <c r="N4048">
        <f>shipments[[#This Row],[Boxes]]*shipments[[#This Row],[Cost Per Box]]</f>
        <v>531.95999999999992</v>
      </c>
      <c r="O4048">
        <f>shipments[[#This Row],[Sales Amount]]-shipments[[#This Row],[Total Cost]]</f>
        <v>210.54000000000008</v>
      </c>
      <c r="P4048" s="9">
        <f>shipments[[#This Row],[Profit]]/shipments[[#This Row],[Sales Amount]]</f>
        <v>0.28355555555555567</v>
      </c>
    </row>
    <row r="4049" spans="1:16" x14ac:dyDescent="1">
      <c r="A4049" t="s">
        <v>4092</v>
      </c>
      <c r="B4049" t="s">
        <v>8045</v>
      </c>
      <c r="C4049" t="s">
        <v>8014</v>
      </c>
      <c r="D4049" t="s">
        <v>8033</v>
      </c>
      <c r="E4049" s="1">
        <v>45125</v>
      </c>
      <c r="F4049">
        <v>2083.5</v>
      </c>
      <c r="G4049">
        <v>348</v>
      </c>
      <c r="H4049" t="s">
        <v>6</v>
      </c>
      <c r="I4049" t="str">
        <f>_xlfn.XLOOKUP(shipments[[#This Row],[SPID]],people[SPID],people[Sales_person],"NA",0)</f>
        <v>Husein Augar</v>
      </c>
      <c r="J4049">
        <f>YEAR(shipments[[#This Row],[Shipdate]])</f>
        <v>2023</v>
      </c>
      <c r="K4049">
        <f>MONTH(shipments[[#This Row],[Shipdate]])</f>
        <v>7</v>
      </c>
      <c r="L4049" t="str">
        <f>TEXT(shipments[[#This Row],[Shipdate]],"mmmm")</f>
        <v>July</v>
      </c>
      <c r="M4049">
        <f>_xlfn.XLOOKUP(shipments[[#This Row],[PID]],products[PID],products[Cost_per_box],"NA",0)</f>
        <v>5.72</v>
      </c>
      <c r="N4049">
        <f>shipments[[#This Row],[Boxes]]*shipments[[#This Row],[Cost Per Box]]</f>
        <v>1990.56</v>
      </c>
      <c r="O4049">
        <f>shipments[[#This Row],[Sales Amount]]-shipments[[#This Row],[Total Cost]]</f>
        <v>92.940000000000055</v>
      </c>
      <c r="P4049" s="9">
        <f>shipments[[#This Row],[Profit]]/shipments[[#This Row],[Sales Amount]]</f>
        <v>4.4607631389488867E-2</v>
      </c>
    </row>
    <row r="4050" spans="1:16" x14ac:dyDescent="1">
      <c r="A4050" t="s">
        <v>4093</v>
      </c>
      <c r="B4050" t="s">
        <v>8045</v>
      </c>
      <c r="C4050" t="s">
        <v>8014</v>
      </c>
      <c r="D4050" t="s">
        <v>8034</v>
      </c>
      <c r="E4050" s="1">
        <v>45474</v>
      </c>
      <c r="F4050">
        <v>3181.5</v>
      </c>
      <c r="G4050">
        <v>398</v>
      </c>
      <c r="H4050" t="s">
        <v>17</v>
      </c>
      <c r="I4050" t="str">
        <f>_xlfn.XLOOKUP(shipments[[#This Row],[SPID]],people[SPID],people[Sales_person],"NA",0)</f>
        <v>Husein Augar</v>
      </c>
      <c r="J4050">
        <f>YEAR(shipments[[#This Row],[Shipdate]])</f>
        <v>2024</v>
      </c>
      <c r="K4050">
        <f>MONTH(shipments[[#This Row],[Shipdate]])</f>
        <v>7</v>
      </c>
      <c r="L4050" t="str">
        <f>TEXT(shipments[[#This Row],[Shipdate]],"mmmm")</f>
        <v>July</v>
      </c>
      <c r="M4050">
        <f>_xlfn.XLOOKUP(shipments[[#This Row],[PID]],products[PID],products[Cost_per_box],"NA",0)</f>
        <v>5.72</v>
      </c>
      <c r="N4050">
        <f>shipments[[#This Row],[Boxes]]*shipments[[#This Row],[Cost Per Box]]</f>
        <v>2276.56</v>
      </c>
      <c r="O4050">
        <f>shipments[[#This Row],[Sales Amount]]-shipments[[#This Row],[Total Cost]]</f>
        <v>904.94</v>
      </c>
      <c r="P4050" s="9">
        <f>shipments[[#This Row],[Profit]]/shipments[[#This Row],[Sales Amount]]</f>
        <v>0.28443815810152445</v>
      </c>
    </row>
    <row r="4051" spans="1:16" x14ac:dyDescent="1">
      <c r="A4051" t="s">
        <v>4094</v>
      </c>
      <c r="B4051" t="s">
        <v>8045</v>
      </c>
      <c r="C4051" t="s">
        <v>8014</v>
      </c>
      <c r="D4051" t="s">
        <v>8033</v>
      </c>
      <c r="E4051" s="1">
        <v>45483</v>
      </c>
      <c r="F4051">
        <v>6923.25</v>
      </c>
      <c r="G4051">
        <v>1385</v>
      </c>
      <c r="H4051" t="s">
        <v>17</v>
      </c>
      <c r="I4051" t="str">
        <f>_xlfn.XLOOKUP(shipments[[#This Row],[SPID]],people[SPID],people[Sales_person],"NA",0)</f>
        <v>Husein Augar</v>
      </c>
      <c r="J4051">
        <f>YEAR(shipments[[#This Row],[Shipdate]])</f>
        <v>2024</v>
      </c>
      <c r="K4051">
        <f>MONTH(shipments[[#This Row],[Shipdate]])</f>
        <v>7</v>
      </c>
      <c r="L4051" t="str">
        <f>TEXT(shipments[[#This Row],[Shipdate]],"mmmm")</f>
        <v>July</v>
      </c>
      <c r="M4051">
        <f>_xlfn.XLOOKUP(shipments[[#This Row],[PID]],products[PID],products[Cost_per_box],"NA",0)</f>
        <v>5.72</v>
      </c>
      <c r="N4051">
        <f>shipments[[#This Row],[Boxes]]*shipments[[#This Row],[Cost Per Box]]</f>
        <v>7922.2</v>
      </c>
      <c r="O4051">
        <f>shipments[[#This Row],[Sales Amount]]-shipments[[#This Row],[Total Cost]]</f>
        <v>-998.94999999999982</v>
      </c>
      <c r="P4051" s="9">
        <f>shipments[[#This Row],[Profit]]/shipments[[#This Row],[Sales Amount]]</f>
        <v>-0.14428917054851403</v>
      </c>
    </row>
    <row r="4052" spans="1:16" x14ac:dyDescent="1">
      <c r="A4052" t="s">
        <v>4095</v>
      </c>
      <c r="B4052" t="s">
        <v>8045</v>
      </c>
      <c r="C4052" t="s">
        <v>8014</v>
      </c>
      <c r="D4052" t="s">
        <v>8032</v>
      </c>
      <c r="E4052" s="1">
        <v>45259</v>
      </c>
      <c r="F4052">
        <v>330.75</v>
      </c>
      <c r="G4052">
        <v>37</v>
      </c>
      <c r="H4052" t="s">
        <v>6</v>
      </c>
      <c r="I4052" t="str">
        <f>_xlfn.XLOOKUP(shipments[[#This Row],[SPID]],people[SPID],people[Sales_person],"NA",0)</f>
        <v>Husein Augar</v>
      </c>
      <c r="J4052">
        <f>YEAR(shipments[[#This Row],[Shipdate]])</f>
        <v>2023</v>
      </c>
      <c r="K4052">
        <f>MONTH(shipments[[#This Row],[Shipdate]])</f>
        <v>11</v>
      </c>
      <c r="L4052" t="str">
        <f>TEXT(shipments[[#This Row],[Shipdate]],"mmmm")</f>
        <v>November</v>
      </c>
      <c r="M4052">
        <f>_xlfn.XLOOKUP(shipments[[#This Row],[PID]],products[PID],products[Cost_per_box],"NA",0)</f>
        <v>5.72</v>
      </c>
      <c r="N4052">
        <f>shipments[[#This Row],[Boxes]]*shipments[[#This Row],[Cost Per Box]]</f>
        <v>211.64</v>
      </c>
      <c r="O4052">
        <f>shipments[[#This Row],[Sales Amount]]-shipments[[#This Row],[Total Cost]]</f>
        <v>119.11000000000001</v>
      </c>
      <c r="P4052" s="9">
        <f>shipments[[#This Row],[Profit]]/shipments[[#This Row],[Sales Amount]]</f>
        <v>0.36012093726379446</v>
      </c>
    </row>
    <row r="4053" spans="1:16" x14ac:dyDescent="1">
      <c r="A4053" t="s">
        <v>4096</v>
      </c>
      <c r="B4053" t="s">
        <v>8045</v>
      </c>
      <c r="C4053" t="s">
        <v>8014</v>
      </c>
      <c r="D4053" t="s">
        <v>8036</v>
      </c>
      <c r="E4053" s="1">
        <v>45156</v>
      </c>
      <c r="F4053">
        <v>2288.25</v>
      </c>
      <c r="G4053">
        <v>327</v>
      </c>
      <c r="H4053" t="s">
        <v>6</v>
      </c>
      <c r="I4053" t="str">
        <f>_xlfn.XLOOKUP(shipments[[#This Row],[SPID]],people[SPID],people[Sales_person],"NA",0)</f>
        <v>Husein Augar</v>
      </c>
      <c r="J4053">
        <f>YEAR(shipments[[#This Row],[Shipdate]])</f>
        <v>2023</v>
      </c>
      <c r="K4053">
        <f>MONTH(shipments[[#This Row],[Shipdate]])</f>
        <v>8</v>
      </c>
      <c r="L4053" t="str">
        <f>TEXT(shipments[[#This Row],[Shipdate]],"mmmm")</f>
        <v>August</v>
      </c>
      <c r="M4053">
        <f>_xlfn.XLOOKUP(shipments[[#This Row],[PID]],products[PID],products[Cost_per_box],"NA",0)</f>
        <v>5.72</v>
      </c>
      <c r="N4053">
        <f>shipments[[#This Row],[Boxes]]*shipments[[#This Row],[Cost Per Box]]</f>
        <v>1870.4399999999998</v>
      </c>
      <c r="O4053">
        <f>shipments[[#This Row],[Sales Amount]]-shipments[[#This Row],[Total Cost]]</f>
        <v>417.81000000000017</v>
      </c>
      <c r="P4053" s="9">
        <f>shipments[[#This Row],[Profit]]/shipments[[#This Row],[Sales Amount]]</f>
        <v>0.18258931497869557</v>
      </c>
    </row>
    <row r="4054" spans="1:16" x14ac:dyDescent="1">
      <c r="A4054" t="s">
        <v>4097</v>
      </c>
      <c r="B4054" t="s">
        <v>8045</v>
      </c>
      <c r="C4054" t="s">
        <v>8014</v>
      </c>
      <c r="D4054" t="s">
        <v>8036</v>
      </c>
      <c r="E4054" s="1">
        <v>44985</v>
      </c>
      <c r="F4054">
        <v>2409.75</v>
      </c>
      <c r="G4054">
        <v>402</v>
      </c>
      <c r="H4054" t="s">
        <v>6</v>
      </c>
      <c r="I4054" t="str">
        <f>_xlfn.XLOOKUP(shipments[[#This Row],[SPID]],people[SPID],people[Sales_person],"NA",0)</f>
        <v>Husein Augar</v>
      </c>
      <c r="J4054">
        <f>YEAR(shipments[[#This Row],[Shipdate]])</f>
        <v>2023</v>
      </c>
      <c r="K4054">
        <f>MONTH(shipments[[#This Row],[Shipdate]])</f>
        <v>2</v>
      </c>
      <c r="L4054" t="str">
        <f>TEXT(shipments[[#This Row],[Shipdate]],"mmmm")</f>
        <v>February</v>
      </c>
      <c r="M4054">
        <f>_xlfn.XLOOKUP(shipments[[#This Row],[PID]],products[PID],products[Cost_per_box],"NA",0)</f>
        <v>5.72</v>
      </c>
      <c r="N4054">
        <f>shipments[[#This Row],[Boxes]]*shipments[[#This Row],[Cost Per Box]]</f>
        <v>2299.44</v>
      </c>
      <c r="O4054">
        <f>shipments[[#This Row],[Sales Amount]]-shipments[[#This Row],[Total Cost]]</f>
        <v>110.30999999999995</v>
      </c>
      <c r="P4054" s="9">
        <f>shipments[[#This Row],[Profit]]/shipments[[#This Row],[Sales Amount]]</f>
        <v>4.5776532835356341E-2</v>
      </c>
    </row>
    <row r="4055" spans="1:16" x14ac:dyDescent="1">
      <c r="A4055" t="s">
        <v>4098</v>
      </c>
      <c r="B4055" t="s">
        <v>8045</v>
      </c>
      <c r="C4055" t="s">
        <v>8015</v>
      </c>
      <c r="D4055" t="s">
        <v>8033</v>
      </c>
      <c r="E4055" s="1">
        <v>44977</v>
      </c>
      <c r="F4055">
        <v>5757.75</v>
      </c>
      <c r="G4055">
        <v>240</v>
      </c>
      <c r="H4055" t="s">
        <v>6</v>
      </c>
      <c r="I4055" t="str">
        <f>_xlfn.XLOOKUP(shipments[[#This Row],[SPID]],people[SPID],people[Sales_person],"NA",0)</f>
        <v>Husein Augar</v>
      </c>
      <c r="J4055">
        <f>YEAR(shipments[[#This Row],[Shipdate]])</f>
        <v>2023</v>
      </c>
      <c r="K4055">
        <f>MONTH(shipments[[#This Row],[Shipdate]])</f>
        <v>2</v>
      </c>
      <c r="L4055" t="str">
        <f>TEXT(shipments[[#This Row],[Shipdate]],"mmmm")</f>
        <v>February</v>
      </c>
      <c r="M4055">
        <f>_xlfn.XLOOKUP(shipments[[#This Row],[PID]],products[PID],products[Cost_per_box],"NA",0)</f>
        <v>6.31</v>
      </c>
      <c r="N4055">
        <f>shipments[[#This Row],[Boxes]]*shipments[[#This Row],[Cost Per Box]]</f>
        <v>1514.3999999999999</v>
      </c>
      <c r="O4055">
        <f>shipments[[#This Row],[Sales Amount]]-shipments[[#This Row],[Total Cost]]</f>
        <v>4243.3500000000004</v>
      </c>
      <c r="P4055" s="9">
        <f>shipments[[#This Row],[Profit]]/shipments[[#This Row],[Sales Amount]]</f>
        <v>0.73698059137684002</v>
      </c>
    </row>
    <row r="4056" spans="1:16" x14ac:dyDescent="1">
      <c r="A4056" t="s">
        <v>4099</v>
      </c>
      <c r="B4056" t="s">
        <v>8045</v>
      </c>
      <c r="C4056" t="s">
        <v>8016</v>
      </c>
      <c r="D4056" t="s">
        <v>8037</v>
      </c>
      <c r="E4056" s="1">
        <v>45373</v>
      </c>
      <c r="F4056">
        <v>5499</v>
      </c>
      <c r="G4056">
        <v>220</v>
      </c>
      <c r="H4056" t="s">
        <v>6</v>
      </c>
      <c r="I4056" t="str">
        <f>_xlfn.XLOOKUP(shipments[[#This Row],[SPID]],people[SPID],people[Sales_person],"NA",0)</f>
        <v>Husein Augar</v>
      </c>
      <c r="J4056">
        <f>YEAR(shipments[[#This Row],[Shipdate]])</f>
        <v>2024</v>
      </c>
      <c r="K4056">
        <f>MONTH(shipments[[#This Row],[Shipdate]])</f>
        <v>3</v>
      </c>
      <c r="L4056" t="str">
        <f>TEXT(shipments[[#This Row],[Shipdate]],"mmmm")</f>
        <v>March</v>
      </c>
      <c r="M4056">
        <f>_xlfn.XLOOKUP(shipments[[#This Row],[PID]],products[PID],products[Cost_per_box],"NA",0)</f>
        <v>9.94</v>
      </c>
      <c r="N4056">
        <f>shipments[[#This Row],[Boxes]]*shipments[[#This Row],[Cost Per Box]]</f>
        <v>2186.7999999999997</v>
      </c>
      <c r="O4056">
        <f>shipments[[#This Row],[Sales Amount]]-shipments[[#This Row],[Total Cost]]</f>
        <v>3312.2000000000003</v>
      </c>
      <c r="P4056" s="9">
        <f>shipments[[#This Row],[Profit]]/shipments[[#This Row],[Sales Amount]]</f>
        <v>0.60232769594471725</v>
      </c>
    </row>
    <row r="4057" spans="1:16" x14ac:dyDescent="1">
      <c r="A4057" t="s">
        <v>4100</v>
      </c>
      <c r="B4057" t="s">
        <v>8045</v>
      </c>
      <c r="C4057" t="s">
        <v>8016</v>
      </c>
      <c r="D4057" t="s">
        <v>8037</v>
      </c>
      <c r="E4057" s="1">
        <v>44971</v>
      </c>
      <c r="F4057">
        <v>5618.25</v>
      </c>
      <c r="G4057">
        <v>201</v>
      </c>
      <c r="H4057" t="s">
        <v>6</v>
      </c>
      <c r="I4057" t="str">
        <f>_xlfn.XLOOKUP(shipments[[#This Row],[SPID]],people[SPID],people[Sales_person],"NA",0)</f>
        <v>Husein Augar</v>
      </c>
      <c r="J4057">
        <f>YEAR(shipments[[#This Row],[Shipdate]])</f>
        <v>2023</v>
      </c>
      <c r="K4057">
        <f>MONTH(shipments[[#This Row],[Shipdate]])</f>
        <v>2</v>
      </c>
      <c r="L4057" t="str">
        <f>TEXT(shipments[[#This Row],[Shipdate]],"mmmm")</f>
        <v>February</v>
      </c>
      <c r="M4057">
        <f>_xlfn.XLOOKUP(shipments[[#This Row],[PID]],products[PID],products[Cost_per_box],"NA",0)</f>
        <v>9.94</v>
      </c>
      <c r="N4057">
        <f>shipments[[#This Row],[Boxes]]*shipments[[#This Row],[Cost Per Box]]</f>
        <v>1997.9399999999998</v>
      </c>
      <c r="O4057">
        <f>shipments[[#This Row],[Sales Amount]]-shipments[[#This Row],[Total Cost]]</f>
        <v>3620.3100000000004</v>
      </c>
      <c r="P4057" s="9">
        <f>shipments[[#This Row],[Profit]]/shipments[[#This Row],[Sales Amount]]</f>
        <v>0.64438392737952221</v>
      </c>
    </row>
    <row r="4058" spans="1:16" x14ac:dyDescent="1">
      <c r="A4058" t="s">
        <v>4101</v>
      </c>
      <c r="B4058" t="s">
        <v>8045</v>
      </c>
      <c r="C4058" t="s">
        <v>8016</v>
      </c>
      <c r="D4058" t="s">
        <v>8032</v>
      </c>
      <c r="E4058" s="1">
        <v>45246</v>
      </c>
      <c r="F4058">
        <v>5067</v>
      </c>
      <c r="G4058">
        <v>195</v>
      </c>
      <c r="H4058" t="s">
        <v>6</v>
      </c>
      <c r="I4058" t="str">
        <f>_xlfn.XLOOKUP(shipments[[#This Row],[SPID]],people[SPID],people[Sales_person],"NA",0)</f>
        <v>Husein Augar</v>
      </c>
      <c r="J4058">
        <f>YEAR(shipments[[#This Row],[Shipdate]])</f>
        <v>2023</v>
      </c>
      <c r="K4058">
        <f>MONTH(shipments[[#This Row],[Shipdate]])</f>
        <v>11</v>
      </c>
      <c r="L4058" t="str">
        <f>TEXT(shipments[[#This Row],[Shipdate]],"mmmm")</f>
        <v>November</v>
      </c>
      <c r="M4058">
        <f>_xlfn.XLOOKUP(shipments[[#This Row],[PID]],products[PID],products[Cost_per_box],"NA",0)</f>
        <v>9.94</v>
      </c>
      <c r="N4058">
        <f>shipments[[#This Row],[Boxes]]*shipments[[#This Row],[Cost Per Box]]</f>
        <v>1938.3</v>
      </c>
      <c r="O4058">
        <f>shipments[[#This Row],[Sales Amount]]-shipments[[#This Row],[Total Cost]]</f>
        <v>3128.7</v>
      </c>
      <c r="P4058" s="9">
        <f>shipments[[#This Row],[Profit]]/shipments[[#This Row],[Sales Amount]]</f>
        <v>0.61746595618709288</v>
      </c>
    </row>
    <row r="4059" spans="1:16" x14ac:dyDescent="1">
      <c r="A4059" t="s">
        <v>4102</v>
      </c>
      <c r="B4059" t="s">
        <v>8045</v>
      </c>
      <c r="C4059" t="s">
        <v>8017</v>
      </c>
      <c r="D4059" t="s">
        <v>8032</v>
      </c>
      <c r="E4059" s="1">
        <v>45177</v>
      </c>
      <c r="F4059">
        <v>11947.5</v>
      </c>
      <c r="G4059">
        <v>544</v>
      </c>
      <c r="H4059" t="s">
        <v>6</v>
      </c>
      <c r="I4059" t="str">
        <f>_xlfn.XLOOKUP(shipments[[#This Row],[SPID]],people[SPID],people[Sales_person],"NA",0)</f>
        <v>Husein Augar</v>
      </c>
      <c r="J4059">
        <f>YEAR(shipments[[#This Row],[Shipdate]])</f>
        <v>2023</v>
      </c>
      <c r="K4059">
        <f>MONTH(shipments[[#This Row],[Shipdate]])</f>
        <v>9</v>
      </c>
      <c r="L4059" t="str">
        <f>TEXT(shipments[[#This Row],[Shipdate]],"mmmm")</f>
        <v>September</v>
      </c>
      <c r="M4059">
        <f>_xlfn.XLOOKUP(shipments[[#This Row],[PID]],products[PID],products[Cost_per_box],"NA",0)</f>
        <v>7.73</v>
      </c>
      <c r="N4059">
        <f>shipments[[#This Row],[Boxes]]*shipments[[#This Row],[Cost Per Box]]</f>
        <v>4205.12</v>
      </c>
      <c r="O4059">
        <f>shipments[[#This Row],[Sales Amount]]-shipments[[#This Row],[Total Cost]]</f>
        <v>7742.38</v>
      </c>
      <c r="P4059" s="9">
        <f>shipments[[#This Row],[Profit]]/shipments[[#This Row],[Sales Amount]]</f>
        <v>0.64803347980749115</v>
      </c>
    </row>
    <row r="4060" spans="1:16" x14ac:dyDescent="1">
      <c r="A4060" t="s">
        <v>4103</v>
      </c>
      <c r="B4060" t="s">
        <v>8045</v>
      </c>
      <c r="C4060" t="s">
        <v>8017</v>
      </c>
      <c r="D4060" t="s">
        <v>8037</v>
      </c>
      <c r="E4060" s="1">
        <v>45317</v>
      </c>
      <c r="F4060">
        <v>10102.5</v>
      </c>
      <c r="G4060">
        <v>506</v>
      </c>
      <c r="H4060" t="s">
        <v>6</v>
      </c>
      <c r="I4060" t="str">
        <f>_xlfn.XLOOKUP(shipments[[#This Row],[SPID]],people[SPID],people[Sales_person],"NA",0)</f>
        <v>Husein Augar</v>
      </c>
      <c r="J4060">
        <f>YEAR(shipments[[#This Row],[Shipdate]])</f>
        <v>2024</v>
      </c>
      <c r="K4060">
        <f>MONTH(shipments[[#This Row],[Shipdate]])</f>
        <v>1</v>
      </c>
      <c r="L4060" t="str">
        <f>TEXT(shipments[[#This Row],[Shipdate]],"mmmm")</f>
        <v>January</v>
      </c>
      <c r="M4060">
        <f>_xlfn.XLOOKUP(shipments[[#This Row],[PID]],products[PID],products[Cost_per_box],"NA",0)</f>
        <v>7.73</v>
      </c>
      <c r="N4060">
        <f>shipments[[#This Row],[Boxes]]*shipments[[#This Row],[Cost Per Box]]</f>
        <v>3911.38</v>
      </c>
      <c r="O4060">
        <f>shipments[[#This Row],[Sales Amount]]-shipments[[#This Row],[Total Cost]]</f>
        <v>6191.12</v>
      </c>
      <c r="P4060" s="9">
        <f>shipments[[#This Row],[Profit]]/shipments[[#This Row],[Sales Amount]]</f>
        <v>0.61283048750309332</v>
      </c>
    </row>
    <row r="4061" spans="1:16" x14ac:dyDescent="1">
      <c r="A4061" t="s">
        <v>4104</v>
      </c>
      <c r="B4061" t="s">
        <v>8045</v>
      </c>
      <c r="C4061" t="s">
        <v>8017</v>
      </c>
      <c r="D4061" t="s">
        <v>8035</v>
      </c>
      <c r="E4061" s="1">
        <v>44995</v>
      </c>
      <c r="F4061">
        <v>7134.75</v>
      </c>
      <c r="G4061">
        <v>325</v>
      </c>
      <c r="H4061" t="s">
        <v>6</v>
      </c>
      <c r="I4061" t="str">
        <f>_xlfn.XLOOKUP(shipments[[#This Row],[SPID]],people[SPID],people[Sales_person],"NA",0)</f>
        <v>Husein Augar</v>
      </c>
      <c r="J4061">
        <f>YEAR(shipments[[#This Row],[Shipdate]])</f>
        <v>2023</v>
      </c>
      <c r="K4061">
        <f>MONTH(shipments[[#This Row],[Shipdate]])</f>
        <v>3</v>
      </c>
      <c r="L4061" t="str">
        <f>TEXT(shipments[[#This Row],[Shipdate]],"mmmm")</f>
        <v>March</v>
      </c>
      <c r="M4061">
        <f>_xlfn.XLOOKUP(shipments[[#This Row],[PID]],products[PID],products[Cost_per_box],"NA",0)</f>
        <v>7.73</v>
      </c>
      <c r="N4061">
        <f>shipments[[#This Row],[Boxes]]*shipments[[#This Row],[Cost Per Box]]</f>
        <v>2512.25</v>
      </c>
      <c r="O4061">
        <f>shipments[[#This Row],[Sales Amount]]-shipments[[#This Row],[Total Cost]]</f>
        <v>4622.5</v>
      </c>
      <c r="P4061" s="9">
        <f>shipments[[#This Row],[Profit]]/shipments[[#This Row],[Sales Amount]]</f>
        <v>0.64788534987210489</v>
      </c>
    </row>
    <row r="4062" spans="1:16" x14ac:dyDescent="1">
      <c r="A4062" t="s">
        <v>4105</v>
      </c>
      <c r="B4062" t="s">
        <v>8045</v>
      </c>
      <c r="C4062" t="s">
        <v>8017</v>
      </c>
      <c r="D4062" t="s">
        <v>8036</v>
      </c>
      <c r="E4062" s="1">
        <v>45177</v>
      </c>
      <c r="F4062">
        <v>9787.5</v>
      </c>
      <c r="G4062">
        <v>445</v>
      </c>
      <c r="H4062" t="s">
        <v>6</v>
      </c>
      <c r="I4062" t="str">
        <f>_xlfn.XLOOKUP(shipments[[#This Row],[SPID]],people[SPID],people[Sales_person],"NA",0)</f>
        <v>Husein Augar</v>
      </c>
      <c r="J4062">
        <f>YEAR(shipments[[#This Row],[Shipdate]])</f>
        <v>2023</v>
      </c>
      <c r="K4062">
        <f>MONTH(shipments[[#This Row],[Shipdate]])</f>
        <v>9</v>
      </c>
      <c r="L4062" t="str">
        <f>TEXT(shipments[[#This Row],[Shipdate]],"mmmm")</f>
        <v>September</v>
      </c>
      <c r="M4062">
        <f>_xlfn.XLOOKUP(shipments[[#This Row],[PID]],products[PID],products[Cost_per_box],"NA",0)</f>
        <v>7.73</v>
      </c>
      <c r="N4062">
        <f>shipments[[#This Row],[Boxes]]*shipments[[#This Row],[Cost Per Box]]</f>
        <v>3439.8500000000004</v>
      </c>
      <c r="O4062">
        <f>shipments[[#This Row],[Sales Amount]]-shipments[[#This Row],[Total Cost]]</f>
        <v>6347.65</v>
      </c>
      <c r="P4062" s="9">
        <f>shipments[[#This Row],[Profit]]/shipments[[#This Row],[Sales Amount]]</f>
        <v>0.64854661558109827</v>
      </c>
    </row>
    <row r="4063" spans="1:16" x14ac:dyDescent="1">
      <c r="A4063" t="s">
        <v>4106</v>
      </c>
      <c r="B4063" t="s">
        <v>8045</v>
      </c>
      <c r="C4063" t="s">
        <v>8018</v>
      </c>
      <c r="D4063" t="s">
        <v>8034</v>
      </c>
      <c r="E4063" s="1">
        <v>45455</v>
      </c>
      <c r="F4063">
        <v>4662</v>
      </c>
      <c r="G4063">
        <v>222</v>
      </c>
      <c r="H4063" t="s">
        <v>6</v>
      </c>
      <c r="I4063" t="str">
        <f>_xlfn.XLOOKUP(shipments[[#This Row],[SPID]],people[SPID],people[Sales_person],"NA",0)</f>
        <v>Husein Augar</v>
      </c>
      <c r="J4063">
        <f>YEAR(shipments[[#This Row],[Shipdate]])</f>
        <v>2024</v>
      </c>
      <c r="K4063">
        <f>MONTH(shipments[[#This Row],[Shipdate]])</f>
        <v>6</v>
      </c>
      <c r="L4063" t="str">
        <f>TEXT(shipments[[#This Row],[Shipdate]],"mmmm")</f>
        <v>June</v>
      </c>
      <c r="M4063">
        <f>_xlfn.XLOOKUP(shipments[[#This Row],[PID]],products[PID],products[Cost_per_box],"NA",0)</f>
        <v>3.68</v>
      </c>
      <c r="N4063">
        <f>shipments[[#This Row],[Boxes]]*shipments[[#This Row],[Cost Per Box]]</f>
        <v>816.96</v>
      </c>
      <c r="O4063">
        <f>shipments[[#This Row],[Sales Amount]]-shipments[[#This Row],[Total Cost]]</f>
        <v>3845.04</v>
      </c>
      <c r="P4063" s="9">
        <f>shipments[[#This Row],[Profit]]/shipments[[#This Row],[Sales Amount]]</f>
        <v>0.82476190476190481</v>
      </c>
    </row>
    <row r="4064" spans="1:16" x14ac:dyDescent="1">
      <c r="A4064" t="s">
        <v>4107</v>
      </c>
      <c r="B4064" t="s">
        <v>8045</v>
      </c>
      <c r="C4064" t="s">
        <v>8018</v>
      </c>
      <c r="D4064" t="s">
        <v>8035</v>
      </c>
      <c r="E4064" s="1">
        <v>44960</v>
      </c>
      <c r="F4064">
        <v>9954</v>
      </c>
      <c r="G4064">
        <v>433</v>
      </c>
      <c r="H4064" t="s">
        <v>6</v>
      </c>
      <c r="I4064" t="str">
        <f>_xlfn.XLOOKUP(shipments[[#This Row],[SPID]],people[SPID],people[Sales_person],"NA",0)</f>
        <v>Husein Augar</v>
      </c>
      <c r="J4064">
        <f>YEAR(shipments[[#This Row],[Shipdate]])</f>
        <v>2023</v>
      </c>
      <c r="K4064">
        <f>MONTH(shipments[[#This Row],[Shipdate]])</f>
        <v>2</v>
      </c>
      <c r="L4064" t="str">
        <f>TEXT(shipments[[#This Row],[Shipdate]],"mmmm")</f>
        <v>February</v>
      </c>
      <c r="M4064">
        <f>_xlfn.XLOOKUP(shipments[[#This Row],[PID]],products[PID],products[Cost_per_box],"NA",0)</f>
        <v>3.68</v>
      </c>
      <c r="N4064">
        <f>shipments[[#This Row],[Boxes]]*shipments[[#This Row],[Cost Per Box]]</f>
        <v>1593.44</v>
      </c>
      <c r="O4064">
        <f>shipments[[#This Row],[Sales Amount]]-shipments[[#This Row],[Total Cost]]</f>
        <v>8360.56</v>
      </c>
      <c r="P4064" s="9">
        <f>shipments[[#This Row],[Profit]]/shipments[[#This Row],[Sales Amount]]</f>
        <v>0.83991963029937711</v>
      </c>
    </row>
    <row r="4065" spans="1:16" x14ac:dyDescent="1">
      <c r="A4065" t="s">
        <v>4108</v>
      </c>
      <c r="B4065" t="s">
        <v>8045</v>
      </c>
      <c r="C4065" t="s">
        <v>8019</v>
      </c>
      <c r="D4065" t="s">
        <v>8033</v>
      </c>
      <c r="E4065" s="1">
        <v>45341</v>
      </c>
      <c r="F4065">
        <v>1719</v>
      </c>
      <c r="G4065">
        <v>115</v>
      </c>
      <c r="H4065" t="s">
        <v>6</v>
      </c>
      <c r="I4065" t="str">
        <f>_xlfn.XLOOKUP(shipments[[#This Row],[SPID]],people[SPID],people[Sales_person],"NA",0)</f>
        <v>Husein Augar</v>
      </c>
      <c r="J4065">
        <f>YEAR(shipments[[#This Row],[Shipdate]])</f>
        <v>2024</v>
      </c>
      <c r="K4065">
        <f>MONTH(shipments[[#This Row],[Shipdate]])</f>
        <v>2</v>
      </c>
      <c r="L4065" t="str">
        <f>TEXT(shipments[[#This Row],[Shipdate]],"mmmm")</f>
        <v>February</v>
      </c>
      <c r="M4065">
        <f>_xlfn.XLOOKUP(shipments[[#This Row],[PID]],products[PID],products[Cost_per_box],"NA",0)</f>
        <v>8.2200000000000006</v>
      </c>
      <c r="N4065">
        <f>shipments[[#This Row],[Boxes]]*shipments[[#This Row],[Cost Per Box]]</f>
        <v>945.30000000000007</v>
      </c>
      <c r="O4065">
        <f>shipments[[#This Row],[Sales Amount]]-shipments[[#This Row],[Total Cost]]</f>
        <v>773.69999999999993</v>
      </c>
      <c r="P4065" s="9">
        <f>shipments[[#This Row],[Profit]]/shipments[[#This Row],[Sales Amount]]</f>
        <v>0.45008726003490396</v>
      </c>
    </row>
    <row r="4066" spans="1:16" x14ac:dyDescent="1">
      <c r="A4066" t="s">
        <v>4109</v>
      </c>
      <c r="B4066" t="s">
        <v>8045</v>
      </c>
      <c r="C4066" t="s">
        <v>8019</v>
      </c>
      <c r="D4066" t="s">
        <v>8037</v>
      </c>
      <c r="E4066" s="1">
        <v>45517</v>
      </c>
      <c r="F4066">
        <v>12132</v>
      </c>
      <c r="G4066">
        <v>809</v>
      </c>
      <c r="H4066" t="s">
        <v>17</v>
      </c>
      <c r="I4066" t="str">
        <f>_xlfn.XLOOKUP(shipments[[#This Row],[SPID]],people[SPID],people[Sales_person],"NA",0)</f>
        <v>Husein Augar</v>
      </c>
      <c r="J4066">
        <f>YEAR(shipments[[#This Row],[Shipdate]])</f>
        <v>2024</v>
      </c>
      <c r="K4066">
        <f>MONTH(shipments[[#This Row],[Shipdate]])</f>
        <v>8</v>
      </c>
      <c r="L4066" t="str">
        <f>TEXT(shipments[[#This Row],[Shipdate]],"mmmm")</f>
        <v>August</v>
      </c>
      <c r="M4066">
        <f>_xlfn.XLOOKUP(shipments[[#This Row],[PID]],products[PID],products[Cost_per_box],"NA",0)</f>
        <v>8.2200000000000006</v>
      </c>
      <c r="N4066">
        <f>shipments[[#This Row],[Boxes]]*shipments[[#This Row],[Cost Per Box]]</f>
        <v>6649.9800000000005</v>
      </c>
      <c r="O4066">
        <f>shipments[[#This Row],[Sales Amount]]-shipments[[#This Row],[Total Cost]]</f>
        <v>5482.0199999999995</v>
      </c>
      <c r="P4066" s="9">
        <f>shipments[[#This Row],[Profit]]/shipments[[#This Row],[Sales Amount]]</f>
        <v>0.45186449060336298</v>
      </c>
    </row>
    <row r="4067" spans="1:16" x14ac:dyDescent="1">
      <c r="A4067" t="s">
        <v>4110</v>
      </c>
      <c r="B4067" t="s">
        <v>8045</v>
      </c>
      <c r="C4067" t="s">
        <v>8019</v>
      </c>
      <c r="D4067" t="s">
        <v>8033</v>
      </c>
      <c r="E4067" s="1">
        <v>44951</v>
      </c>
      <c r="F4067">
        <v>18801</v>
      </c>
      <c r="G4067">
        <v>1567</v>
      </c>
      <c r="H4067" t="s">
        <v>6</v>
      </c>
      <c r="I4067" t="str">
        <f>_xlfn.XLOOKUP(shipments[[#This Row],[SPID]],people[SPID],people[Sales_person],"NA",0)</f>
        <v>Husein Augar</v>
      </c>
      <c r="J4067">
        <f>YEAR(shipments[[#This Row],[Shipdate]])</f>
        <v>2023</v>
      </c>
      <c r="K4067">
        <f>MONTH(shipments[[#This Row],[Shipdate]])</f>
        <v>1</v>
      </c>
      <c r="L4067" t="str">
        <f>TEXT(shipments[[#This Row],[Shipdate]],"mmmm")</f>
        <v>January</v>
      </c>
      <c r="M4067">
        <f>_xlfn.XLOOKUP(shipments[[#This Row],[PID]],products[PID],products[Cost_per_box],"NA",0)</f>
        <v>8.2200000000000006</v>
      </c>
      <c r="N4067">
        <f>shipments[[#This Row],[Boxes]]*shipments[[#This Row],[Cost Per Box]]</f>
        <v>12880.740000000002</v>
      </c>
      <c r="O4067">
        <f>shipments[[#This Row],[Sales Amount]]-shipments[[#This Row],[Total Cost]]</f>
        <v>5920.2599999999984</v>
      </c>
      <c r="P4067" s="9">
        <f>shipments[[#This Row],[Profit]]/shipments[[#This Row],[Sales Amount]]</f>
        <v>0.31489069730333485</v>
      </c>
    </row>
    <row r="4068" spans="1:16" x14ac:dyDescent="1">
      <c r="A4068" t="s">
        <v>4111</v>
      </c>
      <c r="B4068" t="s">
        <v>8045</v>
      </c>
      <c r="C4068" t="s">
        <v>8021</v>
      </c>
      <c r="D4068" t="s">
        <v>8036</v>
      </c>
      <c r="E4068" s="1">
        <v>45075</v>
      </c>
      <c r="F4068">
        <v>5026.5</v>
      </c>
      <c r="G4068">
        <v>296</v>
      </c>
      <c r="H4068" t="s">
        <v>6</v>
      </c>
      <c r="I4068" t="str">
        <f>_xlfn.XLOOKUP(shipments[[#This Row],[SPID]],people[SPID],people[Sales_person],"NA",0)</f>
        <v>Husein Augar</v>
      </c>
      <c r="J4068">
        <f>YEAR(shipments[[#This Row],[Shipdate]])</f>
        <v>2023</v>
      </c>
      <c r="K4068">
        <f>MONTH(shipments[[#This Row],[Shipdate]])</f>
        <v>5</v>
      </c>
      <c r="L4068" t="str">
        <f>TEXT(shipments[[#This Row],[Shipdate]],"mmmm")</f>
        <v>May</v>
      </c>
      <c r="M4068">
        <f>_xlfn.XLOOKUP(shipments[[#This Row],[PID]],products[PID],products[Cost_per_box],"NA",0)</f>
        <v>4.74</v>
      </c>
      <c r="N4068">
        <f>shipments[[#This Row],[Boxes]]*shipments[[#This Row],[Cost Per Box]]</f>
        <v>1403.04</v>
      </c>
      <c r="O4068">
        <f>shipments[[#This Row],[Sales Amount]]-shipments[[#This Row],[Total Cost]]</f>
        <v>3623.46</v>
      </c>
      <c r="P4068" s="9">
        <f>shipments[[#This Row],[Profit]]/shipments[[#This Row],[Sales Amount]]</f>
        <v>0.72087138167711129</v>
      </c>
    </row>
    <row r="4069" spans="1:16" x14ac:dyDescent="1">
      <c r="A4069" t="s">
        <v>4112</v>
      </c>
      <c r="B4069" t="s">
        <v>8045</v>
      </c>
      <c r="C4069" t="s">
        <v>8021</v>
      </c>
      <c r="D4069" t="s">
        <v>8037</v>
      </c>
      <c r="E4069" s="1">
        <v>45295</v>
      </c>
      <c r="F4069">
        <v>9609.75</v>
      </c>
      <c r="G4069">
        <v>687</v>
      </c>
      <c r="H4069" t="s">
        <v>6</v>
      </c>
      <c r="I4069" t="str">
        <f>_xlfn.XLOOKUP(shipments[[#This Row],[SPID]],people[SPID],people[Sales_person],"NA",0)</f>
        <v>Husein Augar</v>
      </c>
      <c r="J4069">
        <f>YEAR(shipments[[#This Row],[Shipdate]])</f>
        <v>2024</v>
      </c>
      <c r="K4069">
        <f>MONTH(shipments[[#This Row],[Shipdate]])</f>
        <v>1</v>
      </c>
      <c r="L4069" t="str">
        <f>TEXT(shipments[[#This Row],[Shipdate]],"mmmm")</f>
        <v>January</v>
      </c>
      <c r="M4069">
        <f>_xlfn.XLOOKUP(shipments[[#This Row],[PID]],products[PID],products[Cost_per_box],"NA",0)</f>
        <v>4.74</v>
      </c>
      <c r="N4069">
        <f>shipments[[#This Row],[Boxes]]*shipments[[#This Row],[Cost Per Box]]</f>
        <v>3256.38</v>
      </c>
      <c r="O4069">
        <f>shipments[[#This Row],[Sales Amount]]-shipments[[#This Row],[Total Cost]]</f>
        <v>6353.37</v>
      </c>
      <c r="P4069" s="9">
        <f>shipments[[#This Row],[Profit]]/shipments[[#This Row],[Sales Amount]]</f>
        <v>0.66113790681339268</v>
      </c>
    </row>
    <row r="4070" spans="1:16" x14ac:dyDescent="1">
      <c r="A4070" t="s">
        <v>4113</v>
      </c>
      <c r="B4070" t="s">
        <v>8045</v>
      </c>
      <c r="C4070" t="s">
        <v>8021</v>
      </c>
      <c r="D4070" t="s">
        <v>8032</v>
      </c>
      <c r="E4070" s="1">
        <v>45490</v>
      </c>
      <c r="F4070">
        <v>7119</v>
      </c>
      <c r="G4070">
        <v>419</v>
      </c>
      <c r="H4070" t="s">
        <v>17</v>
      </c>
      <c r="I4070" t="str">
        <f>_xlfn.XLOOKUP(shipments[[#This Row],[SPID]],people[SPID],people[Sales_person],"NA",0)</f>
        <v>Husein Augar</v>
      </c>
      <c r="J4070">
        <f>YEAR(shipments[[#This Row],[Shipdate]])</f>
        <v>2024</v>
      </c>
      <c r="K4070">
        <f>MONTH(shipments[[#This Row],[Shipdate]])</f>
        <v>7</v>
      </c>
      <c r="L4070" t="str">
        <f>TEXT(shipments[[#This Row],[Shipdate]],"mmmm")</f>
        <v>July</v>
      </c>
      <c r="M4070">
        <f>_xlfn.XLOOKUP(shipments[[#This Row],[PID]],products[PID],products[Cost_per_box],"NA",0)</f>
        <v>4.74</v>
      </c>
      <c r="N4070">
        <f>shipments[[#This Row],[Boxes]]*shipments[[#This Row],[Cost Per Box]]</f>
        <v>1986.0600000000002</v>
      </c>
      <c r="O4070">
        <f>shipments[[#This Row],[Sales Amount]]-shipments[[#This Row],[Total Cost]]</f>
        <v>5132.9399999999996</v>
      </c>
      <c r="P4070" s="9">
        <f>shipments[[#This Row],[Profit]]/shipments[[#This Row],[Sales Amount]]</f>
        <v>0.72101980615254946</v>
      </c>
    </row>
    <row r="4071" spans="1:16" x14ac:dyDescent="1">
      <c r="A4071" t="s">
        <v>4114</v>
      </c>
      <c r="B4071" t="s">
        <v>8045</v>
      </c>
      <c r="C4071" t="s">
        <v>8021</v>
      </c>
      <c r="D4071" t="s">
        <v>8037</v>
      </c>
      <c r="E4071" s="1">
        <v>45329</v>
      </c>
      <c r="F4071">
        <v>10932.75</v>
      </c>
      <c r="G4071">
        <v>684</v>
      </c>
      <c r="H4071" t="s">
        <v>6</v>
      </c>
      <c r="I4071" t="str">
        <f>_xlfn.XLOOKUP(shipments[[#This Row],[SPID]],people[SPID],people[Sales_person],"NA",0)</f>
        <v>Husein Augar</v>
      </c>
      <c r="J4071">
        <f>YEAR(shipments[[#This Row],[Shipdate]])</f>
        <v>2024</v>
      </c>
      <c r="K4071">
        <f>MONTH(shipments[[#This Row],[Shipdate]])</f>
        <v>2</v>
      </c>
      <c r="L4071" t="str">
        <f>TEXT(shipments[[#This Row],[Shipdate]],"mmmm")</f>
        <v>February</v>
      </c>
      <c r="M4071">
        <f>_xlfn.XLOOKUP(shipments[[#This Row],[PID]],products[PID],products[Cost_per_box],"NA",0)</f>
        <v>4.74</v>
      </c>
      <c r="N4071">
        <f>shipments[[#This Row],[Boxes]]*shipments[[#This Row],[Cost Per Box]]</f>
        <v>3242.1600000000003</v>
      </c>
      <c r="O4071">
        <f>shipments[[#This Row],[Sales Amount]]-shipments[[#This Row],[Total Cost]]</f>
        <v>7690.59</v>
      </c>
      <c r="P4071" s="9">
        <f>shipments[[#This Row],[Profit]]/shipments[[#This Row],[Sales Amount]]</f>
        <v>0.70344515332372914</v>
      </c>
    </row>
    <row r="4072" spans="1:16" x14ac:dyDescent="1">
      <c r="A4072" t="s">
        <v>4115</v>
      </c>
      <c r="B4072" t="s">
        <v>8045</v>
      </c>
      <c r="C4072" t="s">
        <v>8022</v>
      </c>
      <c r="D4072" t="s">
        <v>8036</v>
      </c>
      <c r="E4072" s="1">
        <v>45538</v>
      </c>
      <c r="F4072">
        <v>6072.75</v>
      </c>
      <c r="G4072">
        <v>608</v>
      </c>
      <c r="H4072" t="s">
        <v>25</v>
      </c>
      <c r="I4072" t="str">
        <f>_xlfn.XLOOKUP(shipments[[#This Row],[SPID]],people[SPID],people[Sales_person],"NA",0)</f>
        <v>Husein Augar</v>
      </c>
      <c r="J4072">
        <f>YEAR(shipments[[#This Row],[Shipdate]])</f>
        <v>2024</v>
      </c>
      <c r="K4072">
        <f>MONTH(shipments[[#This Row],[Shipdate]])</f>
        <v>9</v>
      </c>
      <c r="L4072" t="str">
        <f>TEXT(shipments[[#This Row],[Shipdate]],"mmmm")</f>
        <v>September</v>
      </c>
      <c r="M4072">
        <f>_xlfn.XLOOKUP(shipments[[#This Row],[PID]],products[PID],products[Cost_per_box],"NA",0)</f>
        <v>10.51</v>
      </c>
      <c r="N4072">
        <f>shipments[[#This Row],[Boxes]]*shipments[[#This Row],[Cost Per Box]]</f>
        <v>6390.08</v>
      </c>
      <c r="O4072">
        <f>shipments[[#This Row],[Sales Amount]]-shipments[[#This Row],[Total Cost]]</f>
        <v>-317.32999999999993</v>
      </c>
      <c r="P4072" s="9">
        <f>shipments[[#This Row],[Profit]]/shipments[[#This Row],[Sales Amount]]</f>
        <v>-5.2254744555596713E-2</v>
      </c>
    </row>
    <row r="4073" spans="1:16" x14ac:dyDescent="1">
      <c r="A4073" t="s">
        <v>4116</v>
      </c>
      <c r="B4073" t="s">
        <v>8045</v>
      </c>
      <c r="C4073" t="s">
        <v>8022</v>
      </c>
      <c r="D4073" t="s">
        <v>8037</v>
      </c>
      <c r="E4073" s="1">
        <v>45257</v>
      </c>
      <c r="F4073">
        <v>3381.75</v>
      </c>
      <c r="G4073">
        <v>376</v>
      </c>
      <c r="H4073" t="s">
        <v>6</v>
      </c>
      <c r="I4073" t="str">
        <f>_xlfn.XLOOKUP(shipments[[#This Row],[SPID]],people[SPID],people[Sales_person],"NA",0)</f>
        <v>Husein Augar</v>
      </c>
      <c r="J4073">
        <f>YEAR(shipments[[#This Row],[Shipdate]])</f>
        <v>2023</v>
      </c>
      <c r="K4073">
        <f>MONTH(shipments[[#This Row],[Shipdate]])</f>
        <v>11</v>
      </c>
      <c r="L4073" t="str">
        <f>TEXT(shipments[[#This Row],[Shipdate]],"mmmm")</f>
        <v>November</v>
      </c>
      <c r="M4073">
        <f>_xlfn.XLOOKUP(shipments[[#This Row],[PID]],products[PID],products[Cost_per_box],"NA",0)</f>
        <v>10.51</v>
      </c>
      <c r="N4073">
        <f>shipments[[#This Row],[Boxes]]*shipments[[#This Row],[Cost Per Box]]</f>
        <v>3951.7599999999998</v>
      </c>
      <c r="O4073">
        <f>shipments[[#This Row],[Sales Amount]]-shipments[[#This Row],[Total Cost]]</f>
        <v>-570.00999999999976</v>
      </c>
      <c r="P4073" s="9">
        <f>shipments[[#This Row],[Profit]]/shipments[[#This Row],[Sales Amount]]</f>
        <v>-0.16855474236711754</v>
      </c>
    </row>
    <row r="4074" spans="1:16" x14ac:dyDescent="1">
      <c r="A4074" t="s">
        <v>4117</v>
      </c>
      <c r="B4074" t="s">
        <v>8045</v>
      </c>
      <c r="C4074" t="s">
        <v>8023</v>
      </c>
      <c r="D4074" t="s">
        <v>8032</v>
      </c>
      <c r="E4074" s="1">
        <v>44942</v>
      </c>
      <c r="F4074">
        <v>5006.25</v>
      </c>
      <c r="G4074">
        <v>279</v>
      </c>
      <c r="H4074" t="s">
        <v>6</v>
      </c>
      <c r="I4074" t="str">
        <f>_xlfn.XLOOKUP(shipments[[#This Row],[SPID]],people[SPID],people[Sales_person],"NA",0)</f>
        <v>Husein Augar</v>
      </c>
      <c r="J4074">
        <f>YEAR(shipments[[#This Row],[Shipdate]])</f>
        <v>2023</v>
      </c>
      <c r="K4074">
        <f>MONTH(shipments[[#This Row],[Shipdate]])</f>
        <v>1</v>
      </c>
      <c r="L4074" t="str">
        <f>TEXT(shipments[[#This Row],[Shipdate]],"mmmm")</f>
        <v>January</v>
      </c>
      <c r="M4074">
        <f>_xlfn.XLOOKUP(shipments[[#This Row],[PID]],products[PID],products[Cost_per_box],"NA",0)</f>
        <v>6.43</v>
      </c>
      <c r="N4074">
        <f>shipments[[#This Row],[Boxes]]*shipments[[#This Row],[Cost Per Box]]</f>
        <v>1793.97</v>
      </c>
      <c r="O4074">
        <f>shipments[[#This Row],[Sales Amount]]-shipments[[#This Row],[Total Cost]]</f>
        <v>3212.2799999999997</v>
      </c>
      <c r="P4074" s="9">
        <f>shipments[[#This Row],[Profit]]/shipments[[#This Row],[Sales Amount]]</f>
        <v>0.64165393258426962</v>
      </c>
    </row>
    <row r="4075" spans="1:16" x14ac:dyDescent="1">
      <c r="A4075" t="s">
        <v>4118</v>
      </c>
      <c r="B4075" t="s">
        <v>8045</v>
      </c>
      <c r="C4075" t="s">
        <v>8025</v>
      </c>
      <c r="D4075" t="s">
        <v>8033</v>
      </c>
      <c r="E4075" s="1">
        <v>45345</v>
      </c>
      <c r="F4075">
        <v>8136</v>
      </c>
      <c r="G4075">
        <v>582</v>
      </c>
      <c r="H4075" t="s">
        <v>6</v>
      </c>
      <c r="I4075" t="str">
        <f>_xlfn.XLOOKUP(shipments[[#This Row],[SPID]],people[SPID],people[Sales_person],"NA",0)</f>
        <v>Husein Augar</v>
      </c>
      <c r="J4075">
        <f>YEAR(shipments[[#This Row],[Shipdate]])</f>
        <v>2024</v>
      </c>
      <c r="K4075">
        <f>MONTH(shipments[[#This Row],[Shipdate]])</f>
        <v>2</v>
      </c>
      <c r="L4075" t="str">
        <f>TEXT(shipments[[#This Row],[Shipdate]],"mmmm")</f>
        <v>February</v>
      </c>
      <c r="M4075">
        <f>_xlfn.XLOOKUP(shipments[[#This Row],[PID]],products[PID],products[Cost_per_box],"NA",0)</f>
        <v>9.57</v>
      </c>
      <c r="N4075">
        <f>shipments[[#This Row],[Boxes]]*shipments[[#This Row],[Cost Per Box]]</f>
        <v>5569.74</v>
      </c>
      <c r="O4075">
        <f>shipments[[#This Row],[Sales Amount]]-shipments[[#This Row],[Total Cost]]</f>
        <v>2566.2600000000002</v>
      </c>
      <c r="P4075" s="9">
        <f>shipments[[#This Row],[Profit]]/shipments[[#This Row],[Sales Amount]]</f>
        <v>0.31542035398230089</v>
      </c>
    </row>
    <row r="4076" spans="1:16" x14ac:dyDescent="1">
      <c r="A4076" t="s">
        <v>4119</v>
      </c>
      <c r="B4076" t="s">
        <v>8045</v>
      </c>
      <c r="C4076" t="s">
        <v>8025</v>
      </c>
      <c r="D4076" t="s">
        <v>8036</v>
      </c>
      <c r="E4076" s="1">
        <v>44966</v>
      </c>
      <c r="F4076">
        <v>4547.25</v>
      </c>
      <c r="G4076">
        <v>253</v>
      </c>
      <c r="H4076" t="s">
        <v>6</v>
      </c>
      <c r="I4076" t="str">
        <f>_xlfn.XLOOKUP(shipments[[#This Row],[SPID]],people[SPID],people[Sales_person],"NA",0)</f>
        <v>Husein Augar</v>
      </c>
      <c r="J4076">
        <f>YEAR(shipments[[#This Row],[Shipdate]])</f>
        <v>2023</v>
      </c>
      <c r="K4076">
        <f>MONTH(shipments[[#This Row],[Shipdate]])</f>
        <v>2</v>
      </c>
      <c r="L4076" t="str">
        <f>TEXT(shipments[[#This Row],[Shipdate]],"mmmm")</f>
        <v>February</v>
      </c>
      <c r="M4076">
        <f>_xlfn.XLOOKUP(shipments[[#This Row],[PID]],products[PID],products[Cost_per_box],"NA",0)</f>
        <v>9.57</v>
      </c>
      <c r="N4076">
        <f>shipments[[#This Row],[Boxes]]*shipments[[#This Row],[Cost Per Box]]</f>
        <v>2421.21</v>
      </c>
      <c r="O4076">
        <f>shipments[[#This Row],[Sales Amount]]-shipments[[#This Row],[Total Cost]]</f>
        <v>2126.04</v>
      </c>
      <c r="P4076" s="9">
        <f>shipments[[#This Row],[Profit]]/shipments[[#This Row],[Sales Amount]]</f>
        <v>0.46754412007257135</v>
      </c>
    </row>
    <row r="4077" spans="1:16" x14ac:dyDescent="1">
      <c r="A4077" t="s">
        <v>4120</v>
      </c>
      <c r="B4077" t="s">
        <v>8045</v>
      </c>
      <c r="C4077" t="s">
        <v>8025</v>
      </c>
      <c r="D4077" t="s">
        <v>8037</v>
      </c>
      <c r="E4077" s="1">
        <v>45183</v>
      </c>
      <c r="F4077">
        <v>3044.25</v>
      </c>
      <c r="G4077">
        <v>170</v>
      </c>
      <c r="H4077" t="s">
        <v>6</v>
      </c>
      <c r="I4077" t="str">
        <f>_xlfn.XLOOKUP(shipments[[#This Row],[SPID]],people[SPID],people[Sales_person],"NA",0)</f>
        <v>Husein Augar</v>
      </c>
      <c r="J4077">
        <f>YEAR(shipments[[#This Row],[Shipdate]])</f>
        <v>2023</v>
      </c>
      <c r="K4077">
        <f>MONTH(shipments[[#This Row],[Shipdate]])</f>
        <v>9</v>
      </c>
      <c r="L4077" t="str">
        <f>TEXT(shipments[[#This Row],[Shipdate]],"mmmm")</f>
        <v>September</v>
      </c>
      <c r="M4077">
        <f>_xlfn.XLOOKUP(shipments[[#This Row],[PID]],products[PID],products[Cost_per_box],"NA",0)</f>
        <v>9.57</v>
      </c>
      <c r="N4077">
        <f>shipments[[#This Row],[Boxes]]*shipments[[#This Row],[Cost Per Box]]</f>
        <v>1626.9</v>
      </c>
      <c r="O4077">
        <f>shipments[[#This Row],[Sales Amount]]-shipments[[#This Row],[Total Cost]]</f>
        <v>1417.35</v>
      </c>
      <c r="P4077" s="9">
        <f>shipments[[#This Row],[Profit]]/shipments[[#This Row],[Sales Amount]]</f>
        <v>0.46558265582655822</v>
      </c>
    </row>
    <row r="4078" spans="1:16" x14ac:dyDescent="1">
      <c r="A4078" t="s">
        <v>4121</v>
      </c>
      <c r="B4078" t="s">
        <v>8045</v>
      </c>
      <c r="C4078" t="s">
        <v>8026</v>
      </c>
      <c r="D4078" t="s">
        <v>8036</v>
      </c>
      <c r="E4078" s="1">
        <v>45002</v>
      </c>
      <c r="F4078">
        <v>1653.75</v>
      </c>
      <c r="G4078">
        <v>237</v>
      </c>
      <c r="H4078" t="s">
        <v>6</v>
      </c>
      <c r="I4078" t="str">
        <f>_xlfn.XLOOKUP(shipments[[#This Row],[SPID]],people[SPID],people[Sales_person],"NA",0)</f>
        <v>Husein Augar</v>
      </c>
      <c r="J4078">
        <f>YEAR(shipments[[#This Row],[Shipdate]])</f>
        <v>2023</v>
      </c>
      <c r="K4078">
        <f>MONTH(shipments[[#This Row],[Shipdate]])</f>
        <v>3</v>
      </c>
      <c r="L4078" t="str">
        <f>TEXT(shipments[[#This Row],[Shipdate]],"mmmm")</f>
        <v>March</v>
      </c>
      <c r="M4078">
        <f>_xlfn.XLOOKUP(shipments[[#This Row],[PID]],products[PID],products[Cost_per_box],"NA",0)</f>
        <v>8.43</v>
      </c>
      <c r="N4078">
        <f>shipments[[#This Row],[Boxes]]*shipments[[#This Row],[Cost Per Box]]</f>
        <v>1997.9099999999999</v>
      </c>
      <c r="O4078">
        <f>shipments[[#This Row],[Sales Amount]]-shipments[[#This Row],[Total Cost]]</f>
        <v>-344.15999999999985</v>
      </c>
      <c r="P4078" s="9">
        <f>shipments[[#This Row],[Profit]]/shipments[[#This Row],[Sales Amount]]</f>
        <v>-0.20810884353741488</v>
      </c>
    </row>
    <row r="4079" spans="1:16" x14ac:dyDescent="1">
      <c r="A4079" t="s">
        <v>4122</v>
      </c>
      <c r="B4079" t="s">
        <v>8045</v>
      </c>
      <c r="C4079" t="s">
        <v>8026</v>
      </c>
      <c r="D4079" t="s">
        <v>8034</v>
      </c>
      <c r="E4079" s="1">
        <v>45093</v>
      </c>
      <c r="F4079">
        <v>6126.75</v>
      </c>
      <c r="G4079">
        <v>876</v>
      </c>
      <c r="H4079" t="s">
        <v>6</v>
      </c>
      <c r="I4079" t="str">
        <f>_xlfn.XLOOKUP(shipments[[#This Row],[SPID]],people[SPID],people[Sales_person],"NA",0)</f>
        <v>Husein Augar</v>
      </c>
      <c r="J4079">
        <f>YEAR(shipments[[#This Row],[Shipdate]])</f>
        <v>2023</v>
      </c>
      <c r="K4079">
        <f>MONTH(shipments[[#This Row],[Shipdate]])</f>
        <v>6</v>
      </c>
      <c r="L4079" t="str">
        <f>TEXT(shipments[[#This Row],[Shipdate]],"mmmm")</f>
        <v>June</v>
      </c>
      <c r="M4079">
        <f>_xlfn.XLOOKUP(shipments[[#This Row],[PID]],products[PID],products[Cost_per_box],"NA",0)</f>
        <v>8.43</v>
      </c>
      <c r="N4079">
        <f>shipments[[#This Row],[Boxes]]*shipments[[#This Row],[Cost Per Box]]</f>
        <v>7384.6799999999994</v>
      </c>
      <c r="O4079">
        <f>shipments[[#This Row],[Sales Amount]]-shipments[[#This Row],[Total Cost]]</f>
        <v>-1257.9299999999994</v>
      </c>
      <c r="P4079" s="9">
        <f>shipments[[#This Row],[Profit]]/shipments[[#This Row],[Sales Amount]]</f>
        <v>-0.20531766434080048</v>
      </c>
    </row>
    <row r="4080" spans="1:16" x14ac:dyDescent="1">
      <c r="A4080" t="s">
        <v>4123</v>
      </c>
      <c r="B4080" t="s">
        <v>8045</v>
      </c>
      <c r="C4080" t="s">
        <v>8027</v>
      </c>
      <c r="D4080" t="s">
        <v>8033</v>
      </c>
      <c r="E4080" s="1">
        <v>45362</v>
      </c>
      <c r="F4080">
        <v>4896</v>
      </c>
      <c r="G4080">
        <v>612</v>
      </c>
      <c r="H4080" t="s">
        <v>6</v>
      </c>
      <c r="I4080" t="str">
        <f>_xlfn.XLOOKUP(shipments[[#This Row],[SPID]],people[SPID],people[Sales_person],"NA",0)</f>
        <v>Husein Augar</v>
      </c>
      <c r="J4080">
        <f>YEAR(shipments[[#This Row],[Shipdate]])</f>
        <v>2024</v>
      </c>
      <c r="K4080">
        <f>MONTH(shipments[[#This Row],[Shipdate]])</f>
        <v>3</v>
      </c>
      <c r="L4080" t="str">
        <f>TEXT(shipments[[#This Row],[Shipdate]],"mmmm")</f>
        <v>March</v>
      </c>
      <c r="M4080">
        <f>_xlfn.XLOOKUP(shipments[[#This Row],[PID]],products[PID],products[Cost_per_box],"NA",0)</f>
        <v>6.8</v>
      </c>
      <c r="N4080">
        <f>shipments[[#This Row],[Boxes]]*shipments[[#This Row],[Cost Per Box]]</f>
        <v>4161.5999999999995</v>
      </c>
      <c r="O4080">
        <f>shipments[[#This Row],[Sales Amount]]-shipments[[#This Row],[Total Cost]]</f>
        <v>734.40000000000055</v>
      </c>
      <c r="P4080" s="9">
        <f>shipments[[#This Row],[Profit]]/shipments[[#This Row],[Sales Amount]]</f>
        <v>0.15000000000000011</v>
      </c>
    </row>
    <row r="4081" spans="1:16" x14ac:dyDescent="1">
      <c r="A4081" t="s">
        <v>4124</v>
      </c>
      <c r="B4081" t="s">
        <v>8045</v>
      </c>
      <c r="C4081" t="s">
        <v>8027</v>
      </c>
      <c r="D4081" t="s">
        <v>8037</v>
      </c>
      <c r="E4081" s="1">
        <v>45349</v>
      </c>
      <c r="F4081">
        <v>1705.5</v>
      </c>
      <c r="G4081">
        <v>214</v>
      </c>
      <c r="H4081" t="s">
        <v>39</v>
      </c>
      <c r="I4081" t="str">
        <f>_xlfn.XLOOKUP(shipments[[#This Row],[SPID]],people[SPID],people[Sales_person],"NA",0)</f>
        <v>Husein Augar</v>
      </c>
      <c r="J4081">
        <f>YEAR(shipments[[#This Row],[Shipdate]])</f>
        <v>2024</v>
      </c>
      <c r="K4081">
        <f>MONTH(shipments[[#This Row],[Shipdate]])</f>
        <v>2</v>
      </c>
      <c r="L4081" t="str">
        <f>TEXT(shipments[[#This Row],[Shipdate]],"mmmm")</f>
        <v>February</v>
      </c>
      <c r="M4081">
        <f>_xlfn.XLOOKUP(shipments[[#This Row],[PID]],products[PID],products[Cost_per_box],"NA",0)</f>
        <v>6.8</v>
      </c>
      <c r="N4081">
        <f>shipments[[#This Row],[Boxes]]*shipments[[#This Row],[Cost Per Box]]</f>
        <v>1455.2</v>
      </c>
      <c r="O4081">
        <f>shipments[[#This Row],[Sales Amount]]-shipments[[#This Row],[Total Cost]]</f>
        <v>250.29999999999995</v>
      </c>
      <c r="P4081" s="9">
        <f>shipments[[#This Row],[Profit]]/shipments[[#This Row],[Sales Amount]]</f>
        <v>0.14676048079742007</v>
      </c>
    </row>
    <row r="4082" spans="1:16" x14ac:dyDescent="1">
      <c r="A4082" t="s">
        <v>4125</v>
      </c>
      <c r="B4082" t="s">
        <v>8045</v>
      </c>
      <c r="C4082" t="s">
        <v>8027</v>
      </c>
      <c r="D4082" t="s">
        <v>8037</v>
      </c>
      <c r="E4082" s="1">
        <v>45176</v>
      </c>
      <c r="F4082">
        <v>16672.5</v>
      </c>
      <c r="G4082">
        <v>1853</v>
      </c>
      <c r="H4082" t="s">
        <v>6</v>
      </c>
      <c r="I4082" t="str">
        <f>_xlfn.XLOOKUP(shipments[[#This Row],[SPID]],people[SPID],people[Sales_person],"NA",0)</f>
        <v>Husein Augar</v>
      </c>
      <c r="J4082">
        <f>YEAR(shipments[[#This Row],[Shipdate]])</f>
        <v>2023</v>
      </c>
      <c r="K4082">
        <f>MONTH(shipments[[#This Row],[Shipdate]])</f>
        <v>9</v>
      </c>
      <c r="L4082" t="str">
        <f>TEXT(shipments[[#This Row],[Shipdate]],"mmmm")</f>
        <v>September</v>
      </c>
      <c r="M4082">
        <f>_xlfn.XLOOKUP(shipments[[#This Row],[PID]],products[PID],products[Cost_per_box],"NA",0)</f>
        <v>6.8</v>
      </c>
      <c r="N4082">
        <f>shipments[[#This Row],[Boxes]]*shipments[[#This Row],[Cost Per Box]]</f>
        <v>12600.4</v>
      </c>
      <c r="O4082">
        <f>shipments[[#This Row],[Sales Amount]]-shipments[[#This Row],[Total Cost]]</f>
        <v>4072.1000000000004</v>
      </c>
      <c r="P4082" s="9">
        <f>shipments[[#This Row],[Profit]]/shipments[[#This Row],[Sales Amount]]</f>
        <v>0.24424051581946321</v>
      </c>
    </row>
    <row r="4083" spans="1:16" x14ac:dyDescent="1">
      <c r="A4083" t="s">
        <v>4126</v>
      </c>
      <c r="B4083" t="s">
        <v>8045</v>
      </c>
      <c r="C4083" t="s">
        <v>8027</v>
      </c>
      <c r="D4083" t="s">
        <v>8037</v>
      </c>
      <c r="E4083" s="1">
        <v>45119</v>
      </c>
      <c r="F4083">
        <v>3195</v>
      </c>
      <c r="G4083">
        <v>400</v>
      </c>
      <c r="H4083" t="s">
        <v>6</v>
      </c>
      <c r="I4083" t="str">
        <f>_xlfn.XLOOKUP(shipments[[#This Row],[SPID]],people[SPID],people[Sales_person],"NA",0)</f>
        <v>Husein Augar</v>
      </c>
      <c r="J4083">
        <f>YEAR(shipments[[#This Row],[Shipdate]])</f>
        <v>2023</v>
      </c>
      <c r="K4083">
        <f>MONTH(shipments[[#This Row],[Shipdate]])</f>
        <v>7</v>
      </c>
      <c r="L4083" t="str">
        <f>TEXT(shipments[[#This Row],[Shipdate]],"mmmm")</f>
        <v>July</v>
      </c>
      <c r="M4083">
        <f>_xlfn.XLOOKUP(shipments[[#This Row],[PID]],products[PID],products[Cost_per_box],"NA",0)</f>
        <v>6.8</v>
      </c>
      <c r="N4083">
        <f>shipments[[#This Row],[Boxes]]*shipments[[#This Row],[Cost Per Box]]</f>
        <v>2720</v>
      </c>
      <c r="O4083">
        <f>shipments[[#This Row],[Sales Amount]]-shipments[[#This Row],[Total Cost]]</f>
        <v>475</v>
      </c>
      <c r="P4083" s="9">
        <f>shipments[[#This Row],[Profit]]/shipments[[#This Row],[Sales Amount]]</f>
        <v>0.14866979655712051</v>
      </c>
    </row>
    <row r="4084" spans="1:16" x14ac:dyDescent="1">
      <c r="A4084" t="s">
        <v>4127</v>
      </c>
      <c r="B4084" t="s">
        <v>8045</v>
      </c>
      <c r="C4084" t="s">
        <v>8027</v>
      </c>
      <c r="D4084" t="s">
        <v>8036</v>
      </c>
      <c r="E4084" s="1">
        <v>45495</v>
      </c>
      <c r="F4084">
        <v>14397.75</v>
      </c>
      <c r="G4084">
        <v>1440</v>
      </c>
      <c r="H4084" t="s">
        <v>17</v>
      </c>
      <c r="I4084" t="str">
        <f>_xlfn.XLOOKUP(shipments[[#This Row],[SPID]],people[SPID],people[Sales_person],"NA",0)</f>
        <v>Husein Augar</v>
      </c>
      <c r="J4084">
        <f>YEAR(shipments[[#This Row],[Shipdate]])</f>
        <v>2024</v>
      </c>
      <c r="K4084">
        <f>MONTH(shipments[[#This Row],[Shipdate]])</f>
        <v>7</v>
      </c>
      <c r="L4084" t="str">
        <f>TEXT(shipments[[#This Row],[Shipdate]],"mmmm")</f>
        <v>July</v>
      </c>
      <c r="M4084">
        <f>_xlfn.XLOOKUP(shipments[[#This Row],[PID]],products[PID],products[Cost_per_box],"NA",0)</f>
        <v>6.8</v>
      </c>
      <c r="N4084">
        <f>shipments[[#This Row],[Boxes]]*shipments[[#This Row],[Cost Per Box]]</f>
        <v>9792</v>
      </c>
      <c r="O4084">
        <f>shipments[[#This Row],[Sales Amount]]-shipments[[#This Row],[Total Cost]]</f>
        <v>4605.75</v>
      </c>
      <c r="P4084" s="9">
        <f>shipments[[#This Row],[Profit]]/shipments[[#This Row],[Sales Amount]]</f>
        <v>0.31989373339584309</v>
      </c>
    </row>
    <row r="4085" spans="1:16" x14ac:dyDescent="1">
      <c r="A4085" t="s">
        <v>4128</v>
      </c>
      <c r="B4085" t="s">
        <v>8045</v>
      </c>
      <c r="C4085" t="s">
        <v>8027</v>
      </c>
      <c r="D4085" t="s">
        <v>8037</v>
      </c>
      <c r="E4085" s="1">
        <v>45107</v>
      </c>
      <c r="F4085">
        <v>3449.25</v>
      </c>
      <c r="G4085">
        <v>314</v>
      </c>
      <c r="H4085" t="s">
        <v>6</v>
      </c>
      <c r="I4085" t="str">
        <f>_xlfn.XLOOKUP(shipments[[#This Row],[SPID]],people[SPID],people[Sales_person],"NA",0)</f>
        <v>Husein Augar</v>
      </c>
      <c r="J4085">
        <f>YEAR(shipments[[#This Row],[Shipdate]])</f>
        <v>2023</v>
      </c>
      <c r="K4085">
        <f>MONTH(shipments[[#This Row],[Shipdate]])</f>
        <v>6</v>
      </c>
      <c r="L4085" t="str">
        <f>TEXT(shipments[[#This Row],[Shipdate]],"mmmm")</f>
        <v>June</v>
      </c>
      <c r="M4085">
        <f>_xlfn.XLOOKUP(shipments[[#This Row],[PID]],products[PID],products[Cost_per_box],"NA",0)</f>
        <v>6.8</v>
      </c>
      <c r="N4085">
        <f>shipments[[#This Row],[Boxes]]*shipments[[#This Row],[Cost Per Box]]</f>
        <v>2135.1999999999998</v>
      </c>
      <c r="O4085">
        <f>shipments[[#This Row],[Sales Amount]]-shipments[[#This Row],[Total Cost]]</f>
        <v>1314.0500000000002</v>
      </c>
      <c r="P4085" s="9">
        <f>shipments[[#This Row],[Profit]]/shipments[[#This Row],[Sales Amount]]</f>
        <v>0.38096687685728786</v>
      </c>
    </row>
    <row r="4086" spans="1:16" x14ac:dyDescent="1">
      <c r="A4086" t="s">
        <v>4129</v>
      </c>
      <c r="B4086" t="s">
        <v>8045</v>
      </c>
      <c r="C4086" t="s">
        <v>8027</v>
      </c>
      <c r="D4086" t="s">
        <v>8035</v>
      </c>
      <c r="E4086" s="1">
        <v>45058</v>
      </c>
      <c r="F4086">
        <v>14494.5</v>
      </c>
      <c r="G4086">
        <v>1611</v>
      </c>
      <c r="H4086" t="s">
        <v>6</v>
      </c>
      <c r="I4086" t="str">
        <f>_xlfn.XLOOKUP(shipments[[#This Row],[SPID]],people[SPID],people[Sales_person],"NA",0)</f>
        <v>Husein Augar</v>
      </c>
      <c r="J4086">
        <f>YEAR(shipments[[#This Row],[Shipdate]])</f>
        <v>2023</v>
      </c>
      <c r="K4086">
        <f>MONTH(shipments[[#This Row],[Shipdate]])</f>
        <v>5</v>
      </c>
      <c r="L4086" t="str">
        <f>TEXT(shipments[[#This Row],[Shipdate]],"mmmm")</f>
        <v>May</v>
      </c>
      <c r="M4086">
        <f>_xlfn.XLOOKUP(shipments[[#This Row],[PID]],products[PID],products[Cost_per_box],"NA",0)</f>
        <v>6.8</v>
      </c>
      <c r="N4086">
        <f>shipments[[#This Row],[Boxes]]*shipments[[#This Row],[Cost Per Box]]</f>
        <v>10954.8</v>
      </c>
      <c r="O4086">
        <f>shipments[[#This Row],[Sales Amount]]-shipments[[#This Row],[Total Cost]]</f>
        <v>3539.7000000000007</v>
      </c>
      <c r="P4086" s="9">
        <f>shipments[[#This Row],[Profit]]/shipments[[#This Row],[Sales Amount]]</f>
        <v>0.24420987271033845</v>
      </c>
    </row>
    <row r="4087" spans="1:16" x14ac:dyDescent="1">
      <c r="A4087" t="s">
        <v>4130</v>
      </c>
      <c r="B4087" t="s">
        <v>8045</v>
      </c>
      <c r="C4087" t="s">
        <v>8028</v>
      </c>
      <c r="D4087" t="s">
        <v>8036</v>
      </c>
      <c r="E4087" s="1">
        <v>44974</v>
      </c>
      <c r="F4087">
        <v>3064.5</v>
      </c>
      <c r="G4087">
        <v>106</v>
      </c>
      <c r="H4087" t="s">
        <v>6</v>
      </c>
      <c r="I4087" t="str">
        <f>_xlfn.XLOOKUP(shipments[[#This Row],[SPID]],people[SPID],people[Sales_person],"NA",0)</f>
        <v>Husein Augar</v>
      </c>
      <c r="J4087">
        <f>YEAR(shipments[[#This Row],[Shipdate]])</f>
        <v>2023</v>
      </c>
      <c r="K4087">
        <f>MONTH(shipments[[#This Row],[Shipdate]])</f>
        <v>2</v>
      </c>
      <c r="L4087" t="str">
        <f>TEXT(shipments[[#This Row],[Shipdate]],"mmmm")</f>
        <v>February</v>
      </c>
      <c r="M4087">
        <f>_xlfn.XLOOKUP(shipments[[#This Row],[PID]],products[PID],products[Cost_per_box],"NA",0)</f>
        <v>5.04</v>
      </c>
      <c r="N4087">
        <f>shipments[[#This Row],[Boxes]]*shipments[[#This Row],[Cost Per Box]]</f>
        <v>534.24</v>
      </c>
      <c r="O4087">
        <f>shipments[[#This Row],[Sales Amount]]-shipments[[#This Row],[Total Cost]]</f>
        <v>2530.2600000000002</v>
      </c>
      <c r="P4087" s="9">
        <f>shipments[[#This Row],[Profit]]/shipments[[#This Row],[Sales Amount]]</f>
        <v>0.8256681350954479</v>
      </c>
    </row>
    <row r="4088" spans="1:16" x14ac:dyDescent="1">
      <c r="A4088" t="s">
        <v>4131</v>
      </c>
      <c r="B4088" t="s">
        <v>8045</v>
      </c>
      <c r="C4088" t="s">
        <v>8029</v>
      </c>
      <c r="D4088" t="s">
        <v>8034</v>
      </c>
      <c r="E4088" s="1">
        <v>45509</v>
      </c>
      <c r="F4088">
        <v>6855.75</v>
      </c>
      <c r="G4088">
        <v>624</v>
      </c>
      <c r="H4088" t="s">
        <v>17</v>
      </c>
      <c r="I4088" t="str">
        <f>_xlfn.XLOOKUP(shipments[[#This Row],[SPID]],people[SPID],people[Sales_person],"NA",0)</f>
        <v>Husein Augar</v>
      </c>
      <c r="J4088">
        <f>YEAR(shipments[[#This Row],[Shipdate]])</f>
        <v>2024</v>
      </c>
      <c r="K4088">
        <f>MONTH(shipments[[#This Row],[Shipdate]])</f>
        <v>8</v>
      </c>
      <c r="L4088" t="str">
        <f>TEXT(shipments[[#This Row],[Shipdate]],"mmmm")</f>
        <v>August</v>
      </c>
      <c r="M4088">
        <f>_xlfn.XLOOKUP(shipments[[#This Row],[PID]],products[PID],products[Cost_per_box],"NA",0)</f>
        <v>2.76</v>
      </c>
      <c r="N4088">
        <f>shipments[[#This Row],[Boxes]]*shipments[[#This Row],[Cost Per Box]]</f>
        <v>1722.2399999999998</v>
      </c>
      <c r="O4088">
        <f>shipments[[#This Row],[Sales Amount]]-shipments[[#This Row],[Total Cost]]</f>
        <v>5133.51</v>
      </c>
      <c r="P4088" s="9">
        <f>shipments[[#This Row],[Profit]]/shipments[[#This Row],[Sales Amount]]</f>
        <v>0.74878897276009193</v>
      </c>
    </row>
    <row r="4089" spans="1:16" x14ac:dyDescent="1">
      <c r="A4089" t="s">
        <v>4132</v>
      </c>
      <c r="B4089" t="s">
        <v>8045</v>
      </c>
      <c r="C4089" t="s">
        <v>8029</v>
      </c>
      <c r="D4089" t="s">
        <v>8037</v>
      </c>
      <c r="E4089" s="1">
        <v>45307</v>
      </c>
      <c r="F4089">
        <v>5706</v>
      </c>
      <c r="G4089">
        <v>571</v>
      </c>
      <c r="H4089" t="s">
        <v>6</v>
      </c>
      <c r="I4089" t="str">
        <f>_xlfn.XLOOKUP(shipments[[#This Row],[SPID]],people[SPID],people[Sales_person],"NA",0)</f>
        <v>Husein Augar</v>
      </c>
      <c r="J4089">
        <f>YEAR(shipments[[#This Row],[Shipdate]])</f>
        <v>2024</v>
      </c>
      <c r="K4089">
        <f>MONTH(shipments[[#This Row],[Shipdate]])</f>
        <v>1</v>
      </c>
      <c r="L4089" t="str">
        <f>TEXT(shipments[[#This Row],[Shipdate]],"mmmm")</f>
        <v>January</v>
      </c>
      <c r="M4089">
        <f>_xlfn.XLOOKUP(shipments[[#This Row],[PID]],products[PID],products[Cost_per_box],"NA",0)</f>
        <v>2.76</v>
      </c>
      <c r="N4089">
        <f>shipments[[#This Row],[Boxes]]*shipments[[#This Row],[Cost Per Box]]</f>
        <v>1575.9599999999998</v>
      </c>
      <c r="O4089">
        <f>shipments[[#This Row],[Sales Amount]]-shipments[[#This Row],[Total Cost]]</f>
        <v>4130.04</v>
      </c>
      <c r="P4089" s="9">
        <f>shipments[[#This Row],[Profit]]/shipments[[#This Row],[Sales Amount]]</f>
        <v>0.72380651945320718</v>
      </c>
    </row>
    <row r="4090" spans="1:16" x14ac:dyDescent="1">
      <c r="A4090" t="s">
        <v>4133</v>
      </c>
      <c r="B4090" t="s">
        <v>8045</v>
      </c>
      <c r="C4090" t="s">
        <v>8030</v>
      </c>
      <c r="D4090" t="s">
        <v>8034</v>
      </c>
      <c r="E4090" s="1">
        <v>45328</v>
      </c>
      <c r="F4090">
        <v>3082.5</v>
      </c>
      <c r="G4090">
        <v>343</v>
      </c>
      <c r="H4090" t="s">
        <v>6</v>
      </c>
      <c r="I4090" t="str">
        <f>_xlfn.XLOOKUP(shipments[[#This Row],[SPID]],people[SPID],people[Sales_person],"NA",0)</f>
        <v>Husein Augar</v>
      </c>
      <c r="J4090">
        <f>YEAR(shipments[[#This Row],[Shipdate]])</f>
        <v>2024</v>
      </c>
      <c r="K4090">
        <f>MONTH(shipments[[#This Row],[Shipdate]])</f>
        <v>2</v>
      </c>
      <c r="L4090" t="str">
        <f>TEXT(shipments[[#This Row],[Shipdate]],"mmmm")</f>
        <v>February</v>
      </c>
      <c r="M4090">
        <f>_xlfn.XLOOKUP(shipments[[#This Row],[PID]],products[PID],products[Cost_per_box],"NA",0)</f>
        <v>3.32</v>
      </c>
      <c r="N4090">
        <f>shipments[[#This Row],[Boxes]]*shipments[[#This Row],[Cost Per Box]]</f>
        <v>1138.76</v>
      </c>
      <c r="O4090">
        <f>shipments[[#This Row],[Sales Amount]]-shipments[[#This Row],[Total Cost]]</f>
        <v>1943.74</v>
      </c>
      <c r="P4090" s="9">
        <f>shipments[[#This Row],[Profit]]/shipments[[#This Row],[Sales Amount]]</f>
        <v>0.63057258718572584</v>
      </c>
    </row>
    <row r="4091" spans="1:16" x14ac:dyDescent="1">
      <c r="A4091" t="s">
        <v>4134</v>
      </c>
      <c r="B4091" t="s">
        <v>8045</v>
      </c>
      <c r="C4091" t="s">
        <v>8030</v>
      </c>
      <c r="D4091" t="s">
        <v>8036</v>
      </c>
      <c r="E4091" s="1">
        <v>45470</v>
      </c>
      <c r="F4091">
        <v>279</v>
      </c>
      <c r="G4091">
        <v>28</v>
      </c>
      <c r="H4091" t="s">
        <v>6</v>
      </c>
      <c r="I4091" t="str">
        <f>_xlfn.XLOOKUP(shipments[[#This Row],[SPID]],people[SPID],people[Sales_person],"NA",0)</f>
        <v>Husein Augar</v>
      </c>
      <c r="J4091">
        <f>YEAR(shipments[[#This Row],[Shipdate]])</f>
        <v>2024</v>
      </c>
      <c r="K4091">
        <f>MONTH(shipments[[#This Row],[Shipdate]])</f>
        <v>6</v>
      </c>
      <c r="L4091" t="str">
        <f>TEXT(shipments[[#This Row],[Shipdate]],"mmmm")</f>
        <v>June</v>
      </c>
      <c r="M4091">
        <f>_xlfn.XLOOKUP(shipments[[#This Row],[PID]],products[PID],products[Cost_per_box],"NA",0)</f>
        <v>3.32</v>
      </c>
      <c r="N4091">
        <f>shipments[[#This Row],[Boxes]]*shipments[[#This Row],[Cost Per Box]]</f>
        <v>92.96</v>
      </c>
      <c r="O4091">
        <f>shipments[[#This Row],[Sales Amount]]-shipments[[#This Row],[Total Cost]]</f>
        <v>186.04000000000002</v>
      </c>
      <c r="P4091" s="9">
        <f>shipments[[#This Row],[Profit]]/shipments[[#This Row],[Sales Amount]]</f>
        <v>0.66681003584229404</v>
      </c>
    </row>
    <row r="4092" spans="1:16" x14ac:dyDescent="1">
      <c r="A4092" t="s">
        <v>4135</v>
      </c>
      <c r="B4092" t="s">
        <v>8045</v>
      </c>
      <c r="C4092" t="s">
        <v>8030</v>
      </c>
      <c r="D4092" t="s">
        <v>8032</v>
      </c>
      <c r="E4092" s="1">
        <v>45328</v>
      </c>
      <c r="F4092">
        <v>1662.75</v>
      </c>
      <c r="G4092">
        <v>185</v>
      </c>
      <c r="H4092" t="s">
        <v>6</v>
      </c>
      <c r="I4092" t="str">
        <f>_xlfn.XLOOKUP(shipments[[#This Row],[SPID]],people[SPID],people[Sales_person],"NA",0)</f>
        <v>Husein Augar</v>
      </c>
      <c r="J4092">
        <f>YEAR(shipments[[#This Row],[Shipdate]])</f>
        <v>2024</v>
      </c>
      <c r="K4092">
        <f>MONTH(shipments[[#This Row],[Shipdate]])</f>
        <v>2</v>
      </c>
      <c r="L4092" t="str">
        <f>TEXT(shipments[[#This Row],[Shipdate]],"mmmm")</f>
        <v>February</v>
      </c>
      <c r="M4092">
        <f>_xlfn.XLOOKUP(shipments[[#This Row],[PID]],products[PID],products[Cost_per_box],"NA",0)</f>
        <v>3.32</v>
      </c>
      <c r="N4092">
        <f>shipments[[#This Row],[Boxes]]*shipments[[#This Row],[Cost Per Box]]</f>
        <v>614.19999999999993</v>
      </c>
      <c r="O4092">
        <f>shipments[[#This Row],[Sales Amount]]-shipments[[#This Row],[Total Cost]]</f>
        <v>1048.5500000000002</v>
      </c>
      <c r="P4092" s="9">
        <f>shipments[[#This Row],[Profit]]/shipments[[#This Row],[Sales Amount]]</f>
        <v>0.63061193805442806</v>
      </c>
    </row>
    <row r="4093" spans="1:16" x14ac:dyDescent="1">
      <c r="A4093" t="s">
        <v>4136</v>
      </c>
      <c r="B4093" t="s">
        <v>8045</v>
      </c>
      <c r="C4093" t="s">
        <v>8030</v>
      </c>
      <c r="D4093" t="s">
        <v>8033</v>
      </c>
      <c r="E4093" s="1">
        <v>45552</v>
      </c>
      <c r="F4093">
        <v>4788</v>
      </c>
      <c r="G4093">
        <v>436</v>
      </c>
      <c r="H4093" t="s">
        <v>25</v>
      </c>
      <c r="I4093" t="str">
        <f>_xlfn.XLOOKUP(shipments[[#This Row],[SPID]],people[SPID],people[Sales_person],"NA",0)</f>
        <v>Husein Augar</v>
      </c>
      <c r="J4093">
        <f>YEAR(shipments[[#This Row],[Shipdate]])</f>
        <v>2024</v>
      </c>
      <c r="K4093">
        <f>MONTH(shipments[[#This Row],[Shipdate]])</f>
        <v>9</v>
      </c>
      <c r="L4093" t="str">
        <f>TEXT(shipments[[#This Row],[Shipdate]],"mmmm")</f>
        <v>September</v>
      </c>
      <c r="M4093">
        <f>_xlfn.XLOOKUP(shipments[[#This Row],[PID]],products[PID],products[Cost_per_box],"NA",0)</f>
        <v>3.32</v>
      </c>
      <c r="N4093">
        <f>shipments[[#This Row],[Boxes]]*shipments[[#This Row],[Cost Per Box]]</f>
        <v>1447.52</v>
      </c>
      <c r="O4093">
        <f>shipments[[#This Row],[Sales Amount]]-shipments[[#This Row],[Total Cost]]</f>
        <v>3340.48</v>
      </c>
      <c r="P4093" s="9">
        <f>shipments[[#This Row],[Profit]]/shipments[[#This Row],[Sales Amount]]</f>
        <v>0.69767752715121134</v>
      </c>
    </row>
    <row r="4094" spans="1:16" x14ac:dyDescent="1">
      <c r="A4094" t="s">
        <v>4137</v>
      </c>
      <c r="B4094" t="s">
        <v>8045</v>
      </c>
      <c r="C4094" t="s">
        <v>8031</v>
      </c>
      <c r="D4094" t="s">
        <v>8033</v>
      </c>
      <c r="E4094" s="1">
        <v>45408</v>
      </c>
      <c r="F4094">
        <v>6684.75</v>
      </c>
      <c r="G4094">
        <v>352</v>
      </c>
      <c r="H4094" t="s">
        <v>6</v>
      </c>
      <c r="I4094" t="str">
        <f>_xlfn.XLOOKUP(shipments[[#This Row],[SPID]],people[SPID],people[Sales_person],"NA",0)</f>
        <v>Husein Augar</v>
      </c>
      <c r="J4094">
        <f>YEAR(shipments[[#This Row],[Shipdate]])</f>
        <v>2024</v>
      </c>
      <c r="K4094">
        <f>MONTH(shipments[[#This Row],[Shipdate]])</f>
        <v>4</v>
      </c>
      <c r="L4094" t="str">
        <f>TEXT(shipments[[#This Row],[Shipdate]],"mmmm")</f>
        <v>April</v>
      </c>
      <c r="M4094">
        <f>_xlfn.XLOOKUP(shipments[[#This Row],[PID]],products[PID],products[Cost_per_box],"NA",0)</f>
        <v>2.65</v>
      </c>
      <c r="N4094">
        <f>shipments[[#This Row],[Boxes]]*shipments[[#This Row],[Cost Per Box]]</f>
        <v>932.8</v>
      </c>
      <c r="O4094">
        <f>shipments[[#This Row],[Sales Amount]]-shipments[[#This Row],[Total Cost]]</f>
        <v>5751.95</v>
      </c>
      <c r="P4094" s="9">
        <f>shipments[[#This Row],[Profit]]/shipments[[#This Row],[Sales Amount]]</f>
        <v>0.86045850630165677</v>
      </c>
    </row>
    <row r="4095" spans="1:16" x14ac:dyDescent="1">
      <c r="A4095" t="s">
        <v>4138</v>
      </c>
      <c r="B4095" t="s">
        <v>8045</v>
      </c>
      <c r="C4095" t="s">
        <v>8031</v>
      </c>
      <c r="D4095" t="s">
        <v>8033</v>
      </c>
      <c r="E4095" s="1">
        <v>45205</v>
      </c>
      <c r="F4095">
        <v>8295.75</v>
      </c>
      <c r="G4095">
        <v>415</v>
      </c>
      <c r="H4095" t="s">
        <v>6</v>
      </c>
      <c r="I4095" t="str">
        <f>_xlfn.XLOOKUP(shipments[[#This Row],[SPID]],people[SPID],people[Sales_person],"NA",0)</f>
        <v>Husein Augar</v>
      </c>
      <c r="J4095">
        <f>YEAR(shipments[[#This Row],[Shipdate]])</f>
        <v>2023</v>
      </c>
      <c r="K4095">
        <f>MONTH(shipments[[#This Row],[Shipdate]])</f>
        <v>10</v>
      </c>
      <c r="L4095" t="str">
        <f>TEXT(shipments[[#This Row],[Shipdate]],"mmmm")</f>
        <v>October</v>
      </c>
      <c r="M4095">
        <f>_xlfn.XLOOKUP(shipments[[#This Row],[PID]],products[PID],products[Cost_per_box],"NA",0)</f>
        <v>2.65</v>
      </c>
      <c r="N4095">
        <f>shipments[[#This Row],[Boxes]]*shipments[[#This Row],[Cost Per Box]]</f>
        <v>1099.75</v>
      </c>
      <c r="O4095">
        <f>shipments[[#This Row],[Sales Amount]]-shipments[[#This Row],[Total Cost]]</f>
        <v>7196</v>
      </c>
      <c r="P4095" s="9">
        <f>shipments[[#This Row],[Profit]]/shipments[[#This Row],[Sales Amount]]</f>
        <v>0.86743211885604077</v>
      </c>
    </row>
    <row r="4096" spans="1:16" x14ac:dyDescent="1">
      <c r="A4096" t="s">
        <v>4139</v>
      </c>
      <c r="B4096" t="s">
        <v>8045</v>
      </c>
      <c r="C4096" t="s">
        <v>8031</v>
      </c>
      <c r="D4096" t="s">
        <v>8037</v>
      </c>
      <c r="E4096" s="1">
        <v>45468</v>
      </c>
      <c r="F4096">
        <v>7384.5</v>
      </c>
      <c r="G4096">
        <v>389</v>
      </c>
      <c r="H4096" t="s">
        <v>6</v>
      </c>
      <c r="I4096" t="str">
        <f>_xlfn.XLOOKUP(shipments[[#This Row],[SPID]],people[SPID],people[Sales_person],"NA",0)</f>
        <v>Husein Augar</v>
      </c>
      <c r="J4096">
        <f>YEAR(shipments[[#This Row],[Shipdate]])</f>
        <v>2024</v>
      </c>
      <c r="K4096">
        <f>MONTH(shipments[[#This Row],[Shipdate]])</f>
        <v>6</v>
      </c>
      <c r="L4096" t="str">
        <f>TEXT(shipments[[#This Row],[Shipdate]],"mmmm")</f>
        <v>June</v>
      </c>
      <c r="M4096">
        <f>_xlfn.XLOOKUP(shipments[[#This Row],[PID]],products[PID],products[Cost_per_box],"NA",0)</f>
        <v>2.65</v>
      </c>
      <c r="N4096">
        <f>shipments[[#This Row],[Boxes]]*shipments[[#This Row],[Cost Per Box]]</f>
        <v>1030.8499999999999</v>
      </c>
      <c r="O4096">
        <f>shipments[[#This Row],[Sales Amount]]-shipments[[#This Row],[Total Cost]]</f>
        <v>6353.65</v>
      </c>
      <c r="P4096" s="9">
        <f>shipments[[#This Row],[Profit]]/shipments[[#This Row],[Sales Amount]]</f>
        <v>0.86040354797210372</v>
      </c>
    </row>
    <row r="4097" spans="1:16" x14ac:dyDescent="1">
      <c r="A4097" t="s">
        <v>4140</v>
      </c>
      <c r="B4097" t="s">
        <v>8045</v>
      </c>
      <c r="C4097" t="s">
        <v>8031</v>
      </c>
      <c r="D4097" t="s">
        <v>8036</v>
      </c>
      <c r="E4097" s="1">
        <v>45058</v>
      </c>
      <c r="F4097">
        <v>8520.75</v>
      </c>
      <c r="G4097">
        <v>388</v>
      </c>
      <c r="H4097" t="s">
        <v>39</v>
      </c>
      <c r="I4097" t="str">
        <f>_xlfn.XLOOKUP(shipments[[#This Row],[SPID]],people[SPID],people[Sales_person],"NA",0)</f>
        <v>Husein Augar</v>
      </c>
      <c r="J4097">
        <f>YEAR(shipments[[#This Row],[Shipdate]])</f>
        <v>2023</v>
      </c>
      <c r="K4097">
        <f>MONTH(shipments[[#This Row],[Shipdate]])</f>
        <v>5</v>
      </c>
      <c r="L4097" t="str">
        <f>TEXT(shipments[[#This Row],[Shipdate]],"mmmm")</f>
        <v>May</v>
      </c>
      <c r="M4097">
        <f>_xlfn.XLOOKUP(shipments[[#This Row],[PID]],products[PID],products[Cost_per_box],"NA",0)</f>
        <v>2.65</v>
      </c>
      <c r="N4097">
        <f>shipments[[#This Row],[Boxes]]*shipments[[#This Row],[Cost Per Box]]</f>
        <v>1028.2</v>
      </c>
      <c r="O4097">
        <f>shipments[[#This Row],[Sales Amount]]-shipments[[#This Row],[Total Cost]]</f>
        <v>7492.55</v>
      </c>
      <c r="P4097" s="9">
        <f>shipments[[#This Row],[Profit]]/shipments[[#This Row],[Sales Amount]]</f>
        <v>0.8793298711967843</v>
      </c>
    </row>
    <row r="4098" spans="1:16" x14ac:dyDescent="1">
      <c r="A4098" t="s">
        <v>4141</v>
      </c>
      <c r="B4098" t="s">
        <v>8045</v>
      </c>
      <c r="C4098" t="s">
        <v>8031</v>
      </c>
      <c r="D4098" t="s">
        <v>8032</v>
      </c>
      <c r="E4098" s="1">
        <v>45322</v>
      </c>
      <c r="F4098">
        <v>12908.25</v>
      </c>
      <c r="G4098">
        <v>680</v>
      </c>
      <c r="H4098" t="s">
        <v>6</v>
      </c>
      <c r="I4098" t="str">
        <f>_xlfn.XLOOKUP(shipments[[#This Row],[SPID]],people[SPID],people[Sales_person],"NA",0)</f>
        <v>Husein Augar</v>
      </c>
      <c r="J4098">
        <f>YEAR(shipments[[#This Row],[Shipdate]])</f>
        <v>2024</v>
      </c>
      <c r="K4098">
        <f>MONTH(shipments[[#This Row],[Shipdate]])</f>
        <v>1</v>
      </c>
      <c r="L4098" t="str">
        <f>TEXT(shipments[[#This Row],[Shipdate]],"mmmm")</f>
        <v>January</v>
      </c>
      <c r="M4098">
        <f>_xlfn.XLOOKUP(shipments[[#This Row],[PID]],products[PID],products[Cost_per_box],"NA",0)</f>
        <v>2.65</v>
      </c>
      <c r="N4098">
        <f>shipments[[#This Row],[Boxes]]*shipments[[#This Row],[Cost Per Box]]</f>
        <v>1802</v>
      </c>
      <c r="O4098">
        <f>shipments[[#This Row],[Sales Amount]]-shipments[[#This Row],[Total Cost]]</f>
        <v>11106.25</v>
      </c>
      <c r="P4098" s="9">
        <f>shipments[[#This Row],[Profit]]/shipments[[#This Row],[Sales Amount]]</f>
        <v>0.86039935700036796</v>
      </c>
    </row>
    <row r="4099" spans="1:16" x14ac:dyDescent="1">
      <c r="A4099" t="s">
        <v>4142</v>
      </c>
      <c r="B4099" t="s">
        <v>8045</v>
      </c>
      <c r="C4099" t="s">
        <v>8031</v>
      </c>
      <c r="D4099" t="s">
        <v>8035</v>
      </c>
      <c r="E4099" s="1">
        <v>45455</v>
      </c>
      <c r="F4099">
        <v>4808.25</v>
      </c>
      <c r="G4099">
        <v>268</v>
      </c>
      <c r="H4099" t="s">
        <v>6</v>
      </c>
      <c r="I4099" t="str">
        <f>_xlfn.XLOOKUP(shipments[[#This Row],[SPID]],people[SPID],people[Sales_person],"NA",0)</f>
        <v>Husein Augar</v>
      </c>
      <c r="J4099">
        <f>YEAR(shipments[[#This Row],[Shipdate]])</f>
        <v>2024</v>
      </c>
      <c r="K4099">
        <f>MONTH(shipments[[#This Row],[Shipdate]])</f>
        <v>6</v>
      </c>
      <c r="L4099" t="str">
        <f>TEXT(shipments[[#This Row],[Shipdate]],"mmmm")</f>
        <v>June</v>
      </c>
      <c r="M4099">
        <f>_xlfn.XLOOKUP(shipments[[#This Row],[PID]],products[PID],products[Cost_per_box],"NA",0)</f>
        <v>2.65</v>
      </c>
      <c r="N4099">
        <f>shipments[[#This Row],[Boxes]]*shipments[[#This Row],[Cost Per Box]]</f>
        <v>710.19999999999993</v>
      </c>
      <c r="O4099">
        <f>shipments[[#This Row],[Sales Amount]]-shipments[[#This Row],[Total Cost]]</f>
        <v>4098.05</v>
      </c>
      <c r="P4099" s="9">
        <f>shipments[[#This Row],[Profit]]/shipments[[#This Row],[Sales Amount]]</f>
        <v>0.85229553371808875</v>
      </c>
    </row>
    <row r="4100" spans="1:16" x14ac:dyDescent="1">
      <c r="A4100" t="s">
        <v>4143</v>
      </c>
      <c r="B4100" t="s">
        <v>8045</v>
      </c>
      <c r="C4100" t="s">
        <v>8010</v>
      </c>
      <c r="D4100" t="s">
        <v>8037</v>
      </c>
      <c r="E4100" s="1">
        <v>45467</v>
      </c>
      <c r="F4100">
        <v>9375.75</v>
      </c>
      <c r="G4100">
        <v>670</v>
      </c>
      <c r="H4100" t="s">
        <v>6</v>
      </c>
      <c r="I4100" t="str">
        <f>_xlfn.XLOOKUP(shipments[[#This Row],[SPID]],people[SPID],people[Sales_person],"NA",0)</f>
        <v>Husein Augar</v>
      </c>
      <c r="J4100">
        <f>YEAR(shipments[[#This Row],[Shipdate]])</f>
        <v>2024</v>
      </c>
      <c r="K4100">
        <f>MONTH(shipments[[#This Row],[Shipdate]])</f>
        <v>6</v>
      </c>
      <c r="L4100" t="str">
        <f>TEXT(shipments[[#This Row],[Shipdate]],"mmmm")</f>
        <v>June</v>
      </c>
      <c r="M4100">
        <f>_xlfn.XLOOKUP(shipments[[#This Row],[PID]],products[PID],products[Cost_per_box],"NA",0)</f>
        <v>5.26</v>
      </c>
      <c r="N4100">
        <f>shipments[[#This Row],[Boxes]]*shipments[[#This Row],[Cost Per Box]]</f>
        <v>3524.2</v>
      </c>
      <c r="O4100">
        <f>shipments[[#This Row],[Sales Amount]]-shipments[[#This Row],[Total Cost]]</f>
        <v>5851.55</v>
      </c>
      <c r="P4100" s="9">
        <f>shipments[[#This Row],[Profit]]/shipments[[#This Row],[Sales Amount]]</f>
        <v>0.6241154041010053</v>
      </c>
    </row>
    <row r="4101" spans="1:16" x14ac:dyDescent="1">
      <c r="A4101" t="s">
        <v>4144</v>
      </c>
      <c r="B4101" t="s">
        <v>8045</v>
      </c>
      <c r="C4101" t="s">
        <v>8010</v>
      </c>
      <c r="D4101" t="s">
        <v>8037</v>
      </c>
      <c r="E4101" s="1">
        <v>45562</v>
      </c>
      <c r="F4101">
        <v>6525</v>
      </c>
      <c r="G4101">
        <v>502</v>
      </c>
      <c r="H4101" t="s">
        <v>25</v>
      </c>
      <c r="I4101" t="str">
        <f>_xlfn.XLOOKUP(shipments[[#This Row],[SPID]],people[SPID],people[Sales_person],"NA",0)</f>
        <v>Husein Augar</v>
      </c>
      <c r="J4101">
        <f>YEAR(shipments[[#This Row],[Shipdate]])</f>
        <v>2024</v>
      </c>
      <c r="K4101">
        <f>MONTH(shipments[[#This Row],[Shipdate]])</f>
        <v>9</v>
      </c>
      <c r="L4101" t="str">
        <f>TEXT(shipments[[#This Row],[Shipdate]],"mmmm")</f>
        <v>September</v>
      </c>
      <c r="M4101">
        <f>_xlfn.XLOOKUP(shipments[[#This Row],[PID]],products[PID],products[Cost_per_box],"NA",0)</f>
        <v>5.26</v>
      </c>
      <c r="N4101">
        <f>shipments[[#This Row],[Boxes]]*shipments[[#This Row],[Cost Per Box]]</f>
        <v>2640.52</v>
      </c>
      <c r="O4101">
        <f>shipments[[#This Row],[Sales Amount]]-shipments[[#This Row],[Total Cost]]</f>
        <v>3884.48</v>
      </c>
      <c r="P4101" s="9">
        <f>shipments[[#This Row],[Profit]]/shipments[[#This Row],[Sales Amount]]</f>
        <v>0.59532260536398462</v>
      </c>
    </row>
    <row r="4102" spans="1:16" x14ac:dyDescent="1">
      <c r="A4102" t="s">
        <v>4145</v>
      </c>
      <c r="B4102" t="s">
        <v>8045</v>
      </c>
      <c r="C4102" t="s">
        <v>8012</v>
      </c>
      <c r="D4102" t="s">
        <v>8036</v>
      </c>
      <c r="E4102" s="1">
        <v>45464</v>
      </c>
      <c r="F4102">
        <v>10836</v>
      </c>
      <c r="G4102">
        <v>903</v>
      </c>
      <c r="H4102" t="s">
        <v>6</v>
      </c>
      <c r="I4102" t="str">
        <f>_xlfn.XLOOKUP(shipments[[#This Row],[SPID]],people[SPID],people[Sales_person],"NA",0)</f>
        <v>Husein Augar</v>
      </c>
      <c r="J4102">
        <f>YEAR(shipments[[#This Row],[Shipdate]])</f>
        <v>2024</v>
      </c>
      <c r="K4102">
        <f>MONTH(shipments[[#This Row],[Shipdate]])</f>
        <v>6</v>
      </c>
      <c r="L4102" t="str">
        <f>TEXT(shipments[[#This Row],[Shipdate]],"mmmm")</f>
        <v>June</v>
      </c>
      <c r="M4102">
        <f>_xlfn.XLOOKUP(shipments[[#This Row],[PID]],products[PID],products[Cost_per_box],"NA",0)</f>
        <v>5.15</v>
      </c>
      <c r="N4102">
        <f>shipments[[#This Row],[Boxes]]*shipments[[#This Row],[Cost Per Box]]</f>
        <v>4650.4500000000007</v>
      </c>
      <c r="O4102">
        <f>shipments[[#This Row],[Sales Amount]]-shipments[[#This Row],[Total Cost]]</f>
        <v>6185.5499999999993</v>
      </c>
      <c r="P4102" s="9">
        <f>shipments[[#This Row],[Profit]]/shipments[[#This Row],[Sales Amount]]</f>
        <v>0.5708333333333333</v>
      </c>
    </row>
    <row r="4103" spans="1:16" x14ac:dyDescent="1">
      <c r="A4103" t="s">
        <v>4146</v>
      </c>
      <c r="B4103" t="s">
        <v>8045</v>
      </c>
      <c r="C4103" t="s">
        <v>8013</v>
      </c>
      <c r="D4103" t="s">
        <v>8037</v>
      </c>
      <c r="E4103" s="1">
        <v>45147</v>
      </c>
      <c r="F4103">
        <v>4077</v>
      </c>
      <c r="G4103">
        <v>510</v>
      </c>
      <c r="H4103" t="s">
        <v>39</v>
      </c>
      <c r="I4103" t="str">
        <f>_xlfn.XLOOKUP(shipments[[#This Row],[SPID]],people[SPID],people[Sales_person],"NA",0)</f>
        <v>Husein Augar</v>
      </c>
      <c r="J4103">
        <f>YEAR(shipments[[#This Row],[Shipdate]])</f>
        <v>2023</v>
      </c>
      <c r="K4103">
        <f>MONTH(shipments[[#This Row],[Shipdate]])</f>
        <v>8</v>
      </c>
      <c r="L4103" t="str">
        <f>TEXT(shipments[[#This Row],[Shipdate]],"mmmm")</f>
        <v>August</v>
      </c>
      <c r="M4103">
        <f>_xlfn.XLOOKUP(shipments[[#This Row],[PID]],products[PID],products[Cost_per_box],"NA",0)</f>
        <v>3.85</v>
      </c>
      <c r="N4103">
        <f>shipments[[#This Row],[Boxes]]*shipments[[#This Row],[Cost Per Box]]</f>
        <v>1963.5</v>
      </c>
      <c r="O4103">
        <f>shipments[[#This Row],[Sales Amount]]-shipments[[#This Row],[Total Cost]]</f>
        <v>2113.5</v>
      </c>
      <c r="P4103" s="9">
        <f>shipments[[#This Row],[Profit]]/shipments[[#This Row],[Sales Amount]]</f>
        <v>0.51839587932303166</v>
      </c>
    </row>
    <row r="4104" spans="1:16" x14ac:dyDescent="1">
      <c r="A4104" t="s">
        <v>4147</v>
      </c>
      <c r="B4104" t="s">
        <v>8045</v>
      </c>
      <c r="C4104" t="s">
        <v>8013</v>
      </c>
      <c r="D4104" t="s">
        <v>8036</v>
      </c>
      <c r="E4104" s="1">
        <v>45040</v>
      </c>
      <c r="F4104">
        <v>2169</v>
      </c>
      <c r="G4104">
        <v>310</v>
      </c>
      <c r="H4104" t="s">
        <v>6</v>
      </c>
      <c r="I4104" t="str">
        <f>_xlfn.XLOOKUP(shipments[[#This Row],[SPID]],people[SPID],people[Sales_person],"NA",0)</f>
        <v>Husein Augar</v>
      </c>
      <c r="J4104">
        <f>YEAR(shipments[[#This Row],[Shipdate]])</f>
        <v>2023</v>
      </c>
      <c r="K4104">
        <f>MONTH(shipments[[#This Row],[Shipdate]])</f>
        <v>4</v>
      </c>
      <c r="L4104" t="str">
        <f>TEXT(shipments[[#This Row],[Shipdate]],"mmmm")</f>
        <v>April</v>
      </c>
      <c r="M4104">
        <f>_xlfn.XLOOKUP(shipments[[#This Row],[PID]],products[PID],products[Cost_per_box],"NA",0)</f>
        <v>3.85</v>
      </c>
      <c r="N4104">
        <f>shipments[[#This Row],[Boxes]]*shipments[[#This Row],[Cost Per Box]]</f>
        <v>1193.5</v>
      </c>
      <c r="O4104">
        <f>shipments[[#This Row],[Sales Amount]]-shipments[[#This Row],[Total Cost]]</f>
        <v>975.5</v>
      </c>
      <c r="P4104" s="9">
        <f>shipments[[#This Row],[Profit]]/shipments[[#This Row],[Sales Amount]]</f>
        <v>0.44974642692485017</v>
      </c>
    </row>
    <row r="4105" spans="1:16" x14ac:dyDescent="1">
      <c r="A4105" t="s">
        <v>4148</v>
      </c>
      <c r="B4105" t="s">
        <v>8045</v>
      </c>
      <c r="C4105" t="s">
        <v>8013</v>
      </c>
      <c r="D4105" t="s">
        <v>8035</v>
      </c>
      <c r="E4105" s="1">
        <v>45128</v>
      </c>
      <c r="F4105">
        <v>4101.75</v>
      </c>
      <c r="G4105">
        <v>513</v>
      </c>
      <c r="H4105" t="s">
        <v>6</v>
      </c>
      <c r="I4105" t="str">
        <f>_xlfn.XLOOKUP(shipments[[#This Row],[SPID]],people[SPID],people[Sales_person],"NA",0)</f>
        <v>Husein Augar</v>
      </c>
      <c r="J4105">
        <f>YEAR(shipments[[#This Row],[Shipdate]])</f>
        <v>2023</v>
      </c>
      <c r="K4105">
        <f>MONTH(shipments[[#This Row],[Shipdate]])</f>
        <v>7</v>
      </c>
      <c r="L4105" t="str">
        <f>TEXT(shipments[[#This Row],[Shipdate]],"mmmm")</f>
        <v>July</v>
      </c>
      <c r="M4105">
        <f>_xlfn.XLOOKUP(shipments[[#This Row],[PID]],products[PID],products[Cost_per_box],"NA",0)</f>
        <v>3.85</v>
      </c>
      <c r="N4105">
        <f>shipments[[#This Row],[Boxes]]*shipments[[#This Row],[Cost Per Box]]</f>
        <v>1975.05</v>
      </c>
      <c r="O4105">
        <f>shipments[[#This Row],[Sales Amount]]-shipments[[#This Row],[Total Cost]]</f>
        <v>2126.6999999999998</v>
      </c>
      <c r="P4105" s="9">
        <f>shipments[[#This Row],[Profit]]/shipments[[#This Row],[Sales Amount]]</f>
        <v>0.5184860120680197</v>
      </c>
    </row>
    <row r="4106" spans="1:16" x14ac:dyDescent="1">
      <c r="A4106" t="s">
        <v>4149</v>
      </c>
      <c r="B4106" t="s">
        <v>8045</v>
      </c>
      <c r="C4106" t="s">
        <v>8014</v>
      </c>
      <c r="D4106" t="s">
        <v>8036</v>
      </c>
      <c r="E4106" s="1">
        <v>45323</v>
      </c>
      <c r="F4106">
        <v>162</v>
      </c>
      <c r="G4106">
        <v>27</v>
      </c>
      <c r="H4106" t="s">
        <v>6</v>
      </c>
      <c r="I4106" t="str">
        <f>_xlfn.XLOOKUP(shipments[[#This Row],[SPID]],people[SPID],people[Sales_person],"NA",0)</f>
        <v>Husein Augar</v>
      </c>
      <c r="J4106">
        <f>YEAR(shipments[[#This Row],[Shipdate]])</f>
        <v>2024</v>
      </c>
      <c r="K4106">
        <f>MONTH(shipments[[#This Row],[Shipdate]])</f>
        <v>2</v>
      </c>
      <c r="L4106" t="str">
        <f>TEXT(shipments[[#This Row],[Shipdate]],"mmmm")</f>
        <v>February</v>
      </c>
      <c r="M4106">
        <f>_xlfn.XLOOKUP(shipments[[#This Row],[PID]],products[PID],products[Cost_per_box],"NA",0)</f>
        <v>5.72</v>
      </c>
      <c r="N4106">
        <f>shipments[[#This Row],[Boxes]]*shipments[[#This Row],[Cost Per Box]]</f>
        <v>154.44</v>
      </c>
      <c r="O4106">
        <f>shipments[[#This Row],[Sales Amount]]-shipments[[#This Row],[Total Cost]]</f>
        <v>7.5600000000000023</v>
      </c>
      <c r="P4106" s="9">
        <f>shipments[[#This Row],[Profit]]/shipments[[#This Row],[Sales Amount]]</f>
        <v>4.6666666666666683E-2</v>
      </c>
    </row>
    <row r="4107" spans="1:16" x14ac:dyDescent="1">
      <c r="A4107" t="s">
        <v>4150</v>
      </c>
      <c r="B4107" t="s">
        <v>8045</v>
      </c>
      <c r="C4107" t="s">
        <v>8014</v>
      </c>
      <c r="D4107" t="s">
        <v>8032</v>
      </c>
      <c r="E4107" s="1">
        <v>45537</v>
      </c>
      <c r="F4107">
        <v>528.75</v>
      </c>
      <c r="G4107">
        <v>89</v>
      </c>
      <c r="H4107" t="s">
        <v>25</v>
      </c>
      <c r="I4107" t="str">
        <f>_xlfn.XLOOKUP(shipments[[#This Row],[SPID]],people[SPID],people[Sales_person],"NA",0)</f>
        <v>Husein Augar</v>
      </c>
      <c r="J4107">
        <f>YEAR(shipments[[#This Row],[Shipdate]])</f>
        <v>2024</v>
      </c>
      <c r="K4107">
        <f>MONTH(shipments[[#This Row],[Shipdate]])</f>
        <v>9</v>
      </c>
      <c r="L4107" t="str">
        <f>TEXT(shipments[[#This Row],[Shipdate]],"mmmm")</f>
        <v>September</v>
      </c>
      <c r="M4107">
        <f>_xlfn.XLOOKUP(shipments[[#This Row],[PID]],products[PID],products[Cost_per_box],"NA",0)</f>
        <v>5.72</v>
      </c>
      <c r="N4107">
        <f>shipments[[#This Row],[Boxes]]*shipments[[#This Row],[Cost Per Box]]</f>
        <v>509.08</v>
      </c>
      <c r="O4107">
        <f>shipments[[#This Row],[Sales Amount]]-shipments[[#This Row],[Total Cost]]</f>
        <v>19.670000000000016</v>
      </c>
      <c r="P4107" s="9">
        <f>shipments[[#This Row],[Profit]]/shipments[[#This Row],[Sales Amount]]</f>
        <v>3.720094562647757E-2</v>
      </c>
    </row>
    <row r="4108" spans="1:16" x14ac:dyDescent="1">
      <c r="A4108" t="s">
        <v>4151</v>
      </c>
      <c r="B4108" t="s">
        <v>8045</v>
      </c>
      <c r="C4108" t="s">
        <v>8015</v>
      </c>
      <c r="D4108" t="s">
        <v>8036</v>
      </c>
      <c r="E4108" s="1">
        <v>45125</v>
      </c>
      <c r="F4108">
        <v>5841</v>
      </c>
      <c r="G4108">
        <v>244</v>
      </c>
      <c r="H4108" t="s">
        <v>6</v>
      </c>
      <c r="I4108" t="str">
        <f>_xlfn.XLOOKUP(shipments[[#This Row],[SPID]],people[SPID],people[Sales_person],"NA",0)</f>
        <v>Husein Augar</v>
      </c>
      <c r="J4108">
        <f>YEAR(shipments[[#This Row],[Shipdate]])</f>
        <v>2023</v>
      </c>
      <c r="K4108">
        <f>MONTH(shipments[[#This Row],[Shipdate]])</f>
        <v>7</v>
      </c>
      <c r="L4108" t="str">
        <f>TEXT(shipments[[#This Row],[Shipdate]],"mmmm")</f>
        <v>July</v>
      </c>
      <c r="M4108">
        <f>_xlfn.XLOOKUP(shipments[[#This Row],[PID]],products[PID],products[Cost_per_box],"NA",0)</f>
        <v>6.31</v>
      </c>
      <c r="N4108">
        <f>shipments[[#This Row],[Boxes]]*shipments[[#This Row],[Cost Per Box]]</f>
        <v>1539.6399999999999</v>
      </c>
      <c r="O4108">
        <f>shipments[[#This Row],[Sales Amount]]-shipments[[#This Row],[Total Cost]]</f>
        <v>4301.3600000000006</v>
      </c>
      <c r="P4108" s="9">
        <f>shipments[[#This Row],[Profit]]/shipments[[#This Row],[Sales Amount]]</f>
        <v>0.73640814928950538</v>
      </c>
    </row>
    <row r="4109" spans="1:16" x14ac:dyDescent="1">
      <c r="A4109" t="s">
        <v>4152</v>
      </c>
      <c r="B4109" t="s">
        <v>8045</v>
      </c>
      <c r="C4109" t="s">
        <v>8015</v>
      </c>
      <c r="D4109" t="s">
        <v>8037</v>
      </c>
      <c r="E4109" s="1">
        <v>45344</v>
      </c>
      <c r="F4109">
        <v>14933.25</v>
      </c>
      <c r="G4109">
        <v>575</v>
      </c>
      <c r="H4109" t="s">
        <v>6</v>
      </c>
      <c r="I4109" t="str">
        <f>_xlfn.XLOOKUP(shipments[[#This Row],[SPID]],people[SPID],people[Sales_person],"NA",0)</f>
        <v>Husein Augar</v>
      </c>
      <c r="J4109">
        <f>YEAR(shipments[[#This Row],[Shipdate]])</f>
        <v>2024</v>
      </c>
      <c r="K4109">
        <f>MONTH(shipments[[#This Row],[Shipdate]])</f>
        <v>2</v>
      </c>
      <c r="L4109" t="str">
        <f>TEXT(shipments[[#This Row],[Shipdate]],"mmmm")</f>
        <v>February</v>
      </c>
      <c r="M4109">
        <f>_xlfn.XLOOKUP(shipments[[#This Row],[PID]],products[PID],products[Cost_per_box],"NA",0)</f>
        <v>6.31</v>
      </c>
      <c r="N4109">
        <f>shipments[[#This Row],[Boxes]]*shipments[[#This Row],[Cost Per Box]]</f>
        <v>3628.25</v>
      </c>
      <c r="O4109">
        <f>shipments[[#This Row],[Sales Amount]]-shipments[[#This Row],[Total Cost]]</f>
        <v>11305</v>
      </c>
      <c r="P4109" s="9">
        <f>shipments[[#This Row],[Profit]]/shipments[[#This Row],[Sales Amount]]</f>
        <v>0.75703547452831765</v>
      </c>
    </row>
    <row r="4110" spans="1:16" x14ac:dyDescent="1">
      <c r="A4110" t="s">
        <v>4153</v>
      </c>
      <c r="B4110" t="s">
        <v>8045</v>
      </c>
      <c r="C4110" t="s">
        <v>8016</v>
      </c>
      <c r="D4110" t="s">
        <v>8036</v>
      </c>
      <c r="E4110" s="1">
        <v>45540</v>
      </c>
      <c r="F4110">
        <v>5494.5</v>
      </c>
      <c r="G4110">
        <v>204</v>
      </c>
      <c r="H4110" t="s">
        <v>25</v>
      </c>
      <c r="I4110" t="str">
        <f>_xlfn.XLOOKUP(shipments[[#This Row],[SPID]],people[SPID],people[Sales_person],"NA",0)</f>
        <v>Husein Augar</v>
      </c>
      <c r="J4110">
        <f>YEAR(shipments[[#This Row],[Shipdate]])</f>
        <v>2024</v>
      </c>
      <c r="K4110">
        <f>MONTH(shipments[[#This Row],[Shipdate]])</f>
        <v>9</v>
      </c>
      <c r="L4110" t="str">
        <f>TEXT(shipments[[#This Row],[Shipdate]],"mmmm")</f>
        <v>September</v>
      </c>
      <c r="M4110">
        <f>_xlfn.XLOOKUP(shipments[[#This Row],[PID]],products[PID],products[Cost_per_box],"NA",0)</f>
        <v>9.94</v>
      </c>
      <c r="N4110">
        <f>shipments[[#This Row],[Boxes]]*shipments[[#This Row],[Cost Per Box]]</f>
        <v>2027.76</v>
      </c>
      <c r="O4110">
        <f>shipments[[#This Row],[Sales Amount]]-shipments[[#This Row],[Total Cost]]</f>
        <v>3466.74</v>
      </c>
      <c r="P4110" s="9">
        <f>shipments[[#This Row],[Profit]]/shipments[[#This Row],[Sales Amount]]</f>
        <v>0.63094731094731094</v>
      </c>
    </row>
    <row r="4111" spans="1:16" x14ac:dyDescent="1">
      <c r="A4111" t="s">
        <v>4154</v>
      </c>
      <c r="B4111" t="s">
        <v>8045</v>
      </c>
      <c r="C4111" t="s">
        <v>8016</v>
      </c>
      <c r="D4111" t="s">
        <v>8032</v>
      </c>
      <c r="E4111" s="1">
        <v>45495</v>
      </c>
      <c r="F4111">
        <v>6257.25</v>
      </c>
      <c r="G4111">
        <v>241</v>
      </c>
      <c r="H4111" t="s">
        <v>17</v>
      </c>
      <c r="I4111" t="str">
        <f>_xlfn.XLOOKUP(shipments[[#This Row],[SPID]],people[SPID],people[Sales_person],"NA",0)</f>
        <v>Husein Augar</v>
      </c>
      <c r="J4111">
        <f>YEAR(shipments[[#This Row],[Shipdate]])</f>
        <v>2024</v>
      </c>
      <c r="K4111">
        <f>MONTH(shipments[[#This Row],[Shipdate]])</f>
        <v>7</v>
      </c>
      <c r="L4111" t="str">
        <f>TEXT(shipments[[#This Row],[Shipdate]],"mmmm")</f>
        <v>July</v>
      </c>
      <c r="M4111">
        <f>_xlfn.XLOOKUP(shipments[[#This Row],[PID]],products[PID],products[Cost_per_box],"NA",0)</f>
        <v>9.94</v>
      </c>
      <c r="N4111">
        <f>shipments[[#This Row],[Boxes]]*shipments[[#This Row],[Cost Per Box]]</f>
        <v>2395.54</v>
      </c>
      <c r="O4111">
        <f>shipments[[#This Row],[Sales Amount]]-shipments[[#This Row],[Total Cost]]</f>
        <v>3861.71</v>
      </c>
      <c r="P4111" s="9">
        <f>shipments[[#This Row],[Profit]]/shipments[[#This Row],[Sales Amount]]</f>
        <v>0.61715769707139723</v>
      </c>
    </row>
    <row r="4112" spans="1:16" x14ac:dyDescent="1">
      <c r="A4112" t="s">
        <v>4155</v>
      </c>
      <c r="B4112" t="s">
        <v>8045</v>
      </c>
      <c r="C4112" t="s">
        <v>8016</v>
      </c>
      <c r="D4112" t="s">
        <v>8036</v>
      </c>
      <c r="E4112" s="1">
        <v>45105</v>
      </c>
      <c r="F4112">
        <v>5251.5</v>
      </c>
      <c r="G4112">
        <v>211</v>
      </c>
      <c r="H4112" t="s">
        <v>6</v>
      </c>
      <c r="I4112" t="str">
        <f>_xlfn.XLOOKUP(shipments[[#This Row],[SPID]],people[SPID],people[Sales_person],"NA",0)</f>
        <v>Husein Augar</v>
      </c>
      <c r="J4112">
        <f>YEAR(shipments[[#This Row],[Shipdate]])</f>
        <v>2023</v>
      </c>
      <c r="K4112">
        <f>MONTH(shipments[[#This Row],[Shipdate]])</f>
        <v>6</v>
      </c>
      <c r="L4112" t="str">
        <f>TEXT(shipments[[#This Row],[Shipdate]],"mmmm")</f>
        <v>June</v>
      </c>
      <c r="M4112">
        <f>_xlfn.XLOOKUP(shipments[[#This Row],[PID]],products[PID],products[Cost_per_box],"NA",0)</f>
        <v>9.94</v>
      </c>
      <c r="N4112">
        <f>shipments[[#This Row],[Boxes]]*shipments[[#This Row],[Cost Per Box]]</f>
        <v>2097.3399999999997</v>
      </c>
      <c r="O4112">
        <f>shipments[[#This Row],[Sales Amount]]-shipments[[#This Row],[Total Cost]]</f>
        <v>3154.1600000000003</v>
      </c>
      <c r="P4112" s="9">
        <f>shipments[[#This Row],[Profit]]/shipments[[#This Row],[Sales Amount]]</f>
        <v>0.600620775016662</v>
      </c>
    </row>
    <row r="4113" spans="1:16" x14ac:dyDescent="1">
      <c r="A4113" t="s">
        <v>4156</v>
      </c>
      <c r="B4113" t="s">
        <v>8045</v>
      </c>
      <c r="C4113" t="s">
        <v>8016</v>
      </c>
      <c r="D4113" t="s">
        <v>8037</v>
      </c>
      <c r="E4113" s="1">
        <v>45357</v>
      </c>
      <c r="F4113">
        <v>5469.75</v>
      </c>
      <c r="G4113">
        <v>211</v>
      </c>
      <c r="H4113" t="s">
        <v>6</v>
      </c>
      <c r="I4113" t="str">
        <f>_xlfn.XLOOKUP(shipments[[#This Row],[SPID]],people[SPID],people[Sales_person],"NA",0)</f>
        <v>Husein Augar</v>
      </c>
      <c r="J4113">
        <f>YEAR(shipments[[#This Row],[Shipdate]])</f>
        <v>2024</v>
      </c>
      <c r="K4113">
        <f>MONTH(shipments[[#This Row],[Shipdate]])</f>
        <v>3</v>
      </c>
      <c r="L4113" t="str">
        <f>TEXT(shipments[[#This Row],[Shipdate]],"mmmm")</f>
        <v>March</v>
      </c>
      <c r="M4113">
        <f>_xlfn.XLOOKUP(shipments[[#This Row],[PID]],products[PID],products[Cost_per_box],"NA",0)</f>
        <v>9.94</v>
      </c>
      <c r="N4113">
        <f>shipments[[#This Row],[Boxes]]*shipments[[#This Row],[Cost Per Box]]</f>
        <v>2097.3399999999997</v>
      </c>
      <c r="O4113">
        <f>shipments[[#This Row],[Sales Amount]]-shipments[[#This Row],[Total Cost]]</f>
        <v>3372.4100000000003</v>
      </c>
      <c r="P4113" s="9">
        <f>shipments[[#This Row],[Profit]]/shipments[[#This Row],[Sales Amount]]</f>
        <v>0.61655651538004486</v>
      </c>
    </row>
    <row r="4114" spans="1:16" x14ac:dyDescent="1">
      <c r="A4114" t="s">
        <v>4157</v>
      </c>
      <c r="B4114" t="s">
        <v>8045</v>
      </c>
      <c r="C4114" t="s">
        <v>8017</v>
      </c>
      <c r="D4114" t="s">
        <v>8036</v>
      </c>
      <c r="E4114" s="1">
        <v>45184</v>
      </c>
      <c r="F4114">
        <v>6430.5</v>
      </c>
      <c r="G4114">
        <v>322</v>
      </c>
      <c r="H4114" t="s">
        <v>6</v>
      </c>
      <c r="I4114" t="str">
        <f>_xlfn.XLOOKUP(shipments[[#This Row],[SPID]],people[SPID],people[Sales_person],"NA",0)</f>
        <v>Husein Augar</v>
      </c>
      <c r="J4114">
        <f>YEAR(shipments[[#This Row],[Shipdate]])</f>
        <v>2023</v>
      </c>
      <c r="K4114">
        <f>MONTH(shipments[[#This Row],[Shipdate]])</f>
        <v>9</v>
      </c>
      <c r="L4114" t="str">
        <f>TEXT(shipments[[#This Row],[Shipdate]],"mmmm")</f>
        <v>September</v>
      </c>
      <c r="M4114">
        <f>_xlfn.XLOOKUP(shipments[[#This Row],[PID]],products[PID],products[Cost_per_box],"NA",0)</f>
        <v>7.73</v>
      </c>
      <c r="N4114">
        <f>shipments[[#This Row],[Boxes]]*shipments[[#This Row],[Cost Per Box]]</f>
        <v>2489.06</v>
      </c>
      <c r="O4114">
        <f>shipments[[#This Row],[Sales Amount]]-shipments[[#This Row],[Total Cost]]</f>
        <v>3941.44</v>
      </c>
      <c r="P4114" s="9">
        <f>shipments[[#This Row],[Profit]]/shipments[[#This Row],[Sales Amount]]</f>
        <v>0.61292901018583312</v>
      </c>
    </row>
    <row r="4115" spans="1:16" x14ac:dyDescent="1">
      <c r="A4115" t="s">
        <v>4158</v>
      </c>
      <c r="B4115" t="s">
        <v>8045</v>
      </c>
      <c r="C4115" t="s">
        <v>8017</v>
      </c>
      <c r="D4115" t="s">
        <v>8033</v>
      </c>
      <c r="E4115" s="1">
        <v>45188</v>
      </c>
      <c r="F4115">
        <v>8034.75</v>
      </c>
      <c r="G4115">
        <v>447</v>
      </c>
      <c r="H4115" t="s">
        <v>6</v>
      </c>
      <c r="I4115" t="str">
        <f>_xlfn.XLOOKUP(shipments[[#This Row],[SPID]],people[SPID],people[Sales_person],"NA",0)</f>
        <v>Husein Augar</v>
      </c>
      <c r="J4115">
        <f>YEAR(shipments[[#This Row],[Shipdate]])</f>
        <v>2023</v>
      </c>
      <c r="K4115">
        <f>MONTH(shipments[[#This Row],[Shipdate]])</f>
        <v>9</v>
      </c>
      <c r="L4115" t="str">
        <f>TEXT(shipments[[#This Row],[Shipdate]],"mmmm")</f>
        <v>September</v>
      </c>
      <c r="M4115">
        <f>_xlfn.XLOOKUP(shipments[[#This Row],[PID]],products[PID],products[Cost_per_box],"NA",0)</f>
        <v>7.73</v>
      </c>
      <c r="N4115">
        <f>shipments[[#This Row],[Boxes]]*shipments[[#This Row],[Cost Per Box]]</f>
        <v>3455.3100000000004</v>
      </c>
      <c r="O4115">
        <f>shipments[[#This Row],[Sales Amount]]-shipments[[#This Row],[Total Cost]]</f>
        <v>4579.4399999999996</v>
      </c>
      <c r="P4115" s="9">
        <f>shipments[[#This Row],[Profit]]/shipments[[#This Row],[Sales Amount]]</f>
        <v>0.56995426117800796</v>
      </c>
    </row>
    <row r="4116" spans="1:16" x14ac:dyDescent="1">
      <c r="A4116" t="s">
        <v>4159</v>
      </c>
      <c r="B4116" t="s">
        <v>8045</v>
      </c>
      <c r="C4116" t="s">
        <v>8018</v>
      </c>
      <c r="D4116" t="s">
        <v>8037</v>
      </c>
      <c r="E4116" s="1">
        <v>45268</v>
      </c>
      <c r="F4116">
        <v>13572</v>
      </c>
      <c r="G4116">
        <v>647</v>
      </c>
      <c r="H4116" t="s">
        <v>6</v>
      </c>
      <c r="I4116" t="str">
        <f>_xlfn.XLOOKUP(shipments[[#This Row],[SPID]],people[SPID],people[Sales_person],"NA",0)</f>
        <v>Husein Augar</v>
      </c>
      <c r="J4116">
        <f>YEAR(shipments[[#This Row],[Shipdate]])</f>
        <v>2023</v>
      </c>
      <c r="K4116">
        <f>MONTH(shipments[[#This Row],[Shipdate]])</f>
        <v>12</v>
      </c>
      <c r="L4116" t="str">
        <f>TEXT(shipments[[#This Row],[Shipdate]],"mmmm")</f>
        <v>December</v>
      </c>
      <c r="M4116">
        <f>_xlfn.XLOOKUP(shipments[[#This Row],[PID]],products[PID],products[Cost_per_box],"NA",0)</f>
        <v>3.68</v>
      </c>
      <c r="N4116">
        <f>shipments[[#This Row],[Boxes]]*shipments[[#This Row],[Cost Per Box]]</f>
        <v>2380.96</v>
      </c>
      <c r="O4116">
        <f>shipments[[#This Row],[Sales Amount]]-shipments[[#This Row],[Total Cost]]</f>
        <v>11191.04</v>
      </c>
      <c r="P4116" s="9">
        <f>shipments[[#This Row],[Profit]]/shipments[[#This Row],[Sales Amount]]</f>
        <v>0.82456822870615976</v>
      </c>
    </row>
    <row r="4117" spans="1:16" x14ac:dyDescent="1">
      <c r="A4117" t="s">
        <v>4160</v>
      </c>
      <c r="B4117" t="s">
        <v>8045</v>
      </c>
      <c r="C4117" t="s">
        <v>8019</v>
      </c>
      <c r="D4117" t="s">
        <v>8032</v>
      </c>
      <c r="E4117" s="1">
        <v>45426</v>
      </c>
      <c r="F4117">
        <v>16861.5</v>
      </c>
      <c r="G4117">
        <v>1205</v>
      </c>
      <c r="H4117" t="s">
        <v>6</v>
      </c>
      <c r="I4117" t="str">
        <f>_xlfn.XLOOKUP(shipments[[#This Row],[SPID]],people[SPID],people[Sales_person],"NA",0)</f>
        <v>Husein Augar</v>
      </c>
      <c r="J4117">
        <f>YEAR(shipments[[#This Row],[Shipdate]])</f>
        <v>2024</v>
      </c>
      <c r="K4117">
        <f>MONTH(shipments[[#This Row],[Shipdate]])</f>
        <v>5</v>
      </c>
      <c r="L4117" t="str">
        <f>TEXT(shipments[[#This Row],[Shipdate]],"mmmm")</f>
        <v>May</v>
      </c>
      <c r="M4117">
        <f>_xlfn.XLOOKUP(shipments[[#This Row],[PID]],products[PID],products[Cost_per_box],"NA",0)</f>
        <v>8.2200000000000006</v>
      </c>
      <c r="N4117">
        <f>shipments[[#This Row],[Boxes]]*shipments[[#This Row],[Cost Per Box]]</f>
        <v>9905.1</v>
      </c>
      <c r="O4117">
        <f>shipments[[#This Row],[Sales Amount]]-shipments[[#This Row],[Total Cost]]</f>
        <v>6956.4</v>
      </c>
      <c r="P4117" s="9">
        <f>shipments[[#This Row],[Profit]]/shipments[[#This Row],[Sales Amount]]</f>
        <v>0.41256116003914239</v>
      </c>
    </row>
    <row r="4118" spans="1:16" x14ac:dyDescent="1">
      <c r="A4118" t="s">
        <v>4161</v>
      </c>
      <c r="B4118" t="s">
        <v>8045</v>
      </c>
      <c r="C4118" t="s">
        <v>8019</v>
      </c>
      <c r="D4118" t="s">
        <v>8037</v>
      </c>
      <c r="E4118" s="1">
        <v>45258</v>
      </c>
      <c r="F4118">
        <v>1800</v>
      </c>
      <c r="G4118">
        <v>113</v>
      </c>
      <c r="H4118" t="s">
        <v>6</v>
      </c>
      <c r="I4118" t="str">
        <f>_xlfn.XLOOKUP(shipments[[#This Row],[SPID]],people[SPID],people[Sales_person],"NA",0)</f>
        <v>Husein Augar</v>
      </c>
      <c r="J4118">
        <f>YEAR(shipments[[#This Row],[Shipdate]])</f>
        <v>2023</v>
      </c>
      <c r="K4118">
        <f>MONTH(shipments[[#This Row],[Shipdate]])</f>
        <v>11</v>
      </c>
      <c r="L4118" t="str">
        <f>TEXT(shipments[[#This Row],[Shipdate]],"mmmm")</f>
        <v>November</v>
      </c>
      <c r="M4118">
        <f>_xlfn.XLOOKUP(shipments[[#This Row],[PID]],products[PID],products[Cost_per_box],"NA",0)</f>
        <v>8.2200000000000006</v>
      </c>
      <c r="N4118">
        <f>shipments[[#This Row],[Boxes]]*shipments[[#This Row],[Cost Per Box]]</f>
        <v>928.86000000000013</v>
      </c>
      <c r="O4118">
        <f>shipments[[#This Row],[Sales Amount]]-shipments[[#This Row],[Total Cost]]</f>
        <v>871.13999999999987</v>
      </c>
      <c r="P4118" s="9">
        <f>shipments[[#This Row],[Profit]]/shipments[[#This Row],[Sales Amount]]</f>
        <v>0.4839666666666666</v>
      </c>
    </row>
    <row r="4119" spans="1:16" x14ac:dyDescent="1">
      <c r="A4119" t="s">
        <v>4162</v>
      </c>
      <c r="B4119" t="s">
        <v>8045</v>
      </c>
      <c r="C4119" t="s">
        <v>8019</v>
      </c>
      <c r="D4119" t="s">
        <v>8036</v>
      </c>
      <c r="E4119" s="1">
        <v>44967</v>
      </c>
      <c r="F4119">
        <v>2940.75</v>
      </c>
      <c r="G4119">
        <v>184</v>
      </c>
      <c r="H4119" t="s">
        <v>6</v>
      </c>
      <c r="I4119" t="str">
        <f>_xlfn.XLOOKUP(shipments[[#This Row],[SPID]],people[SPID],people[Sales_person],"NA",0)</f>
        <v>Husein Augar</v>
      </c>
      <c r="J4119">
        <f>YEAR(shipments[[#This Row],[Shipdate]])</f>
        <v>2023</v>
      </c>
      <c r="K4119">
        <f>MONTH(shipments[[#This Row],[Shipdate]])</f>
        <v>2</v>
      </c>
      <c r="L4119" t="str">
        <f>TEXT(shipments[[#This Row],[Shipdate]],"mmmm")</f>
        <v>February</v>
      </c>
      <c r="M4119">
        <f>_xlfn.XLOOKUP(shipments[[#This Row],[PID]],products[PID],products[Cost_per_box],"NA",0)</f>
        <v>8.2200000000000006</v>
      </c>
      <c r="N4119">
        <f>shipments[[#This Row],[Boxes]]*shipments[[#This Row],[Cost Per Box]]</f>
        <v>1512.48</v>
      </c>
      <c r="O4119">
        <f>shipments[[#This Row],[Sales Amount]]-shipments[[#This Row],[Total Cost]]</f>
        <v>1428.27</v>
      </c>
      <c r="P4119" s="9">
        <f>shipments[[#This Row],[Profit]]/shipments[[#This Row],[Sales Amount]]</f>
        <v>0.48568222392246874</v>
      </c>
    </row>
    <row r="4120" spans="1:16" x14ac:dyDescent="1">
      <c r="A4120" t="s">
        <v>4163</v>
      </c>
      <c r="B4120" t="s">
        <v>8045</v>
      </c>
      <c r="C4120" t="s">
        <v>8019</v>
      </c>
      <c r="D4120" t="s">
        <v>8036</v>
      </c>
      <c r="E4120" s="1">
        <v>45203</v>
      </c>
      <c r="F4120">
        <v>2247.75</v>
      </c>
      <c r="G4120">
        <v>150</v>
      </c>
      <c r="H4120" t="s">
        <v>6</v>
      </c>
      <c r="I4120" t="str">
        <f>_xlfn.XLOOKUP(shipments[[#This Row],[SPID]],people[SPID],people[Sales_person],"NA",0)</f>
        <v>Husein Augar</v>
      </c>
      <c r="J4120">
        <f>YEAR(shipments[[#This Row],[Shipdate]])</f>
        <v>2023</v>
      </c>
      <c r="K4120">
        <f>MONTH(shipments[[#This Row],[Shipdate]])</f>
        <v>10</v>
      </c>
      <c r="L4120" t="str">
        <f>TEXT(shipments[[#This Row],[Shipdate]],"mmmm")</f>
        <v>October</v>
      </c>
      <c r="M4120">
        <f>_xlfn.XLOOKUP(shipments[[#This Row],[PID]],products[PID],products[Cost_per_box],"NA",0)</f>
        <v>8.2200000000000006</v>
      </c>
      <c r="N4120">
        <f>shipments[[#This Row],[Boxes]]*shipments[[#This Row],[Cost Per Box]]</f>
        <v>1233</v>
      </c>
      <c r="O4120">
        <f>shipments[[#This Row],[Sales Amount]]-shipments[[#This Row],[Total Cost]]</f>
        <v>1014.75</v>
      </c>
      <c r="P4120" s="9">
        <f>shipments[[#This Row],[Profit]]/shipments[[#This Row],[Sales Amount]]</f>
        <v>0.45145145145145144</v>
      </c>
    </row>
    <row r="4121" spans="1:16" x14ac:dyDescent="1">
      <c r="A4121" t="s">
        <v>4164</v>
      </c>
      <c r="B4121" t="s">
        <v>8045</v>
      </c>
      <c r="C4121" t="s">
        <v>8019</v>
      </c>
      <c r="D4121" t="s">
        <v>8037</v>
      </c>
      <c r="E4121" s="1">
        <v>45315</v>
      </c>
      <c r="F4121">
        <v>3190.5</v>
      </c>
      <c r="G4121">
        <v>213</v>
      </c>
      <c r="H4121" t="s">
        <v>6</v>
      </c>
      <c r="I4121" t="str">
        <f>_xlfn.XLOOKUP(shipments[[#This Row],[SPID]],people[SPID],people[Sales_person],"NA",0)</f>
        <v>Husein Augar</v>
      </c>
      <c r="J4121">
        <f>YEAR(shipments[[#This Row],[Shipdate]])</f>
        <v>2024</v>
      </c>
      <c r="K4121">
        <f>MONTH(shipments[[#This Row],[Shipdate]])</f>
        <v>1</v>
      </c>
      <c r="L4121" t="str">
        <f>TEXT(shipments[[#This Row],[Shipdate]],"mmmm")</f>
        <v>January</v>
      </c>
      <c r="M4121">
        <f>_xlfn.XLOOKUP(shipments[[#This Row],[PID]],products[PID],products[Cost_per_box],"NA",0)</f>
        <v>8.2200000000000006</v>
      </c>
      <c r="N4121">
        <f>shipments[[#This Row],[Boxes]]*shipments[[#This Row],[Cost Per Box]]</f>
        <v>1750.8600000000001</v>
      </c>
      <c r="O4121">
        <f>shipments[[#This Row],[Sales Amount]]-shipments[[#This Row],[Total Cost]]</f>
        <v>1439.6399999999999</v>
      </c>
      <c r="P4121" s="9">
        <f>shipments[[#This Row],[Profit]]/shipments[[#This Row],[Sales Amount]]</f>
        <v>0.45122708039492238</v>
      </c>
    </row>
    <row r="4122" spans="1:16" x14ac:dyDescent="1">
      <c r="A4122" t="s">
        <v>4165</v>
      </c>
      <c r="B4122" t="s">
        <v>8045</v>
      </c>
      <c r="C4122" t="s">
        <v>8020</v>
      </c>
      <c r="D4122" t="s">
        <v>8035</v>
      </c>
      <c r="E4122" s="1">
        <v>44932</v>
      </c>
      <c r="F4122">
        <v>7384.5</v>
      </c>
      <c r="G4122">
        <v>411</v>
      </c>
      <c r="H4122" t="s">
        <v>6</v>
      </c>
      <c r="I4122" t="str">
        <f>_xlfn.XLOOKUP(shipments[[#This Row],[SPID]],people[SPID],people[Sales_person],"NA",0)</f>
        <v>Husein Augar</v>
      </c>
      <c r="J4122">
        <f>YEAR(shipments[[#This Row],[Shipdate]])</f>
        <v>2023</v>
      </c>
      <c r="K4122">
        <f>MONTH(shipments[[#This Row],[Shipdate]])</f>
        <v>1</v>
      </c>
      <c r="L4122" t="str">
        <f>TEXT(shipments[[#This Row],[Shipdate]],"mmmm")</f>
        <v>January</v>
      </c>
      <c r="M4122">
        <f>_xlfn.XLOOKUP(shipments[[#This Row],[PID]],products[PID],products[Cost_per_box],"NA",0)</f>
        <v>10.23</v>
      </c>
      <c r="N4122">
        <f>shipments[[#This Row],[Boxes]]*shipments[[#This Row],[Cost Per Box]]</f>
        <v>4204.53</v>
      </c>
      <c r="O4122">
        <f>shipments[[#This Row],[Sales Amount]]-shipments[[#This Row],[Total Cost]]</f>
        <v>3179.9700000000003</v>
      </c>
      <c r="P4122" s="9">
        <f>shipments[[#This Row],[Profit]]/shipments[[#This Row],[Sales Amount]]</f>
        <v>0.4306276660572822</v>
      </c>
    </row>
    <row r="4123" spans="1:16" x14ac:dyDescent="1">
      <c r="A4123" t="s">
        <v>4166</v>
      </c>
      <c r="B4123" t="s">
        <v>8045</v>
      </c>
      <c r="C4123" t="s">
        <v>8020</v>
      </c>
      <c r="D4123" t="s">
        <v>8035</v>
      </c>
      <c r="E4123" s="1">
        <v>45518</v>
      </c>
      <c r="F4123">
        <v>7659</v>
      </c>
      <c r="G4123">
        <v>451</v>
      </c>
      <c r="H4123" t="s">
        <v>17</v>
      </c>
      <c r="I4123" t="str">
        <f>_xlfn.XLOOKUP(shipments[[#This Row],[SPID]],people[SPID],people[Sales_person],"NA",0)</f>
        <v>Husein Augar</v>
      </c>
      <c r="J4123">
        <f>YEAR(shipments[[#This Row],[Shipdate]])</f>
        <v>2024</v>
      </c>
      <c r="K4123">
        <f>MONTH(shipments[[#This Row],[Shipdate]])</f>
        <v>8</v>
      </c>
      <c r="L4123" t="str">
        <f>TEXT(shipments[[#This Row],[Shipdate]],"mmmm")</f>
        <v>August</v>
      </c>
      <c r="M4123">
        <f>_xlfn.XLOOKUP(shipments[[#This Row],[PID]],products[PID],products[Cost_per_box],"NA",0)</f>
        <v>10.23</v>
      </c>
      <c r="N4123">
        <f>shipments[[#This Row],[Boxes]]*shipments[[#This Row],[Cost Per Box]]</f>
        <v>4613.7300000000005</v>
      </c>
      <c r="O4123">
        <f>shipments[[#This Row],[Sales Amount]]-shipments[[#This Row],[Total Cost]]</f>
        <v>3045.2699999999995</v>
      </c>
      <c r="P4123" s="9">
        <f>shipments[[#This Row],[Profit]]/shipments[[#This Row],[Sales Amount]]</f>
        <v>0.39760673717195449</v>
      </c>
    </row>
    <row r="4124" spans="1:16" x14ac:dyDescent="1">
      <c r="A4124" t="s">
        <v>4167</v>
      </c>
      <c r="B4124" t="s">
        <v>8045</v>
      </c>
      <c r="C4124" t="s">
        <v>8021</v>
      </c>
      <c r="D4124" t="s">
        <v>8033</v>
      </c>
      <c r="E4124" s="1">
        <v>45222</v>
      </c>
      <c r="F4124">
        <v>4326.75</v>
      </c>
      <c r="G4124">
        <v>255</v>
      </c>
      <c r="H4124" t="s">
        <v>6</v>
      </c>
      <c r="I4124" t="str">
        <f>_xlfn.XLOOKUP(shipments[[#This Row],[SPID]],people[SPID],people[Sales_person],"NA",0)</f>
        <v>Husein Augar</v>
      </c>
      <c r="J4124">
        <f>YEAR(shipments[[#This Row],[Shipdate]])</f>
        <v>2023</v>
      </c>
      <c r="K4124">
        <f>MONTH(shipments[[#This Row],[Shipdate]])</f>
        <v>10</v>
      </c>
      <c r="L4124" t="str">
        <f>TEXT(shipments[[#This Row],[Shipdate]],"mmmm")</f>
        <v>October</v>
      </c>
      <c r="M4124">
        <f>_xlfn.XLOOKUP(shipments[[#This Row],[PID]],products[PID],products[Cost_per_box],"NA",0)</f>
        <v>4.74</v>
      </c>
      <c r="N4124">
        <f>shipments[[#This Row],[Boxes]]*shipments[[#This Row],[Cost Per Box]]</f>
        <v>1208.7</v>
      </c>
      <c r="O4124">
        <f>shipments[[#This Row],[Sales Amount]]-shipments[[#This Row],[Total Cost]]</f>
        <v>3118.05</v>
      </c>
      <c r="P4124" s="9">
        <f>shipments[[#This Row],[Profit]]/shipments[[#This Row],[Sales Amount]]</f>
        <v>0.7206448257930318</v>
      </c>
    </row>
    <row r="4125" spans="1:16" x14ac:dyDescent="1">
      <c r="A4125" t="s">
        <v>4168</v>
      </c>
      <c r="B4125" t="s">
        <v>8045</v>
      </c>
      <c r="C4125" t="s">
        <v>8021</v>
      </c>
      <c r="D4125" t="s">
        <v>8033</v>
      </c>
      <c r="E4125" s="1">
        <v>44992</v>
      </c>
      <c r="F4125">
        <v>9148.5</v>
      </c>
      <c r="G4125">
        <v>704</v>
      </c>
      <c r="H4125" t="s">
        <v>6</v>
      </c>
      <c r="I4125" t="str">
        <f>_xlfn.XLOOKUP(shipments[[#This Row],[SPID]],people[SPID],people[Sales_person],"NA",0)</f>
        <v>Husein Augar</v>
      </c>
      <c r="J4125">
        <f>YEAR(shipments[[#This Row],[Shipdate]])</f>
        <v>2023</v>
      </c>
      <c r="K4125">
        <f>MONTH(shipments[[#This Row],[Shipdate]])</f>
        <v>3</v>
      </c>
      <c r="L4125" t="str">
        <f>TEXT(shipments[[#This Row],[Shipdate]],"mmmm")</f>
        <v>March</v>
      </c>
      <c r="M4125">
        <f>_xlfn.XLOOKUP(shipments[[#This Row],[PID]],products[PID],products[Cost_per_box],"NA",0)</f>
        <v>4.74</v>
      </c>
      <c r="N4125">
        <f>shipments[[#This Row],[Boxes]]*shipments[[#This Row],[Cost Per Box]]</f>
        <v>3336.96</v>
      </c>
      <c r="O4125">
        <f>shipments[[#This Row],[Sales Amount]]-shipments[[#This Row],[Total Cost]]</f>
        <v>5811.54</v>
      </c>
      <c r="P4125" s="9">
        <f>shipments[[#This Row],[Profit]]/shipments[[#This Row],[Sales Amount]]</f>
        <v>0.63524512215117235</v>
      </c>
    </row>
    <row r="4126" spans="1:16" x14ac:dyDescent="1">
      <c r="A4126" t="s">
        <v>4169</v>
      </c>
      <c r="B4126" t="s">
        <v>8045</v>
      </c>
      <c r="C4126" t="s">
        <v>8022</v>
      </c>
      <c r="D4126" t="s">
        <v>8032</v>
      </c>
      <c r="E4126" s="1">
        <v>45412</v>
      </c>
      <c r="F4126">
        <v>3145.5</v>
      </c>
      <c r="G4126">
        <v>394</v>
      </c>
      <c r="H4126" t="s">
        <v>6</v>
      </c>
      <c r="I4126" t="str">
        <f>_xlfn.XLOOKUP(shipments[[#This Row],[SPID]],people[SPID],people[Sales_person],"NA",0)</f>
        <v>Husein Augar</v>
      </c>
      <c r="J4126">
        <f>YEAR(shipments[[#This Row],[Shipdate]])</f>
        <v>2024</v>
      </c>
      <c r="K4126">
        <f>MONTH(shipments[[#This Row],[Shipdate]])</f>
        <v>4</v>
      </c>
      <c r="L4126" t="str">
        <f>TEXT(shipments[[#This Row],[Shipdate]],"mmmm")</f>
        <v>April</v>
      </c>
      <c r="M4126">
        <f>_xlfn.XLOOKUP(shipments[[#This Row],[PID]],products[PID],products[Cost_per_box],"NA",0)</f>
        <v>10.51</v>
      </c>
      <c r="N4126">
        <f>shipments[[#This Row],[Boxes]]*shipments[[#This Row],[Cost Per Box]]</f>
        <v>4140.9399999999996</v>
      </c>
      <c r="O4126">
        <f>shipments[[#This Row],[Sales Amount]]-shipments[[#This Row],[Total Cost]]</f>
        <v>-995.4399999999996</v>
      </c>
      <c r="P4126" s="9">
        <f>shipments[[#This Row],[Profit]]/shipments[[#This Row],[Sales Amount]]</f>
        <v>-0.31646479097122859</v>
      </c>
    </row>
    <row r="4127" spans="1:16" x14ac:dyDescent="1">
      <c r="A4127" t="s">
        <v>4170</v>
      </c>
      <c r="B4127" t="s">
        <v>8045</v>
      </c>
      <c r="C4127" t="s">
        <v>8022</v>
      </c>
      <c r="D4127" t="s">
        <v>8033</v>
      </c>
      <c r="E4127" s="1">
        <v>45265</v>
      </c>
      <c r="F4127">
        <v>6750</v>
      </c>
      <c r="G4127">
        <v>965</v>
      </c>
      <c r="H4127" t="s">
        <v>6</v>
      </c>
      <c r="I4127" t="str">
        <f>_xlfn.XLOOKUP(shipments[[#This Row],[SPID]],people[SPID],people[Sales_person],"NA",0)</f>
        <v>Husein Augar</v>
      </c>
      <c r="J4127">
        <f>YEAR(shipments[[#This Row],[Shipdate]])</f>
        <v>2023</v>
      </c>
      <c r="K4127">
        <f>MONTH(shipments[[#This Row],[Shipdate]])</f>
        <v>12</v>
      </c>
      <c r="L4127" t="str">
        <f>TEXT(shipments[[#This Row],[Shipdate]],"mmmm")</f>
        <v>December</v>
      </c>
      <c r="M4127">
        <f>_xlfn.XLOOKUP(shipments[[#This Row],[PID]],products[PID],products[Cost_per_box],"NA",0)</f>
        <v>10.51</v>
      </c>
      <c r="N4127">
        <f>shipments[[#This Row],[Boxes]]*shipments[[#This Row],[Cost Per Box]]</f>
        <v>10142.15</v>
      </c>
      <c r="O4127">
        <f>shipments[[#This Row],[Sales Amount]]-shipments[[#This Row],[Total Cost]]</f>
        <v>-3392.1499999999996</v>
      </c>
      <c r="P4127" s="9">
        <f>shipments[[#This Row],[Profit]]/shipments[[#This Row],[Sales Amount]]</f>
        <v>-0.50254074074074073</v>
      </c>
    </row>
    <row r="4128" spans="1:16" x14ac:dyDescent="1">
      <c r="A4128" t="s">
        <v>4171</v>
      </c>
      <c r="B4128" t="s">
        <v>8045</v>
      </c>
      <c r="C4128" t="s">
        <v>8022</v>
      </c>
      <c r="D4128" t="s">
        <v>8036</v>
      </c>
      <c r="E4128" s="1">
        <v>45240</v>
      </c>
      <c r="F4128">
        <v>2353.5</v>
      </c>
      <c r="G4128">
        <v>393</v>
      </c>
      <c r="H4128" t="s">
        <v>6</v>
      </c>
      <c r="I4128" t="str">
        <f>_xlfn.XLOOKUP(shipments[[#This Row],[SPID]],people[SPID],people[Sales_person],"NA",0)</f>
        <v>Husein Augar</v>
      </c>
      <c r="J4128">
        <f>YEAR(shipments[[#This Row],[Shipdate]])</f>
        <v>2023</v>
      </c>
      <c r="K4128">
        <f>MONTH(shipments[[#This Row],[Shipdate]])</f>
        <v>11</v>
      </c>
      <c r="L4128" t="str">
        <f>TEXT(shipments[[#This Row],[Shipdate]],"mmmm")</f>
        <v>November</v>
      </c>
      <c r="M4128">
        <f>_xlfn.XLOOKUP(shipments[[#This Row],[PID]],products[PID],products[Cost_per_box],"NA",0)</f>
        <v>10.51</v>
      </c>
      <c r="N4128">
        <f>shipments[[#This Row],[Boxes]]*shipments[[#This Row],[Cost Per Box]]</f>
        <v>4130.43</v>
      </c>
      <c r="O4128">
        <f>shipments[[#This Row],[Sales Amount]]-shipments[[#This Row],[Total Cost]]</f>
        <v>-1776.9300000000003</v>
      </c>
      <c r="P4128" s="9">
        <f>shipments[[#This Row],[Profit]]/shipments[[#This Row],[Sales Amount]]</f>
        <v>-0.7550159337157426</v>
      </c>
    </row>
    <row r="4129" spans="1:16" x14ac:dyDescent="1">
      <c r="A4129" t="s">
        <v>4172</v>
      </c>
      <c r="B4129" t="s">
        <v>8045</v>
      </c>
      <c r="C4129" t="s">
        <v>8023</v>
      </c>
      <c r="D4129" t="s">
        <v>8032</v>
      </c>
      <c r="E4129" s="1">
        <v>45499</v>
      </c>
      <c r="F4129">
        <v>5593.5</v>
      </c>
      <c r="G4129">
        <v>400</v>
      </c>
      <c r="H4129" t="s">
        <v>17</v>
      </c>
      <c r="I4129" t="str">
        <f>_xlfn.XLOOKUP(shipments[[#This Row],[SPID]],people[SPID],people[Sales_person],"NA",0)</f>
        <v>Husein Augar</v>
      </c>
      <c r="J4129">
        <f>YEAR(shipments[[#This Row],[Shipdate]])</f>
        <v>2024</v>
      </c>
      <c r="K4129">
        <f>MONTH(shipments[[#This Row],[Shipdate]])</f>
        <v>7</v>
      </c>
      <c r="L4129" t="str">
        <f>TEXT(shipments[[#This Row],[Shipdate]],"mmmm")</f>
        <v>July</v>
      </c>
      <c r="M4129">
        <f>_xlfn.XLOOKUP(shipments[[#This Row],[PID]],products[PID],products[Cost_per_box],"NA",0)</f>
        <v>6.43</v>
      </c>
      <c r="N4129">
        <f>shipments[[#This Row],[Boxes]]*shipments[[#This Row],[Cost Per Box]]</f>
        <v>2572</v>
      </c>
      <c r="O4129">
        <f>shipments[[#This Row],[Sales Amount]]-shipments[[#This Row],[Total Cost]]</f>
        <v>3021.5</v>
      </c>
      <c r="P4129" s="9">
        <f>shipments[[#This Row],[Profit]]/shipments[[#This Row],[Sales Amount]]</f>
        <v>0.54018056672923931</v>
      </c>
    </row>
    <row r="4130" spans="1:16" x14ac:dyDescent="1">
      <c r="A4130" t="s">
        <v>4173</v>
      </c>
      <c r="B4130" t="s">
        <v>8045</v>
      </c>
      <c r="C4130" t="s">
        <v>8023</v>
      </c>
      <c r="D4130" t="s">
        <v>8037</v>
      </c>
      <c r="E4130" s="1">
        <v>45238</v>
      </c>
      <c r="F4130">
        <v>4893.75</v>
      </c>
      <c r="G4130">
        <v>288</v>
      </c>
      <c r="H4130" t="s">
        <v>6</v>
      </c>
      <c r="I4130" t="str">
        <f>_xlfn.XLOOKUP(shipments[[#This Row],[SPID]],people[SPID],people[Sales_person],"NA",0)</f>
        <v>Husein Augar</v>
      </c>
      <c r="J4130">
        <f>YEAR(shipments[[#This Row],[Shipdate]])</f>
        <v>2023</v>
      </c>
      <c r="K4130">
        <f>MONTH(shipments[[#This Row],[Shipdate]])</f>
        <v>11</v>
      </c>
      <c r="L4130" t="str">
        <f>TEXT(shipments[[#This Row],[Shipdate]],"mmmm")</f>
        <v>November</v>
      </c>
      <c r="M4130">
        <f>_xlfn.XLOOKUP(shipments[[#This Row],[PID]],products[PID],products[Cost_per_box],"NA",0)</f>
        <v>6.43</v>
      </c>
      <c r="N4130">
        <f>shipments[[#This Row],[Boxes]]*shipments[[#This Row],[Cost Per Box]]</f>
        <v>1851.84</v>
      </c>
      <c r="O4130">
        <f>shipments[[#This Row],[Sales Amount]]-shipments[[#This Row],[Total Cost]]</f>
        <v>3041.91</v>
      </c>
      <c r="P4130" s="9">
        <f>shipments[[#This Row],[Profit]]/shipments[[#This Row],[Sales Amount]]</f>
        <v>0.62159080459770111</v>
      </c>
    </row>
    <row r="4131" spans="1:16" x14ac:dyDescent="1">
      <c r="A4131" t="s">
        <v>4174</v>
      </c>
      <c r="B4131" t="s">
        <v>8045</v>
      </c>
      <c r="C4131" t="s">
        <v>8023</v>
      </c>
      <c r="D4131" t="s">
        <v>8032</v>
      </c>
      <c r="E4131" s="1">
        <v>45510</v>
      </c>
      <c r="F4131">
        <v>5955.75</v>
      </c>
      <c r="G4131">
        <v>373</v>
      </c>
      <c r="H4131" t="s">
        <v>17</v>
      </c>
      <c r="I4131" t="str">
        <f>_xlfn.XLOOKUP(shipments[[#This Row],[SPID]],people[SPID],people[Sales_person],"NA",0)</f>
        <v>Husein Augar</v>
      </c>
      <c r="J4131">
        <f>YEAR(shipments[[#This Row],[Shipdate]])</f>
        <v>2024</v>
      </c>
      <c r="K4131">
        <f>MONTH(shipments[[#This Row],[Shipdate]])</f>
        <v>8</v>
      </c>
      <c r="L4131" t="str">
        <f>TEXT(shipments[[#This Row],[Shipdate]],"mmmm")</f>
        <v>August</v>
      </c>
      <c r="M4131">
        <f>_xlfn.XLOOKUP(shipments[[#This Row],[PID]],products[PID],products[Cost_per_box],"NA",0)</f>
        <v>6.43</v>
      </c>
      <c r="N4131">
        <f>shipments[[#This Row],[Boxes]]*shipments[[#This Row],[Cost Per Box]]</f>
        <v>2398.39</v>
      </c>
      <c r="O4131">
        <f>shipments[[#This Row],[Sales Amount]]-shipments[[#This Row],[Total Cost]]</f>
        <v>3557.36</v>
      </c>
      <c r="P4131" s="9">
        <f>shipments[[#This Row],[Profit]]/shipments[[#This Row],[Sales Amount]]</f>
        <v>0.59729840910044918</v>
      </c>
    </row>
    <row r="4132" spans="1:16" x14ac:dyDescent="1">
      <c r="A4132" t="s">
        <v>4175</v>
      </c>
      <c r="B4132" t="s">
        <v>8045</v>
      </c>
      <c r="C4132" t="s">
        <v>8023</v>
      </c>
      <c r="D4132" t="s">
        <v>8035</v>
      </c>
      <c r="E4132" s="1">
        <v>45449</v>
      </c>
      <c r="F4132">
        <v>4446</v>
      </c>
      <c r="G4132">
        <v>278</v>
      </c>
      <c r="H4132" t="s">
        <v>6</v>
      </c>
      <c r="I4132" t="str">
        <f>_xlfn.XLOOKUP(shipments[[#This Row],[SPID]],people[SPID],people[Sales_person],"NA",0)</f>
        <v>Husein Augar</v>
      </c>
      <c r="J4132">
        <f>YEAR(shipments[[#This Row],[Shipdate]])</f>
        <v>2024</v>
      </c>
      <c r="K4132">
        <f>MONTH(shipments[[#This Row],[Shipdate]])</f>
        <v>6</v>
      </c>
      <c r="L4132" t="str">
        <f>TEXT(shipments[[#This Row],[Shipdate]],"mmmm")</f>
        <v>June</v>
      </c>
      <c r="M4132">
        <f>_xlfn.XLOOKUP(shipments[[#This Row],[PID]],products[PID],products[Cost_per_box],"NA",0)</f>
        <v>6.43</v>
      </c>
      <c r="N4132">
        <f>shipments[[#This Row],[Boxes]]*shipments[[#This Row],[Cost Per Box]]</f>
        <v>1787.54</v>
      </c>
      <c r="O4132">
        <f>shipments[[#This Row],[Sales Amount]]-shipments[[#This Row],[Total Cost]]</f>
        <v>2658.46</v>
      </c>
      <c r="P4132" s="9">
        <f>shipments[[#This Row],[Profit]]/shipments[[#This Row],[Sales Amount]]</f>
        <v>0.5979442195231669</v>
      </c>
    </row>
    <row r="4133" spans="1:16" x14ac:dyDescent="1">
      <c r="A4133" t="s">
        <v>4176</v>
      </c>
      <c r="B4133" t="s">
        <v>8045</v>
      </c>
      <c r="C4133" t="s">
        <v>8023</v>
      </c>
      <c r="D4133" t="s">
        <v>8037</v>
      </c>
      <c r="E4133" s="1">
        <v>45208</v>
      </c>
      <c r="F4133">
        <v>5231.25</v>
      </c>
      <c r="G4133">
        <v>308</v>
      </c>
      <c r="H4133" t="s">
        <v>6</v>
      </c>
      <c r="I4133" t="str">
        <f>_xlfn.XLOOKUP(shipments[[#This Row],[SPID]],people[SPID],people[Sales_person],"NA",0)</f>
        <v>Husein Augar</v>
      </c>
      <c r="J4133">
        <f>YEAR(shipments[[#This Row],[Shipdate]])</f>
        <v>2023</v>
      </c>
      <c r="K4133">
        <f>MONTH(shipments[[#This Row],[Shipdate]])</f>
        <v>10</v>
      </c>
      <c r="L4133" t="str">
        <f>TEXT(shipments[[#This Row],[Shipdate]],"mmmm")</f>
        <v>October</v>
      </c>
      <c r="M4133">
        <f>_xlfn.XLOOKUP(shipments[[#This Row],[PID]],products[PID],products[Cost_per_box],"NA",0)</f>
        <v>6.43</v>
      </c>
      <c r="N4133">
        <f>shipments[[#This Row],[Boxes]]*shipments[[#This Row],[Cost Per Box]]</f>
        <v>1980.4399999999998</v>
      </c>
      <c r="O4133">
        <f>shipments[[#This Row],[Sales Amount]]-shipments[[#This Row],[Total Cost]]</f>
        <v>3250.8100000000004</v>
      </c>
      <c r="P4133" s="9">
        <f>shipments[[#This Row],[Profit]]/shipments[[#This Row],[Sales Amount]]</f>
        <v>0.62142126642771811</v>
      </c>
    </row>
    <row r="4134" spans="1:16" x14ac:dyDescent="1">
      <c r="A4134" t="s">
        <v>4177</v>
      </c>
      <c r="B4134" t="s">
        <v>8045</v>
      </c>
      <c r="C4134" t="s">
        <v>8024</v>
      </c>
      <c r="D4134" t="s">
        <v>8036</v>
      </c>
      <c r="E4134" s="1">
        <v>45086</v>
      </c>
      <c r="F4134">
        <v>5175</v>
      </c>
      <c r="G4134">
        <v>288</v>
      </c>
      <c r="H4134" t="s">
        <v>6</v>
      </c>
      <c r="I4134" t="str">
        <f>_xlfn.XLOOKUP(shipments[[#This Row],[SPID]],people[SPID],people[Sales_person],"NA",0)</f>
        <v>Husein Augar</v>
      </c>
      <c r="J4134">
        <f>YEAR(shipments[[#This Row],[Shipdate]])</f>
        <v>2023</v>
      </c>
      <c r="K4134">
        <f>MONTH(shipments[[#This Row],[Shipdate]])</f>
        <v>6</v>
      </c>
      <c r="L4134" t="str">
        <f>TEXT(shipments[[#This Row],[Shipdate]],"mmmm")</f>
        <v>June</v>
      </c>
      <c r="M4134">
        <f>_xlfn.XLOOKUP(shipments[[#This Row],[PID]],products[PID],products[Cost_per_box],"NA",0)</f>
        <v>12.41</v>
      </c>
      <c r="N4134">
        <f>shipments[[#This Row],[Boxes]]*shipments[[#This Row],[Cost Per Box]]</f>
        <v>3574.08</v>
      </c>
      <c r="O4134">
        <f>shipments[[#This Row],[Sales Amount]]-shipments[[#This Row],[Total Cost]]</f>
        <v>1600.92</v>
      </c>
      <c r="P4134" s="9">
        <f>shipments[[#This Row],[Profit]]/shipments[[#This Row],[Sales Amount]]</f>
        <v>0.30935652173913047</v>
      </c>
    </row>
    <row r="4135" spans="1:16" x14ac:dyDescent="1">
      <c r="A4135" t="s">
        <v>4178</v>
      </c>
      <c r="B4135" t="s">
        <v>8045</v>
      </c>
      <c r="C4135" t="s">
        <v>8025</v>
      </c>
      <c r="D4135" t="s">
        <v>8036</v>
      </c>
      <c r="E4135" s="1">
        <v>45320</v>
      </c>
      <c r="F4135">
        <v>807.75</v>
      </c>
      <c r="G4135">
        <v>51</v>
      </c>
      <c r="H4135" t="s">
        <v>6</v>
      </c>
      <c r="I4135" t="str">
        <f>_xlfn.XLOOKUP(shipments[[#This Row],[SPID]],people[SPID],people[Sales_person],"NA",0)</f>
        <v>Husein Augar</v>
      </c>
      <c r="J4135">
        <f>YEAR(shipments[[#This Row],[Shipdate]])</f>
        <v>2024</v>
      </c>
      <c r="K4135">
        <f>MONTH(shipments[[#This Row],[Shipdate]])</f>
        <v>1</v>
      </c>
      <c r="L4135" t="str">
        <f>TEXT(shipments[[#This Row],[Shipdate]],"mmmm")</f>
        <v>January</v>
      </c>
      <c r="M4135">
        <f>_xlfn.XLOOKUP(shipments[[#This Row],[PID]],products[PID],products[Cost_per_box],"NA",0)</f>
        <v>9.57</v>
      </c>
      <c r="N4135">
        <f>shipments[[#This Row],[Boxes]]*shipments[[#This Row],[Cost Per Box]]</f>
        <v>488.07</v>
      </c>
      <c r="O4135">
        <f>shipments[[#This Row],[Sales Amount]]-shipments[[#This Row],[Total Cost]]</f>
        <v>319.68</v>
      </c>
      <c r="P4135" s="9">
        <f>shipments[[#This Row],[Profit]]/shipments[[#This Row],[Sales Amount]]</f>
        <v>0.39576601671309192</v>
      </c>
    </row>
    <row r="4136" spans="1:16" x14ac:dyDescent="1">
      <c r="A4136" t="s">
        <v>4179</v>
      </c>
      <c r="B4136" t="s">
        <v>8045</v>
      </c>
      <c r="C4136" t="s">
        <v>8025</v>
      </c>
      <c r="D4136" t="s">
        <v>8035</v>
      </c>
      <c r="E4136" s="1">
        <v>45295</v>
      </c>
      <c r="F4136">
        <v>16744.5</v>
      </c>
      <c r="G4136">
        <v>931</v>
      </c>
      <c r="H4136" t="s">
        <v>6</v>
      </c>
      <c r="I4136" t="str">
        <f>_xlfn.XLOOKUP(shipments[[#This Row],[SPID]],people[SPID],people[Sales_person],"NA",0)</f>
        <v>Husein Augar</v>
      </c>
      <c r="J4136">
        <f>YEAR(shipments[[#This Row],[Shipdate]])</f>
        <v>2024</v>
      </c>
      <c r="K4136">
        <f>MONTH(shipments[[#This Row],[Shipdate]])</f>
        <v>1</v>
      </c>
      <c r="L4136" t="str">
        <f>TEXT(shipments[[#This Row],[Shipdate]],"mmmm")</f>
        <v>January</v>
      </c>
      <c r="M4136">
        <f>_xlfn.XLOOKUP(shipments[[#This Row],[PID]],products[PID],products[Cost_per_box],"NA",0)</f>
        <v>9.57</v>
      </c>
      <c r="N4136">
        <f>shipments[[#This Row],[Boxes]]*shipments[[#This Row],[Cost Per Box]]</f>
        <v>8909.67</v>
      </c>
      <c r="O4136">
        <f>shipments[[#This Row],[Sales Amount]]-shipments[[#This Row],[Total Cost]]</f>
        <v>7834.83</v>
      </c>
      <c r="P4136" s="9">
        <f>shipments[[#This Row],[Profit]]/shipments[[#This Row],[Sales Amount]]</f>
        <v>0.46790468512048733</v>
      </c>
    </row>
    <row r="4137" spans="1:16" x14ac:dyDescent="1">
      <c r="A4137" t="s">
        <v>4180</v>
      </c>
      <c r="B4137" t="s">
        <v>8045</v>
      </c>
      <c r="C4137" t="s">
        <v>8025</v>
      </c>
      <c r="D4137" t="s">
        <v>8032</v>
      </c>
      <c r="E4137" s="1">
        <v>45341</v>
      </c>
      <c r="F4137">
        <v>10399.5</v>
      </c>
      <c r="G4137">
        <v>694</v>
      </c>
      <c r="H4137" t="s">
        <v>6</v>
      </c>
      <c r="I4137" t="str">
        <f>_xlfn.XLOOKUP(shipments[[#This Row],[SPID]],people[SPID],people[Sales_person],"NA",0)</f>
        <v>Husein Augar</v>
      </c>
      <c r="J4137">
        <f>YEAR(shipments[[#This Row],[Shipdate]])</f>
        <v>2024</v>
      </c>
      <c r="K4137">
        <f>MONTH(shipments[[#This Row],[Shipdate]])</f>
        <v>2</v>
      </c>
      <c r="L4137" t="str">
        <f>TEXT(shipments[[#This Row],[Shipdate]],"mmmm")</f>
        <v>February</v>
      </c>
      <c r="M4137">
        <f>_xlfn.XLOOKUP(shipments[[#This Row],[PID]],products[PID],products[Cost_per_box],"NA",0)</f>
        <v>9.57</v>
      </c>
      <c r="N4137">
        <f>shipments[[#This Row],[Boxes]]*shipments[[#This Row],[Cost Per Box]]</f>
        <v>6641.58</v>
      </c>
      <c r="O4137">
        <f>shipments[[#This Row],[Sales Amount]]-shipments[[#This Row],[Total Cost]]</f>
        <v>3757.92</v>
      </c>
      <c r="P4137" s="9">
        <f>shipments[[#This Row],[Profit]]/shipments[[#This Row],[Sales Amount]]</f>
        <v>0.3613558344151161</v>
      </c>
    </row>
    <row r="4138" spans="1:16" x14ac:dyDescent="1">
      <c r="A4138" t="s">
        <v>4181</v>
      </c>
      <c r="B4138" t="s">
        <v>8045</v>
      </c>
      <c r="C4138" t="s">
        <v>8025</v>
      </c>
      <c r="D4138" t="s">
        <v>8037</v>
      </c>
      <c r="E4138" s="1">
        <v>45254</v>
      </c>
      <c r="F4138">
        <v>12744</v>
      </c>
      <c r="G4138">
        <v>708</v>
      </c>
      <c r="H4138" t="s">
        <v>6</v>
      </c>
      <c r="I4138" t="str">
        <f>_xlfn.XLOOKUP(shipments[[#This Row],[SPID]],people[SPID],people[Sales_person],"NA",0)</f>
        <v>Husein Augar</v>
      </c>
      <c r="J4138">
        <f>YEAR(shipments[[#This Row],[Shipdate]])</f>
        <v>2023</v>
      </c>
      <c r="K4138">
        <f>MONTH(shipments[[#This Row],[Shipdate]])</f>
        <v>11</v>
      </c>
      <c r="L4138" t="str">
        <f>TEXT(shipments[[#This Row],[Shipdate]],"mmmm")</f>
        <v>November</v>
      </c>
      <c r="M4138">
        <f>_xlfn.XLOOKUP(shipments[[#This Row],[PID]],products[PID],products[Cost_per_box],"NA",0)</f>
        <v>9.57</v>
      </c>
      <c r="N4138">
        <f>shipments[[#This Row],[Boxes]]*shipments[[#This Row],[Cost Per Box]]</f>
        <v>6775.56</v>
      </c>
      <c r="O4138">
        <f>shipments[[#This Row],[Sales Amount]]-shipments[[#This Row],[Total Cost]]</f>
        <v>5968.44</v>
      </c>
      <c r="P4138" s="9">
        <f>shipments[[#This Row],[Profit]]/shipments[[#This Row],[Sales Amount]]</f>
        <v>0.46833333333333332</v>
      </c>
    </row>
    <row r="4139" spans="1:16" x14ac:dyDescent="1">
      <c r="A4139" t="s">
        <v>4182</v>
      </c>
      <c r="B4139" t="s">
        <v>8045</v>
      </c>
      <c r="C4139" t="s">
        <v>8026</v>
      </c>
      <c r="D4139" t="s">
        <v>8035</v>
      </c>
      <c r="E4139" s="1">
        <v>45448</v>
      </c>
      <c r="F4139">
        <v>12721.5</v>
      </c>
      <c r="G4139">
        <v>1414</v>
      </c>
      <c r="H4139" t="s">
        <v>6</v>
      </c>
      <c r="I4139" t="str">
        <f>_xlfn.XLOOKUP(shipments[[#This Row],[SPID]],people[SPID],people[Sales_person],"NA",0)</f>
        <v>Husein Augar</v>
      </c>
      <c r="J4139">
        <f>YEAR(shipments[[#This Row],[Shipdate]])</f>
        <v>2024</v>
      </c>
      <c r="K4139">
        <f>MONTH(shipments[[#This Row],[Shipdate]])</f>
        <v>6</v>
      </c>
      <c r="L4139" t="str">
        <f>TEXT(shipments[[#This Row],[Shipdate]],"mmmm")</f>
        <v>June</v>
      </c>
      <c r="M4139">
        <f>_xlfn.XLOOKUP(shipments[[#This Row],[PID]],products[PID],products[Cost_per_box],"NA",0)</f>
        <v>8.43</v>
      </c>
      <c r="N4139">
        <f>shipments[[#This Row],[Boxes]]*shipments[[#This Row],[Cost Per Box]]</f>
        <v>11920.02</v>
      </c>
      <c r="O4139">
        <f>shipments[[#This Row],[Sales Amount]]-shipments[[#This Row],[Total Cost]]</f>
        <v>801.47999999999956</v>
      </c>
      <c r="P4139" s="9">
        <f>shipments[[#This Row],[Profit]]/shipments[[#This Row],[Sales Amount]]</f>
        <v>6.3002004480603668E-2</v>
      </c>
    </row>
    <row r="4140" spans="1:16" x14ac:dyDescent="1">
      <c r="A4140" t="s">
        <v>4183</v>
      </c>
      <c r="B4140" t="s">
        <v>8045</v>
      </c>
      <c r="C4140" t="s">
        <v>8026</v>
      </c>
      <c r="D4140" t="s">
        <v>8033</v>
      </c>
      <c r="E4140" s="1">
        <v>45288</v>
      </c>
      <c r="F4140">
        <v>8469</v>
      </c>
      <c r="G4140">
        <v>770</v>
      </c>
      <c r="H4140" t="s">
        <v>6</v>
      </c>
      <c r="I4140" t="str">
        <f>_xlfn.XLOOKUP(shipments[[#This Row],[SPID]],people[SPID],people[Sales_person],"NA",0)</f>
        <v>Husein Augar</v>
      </c>
      <c r="J4140">
        <f>YEAR(shipments[[#This Row],[Shipdate]])</f>
        <v>2023</v>
      </c>
      <c r="K4140">
        <f>MONTH(shipments[[#This Row],[Shipdate]])</f>
        <v>12</v>
      </c>
      <c r="L4140" t="str">
        <f>TEXT(shipments[[#This Row],[Shipdate]],"mmmm")</f>
        <v>December</v>
      </c>
      <c r="M4140">
        <f>_xlfn.XLOOKUP(shipments[[#This Row],[PID]],products[PID],products[Cost_per_box],"NA",0)</f>
        <v>8.43</v>
      </c>
      <c r="N4140">
        <f>shipments[[#This Row],[Boxes]]*shipments[[#This Row],[Cost Per Box]]</f>
        <v>6491.0999999999995</v>
      </c>
      <c r="O4140">
        <f>shipments[[#This Row],[Sales Amount]]-shipments[[#This Row],[Total Cost]]</f>
        <v>1977.9000000000005</v>
      </c>
      <c r="P4140" s="9">
        <f>shipments[[#This Row],[Profit]]/shipments[[#This Row],[Sales Amount]]</f>
        <v>0.2335458731845555</v>
      </c>
    </row>
    <row r="4141" spans="1:16" x14ac:dyDescent="1">
      <c r="A4141" t="s">
        <v>4184</v>
      </c>
      <c r="B4141" t="s">
        <v>8045</v>
      </c>
      <c r="C4141" t="s">
        <v>8026</v>
      </c>
      <c r="D4141" t="s">
        <v>8033</v>
      </c>
      <c r="E4141" s="1">
        <v>45407</v>
      </c>
      <c r="F4141">
        <v>7085.25</v>
      </c>
      <c r="G4141">
        <v>1013</v>
      </c>
      <c r="H4141" t="s">
        <v>6</v>
      </c>
      <c r="I4141" t="str">
        <f>_xlfn.XLOOKUP(shipments[[#This Row],[SPID]],people[SPID],people[Sales_person],"NA",0)</f>
        <v>Husein Augar</v>
      </c>
      <c r="J4141">
        <f>YEAR(shipments[[#This Row],[Shipdate]])</f>
        <v>2024</v>
      </c>
      <c r="K4141">
        <f>MONTH(shipments[[#This Row],[Shipdate]])</f>
        <v>4</v>
      </c>
      <c r="L4141" t="str">
        <f>TEXT(shipments[[#This Row],[Shipdate]],"mmmm")</f>
        <v>April</v>
      </c>
      <c r="M4141">
        <f>_xlfn.XLOOKUP(shipments[[#This Row],[PID]],products[PID],products[Cost_per_box],"NA",0)</f>
        <v>8.43</v>
      </c>
      <c r="N4141">
        <f>shipments[[#This Row],[Boxes]]*shipments[[#This Row],[Cost Per Box]]</f>
        <v>8539.59</v>
      </c>
      <c r="O4141">
        <f>shipments[[#This Row],[Sales Amount]]-shipments[[#This Row],[Total Cost]]</f>
        <v>-1454.3400000000001</v>
      </c>
      <c r="P4141" s="9">
        <f>shipments[[#This Row],[Profit]]/shipments[[#This Row],[Sales Amount]]</f>
        <v>-0.20526304646977878</v>
      </c>
    </row>
    <row r="4142" spans="1:16" x14ac:dyDescent="1">
      <c r="A4142" t="s">
        <v>4185</v>
      </c>
      <c r="B4142" t="s">
        <v>8045</v>
      </c>
      <c r="C4142" t="s">
        <v>8027</v>
      </c>
      <c r="D4142" t="s">
        <v>8032</v>
      </c>
      <c r="E4142" s="1">
        <v>45356</v>
      </c>
      <c r="F4142">
        <v>12001.5</v>
      </c>
      <c r="G4142">
        <v>1092</v>
      </c>
      <c r="H4142" t="s">
        <v>6</v>
      </c>
      <c r="I4142" t="str">
        <f>_xlfn.XLOOKUP(shipments[[#This Row],[SPID]],people[SPID],people[Sales_person],"NA",0)</f>
        <v>Husein Augar</v>
      </c>
      <c r="J4142">
        <f>YEAR(shipments[[#This Row],[Shipdate]])</f>
        <v>2024</v>
      </c>
      <c r="K4142">
        <f>MONTH(shipments[[#This Row],[Shipdate]])</f>
        <v>3</v>
      </c>
      <c r="L4142" t="str">
        <f>TEXT(shipments[[#This Row],[Shipdate]],"mmmm")</f>
        <v>March</v>
      </c>
      <c r="M4142">
        <f>_xlfn.XLOOKUP(shipments[[#This Row],[PID]],products[PID],products[Cost_per_box],"NA",0)</f>
        <v>6.8</v>
      </c>
      <c r="N4142">
        <f>shipments[[#This Row],[Boxes]]*shipments[[#This Row],[Cost Per Box]]</f>
        <v>7425.5999999999995</v>
      </c>
      <c r="O4142">
        <f>shipments[[#This Row],[Sales Amount]]-shipments[[#This Row],[Total Cost]]</f>
        <v>4575.9000000000005</v>
      </c>
      <c r="P4142" s="9">
        <f>shipments[[#This Row],[Profit]]/shipments[[#This Row],[Sales Amount]]</f>
        <v>0.38127734033245847</v>
      </c>
    </row>
    <row r="4143" spans="1:16" x14ac:dyDescent="1">
      <c r="A4143" t="s">
        <v>4186</v>
      </c>
      <c r="B4143" t="s">
        <v>8045</v>
      </c>
      <c r="C4143" t="s">
        <v>8027</v>
      </c>
      <c r="D4143" t="s">
        <v>8036</v>
      </c>
      <c r="E4143" s="1">
        <v>45555</v>
      </c>
      <c r="F4143">
        <v>2648.25</v>
      </c>
      <c r="G4143">
        <v>265</v>
      </c>
      <c r="H4143" t="s">
        <v>25</v>
      </c>
      <c r="I4143" t="str">
        <f>_xlfn.XLOOKUP(shipments[[#This Row],[SPID]],people[SPID],people[Sales_person],"NA",0)</f>
        <v>Husein Augar</v>
      </c>
      <c r="J4143">
        <f>YEAR(shipments[[#This Row],[Shipdate]])</f>
        <v>2024</v>
      </c>
      <c r="K4143">
        <f>MONTH(shipments[[#This Row],[Shipdate]])</f>
        <v>9</v>
      </c>
      <c r="L4143" t="str">
        <f>TEXT(shipments[[#This Row],[Shipdate]],"mmmm")</f>
        <v>September</v>
      </c>
      <c r="M4143">
        <f>_xlfn.XLOOKUP(shipments[[#This Row],[PID]],products[PID],products[Cost_per_box],"NA",0)</f>
        <v>6.8</v>
      </c>
      <c r="N4143">
        <f>shipments[[#This Row],[Boxes]]*shipments[[#This Row],[Cost Per Box]]</f>
        <v>1802</v>
      </c>
      <c r="O4143">
        <f>shipments[[#This Row],[Sales Amount]]-shipments[[#This Row],[Total Cost]]</f>
        <v>846.25</v>
      </c>
      <c r="P4143" s="9">
        <f>shipments[[#This Row],[Profit]]/shipments[[#This Row],[Sales Amount]]</f>
        <v>0.3195506466534504</v>
      </c>
    </row>
    <row r="4144" spans="1:16" x14ac:dyDescent="1">
      <c r="A4144" t="s">
        <v>4187</v>
      </c>
      <c r="B4144" t="s">
        <v>8045</v>
      </c>
      <c r="C4144" t="s">
        <v>8027</v>
      </c>
      <c r="D4144" t="s">
        <v>8037</v>
      </c>
      <c r="E4144" s="1">
        <v>44967</v>
      </c>
      <c r="F4144">
        <v>8734.5</v>
      </c>
      <c r="G4144">
        <v>874</v>
      </c>
      <c r="H4144" t="s">
        <v>6</v>
      </c>
      <c r="I4144" t="str">
        <f>_xlfn.XLOOKUP(shipments[[#This Row],[SPID]],people[SPID],people[Sales_person],"NA",0)</f>
        <v>Husein Augar</v>
      </c>
      <c r="J4144">
        <f>YEAR(shipments[[#This Row],[Shipdate]])</f>
        <v>2023</v>
      </c>
      <c r="K4144">
        <f>MONTH(shipments[[#This Row],[Shipdate]])</f>
        <v>2</v>
      </c>
      <c r="L4144" t="str">
        <f>TEXT(shipments[[#This Row],[Shipdate]],"mmmm")</f>
        <v>February</v>
      </c>
      <c r="M4144">
        <f>_xlfn.XLOOKUP(shipments[[#This Row],[PID]],products[PID],products[Cost_per_box],"NA",0)</f>
        <v>6.8</v>
      </c>
      <c r="N4144">
        <f>shipments[[#This Row],[Boxes]]*shipments[[#This Row],[Cost Per Box]]</f>
        <v>5943.2</v>
      </c>
      <c r="O4144">
        <f>shipments[[#This Row],[Sales Amount]]-shipments[[#This Row],[Total Cost]]</f>
        <v>2791.3</v>
      </c>
      <c r="P4144" s="9">
        <f>shipments[[#This Row],[Profit]]/shipments[[#This Row],[Sales Amount]]</f>
        <v>0.31957181292575421</v>
      </c>
    </row>
    <row r="4145" spans="1:16" x14ac:dyDescent="1">
      <c r="A4145" t="s">
        <v>4188</v>
      </c>
      <c r="B4145" t="s">
        <v>8045</v>
      </c>
      <c r="C4145" t="s">
        <v>8027</v>
      </c>
      <c r="D4145" t="s">
        <v>8033</v>
      </c>
      <c r="E4145" s="1">
        <v>45518</v>
      </c>
      <c r="F4145">
        <v>3006</v>
      </c>
      <c r="G4145">
        <v>274</v>
      </c>
      <c r="H4145" t="s">
        <v>17</v>
      </c>
      <c r="I4145" t="str">
        <f>_xlfn.XLOOKUP(shipments[[#This Row],[SPID]],people[SPID],people[Sales_person],"NA",0)</f>
        <v>Husein Augar</v>
      </c>
      <c r="J4145">
        <f>YEAR(shipments[[#This Row],[Shipdate]])</f>
        <v>2024</v>
      </c>
      <c r="K4145">
        <f>MONTH(shipments[[#This Row],[Shipdate]])</f>
        <v>8</v>
      </c>
      <c r="L4145" t="str">
        <f>TEXT(shipments[[#This Row],[Shipdate]],"mmmm")</f>
        <v>August</v>
      </c>
      <c r="M4145">
        <f>_xlfn.XLOOKUP(shipments[[#This Row],[PID]],products[PID],products[Cost_per_box],"NA",0)</f>
        <v>6.8</v>
      </c>
      <c r="N4145">
        <f>shipments[[#This Row],[Boxes]]*shipments[[#This Row],[Cost Per Box]]</f>
        <v>1863.2</v>
      </c>
      <c r="O4145">
        <f>shipments[[#This Row],[Sales Amount]]-shipments[[#This Row],[Total Cost]]</f>
        <v>1142.8</v>
      </c>
      <c r="P4145" s="9">
        <f>shipments[[#This Row],[Profit]]/shipments[[#This Row],[Sales Amount]]</f>
        <v>0.3801729873586161</v>
      </c>
    </row>
    <row r="4146" spans="1:16" x14ac:dyDescent="1">
      <c r="A4146" t="s">
        <v>4189</v>
      </c>
      <c r="B4146" t="s">
        <v>8045</v>
      </c>
      <c r="C4146" t="s">
        <v>8027</v>
      </c>
      <c r="D4146" t="s">
        <v>8035</v>
      </c>
      <c r="E4146" s="1">
        <v>45299</v>
      </c>
      <c r="F4146">
        <v>4837.5</v>
      </c>
      <c r="G4146">
        <v>440</v>
      </c>
      <c r="H4146" t="s">
        <v>6</v>
      </c>
      <c r="I4146" t="str">
        <f>_xlfn.XLOOKUP(shipments[[#This Row],[SPID]],people[SPID],people[Sales_person],"NA",0)</f>
        <v>Husein Augar</v>
      </c>
      <c r="J4146">
        <f>YEAR(shipments[[#This Row],[Shipdate]])</f>
        <v>2024</v>
      </c>
      <c r="K4146">
        <f>MONTH(shipments[[#This Row],[Shipdate]])</f>
        <v>1</v>
      </c>
      <c r="L4146" t="str">
        <f>TEXT(shipments[[#This Row],[Shipdate]],"mmmm")</f>
        <v>January</v>
      </c>
      <c r="M4146">
        <f>_xlfn.XLOOKUP(shipments[[#This Row],[PID]],products[PID],products[Cost_per_box],"NA",0)</f>
        <v>6.8</v>
      </c>
      <c r="N4146">
        <f>shipments[[#This Row],[Boxes]]*shipments[[#This Row],[Cost Per Box]]</f>
        <v>2992</v>
      </c>
      <c r="O4146">
        <f>shipments[[#This Row],[Sales Amount]]-shipments[[#This Row],[Total Cost]]</f>
        <v>1845.5</v>
      </c>
      <c r="P4146" s="9">
        <f>shipments[[#This Row],[Profit]]/shipments[[#This Row],[Sales Amount]]</f>
        <v>0.38149870801033592</v>
      </c>
    </row>
    <row r="4147" spans="1:16" x14ac:dyDescent="1">
      <c r="A4147" t="s">
        <v>4190</v>
      </c>
      <c r="B4147" t="s">
        <v>8045</v>
      </c>
      <c r="C4147" t="s">
        <v>8028</v>
      </c>
      <c r="D4147" t="s">
        <v>8032</v>
      </c>
      <c r="E4147" s="1">
        <v>45036</v>
      </c>
      <c r="F4147">
        <v>3368.25</v>
      </c>
      <c r="G4147">
        <v>121</v>
      </c>
      <c r="H4147" t="s">
        <v>6</v>
      </c>
      <c r="I4147" t="str">
        <f>_xlfn.XLOOKUP(shipments[[#This Row],[SPID]],people[SPID],people[Sales_person],"NA",0)</f>
        <v>Husein Augar</v>
      </c>
      <c r="J4147">
        <f>YEAR(shipments[[#This Row],[Shipdate]])</f>
        <v>2023</v>
      </c>
      <c r="K4147">
        <f>MONTH(shipments[[#This Row],[Shipdate]])</f>
        <v>4</v>
      </c>
      <c r="L4147" t="str">
        <f>TEXT(shipments[[#This Row],[Shipdate]],"mmmm")</f>
        <v>April</v>
      </c>
      <c r="M4147">
        <f>_xlfn.XLOOKUP(shipments[[#This Row],[PID]],products[PID],products[Cost_per_box],"NA",0)</f>
        <v>5.04</v>
      </c>
      <c r="N4147">
        <f>shipments[[#This Row],[Boxes]]*shipments[[#This Row],[Cost Per Box]]</f>
        <v>609.84</v>
      </c>
      <c r="O4147">
        <f>shipments[[#This Row],[Sales Amount]]-shipments[[#This Row],[Total Cost]]</f>
        <v>2758.41</v>
      </c>
      <c r="P4147" s="9">
        <f>shipments[[#This Row],[Profit]]/shipments[[#This Row],[Sales Amount]]</f>
        <v>0.81894455577822312</v>
      </c>
    </row>
    <row r="4148" spans="1:16" x14ac:dyDescent="1">
      <c r="A4148" t="s">
        <v>4191</v>
      </c>
      <c r="B4148" t="s">
        <v>8045</v>
      </c>
      <c r="C4148" t="s">
        <v>8028</v>
      </c>
      <c r="D4148" t="s">
        <v>8037</v>
      </c>
      <c r="E4148" s="1">
        <v>45495</v>
      </c>
      <c r="F4148">
        <v>9321.75</v>
      </c>
      <c r="G4148">
        <v>346</v>
      </c>
      <c r="H4148" t="s">
        <v>17</v>
      </c>
      <c r="I4148" t="str">
        <f>_xlfn.XLOOKUP(shipments[[#This Row],[SPID]],people[SPID],people[Sales_person],"NA",0)</f>
        <v>Husein Augar</v>
      </c>
      <c r="J4148">
        <f>YEAR(shipments[[#This Row],[Shipdate]])</f>
        <v>2024</v>
      </c>
      <c r="K4148">
        <f>MONTH(shipments[[#This Row],[Shipdate]])</f>
        <v>7</v>
      </c>
      <c r="L4148" t="str">
        <f>TEXT(shipments[[#This Row],[Shipdate]],"mmmm")</f>
        <v>July</v>
      </c>
      <c r="M4148">
        <f>_xlfn.XLOOKUP(shipments[[#This Row],[PID]],products[PID],products[Cost_per_box],"NA",0)</f>
        <v>5.04</v>
      </c>
      <c r="N4148">
        <f>shipments[[#This Row],[Boxes]]*shipments[[#This Row],[Cost Per Box]]</f>
        <v>1743.84</v>
      </c>
      <c r="O4148">
        <f>shipments[[#This Row],[Sales Amount]]-shipments[[#This Row],[Total Cost]]</f>
        <v>7577.91</v>
      </c>
      <c r="P4148" s="9">
        <f>shipments[[#This Row],[Profit]]/shipments[[#This Row],[Sales Amount]]</f>
        <v>0.81292783007482494</v>
      </c>
    </row>
    <row r="4149" spans="1:16" x14ac:dyDescent="1">
      <c r="A4149" t="s">
        <v>4192</v>
      </c>
      <c r="B4149" t="s">
        <v>8045</v>
      </c>
      <c r="C4149" t="s">
        <v>8029</v>
      </c>
      <c r="D4149" t="s">
        <v>8035</v>
      </c>
      <c r="E4149" s="1">
        <v>45212</v>
      </c>
      <c r="F4149">
        <v>2967.75</v>
      </c>
      <c r="G4149">
        <v>371</v>
      </c>
      <c r="H4149" t="s">
        <v>6</v>
      </c>
      <c r="I4149" t="str">
        <f>_xlfn.XLOOKUP(shipments[[#This Row],[SPID]],people[SPID],people[Sales_person],"NA",0)</f>
        <v>Husein Augar</v>
      </c>
      <c r="J4149">
        <f>YEAR(shipments[[#This Row],[Shipdate]])</f>
        <v>2023</v>
      </c>
      <c r="K4149">
        <f>MONTH(shipments[[#This Row],[Shipdate]])</f>
        <v>10</v>
      </c>
      <c r="L4149" t="str">
        <f>TEXT(shipments[[#This Row],[Shipdate]],"mmmm")</f>
        <v>October</v>
      </c>
      <c r="M4149">
        <f>_xlfn.XLOOKUP(shipments[[#This Row],[PID]],products[PID],products[Cost_per_box],"NA",0)</f>
        <v>2.76</v>
      </c>
      <c r="N4149">
        <f>shipments[[#This Row],[Boxes]]*shipments[[#This Row],[Cost Per Box]]</f>
        <v>1023.9599999999999</v>
      </c>
      <c r="O4149">
        <f>shipments[[#This Row],[Sales Amount]]-shipments[[#This Row],[Total Cost]]</f>
        <v>1943.79</v>
      </c>
      <c r="P4149" s="9">
        <f>shipments[[#This Row],[Profit]]/shipments[[#This Row],[Sales Amount]]</f>
        <v>0.65497093757897396</v>
      </c>
    </row>
    <row r="4150" spans="1:16" x14ac:dyDescent="1">
      <c r="A4150" t="s">
        <v>4193</v>
      </c>
      <c r="B4150" t="s">
        <v>8045</v>
      </c>
      <c r="C4150" t="s">
        <v>8030</v>
      </c>
      <c r="D4150" t="s">
        <v>8037</v>
      </c>
      <c r="E4150" s="1">
        <v>45562</v>
      </c>
      <c r="F4150">
        <v>15041.25</v>
      </c>
      <c r="G4150">
        <v>2149</v>
      </c>
      <c r="H4150" t="s">
        <v>25</v>
      </c>
      <c r="I4150" t="str">
        <f>_xlfn.XLOOKUP(shipments[[#This Row],[SPID]],people[SPID],people[Sales_person],"NA",0)</f>
        <v>Husein Augar</v>
      </c>
      <c r="J4150">
        <f>YEAR(shipments[[#This Row],[Shipdate]])</f>
        <v>2024</v>
      </c>
      <c r="K4150">
        <f>MONTH(shipments[[#This Row],[Shipdate]])</f>
        <v>9</v>
      </c>
      <c r="L4150" t="str">
        <f>TEXT(shipments[[#This Row],[Shipdate]],"mmmm")</f>
        <v>September</v>
      </c>
      <c r="M4150">
        <f>_xlfn.XLOOKUP(shipments[[#This Row],[PID]],products[PID],products[Cost_per_box],"NA",0)</f>
        <v>3.32</v>
      </c>
      <c r="N4150">
        <f>shipments[[#This Row],[Boxes]]*shipments[[#This Row],[Cost Per Box]]</f>
        <v>7134.6799999999994</v>
      </c>
      <c r="O4150">
        <f>shipments[[#This Row],[Sales Amount]]-shipments[[#This Row],[Total Cost]]</f>
        <v>7906.5700000000006</v>
      </c>
      <c r="P4150" s="9">
        <f>shipments[[#This Row],[Profit]]/shipments[[#This Row],[Sales Amount]]</f>
        <v>0.52565910413030836</v>
      </c>
    </row>
    <row r="4151" spans="1:16" x14ac:dyDescent="1">
      <c r="A4151" t="s">
        <v>4194</v>
      </c>
      <c r="B4151" t="s">
        <v>8045</v>
      </c>
      <c r="C4151" t="s">
        <v>8030</v>
      </c>
      <c r="D4151" t="s">
        <v>8032</v>
      </c>
      <c r="E4151" s="1">
        <v>44939</v>
      </c>
      <c r="F4151">
        <v>2443.5</v>
      </c>
      <c r="G4151">
        <v>223</v>
      </c>
      <c r="H4151" t="s">
        <v>6</v>
      </c>
      <c r="I4151" t="str">
        <f>_xlfn.XLOOKUP(shipments[[#This Row],[SPID]],people[SPID],people[Sales_person],"NA",0)</f>
        <v>Husein Augar</v>
      </c>
      <c r="J4151">
        <f>YEAR(shipments[[#This Row],[Shipdate]])</f>
        <v>2023</v>
      </c>
      <c r="K4151">
        <f>MONTH(shipments[[#This Row],[Shipdate]])</f>
        <v>1</v>
      </c>
      <c r="L4151" t="str">
        <f>TEXT(shipments[[#This Row],[Shipdate]],"mmmm")</f>
        <v>January</v>
      </c>
      <c r="M4151">
        <f>_xlfn.XLOOKUP(shipments[[#This Row],[PID]],products[PID],products[Cost_per_box],"NA",0)</f>
        <v>3.32</v>
      </c>
      <c r="N4151">
        <f>shipments[[#This Row],[Boxes]]*shipments[[#This Row],[Cost Per Box]]</f>
        <v>740.36</v>
      </c>
      <c r="O4151">
        <f>shipments[[#This Row],[Sales Amount]]-shipments[[#This Row],[Total Cost]]</f>
        <v>1703.1399999999999</v>
      </c>
      <c r="P4151" s="9">
        <f>shipments[[#This Row],[Profit]]/shipments[[#This Row],[Sales Amount]]</f>
        <v>0.69700838960507461</v>
      </c>
    </row>
    <row r="4152" spans="1:16" x14ac:dyDescent="1">
      <c r="A4152" t="s">
        <v>4195</v>
      </c>
      <c r="B4152" t="s">
        <v>8045</v>
      </c>
      <c r="C4152" t="s">
        <v>8030</v>
      </c>
      <c r="D4152" t="s">
        <v>8033</v>
      </c>
      <c r="E4152" s="1">
        <v>45226</v>
      </c>
      <c r="F4152">
        <v>51.75</v>
      </c>
      <c r="G4152">
        <v>7</v>
      </c>
      <c r="H4152" t="s">
        <v>6</v>
      </c>
      <c r="I4152" t="str">
        <f>_xlfn.XLOOKUP(shipments[[#This Row],[SPID]],people[SPID],people[Sales_person],"NA",0)</f>
        <v>Husein Augar</v>
      </c>
      <c r="J4152">
        <f>YEAR(shipments[[#This Row],[Shipdate]])</f>
        <v>2023</v>
      </c>
      <c r="K4152">
        <f>MONTH(shipments[[#This Row],[Shipdate]])</f>
        <v>10</v>
      </c>
      <c r="L4152" t="str">
        <f>TEXT(shipments[[#This Row],[Shipdate]],"mmmm")</f>
        <v>October</v>
      </c>
      <c r="M4152">
        <f>_xlfn.XLOOKUP(shipments[[#This Row],[PID]],products[PID],products[Cost_per_box],"NA",0)</f>
        <v>3.32</v>
      </c>
      <c r="N4152">
        <f>shipments[[#This Row],[Boxes]]*shipments[[#This Row],[Cost Per Box]]</f>
        <v>23.24</v>
      </c>
      <c r="O4152">
        <f>shipments[[#This Row],[Sales Amount]]-shipments[[#This Row],[Total Cost]]</f>
        <v>28.51</v>
      </c>
      <c r="P4152" s="9">
        <f>shipments[[#This Row],[Profit]]/shipments[[#This Row],[Sales Amount]]</f>
        <v>0.55091787439613527</v>
      </c>
    </row>
    <row r="4153" spans="1:16" x14ac:dyDescent="1">
      <c r="A4153" t="s">
        <v>4196</v>
      </c>
      <c r="B4153" t="s">
        <v>8045</v>
      </c>
      <c r="C4153" t="s">
        <v>8030</v>
      </c>
      <c r="D4153" t="s">
        <v>8034</v>
      </c>
      <c r="E4153" s="1">
        <v>45225</v>
      </c>
      <c r="F4153">
        <v>3087</v>
      </c>
      <c r="G4153">
        <v>441</v>
      </c>
      <c r="H4153" t="s">
        <v>6</v>
      </c>
      <c r="I4153" t="str">
        <f>_xlfn.XLOOKUP(shipments[[#This Row],[SPID]],people[SPID],people[Sales_person],"NA",0)</f>
        <v>Husein Augar</v>
      </c>
      <c r="J4153">
        <f>YEAR(shipments[[#This Row],[Shipdate]])</f>
        <v>2023</v>
      </c>
      <c r="K4153">
        <f>MONTH(shipments[[#This Row],[Shipdate]])</f>
        <v>10</v>
      </c>
      <c r="L4153" t="str">
        <f>TEXT(shipments[[#This Row],[Shipdate]],"mmmm")</f>
        <v>October</v>
      </c>
      <c r="M4153">
        <f>_xlfn.XLOOKUP(shipments[[#This Row],[PID]],products[PID],products[Cost_per_box],"NA",0)</f>
        <v>3.32</v>
      </c>
      <c r="N4153">
        <f>shipments[[#This Row],[Boxes]]*shipments[[#This Row],[Cost Per Box]]</f>
        <v>1464.12</v>
      </c>
      <c r="O4153">
        <f>shipments[[#This Row],[Sales Amount]]-shipments[[#This Row],[Total Cost]]</f>
        <v>1622.88</v>
      </c>
      <c r="P4153" s="9">
        <f>shipments[[#This Row],[Profit]]/shipments[[#This Row],[Sales Amount]]</f>
        <v>0.5257142857142858</v>
      </c>
    </row>
    <row r="4154" spans="1:16" x14ac:dyDescent="1">
      <c r="A4154" t="s">
        <v>4197</v>
      </c>
      <c r="B4154" t="s">
        <v>8045</v>
      </c>
      <c r="C4154" t="s">
        <v>8030</v>
      </c>
      <c r="D4154" t="s">
        <v>8036</v>
      </c>
      <c r="E4154" s="1">
        <v>45532</v>
      </c>
      <c r="F4154">
        <v>9006.75</v>
      </c>
      <c r="G4154">
        <v>1001</v>
      </c>
      <c r="H4154" t="s">
        <v>17</v>
      </c>
      <c r="I4154" t="str">
        <f>_xlfn.XLOOKUP(shipments[[#This Row],[SPID]],people[SPID],people[Sales_person],"NA",0)</f>
        <v>Husein Augar</v>
      </c>
      <c r="J4154">
        <f>YEAR(shipments[[#This Row],[Shipdate]])</f>
        <v>2024</v>
      </c>
      <c r="K4154">
        <f>MONTH(shipments[[#This Row],[Shipdate]])</f>
        <v>8</v>
      </c>
      <c r="L4154" t="str">
        <f>TEXT(shipments[[#This Row],[Shipdate]],"mmmm")</f>
        <v>August</v>
      </c>
      <c r="M4154">
        <f>_xlfn.XLOOKUP(shipments[[#This Row],[PID]],products[PID],products[Cost_per_box],"NA",0)</f>
        <v>3.32</v>
      </c>
      <c r="N4154">
        <f>shipments[[#This Row],[Boxes]]*shipments[[#This Row],[Cost Per Box]]</f>
        <v>3323.3199999999997</v>
      </c>
      <c r="O4154">
        <f>shipments[[#This Row],[Sales Amount]]-shipments[[#This Row],[Total Cost]]</f>
        <v>5683.43</v>
      </c>
      <c r="P4154" s="9">
        <f>shipments[[#This Row],[Profit]]/shipments[[#This Row],[Sales Amount]]</f>
        <v>0.63101895800371943</v>
      </c>
    </row>
    <row r="4155" spans="1:16" x14ac:dyDescent="1">
      <c r="A4155" t="s">
        <v>4198</v>
      </c>
      <c r="B4155" t="s">
        <v>8045</v>
      </c>
      <c r="C4155" t="s">
        <v>8031</v>
      </c>
      <c r="D4155" t="s">
        <v>8034</v>
      </c>
      <c r="E4155" s="1">
        <v>45250</v>
      </c>
      <c r="F4155">
        <v>3026.25</v>
      </c>
      <c r="G4155">
        <v>138</v>
      </c>
      <c r="H4155" t="s">
        <v>6</v>
      </c>
      <c r="I4155" t="str">
        <f>_xlfn.XLOOKUP(shipments[[#This Row],[SPID]],people[SPID],people[Sales_person],"NA",0)</f>
        <v>Husein Augar</v>
      </c>
      <c r="J4155">
        <f>YEAR(shipments[[#This Row],[Shipdate]])</f>
        <v>2023</v>
      </c>
      <c r="K4155">
        <f>MONTH(shipments[[#This Row],[Shipdate]])</f>
        <v>11</v>
      </c>
      <c r="L4155" t="str">
        <f>TEXT(shipments[[#This Row],[Shipdate]],"mmmm")</f>
        <v>November</v>
      </c>
      <c r="M4155">
        <f>_xlfn.XLOOKUP(shipments[[#This Row],[PID]],products[PID],products[Cost_per_box],"NA",0)</f>
        <v>2.65</v>
      </c>
      <c r="N4155">
        <f>shipments[[#This Row],[Boxes]]*shipments[[#This Row],[Cost Per Box]]</f>
        <v>365.7</v>
      </c>
      <c r="O4155">
        <f>shipments[[#This Row],[Sales Amount]]-shipments[[#This Row],[Total Cost]]</f>
        <v>2660.55</v>
      </c>
      <c r="P4155" s="9">
        <f>shipments[[#This Row],[Profit]]/shipments[[#This Row],[Sales Amount]]</f>
        <v>0.87915737298636931</v>
      </c>
    </row>
    <row r="4156" spans="1:16" x14ac:dyDescent="1">
      <c r="A4156" t="s">
        <v>4199</v>
      </c>
      <c r="B4156" t="s">
        <v>8045</v>
      </c>
      <c r="C4156" t="s">
        <v>8031</v>
      </c>
      <c r="D4156" t="s">
        <v>8033</v>
      </c>
      <c r="E4156" s="1">
        <v>45244</v>
      </c>
      <c r="F4156">
        <v>8664.75</v>
      </c>
      <c r="G4156">
        <v>413</v>
      </c>
      <c r="H4156" t="s">
        <v>6</v>
      </c>
      <c r="I4156" t="str">
        <f>_xlfn.XLOOKUP(shipments[[#This Row],[SPID]],people[SPID],people[Sales_person],"NA",0)</f>
        <v>Husein Augar</v>
      </c>
      <c r="J4156">
        <f>YEAR(shipments[[#This Row],[Shipdate]])</f>
        <v>2023</v>
      </c>
      <c r="K4156">
        <f>MONTH(shipments[[#This Row],[Shipdate]])</f>
        <v>11</v>
      </c>
      <c r="L4156" t="str">
        <f>TEXT(shipments[[#This Row],[Shipdate]],"mmmm")</f>
        <v>November</v>
      </c>
      <c r="M4156">
        <f>_xlfn.XLOOKUP(shipments[[#This Row],[PID]],products[PID],products[Cost_per_box],"NA",0)</f>
        <v>2.65</v>
      </c>
      <c r="N4156">
        <f>shipments[[#This Row],[Boxes]]*shipments[[#This Row],[Cost Per Box]]</f>
        <v>1094.45</v>
      </c>
      <c r="O4156">
        <f>shipments[[#This Row],[Sales Amount]]-shipments[[#This Row],[Total Cost]]</f>
        <v>7570.3</v>
      </c>
      <c r="P4156" s="9">
        <f>shipments[[#This Row],[Profit]]/shipments[[#This Row],[Sales Amount]]</f>
        <v>0.87368937361147181</v>
      </c>
    </row>
    <row r="4157" spans="1:16" x14ac:dyDescent="1">
      <c r="A4157" t="s">
        <v>4200</v>
      </c>
      <c r="B4157" t="s">
        <v>8045</v>
      </c>
      <c r="C4157" t="s">
        <v>8010</v>
      </c>
      <c r="D4157" t="s">
        <v>8032</v>
      </c>
      <c r="E4157" s="1">
        <v>45467</v>
      </c>
      <c r="F4157">
        <v>5487.75</v>
      </c>
      <c r="G4157">
        <v>392</v>
      </c>
      <c r="H4157" t="s">
        <v>6</v>
      </c>
      <c r="I4157" t="str">
        <f>_xlfn.XLOOKUP(shipments[[#This Row],[SPID]],people[SPID],people[Sales_person],"NA",0)</f>
        <v>Husein Augar</v>
      </c>
      <c r="J4157">
        <f>YEAR(shipments[[#This Row],[Shipdate]])</f>
        <v>2024</v>
      </c>
      <c r="K4157">
        <f>MONTH(shipments[[#This Row],[Shipdate]])</f>
        <v>6</v>
      </c>
      <c r="L4157" t="str">
        <f>TEXT(shipments[[#This Row],[Shipdate]],"mmmm")</f>
        <v>June</v>
      </c>
      <c r="M4157">
        <f>_xlfn.XLOOKUP(shipments[[#This Row],[PID]],products[PID],products[Cost_per_box],"NA",0)</f>
        <v>5.26</v>
      </c>
      <c r="N4157">
        <f>shipments[[#This Row],[Boxes]]*shipments[[#This Row],[Cost Per Box]]</f>
        <v>2061.92</v>
      </c>
      <c r="O4157">
        <f>shipments[[#This Row],[Sales Amount]]-shipments[[#This Row],[Total Cost]]</f>
        <v>3425.83</v>
      </c>
      <c r="P4157" s="9">
        <f>shipments[[#This Row],[Profit]]/shipments[[#This Row],[Sales Amount]]</f>
        <v>0.62426859824153791</v>
      </c>
    </row>
    <row r="4158" spans="1:16" x14ac:dyDescent="1">
      <c r="A4158" t="s">
        <v>4201</v>
      </c>
      <c r="B4158" t="s">
        <v>8045</v>
      </c>
      <c r="C4158" t="s">
        <v>8010</v>
      </c>
      <c r="D4158" t="s">
        <v>8035</v>
      </c>
      <c r="E4158" s="1">
        <v>45030</v>
      </c>
      <c r="F4158">
        <v>2679.75</v>
      </c>
      <c r="G4158">
        <v>179</v>
      </c>
      <c r="H4158" t="s">
        <v>6</v>
      </c>
      <c r="I4158" t="str">
        <f>_xlfn.XLOOKUP(shipments[[#This Row],[SPID]],people[SPID],people[Sales_person],"NA",0)</f>
        <v>Husein Augar</v>
      </c>
      <c r="J4158">
        <f>YEAR(shipments[[#This Row],[Shipdate]])</f>
        <v>2023</v>
      </c>
      <c r="K4158">
        <f>MONTH(shipments[[#This Row],[Shipdate]])</f>
        <v>4</v>
      </c>
      <c r="L4158" t="str">
        <f>TEXT(shipments[[#This Row],[Shipdate]],"mmmm")</f>
        <v>April</v>
      </c>
      <c r="M4158">
        <f>_xlfn.XLOOKUP(shipments[[#This Row],[PID]],products[PID],products[Cost_per_box],"NA",0)</f>
        <v>5.26</v>
      </c>
      <c r="N4158">
        <f>shipments[[#This Row],[Boxes]]*shipments[[#This Row],[Cost Per Box]]</f>
        <v>941.54</v>
      </c>
      <c r="O4158">
        <f>shipments[[#This Row],[Sales Amount]]-shipments[[#This Row],[Total Cost]]</f>
        <v>1738.21</v>
      </c>
      <c r="P4158" s="9">
        <f>shipments[[#This Row],[Profit]]/shipments[[#This Row],[Sales Amount]]</f>
        <v>0.64864632894859597</v>
      </c>
    </row>
    <row r="4159" spans="1:16" x14ac:dyDescent="1">
      <c r="A4159" t="s">
        <v>4202</v>
      </c>
      <c r="B4159" t="s">
        <v>8045</v>
      </c>
      <c r="C4159" t="s">
        <v>8010</v>
      </c>
      <c r="D4159" t="s">
        <v>8032</v>
      </c>
      <c r="E4159" s="1">
        <v>45551</v>
      </c>
      <c r="F4159">
        <v>2880</v>
      </c>
      <c r="G4159">
        <v>240</v>
      </c>
      <c r="H4159" t="s">
        <v>25</v>
      </c>
      <c r="I4159" t="str">
        <f>_xlfn.XLOOKUP(shipments[[#This Row],[SPID]],people[SPID],people[Sales_person],"NA",0)</f>
        <v>Husein Augar</v>
      </c>
      <c r="J4159">
        <f>YEAR(shipments[[#This Row],[Shipdate]])</f>
        <v>2024</v>
      </c>
      <c r="K4159">
        <f>MONTH(shipments[[#This Row],[Shipdate]])</f>
        <v>9</v>
      </c>
      <c r="L4159" t="str">
        <f>TEXT(shipments[[#This Row],[Shipdate]],"mmmm")</f>
        <v>September</v>
      </c>
      <c r="M4159">
        <f>_xlfn.XLOOKUP(shipments[[#This Row],[PID]],products[PID],products[Cost_per_box],"NA",0)</f>
        <v>5.26</v>
      </c>
      <c r="N4159">
        <f>shipments[[#This Row],[Boxes]]*shipments[[#This Row],[Cost Per Box]]</f>
        <v>1262.3999999999999</v>
      </c>
      <c r="O4159">
        <f>shipments[[#This Row],[Sales Amount]]-shipments[[#This Row],[Total Cost]]</f>
        <v>1617.6000000000001</v>
      </c>
      <c r="P4159" s="9">
        <f>shipments[[#This Row],[Profit]]/shipments[[#This Row],[Sales Amount]]</f>
        <v>0.56166666666666676</v>
      </c>
    </row>
    <row r="4160" spans="1:16" x14ac:dyDescent="1">
      <c r="A4160" t="s">
        <v>4203</v>
      </c>
      <c r="B4160" t="s">
        <v>8045</v>
      </c>
      <c r="C4160" t="s">
        <v>8011</v>
      </c>
      <c r="D4160" t="s">
        <v>8036</v>
      </c>
      <c r="E4160" s="1">
        <v>45426</v>
      </c>
      <c r="F4160">
        <v>4351.5</v>
      </c>
      <c r="G4160">
        <v>256</v>
      </c>
      <c r="H4160" t="s">
        <v>6</v>
      </c>
      <c r="I4160" t="str">
        <f>_xlfn.XLOOKUP(shipments[[#This Row],[SPID]],people[SPID],people[Sales_person],"NA",0)</f>
        <v>Husein Augar</v>
      </c>
      <c r="J4160">
        <f>YEAR(shipments[[#This Row],[Shipdate]])</f>
        <v>2024</v>
      </c>
      <c r="K4160">
        <f>MONTH(shipments[[#This Row],[Shipdate]])</f>
        <v>5</v>
      </c>
      <c r="L4160" t="str">
        <f>TEXT(shipments[[#This Row],[Shipdate]],"mmmm")</f>
        <v>May</v>
      </c>
      <c r="M4160">
        <f>_xlfn.XLOOKUP(shipments[[#This Row],[PID]],products[PID],products[Cost_per_box],"NA",0)</f>
        <v>7.48</v>
      </c>
      <c r="N4160">
        <f>shipments[[#This Row],[Boxes]]*shipments[[#This Row],[Cost Per Box]]</f>
        <v>1914.88</v>
      </c>
      <c r="O4160">
        <f>shipments[[#This Row],[Sales Amount]]-shipments[[#This Row],[Total Cost]]</f>
        <v>2436.62</v>
      </c>
      <c r="P4160" s="9">
        <f>shipments[[#This Row],[Profit]]/shipments[[#This Row],[Sales Amount]]</f>
        <v>0.55994944272090086</v>
      </c>
    </row>
    <row r="4161" spans="1:16" x14ac:dyDescent="1">
      <c r="A4161" t="s">
        <v>4204</v>
      </c>
      <c r="B4161" t="s">
        <v>8045</v>
      </c>
      <c r="C4161" t="s">
        <v>8012</v>
      </c>
      <c r="D4161" t="s">
        <v>8033</v>
      </c>
      <c r="E4161" s="1">
        <v>45272</v>
      </c>
      <c r="F4161">
        <v>9677.25</v>
      </c>
      <c r="G4161">
        <v>1076</v>
      </c>
      <c r="H4161" t="s">
        <v>6</v>
      </c>
      <c r="I4161" t="str">
        <f>_xlfn.XLOOKUP(shipments[[#This Row],[SPID]],people[SPID],people[Sales_person],"NA",0)</f>
        <v>Husein Augar</v>
      </c>
      <c r="J4161">
        <f>YEAR(shipments[[#This Row],[Shipdate]])</f>
        <v>2023</v>
      </c>
      <c r="K4161">
        <f>MONTH(shipments[[#This Row],[Shipdate]])</f>
        <v>12</v>
      </c>
      <c r="L4161" t="str">
        <f>TEXT(shipments[[#This Row],[Shipdate]],"mmmm")</f>
        <v>December</v>
      </c>
      <c r="M4161">
        <f>_xlfn.XLOOKUP(shipments[[#This Row],[PID]],products[PID],products[Cost_per_box],"NA",0)</f>
        <v>5.15</v>
      </c>
      <c r="N4161">
        <f>shipments[[#This Row],[Boxes]]*shipments[[#This Row],[Cost Per Box]]</f>
        <v>5541.4000000000005</v>
      </c>
      <c r="O4161">
        <f>shipments[[#This Row],[Sales Amount]]-shipments[[#This Row],[Total Cost]]</f>
        <v>4135.8499999999995</v>
      </c>
      <c r="P4161" s="9">
        <f>shipments[[#This Row],[Profit]]/shipments[[#This Row],[Sales Amount]]</f>
        <v>0.42737864579296797</v>
      </c>
    </row>
    <row r="4162" spans="1:16" x14ac:dyDescent="1">
      <c r="A4162" t="s">
        <v>4205</v>
      </c>
      <c r="B4162" t="s">
        <v>8045</v>
      </c>
      <c r="C4162" t="s">
        <v>8013</v>
      </c>
      <c r="D4162" t="s">
        <v>8033</v>
      </c>
      <c r="E4162" s="1">
        <v>45064</v>
      </c>
      <c r="F4162">
        <v>5674.5</v>
      </c>
      <c r="G4162">
        <v>811</v>
      </c>
      <c r="H4162" t="s">
        <v>6</v>
      </c>
      <c r="I4162" t="str">
        <f>_xlfn.XLOOKUP(shipments[[#This Row],[SPID]],people[SPID],people[Sales_person],"NA",0)</f>
        <v>Husein Augar</v>
      </c>
      <c r="J4162">
        <f>YEAR(shipments[[#This Row],[Shipdate]])</f>
        <v>2023</v>
      </c>
      <c r="K4162">
        <f>MONTH(shipments[[#This Row],[Shipdate]])</f>
        <v>5</v>
      </c>
      <c r="L4162" t="str">
        <f>TEXT(shipments[[#This Row],[Shipdate]],"mmmm")</f>
        <v>May</v>
      </c>
      <c r="M4162">
        <f>_xlfn.XLOOKUP(shipments[[#This Row],[PID]],products[PID],products[Cost_per_box],"NA",0)</f>
        <v>3.85</v>
      </c>
      <c r="N4162">
        <f>shipments[[#This Row],[Boxes]]*shipments[[#This Row],[Cost Per Box]]</f>
        <v>3122.35</v>
      </c>
      <c r="O4162">
        <f>shipments[[#This Row],[Sales Amount]]-shipments[[#This Row],[Total Cost]]</f>
        <v>2552.15</v>
      </c>
      <c r="P4162" s="9">
        <f>shipments[[#This Row],[Profit]]/shipments[[#This Row],[Sales Amount]]</f>
        <v>0.44975768790201781</v>
      </c>
    </row>
    <row r="4163" spans="1:16" x14ac:dyDescent="1">
      <c r="A4163" t="s">
        <v>4206</v>
      </c>
      <c r="B4163" t="s">
        <v>8045</v>
      </c>
      <c r="C4163" t="s">
        <v>8013</v>
      </c>
      <c r="D4163" t="s">
        <v>8037</v>
      </c>
      <c r="E4163" s="1">
        <v>45427</v>
      </c>
      <c r="F4163">
        <v>10120.5</v>
      </c>
      <c r="G4163">
        <v>1266</v>
      </c>
      <c r="H4163" t="s">
        <v>6</v>
      </c>
      <c r="I4163" t="str">
        <f>_xlfn.XLOOKUP(shipments[[#This Row],[SPID]],people[SPID],people[Sales_person],"NA",0)</f>
        <v>Husein Augar</v>
      </c>
      <c r="J4163">
        <f>YEAR(shipments[[#This Row],[Shipdate]])</f>
        <v>2024</v>
      </c>
      <c r="K4163">
        <f>MONTH(shipments[[#This Row],[Shipdate]])</f>
        <v>5</v>
      </c>
      <c r="L4163" t="str">
        <f>TEXT(shipments[[#This Row],[Shipdate]],"mmmm")</f>
        <v>May</v>
      </c>
      <c r="M4163">
        <f>_xlfn.XLOOKUP(shipments[[#This Row],[PID]],products[PID],products[Cost_per_box],"NA",0)</f>
        <v>3.85</v>
      </c>
      <c r="N4163">
        <f>shipments[[#This Row],[Boxes]]*shipments[[#This Row],[Cost Per Box]]</f>
        <v>4874.1000000000004</v>
      </c>
      <c r="O4163">
        <f>shipments[[#This Row],[Sales Amount]]-shipments[[#This Row],[Total Cost]]</f>
        <v>5246.4</v>
      </c>
      <c r="P4163" s="9">
        <f>shipments[[#This Row],[Profit]]/shipments[[#This Row],[Sales Amount]]</f>
        <v>0.5183933600118571</v>
      </c>
    </row>
    <row r="4164" spans="1:16" x14ac:dyDescent="1">
      <c r="A4164" t="s">
        <v>4207</v>
      </c>
      <c r="B4164" t="s">
        <v>8045</v>
      </c>
      <c r="C4164" t="s">
        <v>8013</v>
      </c>
      <c r="D4164" t="s">
        <v>8037</v>
      </c>
      <c r="E4164" s="1">
        <v>45113</v>
      </c>
      <c r="F4164">
        <v>220.5</v>
      </c>
      <c r="G4164">
        <v>45</v>
      </c>
      <c r="H4164" t="s">
        <v>6</v>
      </c>
      <c r="I4164" t="str">
        <f>_xlfn.XLOOKUP(shipments[[#This Row],[SPID]],people[SPID],people[Sales_person],"NA",0)</f>
        <v>Husein Augar</v>
      </c>
      <c r="J4164">
        <f>YEAR(shipments[[#This Row],[Shipdate]])</f>
        <v>2023</v>
      </c>
      <c r="K4164">
        <f>MONTH(shipments[[#This Row],[Shipdate]])</f>
        <v>7</v>
      </c>
      <c r="L4164" t="str">
        <f>TEXT(shipments[[#This Row],[Shipdate]],"mmmm")</f>
        <v>July</v>
      </c>
      <c r="M4164">
        <f>_xlfn.XLOOKUP(shipments[[#This Row],[PID]],products[PID],products[Cost_per_box],"NA",0)</f>
        <v>3.85</v>
      </c>
      <c r="N4164">
        <f>shipments[[#This Row],[Boxes]]*shipments[[#This Row],[Cost Per Box]]</f>
        <v>173.25</v>
      </c>
      <c r="O4164">
        <f>shipments[[#This Row],[Sales Amount]]-shipments[[#This Row],[Total Cost]]</f>
        <v>47.25</v>
      </c>
      <c r="P4164" s="9">
        <f>shipments[[#This Row],[Profit]]/shipments[[#This Row],[Sales Amount]]</f>
        <v>0.21428571428571427</v>
      </c>
    </row>
    <row r="4165" spans="1:16" x14ac:dyDescent="1">
      <c r="A4165" t="s">
        <v>4208</v>
      </c>
      <c r="B4165" t="s">
        <v>8045</v>
      </c>
      <c r="C4165" t="s">
        <v>8016</v>
      </c>
      <c r="D4165" t="s">
        <v>8033</v>
      </c>
      <c r="E4165" s="1">
        <v>45006</v>
      </c>
      <c r="F4165">
        <v>5469.75</v>
      </c>
      <c r="G4165">
        <v>219</v>
      </c>
      <c r="H4165" t="s">
        <v>6</v>
      </c>
      <c r="I4165" t="str">
        <f>_xlfn.XLOOKUP(shipments[[#This Row],[SPID]],people[SPID],people[Sales_person],"NA",0)</f>
        <v>Husein Augar</v>
      </c>
      <c r="J4165">
        <f>YEAR(shipments[[#This Row],[Shipdate]])</f>
        <v>2023</v>
      </c>
      <c r="K4165">
        <f>MONTH(shipments[[#This Row],[Shipdate]])</f>
        <v>3</v>
      </c>
      <c r="L4165" t="str">
        <f>TEXT(shipments[[#This Row],[Shipdate]],"mmmm")</f>
        <v>March</v>
      </c>
      <c r="M4165">
        <f>_xlfn.XLOOKUP(shipments[[#This Row],[PID]],products[PID],products[Cost_per_box],"NA",0)</f>
        <v>9.94</v>
      </c>
      <c r="N4165">
        <f>shipments[[#This Row],[Boxes]]*shipments[[#This Row],[Cost Per Box]]</f>
        <v>2176.8599999999997</v>
      </c>
      <c r="O4165">
        <f>shipments[[#This Row],[Sales Amount]]-shipments[[#This Row],[Total Cost]]</f>
        <v>3292.8900000000003</v>
      </c>
      <c r="P4165" s="9">
        <f>shipments[[#This Row],[Profit]]/shipments[[#This Row],[Sales Amount]]</f>
        <v>0.60201837378307976</v>
      </c>
    </row>
    <row r="4166" spans="1:16" x14ac:dyDescent="1">
      <c r="A4166" t="s">
        <v>4209</v>
      </c>
      <c r="B4166" t="s">
        <v>8045</v>
      </c>
      <c r="C4166" t="s">
        <v>8016</v>
      </c>
      <c r="D4166" t="s">
        <v>8037</v>
      </c>
      <c r="E4166" s="1">
        <v>45196</v>
      </c>
      <c r="F4166">
        <v>4878</v>
      </c>
      <c r="G4166">
        <v>204</v>
      </c>
      <c r="H4166" t="s">
        <v>6</v>
      </c>
      <c r="I4166" t="str">
        <f>_xlfn.XLOOKUP(shipments[[#This Row],[SPID]],people[SPID],people[Sales_person],"NA",0)</f>
        <v>Husein Augar</v>
      </c>
      <c r="J4166">
        <f>YEAR(shipments[[#This Row],[Shipdate]])</f>
        <v>2023</v>
      </c>
      <c r="K4166">
        <f>MONTH(shipments[[#This Row],[Shipdate]])</f>
        <v>9</v>
      </c>
      <c r="L4166" t="str">
        <f>TEXT(shipments[[#This Row],[Shipdate]],"mmmm")</f>
        <v>September</v>
      </c>
      <c r="M4166">
        <f>_xlfn.XLOOKUP(shipments[[#This Row],[PID]],products[PID],products[Cost_per_box],"NA",0)</f>
        <v>9.94</v>
      </c>
      <c r="N4166">
        <f>shipments[[#This Row],[Boxes]]*shipments[[#This Row],[Cost Per Box]]</f>
        <v>2027.76</v>
      </c>
      <c r="O4166">
        <f>shipments[[#This Row],[Sales Amount]]-shipments[[#This Row],[Total Cost]]</f>
        <v>2850.24</v>
      </c>
      <c r="P4166" s="9">
        <f>shipments[[#This Row],[Profit]]/shipments[[#This Row],[Sales Amount]]</f>
        <v>0.58430504305043041</v>
      </c>
    </row>
    <row r="4167" spans="1:16" x14ac:dyDescent="1">
      <c r="A4167" t="s">
        <v>4210</v>
      </c>
      <c r="B4167" t="s">
        <v>8045</v>
      </c>
      <c r="C4167" t="s">
        <v>8016</v>
      </c>
      <c r="D4167" t="s">
        <v>8032</v>
      </c>
      <c r="E4167" s="1">
        <v>45218</v>
      </c>
      <c r="F4167">
        <v>4869</v>
      </c>
      <c r="G4167">
        <v>174</v>
      </c>
      <c r="H4167" t="s">
        <v>6</v>
      </c>
      <c r="I4167" t="str">
        <f>_xlfn.XLOOKUP(shipments[[#This Row],[SPID]],people[SPID],people[Sales_person],"NA",0)</f>
        <v>Husein Augar</v>
      </c>
      <c r="J4167">
        <f>YEAR(shipments[[#This Row],[Shipdate]])</f>
        <v>2023</v>
      </c>
      <c r="K4167">
        <f>MONTH(shipments[[#This Row],[Shipdate]])</f>
        <v>10</v>
      </c>
      <c r="L4167" t="str">
        <f>TEXT(shipments[[#This Row],[Shipdate]],"mmmm")</f>
        <v>October</v>
      </c>
      <c r="M4167">
        <f>_xlfn.XLOOKUP(shipments[[#This Row],[PID]],products[PID],products[Cost_per_box],"NA",0)</f>
        <v>9.94</v>
      </c>
      <c r="N4167">
        <f>shipments[[#This Row],[Boxes]]*shipments[[#This Row],[Cost Per Box]]</f>
        <v>1729.56</v>
      </c>
      <c r="O4167">
        <f>shipments[[#This Row],[Sales Amount]]-shipments[[#This Row],[Total Cost]]</f>
        <v>3139.44</v>
      </c>
      <c r="P4167" s="9">
        <f>shipments[[#This Row],[Profit]]/shipments[[#This Row],[Sales Amount]]</f>
        <v>0.64478126925446699</v>
      </c>
    </row>
    <row r="4168" spans="1:16" x14ac:dyDescent="1">
      <c r="A4168" t="s">
        <v>4211</v>
      </c>
      <c r="B4168" t="s">
        <v>8045</v>
      </c>
      <c r="C4168" t="s">
        <v>8016</v>
      </c>
      <c r="D4168" t="s">
        <v>8036</v>
      </c>
      <c r="E4168" s="1">
        <v>45545</v>
      </c>
      <c r="F4168">
        <v>5550.75</v>
      </c>
      <c r="G4168">
        <v>206</v>
      </c>
      <c r="H4168" t="s">
        <v>25</v>
      </c>
      <c r="I4168" t="str">
        <f>_xlfn.XLOOKUP(shipments[[#This Row],[SPID]],people[SPID],people[Sales_person],"NA",0)</f>
        <v>Husein Augar</v>
      </c>
      <c r="J4168">
        <f>YEAR(shipments[[#This Row],[Shipdate]])</f>
        <v>2024</v>
      </c>
      <c r="K4168">
        <f>MONTH(shipments[[#This Row],[Shipdate]])</f>
        <v>9</v>
      </c>
      <c r="L4168" t="str">
        <f>TEXT(shipments[[#This Row],[Shipdate]],"mmmm")</f>
        <v>September</v>
      </c>
      <c r="M4168">
        <f>_xlfn.XLOOKUP(shipments[[#This Row],[PID]],products[PID],products[Cost_per_box],"NA",0)</f>
        <v>9.94</v>
      </c>
      <c r="N4168">
        <f>shipments[[#This Row],[Boxes]]*shipments[[#This Row],[Cost Per Box]]</f>
        <v>2047.6399999999999</v>
      </c>
      <c r="O4168">
        <f>shipments[[#This Row],[Sales Amount]]-shipments[[#This Row],[Total Cost]]</f>
        <v>3503.11</v>
      </c>
      <c r="P4168" s="9">
        <f>shipments[[#This Row],[Profit]]/shipments[[#This Row],[Sales Amount]]</f>
        <v>0.63110570643606723</v>
      </c>
    </row>
    <row r="4169" spans="1:16" x14ac:dyDescent="1">
      <c r="A4169" t="s">
        <v>4212</v>
      </c>
      <c r="B4169" t="s">
        <v>8045</v>
      </c>
      <c r="C4169" t="s">
        <v>8016</v>
      </c>
      <c r="D4169" t="s">
        <v>8032</v>
      </c>
      <c r="E4169" s="1">
        <v>44935</v>
      </c>
      <c r="F4169">
        <v>5825.25</v>
      </c>
      <c r="G4169">
        <v>234</v>
      </c>
      <c r="H4169" t="s">
        <v>6</v>
      </c>
      <c r="I4169" t="str">
        <f>_xlfn.XLOOKUP(shipments[[#This Row],[SPID]],people[SPID],people[Sales_person],"NA",0)</f>
        <v>Husein Augar</v>
      </c>
      <c r="J4169">
        <f>YEAR(shipments[[#This Row],[Shipdate]])</f>
        <v>2023</v>
      </c>
      <c r="K4169">
        <f>MONTH(shipments[[#This Row],[Shipdate]])</f>
        <v>1</v>
      </c>
      <c r="L4169" t="str">
        <f>TEXT(shipments[[#This Row],[Shipdate]],"mmmm")</f>
        <v>January</v>
      </c>
      <c r="M4169">
        <f>_xlfn.XLOOKUP(shipments[[#This Row],[PID]],products[PID],products[Cost_per_box],"NA",0)</f>
        <v>9.94</v>
      </c>
      <c r="N4169">
        <f>shipments[[#This Row],[Boxes]]*shipments[[#This Row],[Cost Per Box]]</f>
        <v>2325.96</v>
      </c>
      <c r="O4169">
        <f>shipments[[#This Row],[Sales Amount]]-shipments[[#This Row],[Total Cost]]</f>
        <v>3499.29</v>
      </c>
      <c r="P4169" s="9">
        <f>shipments[[#This Row],[Profit]]/shipments[[#This Row],[Sales Amount]]</f>
        <v>0.60071069911162611</v>
      </c>
    </row>
    <row r="4170" spans="1:16" x14ac:dyDescent="1">
      <c r="A4170" t="s">
        <v>4213</v>
      </c>
      <c r="B4170" t="s">
        <v>8045</v>
      </c>
      <c r="C4170" t="s">
        <v>8016</v>
      </c>
      <c r="D4170" t="s">
        <v>8034</v>
      </c>
      <c r="E4170" s="1">
        <v>45541</v>
      </c>
      <c r="F4170">
        <v>5872.5</v>
      </c>
      <c r="G4170">
        <v>226</v>
      </c>
      <c r="H4170" t="s">
        <v>25</v>
      </c>
      <c r="I4170" t="str">
        <f>_xlfn.XLOOKUP(shipments[[#This Row],[SPID]],people[SPID],people[Sales_person],"NA",0)</f>
        <v>Husein Augar</v>
      </c>
      <c r="J4170">
        <f>YEAR(shipments[[#This Row],[Shipdate]])</f>
        <v>2024</v>
      </c>
      <c r="K4170">
        <f>MONTH(shipments[[#This Row],[Shipdate]])</f>
        <v>9</v>
      </c>
      <c r="L4170" t="str">
        <f>TEXT(shipments[[#This Row],[Shipdate]],"mmmm")</f>
        <v>September</v>
      </c>
      <c r="M4170">
        <f>_xlfn.XLOOKUP(shipments[[#This Row],[PID]],products[PID],products[Cost_per_box],"NA",0)</f>
        <v>9.94</v>
      </c>
      <c r="N4170">
        <f>shipments[[#This Row],[Boxes]]*shipments[[#This Row],[Cost Per Box]]</f>
        <v>2246.44</v>
      </c>
      <c r="O4170">
        <f>shipments[[#This Row],[Sales Amount]]-shipments[[#This Row],[Total Cost]]</f>
        <v>3626.06</v>
      </c>
      <c r="P4170" s="9">
        <f>shipments[[#This Row],[Profit]]/shipments[[#This Row],[Sales Amount]]</f>
        <v>0.61746445295870578</v>
      </c>
    </row>
    <row r="4171" spans="1:16" x14ac:dyDescent="1">
      <c r="A4171" t="s">
        <v>4214</v>
      </c>
      <c r="B4171" t="s">
        <v>8045</v>
      </c>
      <c r="C4171" t="s">
        <v>8017</v>
      </c>
      <c r="D4171" t="s">
        <v>8033</v>
      </c>
      <c r="E4171" s="1">
        <v>44958</v>
      </c>
      <c r="F4171">
        <v>1350</v>
      </c>
      <c r="G4171">
        <v>62</v>
      </c>
      <c r="H4171" t="s">
        <v>6</v>
      </c>
      <c r="I4171" t="str">
        <f>_xlfn.XLOOKUP(shipments[[#This Row],[SPID]],people[SPID],people[Sales_person],"NA",0)</f>
        <v>Husein Augar</v>
      </c>
      <c r="J4171">
        <f>YEAR(shipments[[#This Row],[Shipdate]])</f>
        <v>2023</v>
      </c>
      <c r="K4171">
        <f>MONTH(shipments[[#This Row],[Shipdate]])</f>
        <v>2</v>
      </c>
      <c r="L4171" t="str">
        <f>TEXT(shipments[[#This Row],[Shipdate]],"mmmm")</f>
        <v>February</v>
      </c>
      <c r="M4171">
        <f>_xlfn.XLOOKUP(shipments[[#This Row],[PID]],products[PID],products[Cost_per_box],"NA",0)</f>
        <v>7.73</v>
      </c>
      <c r="N4171">
        <f>shipments[[#This Row],[Boxes]]*shipments[[#This Row],[Cost Per Box]]</f>
        <v>479.26000000000005</v>
      </c>
      <c r="O4171">
        <f>shipments[[#This Row],[Sales Amount]]-shipments[[#This Row],[Total Cost]]</f>
        <v>870.74</v>
      </c>
      <c r="P4171" s="9">
        <f>shipments[[#This Row],[Profit]]/shipments[[#This Row],[Sales Amount]]</f>
        <v>0.64499259259259256</v>
      </c>
    </row>
    <row r="4172" spans="1:16" x14ac:dyDescent="1">
      <c r="A4172" t="s">
        <v>4215</v>
      </c>
      <c r="B4172" t="s">
        <v>8045</v>
      </c>
      <c r="C4172" t="s">
        <v>8017</v>
      </c>
      <c r="D4172" t="s">
        <v>8032</v>
      </c>
      <c r="E4172" s="1">
        <v>45146</v>
      </c>
      <c r="F4172">
        <v>8131.5</v>
      </c>
      <c r="G4172">
        <v>452</v>
      </c>
      <c r="H4172" t="s">
        <v>6</v>
      </c>
      <c r="I4172" t="str">
        <f>_xlfn.XLOOKUP(shipments[[#This Row],[SPID]],people[SPID],people[Sales_person],"NA",0)</f>
        <v>Husein Augar</v>
      </c>
      <c r="J4172">
        <f>YEAR(shipments[[#This Row],[Shipdate]])</f>
        <v>2023</v>
      </c>
      <c r="K4172">
        <f>MONTH(shipments[[#This Row],[Shipdate]])</f>
        <v>8</v>
      </c>
      <c r="L4172" t="str">
        <f>TEXT(shipments[[#This Row],[Shipdate]],"mmmm")</f>
        <v>August</v>
      </c>
      <c r="M4172">
        <f>_xlfn.XLOOKUP(shipments[[#This Row],[PID]],products[PID],products[Cost_per_box],"NA",0)</f>
        <v>7.73</v>
      </c>
      <c r="N4172">
        <f>shipments[[#This Row],[Boxes]]*shipments[[#This Row],[Cost Per Box]]</f>
        <v>3493.96</v>
      </c>
      <c r="O4172">
        <f>shipments[[#This Row],[Sales Amount]]-shipments[[#This Row],[Total Cost]]</f>
        <v>4637.54</v>
      </c>
      <c r="P4172" s="9">
        <f>shipments[[#This Row],[Profit]]/shipments[[#This Row],[Sales Amount]]</f>
        <v>0.57031789952653267</v>
      </c>
    </row>
    <row r="4173" spans="1:16" x14ac:dyDescent="1">
      <c r="A4173" t="s">
        <v>4216</v>
      </c>
      <c r="B4173" t="s">
        <v>8045</v>
      </c>
      <c r="C4173" t="s">
        <v>8017</v>
      </c>
      <c r="D4173" t="s">
        <v>8037</v>
      </c>
      <c r="E4173" s="1">
        <v>45429</v>
      </c>
      <c r="F4173">
        <v>6484.5</v>
      </c>
      <c r="G4173">
        <v>325</v>
      </c>
      <c r="H4173" t="s">
        <v>6</v>
      </c>
      <c r="I4173" t="str">
        <f>_xlfn.XLOOKUP(shipments[[#This Row],[SPID]],people[SPID],people[Sales_person],"NA",0)</f>
        <v>Husein Augar</v>
      </c>
      <c r="J4173">
        <f>YEAR(shipments[[#This Row],[Shipdate]])</f>
        <v>2024</v>
      </c>
      <c r="K4173">
        <f>MONTH(shipments[[#This Row],[Shipdate]])</f>
        <v>5</v>
      </c>
      <c r="L4173" t="str">
        <f>TEXT(shipments[[#This Row],[Shipdate]],"mmmm")</f>
        <v>May</v>
      </c>
      <c r="M4173">
        <f>_xlfn.XLOOKUP(shipments[[#This Row],[PID]],products[PID],products[Cost_per_box],"NA",0)</f>
        <v>7.73</v>
      </c>
      <c r="N4173">
        <f>shipments[[#This Row],[Boxes]]*shipments[[#This Row],[Cost Per Box]]</f>
        <v>2512.25</v>
      </c>
      <c r="O4173">
        <f>shipments[[#This Row],[Sales Amount]]-shipments[[#This Row],[Total Cost]]</f>
        <v>3972.25</v>
      </c>
      <c r="P4173" s="9">
        <f>shipments[[#This Row],[Profit]]/shipments[[#This Row],[Sales Amount]]</f>
        <v>0.61257614311049424</v>
      </c>
    </row>
    <row r="4174" spans="1:16" x14ac:dyDescent="1">
      <c r="A4174" t="s">
        <v>4217</v>
      </c>
      <c r="B4174" t="s">
        <v>8045</v>
      </c>
      <c r="C4174" t="s">
        <v>8019</v>
      </c>
      <c r="D4174" t="s">
        <v>8033</v>
      </c>
      <c r="E4174" s="1">
        <v>45499</v>
      </c>
      <c r="F4174">
        <v>713.25</v>
      </c>
      <c r="G4174">
        <v>55</v>
      </c>
      <c r="H4174" t="s">
        <v>17</v>
      </c>
      <c r="I4174" t="str">
        <f>_xlfn.XLOOKUP(shipments[[#This Row],[SPID]],people[SPID],people[Sales_person],"NA",0)</f>
        <v>Husein Augar</v>
      </c>
      <c r="J4174">
        <f>YEAR(shipments[[#This Row],[Shipdate]])</f>
        <v>2024</v>
      </c>
      <c r="K4174">
        <f>MONTH(shipments[[#This Row],[Shipdate]])</f>
        <v>7</v>
      </c>
      <c r="L4174" t="str">
        <f>TEXT(shipments[[#This Row],[Shipdate]],"mmmm")</f>
        <v>July</v>
      </c>
      <c r="M4174">
        <f>_xlfn.XLOOKUP(shipments[[#This Row],[PID]],products[PID],products[Cost_per_box],"NA",0)</f>
        <v>8.2200000000000006</v>
      </c>
      <c r="N4174">
        <f>shipments[[#This Row],[Boxes]]*shipments[[#This Row],[Cost Per Box]]</f>
        <v>452.1</v>
      </c>
      <c r="O4174">
        <f>shipments[[#This Row],[Sales Amount]]-shipments[[#This Row],[Total Cost]]</f>
        <v>261.14999999999998</v>
      </c>
      <c r="P4174" s="9">
        <f>shipments[[#This Row],[Profit]]/shipments[[#This Row],[Sales Amount]]</f>
        <v>0.36614090431125129</v>
      </c>
    </row>
    <row r="4175" spans="1:16" x14ac:dyDescent="1">
      <c r="A4175" t="s">
        <v>4218</v>
      </c>
      <c r="B4175" t="s">
        <v>8045</v>
      </c>
      <c r="C4175" t="s">
        <v>8019</v>
      </c>
      <c r="D4175" t="s">
        <v>8037</v>
      </c>
      <c r="E4175" s="1">
        <v>45292</v>
      </c>
      <c r="F4175">
        <v>1163.25</v>
      </c>
      <c r="G4175">
        <v>97</v>
      </c>
      <c r="H4175" t="s">
        <v>6</v>
      </c>
      <c r="I4175" t="str">
        <f>_xlfn.XLOOKUP(shipments[[#This Row],[SPID]],people[SPID],people[Sales_person],"NA",0)</f>
        <v>Husein Augar</v>
      </c>
      <c r="J4175">
        <f>YEAR(shipments[[#This Row],[Shipdate]])</f>
        <v>2024</v>
      </c>
      <c r="K4175">
        <f>MONTH(shipments[[#This Row],[Shipdate]])</f>
        <v>1</v>
      </c>
      <c r="L4175" t="str">
        <f>TEXT(shipments[[#This Row],[Shipdate]],"mmmm")</f>
        <v>January</v>
      </c>
      <c r="M4175">
        <f>_xlfn.XLOOKUP(shipments[[#This Row],[PID]],products[PID],products[Cost_per_box],"NA",0)</f>
        <v>8.2200000000000006</v>
      </c>
      <c r="N4175">
        <f>shipments[[#This Row],[Boxes]]*shipments[[#This Row],[Cost Per Box]]</f>
        <v>797.34</v>
      </c>
      <c r="O4175">
        <f>shipments[[#This Row],[Sales Amount]]-shipments[[#This Row],[Total Cost]]</f>
        <v>365.90999999999997</v>
      </c>
      <c r="P4175" s="9">
        <f>shipments[[#This Row],[Profit]]/shipments[[#This Row],[Sales Amount]]</f>
        <v>0.31455834945196642</v>
      </c>
    </row>
    <row r="4176" spans="1:16" x14ac:dyDescent="1">
      <c r="A4176" t="s">
        <v>4219</v>
      </c>
      <c r="B4176" t="s">
        <v>8045</v>
      </c>
      <c r="C4176" t="s">
        <v>8019</v>
      </c>
      <c r="D4176" t="s">
        <v>8037</v>
      </c>
      <c r="E4176" s="1">
        <v>45278</v>
      </c>
      <c r="F4176">
        <v>465.75</v>
      </c>
      <c r="G4176">
        <v>36</v>
      </c>
      <c r="H4176" t="s">
        <v>6</v>
      </c>
      <c r="I4176" t="str">
        <f>_xlfn.XLOOKUP(shipments[[#This Row],[SPID]],people[SPID],people[Sales_person],"NA",0)</f>
        <v>Husein Augar</v>
      </c>
      <c r="J4176">
        <f>YEAR(shipments[[#This Row],[Shipdate]])</f>
        <v>2023</v>
      </c>
      <c r="K4176">
        <f>MONTH(shipments[[#This Row],[Shipdate]])</f>
        <v>12</v>
      </c>
      <c r="L4176" t="str">
        <f>TEXT(shipments[[#This Row],[Shipdate]],"mmmm")</f>
        <v>December</v>
      </c>
      <c r="M4176">
        <f>_xlfn.XLOOKUP(shipments[[#This Row],[PID]],products[PID],products[Cost_per_box],"NA",0)</f>
        <v>8.2200000000000006</v>
      </c>
      <c r="N4176">
        <f>shipments[[#This Row],[Boxes]]*shipments[[#This Row],[Cost Per Box]]</f>
        <v>295.92</v>
      </c>
      <c r="O4176">
        <f>shipments[[#This Row],[Sales Amount]]-shipments[[#This Row],[Total Cost]]</f>
        <v>169.82999999999998</v>
      </c>
      <c r="P4176" s="9">
        <f>shipments[[#This Row],[Profit]]/shipments[[#This Row],[Sales Amount]]</f>
        <v>0.36463768115942025</v>
      </c>
    </row>
    <row r="4177" spans="1:16" x14ac:dyDescent="1">
      <c r="A4177" t="s">
        <v>4220</v>
      </c>
      <c r="B4177" t="s">
        <v>8045</v>
      </c>
      <c r="C4177" t="s">
        <v>8019</v>
      </c>
      <c r="D4177" t="s">
        <v>8036</v>
      </c>
      <c r="E4177" s="1">
        <v>45461</v>
      </c>
      <c r="F4177">
        <v>769.5</v>
      </c>
      <c r="G4177">
        <v>60</v>
      </c>
      <c r="H4177" t="s">
        <v>6</v>
      </c>
      <c r="I4177" t="str">
        <f>_xlfn.XLOOKUP(shipments[[#This Row],[SPID]],people[SPID],people[Sales_person],"NA",0)</f>
        <v>Husein Augar</v>
      </c>
      <c r="J4177">
        <f>YEAR(shipments[[#This Row],[Shipdate]])</f>
        <v>2024</v>
      </c>
      <c r="K4177">
        <f>MONTH(shipments[[#This Row],[Shipdate]])</f>
        <v>6</v>
      </c>
      <c r="L4177" t="str">
        <f>TEXT(shipments[[#This Row],[Shipdate]],"mmmm")</f>
        <v>June</v>
      </c>
      <c r="M4177">
        <f>_xlfn.XLOOKUP(shipments[[#This Row],[PID]],products[PID],products[Cost_per_box],"NA",0)</f>
        <v>8.2200000000000006</v>
      </c>
      <c r="N4177">
        <f>shipments[[#This Row],[Boxes]]*shipments[[#This Row],[Cost Per Box]]</f>
        <v>493.20000000000005</v>
      </c>
      <c r="O4177">
        <f>shipments[[#This Row],[Sales Amount]]-shipments[[#This Row],[Total Cost]]</f>
        <v>276.29999999999995</v>
      </c>
      <c r="P4177" s="9">
        <f>shipments[[#This Row],[Profit]]/shipments[[#This Row],[Sales Amount]]</f>
        <v>0.35906432748538003</v>
      </c>
    </row>
    <row r="4178" spans="1:16" x14ac:dyDescent="1">
      <c r="A4178" t="s">
        <v>4221</v>
      </c>
      <c r="B4178" t="s">
        <v>8045</v>
      </c>
      <c r="C4178" t="s">
        <v>8020</v>
      </c>
      <c r="D4178" t="s">
        <v>8032</v>
      </c>
      <c r="E4178" s="1">
        <v>44966</v>
      </c>
      <c r="F4178">
        <v>11054.25</v>
      </c>
      <c r="G4178">
        <v>527</v>
      </c>
      <c r="H4178" t="s">
        <v>6</v>
      </c>
      <c r="I4178" t="str">
        <f>_xlfn.XLOOKUP(shipments[[#This Row],[SPID]],people[SPID],people[Sales_person],"NA",0)</f>
        <v>Husein Augar</v>
      </c>
      <c r="J4178">
        <f>YEAR(shipments[[#This Row],[Shipdate]])</f>
        <v>2023</v>
      </c>
      <c r="K4178">
        <f>MONTH(shipments[[#This Row],[Shipdate]])</f>
        <v>2</v>
      </c>
      <c r="L4178" t="str">
        <f>TEXT(shipments[[#This Row],[Shipdate]],"mmmm")</f>
        <v>February</v>
      </c>
      <c r="M4178">
        <f>_xlfn.XLOOKUP(shipments[[#This Row],[PID]],products[PID],products[Cost_per_box],"NA",0)</f>
        <v>10.23</v>
      </c>
      <c r="N4178">
        <f>shipments[[#This Row],[Boxes]]*shipments[[#This Row],[Cost Per Box]]</f>
        <v>5391.21</v>
      </c>
      <c r="O4178">
        <f>shipments[[#This Row],[Sales Amount]]-shipments[[#This Row],[Total Cost]]</f>
        <v>5663.04</v>
      </c>
      <c r="P4178" s="9">
        <f>shipments[[#This Row],[Profit]]/shipments[[#This Row],[Sales Amount]]</f>
        <v>0.51229527104959627</v>
      </c>
    </row>
    <row r="4179" spans="1:16" x14ac:dyDescent="1">
      <c r="A4179" t="s">
        <v>4222</v>
      </c>
      <c r="B4179" t="s">
        <v>8045</v>
      </c>
      <c r="C4179" t="s">
        <v>8021</v>
      </c>
      <c r="D4179" t="s">
        <v>8037</v>
      </c>
      <c r="E4179" s="1">
        <v>45196</v>
      </c>
      <c r="F4179">
        <v>4772.25</v>
      </c>
      <c r="G4179">
        <v>281</v>
      </c>
      <c r="H4179" t="s">
        <v>6</v>
      </c>
      <c r="I4179" t="str">
        <f>_xlfn.XLOOKUP(shipments[[#This Row],[SPID]],people[SPID],people[Sales_person],"NA",0)</f>
        <v>Husein Augar</v>
      </c>
      <c r="J4179">
        <f>YEAR(shipments[[#This Row],[Shipdate]])</f>
        <v>2023</v>
      </c>
      <c r="K4179">
        <f>MONTH(shipments[[#This Row],[Shipdate]])</f>
        <v>9</v>
      </c>
      <c r="L4179" t="str">
        <f>TEXT(shipments[[#This Row],[Shipdate]],"mmmm")</f>
        <v>September</v>
      </c>
      <c r="M4179">
        <f>_xlfn.XLOOKUP(shipments[[#This Row],[PID]],products[PID],products[Cost_per_box],"NA",0)</f>
        <v>4.74</v>
      </c>
      <c r="N4179">
        <f>shipments[[#This Row],[Boxes]]*shipments[[#This Row],[Cost Per Box]]</f>
        <v>1331.94</v>
      </c>
      <c r="O4179">
        <f>shipments[[#This Row],[Sales Amount]]-shipments[[#This Row],[Total Cost]]</f>
        <v>3440.31</v>
      </c>
      <c r="P4179" s="9">
        <f>shipments[[#This Row],[Profit]]/shipments[[#This Row],[Sales Amount]]</f>
        <v>0.72089894703756086</v>
      </c>
    </row>
    <row r="4180" spans="1:16" x14ac:dyDescent="1">
      <c r="A4180" t="s">
        <v>4223</v>
      </c>
      <c r="B4180" t="s">
        <v>8045</v>
      </c>
      <c r="C4180" t="s">
        <v>8022</v>
      </c>
      <c r="D4180" t="s">
        <v>8037</v>
      </c>
      <c r="E4180" s="1">
        <v>45363</v>
      </c>
      <c r="F4180">
        <v>249.75</v>
      </c>
      <c r="G4180">
        <v>42</v>
      </c>
      <c r="H4180" t="s">
        <v>6</v>
      </c>
      <c r="I4180" t="str">
        <f>_xlfn.XLOOKUP(shipments[[#This Row],[SPID]],people[SPID],people[Sales_person],"NA",0)</f>
        <v>Husein Augar</v>
      </c>
      <c r="J4180">
        <f>YEAR(shipments[[#This Row],[Shipdate]])</f>
        <v>2024</v>
      </c>
      <c r="K4180">
        <f>MONTH(shipments[[#This Row],[Shipdate]])</f>
        <v>3</v>
      </c>
      <c r="L4180" t="str">
        <f>TEXT(shipments[[#This Row],[Shipdate]],"mmmm")</f>
        <v>March</v>
      </c>
      <c r="M4180">
        <f>_xlfn.XLOOKUP(shipments[[#This Row],[PID]],products[PID],products[Cost_per_box],"NA",0)</f>
        <v>10.51</v>
      </c>
      <c r="N4180">
        <f>shipments[[#This Row],[Boxes]]*shipments[[#This Row],[Cost Per Box]]</f>
        <v>441.42</v>
      </c>
      <c r="O4180">
        <f>shipments[[#This Row],[Sales Amount]]-shipments[[#This Row],[Total Cost]]</f>
        <v>-191.67000000000002</v>
      </c>
      <c r="P4180" s="9">
        <f>shipments[[#This Row],[Profit]]/shipments[[#This Row],[Sales Amount]]</f>
        <v>-0.76744744744744753</v>
      </c>
    </row>
    <row r="4181" spans="1:16" x14ac:dyDescent="1">
      <c r="A4181" t="s">
        <v>4224</v>
      </c>
      <c r="B4181" t="s">
        <v>8045</v>
      </c>
      <c r="C4181" t="s">
        <v>8022</v>
      </c>
      <c r="D4181" t="s">
        <v>8037</v>
      </c>
      <c r="E4181" s="1">
        <v>45475</v>
      </c>
      <c r="F4181">
        <v>519.75</v>
      </c>
      <c r="G4181">
        <v>58</v>
      </c>
      <c r="H4181" t="s">
        <v>17</v>
      </c>
      <c r="I4181" t="str">
        <f>_xlfn.XLOOKUP(shipments[[#This Row],[SPID]],people[SPID],people[Sales_person],"NA",0)</f>
        <v>Husein Augar</v>
      </c>
      <c r="J4181">
        <f>YEAR(shipments[[#This Row],[Shipdate]])</f>
        <v>2024</v>
      </c>
      <c r="K4181">
        <f>MONTH(shipments[[#This Row],[Shipdate]])</f>
        <v>7</v>
      </c>
      <c r="L4181" t="str">
        <f>TEXT(shipments[[#This Row],[Shipdate]],"mmmm")</f>
        <v>July</v>
      </c>
      <c r="M4181">
        <f>_xlfn.XLOOKUP(shipments[[#This Row],[PID]],products[PID],products[Cost_per_box],"NA",0)</f>
        <v>10.51</v>
      </c>
      <c r="N4181">
        <f>shipments[[#This Row],[Boxes]]*shipments[[#This Row],[Cost Per Box]]</f>
        <v>609.58000000000004</v>
      </c>
      <c r="O4181">
        <f>shipments[[#This Row],[Sales Amount]]-shipments[[#This Row],[Total Cost]]</f>
        <v>-89.830000000000041</v>
      </c>
      <c r="P4181" s="9">
        <f>shipments[[#This Row],[Profit]]/shipments[[#This Row],[Sales Amount]]</f>
        <v>-0.17283309283309292</v>
      </c>
    </row>
    <row r="4182" spans="1:16" x14ac:dyDescent="1">
      <c r="A4182" t="s">
        <v>4225</v>
      </c>
      <c r="B4182" t="s">
        <v>8045</v>
      </c>
      <c r="C4182" t="s">
        <v>8022</v>
      </c>
      <c r="D4182" t="s">
        <v>8037</v>
      </c>
      <c r="E4182" s="1">
        <v>45184</v>
      </c>
      <c r="F4182">
        <v>2918.25</v>
      </c>
      <c r="G4182">
        <v>417</v>
      </c>
      <c r="H4182" t="s">
        <v>6</v>
      </c>
      <c r="I4182" t="str">
        <f>_xlfn.XLOOKUP(shipments[[#This Row],[SPID]],people[SPID],people[Sales_person],"NA",0)</f>
        <v>Husein Augar</v>
      </c>
      <c r="J4182">
        <f>YEAR(shipments[[#This Row],[Shipdate]])</f>
        <v>2023</v>
      </c>
      <c r="K4182">
        <f>MONTH(shipments[[#This Row],[Shipdate]])</f>
        <v>9</v>
      </c>
      <c r="L4182" t="str">
        <f>TEXT(shipments[[#This Row],[Shipdate]],"mmmm")</f>
        <v>September</v>
      </c>
      <c r="M4182">
        <f>_xlfn.XLOOKUP(shipments[[#This Row],[PID]],products[PID],products[Cost_per_box],"NA",0)</f>
        <v>10.51</v>
      </c>
      <c r="N4182">
        <f>shipments[[#This Row],[Boxes]]*shipments[[#This Row],[Cost Per Box]]</f>
        <v>4382.67</v>
      </c>
      <c r="O4182">
        <f>shipments[[#This Row],[Sales Amount]]-shipments[[#This Row],[Total Cost]]</f>
        <v>-1464.42</v>
      </c>
      <c r="P4182" s="9">
        <f>shipments[[#This Row],[Profit]]/shipments[[#This Row],[Sales Amount]]</f>
        <v>-0.50181444358776661</v>
      </c>
    </row>
    <row r="4183" spans="1:16" x14ac:dyDescent="1">
      <c r="A4183" t="s">
        <v>4226</v>
      </c>
      <c r="B4183" t="s">
        <v>8045</v>
      </c>
      <c r="C4183" t="s">
        <v>8022</v>
      </c>
      <c r="D4183" t="s">
        <v>8037</v>
      </c>
      <c r="E4183" s="1">
        <v>44971</v>
      </c>
      <c r="F4183">
        <v>11261.25</v>
      </c>
      <c r="G4183">
        <v>1609</v>
      </c>
      <c r="H4183" t="s">
        <v>6</v>
      </c>
      <c r="I4183" t="str">
        <f>_xlfn.XLOOKUP(shipments[[#This Row],[SPID]],people[SPID],people[Sales_person],"NA",0)</f>
        <v>Husein Augar</v>
      </c>
      <c r="J4183">
        <f>YEAR(shipments[[#This Row],[Shipdate]])</f>
        <v>2023</v>
      </c>
      <c r="K4183">
        <f>MONTH(shipments[[#This Row],[Shipdate]])</f>
        <v>2</v>
      </c>
      <c r="L4183" t="str">
        <f>TEXT(shipments[[#This Row],[Shipdate]],"mmmm")</f>
        <v>February</v>
      </c>
      <c r="M4183">
        <f>_xlfn.XLOOKUP(shipments[[#This Row],[PID]],products[PID],products[Cost_per_box],"NA",0)</f>
        <v>10.51</v>
      </c>
      <c r="N4183">
        <f>shipments[[#This Row],[Boxes]]*shipments[[#This Row],[Cost Per Box]]</f>
        <v>16910.59</v>
      </c>
      <c r="O4183">
        <f>shipments[[#This Row],[Sales Amount]]-shipments[[#This Row],[Total Cost]]</f>
        <v>-5649.34</v>
      </c>
      <c r="P4183" s="9">
        <f>shipments[[#This Row],[Profit]]/shipments[[#This Row],[Sales Amount]]</f>
        <v>-0.50166189366189362</v>
      </c>
    </row>
    <row r="4184" spans="1:16" x14ac:dyDescent="1">
      <c r="A4184" t="s">
        <v>4227</v>
      </c>
      <c r="B4184" t="s">
        <v>8045</v>
      </c>
      <c r="C4184" t="s">
        <v>8023</v>
      </c>
      <c r="D4184" t="s">
        <v>8033</v>
      </c>
      <c r="E4184" s="1">
        <v>45114</v>
      </c>
      <c r="F4184">
        <v>4623.75</v>
      </c>
      <c r="G4184">
        <v>257</v>
      </c>
      <c r="H4184" t="s">
        <v>6</v>
      </c>
      <c r="I4184" t="str">
        <f>_xlfn.XLOOKUP(shipments[[#This Row],[SPID]],people[SPID],people[Sales_person],"NA",0)</f>
        <v>Husein Augar</v>
      </c>
      <c r="J4184">
        <f>YEAR(shipments[[#This Row],[Shipdate]])</f>
        <v>2023</v>
      </c>
      <c r="K4184">
        <f>MONTH(shipments[[#This Row],[Shipdate]])</f>
        <v>7</v>
      </c>
      <c r="L4184" t="str">
        <f>TEXT(shipments[[#This Row],[Shipdate]],"mmmm")</f>
        <v>July</v>
      </c>
      <c r="M4184">
        <f>_xlfn.XLOOKUP(shipments[[#This Row],[PID]],products[PID],products[Cost_per_box],"NA",0)</f>
        <v>6.43</v>
      </c>
      <c r="N4184">
        <f>shipments[[#This Row],[Boxes]]*shipments[[#This Row],[Cost Per Box]]</f>
        <v>1652.51</v>
      </c>
      <c r="O4184">
        <f>shipments[[#This Row],[Sales Amount]]-shipments[[#This Row],[Total Cost]]</f>
        <v>2971.24</v>
      </c>
      <c r="P4184" s="9">
        <f>shipments[[#This Row],[Profit]]/shipments[[#This Row],[Sales Amount]]</f>
        <v>0.64260394701270607</v>
      </c>
    </row>
    <row r="4185" spans="1:16" x14ac:dyDescent="1">
      <c r="A4185" t="s">
        <v>4228</v>
      </c>
      <c r="B4185" t="s">
        <v>8045</v>
      </c>
      <c r="C4185" t="s">
        <v>8023</v>
      </c>
      <c r="D4185" t="s">
        <v>8037</v>
      </c>
      <c r="E4185" s="1">
        <v>45021</v>
      </c>
      <c r="F4185">
        <v>7530.75</v>
      </c>
      <c r="G4185">
        <v>503</v>
      </c>
      <c r="H4185" t="s">
        <v>6</v>
      </c>
      <c r="I4185" t="str">
        <f>_xlfn.XLOOKUP(shipments[[#This Row],[SPID]],people[SPID],people[Sales_person],"NA",0)</f>
        <v>Husein Augar</v>
      </c>
      <c r="J4185">
        <f>YEAR(shipments[[#This Row],[Shipdate]])</f>
        <v>2023</v>
      </c>
      <c r="K4185">
        <f>MONTH(shipments[[#This Row],[Shipdate]])</f>
        <v>4</v>
      </c>
      <c r="L4185" t="str">
        <f>TEXT(shipments[[#This Row],[Shipdate]],"mmmm")</f>
        <v>April</v>
      </c>
      <c r="M4185">
        <f>_xlfn.XLOOKUP(shipments[[#This Row],[PID]],products[PID],products[Cost_per_box],"NA",0)</f>
        <v>6.43</v>
      </c>
      <c r="N4185">
        <f>shipments[[#This Row],[Boxes]]*shipments[[#This Row],[Cost Per Box]]</f>
        <v>3234.29</v>
      </c>
      <c r="O4185">
        <f>shipments[[#This Row],[Sales Amount]]-shipments[[#This Row],[Total Cost]]</f>
        <v>4296.46</v>
      </c>
      <c r="P4185" s="9">
        <f>shipments[[#This Row],[Profit]]/shipments[[#This Row],[Sales Amount]]</f>
        <v>0.57052219234472001</v>
      </c>
    </row>
    <row r="4186" spans="1:16" x14ac:dyDescent="1">
      <c r="A4186" t="s">
        <v>4229</v>
      </c>
      <c r="B4186" t="s">
        <v>8045</v>
      </c>
      <c r="C4186" t="s">
        <v>8023</v>
      </c>
      <c r="D4186" t="s">
        <v>8036</v>
      </c>
      <c r="E4186" s="1">
        <v>44943</v>
      </c>
      <c r="F4186">
        <v>3811.5</v>
      </c>
      <c r="G4186">
        <v>225</v>
      </c>
      <c r="H4186" t="s">
        <v>39</v>
      </c>
      <c r="I4186" t="str">
        <f>_xlfn.XLOOKUP(shipments[[#This Row],[SPID]],people[SPID],people[Sales_person],"NA",0)</f>
        <v>Husein Augar</v>
      </c>
      <c r="J4186">
        <f>YEAR(shipments[[#This Row],[Shipdate]])</f>
        <v>2023</v>
      </c>
      <c r="K4186">
        <f>MONTH(shipments[[#This Row],[Shipdate]])</f>
        <v>1</v>
      </c>
      <c r="L4186" t="str">
        <f>TEXT(shipments[[#This Row],[Shipdate]],"mmmm")</f>
        <v>January</v>
      </c>
      <c r="M4186">
        <f>_xlfn.XLOOKUP(shipments[[#This Row],[PID]],products[PID],products[Cost_per_box],"NA",0)</f>
        <v>6.43</v>
      </c>
      <c r="N4186">
        <f>shipments[[#This Row],[Boxes]]*shipments[[#This Row],[Cost Per Box]]</f>
        <v>1446.75</v>
      </c>
      <c r="O4186">
        <f>shipments[[#This Row],[Sales Amount]]-shipments[[#This Row],[Total Cost]]</f>
        <v>2364.75</v>
      </c>
      <c r="P4186" s="9">
        <f>shipments[[#This Row],[Profit]]/shipments[[#This Row],[Sales Amount]]</f>
        <v>0.62042502951593859</v>
      </c>
    </row>
    <row r="4187" spans="1:16" x14ac:dyDescent="1">
      <c r="A4187" t="s">
        <v>4230</v>
      </c>
      <c r="B4187" t="s">
        <v>8045</v>
      </c>
      <c r="C4187" t="s">
        <v>8024</v>
      </c>
      <c r="D4187" t="s">
        <v>8033</v>
      </c>
      <c r="E4187" s="1">
        <v>45299</v>
      </c>
      <c r="F4187">
        <v>7510.5</v>
      </c>
      <c r="G4187">
        <v>358</v>
      </c>
      <c r="H4187" t="s">
        <v>6</v>
      </c>
      <c r="I4187" t="str">
        <f>_xlfn.XLOOKUP(shipments[[#This Row],[SPID]],people[SPID],people[Sales_person],"NA",0)</f>
        <v>Husein Augar</v>
      </c>
      <c r="J4187">
        <f>YEAR(shipments[[#This Row],[Shipdate]])</f>
        <v>2024</v>
      </c>
      <c r="K4187">
        <f>MONTH(shipments[[#This Row],[Shipdate]])</f>
        <v>1</v>
      </c>
      <c r="L4187" t="str">
        <f>TEXT(shipments[[#This Row],[Shipdate]],"mmmm")</f>
        <v>January</v>
      </c>
      <c r="M4187">
        <f>_xlfn.XLOOKUP(shipments[[#This Row],[PID]],products[PID],products[Cost_per_box],"NA",0)</f>
        <v>12.41</v>
      </c>
      <c r="N4187">
        <f>shipments[[#This Row],[Boxes]]*shipments[[#This Row],[Cost Per Box]]</f>
        <v>4442.78</v>
      </c>
      <c r="O4187">
        <f>shipments[[#This Row],[Sales Amount]]-shipments[[#This Row],[Total Cost]]</f>
        <v>3067.7200000000003</v>
      </c>
      <c r="P4187" s="9">
        <f>shipments[[#This Row],[Profit]]/shipments[[#This Row],[Sales Amount]]</f>
        <v>0.4084574928433527</v>
      </c>
    </row>
    <row r="4188" spans="1:16" x14ac:dyDescent="1">
      <c r="A4188" t="s">
        <v>4231</v>
      </c>
      <c r="B4188" t="s">
        <v>8045</v>
      </c>
      <c r="C4188" t="s">
        <v>8025</v>
      </c>
      <c r="D4188" t="s">
        <v>8033</v>
      </c>
      <c r="E4188" s="1">
        <v>45159</v>
      </c>
      <c r="F4188">
        <v>2430</v>
      </c>
      <c r="G4188">
        <v>135</v>
      </c>
      <c r="H4188" t="s">
        <v>6</v>
      </c>
      <c r="I4188" t="str">
        <f>_xlfn.XLOOKUP(shipments[[#This Row],[SPID]],people[SPID],people[Sales_person],"NA",0)</f>
        <v>Husein Augar</v>
      </c>
      <c r="J4188">
        <f>YEAR(shipments[[#This Row],[Shipdate]])</f>
        <v>2023</v>
      </c>
      <c r="K4188">
        <f>MONTH(shipments[[#This Row],[Shipdate]])</f>
        <v>8</v>
      </c>
      <c r="L4188" t="str">
        <f>TEXT(shipments[[#This Row],[Shipdate]],"mmmm")</f>
        <v>August</v>
      </c>
      <c r="M4188">
        <f>_xlfn.XLOOKUP(shipments[[#This Row],[PID]],products[PID],products[Cost_per_box],"NA",0)</f>
        <v>9.57</v>
      </c>
      <c r="N4188">
        <f>shipments[[#This Row],[Boxes]]*shipments[[#This Row],[Cost Per Box]]</f>
        <v>1291.95</v>
      </c>
      <c r="O4188">
        <f>shipments[[#This Row],[Sales Amount]]-shipments[[#This Row],[Total Cost]]</f>
        <v>1138.05</v>
      </c>
      <c r="P4188" s="9">
        <f>shipments[[#This Row],[Profit]]/shipments[[#This Row],[Sales Amount]]</f>
        <v>0.46833333333333332</v>
      </c>
    </row>
    <row r="4189" spans="1:16" x14ac:dyDescent="1">
      <c r="A4189" t="s">
        <v>4232</v>
      </c>
      <c r="B4189" t="s">
        <v>8045</v>
      </c>
      <c r="C4189" t="s">
        <v>8025</v>
      </c>
      <c r="D4189" t="s">
        <v>8037</v>
      </c>
      <c r="E4189" s="1">
        <v>45287</v>
      </c>
      <c r="F4189">
        <v>9483.75</v>
      </c>
      <c r="G4189">
        <v>678</v>
      </c>
      <c r="H4189" t="s">
        <v>6</v>
      </c>
      <c r="I4189" t="str">
        <f>_xlfn.XLOOKUP(shipments[[#This Row],[SPID]],people[SPID],people[Sales_person],"NA",0)</f>
        <v>Husein Augar</v>
      </c>
      <c r="J4189">
        <f>YEAR(shipments[[#This Row],[Shipdate]])</f>
        <v>2023</v>
      </c>
      <c r="K4189">
        <f>MONTH(shipments[[#This Row],[Shipdate]])</f>
        <v>12</v>
      </c>
      <c r="L4189" t="str">
        <f>TEXT(shipments[[#This Row],[Shipdate]],"mmmm")</f>
        <v>December</v>
      </c>
      <c r="M4189">
        <f>_xlfn.XLOOKUP(shipments[[#This Row],[PID]],products[PID],products[Cost_per_box],"NA",0)</f>
        <v>9.57</v>
      </c>
      <c r="N4189">
        <f>shipments[[#This Row],[Boxes]]*shipments[[#This Row],[Cost Per Box]]</f>
        <v>6488.46</v>
      </c>
      <c r="O4189">
        <f>shipments[[#This Row],[Sales Amount]]-shipments[[#This Row],[Total Cost]]</f>
        <v>2995.29</v>
      </c>
      <c r="P4189" s="9">
        <f>shipments[[#This Row],[Profit]]/shipments[[#This Row],[Sales Amount]]</f>
        <v>0.31583392645314351</v>
      </c>
    </row>
    <row r="4190" spans="1:16" x14ac:dyDescent="1">
      <c r="A4190" t="s">
        <v>4233</v>
      </c>
      <c r="B4190" t="s">
        <v>8045</v>
      </c>
      <c r="C4190" t="s">
        <v>8026</v>
      </c>
      <c r="D4190" t="s">
        <v>8034</v>
      </c>
      <c r="E4190" s="1">
        <v>45236</v>
      </c>
      <c r="F4190">
        <v>9821.25</v>
      </c>
      <c r="G4190">
        <v>1228</v>
      </c>
      <c r="H4190" t="s">
        <v>6</v>
      </c>
      <c r="I4190" t="str">
        <f>_xlfn.XLOOKUP(shipments[[#This Row],[SPID]],people[SPID],people[Sales_person],"NA",0)</f>
        <v>Husein Augar</v>
      </c>
      <c r="J4190">
        <f>YEAR(shipments[[#This Row],[Shipdate]])</f>
        <v>2023</v>
      </c>
      <c r="K4190">
        <f>MONTH(shipments[[#This Row],[Shipdate]])</f>
        <v>11</v>
      </c>
      <c r="L4190" t="str">
        <f>TEXT(shipments[[#This Row],[Shipdate]],"mmmm")</f>
        <v>November</v>
      </c>
      <c r="M4190">
        <f>_xlfn.XLOOKUP(shipments[[#This Row],[PID]],products[PID],products[Cost_per_box],"NA",0)</f>
        <v>8.43</v>
      </c>
      <c r="N4190">
        <f>shipments[[#This Row],[Boxes]]*shipments[[#This Row],[Cost Per Box]]</f>
        <v>10352.039999999999</v>
      </c>
      <c r="O4190">
        <f>shipments[[#This Row],[Sales Amount]]-shipments[[#This Row],[Total Cost]]</f>
        <v>-530.78999999999905</v>
      </c>
      <c r="P4190" s="9">
        <f>shipments[[#This Row],[Profit]]/shipments[[#This Row],[Sales Amount]]</f>
        <v>-5.4045055364642894E-2</v>
      </c>
    </row>
    <row r="4191" spans="1:16" x14ac:dyDescent="1">
      <c r="A4191" t="s">
        <v>4234</v>
      </c>
      <c r="B4191" t="s">
        <v>8045</v>
      </c>
      <c r="C4191" t="s">
        <v>8026</v>
      </c>
      <c r="D4191" t="s">
        <v>8033</v>
      </c>
      <c r="E4191" s="1">
        <v>45149</v>
      </c>
      <c r="F4191">
        <v>1865.25</v>
      </c>
      <c r="G4191">
        <v>170</v>
      </c>
      <c r="H4191" t="s">
        <v>6</v>
      </c>
      <c r="I4191" t="str">
        <f>_xlfn.XLOOKUP(shipments[[#This Row],[SPID]],people[SPID],people[Sales_person],"NA",0)</f>
        <v>Husein Augar</v>
      </c>
      <c r="J4191">
        <f>YEAR(shipments[[#This Row],[Shipdate]])</f>
        <v>2023</v>
      </c>
      <c r="K4191">
        <f>MONTH(shipments[[#This Row],[Shipdate]])</f>
        <v>8</v>
      </c>
      <c r="L4191" t="str">
        <f>TEXT(shipments[[#This Row],[Shipdate]],"mmmm")</f>
        <v>August</v>
      </c>
      <c r="M4191">
        <f>_xlfn.XLOOKUP(shipments[[#This Row],[PID]],products[PID],products[Cost_per_box],"NA",0)</f>
        <v>8.43</v>
      </c>
      <c r="N4191">
        <f>shipments[[#This Row],[Boxes]]*shipments[[#This Row],[Cost Per Box]]</f>
        <v>1433.1</v>
      </c>
      <c r="O4191">
        <f>shipments[[#This Row],[Sales Amount]]-shipments[[#This Row],[Total Cost]]</f>
        <v>432.15000000000009</v>
      </c>
      <c r="P4191" s="9">
        <f>shipments[[#This Row],[Profit]]/shipments[[#This Row],[Sales Amount]]</f>
        <v>0.23168476075593089</v>
      </c>
    </row>
    <row r="4192" spans="1:16" x14ac:dyDescent="1">
      <c r="A4192" t="s">
        <v>4235</v>
      </c>
      <c r="B4192" t="s">
        <v>8045</v>
      </c>
      <c r="C4192" t="s">
        <v>8027</v>
      </c>
      <c r="D4192" t="s">
        <v>8036</v>
      </c>
      <c r="E4192" s="1">
        <v>45240</v>
      </c>
      <c r="F4192">
        <v>8705.25</v>
      </c>
      <c r="G4192">
        <v>1089</v>
      </c>
      <c r="H4192" t="s">
        <v>6</v>
      </c>
      <c r="I4192" t="str">
        <f>_xlfn.XLOOKUP(shipments[[#This Row],[SPID]],people[SPID],people[Sales_person],"NA",0)</f>
        <v>Husein Augar</v>
      </c>
      <c r="J4192">
        <f>YEAR(shipments[[#This Row],[Shipdate]])</f>
        <v>2023</v>
      </c>
      <c r="K4192">
        <f>MONTH(shipments[[#This Row],[Shipdate]])</f>
        <v>11</v>
      </c>
      <c r="L4192" t="str">
        <f>TEXT(shipments[[#This Row],[Shipdate]],"mmmm")</f>
        <v>November</v>
      </c>
      <c r="M4192">
        <f>_xlfn.XLOOKUP(shipments[[#This Row],[PID]],products[PID],products[Cost_per_box],"NA",0)</f>
        <v>6.8</v>
      </c>
      <c r="N4192">
        <f>shipments[[#This Row],[Boxes]]*shipments[[#This Row],[Cost Per Box]]</f>
        <v>7405.2</v>
      </c>
      <c r="O4192">
        <f>shipments[[#This Row],[Sales Amount]]-shipments[[#This Row],[Total Cost]]</f>
        <v>1300.0500000000002</v>
      </c>
      <c r="P4192" s="9">
        <f>shipments[[#This Row],[Profit]]/shipments[[#This Row],[Sales Amount]]</f>
        <v>0.14934091496510729</v>
      </c>
    </row>
    <row r="4193" spans="1:16" x14ac:dyDescent="1">
      <c r="A4193" t="s">
        <v>4236</v>
      </c>
      <c r="B4193" t="s">
        <v>8045</v>
      </c>
      <c r="C4193" t="s">
        <v>8027</v>
      </c>
      <c r="D4193" t="s">
        <v>8033</v>
      </c>
      <c r="E4193" s="1">
        <v>45323</v>
      </c>
      <c r="F4193">
        <v>5364</v>
      </c>
      <c r="G4193">
        <v>767</v>
      </c>
      <c r="H4193" t="s">
        <v>6</v>
      </c>
      <c r="I4193" t="str">
        <f>_xlfn.XLOOKUP(shipments[[#This Row],[SPID]],people[SPID],people[Sales_person],"NA",0)</f>
        <v>Husein Augar</v>
      </c>
      <c r="J4193">
        <f>YEAR(shipments[[#This Row],[Shipdate]])</f>
        <v>2024</v>
      </c>
      <c r="K4193">
        <f>MONTH(shipments[[#This Row],[Shipdate]])</f>
        <v>2</v>
      </c>
      <c r="L4193" t="str">
        <f>TEXT(shipments[[#This Row],[Shipdate]],"mmmm")</f>
        <v>February</v>
      </c>
      <c r="M4193">
        <f>_xlfn.XLOOKUP(shipments[[#This Row],[PID]],products[PID],products[Cost_per_box],"NA",0)</f>
        <v>6.8</v>
      </c>
      <c r="N4193">
        <f>shipments[[#This Row],[Boxes]]*shipments[[#This Row],[Cost Per Box]]</f>
        <v>5215.5999999999995</v>
      </c>
      <c r="O4193">
        <f>shipments[[#This Row],[Sales Amount]]-shipments[[#This Row],[Total Cost]]</f>
        <v>148.40000000000055</v>
      </c>
      <c r="P4193" s="9">
        <f>shipments[[#This Row],[Profit]]/shipments[[#This Row],[Sales Amount]]</f>
        <v>2.7665920954511661E-2</v>
      </c>
    </row>
    <row r="4194" spans="1:16" x14ac:dyDescent="1">
      <c r="A4194" t="s">
        <v>4237</v>
      </c>
      <c r="B4194" t="s">
        <v>8045</v>
      </c>
      <c r="C4194" t="s">
        <v>8027</v>
      </c>
      <c r="D4194" t="s">
        <v>8033</v>
      </c>
      <c r="E4194" s="1">
        <v>45126</v>
      </c>
      <c r="F4194">
        <v>794.25</v>
      </c>
      <c r="G4194">
        <v>89</v>
      </c>
      <c r="H4194" t="s">
        <v>6</v>
      </c>
      <c r="I4194" t="str">
        <f>_xlfn.XLOOKUP(shipments[[#This Row],[SPID]],people[SPID],people[Sales_person],"NA",0)</f>
        <v>Husein Augar</v>
      </c>
      <c r="J4194">
        <f>YEAR(shipments[[#This Row],[Shipdate]])</f>
        <v>2023</v>
      </c>
      <c r="K4194">
        <f>MONTH(shipments[[#This Row],[Shipdate]])</f>
        <v>7</v>
      </c>
      <c r="L4194" t="str">
        <f>TEXT(shipments[[#This Row],[Shipdate]],"mmmm")</f>
        <v>July</v>
      </c>
      <c r="M4194">
        <f>_xlfn.XLOOKUP(shipments[[#This Row],[PID]],products[PID],products[Cost_per_box],"NA",0)</f>
        <v>6.8</v>
      </c>
      <c r="N4194">
        <f>shipments[[#This Row],[Boxes]]*shipments[[#This Row],[Cost Per Box]]</f>
        <v>605.19999999999993</v>
      </c>
      <c r="O4194">
        <f>shipments[[#This Row],[Sales Amount]]-shipments[[#This Row],[Total Cost]]</f>
        <v>189.05000000000007</v>
      </c>
      <c r="P4194" s="9">
        <f>shipments[[#This Row],[Profit]]/shipments[[#This Row],[Sales Amount]]</f>
        <v>0.23802329241422734</v>
      </c>
    </row>
    <row r="4195" spans="1:16" x14ac:dyDescent="1">
      <c r="A4195" t="s">
        <v>4238</v>
      </c>
      <c r="B4195" t="s">
        <v>8045</v>
      </c>
      <c r="C4195" t="s">
        <v>8028</v>
      </c>
      <c r="D4195" t="s">
        <v>8037</v>
      </c>
      <c r="E4195" s="1">
        <v>45471</v>
      </c>
      <c r="F4195">
        <v>3235.5</v>
      </c>
      <c r="G4195">
        <v>116</v>
      </c>
      <c r="H4195" t="s">
        <v>6</v>
      </c>
      <c r="I4195" t="str">
        <f>_xlfn.XLOOKUP(shipments[[#This Row],[SPID]],people[SPID],people[Sales_person],"NA",0)</f>
        <v>Husein Augar</v>
      </c>
      <c r="J4195">
        <f>YEAR(shipments[[#This Row],[Shipdate]])</f>
        <v>2024</v>
      </c>
      <c r="K4195">
        <f>MONTH(shipments[[#This Row],[Shipdate]])</f>
        <v>6</v>
      </c>
      <c r="L4195" t="str">
        <f>TEXT(shipments[[#This Row],[Shipdate]],"mmmm")</f>
        <v>June</v>
      </c>
      <c r="M4195">
        <f>_xlfn.XLOOKUP(shipments[[#This Row],[PID]],products[PID],products[Cost_per_box],"NA",0)</f>
        <v>5.04</v>
      </c>
      <c r="N4195">
        <f>shipments[[#This Row],[Boxes]]*shipments[[#This Row],[Cost Per Box]]</f>
        <v>584.64</v>
      </c>
      <c r="O4195">
        <f>shipments[[#This Row],[Sales Amount]]-shipments[[#This Row],[Total Cost]]</f>
        <v>2650.86</v>
      </c>
      <c r="P4195" s="9">
        <f>shipments[[#This Row],[Profit]]/shipments[[#This Row],[Sales Amount]]</f>
        <v>0.81930458970792774</v>
      </c>
    </row>
    <row r="4196" spans="1:16" x14ac:dyDescent="1">
      <c r="A4196" t="s">
        <v>4239</v>
      </c>
      <c r="B4196" t="s">
        <v>8045</v>
      </c>
      <c r="C4196" t="s">
        <v>8029</v>
      </c>
      <c r="D4196" t="s">
        <v>8037</v>
      </c>
      <c r="E4196" s="1">
        <v>45083</v>
      </c>
      <c r="F4196">
        <v>6754.5</v>
      </c>
      <c r="G4196">
        <v>751</v>
      </c>
      <c r="H4196" t="s">
        <v>6</v>
      </c>
      <c r="I4196" t="str">
        <f>_xlfn.XLOOKUP(shipments[[#This Row],[SPID]],people[SPID],people[Sales_person],"NA",0)</f>
        <v>Husein Augar</v>
      </c>
      <c r="J4196">
        <f>YEAR(shipments[[#This Row],[Shipdate]])</f>
        <v>2023</v>
      </c>
      <c r="K4196">
        <f>MONTH(shipments[[#This Row],[Shipdate]])</f>
        <v>6</v>
      </c>
      <c r="L4196" t="str">
        <f>TEXT(shipments[[#This Row],[Shipdate]],"mmmm")</f>
        <v>June</v>
      </c>
      <c r="M4196">
        <f>_xlfn.XLOOKUP(shipments[[#This Row],[PID]],products[PID],products[Cost_per_box],"NA",0)</f>
        <v>2.76</v>
      </c>
      <c r="N4196">
        <f>shipments[[#This Row],[Boxes]]*shipments[[#This Row],[Cost Per Box]]</f>
        <v>2072.7599999999998</v>
      </c>
      <c r="O4196">
        <f>shipments[[#This Row],[Sales Amount]]-shipments[[#This Row],[Total Cost]]</f>
        <v>4681.74</v>
      </c>
      <c r="P4196" s="9">
        <f>shipments[[#This Row],[Profit]]/shipments[[#This Row],[Sales Amount]]</f>
        <v>0.69312902509438146</v>
      </c>
    </row>
    <row r="4197" spans="1:16" x14ac:dyDescent="1">
      <c r="A4197" t="s">
        <v>4240</v>
      </c>
      <c r="B4197" t="s">
        <v>8045</v>
      </c>
      <c r="C4197" t="s">
        <v>8029</v>
      </c>
      <c r="D4197" t="s">
        <v>8037</v>
      </c>
      <c r="E4197" s="1">
        <v>45125</v>
      </c>
      <c r="F4197">
        <v>15041.25</v>
      </c>
      <c r="G4197">
        <v>1505</v>
      </c>
      <c r="H4197" t="s">
        <v>6</v>
      </c>
      <c r="I4197" t="str">
        <f>_xlfn.XLOOKUP(shipments[[#This Row],[SPID]],people[SPID],people[Sales_person],"NA",0)</f>
        <v>Husein Augar</v>
      </c>
      <c r="J4197">
        <f>YEAR(shipments[[#This Row],[Shipdate]])</f>
        <v>2023</v>
      </c>
      <c r="K4197">
        <f>MONTH(shipments[[#This Row],[Shipdate]])</f>
        <v>7</v>
      </c>
      <c r="L4197" t="str">
        <f>TEXT(shipments[[#This Row],[Shipdate]],"mmmm")</f>
        <v>July</v>
      </c>
      <c r="M4197">
        <f>_xlfn.XLOOKUP(shipments[[#This Row],[PID]],products[PID],products[Cost_per_box],"NA",0)</f>
        <v>2.76</v>
      </c>
      <c r="N4197">
        <f>shipments[[#This Row],[Boxes]]*shipments[[#This Row],[Cost Per Box]]</f>
        <v>4153.7999999999993</v>
      </c>
      <c r="O4197">
        <f>shipments[[#This Row],[Sales Amount]]-shipments[[#This Row],[Total Cost]]</f>
        <v>10887.45</v>
      </c>
      <c r="P4197" s="9">
        <f>shipments[[#This Row],[Profit]]/shipments[[#This Row],[Sales Amount]]</f>
        <v>0.72383944153577662</v>
      </c>
    </row>
    <row r="4198" spans="1:16" x14ac:dyDescent="1">
      <c r="A4198" t="s">
        <v>4241</v>
      </c>
      <c r="B4198" t="s">
        <v>8045</v>
      </c>
      <c r="C4198" t="s">
        <v>8030</v>
      </c>
      <c r="D4198" t="s">
        <v>8032</v>
      </c>
      <c r="E4198" s="1">
        <v>45159</v>
      </c>
      <c r="F4198">
        <v>6012</v>
      </c>
      <c r="G4198">
        <v>547</v>
      </c>
      <c r="H4198" t="s">
        <v>6</v>
      </c>
      <c r="I4198" t="str">
        <f>_xlfn.XLOOKUP(shipments[[#This Row],[SPID]],people[SPID],people[Sales_person],"NA",0)</f>
        <v>Husein Augar</v>
      </c>
      <c r="J4198">
        <f>YEAR(shipments[[#This Row],[Shipdate]])</f>
        <v>2023</v>
      </c>
      <c r="K4198">
        <f>MONTH(shipments[[#This Row],[Shipdate]])</f>
        <v>8</v>
      </c>
      <c r="L4198" t="str">
        <f>TEXT(shipments[[#This Row],[Shipdate]],"mmmm")</f>
        <v>August</v>
      </c>
      <c r="M4198">
        <f>_xlfn.XLOOKUP(shipments[[#This Row],[PID]],products[PID],products[Cost_per_box],"NA",0)</f>
        <v>3.32</v>
      </c>
      <c r="N4198">
        <f>shipments[[#This Row],[Boxes]]*shipments[[#This Row],[Cost Per Box]]</f>
        <v>1816.04</v>
      </c>
      <c r="O4198">
        <f>shipments[[#This Row],[Sales Amount]]-shipments[[#This Row],[Total Cost]]</f>
        <v>4195.96</v>
      </c>
      <c r="P4198" s="9">
        <f>shipments[[#This Row],[Profit]]/shipments[[#This Row],[Sales Amount]]</f>
        <v>0.69793080505655358</v>
      </c>
    </row>
    <row r="4199" spans="1:16" x14ac:dyDescent="1">
      <c r="A4199" t="s">
        <v>4242</v>
      </c>
      <c r="B4199" t="s">
        <v>8045</v>
      </c>
      <c r="C4199" t="s">
        <v>8030</v>
      </c>
      <c r="D4199" t="s">
        <v>8033</v>
      </c>
      <c r="E4199" s="1">
        <v>44977</v>
      </c>
      <c r="F4199">
        <v>762.75</v>
      </c>
      <c r="G4199">
        <v>77</v>
      </c>
      <c r="H4199" t="s">
        <v>6</v>
      </c>
      <c r="I4199" t="str">
        <f>_xlfn.XLOOKUP(shipments[[#This Row],[SPID]],people[SPID],people[Sales_person],"NA",0)</f>
        <v>Husein Augar</v>
      </c>
      <c r="J4199">
        <f>YEAR(shipments[[#This Row],[Shipdate]])</f>
        <v>2023</v>
      </c>
      <c r="K4199">
        <f>MONTH(shipments[[#This Row],[Shipdate]])</f>
        <v>2</v>
      </c>
      <c r="L4199" t="str">
        <f>TEXT(shipments[[#This Row],[Shipdate]],"mmmm")</f>
        <v>February</v>
      </c>
      <c r="M4199">
        <f>_xlfn.XLOOKUP(shipments[[#This Row],[PID]],products[PID],products[Cost_per_box],"NA",0)</f>
        <v>3.32</v>
      </c>
      <c r="N4199">
        <f>shipments[[#This Row],[Boxes]]*shipments[[#This Row],[Cost Per Box]]</f>
        <v>255.64</v>
      </c>
      <c r="O4199">
        <f>shipments[[#This Row],[Sales Amount]]-shipments[[#This Row],[Total Cost]]</f>
        <v>507.11</v>
      </c>
      <c r="P4199" s="9">
        <f>shipments[[#This Row],[Profit]]/shipments[[#This Row],[Sales Amount]]</f>
        <v>0.66484431333988858</v>
      </c>
    </row>
    <row r="4200" spans="1:16" x14ac:dyDescent="1">
      <c r="A4200" t="s">
        <v>4243</v>
      </c>
      <c r="B4200" t="s">
        <v>8045</v>
      </c>
      <c r="C4200" t="s">
        <v>8030</v>
      </c>
      <c r="D4200" t="s">
        <v>8034</v>
      </c>
      <c r="E4200" s="1">
        <v>45461</v>
      </c>
      <c r="F4200">
        <v>1399.5</v>
      </c>
      <c r="G4200">
        <v>156</v>
      </c>
      <c r="H4200" t="s">
        <v>39</v>
      </c>
      <c r="I4200" t="str">
        <f>_xlfn.XLOOKUP(shipments[[#This Row],[SPID]],people[SPID],people[Sales_person],"NA",0)</f>
        <v>Husein Augar</v>
      </c>
      <c r="J4200">
        <f>YEAR(shipments[[#This Row],[Shipdate]])</f>
        <v>2024</v>
      </c>
      <c r="K4200">
        <f>MONTH(shipments[[#This Row],[Shipdate]])</f>
        <v>6</v>
      </c>
      <c r="L4200" t="str">
        <f>TEXT(shipments[[#This Row],[Shipdate]],"mmmm")</f>
        <v>June</v>
      </c>
      <c r="M4200">
        <f>_xlfn.XLOOKUP(shipments[[#This Row],[PID]],products[PID],products[Cost_per_box],"NA",0)</f>
        <v>3.32</v>
      </c>
      <c r="N4200">
        <f>shipments[[#This Row],[Boxes]]*shipments[[#This Row],[Cost Per Box]]</f>
        <v>517.91999999999996</v>
      </c>
      <c r="O4200">
        <f>shipments[[#This Row],[Sales Amount]]-shipments[[#This Row],[Total Cost]]</f>
        <v>881.58</v>
      </c>
      <c r="P4200" s="9">
        <f>shipments[[#This Row],[Profit]]/shipments[[#This Row],[Sales Amount]]</f>
        <v>0.62992497320471597</v>
      </c>
    </row>
    <row r="4201" spans="1:16" x14ac:dyDescent="1">
      <c r="A4201" t="s">
        <v>4244</v>
      </c>
      <c r="B4201" t="s">
        <v>8045</v>
      </c>
      <c r="C4201" t="s">
        <v>8031</v>
      </c>
      <c r="D4201" t="s">
        <v>8037</v>
      </c>
      <c r="E4201" s="1">
        <v>45016</v>
      </c>
      <c r="F4201">
        <v>7816.5</v>
      </c>
      <c r="G4201">
        <v>412</v>
      </c>
      <c r="H4201" t="s">
        <v>6</v>
      </c>
      <c r="I4201" t="str">
        <f>_xlfn.XLOOKUP(shipments[[#This Row],[SPID]],people[SPID],people[Sales_person],"NA",0)</f>
        <v>Husein Augar</v>
      </c>
      <c r="J4201">
        <f>YEAR(shipments[[#This Row],[Shipdate]])</f>
        <v>2023</v>
      </c>
      <c r="K4201">
        <f>MONTH(shipments[[#This Row],[Shipdate]])</f>
        <v>3</v>
      </c>
      <c r="L4201" t="str">
        <f>TEXT(shipments[[#This Row],[Shipdate]],"mmmm")</f>
        <v>March</v>
      </c>
      <c r="M4201">
        <f>_xlfn.XLOOKUP(shipments[[#This Row],[PID]],products[PID],products[Cost_per_box],"NA",0)</f>
        <v>2.65</v>
      </c>
      <c r="N4201">
        <f>shipments[[#This Row],[Boxes]]*shipments[[#This Row],[Cost Per Box]]</f>
        <v>1091.8</v>
      </c>
      <c r="O4201">
        <f>shipments[[#This Row],[Sales Amount]]-shipments[[#This Row],[Total Cost]]</f>
        <v>6724.7</v>
      </c>
      <c r="P4201" s="9">
        <f>shipments[[#This Row],[Profit]]/shipments[[#This Row],[Sales Amount]]</f>
        <v>0.86032111558881852</v>
      </c>
    </row>
    <row r="4202" spans="1:16" x14ac:dyDescent="1">
      <c r="A4202" t="s">
        <v>4245</v>
      </c>
      <c r="B4202" t="s">
        <v>8045</v>
      </c>
      <c r="C4202" t="s">
        <v>8010</v>
      </c>
      <c r="D4202" t="s">
        <v>8032</v>
      </c>
      <c r="E4202" s="1">
        <v>45328</v>
      </c>
      <c r="F4202">
        <v>9888.75</v>
      </c>
      <c r="G4202">
        <v>707</v>
      </c>
      <c r="H4202" t="s">
        <v>6</v>
      </c>
      <c r="I4202" t="str">
        <f>_xlfn.XLOOKUP(shipments[[#This Row],[SPID]],people[SPID],people[Sales_person],"NA",0)</f>
        <v>Husein Augar</v>
      </c>
      <c r="J4202">
        <f>YEAR(shipments[[#This Row],[Shipdate]])</f>
        <v>2024</v>
      </c>
      <c r="K4202">
        <f>MONTH(shipments[[#This Row],[Shipdate]])</f>
        <v>2</v>
      </c>
      <c r="L4202" t="str">
        <f>TEXT(shipments[[#This Row],[Shipdate]],"mmmm")</f>
        <v>February</v>
      </c>
      <c r="M4202">
        <f>_xlfn.XLOOKUP(shipments[[#This Row],[PID]],products[PID],products[Cost_per_box],"NA",0)</f>
        <v>5.26</v>
      </c>
      <c r="N4202">
        <f>shipments[[#This Row],[Boxes]]*shipments[[#This Row],[Cost Per Box]]</f>
        <v>3718.8199999999997</v>
      </c>
      <c r="O4202">
        <f>shipments[[#This Row],[Sales Amount]]-shipments[[#This Row],[Total Cost]]</f>
        <v>6169.93</v>
      </c>
      <c r="P4202" s="9">
        <f>shipments[[#This Row],[Profit]]/shipments[[#This Row],[Sales Amount]]</f>
        <v>0.62393426873972957</v>
      </c>
    </row>
    <row r="4203" spans="1:16" x14ac:dyDescent="1">
      <c r="A4203" t="s">
        <v>4246</v>
      </c>
      <c r="B4203" t="s">
        <v>8045</v>
      </c>
      <c r="C4203" t="s">
        <v>8010</v>
      </c>
      <c r="D4203" t="s">
        <v>8034</v>
      </c>
      <c r="E4203" s="1">
        <v>45225</v>
      </c>
      <c r="F4203">
        <v>6268.5</v>
      </c>
      <c r="G4203">
        <v>523</v>
      </c>
      <c r="H4203" t="s">
        <v>6</v>
      </c>
      <c r="I4203" t="str">
        <f>_xlfn.XLOOKUP(shipments[[#This Row],[SPID]],people[SPID],people[Sales_person],"NA",0)</f>
        <v>Husein Augar</v>
      </c>
      <c r="J4203">
        <f>YEAR(shipments[[#This Row],[Shipdate]])</f>
        <v>2023</v>
      </c>
      <c r="K4203">
        <f>MONTH(shipments[[#This Row],[Shipdate]])</f>
        <v>10</v>
      </c>
      <c r="L4203" t="str">
        <f>TEXT(shipments[[#This Row],[Shipdate]],"mmmm")</f>
        <v>October</v>
      </c>
      <c r="M4203">
        <f>_xlfn.XLOOKUP(shipments[[#This Row],[PID]],products[PID],products[Cost_per_box],"NA",0)</f>
        <v>5.26</v>
      </c>
      <c r="N4203">
        <f>shipments[[#This Row],[Boxes]]*shipments[[#This Row],[Cost Per Box]]</f>
        <v>2750.98</v>
      </c>
      <c r="O4203">
        <f>shipments[[#This Row],[Sales Amount]]-shipments[[#This Row],[Total Cost]]</f>
        <v>3517.52</v>
      </c>
      <c r="P4203" s="9">
        <f>shipments[[#This Row],[Profit]]/shipments[[#This Row],[Sales Amount]]</f>
        <v>0.56114221903166628</v>
      </c>
    </row>
    <row r="4204" spans="1:16" x14ac:dyDescent="1">
      <c r="A4204" t="s">
        <v>4247</v>
      </c>
      <c r="B4204" t="s">
        <v>8045</v>
      </c>
      <c r="C4204" t="s">
        <v>8011</v>
      </c>
      <c r="D4204" t="s">
        <v>8036</v>
      </c>
      <c r="E4204" s="1">
        <v>45250</v>
      </c>
      <c r="F4204">
        <v>5618.25</v>
      </c>
      <c r="G4204">
        <v>375</v>
      </c>
      <c r="H4204" t="s">
        <v>6</v>
      </c>
      <c r="I4204" t="str">
        <f>_xlfn.XLOOKUP(shipments[[#This Row],[SPID]],people[SPID],people[Sales_person],"NA",0)</f>
        <v>Husein Augar</v>
      </c>
      <c r="J4204">
        <f>YEAR(shipments[[#This Row],[Shipdate]])</f>
        <v>2023</v>
      </c>
      <c r="K4204">
        <f>MONTH(shipments[[#This Row],[Shipdate]])</f>
        <v>11</v>
      </c>
      <c r="L4204" t="str">
        <f>TEXT(shipments[[#This Row],[Shipdate]],"mmmm")</f>
        <v>November</v>
      </c>
      <c r="M4204">
        <f>_xlfn.XLOOKUP(shipments[[#This Row],[PID]],products[PID],products[Cost_per_box],"NA",0)</f>
        <v>7.48</v>
      </c>
      <c r="N4204">
        <f>shipments[[#This Row],[Boxes]]*shipments[[#This Row],[Cost Per Box]]</f>
        <v>2805</v>
      </c>
      <c r="O4204">
        <f>shipments[[#This Row],[Sales Amount]]-shipments[[#This Row],[Total Cost]]</f>
        <v>2813.25</v>
      </c>
      <c r="P4204" s="9">
        <f>shipments[[#This Row],[Profit]]/shipments[[#This Row],[Sales Amount]]</f>
        <v>0.50073421439060206</v>
      </c>
    </row>
    <row r="4205" spans="1:16" x14ac:dyDescent="1">
      <c r="A4205" t="s">
        <v>4248</v>
      </c>
      <c r="B4205" t="s">
        <v>8045</v>
      </c>
      <c r="C4205" t="s">
        <v>8013</v>
      </c>
      <c r="D4205" t="s">
        <v>8032</v>
      </c>
      <c r="E4205" s="1">
        <v>45350</v>
      </c>
      <c r="F4205">
        <v>5314.5</v>
      </c>
      <c r="G4205">
        <v>665</v>
      </c>
      <c r="H4205" t="s">
        <v>6</v>
      </c>
      <c r="I4205" t="str">
        <f>_xlfn.XLOOKUP(shipments[[#This Row],[SPID]],people[SPID],people[Sales_person],"NA",0)</f>
        <v>Husein Augar</v>
      </c>
      <c r="J4205">
        <f>YEAR(shipments[[#This Row],[Shipdate]])</f>
        <v>2024</v>
      </c>
      <c r="K4205">
        <f>MONTH(shipments[[#This Row],[Shipdate]])</f>
        <v>2</v>
      </c>
      <c r="L4205" t="str">
        <f>TEXT(shipments[[#This Row],[Shipdate]],"mmmm")</f>
        <v>February</v>
      </c>
      <c r="M4205">
        <f>_xlfn.XLOOKUP(shipments[[#This Row],[PID]],products[PID],products[Cost_per_box],"NA",0)</f>
        <v>3.85</v>
      </c>
      <c r="N4205">
        <f>shipments[[#This Row],[Boxes]]*shipments[[#This Row],[Cost Per Box]]</f>
        <v>2560.25</v>
      </c>
      <c r="O4205">
        <f>shipments[[#This Row],[Sales Amount]]-shipments[[#This Row],[Total Cost]]</f>
        <v>2754.25</v>
      </c>
      <c r="P4205" s="9">
        <f>shipments[[#This Row],[Profit]]/shipments[[#This Row],[Sales Amount]]</f>
        <v>0.51825195220622822</v>
      </c>
    </row>
    <row r="4206" spans="1:16" x14ac:dyDescent="1">
      <c r="A4206" t="s">
        <v>4249</v>
      </c>
      <c r="B4206" t="s">
        <v>8045</v>
      </c>
      <c r="C4206" t="s">
        <v>8013</v>
      </c>
      <c r="D4206" t="s">
        <v>8035</v>
      </c>
      <c r="E4206" s="1">
        <v>45427</v>
      </c>
      <c r="F4206">
        <v>2112.75</v>
      </c>
      <c r="G4206">
        <v>235</v>
      </c>
      <c r="H4206" t="s">
        <v>6</v>
      </c>
      <c r="I4206" t="str">
        <f>_xlfn.XLOOKUP(shipments[[#This Row],[SPID]],people[SPID],people[Sales_person],"NA",0)</f>
        <v>Husein Augar</v>
      </c>
      <c r="J4206">
        <f>YEAR(shipments[[#This Row],[Shipdate]])</f>
        <v>2024</v>
      </c>
      <c r="K4206">
        <f>MONTH(shipments[[#This Row],[Shipdate]])</f>
        <v>5</v>
      </c>
      <c r="L4206" t="str">
        <f>TEXT(shipments[[#This Row],[Shipdate]],"mmmm")</f>
        <v>May</v>
      </c>
      <c r="M4206">
        <f>_xlfn.XLOOKUP(shipments[[#This Row],[PID]],products[PID],products[Cost_per_box],"NA",0)</f>
        <v>3.85</v>
      </c>
      <c r="N4206">
        <f>shipments[[#This Row],[Boxes]]*shipments[[#This Row],[Cost Per Box]]</f>
        <v>904.75</v>
      </c>
      <c r="O4206">
        <f>shipments[[#This Row],[Sales Amount]]-shipments[[#This Row],[Total Cost]]</f>
        <v>1208</v>
      </c>
      <c r="P4206" s="9">
        <f>shipments[[#This Row],[Profit]]/shipments[[#This Row],[Sales Amount]]</f>
        <v>0.57176665483374745</v>
      </c>
    </row>
    <row r="4207" spans="1:16" x14ac:dyDescent="1">
      <c r="A4207" t="s">
        <v>4250</v>
      </c>
      <c r="B4207" t="s">
        <v>8045</v>
      </c>
      <c r="C4207" t="s">
        <v>8013</v>
      </c>
      <c r="D4207" t="s">
        <v>8037</v>
      </c>
      <c r="E4207" s="1">
        <v>45356</v>
      </c>
      <c r="F4207">
        <v>1350</v>
      </c>
      <c r="G4207">
        <v>225</v>
      </c>
      <c r="H4207" t="s">
        <v>6</v>
      </c>
      <c r="I4207" t="str">
        <f>_xlfn.XLOOKUP(shipments[[#This Row],[SPID]],people[SPID],people[Sales_person],"NA",0)</f>
        <v>Husein Augar</v>
      </c>
      <c r="J4207">
        <f>YEAR(shipments[[#This Row],[Shipdate]])</f>
        <v>2024</v>
      </c>
      <c r="K4207">
        <f>MONTH(shipments[[#This Row],[Shipdate]])</f>
        <v>3</v>
      </c>
      <c r="L4207" t="str">
        <f>TEXT(shipments[[#This Row],[Shipdate]],"mmmm")</f>
        <v>March</v>
      </c>
      <c r="M4207">
        <f>_xlfn.XLOOKUP(shipments[[#This Row],[PID]],products[PID],products[Cost_per_box],"NA",0)</f>
        <v>3.85</v>
      </c>
      <c r="N4207">
        <f>shipments[[#This Row],[Boxes]]*shipments[[#This Row],[Cost Per Box]]</f>
        <v>866.25</v>
      </c>
      <c r="O4207">
        <f>shipments[[#This Row],[Sales Amount]]-shipments[[#This Row],[Total Cost]]</f>
        <v>483.75</v>
      </c>
      <c r="P4207" s="9">
        <f>shipments[[#This Row],[Profit]]/shipments[[#This Row],[Sales Amount]]</f>
        <v>0.35833333333333334</v>
      </c>
    </row>
    <row r="4208" spans="1:16" x14ac:dyDescent="1">
      <c r="A4208" t="s">
        <v>4251</v>
      </c>
      <c r="B4208" t="s">
        <v>8045</v>
      </c>
      <c r="C4208" t="s">
        <v>8013</v>
      </c>
      <c r="D4208" t="s">
        <v>8036</v>
      </c>
      <c r="E4208" s="1">
        <v>45105</v>
      </c>
      <c r="F4208">
        <v>3219.75</v>
      </c>
      <c r="G4208">
        <v>358</v>
      </c>
      <c r="H4208" t="s">
        <v>6</v>
      </c>
      <c r="I4208" t="str">
        <f>_xlfn.XLOOKUP(shipments[[#This Row],[SPID]],people[SPID],people[Sales_person],"NA",0)</f>
        <v>Husein Augar</v>
      </c>
      <c r="J4208">
        <f>YEAR(shipments[[#This Row],[Shipdate]])</f>
        <v>2023</v>
      </c>
      <c r="K4208">
        <f>MONTH(shipments[[#This Row],[Shipdate]])</f>
        <v>6</v>
      </c>
      <c r="L4208" t="str">
        <f>TEXT(shipments[[#This Row],[Shipdate]],"mmmm")</f>
        <v>June</v>
      </c>
      <c r="M4208">
        <f>_xlfn.XLOOKUP(shipments[[#This Row],[PID]],products[PID],products[Cost_per_box],"NA",0)</f>
        <v>3.85</v>
      </c>
      <c r="N4208">
        <f>shipments[[#This Row],[Boxes]]*shipments[[#This Row],[Cost Per Box]]</f>
        <v>1378.3</v>
      </c>
      <c r="O4208">
        <f>shipments[[#This Row],[Sales Amount]]-shipments[[#This Row],[Total Cost]]</f>
        <v>1841.45</v>
      </c>
      <c r="P4208" s="9">
        <f>shipments[[#This Row],[Profit]]/shipments[[#This Row],[Sales Amount]]</f>
        <v>0.57192328596940756</v>
      </c>
    </row>
    <row r="4209" spans="1:16" x14ac:dyDescent="1">
      <c r="A4209" t="s">
        <v>4252</v>
      </c>
      <c r="B4209" t="s">
        <v>8045</v>
      </c>
      <c r="C4209" t="s">
        <v>8014</v>
      </c>
      <c r="D4209" t="s">
        <v>8032</v>
      </c>
      <c r="E4209" s="1">
        <v>44987</v>
      </c>
      <c r="F4209">
        <v>3705.75</v>
      </c>
      <c r="G4209">
        <v>742</v>
      </c>
      <c r="H4209" t="s">
        <v>6</v>
      </c>
      <c r="I4209" t="str">
        <f>_xlfn.XLOOKUP(shipments[[#This Row],[SPID]],people[SPID],people[Sales_person],"NA",0)</f>
        <v>Husein Augar</v>
      </c>
      <c r="J4209">
        <f>YEAR(shipments[[#This Row],[Shipdate]])</f>
        <v>2023</v>
      </c>
      <c r="K4209">
        <f>MONTH(shipments[[#This Row],[Shipdate]])</f>
        <v>3</v>
      </c>
      <c r="L4209" t="str">
        <f>TEXT(shipments[[#This Row],[Shipdate]],"mmmm")</f>
        <v>March</v>
      </c>
      <c r="M4209">
        <f>_xlfn.XLOOKUP(shipments[[#This Row],[PID]],products[PID],products[Cost_per_box],"NA",0)</f>
        <v>5.72</v>
      </c>
      <c r="N4209">
        <f>shipments[[#This Row],[Boxes]]*shipments[[#This Row],[Cost Per Box]]</f>
        <v>4244.24</v>
      </c>
      <c r="O4209">
        <f>shipments[[#This Row],[Sales Amount]]-shipments[[#This Row],[Total Cost]]</f>
        <v>-538.48999999999978</v>
      </c>
      <c r="P4209" s="9">
        <f>shipments[[#This Row],[Profit]]/shipments[[#This Row],[Sales Amount]]</f>
        <v>-0.14531201511165076</v>
      </c>
    </row>
    <row r="4210" spans="1:16" x14ac:dyDescent="1">
      <c r="A4210" t="s">
        <v>4253</v>
      </c>
      <c r="B4210" t="s">
        <v>8045</v>
      </c>
      <c r="C4210" t="s">
        <v>8014</v>
      </c>
      <c r="D4210" t="s">
        <v>8033</v>
      </c>
      <c r="E4210" s="1">
        <v>45264</v>
      </c>
      <c r="F4210">
        <v>5508</v>
      </c>
      <c r="G4210">
        <v>918</v>
      </c>
      <c r="H4210" t="s">
        <v>39</v>
      </c>
      <c r="I4210" t="str">
        <f>_xlfn.XLOOKUP(shipments[[#This Row],[SPID]],people[SPID],people[Sales_person],"NA",0)</f>
        <v>Husein Augar</v>
      </c>
      <c r="J4210">
        <f>YEAR(shipments[[#This Row],[Shipdate]])</f>
        <v>2023</v>
      </c>
      <c r="K4210">
        <f>MONTH(shipments[[#This Row],[Shipdate]])</f>
        <v>12</v>
      </c>
      <c r="L4210" t="str">
        <f>TEXT(shipments[[#This Row],[Shipdate]],"mmmm")</f>
        <v>December</v>
      </c>
      <c r="M4210">
        <f>_xlfn.XLOOKUP(shipments[[#This Row],[PID]],products[PID],products[Cost_per_box],"NA",0)</f>
        <v>5.72</v>
      </c>
      <c r="N4210">
        <f>shipments[[#This Row],[Boxes]]*shipments[[#This Row],[Cost Per Box]]</f>
        <v>5250.96</v>
      </c>
      <c r="O4210">
        <f>shipments[[#This Row],[Sales Amount]]-shipments[[#This Row],[Total Cost]]</f>
        <v>257.03999999999996</v>
      </c>
      <c r="P4210" s="9">
        <f>shipments[[#This Row],[Profit]]/shipments[[#This Row],[Sales Amount]]</f>
        <v>4.6666666666666662E-2</v>
      </c>
    </row>
    <row r="4211" spans="1:16" x14ac:dyDescent="1">
      <c r="A4211" t="s">
        <v>4254</v>
      </c>
      <c r="B4211" t="s">
        <v>8045</v>
      </c>
      <c r="C4211" t="s">
        <v>8014</v>
      </c>
      <c r="D4211" t="s">
        <v>8035</v>
      </c>
      <c r="E4211" s="1">
        <v>44963</v>
      </c>
      <c r="F4211">
        <v>2632.5</v>
      </c>
      <c r="G4211">
        <v>330</v>
      </c>
      <c r="H4211" t="s">
        <v>6</v>
      </c>
      <c r="I4211" t="str">
        <f>_xlfn.XLOOKUP(shipments[[#This Row],[SPID]],people[SPID],people[Sales_person],"NA",0)</f>
        <v>Husein Augar</v>
      </c>
      <c r="J4211">
        <f>YEAR(shipments[[#This Row],[Shipdate]])</f>
        <v>2023</v>
      </c>
      <c r="K4211">
        <f>MONTH(shipments[[#This Row],[Shipdate]])</f>
        <v>2</v>
      </c>
      <c r="L4211" t="str">
        <f>TEXT(shipments[[#This Row],[Shipdate]],"mmmm")</f>
        <v>February</v>
      </c>
      <c r="M4211">
        <f>_xlfn.XLOOKUP(shipments[[#This Row],[PID]],products[PID],products[Cost_per_box],"NA",0)</f>
        <v>5.72</v>
      </c>
      <c r="N4211">
        <f>shipments[[#This Row],[Boxes]]*shipments[[#This Row],[Cost Per Box]]</f>
        <v>1887.6</v>
      </c>
      <c r="O4211">
        <f>shipments[[#This Row],[Sales Amount]]-shipments[[#This Row],[Total Cost]]</f>
        <v>744.90000000000009</v>
      </c>
      <c r="P4211" s="9">
        <f>shipments[[#This Row],[Profit]]/shipments[[#This Row],[Sales Amount]]</f>
        <v>0.28296296296296297</v>
      </c>
    </row>
    <row r="4212" spans="1:16" x14ac:dyDescent="1">
      <c r="A4212" t="s">
        <v>4255</v>
      </c>
      <c r="B4212" t="s">
        <v>8045</v>
      </c>
      <c r="C4212" t="s">
        <v>8014</v>
      </c>
      <c r="D4212" t="s">
        <v>8036</v>
      </c>
      <c r="E4212" s="1">
        <v>45555</v>
      </c>
      <c r="F4212">
        <v>6995.25</v>
      </c>
      <c r="G4212">
        <v>778</v>
      </c>
      <c r="H4212" t="s">
        <v>25</v>
      </c>
      <c r="I4212" t="str">
        <f>_xlfn.XLOOKUP(shipments[[#This Row],[SPID]],people[SPID],people[Sales_person],"NA",0)</f>
        <v>Husein Augar</v>
      </c>
      <c r="J4212">
        <f>YEAR(shipments[[#This Row],[Shipdate]])</f>
        <v>2024</v>
      </c>
      <c r="K4212">
        <f>MONTH(shipments[[#This Row],[Shipdate]])</f>
        <v>9</v>
      </c>
      <c r="L4212" t="str">
        <f>TEXT(shipments[[#This Row],[Shipdate]],"mmmm")</f>
        <v>September</v>
      </c>
      <c r="M4212">
        <f>_xlfn.XLOOKUP(shipments[[#This Row],[PID]],products[PID],products[Cost_per_box],"NA",0)</f>
        <v>5.72</v>
      </c>
      <c r="N4212">
        <f>shipments[[#This Row],[Boxes]]*shipments[[#This Row],[Cost Per Box]]</f>
        <v>4450.16</v>
      </c>
      <c r="O4212">
        <f>shipments[[#This Row],[Sales Amount]]-shipments[[#This Row],[Total Cost]]</f>
        <v>2545.09</v>
      </c>
      <c r="P4212" s="9">
        <f>shipments[[#This Row],[Profit]]/shipments[[#This Row],[Sales Amount]]</f>
        <v>0.36383117115185304</v>
      </c>
    </row>
    <row r="4213" spans="1:16" x14ac:dyDescent="1">
      <c r="A4213" t="s">
        <v>4256</v>
      </c>
      <c r="B4213" t="s">
        <v>8045</v>
      </c>
      <c r="C4213" t="s">
        <v>8014</v>
      </c>
      <c r="D4213" t="s">
        <v>8037</v>
      </c>
      <c r="E4213" s="1">
        <v>45457</v>
      </c>
      <c r="F4213">
        <v>1545.75</v>
      </c>
      <c r="G4213">
        <v>258</v>
      </c>
      <c r="H4213" t="s">
        <v>6</v>
      </c>
      <c r="I4213" t="str">
        <f>_xlfn.XLOOKUP(shipments[[#This Row],[SPID]],people[SPID],people[Sales_person],"NA",0)</f>
        <v>Husein Augar</v>
      </c>
      <c r="J4213">
        <f>YEAR(shipments[[#This Row],[Shipdate]])</f>
        <v>2024</v>
      </c>
      <c r="K4213">
        <f>MONTH(shipments[[#This Row],[Shipdate]])</f>
        <v>6</v>
      </c>
      <c r="L4213" t="str">
        <f>TEXT(shipments[[#This Row],[Shipdate]],"mmmm")</f>
        <v>June</v>
      </c>
      <c r="M4213">
        <f>_xlfn.XLOOKUP(shipments[[#This Row],[PID]],products[PID],products[Cost_per_box],"NA",0)</f>
        <v>5.72</v>
      </c>
      <c r="N4213">
        <f>shipments[[#This Row],[Boxes]]*shipments[[#This Row],[Cost Per Box]]</f>
        <v>1475.76</v>
      </c>
      <c r="O4213">
        <f>shipments[[#This Row],[Sales Amount]]-shipments[[#This Row],[Total Cost]]</f>
        <v>69.990000000000009</v>
      </c>
      <c r="P4213" s="9">
        <f>shipments[[#This Row],[Profit]]/shipments[[#This Row],[Sales Amount]]</f>
        <v>4.5278990781174193E-2</v>
      </c>
    </row>
    <row r="4214" spans="1:16" x14ac:dyDescent="1">
      <c r="A4214" t="s">
        <v>4257</v>
      </c>
      <c r="B4214" t="s">
        <v>8045</v>
      </c>
      <c r="C4214" t="s">
        <v>8016</v>
      </c>
      <c r="D4214" t="s">
        <v>8035</v>
      </c>
      <c r="E4214" s="1">
        <v>44985</v>
      </c>
      <c r="F4214">
        <v>5854.5</v>
      </c>
      <c r="G4214">
        <v>217</v>
      </c>
      <c r="H4214" t="s">
        <v>6</v>
      </c>
      <c r="I4214" t="str">
        <f>_xlfn.XLOOKUP(shipments[[#This Row],[SPID]],people[SPID],people[Sales_person],"NA",0)</f>
        <v>Husein Augar</v>
      </c>
      <c r="J4214">
        <f>YEAR(shipments[[#This Row],[Shipdate]])</f>
        <v>2023</v>
      </c>
      <c r="K4214">
        <f>MONTH(shipments[[#This Row],[Shipdate]])</f>
        <v>2</v>
      </c>
      <c r="L4214" t="str">
        <f>TEXT(shipments[[#This Row],[Shipdate]],"mmmm")</f>
        <v>February</v>
      </c>
      <c r="M4214">
        <f>_xlfn.XLOOKUP(shipments[[#This Row],[PID]],products[PID],products[Cost_per_box],"NA",0)</f>
        <v>9.94</v>
      </c>
      <c r="N4214">
        <f>shipments[[#This Row],[Boxes]]*shipments[[#This Row],[Cost Per Box]]</f>
        <v>2156.98</v>
      </c>
      <c r="O4214">
        <f>shipments[[#This Row],[Sales Amount]]-shipments[[#This Row],[Total Cost]]</f>
        <v>3697.52</v>
      </c>
      <c r="P4214" s="9">
        <f>shipments[[#This Row],[Profit]]/shipments[[#This Row],[Sales Amount]]</f>
        <v>0.63156887864036215</v>
      </c>
    </row>
    <row r="4215" spans="1:16" x14ac:dyDescent="1">
      <c r="A4215" t="s">
        <v>4258</v>
      </c>
      <c r="B4215" t="s">
        <v>8045</v>
      </c>
      <c r="C4215" t="s">
        <v>8016</v>
      </c>
      <c r="D4215" t="s">
        <v>8037</v>
      </c>
      <c r="E4215" s="1">
        <v>45328</v>
      </c>
      <c r="F4215">
        <v>4639.5</v>
      </c>
      <c r="G4215">
        <v>179</v>
      </c>
      <c r="H4215" t="s">
        <v>39</v>
      </c>
      <c r="I4215" t="str">
        <f>_xlfn.XLOOKUP(shipments[[#This Row],[SPID]],people[SPID],people[Sales_person],"NA",0)</f>
        <v>Husein Augar</v>
      </c>
      <c r="J4215">
        <f>YEAR(shipments[[#This Row],[Shipdate]])</f>
        <v>2024</v>
      </c>
      <c r="K4215">
        <f>MONTH(shipments[[#This Row],[Shipdate]])</f>
        <v>2</v>
      </c>
      <c r="L4215" t="str">
        <f>TEXT(shipments[[#This Row],[Shipdate]],"mmmm")</f>
        <v>February</v>
      </c>
      <c r="M4215">
        <f>_xlfn.XLOOKUP(shipments[[#This Row],[PID]],products[PID],products[Cost_per_box],"NA",0)</f>
        <v>9.94</v>
      </c>
      <c r="N4215">
        <f>shipments[[#This Row],[Boxes]]*shipments[[#This Row],[Cost Per Box]]</f>
        <v>1779.26</v>
      </c>
      <c r="O4215">
        <f>shipments[[#This Row],[Sales Amount]]-shipments[[#This Row],[Total Cost]]</f>
        <v>2860.24</v>
      </c>
      <c r="P4215" s="9">
        <f>shipments[[#This Row],[Profit]]/shipments[[#This Row],[Sales Amount]]</f>
        <v>0.61649746739950417</v>
      </c>
    </row>
    <row r="4216" spans="1:16" x14ac:dyDescent="1">
      <c r="A4216" t="s">
        <v>4259</v>
      </c>
      <c r="B4216" t="s">
        <v>8045</v>
      </c>
      <c r="C4216" t="s">
        <v>8016</v>
      </c>
      <c r="D4216" t="s">
        <v>8036</v>
      </c>
      <c r="E4216" s="1">
        <v>45468</v>
      </c>
      <c r="F4216">
        <v>5321.25</v>
      </c>
      <c r="G4216">
        <v>191</v>
      </c>
      <c r="H4216" t="s">
        <v>6</v>
      </c>
      <c r="I4216" t="str">
        <f>_xlfn.XLOOKUP(shipments[[#This Row],[SPID]],people[SPID],people[Sales_person],"NA",0)</f>
        <v>Husein Augar</v>
      </c>
      <c r="J4216">
        <f>YEAR(shipments[[#This Row],[Shipdate]])</f>
        <v>2024</v>
      </c>
      <c r="K4216">
        <f>MONTH(shipments[[#This Row],[Shipdate]])</f>
        <v>6</v>
      </c>
      <c r="L4216" t="str">
        <f>TEXT(shipments[[#This Row],[Shipdate]],"mmmm")</f>
        <v>June</v>
      </c>
      <c r="M4216">
        <f>_xlfn.XLOOKUP(shipments[[#This Row],[PID]],products[PID],products[Cost_per_box],"NA",0)</f>
        <v>9.94</v>
      </c>
      <c r="N4216">
        <f>shipments[[#This Row],[Boxes]]*shipments[[#This Row],[Cost Per Box]]</f>
        <v>1898.54</v>
      </c>
      <c r="O4216">
        <f>shipments[[#This Row],[Sales Amount]]-shipments[[#This Row],[Total Cost]]</f>
        <v>3422.71</v>
      </c>
      <c r="P4216" s="9">
        <f>shipments[[#This Row],[Profit]]/shipments[[#This Row],[Sales Amount]]</f>
        <v>0.64321540991308435</v>
      </c>
    </row>
    <row r="4217" spans="1:16" x14ac:dyDescent="1">
      <c r="A4217" t="s">
        <v>4260</v>
      </c>
      <c r="B4217" t="s">
        <v>8045</v>
      </c>
      <c r="C4217" t="s">
        <v>8016</v>
      </c>
      <c r="D4217" t="s">
        <v>8032</v>
      </c>
      <c r="E4217" s="1">
        <v>45412</v>
      </c>
      <c r="F4217">
        <v>6284.25</v>
      </c>
      <c r="G4217">
        <v>242</v>
      </c>
      <c r="H4217" t="s">
        <v>6</v>
      </c>
      <c r="I4217" t="str">
        <f>_xlfn.XLOOKUP(shipments[[#This Row],[SPID]],people[SPID],people[Sales_person],"NA",0)</f>
        <v>Husein Augar</v>
      </c>
      <c r="J4217">
        <f>YEAR(shipments[[#This Row],[Shipdate]])</f>
        <v>2024</v>
      </c>
      <c r="K4217">
        <f>MONTH(shipments[[#This Row],[Shipdate]])</f>
        <v>4</v>
      </c>
      <c r="L4217" t="str">
        <f>TEXT(shipments[[#This Row],[Shipdate]],"mmmm")</f>
        <v>April</v>
      </c>
      <c r="M4217">
        <f>_xlfn.XLOOKUP(shipments[[#This Row],[PID]],products[PID],products[Cost_per_box],"NA",0)</f>
        <v>9.94</v>
      </c>
      <c r="N4217">
        <f>shipments[[#This Row],[Boxes]]*shipments[[#This Row],[Cost Per Box]]</f>
        <v>2405.48</v>
      </c>
      <c r="O4217">
        <f>shipments[[#This Row],[Sales Amount]]-shipments[[#This Row],[Total Cost]]</f>
        <v>3878.77</v>
      </c>
      <c r="P4217" s="9">
        <f>shipments[[#This Row],[Profit]]/shipments[[#This Row],[Sales Amount]]</f>
        <v>0.61722082985240878</v>
      </c>
    </row>
    <row r="4218" spans="1:16" x14ac:dyDescent="1">
      <c r="A4218" t="s">
        <v>4261</v>
      </c>
      <c r="B4218" t="s">
        <v>8045</v>
      </c>
      <c r="C4218" t="s">
        <v>8016</v>
      </c>
      <c r="D4218" t="s">
        <v>8035</v>
      </c>
      <c r="E4218" s="1">
        <v>45511</v>
      </c>
      <c r="F4218">
        <v>5834.25</v>
      </c>
      <c r="G4218">
        <v>209</v>
      </c>
      <c r="H4218" t="s">
        <v>17</v>
      </c>
      <c r="I4218" t="str">
        <f>_xlfn.XLOOKUP(shipments[[#This Row],[SPID]],people[SPID],people[Sales_person],"NA",0)</f>
        <v>Husein Augar</v>
      </c>
      <c r="J4218">
        <f>YEAR(shipments[[#This Row],[Shipdate]])</f>
        <v>2024</v>
      </c>
      <c r="K4218">
        <f>MONTH(shipments[[#This Row],[Shipdate]])</f>
        <v>8</v>
      </c>
      <c r="L4218" t="str">
        <f>TEXT(shipments[[#This Row],[Shipdate]],"mmmm")</f>
        <v>August</v>
      </c>
      <c r="M4218">
        <f>_xlfn.XLOOKUP(shipments[[#This Row],[PID]],products[PID],products[Cost_per_box],"NA",0)</f>
        <v>9.94</v>
      </c>
      <c r="N4218">
        <f>shipments[[#This Row],[Boxes]]*shipments[[#This Row],[Cost Per Box]]</f>
        <v>2077.46</v>
      </c>
      <c r="O4218">
        <f>shipments[[#This Row],[Sales Amount]]-shipments[[#This Row],[Total Cost]]</f>
        <v>3756.79</v>
      </c>
      <c r="P4218" s="9">
        <f>shipments[[#This Row],[Profit]]/shipments[[#This Row],[Sales Amount]]</f>
        <v>0.64391995543557445</v>
      </c>
    </row>
    <row r="4219" spans="1:16" x14ac:dyDescent="1">
      <c r="A4219" t="s">
        <v>4262</v>
      </c>
      <c r="B4219" t="s">
        <v>8045</v>
      </c>
      <c r="C4219" t="s">
        <v>8017</v>
      </c>
      <c r="D4219" t="s">
        <v>8035</v>
      </c>
      <c r="E4219" s="1">
        <v>45057</v>
      </c>
      <c r="F4219">
        <v>7913.25</v>
      </c>
      <c r="G4219">
        <v>396</v>
      </c>
      <c r="H4219" t="s">
        <v>6</v>
      </c>
      <c r="I4219" t="str">
        <f>_xlfn.XLOOKUP(shipments[[#This Row],[SPID]],people[SPID],people[Sales_person],"NA",0)</f>
        <v>Husein Augar</v>
      </c>
      <c r="J4219">
        <f>YEAR(shipments[[#This Row],[Shipdate]])</f>
        <v>2023</v>
      </c>
      <c r="K4219">
        <f>MONTH(shipments[[#This Row],[Shipdate]])</f>
        <v>5</v>
      </c>
      <c r="L4219" t="str">
        <f>TEXT(shipments[[#This Row],[Shipdate]],"mmmm")</f>
        <v>May</v>
      </c>
      <c r="M4219">
        <f>_xlfn.XLOOKUP(shipments[[#This Row],[PID]],products[PID],products[Cost_per_box],"NA",0)</f>
        <v>7.73</v>
      </c>
      <c r="N4219">
        <f>shipments[[#This Row],[Boxes]]*shipments[[#This Row],[Cost Per Box]]</f>
        <v>3061.0800000000004</v>
      </c>
      <c r="O4219">
        <f>shipments[[#This Row],[Sales Amount]]-shipments[[#This Row],[Total Cost]]</f>
        <v>4852.17</v>
      </c>
      <c r="P4219" s="9">
        <f>shipments[[#This Row],[Profit]]/shipments[[#This Row],[Sales Amount]]</f>
        <v>0.61317031560989477</v>
      </c>
    </row>
    <row r="4220" spans="1:16" x14ac:dyDescent="1">
      <c r="A4220" t="s">
        <v>4263</v>
      </c>
      <c r="B4220" t="s">
        <v>8045</v>
      </c>
      <c r="C4220" t="s">
        <v>8017</v>
      </c>
      <c r="D4220" t="s">
        <v>8036</v>
      </c>
      <c r="E4220" s="1">
        <v>44984</v>
      </c>
      <c r="F4220">
        <v>9240.75</v>
      </c>
      <c r="G4220">
        <v>421</v>
      </c>
      <c r="H4220" t="s">
        <v>6</v>
      </c>
      <c r="I4220" t="str">
        <f>_xlfn.XLOOKUP(shipments[[#This Row],[SPID]],people[SPID],people[Sales_person],"NA",0)</f>
        <v>Husein Augar</v>
      </c>
      <c r="J4220">
        <f>YEAR(shipments[[#This Row],[Shipdate]])</f>
        <v>2023</v>
      </c>
      <c r="K4220">
        <f>MONTH(shipments[[#This Row],[Shipdate]])</f>
        <v>2</v>
      </c>
      <c r="L4220" t="str">
        <f>TEXT(shipments[[#This Row],[Shipdate]],"mmmm")</f>
        <v>February</v>
      </c>
      <c r="M4220">
        <f>_xlfn.XLOOKUP(shipments[[#This Row],[PID]],products[PID],products[Cost_per_box],"NA",0)</f>
        <v>7.73</v>
      </c>
      <c r="N4220">
        <f>shipments[[#This Row],[Boxes]]*shipments[[#This Row],[Cost Per Box]]</f>
        <v>3254.3300000000004</v>
      </c>
      <c r="O4220">
        <f>shipments[[#This Row],[Sales Amount]]-shipments[[#This Row],[Total Cost]]</f>
        <v>5986.42</v>
      </c>
      <c r="P4220" s="9">
        <f>shipments[[#This Row],[Profit]]/shipments[[#This Row],[Sales Amount]]</f>
        <v>0.64782836890944995</v>
      </c>
    </row>
    <row r="4221" spans="1:16" x14ac:dyDescent="1">
      <c r="A4221" t="s">
        <v>4264</v>
      </c>
      <c r="B4221" t="s">
        <v>8045</v>
      </c>
      <c r="C4221" t="s">
        <v>8017</v>
      </c>
      <c r="D4221" t="s">
        <v>8037</v>
      </c>
      <c r="E4221" s="1">
        <v>45546</v>
      </c>
      <c r="F4221">
        <v>9875.25</v>
      </c>
      <c r="G4221">
        <v>449</v>
      </c>
      <c r="H4221" t="s">
        <v>25</v>
      </c>
      <c r="I4221" t="str">
        <f>_xlfn.XLOOKUP(shipments[[#This Row],[SPID]],people[SPID],people[Sales_person],"NA",0)</f>
        <v>Husein Augar</v>
      </c>
      <c r="J4221">
        <f>YEAR(shipments[[#This Row],[Shipdate]])</f>
        <v>2024</v>
      </c>
      <c r="K4221">
        <f>MONTH(shipments[[#This Row],[Shipdate]])</f>
        <v>9</v>
      </c>
      <c r="L4221" t="str">
        <f>TEXT(shipments[[#This Row],[Shipdate]],"mmmm")</f>
        <v>September</v>
      </c>
      <c r="M4221">
        <f>_xlfn.XLOOKUP(shipments[[#This Row],[PID]],products[PID],products[Cost_per_box],"NA",0)</f>
        <v>7.73</v>
      </c>
      <c r="N4221">
        <f>shipments[[#This Row],[Boxes]]*shipments[[#This Row],[Cost Per Box]]</f>
        <v>3470.77</v>
      </c>
      <c r="O4221">
        <f>shipments[[#This Row],[Sales Amount]]-shipments[[#This Row],[Total Cost]]</f>
        <v>6404.48</v>
      </c>
      <c r="P4221" s="9">
        <f>shipments[[#This Row],[Profit]]/shipments[[#This Row],[Sales Amount]]</f>
        <v>0.64853851801220219</v>
      </c>
    </row>
    <row r="4222" spans="1:16" x14ac:dyDescent="1">
      <c r="A4222" t="s">
        <v>4265</v>
      </c>
      <c r="B4222" t="s">
        <v>8045</v>
      </c>
      <c r="C4222" t="s">
        <v>8019</v>
      </c>
      <c r="D4222" t="s">
        <v>8037</v>
      </c>
      <c r="E4222" s="1">
        <v>45062</v>
      </c>
      <c r="F4222">
        <v>10451.25</v>
      </c>
      <c r="G4222">
        <v>697</v>
      </c>
      <c r="H4222" t="s">
        <v>6</v>
      </c>
      <c r="I4222" t="str">
        <f>_xlfn.XLOOKUP(shipments[[#This Row],[SPID]],people[SPID],people[Sales_person],"NA",0)</f>
        <v>Husein Augar</v>
      </c>
      <c r="J4222">
        <f>YEAR(shipments[[#This Row],[Shipdate]])</f>
        <v>2023</v>
      </c>
      <c r="K4222">
        <f>MONTH(shipments[[#This Row],[Shipdate]])</f>
        <v>5</v>
      </c>
      <c r="L4222" t="str">
        <f>TEXT(shipments[[#This Row],[Shipdate]],"mmmm")</f>
        <v>May</v>
      </c>
      <c r="M4222">
        <f>_xlfn.XLOOKUP(shipments[[#This Row],[PID]],products[PID],products[Cost_per_box],"NA",0)</f>
        <v>8.2200000000000006</v>
      </c>
      <c r="N4222">
        <f>shipments[[#This Row],[Boxes]]*shipments[[#This Row],[Cost Per Box]]</f>
        <v>5729.34</v>
      </c>
      <c r="O4222">
        <f>shipments[[#This Row],[Sales Amount]]-shipments[[#This Row],[Total Cost]]</f>
        <v>4721.91</v>
      </c>
      <c r="P4222" s="9">
        <f>shipments[[#This Row],[Profit]]/shipments[[#This Row],[Sales Amount]]</f>
        <v>0.45180337280229638</v>
      </c>
    </row>
    <row r="4223" spans="1:16" x14ac:dyDescent="1">
      <c r="A4223" t="s">
        <v>4266</v>
      </c>
      <c r="B4223" t="s">
        <v>8045</v>
      </c>
      <c r="C4223" t="s">
        <v>8020</v>
      </c>
      <c r="D4223" t="s">
        <v>8037</v>
      </c>
      <c r="E4223" s="1">
        <v>45022</v>
      </c>
      <c r="F4223">
        <v>3453.75</v>
      </c>
      <c r="G4223">
        <v>173</v>
      </c>
      <c r="H4223" t="s">
        <v>6</v>
      </c>
      <c r="I4223" t="str">
        <f>_xlfn.XLOOKUP(shipments[[#This Row],[SPID]],people[SPID],people[Sales_person],"NA",0)</f>
        <v>Husein Augar</v>
      </c>
      <c r="J4223">
        <f>YEAR(shipments[[#This Row],[Shipdate]])</f>
        <v>2023</v>
      </c>
      <c r="K4223">
        <f>MONTH(shipments[[#This Row],[Shipdate]])</f>
        <v>4</v>
      </c>
      <c r="L4223" t="str">
        <f>TEXT(shipments[[#This Row],[Shipdate]],"mmmm")</f>
        <v>April</v>
      </c>
      <c r="M4223">
        <f>_xlfn.XLOOKUP(shipments[[#This Row],[PID]],products[PID],products[Cost_per_box],"NA",0)</f>
        <v>10.23</v>
      </c>
      <c r="N4223">
        <f>shipments[[#This Row],[Boxes]]*shipments[[#This Row],[Cost Per Box]]</f>
        <v>1769.79</v>
      </c>
      <c r="O4223">
        <f>shipments[[#This Row],[Sales Amount]]-shipments[[#This Row],[Total Cost]]</f>
        <v>1683.96</v>
      </c>
      <c r="P4223" s="9">
        <f>shipments[[#This Row],[Profit]]/shipments[[#This Row],[Sales Amount]]</f>
        <v>0.48757437567861023</v>
      </c>
    </row>
    <row r="4224" spans="1:16" x14ac:dyDescent="1">
      <c r="A4224" t="s">
        <v>4267</v>
      </c>
      <c r="B4224" t="s">
        <v>8045</v>
      </c>
      <c r="C4224" t="s">
        <v>8021</v>
      </c>
      <c r="D4224" t="s">
        <v>8037</v>
      </c>
      <c r="E4224" s="1">
        <v>45133</v>
      </c>
      <c r="F4224">
        <v>12361.5</v>
      </c>
      <c r="G4224">
        <v>883</v>
      </c>
      <c r="H4224" t="s">
        <v>6</v>
      </c>
      <c r="I4224" t="str">
        <f>_xlfn.XLOOKUP(shipments[[#This Row],[SPID]],people[SPID],people[Sales_person],"NA",0)</f>
        <v>Husein Augar</v>
      </c>
      <c r="J4224">
        <f>YEAR(shipments[[#This Row],[Shipdate]])</f>
        <v>2023</v>
      </c>
      <c r="K4224">
        <f>MONTH(shipments[[#This Row],[Shipdate]])</f>
        <v>7</v>
      </c>
      <c r="L4224" t="str">
        <f>TEXT(shipments[[#This Row],[Shipdate]],"mmmm")</f>
        <v>July</v>
      </c>
      <c r="M4224">
        <f>_xlfn.XLOOKUP(shipments[[#This Row],[PID]],products[PID],products[Cost_per_box],"NA",0)</f>
        <v>4.74</v>
      </c>
      <c r="N4224">
        <f>shipments[[#This Row],[Boxes]]*shipments[[#This Row],[Cost Per Box]]</f>
        <v>4185.42</v>
      </c>
      <c r="O4224">
        <f>shipments[[#This Row],[Sales Amount]]-shipments[[#This Row],[Total Cost]]</f>
        <v>8176.08</v>
      </c>
      <c r="P4224" s="9">
        <f>shipments[[#This Row],[Profit]]/shipments[[#This Row],[Sales Amount]]</f>
        <v>0.66141487683533551</v>
      </c>
    </row>
    <row r="4225" spans="1:16" x14ac:dyDescent="1">
      <c r="A4225" t="s">
        <v>4268</v>
      </c>
      <c r="B4225" t="s">
        <v>8045</v>
      </c>
      <c r="C4225" t="s">
        <v>8022</v>
      </c>
      <c r="D4225" t="s">
        <v>8035</v>
      </c>
      <c r="E4225" s="1">
        <v>45204</v>
      </c>
      <c r="F4225">
        <v>1282.5</v>
      </c>
      <c r="G4225">
        <v>129</v>
      </c>
      <c r="H4225" t="s">
        <v>6</v>
      </c>
      <c r="I4225" t="str">
        <f>_xlfn.XLOOKUP(shipments[[#This Row],[SPID]],people[SPID],people[Sales_person],"NA",0)</f>
        <v>Husein Augar</v>
      </c>
      <c r="J4225">
        <f>YEAR(shipments[[#This Row],[Shipdate]])</f>
        <v>2023</v>
      </c>
      <c r="K4225">
        <f>MONTH(shipments[[#This Row],[Shipdate]])</f>
        <v>10</v>
      </c>
      <c r="L4225" t="str">
        <f>TEXT(shipments[[#This Row],[Shipdate]],"mmmm")</f>
        <v>October</v>
      </c>
      <c r="M4225">
        <f>_xlfn.XLOOKUP(shipments[[#This Row],[PID]],products[PID],products[Cost_per_box],"NA",0)</f>
        <v>10.51</v>
      </c>
      <c r="N4225">
        <f>shipments[[#This Row],[Boxes]]*shipments[[#This Row],[Cost Per Box]]</f>
        <v>1355.79</v>
      </c>
      <c r="O4225">
        <f>shipments[[#This Row],[Sales Amount]]-shipments[[#This Row],[Total Cost]]</f>
        <v>-73.289999999999964</v>
      </c>
      <c r="P4225" s="9">
        <f>shipments[[#This Row],[Profit]]/shipments[[#This Row],[Sales Amount]]</f>
        <v>-5.7146198830409327E-2</v>
      </c>
    </row>
    <row r="4226" spans="1:16" x14ac:dyDescent="1">
      <c r="A4226" t="s">
        <v>4269</v>
      </c>
      <c r="B4226" t="s">
        <v>8045</v>
      </c>
      <c r="C4226" t="s">
        <v>8022</v>
      </c>
      <c r="D4226" t="s">
        <v>8032</v>
      </c>
      <c r="E4226" s="1">
        <v>45110</v>
      </c>
      <c r="F4226">
        <v>2297.25</v>
      </c>
      <c r="G4226">
        <v>230</v>
      </c>
      <c r="H4226" t="s">
        <v>39</v>
      </c>
      <c r="I4226" t="str">
        <f>_xlfn.XLOOKUP(shipments[[#This Row],[SPID]],people[SPID],people[Sales_person],"NA",0)</f>
        <v>Husein Augar</v>
      </c>
      <c r="J4226">
        <f>YEAR(shipments[[#This Row],[Shipdate]])</f>
        <v>2023</v>
      </c>
      <c r="K4226">
        <f>MONTH(shipments[[#This Row],[Shipdate]])</f>
        <v>7</v>
      </c>
      <c r="L4226" t="str">
        <f>TEXT(shipments[[#This Row],[Shipdate]],"mmmm")</f>
        <v>July</v>
      </c>
      <c r="M4226">
        <f>_xlfn.XLOOKUP(shipments[[#This Row],[PID]],products[PID],products[Cost_per_box],"NA",0)</f>
        <v>10.51</v>
      </c>
      <c r="N4226">
        <f>shipments[[#This Row],[Boxes]]*shipments[[#This Row],[Cost Per Box]]</f>
        <v>2417.2999999999997</v>
      </c>
      <c r="O4226">
        <f>shipments[[#This Row],[Sales Amount]]-shipments[[#This Row],[Total Cost]]</f>
        <v>-120.04999999999973</v>
      </c>
      <c r="P4226" s="9">
        <f>shipments[[#This Row],[Profit]]/shipments[[#This Row],[Sales Amount]]</f>
        <v>-5.2258134726303071E-2</v>
      </c>
    </row>
    <row r="4227" spans="1:16" x14ac:dyDescent="1">
      <c r="A4227" t="s">
        <v>4270</v>
      </c>
      <c r="B4227" t="s">
        <v>8045</v>
      </c>
      <c r="C4227" t="s">
        <v>8022</v>
      </c>
      <c r="D4227" t="s">
        <v>8037</v>
      </c>
      <c r="E4227" s="1">
        <v>45132</v>
      </c>
      <c r="F4227">
        <v>8113.5</v>
      </c>
      <c r="G4227">
        <v>1015</v>
      </c>
      <c r="H4227" t="s">
        <v>6</v>
      </c>
      <c r="I4227" t="str">
        <f>_xlfn.XLOOKUP(shipments[[#This Row],[SPID]],people[SPID],people[Sales_person],"NA",0)</f>
        <v>Husein Augar</v>
      </c>
      <c r="J4227">
        <f>YEAR(shipments[[#This Row],[Shipdate]])</f>
        <v>2023</v>
      </c>
      <c r="K4227">
        <f>MONTH(shipments[[#This Row],[Shipdate]])</f>
        <v>7</v>
      </c>
      <c r="L4227" t="str">
        <f>TEXT(shipments[[#This Row],[Shipdate]],"mmmm")</f>
        <v>July</v>
      </c>
      <c r="M4227">
        <f>_xlfn.XLOOKUP(shipments[[#This Row],[PID]],products[PID],products[Cost_per_box],"NA",0)</f>
        <v>10.51</v>
      </c>
      <c r="N4227">
        <f>shipments[[#This Row],[Boxes]]*shipments[[#This Row],[Cost Per Box]]</f>
        <v>10667.65</v>
      </c>
      <c r="O4227">
        <f>shipments[[#This Row],[Sales Amount]]-shipments[[#This Row],[Total Cost]]</f>
        <v>-2554.1499999999996</v>
      </c>
      <c r="P4227" s="9">
        <f>shipments[[#This Row],[Profit]]/shipments[[#This Row],[Sales Amount]]</f>
        <v>-0.31480248967769764</v>
      </c>
    </row>
    <row r="4228" spans="1:16" x14ac:dyDescent="1">
      <c r="A4228" t="s">
        <v>4271</v>
      </c>
      <c r="B4228" t="s">
        <v>8045</v>
      </c>
      <c r="C4228" t="s">
        <v>8022</v>
      </c>
      <c r="D4228" t="s">
        <v>8034</v>
      </c>
      <c r="E4228" s="1">
        <v>45531</v>
      </c>
      <c r="F4228">
        <v>1046.25</v>
      </c>
      <c r="G4228">
        <v>175</v>
      </c>
      <c r="H4228" t="s">
        <v>17</v>
      </c>
      <c r="I4228" t="str">
        <f>_xlfn.XLOOKUP(shipments[[#This Row],[SPID]],people[SPID],people[Sales_person],"NA",0)</f>
        <v>Husein Augar</v>
      </c>
      <c r="J4228">
        <f>YEAR(shipments[[#This Row],[Shipdate]])</f>
        <v>2024</v>
      </c>
      <c r="K4228">
        <f>MONTH(shipments[[#This Row],[Shipdate]])</f>
        <v>8</v>
      </c>
      <c r="L4228" t="str">
        <f>TEXT(shipments[[#This Row],[Shipdate]],"mmmm")</f>
        <v>August</v>
      </c>
      <c r="M4228">
        <f>_xlfn.XLOOKUP(shipments[[#This Row],[PID]],products[PID],products[Cost_per_box],"NA",0)</f>
        <v>10.51</v>
      </c>
      <c r="N4228">
        <f>shipments[[#This Row],[Boxes]]*shipments[[#This Row],[Cost Per Box]]</f>
        <v>1839.25</v>
      </c>
      <c r="O4228">
        <f>shipments[[#This Row],[Sales Amount]]-shipments[[#This Row],[Total Cost]]</f>
        <v>-793</v>
      </c>
      <c r="P4228" s="9">
        <f>shipments[[#This Row],[Profit]]/shipments[[#This Row],[Sales Amount]]</f>
        <v>-0.75794504181600952</v>
      </c>
    </row>
    <row r="4229" spans="1:16" x14ac:dyDescent="1">
      <c r="A4229" t="s">
        <v>4272</v>
      </c>
      <c r="B4229" t="s">
        <v>8045</v>
      </c>
      <c r="C4229" t="s">
        <v>8023</v>
      </c>
      <c r="D4229" t="s">
        <v>8032</v>
      </c>
      <c r="E4229" s="1">
        <v>45166</v>
      </c>
      <c r="F4229">
        <v>5640.75</v>
      </c>
      <c r="G4229">
        <v>377</v>
      </c>
      <c r="H4229" t="s">
        <v>6</v>
      </c>
      <c r="I4229" t="str">
        <f>_xlfn.XLOOKUP(shipments[[#This Row],[SPID]],people[SPID],people[Sales_person],"NA",0)</f>
        <v>Husein Augar</v>
      </c>
      <c r="J4229">
        <f>YEAR(shipments[[#This Row],[Shipdate]])</f>
        <v>2023</v>
      </c>
      <c r="K4229">
        <f>MONTH(shipments[[#This Row],[Shipdate]])</f>
        <v>8</v>
      </c>
      <c r="L4229" t="str">
        <f>TEXT(shipments[[#This Row],[Shipdate]],"mmmm")</f>
        <v>August</v>
      </c>
      <c r="M4229">
        <f>_xlfn.XLOOKUP(shipments[[#This Row],[PID]],products[PID],products[Cost_per_box],"NA",0)</f>
        <v>6.43</v>
      </c>
      <c r="N4229">
        <f>shipments[[#This Row],[Boxes]]*shipments[[#This Row],[Cost Per Box]]</f>
        <v>2424.1099999999997</v>
      </c>
      <c r="O4229">
        <f>shipments[[#This Row],[Sales Amount]]-shipments[[#This Row],[Total Cost]]</f>
        <v>3216.6400000000003</v>
      </c>
      <c r="P4229" s="9">
        <f>shipments[[#This Row],[Profit]]/shipments[[#This Row],[Sales Amount]]</f>
        <v>0.57025040996321419</v>
      </c>
    </row>
    <row r="4230" spans="1:16" x14ac:dyDescent="1">
      <c r="A4230" t="s">
        <v>4273</v>
      </c>
      <c r="B4230" t="s">
        <v>8045</v>
      </c>
      <c r="C4230" t="s">
        <v>8023</v>
      </c>
      <c r="D4230" t="s">
        <v>8036</v>
      </c>
      <c r="E4230" s="1">
        <v>45260</v>
      </c>
      <c r="F4230">
        <v>4376.25</v>
      </c>
      <c r="G4230">
        <v>244</v>
      </c>
      <c r="H4230" t="s">
        <v>6</v>
      </c>
      <c r="I4230" t="str">
        <f>_xlfn.XLOOKUP(shipments[[#This Row],[SPID]],people[SPID],people[Sales_person],"NA",0)</f>
        <v>Husein Augar</v>
      </c>
      <c r="J4230">
        <f>YEAR(shipments[[#This Row],[Shipdate]])</f>
        <v>2023</v>
      </c>
      <c r="K4230">
        <f>MONTH(shipments[[#This Row],[Shipdate]])</f>
        <v>11</v>
      </c>
      <c r="L4230" t="str">
        <f>TEXT(shipments[[#This Row],[Shipdate]],"mmmm")</f>
        <v>November</v>
      </c>
      <c r="M4230">
        <f>_xlfn.XLOOKUP(shipments[[#This Row],[PID]],products[PID],products[Cost_per_box],"NA",0)</f>
        <v>6.43</v>
      </c>
      <c r="N4230">
        <f>shipments[[#This Row],[Boxes]]*shipments[[#This Row],[Cost Per Box]]</f>
        <v>1568.9199999999998</v>
      </c>
      <c r="O4230">
        <f>shipments[[#This Row],[Sales Amount]]-shipments[[#This Row],[Total Cost]]</f>
        <v>2807.33</v>
      </c>
      <c r="P4230" s="9">
        <f>shipments[[#This Row],[Profit]]/shipments[[#This Row],[Sales Amount]]</f>
        <v>0.64149214510139962</v>
      </c>
    </row>
    <row r="4231" spans="1:16" x14ac:dyDescent="1">
      <c r="A4231" t="s">
        <v>4274</v>
      </c>
      <c r="B4231" t="s">
        <v>8045</v>
      </c>
      <c r="C4231" t="s">
        <v>8023</v>
      </c>
      <c r="D4231" t="s">
        <v>8037</v>
      </c>
      <c r="E4231" s="1">
        <v>45149</v>
      </c>
      <c r="F4231">
        <v>5478.75</v>
      </c>
      <c r="G4231">
        <v>343</v>
      </c>
      <c r="H4231" t="s">
        <v>6</v>
      </c>
      <c r="I4231" t="str">
        <f>_xlfn.XLOOKUP(shipments[[#This Row],[SPID]],people[SPID],people[Sales_person],"NA",0)</f>
        <v>Husein Augar</v>
      </c>
      <c r="J4231">
        <f>YEAR(shipments[[#This Row],[Shipdate]])</f>
        <v>2023</v>
      </c>
      <c r="K4231">
        <f>MONTH(shipments[[#This Row],[Shipdate]])</f>
        <v>8</v>
      </c>
      <c r="L4231" t="str">
        <f>TEXT(shipments[[#This Row],[Shipdate]],"mmmm")</f>
        <v>August</v>
      </c>
      <c r="M4231">
        <f>_xlfn.XLOOKUP(shipments[[#This Row],[PID]],products[PID],products[Cost_per_box],"NA",0)</f>
        <v>6.43</v>
      </c>
      <c r="N4231">
        <f>shipments[[#This Row],[Boxes]]*shipments[[#This Row],[Cost Per Box]]</f>
        <v>2205.4899999999998</v>
      </c>
      <c r="O4231">
        <f>shipments[[#This Row],[Sales Amount]]-shipments[[#This Row],[Total Cost]]</f>
        <v>3273.26</v>
      </c>
      <c r="P4231" s="9">
        <f>shipments[[#This Row],[Profit]]/shipments[[#This Row],[Sales Amount]]</f>
        <v>0.59744649783253478</v>
      </c>
    </row>
    <row r="4232" spans="1:16" x14ac:dyDescent="1">
      <c r="A4232" t="s">
        <v>4275</v>
      </c>
      <c r="B4232" t="s">
        <v>8045</v>
      </c>
      <c r="C4232" t="s">
        <v>8024</v>
      </c>
      <c r="D4232" t="s">
        <v>8037</v>
      </c>
      <c r="E4232" s="1">
        <v>44937</v>
      </c>
      <c r="F4232">
        <v>6995.25</v>
      </c>
      <c r="G4232">
        <v>369</v>
      </c>
      <c r="H4232" t="s">
        <v>6</v>
      </c>
      <c r="I4232" t="str">
        <f>_xlfn.XLOOKUP(shipments[[#This Row],[SPID]],people[SPID],people[Sales_person],"NA",0)</f>
        <v>Husein Augar</v>
      </c>
      <c r="J4232">
        <f>YEAR(shipments[[#This Row],[Shipdate]])</f>
        <v>2023</v>
      </c>
      <c r="K4232">
        <f>MONTH(shipments[[#This Row],[Shipdate]])</f>
        <v>1</v>
      </c>
      <c r="L4232" t="str">
        <f>TEXT(shipments[[#This Row],[Shipdate]],"mmmm")</f>
        <v>January</v>
      </c>
      <c r="M4232">
        <f>_xlfn.XLOOKUP(shipments[[#This Row],[PID]],products[PID],products[Cost_per_box],"NA",0)</f>
        <v>12.41</v>
      </c>
      <c r="N4232">
        <f>shipments[[#This Row],[Boxes]]*shipments[[#This Row],[Cost Per Box]]</f>
        <v>4579.29</v>
      </c>
      <c r="O4232">
        <f>shipments[[#This Row],[Sales Amount]]-shipments[[#This Row],[Total Cost]]</f>
        <v>2415.96</v>
      </c>
      <c r="P4232" s="9">
        <f>shipments[[#This Row],[Profit]]/shipments[[#This Row],[Sales Amount]]</f>
        <v>0.34537150209070439</v>
      </c>
    </row>
    <row r="4233" spans="1:16" x14ac:dyDescent="1">
      <c r="A4233" t="s">
        <v>4276</v>
      </c>
      <c r="B4233" t="s">
        <v>8045</v>
      </c>
      <c r="C4233" t="s">
        <v>8024</v>
      </c>
      <c r="D4233" t="s">
        <v>8037</v>
      </c>
      <c r="E4233" s="1">
        <v>44993</v>
      </c>
      <c r="F4233">
        <v>1928.25</v>
      </c>
      <c r="G4233">
        <v>114</v>
      </c>
      <c r="H4233" t="s">
        <v>6</v>
      </c>
      <c r="I4233" t="str">
        <f>_xlfn.XLOOKUP(shipments[[#This Row],[SPID]],people[SPID],people[Sales_person],"NA",0)</f>
        <v>Husein Augar</v>
      </c>
      <c r="J4233">
        <f>YEAR(shipments[[#This Row],[Shipdate]])</f>
        <v>2023</v>
      </c>
      <c r="K4233">
        <f>MONTH(shipments[[#This Row],[Shipdate]])</f>
        <v>3</v>
      </c>
      <c r="L4233" t="str">
        <f>TEXT(shipments[[#This Row],[Shipdate]],"mmmm")</f>
        <v>March</v>
      </c>
      <c r="M4233">
        <f>_xlfn.XLOOKUP(shipments[[#This Row],[PID]],products[PID],products[Cost_per_box],"NA",0)</f>
        <v>12.41</v>
      </c>
      <c r="N4233">
        <f>shipments[[#This Row],[Boxes]]*shipments[[#This Row],[Cost Per Box]]</f>
        <v>1414.74</v>
      </c>
      <c r="O4233">
        <f>shipments[[#This Row],[Sales Amount]]-shipments[[#This Row],[Total Cost]]</f>
        <v>513.51</v>
      </c>
      <c r="P4233" s="9">
        <f>shipments[[#This Row],[Profit]]/shipments[[#This Row],[Sales Amount]]</f>
        <v>0.26630882924931931</v>
      </c>
    </row>
    <row r="4234" spans="1:16" x14ac:dyDescent="1">
      <c r="A4234" t="s">
        <v>4277</v>
      </c>
      <c r="B4234" t="s">
        <v>8045</v>
      </c>
      <c r="C4234" t="s">
        <v>8025</v>
      </c>
      <c r="D4234" t="s">
        <v>8032</v>
      </c>
      <c r="E4234" s="1">
        <v>45553</v>
      </c>
      <c r="F4234">
        <v>8743.5</v>
      </c>
      <c r="G4234">
        <v>583</v>
      </c>
      <c r="H4234" t="s">
        <v>25</v>
      </c>
      <c r="I4234" t="str">
        <f>_xlfn.XLOOKUP(shipments[[#This Row],[SPID]],people[SPID],people[Sales_person],"NA",0)</f>
        <v>Husein Augar</v>
      </c>
      <c r="J4234">
        <f>YEAR(shipments[[#This Row],[Shipdate]])</f>
        <v>2024</v>
      </c>
      <c r="K4234">
        <f>MONTH(shipments[[#This Row],[Shipdate]])</f>
        <v>9</v>
      </c>
      <c r="L4234" t="str">
        <f>TEXT(shipments[[#This Row],[Shipdate]],"mmmm")</f>
        <v>September</v>
      </c>
      <c r="M4234">
        <f>_xlfn.XLOOKUP(shipments[[#This Row],[PID]],products[PID],products[Cost_per_box],"NA",0)</f>
        <v>9.57</v>
      </c>
      <c r="N4234">
        <f>shipments[[#This Row],[Boxes]]*shipments[[#This Row],[Cost Per Box]]</f>
        <v>5579.31</v>
      </c>
      <c r="O4234">
        <f>shipments[[#This Row],[Sales Amount]]-shipments[[#This Row],[Total Cost]]</f>
        <v>3164.1899999999996</v>
      </c>
      <c r="P4234" s="9">
        <f>shipments[[#This Row],[Profit]]/shipments[[#This Row],[Sales Amount]]</f>
        <v>0.36189054726368153</v>
      </c>
    </row>
    <row r="4235" spans="1:16" x14ac:dyDescent="1">
      <c r="A4235" t="s">
        <v>4278</v>
      </c>
      <c r="B4235" t="s">
        <v>8045</v>
      </c>
      <c r="C4235" t="s">
        <v>8026</v>
      </c>
      <c r="D4235" t="s">
        <v>8035</v>
      </c>
      <c r="E4235" s="1">
        <v>45253</v>
      </c>
      <c r="F4235">
        <v>4988.25</v>
      </c>
      <c r="G4235">
        <v>454</v>
      </c>
      <c r="H4235" t="s">
        <v>6</v>
      </c>
      <c r="I4235" t="str">
        <f>_xlfn.XLOOKUP(shipments[[#This Row],[SPID]],people[SPID],people[Sales_person],"NA",0)</f>
        <v>Husein Augar</v>
      </c>
      <c r="J4235">
        <f>YEAR(shipments[[#This Row],[Shipdate]])</f>
        <v>2023</v>
      </c>
      <c r="K4235">
        <f>MONTH(shipments[[#This Row],[Shipdate]])</f>
        <v>11</v>
      </c>
      <c r="L4235" t="str">
        <f>TEXT(shipments[[#This Row],[Shipdate]],"mmmm")</f>
        <v>November</v>
      </c>
      <c r="M4235">
        <f>_xlfn.XLOOKUP(shipments[[#This Row],[PID]],products[PID],products[Cost_per_box],"NA",0)</f>
        <v>8.43</v>
      </c>
      <c r="N4235">
        <f>shipments[[#This Row],[Boxes]]*shipments[[#This Row],[Cost Per Box]]</f>
        <v>3827.22</v>
      </c>
      <c r="O4235">
        <f>shipments[[#This Row],[Sales Amount]]-shipments[[#This Row],[Total Cost]]</f>
        <v>1161.0300000000002</v>
      </c>
      <c r="P4235" s="9">
        <f>shipments[[#This Row],[Profit]]/shipments[[#This Row],[Sales Amount]]</f>
        <v>0.23275296947827398</v>
      </c>
    </row>
    <row r="4236" spans="1:16" x14ac:dyDescent="1">
      <c r="A4236" t="s">
        <v>4279</v>
      </c>
      <c r="B4236" t="s">
        <v>8045</v>
      </c>
      <c r="C4236" t="s">
        <v>8026</v>
      </c>
      <c r="D4236" t="s">
        <v>8037</v>
      </c>
      <c r="E4236" s="1">
        <v>45110</v>
      </c>
      <c r="F4236">
        <v>5719.5</v>
      </c>
      <c r="G4236">
        <v>572</v>
      </c>
      <c r="H4236" t="s">
        <v>6</v>
      </c>
      <c r="I4236" t="str">
        <f>_xlfn.XLOOKUP(shipments[[#This Row],[SPID]],people[SPID],people[Sales_person],"NA",0)</f>
        <v>Husein Augar</v>
      </c>
      <c r="J4236">
        <f>YEAR(shipments[[#This Row],[Shipdate]])</f>
        <v>2023</v>
      </c>
      <c r="K4236">
        <f>MONTH(shipments[[#This Row],[Shipdate]])</f>
        <v>7</v>
      </c>
      <c r="L4236" t="str">
        <f>TEXT(shipments[[#This Row],[Shipdate]],"mmmm")</f>
        <v>July</v>
      </c>
      <c r="M4236">
        <f>_xlfn.XLOOKUP(shipments[[#This Row],[PID]],products[PID],products[Cost_per_box],"NA",0)</f>
        <v>8.43</v>
      </c>
      <c r="N4236">
        <f>shipments[[#This Row],[Boxes]]*shipments[[#This Row],[Cost Per Box]]</f>
        <v>4821.96</v>
      </c>
      <c r="O4236">
        <f>shipments[[#This Row],[Sales Amount]]-shipments[[#This Row],[Total Cost]]</f>
        <v>897.54</v>
      </c>
      <c r="P4236" s="9">
        <f>shipments[[#This Row],[Profit]]/shipments[[#This Row],[Sales Amount]]</f>
        <v>0.15692630474691843</v>
      </c>
    </row>
    <row r="4237" spans="1:16" x14ac:dyDescent="1">
      <c r="A4237" t="s">
        <v>4280</v>
      </c>
      <c r="B4237" t="s">
        <v>8045</v>
      </c>
      <c r="C4237" t="s">
        <v>8026</v>
      </c>
      <c r="D4237" t="s">
        <v>8032</v>
      </c>
      <c r="E4237" s="1">
        <v>45085</v>
      </c>
      <c r="F4237">
        <v>7965</v>
      </c>
      <c r="G4237">
        <v>996</v>
      </c>
      <c r="H4237" t="s">
        <v>6</v>
      </c>
      <c r="I4237" t="str">
        <f>_xlfn.XLOOKUP(shipments[[#This Row],[SPID]],people[SPID],people[Sales_person],"NA",0)</f>
        <v>Husein Augar</v>
      </c>
      <c r="J4237">
        <f>YEAR(shipments[[#This Row],[Shipdate]])</f>
        <v>2023</v>
      </c>
      <c r="K4237">
        <f>MONTH(shipments[[#This Row],[Shipdate]])</f>
        <v>6</v>
      </c>
      <c r="L4237" t="str">
        <f>TEXT(shipments[[#This Row],[Shipdate]],"mmmm")</f>
        <v>June</v>
      </c>
      <c r="M4237">
        <f>_xlfn.XLOOKUP(shipments[[#This Row],[PID]],products[PID],products[Cost_per_box],"NA",0)</f>
        <v>8.43</v>
      </c>
      <c r="N4237">
        <f>shipments[[#This Row],[Boxes]]*shipments[[#This Row],[Cost Per Box]]</f>
        <v>8396.2799999999988</v>
      </c>
      <c r="O4237">
        <f>shipments[[#This Row],[Sales Amount]]-shipments[[#This Row],[Total Cost]]</f>
        <v>-431.27999999999884</v>
      </c>
      <c r="P4237" s="9">
        <f>shipments[[#This Row],[Profit]]/shipments[[#This Row],[Sales Amount]]</f>
        <v>-5.4146892655367082E-2</v>
      </c>
    </row>
    <row r="4238" spans="1:16" x14ac:dyDescent="1">
      <c r="A4238" t="s">
        <v>4281</v>
      </c>
      <c r="B4238" t="s">
        <v>8045</v>
      </c>
      <c r="C4238" t="s">
        <v>8027</v>
      </c>
      <c r="D4238" t="s">
        <v>8037</v>
      </c>
      <c r="E4238" s="1">
        <v>45082</v>
      </c>
      <c r="F4238">
        <v>7184.25</v>
      </c>
      <c r="G4238">
        <v>654</v>
      </c>
      <c r="H4238" t="s">
        <v>6</v>
      </c>
      <c r="I4238" t="str">
        <f>_xlfn.XLOOKUP(shipments[[#This Row],[SPID]],people[SPID],people[Sales_person],"NA",0)</f>
        <v>Husein Augar</v>
      </c>
      <c r="J4238">
        <f>YEAR(shipments[[#This Row],[Shipdate]])</f>
        <v>2023</v>
      </c>
      <c r="K4238">
        <f>MONTH(shipments[[#This Row],[Shipdate]])</f>
        <v>6</v>
      </c>
      <c r="L4238" t="str">
        <f>TEXT(shipments[[#This Row],[Shipdate]],"mmmm")</f>
        <v>June</v>
      </c>
      <c r="M4238">
        <f>_xlfn.XLOOKUP(shipments[[#This Row],[PID]],products[PID],products[Cost_per_box],"NA",0)</f>
        <v>6.8</v>
      </c>
      <c r="N4238">
        <f>shipments[[#This Row],[Boxes]]*shipments[[#This Row],[Cost Per Box]]</f>
        <v>4447.2</v>
      </c>
      <c r="O4238">
        <f>shipments[[#This Row],[Sales Amount]]-shipments[[#This Row],[Total Cost]]</f>
        <v>2737.05</v>
      </c>
      <c r="P4238" s="9">
        <f>shipments[[#This Row],[Profit]]/shipments[[#This Row],[Sales Amount]]</f>
        <v>0.38097922538887152</v>
      </c>
    </row>
    <row r="4239" spans="1:16" x14ac:dyDescent="1">
      <c r="A4239" t="s">
        <v>4282</v>
      </c>
      <c r="B4239" t="s">
        <v>8045</v>
      </c>
      <c r="C4239" t="s">
        <v>8027</v>
      </c>
      <c r="D4239" t="s">
        <v>8037</v>
      </c>
      <c r="E4239" s="1">
        <v>45125</v>
      </c>
      <c r="F4239">
        <v>2508.75</v>
      </c>
      <c r="G4239">
        <v>314</v>
      </c>
      <c r="H4239" t="s">
        <v>6</v>
      </c>
      <c r="I4239" t="str">
        <f>_xlfn.XLOOKUP(shipments[[#This Row],[SPID]],people[SPID],people[Sales_person],"NA",0)</f>
        <v>Husein Augar</v>
      </c>
      <c r="J4239">
        <f>YEAR(shipments[[#This Row],[Shipdate]])</f>
        <v>2023</v>
      </c>
      <c r="K4239">
        <f>MONTH(shipments[[#This Row],[Shipdate]])</f>
        <v>7</v>
      </c>
      <c r="L4239" t="str">
        <f>TEXT(shipments[[#This Row],[Shipdate]],"mmmm")</f>
        <v>July</v>
      </c>
      <c r="M4239">
        <f>_xlfn.XLOOKUP(shipments[[#This Row],[PID]],products[PID],products[Cost_per_box],"NA",0)</f>
        <v>6.8</v>
      </c>
      <c r="N4239">
        <f>shipments[[#This Row],[Boxes]]*shipments[[#This Row],[Cost Per Box]]</f>
        <v>2135.1999999999998</v>
      </c>
      <c r="O4239">
        <f>shipments[[#This Row],[Sales Amount]]-shipments[[#This Row],[Total Cost]]</f>
        <v>373.55000000000018</v>
      </c>
      <c r="P4239" s="9">
        <f>shipments[[#This Row],[Profit]]/shipments[[#This Row],[Sales Amount]]</f>
        <v>0.1488988540109617</v>
      </c>
    </row>
    <row r="4240" spans="1:16" x14ac:dyDescent="1">
      <c r="A4240" t="s">
        <v>4283</v>
      </c>
      <c r="B4240" t="s">
        <v>8045</v>
      </c>
      <c r="C4240" t="s">
        <v>8027</v>
      </c>
      <c r="D4240" t="s">
        <v>8032</v>
      </c>
      <c r="E4240" s="1">
        <v>44974</v>
      </c>
      <c r="F4240">
        <v>5913</v>
      </c>
      <c r="G4240">
        <v>592</v>
      </c>
      <c r="H4240" t="s">
        <v>6</v>
      </c>
      <c r="I4240" t="str">
        <f>_xlfn.XLOOKUP(shipments[[#This Row],[SPID]],people[SPID],people[Sales_person],"NA",0)</f>
        <v>Husein Augar</v>
      </c>
      <c r="J4240">
        <f>YEAR(shipments[[#This Row],[Shipdate]])</f>
        <v>2023</v>
      </c>
      <c r="K4240">
        <f>MONTH(shipments[[#This Row],[Shipdate]])</f>
        <v>2</v>
      </c>
      <c r="L4240" t="str">
        <f>TEXT(shipments[[#This Row],[Shipdate]],"mmmm")</f>
        <v>February</v>
      </c>
      <c r="M4240">
        <f>_xlfn.XLOOKUP(shipments[[#This Row],[PID]],products[PID],products[Cost_per_box],"NA",0)</f>
        <v>6.8</v>
      </c>
      <c r="N4240">
        <f>shipments[[#This Row],[Boxes]]*shipments[[#This Row],[Cost Per Box]]</f>
        <v>4025.6</v>
      </c>
      <c r="O4240">
        <f>shipments[[#This Row],[Sales Amount]]-shipments[[#This Row],[Total Cost]]</f>
        <v>1887.4</v>
      </c>
      <c r="P4240" s="9">
        <f>shipments[[#This Row],[Profit]]/shipments[[#This Row],[Sales Amount]]</f>
        <v>0.31919499408083885</v>
      </c>
    </row>
    <row r="4241" spans="1:16" x14ac:dyDescent="1">
      <c r="A4241" t="s">
        <v>4284</v>
      </c>
      <c r="B4241" t="s">
        <v>8045</v>
      </c>
      <c r="C4241" t="s">
        <v>8027</v>
      </c>
      <c r="D4241" t="s">
        <v>8032</v>
      </c>
      <c r="E4241" s="1">
        <v>44992</v>
      </c>
      <c r="F4241">
        <v>2400.75</v>
      </c>
      <c r="G4241">
        <v>241</v>
      </c>
      <c r="H4241" t="s">
        <v>6</v>
      </c>
      <c r="I4241" t="str">
        <f>_xlfn.XLOOKUP(shipments[[#This Row],[SPID]],people[SPID],people[Sales_person],"NA",0)</f>
        <v>Husein Augar</v>
      </c>
      <c r="J4241">
        <f>YEAR(shipments[[#This Row],[Shipdate]])</f>
        <v>2023</v>
      </c>
      <c r="K4241">
        <f>MONTH(shipments[[#This Row],[Shipdate]])</f>
        <v>3</v>
      </c>
      <c r="L4241" t="str">
        <f>TEXT(shipments[[#This Row],[Shipdate]],"mmmm")</f>
        <v>March</v>
      </c>
      <c r="M4241">
        <f>_xlfn.XLOOKUP(shipments[[#This Row],[PID]],products[PID],products[Cost_per_box],"NA",0)</f>
        <v>6.8</v>
      </c>
      <c r="N4241">
        <f>shipments[[#This Row],[Boxes]]*shipments[[#This Row],[Cost Per Box]]</f>
        <v>1638.8</v>
      </c>
      <c r="O4241">
        <f>shipments[[#This Row],[Sales Amount]]-shipments[[#This Row],[Total Cost]]</f>
        <v>761.95</v>
      </c>
      <c r="P4241" s="9">
        <f>shipments[[#This Row],[Profit]]/shipments[[#This Row],[Sales Amount]]</f>
        <v>0.31737998542122253</v>
      </c>
    </row>
    <row r="4242" spans="1:16" x14ac:dyDescent="1">
      <c r="A4242" t="s">
        <v>4285</v>
      </c>
      <c r="B4242" t="s">
        <v>8045</v>
      </c>
      <c r="C4242" t="s">
        <v>8028</v>
      </c>
      <c r="D4242" t="s">
        <v>8036</v>
      </c>
      <c r="E4242" s="1">
        <v>45363</v>
      </c>
      <c r="F4242">
        <v>591.75</v>
      </c>
      <c r="G4242">
        <v>24</v>
      </c>
      <c r="H4242" t="s">
        <v>6</v>
      </c>
      <c r="I4242" t="str">
        <f>_xlfn.XLOOKUP(shipments[[#This Row],[SPID]],people[SPID],people[Sales_person],"NA",0)</f>
        <v>Husein Augar</v>
      </c>
      <c r="J4242">
        <f>YEAR(shipments[[#This Row],[Shipdate]])</f>
        <v>2024</v>
      </c>
      <c r="K4242">
        <f>MONTH(shipments[[#This Row],[Shipdate]])</f>
        <v>3</v>
      </c>
      <c r="L4242" t="str">
        <f>TEXT(shipments[[#This Row],[Shipdate]],"mmmm")</f>
        <v>March</v>
      </c>
      <c r="M4242">
        <f>_xlfn.XLOOKUP(shipments[[#This Row],[PID]],products[PID],products[Cost_per_box],"NA",0)</f>
        <v>5.04</v>
      </c>
      <c r="N4242">
        <f>shipments[[#This Row],[Boxes]]*shipments[[#This Row],[Cost Per Box]]</f>
        <v>120.96000000000001</v>
      </c>
      <c r="O4242">
        <f>shipments[[#This Row],[Sales Amount]]-shipments[[#This Row],[Total Cost]]</f>
        <v>470.78999999999996</v>
      </c>
      <c r="P4242" s="9">
        <f>shipments[[#This Row],[Profit]]/shipments[[#This Row],[Sales Amount]]</f>
        <v>0.7955893536121672</v>
      </c>
    </row>
    <row r="4243" spans="1:16" x14ac:dyDescent="1">
      <c r="A4243" t="s">
        <v>4286</v>
      </c>
      <c r="B4243" t="s">
        <v>8045</v>
      </c>
      <c r="C4243" t="s">
        <v>8028</v>
      </c>
      <c r="D4243" t="s">
        <v>8036</v>
      </c>
      <c r="E4243" s="1">
        <v>45089</v>
      </c>
      <c r="F4243">
        <v>5222.25</v>
      </c>
      <c r="G4243">
        <v>187</v>
      </c>
      <c r="H4243" t="s">
        <v>6</v>
      </c>
      <c r="I4243" t="str">
        <f>_xlfn.XLOOKUP(shipments[[#This Row],[SPID]],people[SPID],people[Sales_person],"NA",0)</f>
        <v>Husein Augar</v>
      </c>
      <c r="J4243">
        <f>YEAR(shipments[[#This Row],[Shipdate]])</f>
        <v>2023</v>
      </c>
      <c r="K4243">
        <f>MONTH(shipments[[#This Row],[Shipdate]])</f>
        <v>6</v>
      </c>
      <c r="L4243" t="str">
        <f>TEXT(shipments[[#This Row],[Shipdate]],"mmmm")</f>
        <v>June</v>
      </c>
      <c r="M4243">
        <f>_xlfn.XLOOKUP(shipments[[#This Row],[PID]],products[PID],products[Cost_per_box],"NA",0)</f>
        <v>5.04</v>
      </c>
      <c r="N4243">
        <f>shipments[[#This Row],[Boxes]]*shipments[[#This Row],[Cost Per Box]]</f>
        <v>942.48</v>
      </c>
      <c r="O4243">
        <f>shipments[[#This Row],[Sales Amount]]-shipments[[#This Row],[Total Cost]]</f>
        <v>4279.7700000000004</v>
      </c>
      <c r="P4243" s="9">
        <f>shipments[[#This Row],[Profit]]/shipments[[#This Row],[Sales Amount]]</f>
        <v>0.81952606635071101</v>
      </c>
    </row>
    <row r="4244" spans="1:16" x14ac:dyDescent="1">
      <c r="A4244" t="s">
        <v>4287</v>
      </c>
      <c r="B4244" t="s">
        <v>8045</v>
      </c>
      <c r="C4244" t="s">
        <v>8028</v>
      </c>
      <c r="D4244" t="s">
        <v>8036</v>
      </c>
      <c r="E4244" s="1">
        <v>45243</v>
      </c>
      <c r="F4244">
        <v>1640.25</v>
      </c>
      <c r="G4244">
        <v>66</v>
      </c>
      <c r="H4244" t="s">
        <v>6</v>
      </c>
      <c r="I4244" t="str">
        <f>_xlfn.XLOOKUP(shipments[[#This Row],[SPID]],people[SPID],people[Sales_person],"NA",0)</f>
        <v>Husein Augar</v>
      </c>
      <c r="J4244">
        <f>YEAR(shipments[[#This Row],[Shipdate]])</f>
        <v>2023</v>
      </c>
      <c r="K4244">
        <f>MONTH(shipments[[#This Row],[Shipdate]])</f>
        <v>11</v>
      </c>
      <c r="L4244" t="str">
        <f>TEXT(shipments[[#This Row],[Shipdate]],"mmmm")</f>
        <v>November</v>
      </c>
      <c r="M4244">
        <f>_xlfn.XLOOKUP(shipments[[#This Row],[PID]],products[PID],products[Cost_per_box],"NA",0)</f>
        <v>5.04</v>
      </c>
      <c r="N4244">
        <f>shipments[[#This Row],[Boxes]]*shipments[[#This Row],[Cost Per Box]]</f>
        <v>332.64</v>
      </c>
      <c r="O4244">
        <f>shipments[[#This Row],[Sales Amount]]-shipments[[#This Row],[Total Cost]]</f>
        <v>1307.6100000000001</v>
      </c>
      <c r="P4244" s="9">
        <f>shipments[[#This Row],[Profit]]/shipments[[#This Row],[Sales Amount]]</f>
        <v>0.79720164609053501</v>
      </c>
    </row>
    <row r="4245" spans="1:16" x14ac:dyDescent="1">
      <c r="A4245" t="s">
        <v>4288</v>
      </c>
      <c r="B4245" t="s">
        <v>8045</v>
      </c>
      <c r="C4245" t="s">
        <v>8028</v>
      </c>
      <c r="D4245" t="s">
        <v>8035</v>
      </c>
      <c r="E4245" s="1">
        <v>45548</v>
      </c>
      <c r="F4245">
        <v>267.75</v>
      </c>
      <c r="G4245">
        <v>11</v>
      </c>
      <c r="H4245" t="s">
        <v>25</v>
      </c>
      <c r="I4245" t="str">
        <f>_xlfn.XLOOKUP(shipments[[#This Row],[SPID]],people[SPID],people[Sales_person],"NA",0)</f>
        <v>Husein Augar</v>
      </c>
      <c r="J4245">
        <f>YEAR(shipments[[#This Row],[Shipdate]])</f>
        <v>2024</v>
      </c>
      <c r="K4245">
        <f>MONTH(shipments[[#This Row],[Shipdate]])</f>
        <v>9</v>
      </c>
      <c r="L4245" t="str">
        <f>TEXT(shipments[[#This Row],[Shipdate]],"mmmm")</f>
        <v>September</v>
      </c>
      <c r="M4245">
        <f>_xlfn.XLOOKUP(shipments[[#This Row],[PID]],products[PID],products[Cost_per_box],"NA",0)</f>
        <v>5.04</v>
      </c>
      <c r="N4245">
        <f>shipments[[#This Row],[Boxes]]*shipments[[#This Row],[Cost Per Box]]</f>
        <v>55.44</v>
      </c>
      <c r="O4245">
        <f>shipments[[#This Row],[Sales Amount]]-shipments[[#This Row],[Total Cost]]</f>
        <v>212.31</v>
      </c>
      <c r="P4245" s="9">
        <f>shipments[[#This Row],[Profit]]/shipments[[#This Row],[Sales Amount]]</f>
        <v>0.79294117647058826</v>
      </c>
    </row>
    <row r="4246" spans="1:16" x14ac:dyDescent="1">
      <c r="A4246" t="s">
        <v>4289</v>
      </c>
      <c r="B4246" t="s">
        <v>8045</v>
      </c>
      <c r="C4246" t="s">
        <v>8029</v>
      </c>
      <c r="D4246" t="s">
        <v>8034</v>
      </c>
      <c r="E4246" s="1">
        <v>45359</v>
      </c>
      <c r="F4246">
        <v>1523.25</v>
      </c>
      <c r="G4246">
        <v>153</v>
      </c>
      <c r="H4246" t="s">
        <v>6</v>
      </c>
      <c r="I4246" t="str">
        <f>_xlfn.XLOOKUP(shipments[[#This Row],[SPID]],people[SPID],people[Sales_person],"NA",0)</f>
        <v>Husein Augar</v>
      </c>
      <c r="J4246">
        <f>YEAR(shipments[[#This Row],[Shipdate]])</f>
        <v>2024</v>
      </c>
      <c r="K4246">
        <f>MONTH(shipments[[#This Row],[Shipdate]])</f>
        <v>3</v>
      </c>
      <c r="L4246" t="str">
        <f>TEXT(shipments[[#This Row],[Shipdate]],"mmmm")</f>
        <v>March</v>
      </c>
      <c r="M4246">
        <f>_xlfn.XLOOKUP(shipments[[#This Row],[PID]],products[PID],products[Cost_per_box],"NA",0)</f>
        <v>2.76</v>
      </c>
      <c r="N4246">
        <f>shipments[[#This Row],[Boxes]]*shipments[[#This Row],[Cost Per Box]]</f>
        <v>422.28</v>
      </c>
      <c r="O4246">
        <f>shipments[[#This Row],[Sales Amount]]-shipments[[#This Row],[Total Cost]]</f>
        <v>1100.97</v>
      </c>
      <c r="P4246" s="9">
        <f>shipments[[#This Row],[Profit]]/shipments[[#This Row],[Sales Amount]]</f>
        <v>0.72277695716395862</v>
      </c>
    </row>
    <row r="4247" spans="1:16" x14ac:dyDescent="1">
      <c r="A4247" t="s">
        <v>4290</v>
      </c>
      <c r="B4247" t="s">
        <v>8045</v>
      </c>
      <c r="C4247" t="s">
        <v>8030</v>
      </c>
      <c r="D4247" t="s">
        <v>8032</v>
      </c>
      <c r="E4247" s="1">
        <v>45558</v>
      </c>
      <c r="F4247">
        <v>1320.75</v>
      </c>
      <c r="G4247">
        <v>147</v>
      </c>
      <c r="H4247" t="s">
        <v>25</v>
      </c>
      <c r="I4247" t="str">
        <f>_xlfn.XLOOKUP(shipments[[#This Row],[SPID]],people[SPID],people[Sales_person],"NA",0)</f>
        <v>Husein Augar</v>
      </c>
      <c r="J4247">
        <f>YEAR(shipments[[#This Row],[Shipdate]])</f>
        <v>2024</v>
      </c>
      <c r="K4247">
        <f>MONTH(shipments[[#This Row],[Shipdate]])</f>
        <v>9</v>
      </c>
      <c r="L4247" t="str">
        <f>TEXT(shipments[[#This Row],[Shipdate]],"mmmm")</f>
        <v>September</v>
      </c>
      <c r="M4247">
        <f>_xlfn.XLOOKUP(shipments[[#This Row],[PID]],products[PID],products[Cost_per_box],"NA",0)</f>
        <v>3.32</v>
      </c>
      <c r="N4247">
        <f>shipments[[#This Row],[Boxes]]*shipments[[#This Row],[Cost Per Box]]</f>
        <v>488.03999999999996</v>
      </c>
      <c r="O4247">
        <f>shipments[[#This Row],[Sales Amount]]-shipments[[#This Row],[Total Cost]]</f>
        <v>832.71</v>
      </c>
      <c r="P4247" s="9">
        <f>shipments[[#This Row],[Profit]]/shipments[[#This Row],[Sales Amount]]</f>
        <v>0.63048268029528676</v>
      </c>
    </row>
    <row r="4248" spans="1:16" x14ac:dyDescent="1">
      <c r="A4248" t="s">
        <v>4291</v>
      </c>
      <c r="B4248" t="s">
        <v>8045</v>
      </c>
      <c r="C4248" t="s">
        <v>8030</v>
      </c>
      <c r="D4248" t="s">
        <v>8033</v>
      </c>
      <c r="E4248" s="1">
        <v>44935</v>
      </c>
      <c r="F4248">
        <v>6500.25</v>
      </c>
      <c r="G4248">
        <v>591</v>
      </c>
      <c r="H4248" t="s">
        <v>6</v>
      </c>
      <c r="I4248" t="str">
        <f>_xlfn.XLOOKUP(shipments[[#This Row],[SPID]],people[SPID],people[Sales_person],"NA",0)</f>
        <v>Husein Augar</v>
      </c>
      <c r="J4248">
        <f>YEAR(shipments[[#This Row],[Shipdate]])</f>
        <v>2023</v>
      </c>
      <c r="K4248">
        <f>MONTH(shipments[[#This Row],[Shipdate]])</f>
        <v>1</v>
      </c>
      <c r="L4248" t="str">
        <f>TEXT(shipments[[#This Row],[Shipdate]],"mmmm")</f>
        <v>January</v>
      </c>
      <c r="M4248">
        <f>_xlfn.XLOOKUP(shipments[[#This Row],[PID]],products[PID],products[Cost_per_box],"NA",0)</f>
        <v>3.32</v>
      </c>
      <c r="N4248">
        <f>shipments[[#This Row],[Boxes]]*shipments[[#This Row],[Cost Per Box]]</f>
        <v>1962.12</v>
      </c>
      <c r="O4248">
        <f>shipments[[#This Row],[Sales Amount]]-shipments[[#This Row],[Total Cost]]</f>
        <v>4538.13</v>
      </c>
      <c r="P4248" s="9">
        <f>shipments[[#This Row],[Profit]]/shipments[[#This Row],[Sales Amount]]</f>
        <v>0.69814699434637129</v>
      </c>
    </row>
    <row r="4249" spans="1:16" x14ac:dyDescent="1">
      <c r="A4249" t="s">
        <v>4292</v>
      </c>
      <c r="B4249" t="s">
        <v>8045</v>
      </c>
      <c r="C4249" t="s">
        <v>8030</v>
      </c>
      <c r="D4249" t="s">
        <v>8035</v>
      </c>
      <c r="E4249" s="1">
        <v>45412</v>
      </c>
      <c r="F4249">
        <v>4794.75</v>
      </c>
      <c r="G4249">
        <v>600</v>
      </c>
      <c r="H4249" t="s">
        <v>6</v>
      </c>
      <c r="I4249" t="str">
        <f>_xlfn.XLOOKUP(shipments[[#This Row],[SPID]],people[SPID],people[Sales_person],"NA",0)</f>
        <v>Husein Augar</v>
      </c>
      <c r="J4249">
        <f>YEAR(shipments[[#This Row],[Shipdate]])</f>
        <v>2024</v>
      </c>
      <c r="K4249">
        <f>MONTH(shipments[[#This Row],[Shipdate]])</f>
        <v>4</v>
      </c>
      <c r="L4249" t="str">
        <f>TEXT(shipments[[#This Row],[Shipdate]],"mmmm")</f>
        <v>April</v>
      </c>
      <c r="M4249">
        <f>_xlfn.XLOOKUP(shipments[[#This Row],[PID]],products[PID],products[Cost_per_box],"NA",0)</f>
        <v>3.32</v>
      </c>
      <c r="N4249">
        <f>shipments[[#This Row],[Boxes]]*shipments[[#This Row],[Cost Per Box]]</f>
        <v>1992</v>
      </c>
      <c r="O4249">
        <f>shipments[[#This Row],[Sales Amount]]-shipments[[#This Row],[Total Cost]]</f>
        <v>2802.75</v>
      </c>
      <c r="P4249" s="9">
        <f>shipments[[#This Row],[Profit]]/shipments[[#This Row],[Sales Amount]]</f>
        <v>0.58454559674644146</v>
      </c>
    </row>
    <row r="4250" spans="1:16" x14ac:dyDescent="1">
      <c r="A4250" t="s">
        <v>4293</v>
      </c>
      <c r="B4250" t="s">
        <v>8045</v>
      </c>
      <c r="C4250" t="s">
        <v>8031</v>
      </c>
      <c r="D4250" t="s">
        <v>8033</v>
      </c>
      <c r="E4250" s="1">
        <v>45203</v>
      </c>
      <c r="F4250">
        <v>3525.75</v>
      </c>
      <c r="G4250">
        <v>196</v>
      </c>
      <c r="H4250" t="s">
        <v>6</v>
      </c>
      <c r="I4250" t="str">
        <f>_xlfn.XLOOKUP(shipments[[#This Row],[SPID]],people[SPID],people[Sales_person],"NA",0)</f>
        <v>Husein Augar</v>
      </c>
      <c r="J4250">
        <f>YEAR(shipments[[#This Row],[Shipdate]])</f>
        <v>2023</v>
      </c>
      <c r="K4250">
        <f>MONTH(shipments[[#This Row],[Shipdate]])</f>
        <v>10</v>
      </c>
      <c r="L4250" t="str">
        <f>TEXT(shipments[[#This Row],[Shipdate]],"mmmm")</f>
        <v>October</v>
      </c>
      <c r="M4250">
        <f>_xlfn.XLOOKUP(shipments[[#This Row],[PID]],products[PID],products[Cost_per_box],"NA",0)</f>
        <v>2.65</v>
      </c>
      <c r="N4250">
        <f>shipments[[#This Row],[Boxes]]*shipments[[#This Row],[Cost Per Box]]</f>
        <v>519.4</v>
      </c>
      <c r="O4250">
        <f>shipments[[#This Row],[Sales Amount]]-shipments[[#This Row],[Total Cost]]</f>
        <v>3006.35</v>
      </c>
      <c r="P4250" s="9">
        <f>shipments[[#This Row],[Profit]]/shipments[[#This Row],[Sales Amount]]</f>
        <v>0.85268382613628302</v>
      </c>
    </row>
    <row r="4251" spans="1:16" x14ac:dyDescent="1">
      <c r="A4251" t="s">
        <v>4294</v>
      </c>
      <c r="B4251" t="s">
        <v>8045</v>
      </c>
      <c r="C4251" t="s">
        <v>8031</v>
      </c>
      <c r="D4251" t="s">
        <v>8037</v>
      </c>
      <c r="E4251" s="1">
        <v>45306</v>
      </c>
      <c r="F4251">
        <v>3033</v>
      </c>
      <c r="G4251">
        <v>145</v>
      </c>
      <c r="H4251" t="s">
        <v>6</v>
      </c>
      <c r="I4251" t="str">
        <f>_xlfn.XLOOKUP(shipments[[#This Row],[SPID]],people[SPID],people[Sales_person],"NA",0)</f>
        <v>Husein Augar</v>
      </c>
      <c r="J4251">
        <f>YEAR(shipments[[#This Row],[Shipdate]])</f>
        <v>2024</v>
      </c>
      <c r="K4251">
        <f>MONTH(shipments[[#This Row],[Shipdate]])</f>
        <v>1</v>
      </c>
      <c r="L4251" t="str">
        <f>TEXT(shipments[[#This Row],[Shipdate]],"mmmm")</f>
        <v>January</v>
      </c>
      <c r="M4251">
        <f>_xlfn.XLOOKUP(shipments[[#This Row],[PID]],products[PID],products[Cost_per_box],"NA",0)</f>
        <v>2.65</v>
      </c>
      <c r="N4251">
        <f>shipments[[#This Row],[Boxes]]*shipments[[#This Row],[Cost Per Box]]</f>
        <v>384.25</v>
      </c>
      <c r="O4251">
        <f>shipments[[#This Row],[Sales Amount]]-shipments[[#This Row],[Total Cost]]</f>
        <v>2648.75</v>
      </c>
      <c r="P4251" s="9">
        <f>shipments[[#This Row],[Profit]]/shipments[[#This Row],[Sales Amount]]</f>
        <v>0.87331025387405214</v>
      </c>
    </row>
    <row r="4252" spans="1:16" x14ac:dyDescent="1">
      <c r="A4252" t="s">
        <v>4295</v>
      </c>
      <c r="B4252" t="s">
        <v>8045</v>
      </c>
      <c r="C4252" t="s">
        <v>8031</v>
      </c>
      <c r="D4252" t="s">
        <v>8036</v>
      </c>
      <c r="E4252" s="1">
        <v>44967</v>
      </c>
      <c r="F4252">
        <v>4146.75</v>
      </c>
      <c r="G4252">
        <v>231</v>
      </c>
      <c r="H4252" t="s">
        <v>6</v>
      </c>
      <c r="I4252" t="str">
        <f>_xlfn.XLOOKUP(shipments[[#This Row],[SPID]],people[SPID],people[Sales_person],"NA",0)</f>
        <v>Husein Augar</v>
      </c>
      <c r="J4252">
        <f>YEAR(shipments[[#This Row],[Shipdate]])</f>
        <v>2023</v>
      </c>
      <c r="K4252">
        <f>MONTH(shipments[[#This Row],[Shipdate]])</f>
        <v>2</v>
      </c>
      <c r="L4252" t="str">
        <f>TEXT(shipments[[#This Row],[Shipdate]],"mmmm")</f>
        <v>February</v>
      </c>
      <c r="M4252">
        <f>_xlfn.XLOOKUP(shipments[[#This Row],[PID]],products[PID],products[Cost_per_box],"NA",0)</f>
        <v>2.65</v>
      </c>
      <c r="N4252">
        <f>shipments[[#This Row],[Boxes]]*shipments[[#This Row],[Cost Per Box]]</f>
        <v>612.15</v>
      </c>
      <c r="O4252">
        <f>shipments[[#This Row],[Sales Amount]]-shipments[[#This Row],[Total Cost]]</f>
        <v>3534.6</v>
      </c>
      <c r="P4252" s="9">
        <f>shipments[[#This Row],[Profit]]/shipments[[#This Row],[Sales Amount]]</f>
        <v>0.85237836860191718</v>
      </c>
    </row>
    <row r="4253" spans="1:16" x14ac:dyDescent="1">
      <c r="A4253" t="s">
        <v>4296</v>
      </c>
      <c r="B4253" t="s">
        <v>8045</v>
      </c>
      <c r="C4253" t="s">
        <v>8010</v>
      </c>
      <c r="D4253" t="s">
        <v>8035</v>
      </c>
      <c r="E4253" s="1">
        <v>45181</v>
      </c>
      <c r="F4253">
        <v>6428.25</v>
      </c>
      <c r="G4253">
        <v>536</v>
      </c>
      <c r="H4253" t="s">
        <v>6</v>
      </c>
      <c r="I4253" t="str">
        <f>_xlfn.XLOOKUP(shipments[[#This Row],[SPID]],people[SPID],people[Sales_person],"NA",0)</f>
        <v>Husein Augar</v>
      </c>
      <c r="J4253">
        <f>YEAR(shipments[[#This Row],[Shipdate]])</f>
        <v>2023</v>
      </c>
      <c r="K4253">
        <f>MONTH(shipments[[#This Row],[Shipdate]])</f>
        <v>9</v>
      </c>
      <c r="L4253" t="str">
        <f>TEXT(shipments[[#This Row],[Shipdate]],"mmmm")</f>
        <v>September</v>
      </c>
      <c r="M4253">
        <f>_xlfn.XLOOKUP(shipments[[#This Row],[PID]],products[PID],products[Cost_per_box],"NA",0)</f>
        <v>5.26</v>
      </c>
      <c r="N4253">
        <f>shipments[[#This Row],[Boxes]]*shipments[[#This Row],[Cost Per Box]]</f>
        <v>2819.3599999999997</v>
      </c>
      <c r="O4253">
        <f>shipments[[#This Row],[Sales Amount]]-shipments[[#This Row],[Total Cost]]</f>
        <v>3608.8900000000003</v>
      </c>
      <c r="P4253" s="9">
        <f>shipments[[#This Row],[Profit]]/shipments[[#This Row],[Sales Amount]]</f>
        <v>0.56141095943686081</v>
      </c>
    </row>
    <row r="4254" spans="1:16" x14ac:dyDescent="1">
      <c r="A4254" t="s">
        <v>4297</v>
      </c>
      <c r="B4254" t="s">
        <v>8045</v>
      </c>
      <c r="C4254" t="s">
        <v>8010</v>
      </c>
      <c r="D4254" t="s">
        <v>8036</v>
      </c>
      <c r="E4254" s="1">
        <v>45302</v>
      </c>
      <c r="F4254">
        <v>1417.5</v>
      </c>
      <c r="G4254">
        <v>102</v>
      </c>
      <c r="H4254" t="s">
        <v>6</v>
      </c>
      <c r="I4254" t="str">
        <f>_xlfn.XLOOKUP(shipments[[#This Row],[SPID]],people[SPID],people[Sales_person],"NA",0)</f>
        <v>Husein Augar</v>
      </c>
      <c r="J4254">
        <f>YEAR(shipments[[#This Row],[Shipdate]])</f>
        <v>2024</v>
      </c>
      <c r="K4254">
        <f>MONTH(shipments[[#This Row],[Shipdate]])</f>
        <v>1</v>
      </c>
      <c r="L4254" t="str">
        <f>TEXT(shipments[[#This Row],[Shipdate]],"mmmm")</f>
        <v>January</v>
      </c>
      <c r="M4254">
        <f>_xlfn.XLOOKUP(shipments[[#This Row],[PID]],products[PID],products[Cost_per_box],"NA",0)</f>
        <v>5.26</v>
      </c>
      <c r="N4254">
        <f>shipments[[#This Row],[Boxes]]*shipments[[#This Row],[Cost Per Box]]</f>
        <v>536.52</v>
      </c>
      <c r="O4254">
        <f>shipments[[#This Row],[Sales Amount]]-shipments[[#This Row],[Total Cost]]</f>
        <v>880.98</v>
      </c>
      <c r="P4254" s="9">
        <f>shipments[[#This Row],[Profit]]/shipments[[#This Row],[Sales Amount]]</f>
        <v>0.62150264550264556</v>
      </c>
    </row>
    <row r="4255" spans="1:16" x14ac:dyDescent="1">
      <c r="A4255" t="s">
        <v>4298</v>
      </c>
      <c r="B4255" t="s">
        <v>8045</v>
      </c>
      <c r="C4255" t="s">
        <v>8010</v>
      </c>
      <c r="D4255" t="s">
        <v>8032</v>
      </c>
      <c r="E4255" s="1">
        <v>45230</v>
      </c>
      <c r="F4255">
        <v>6169.5</v>
      </c>
      <c r="G4255">
        <v>441</v>
      </c>
      <c r="H4255" t="s">
        <v>6</v>
      </c>
      <c r="I4255" t="str">
        <f>_xlfn.XLOOKUP(shipments[[#This Row],[SPID]],people[SPID],people[Sales_person],"NA",0)</f>
        <v>Husein Augar</v>
      </c>
      <c r="J4255">
        <f>YEAR(shipments[[#This Row],[Shipdate]])</f>
        <v>2023</v>
      </c>
      <c r="K4255">
        <f>MONTH(shipments[[#This Row],[Shipdate]])</f>
        <v>10</v>
      </c>
      <c r="L4255" t="str">
        <f>TEXT(shipments[[#This Row],[Shipdate]],"mmmm")</f>
        <v>October</v>
      </c>
      <c r="M4255">
        <f>_xlfn.XLOOKUP(shipments[[#This Row],[PID]],products[PID],products[Cost_per_box],"NA",0)</f>
        <v>5.26</v>
      </c>
      <c r="N4255">
        <f>shipments[[#This Row],[Boxes]]*shipments[[#This Row],[Cost Per Box]]</f>
        <v>2319.66</v>
      </c>
      <c r="O4255">
        <f>shipments[[#This Row],[Sales Amount]]-shipments[[#This Row],[Total Cost]]</f>
        <v>3849.84</v>
      </c>
      <c r="P4255" s="9">
        <f>shipments[[#This Row],[Profit]]/shipments[[#This Row],[Sales Amount]]</f>
        <v>0.62401167031363969</v>
      </c>
    </row>
    <row r="4256" spans="1:16" x14ac:dyDescent="1">
      <c r="A4256" t="s">
        <v>4299</v>
      </c>
      <c r="B4256" t="s">
        <v>8045</v>
      </c>
      <c r="C4256" t="s">
        <v>8010</v>
      </c>
      <c r="D4256" t="s">
        <v>8037</v>
      </c>
      <c r="E4256" s="1">
        <v>45419</v>
      </c>
      <c r="F4256">
        <v>1608.75</v>
      </c>
      <c r="G4256">
        <v>124</v>
      </c>
      <c r="H4256" t="s">
        <v>6</v>
      </c>
      <c r="I4256" t="str">
        <f>_xlfn.XLOOKUP(shipments[[#This Row],[SPID]],people[SPID],people[Sales_person],"NA",0)</f>
        <v>Husein Augar</v>
      </c>
      <c r="J4256">
        <f>YEAR(shipments[[#This Row],[Shipdate]])</f>
        <v>2024</v>
      </c>
      <c r="K4256">
        <f>MONTH(shipments[[#This Row],[Shipdate]])</f>
        <v>5</v>
      </c>
      <c r="L4256" t="str">
        <f>TEXT(shipments[[#This Row],[Shipdate]],"mmmm")</f>
        <v>May</v>
      </c>
      <c r="M4256">
        <f>_xlfn.XLOOKUP(shipments[[#This Row],[PID]],products[PID],products[Cost_per_box],"NA",0)</f>
        <v>5.26</v>
      </c>
      <c r="N4256">
        <f>shipments[[#This Row],[Boxes]]*shipments[[#This Row],[Cost Per Box]]</f>
        <v>652.24</v>
      </c>
      <c r="O4256">
        <f>shipments[[#This Row],[Sales Amount]]-shipments[[#This Row],[Total Cost]]</f>
        <v>956.51</v>
      </c>
      <c r="P4256" s="9">
        <f>shipments[[#This Row],[Profit]]/shipments[[#This Row],[Sales Amount]]</f>
        <v>0.59456721056721051</v>
      </c>
    </row>
    <row r="4257" spans="1:16" x14ac:dyDescent="1">
      <c r="A4257" t="s">
        <v>4300</v>
      </c>
      <c r="B4257" t="s">
        <v>8045</v>
      </c>
      <c r="C4257" t="s">
        <v>8010</v>
      </c>
      <c r="D4257" t="s">
        <v>8035</v>
      </c>
      <c r="E4257" s="1">
        <v>45079</v>
      </c>
      <c r="F4257">
        <v>108</v>
      </c>
      <c r="G4257">
        <v>7</v>
      </c>
      <c r="H4257" t="s">
        <v>6</v>
      </c>
      <c r="I4257" t="str">
        <f>_xlfn.XLOOKUP(shipments[[#This Row],[SPID]],people[SPID],people[Sales_person],"NA",0)</f>
        <v>Husein Augar</v>
      </c>
      <c r="J4257">
        <f>YEAR(shipments[[#This Row],[Shipdate]])</f>
        <v>2023</v>
      </c>
      <c r="K4257">
        <f>MONTH(shipments[[#This Row],[Shipdate]])</f>
        <v>6</v>
      </c>
      <c r="L4257" t="str">
        <f>TEXT(shipments[[#This Row],[Shipdate]],"mmmm")</f>
        <v>June</v>
      </c>
      <c r="M4257">
        <f>_xlfn.XLOOKUP(shipments[[#This Row],[PID]],products[PID],products[Cost_per_box],"NA",0)</f>
        <v>5.26</v>
      </c>
      <c r="N4257">
        <f>shipments[[#This Row],[Boxes]]*shipments[[#This Row],[Cost Per Box]]</f>
        <v>36.82</v>
      </c>
      <c r="O4257">
        <f>shipments[[#This Row],[Sales Amount]]-shipments[[#This Row],[Total Cost]]</f>
        <v>71.180000000000007</v>
      </c>
      <c r="P4257" s="9">
        <f>shipments[[#This Row],[Profit]]/shipments[[#This Row],[Sales Amount]]</f>
        <v>0.65907407407407415</v>
      </c>
    </row>
    <row r="4258" spans="1:16" x14ac:dyDescent="1">
      <c r="A4258" t="s">
        <v>4301</v>
      </c>
      <c r="B4258" t="s">
        <v>8045</v>
      </c>
      <c r="C4258" t="s">
        <v>8011</v>
      </c>
      <c r="D4258" t="s">
        <v>8032</v>
      </c>
      <c r="E4258" s="1">
        <v>45202</v>
      </c>
      <c r="F4258">
        <v>4871.25</v>
      </c>
      <c r="G4258">
        <v>287</v>
      </c>
      <c r="H4258" t="s">
        <v>6</v>
      </c>
      <c r="I4258" t="str">
        <f>_xlfn.XLOOKUP(shipments[[#This Row],[SPID]],people[SPID],people[Sales_person],"NA",0)</f>
        <v>Husein Augar</v>
      </c>
      <c r="J4258">
        <f>YEAR(shipments[[#This Row],[Shipdate]])</f>
        <v>2023</v>
      </c>
      <c r="K4258">
        <f>MONTH(shipments[[#This Row],[Shipdate]])</f>
        <v>10</v>
      </c>
      <c r="L4258" t="str">
        <f>TEXT(shipments[[#This Row],[Shipdate]],"mmmm")</f>
        <v>October</v>
      </c>
      <c r="M4258">
        <f>_xlfn.XLOOKUP(shipments[[#This Row],[PID]],products[PID],products[Cost_per_box],"NA",0)</f>
        <v>7.48</v>
      </c>
      <c r="N4258">
        <f>shipments[[#This Row],[Boxes]]*shipments[[#This Row],[Cost Per Box]]</f>
        <v>2146.7600000000002</v>
      </c>
      <c r="O4258">
        <f>shipments[[#This Row],[Sales Amount]]-shipments[[#This Row],[Total Cost]]</f>
        <v>2724.49</v>
      </c>
      <c r="P4258" s="9">
        <f>shipments[[#This Row],[Profit]]/shipments[[#This Row],[Sales Amount]]</f>
        <v>0.55929997433923528</v>
      </c>
    </row>
    <row r="4259" spans="1:16" x14ac:dyDescent="1">
      <c r="A4259" t="s">
        <v>4302</v>
      </c>
      <c r="B4259" t="s">
        <v>8045</v>
      </c>
      <c r="C4259" t="s">
        <v>8011</v>
      </c>
      <c r="D4259" t="s">
        <v>8035</v>
      </c>
      <c r="E4259" s="1">
        <v>45236</v>
      </c>
      <c r="F4259">
        <v>15687</v>
      </c>
      <c r="G4259">
        <v>923</v>
      </c>
      <c r="H4259" t="s">
        <v>6</v>
      </c>
      <c r="I4259" t="str">
        <f>_xlfn.XLOOKUP(shipments[[#This Row],[SPID]],people[SPID],people[Sales_person],"NA",0)</f>
        <v>Husein Augar</v>
      </c>
      <c r="J4259">
        <f>YEAR(shipments[[#This Row],[Shipdate]])</f>
        <v>2023</v>
      </c>
      <c r="K4259">
        <f>MONTH(shipments[[#This Row],[Shipdate]])</f>
        <v>11</v>
      </c>
      <c r="L4259" t="str">
        <f>TEXT(shipments[[#This Row],[Shipdate]],"mmmm")</f>
        <v>November</v>
      </c>
      <c r="M4259">
        <f>_xlfn.XLOOKUP(shipments[[#This Row],[PID]],products[PID],products[Cost_per_box],"NA",0)</f>
        <v>7.48</v>
      </c>
      <c r="N4259">
        <f>shipments[[#This Row],[Boxes]]*shipments[[#This Row],[Cost Per Box]]</f>
        <v>6904.04</v>
      </c>
      <c r="O4259">
        <f>shipments[[#This Row],[Sales Amount]]-shipments[[#This Row],[Total Cost]]</f>
        <v>8782.9599999999991</v>
      </c>
      <c r="P4259" s="9">
        <f>shipments[[#This Row],[Profit]]/shipments[[#This Row],[Sales Amount]]</f>
        <v>0.55988780518900993</v>
      </c>
    </row>
    <row r="4260" spans="1:16" x14ac:dyDescent="1">
      <c r="A4260" t="s">
        <v>4303</v>
      </c>
      <c r="B4260" t="s">
        <v>8045</v>
      </c>
      <c r="C4260" t="s">
        <v>8013</v>
      </c>
      <c r="D4260" t="s">
        <v>8032</v>
      </c>
      <c r="E4260" s="1">
        <v>45566</v>
      </c>
      <c r="F4260">
        <v>4977</v>
      </c>
      <c r="G4260">
        <v>623</v>
      </c>
      <c r="H4260" t="s">
        <v>25</v>
      </c>
      <c r="I4260" t="str">
        <f>_xlfn.XLOOKUP(shipments[[#This Row],[SPID]],people[SPID],people[Sales_person],"NA",0)</f>
        <v>Husein Augar</v>
      </c>
      <c r="J4260">
        <f>YEAR(shipments[[#This Row],[Shipdate]])</f>
        <v>2024</v>
      </c>
      <c r="K4260">
        <f>MONTH(shipments[[#This Row],[Shipdate]])</f>
        <v>10</v>
      </c>
      <c r="L4260" t="str">
        <f>TEXT(shipments[[#This Row],[Shipdate]],"mmmm")</f>
        <v>October</v>
      </c>
      <c r="M4260">
        <f>_xlfn.XLOOKUP(shipments[[#This Row],[PID]],products[PID],products[Cost_per_box],"NA",0)</f>
        <v>3.85</v>
      </c>
      <c r="N4260">
        <f>shipments[[#This Row],[Boxes]]*shipments[[#This Row],[Cost Per Box]]</f>
        <v>2398.5500000000002</v>
      </c>
      <c r="O4260">
        <f>shipments[[#This Row],[Sales Amount]]-shipments[[#This Row],[Total Cost]]</f>
        <v>2578.4499999999998</v>
      </c>
      <c r="P4260" s="9">
        <f>shipments[[#This Row],[Profit]]/shipments[[#This Row],[Sales Amount]]</f>
        <v>0.5180731364275668</v>
      </c>
    </row>
    <row r="4261" spans="1:16" x14ac:dyDescent="1">
      <c r="A4261" t="s">
        <v>4304</v>
      </c>
      <c r="B4261" t="s">
        <v>8045</v>
      </c>
      <c r="C4261" t="s">
        <v>8013</v>
      </c>
      <c r="D4261" t="s">
        <v>8032</v>
      </c>
      <c r="E4261" s="1">
        <v>45120</v>
      </c>
      <c r="F4261">
        <v>1359</v>
      </c>
      <c r="G4261">
        <v>272</v>
      </c>
      <c r="H4261" t="s">
        <v>6</v>
      </c>
      <c r="I4261" t="str">
        <f>_xlfn.XLOOKUP(shipments[[#This Row],[SPID]],people[SPID],people[Sales_person],"NA",0)</f>
        <v>Husein Augar</v>
      </c>
      <c r="J4261">
        <f>YEAR(shipments[[#This Row],[Shipdate]])</f>
        <v>2023</v>
      </c>
      <c r="K4261">
        <f>MONTH(shipments[[#This Row],[Shipdate]])</f>
        <v>7</v>
      </c>
      <c r="L4261" t="str">
        <f>TEXT(shipments[[#This Row],[Shipdate]],"mmmm")</f>
        <v>July</v>
      </c>
      <c r="M4261">
        <f>_xlfn.XLOOKUP(shipments[[#This Row],[PID]],products[PID],products[Cost_per_box],"NA",0)</f>
        <v>3.85</v>
      </c>
      <c r="N4261">
        <f>shipments[[#This Row],[Boxes]]*shipments[[#This Row],[Cost Per Box]]</f>
        <v>1047.2</v>
      </c>
      <c r="O4261">
        <f>shipments[[#This Row],[Sales Amount]]-shipments[[#This Row],[Total Cost]]</f>
        <v>311.79999999999995</v>
      </c>
      <c r="P4261" s="9">
        <f>shipments[[#This Row],[Profit]]/shipments[[#This Row],[Sales Amount]]</f>
        <v>0.2294334069168506</v>
      </c>
    </row>
    <row r="4262" spans="1:16" x14ac:dyDescent="1">
      <c r="A4262" t="s">
        <v>4305</v>
      </c>
      <c r="B4262" t="s">
        <v>8045</v>
      </c>
      <c r="C4262" t="s">
        <v>8013</v>
      </c>
      <c r="D4262" t="s">
        <v>8032</v>
      </c>
      <c r="E4262" s="1">
        <v>44966</v>
      </c>
      <c r="F4262">
        <v>4529.25</v>
      </c>
      <c r="G4262">
        <v>755</v>
      </c>
      <c r="H4262" t="s">
        <v>6</v>
      </c>
      <c r="I4262" t="str">
        <f>_xlfn.XLOOKUP(shipments[[#This Row],[SPID]],people[SPID],people[Sales_person],"NA",0)</f>
        <v>Husein Augar</v>
      </c>
      <c r="J4262">
        <f>YEAR(shipments[[#This Row],[Shipdate]])</f>
        <v>2023</v>
      </c>
      <c r="K4262">
        <f>MONTH(shipments[[#This Row],[Shipdate]])</f>
        <v>2</v>
      </c>
      <c r="L4262" t="str">
        <f>TEXT(shipments[[#This Row],[Shipdate]],"mmmm")</f>
        <v>February</v>
      </c>
      <c r="M4262">
        <f>_xlfn.XLOOKUP(shipments[[#This Row],[PID]],products[PID],products[Cost_per_box],"NA",0)</f>
        <v>3.85</v>
      </c>
      <c r="N4262">
        <f>shipments[[#This Row],[Boxes]]*shipments[[#This Row],[Cost Per Box]]</f>
        <v>2906.75</v>
      </c>
      <c r="O4262">
        <f>shipments[[#This Row],[Sales Amount]]-shipments[[#This Row],[Total Cost]]</f>
        <v>1622.5</v>
      </c>
      <c r="P4262" s="9">
        <f>shipments[[#This Row],[Profit]]/shipments[[#This Row],[Sales Amount]]</f>
        <v>0.35822707953855493</v>
      </c>
    </row>
    <row r="4263" spans="1:16" x14ac:dyDescent="1">
      <c r="A4263" t="s">
        <v>4306</v>
      </c>
      <c r="B4263" t="s">
        <v>8045</v>
      </c>
      <c r="C4263" t="s">
        <v>8013</v>
      </c>
      <c r="D4263" t="s">
        <v>8037</v>
      </c>
      <c r="E4263" s="1">
        <v>45499</v>
      </c>
      <c r="F4263">
        <v>11722.5</v>
      </c>
      <c r="G4263">
        <v>2345</v>
      </c>
      <c r="H4263" t="s">
        <v>17</v>
      </c>
      <c r="I4263" t="str">
        <f>_xlfn.XLOOKUP(shipments[[#This Row],[SPID]],people[SPID],people[Sales_person],"NA",0)</f>
        <v>Husein Augar</v>
      </c>
      <c r="J4263">
        <f>YEAR(shipments[[#This Row],[Shipdate]])</f>
        <v>2024</v>
      </c>
      <c r="K4263">
        <f>MONTH(shipments[[#This Row],[Shipdate]])</f>
        <v>7</v>
      </c>
      <c r="L4263" t="str">
        <f>TEXT(shipments[[#This Row],[Shipdate]],"mmmm")</f>
        <v>July</v>
      </c>
      <c r="M4263">
        <f>_xlfn.XLOOKUP(shipments[[#This Row],[PID]],products[PID],products[Cost_per_box],"NA",0)</f>
        <v>3.85</v>
      </c>
      <c r="N4263">
        <f>shipments[[#This Row],[Boxes]]*shipments[[#This Row],[Cost Per Box]]</f>
        <v>9028.25</v>
      </c>
      <c r="O4263">
        <f>shipments[[#This Row],[Sales Amount]]-shipments[[#This Row],[Total Cost]]</f>
        <v>2694.25</v>
      </c>
      <c r="P4263" s="9">
        <f>shipments[[#This Row],[Profit]]/shipments[[#This Row],[Sales Amount]]</f>
        <v>0.22983578588185113</v>
      </c>
    </row>
    <row r="4264" spans="1:16" x14ac:dyDescent="1">
      <c r="A4264" t="s">
        <v>4307</v>
      </c>
      <c r="B4264" t="s">
        <v>8045</v>
      </c>
      <c r="C4264" t="s">
        <v>8014</v>
      </c>
      <c r="D4264" t="s">
        <v>8032</v>
      </c>
      <c r="E4264" s="1">
        <v>44970</v>
      </c>
      <c r="F4264">
        <v>3165.75</v>
      </c>
      <c r="G4264">
        <v>453</v>
      </c>
      <c r="H4264" t="s">
        <v>6</v>
      </c>
      <c r="I4264" t="str">
        <f>_xlfn.XLOOKUP(shipments[[#This Row],[SPID]],people[SPID],people[Sales_person],"NA",0)</f>
        <v>Husein Augar</v>
      </c>
      <c r="J4264">
        <f>YEAR(shipments[[#This Row],[Shipdate]])</f>
        <v>2023</v>
      </c>
      <c r="K4264">
        <f>MONTH(shipments[[#This Row],[Shipdate]])</f>
        <v>2</v>
      </c>
      <c r="L4264" t="str">
        <f>TEXT(shipments[[#This Row],[Shipdate]],"mmmm")</f>
        <v>February</v>
      </c>
      <c r="M4264">
        <f>_xlfn.XLOOKUP(shipments[[#This Row],[PID]],products[PID],products[Cost_per_box],"NA",0)</f>
        <v>5.72</v>
      </c>
      <c r="N4264">
        <f>shipments[[#This Row],[Boxes]]*shipments[[#This Row],[Cost Per Box]]</f>
        <v>2591.16</v>
      </c>
      <c r="O4264">
        <f>shipments[[#This Row],[Sales Amount]]-shipments[[#This Row],[Total Cost]]</f>
        <v>574.59000000000015</v>
      </c>
      <c r="P4264" s="9">
        <f>shipments[[#This Row],[Profit]]/shipments[[#This Row],[Sales Amount]]</f>
        <v>0.18150201374081976</v>
      </c>
    </row>
    <row r="4265" spans="1:16" x14ac:dyDescent="1">
      <c r="A4265" t="s">
        <v>4308</v>
      </c>
      <c r="B4265" t="s">
        <v>8045</v>
      </c>
      <c r="C4265" t="s">
        <v>8015</v>
      </c>
      <c r="D4265" t="s">
        <v>8033</v>
      </c>
      <c r="E4265" s="1">
        <v>44966</v>
      </c>
      <c r="F4265">
        <v>2839.5</v>
      </c>
      <c r="G4265">
        <v>119</v>
      </c>
      <c r="H4265" t="s">
        <v>6</v>
      </c>
      <c r="I4265" t="str">
        <f>_xlfn.XLOOKUP(shipments[[#This Row],[SPID]],people[SPID],people[Sales_person],"NA",0)</f>
        <v>Husein Augar</v>
      </c>
      <c r="J4265">
        <f>YEAR(shipments[[#This Row],[Shipdate]])</f>
        <v>2023</v>
      </c>
      <c r="K4265">
        <f>MONTH(shipments[[#This Row],[Shipdate]])</f>
        <v>2</v>
      </c>
      <c r="L4265" t="str">
        <f>TEXT(shipments[[#This Row],[Shipdate]],"mmmm")</f>
        <v>February</v>
      </c>
      <c r="M4265">
        <f>_xlfn.XLOOKUP(shipments[[#This Row],[PID]],products[PID],products[Cost_per_box],"NA",0)</f>
        <v>6.31</v>
      </c>
      <c r="N4265">
        <f>shipments[[#This Row],[Boxes]]*shipments[[#This Row],[Cost Per Box]]</f>
        <v>750.89</v>
      </c>
      <c r="O4265">
        <f>shipments[[#This Row],[Sales Amount]]-shipments[[#This Row],[Total Cost]]</f>
        <v>2088.61</v>
      </c>
      <c r="P4265" s="9">
        <f>shipments[[#This Row],[Profit]]/shipments[[#This Row],[Sales Amount]]</f>
        <v>0.73555555555555563</v>
      </c>
    </row>
    <row r="4266" spans="1:16" x14ac:dyDescent="1">
      <c r="A4266" t="s">
        <v>4309</v>
      </c>
      <c r="B4266" t="s">
        <v>8045</v>
      </c>
      <c r="C4266" t="s">
        <v>8015</v>
      </c>
      <c r="D4266" t="s">
        <v>8034</v>
      </c>
      <c r="E4266" s="1">
        <v>45565</v>
      </c>
      <c r="F4266">
        <v>1138.5</v>
      </c>
      <c r="G4266">
        <v>44</v>
      </c>
      <c r="H4266" t="s">
        <v>25</v>
      </c>
      <c r="I4266" t="str">
        <f>_xlfn.XLOOKUP(shipments[[#This Row],[SPID]],people[SPID],people[Sales_person],"NA",0)</f>
        <v>Husein Augar</v>
      </c>
      <c r="J4266">
        <f>YEAR(shipments[[#This Row],[Shipdate]])</f>
        <v>2024</v>
      </c>
      <c r="K4266">
        <f>MONTH(shipments[[#This Row],[Shipdate]])</f>
        <v>9</v>
      </c>
      <c r="L4266" t="str">
        <f>TEXT(shipments[[#This Row],[Shipdate]],"mmmm")</f>
        <v>September</v>
      </c>
      <c r="M4266">
        <f>_xlfn.XLOOKUP(shipments[[#This Row],[PID]],products[PID],products[Cost_per_box],"NA",0)</f>
        <v>6.31</v>
      </c>
      <c r="N4266">
        <f>shipments[[#This Row],[Boxes]]*shipments[[#This Row],[Cost Per Box]]</f>
        <v>277.64</v>
      </c>
      <c r="O4266">
        <f>shipments[[#This Row],[Sales Amount]]-shipments[[#This Row],[Total Cost]]</f>
        <v>860.86</v>
      </c>
      <c r="P4266" s="9">
        <f>shipments[[#This Row],[Profit]]/shipments[[#This Row],[Sales Amount]]</f>
        <v>0.75613526570048306</v>
      </c>
    </row>
    <row r="4267" spans="1:16" x14ac:dyDescent="1">
      <c r="A4267" t="s">
        <v>4310</v>
      </c>
      <c r="B4267" t="s">
        <v>8045</v>
      </c>
      <c r="C4267" t="s">
        <v>8015</v>
      </c>
      <c r="D4267" t="s">
        <v>8037</v>
      </c>
      <c r="E4267" s="1">
        <v>45267</v>
      </c>
      <c r="F4267">
        <v>9690.75</v>
      </c>
      <c r="G4267">
        <v>388</v>
      </c>
      <c r="H4267" t="s">
        <v>6</v>
      </c>
      <c r="I4267" t="str">
        <f>_xlfn.XLOOKUP(shipments[[#This Row],[SPID]],people[SPID],people[Sales_person],"NA",0)</f>
        <v>Husein Augar</v>
      </c>
      <c r="J4267">
        <f>YEAR(shipments[[#This Row],[Shipdate]])</f>
        <v>2023</v>
      </c>
      <c r="K4267">
        <f>MONTH(shipments[[#This Row],[Shipdate]])</f>
        <v>12</v>
      </c>
      <c r="L4267" t="str">
        <f>TEXT(shipments[[#This Row],[Shipdate]],"mmmm")</f>
        <v>December</v>
      </c>
      <c r="M4267">
        <f>_xlfn.XLOOKUP(shipments[[#This Row],[PID]],products[PID],products[Cost_per_box],"NA",0)</f>
        <v>6.31</v>
      </c>
      <c r="N4267">
        <f>shipments[[#This Row],[Boxes]]*shipments[[#This Row],[Cost Per Box]]</f>
        <v>2448.2799999999997</v>
      </c>
      <c r="O4267">
        <f>shipments[[#This Row],[Sales Amount]]-shipments[[#This Row],[Total Cost]]</f>
        <v>7242.47</v>
      </c>
      <c r="P4267" s="9">
        <f>shipments[[#This Row],[Profit]]/shipments[[#This Row],[Sales Amount]]</f>
        <v>0.74735907953460778</v>
      </c>
    </row>
    <row r="4268" spans="1:16" x14ac:dyDescent="1">
      <c r="A4268" t="s">
        <v>4311</v>
      </c>
      <c r="B4268" t="s">
        <v>8045</v>
      </c>
      <c r="C4268" t="s">
        <v>8016</v>
      </c>
      <c r="D4268" t="s">
        <v>8032</v>
      </c>
      <c r="E4268" s="1">
        <v>45474</v>
      </c>
      <c r="F4268">
        <v>5211</v>
      </c>
      <c r="G4268">
        <v>193</v>
      </c>
      <c r="H4268" t="s">
        <v>17</v>
      </c>
      <c r="I4268" t="str">
        <f>_xlfn.XLOOKUP(shipments[[#This Row],[SPID]],people[SPID],people[Sales_person],"NA",0)</f>
        <v>Husein Augar</v>
      </c>
      <c r="J4268">
        <f>YEAR(shipments[[#This Row],[Shipdate]])</f>
        <v>2024</v>
      </c>
      <c r="K4268">
        <f>MONTH(shipments[[#This Row],[Shipdate]])</f>
        <v>7</v>
      </c>
      <c r="L4268" t="str">
        <f>TEXT(shipments[[#This Row],[Shipdate]],"mmmm")</f>
        <v>July</v>
      </c>
      <c r="M4268">
        <f>_xlfn.XLOOKUP(shipments[[#This Row],[PID]],products[PID],products[Cost_per_box],"NA",0)</f>
        <v>9.94</v>
      </c>
      <c r="N4268">
        <f>shipments[[#This Row],[Boxes]]*shipments[[#This Row],[Cost Per Box]]</f>
        <v>1918.4199999999998</v>
      </c>
      <c r="O4268">
        <f>shipments[[#This Row],[Sales Amount]]-shipments[[#This Row],[Total Cost]]</f>
        <v>3292.58</v>
      </c>
      <c r="P4268" s="9">
        <f>shipments[[#This Row],[Profit]]/shipments[[#This Row],[Sales Amount]]</f>
        <v>0.63185185185185189</v>
      </c>
    </row>
    <row r="4269" spans="1:16" x14ac:dyDescent="1">
      <c r="A4269" t="s">
        <v>4312</v>
      </c>
      <c r="B4269" t="s">
        <v>8045</v>
      </c>
      <c r="C4269" t="s">
        <v>8016</v>
      </c>
      <c r="D4269" t="s">
        <v>8036</v>
      </c>
      <c r="E4269" s="1">
        <v>44952</v>
      </c>
      <c r="F4269">
        <v>7609.5</v>
      </c>
      <c r="G4269">
        <v>318</v>
      </c>
      <c r="H4269" t="s">
        <v>6</v>
      </c>
      <c r="I4269" t="str">
        <f>_xlfn.XLOOKUP(shipments[[#This Row],[SPID]],people[SPID],people[Sales_person],"NA",0)</f>
        <v>Husein Augar</v>
      </c>
      <c r="J4269">
        <f>YEAR(shipments[[#This Row],[Shipdate]])</f>
        <v>2023</v>
      </c>
      <c r="K4269">
        <f>MONTH(shipments[[#This Row],[Shipdate]])</f>
        <v>1</v>
      </c>
      <c r="L4269" t="str">
        <f>TEXT(shipments[[#This Row],[Shipdate]],"mmmm")</f>
        <v>January</v>
      </c>
      <c r="M4269">
        <f>_xlfn.XLOOKUP(shipments[[#This Row],[PID]],products[PID],products[Cost_per_box],"NA",0)</f>
        <v>9.94</v>
      </c>
      <c r="N4269">
        <f>shipments[[#This Row],[Boxes]]*shipments[[#This Row],[Cost Per Box]]</f>
        <v>3160.9199999999996</v>
      </c>
      <c r="O4269">
        <f>shipments[[#This Row],[Sales Amount]]-shipments[[#This Row],[Total Cost]]</f>
        <v>4448.58</v>
      </c>
      <c r="P4269" s="9">
        <f>shipments[[#This Row],[Profit]]/shipments[[#This Row],[Sales Amount]]</f>
        <v>0.58460871279321902</v>
      </c>
    </row>
    <row r="4270" spans="1:16" x14ac:dyDescent="1">
      <c r="A4270" t="s">
        <v>4313</v>
      </c>
      <c r="B4270" t="s">
        <v>8045</v>
      </c>
      <c r="C4270" t="s">
        <v>8016</v>
      </c>
      <c r="D4270" t="s">
        <v>8035</v>
      </c>
      <c r="E4270" s="1">
        <v>45036</v>
      </c>
      <c r="F4270">
        <v>3064.5</v>
      </c>
      <c r="G4270">
        <v>118</v>
      </c>
      <c r="H4270" t="s">
        <v>6</v>
      </c>
      <c r="I4270" t="str">
        <f>_xlfn.XLOOKUP(shipments[[#This Row],[SPID]],people[SPID],people[Sales_person],"NA",0)</f>
        <v>Husein Augar</v>
      </c>
      <c r="J4270">
        <f>YEAR(shipments[[#This Row],[Shipdate]])</f>
        <v>2023</v>
      </c>
      <c r="K4270">
        <f>MONTH(shipments[[#This Row],[Shipdate]])</f>
        <v>4</v>
      </c>
      <c r="L4270" t="str">
        <f>TEXT(shipments[[#This Row],[Shipdate]],"mmmm")</f>
        <v>April</v>
      </c>
      <c r="M4270">
        <f>_xlfn.XLOOKUP(shipments[[#This Row],[PID]],products[PID],products[Cost_per_box],"NA",0)</f>
        <v>9.94</v>
      </c>
      <c r="N4270">
        <f>shipments[[#This Row],[Boxes]]*shipments[[#This Row],[Cost Per Box]]</f>
        <v>1172.9199999999998</v>
      </c>
      <c r="O4270">
        <f>shipments[[#This Row],[Sales Amount]]-shipments[[#This Row],[Total Cost]]</f>
        <v>1891.5800000000002</v>
      </c>
      <c r="P4270" s="9">
        <f>shipments[[#This Row],[Profit]]/shipments[[#This Row],[Sales Amount]]</f>
        <v>0.617255669766683</v>
      </c>
    </row>
    <row r="4271" spans="1:16" x14ac:dyDescent="1">
      <c r="A4271" t="s">
        <v>4314</v>
      </c>
      <c r="B4271" t="s">
        <v>8045</v>
      </c>
      <c r="C4271" t="s">
        <v>8016</v>
      </c>
      <c r="D4271" t="s">
        <v>8032</v>
      </c>
      <c r="E4271" s="1">
        <v>45289</v>
      </c>
      <c r="F4271">
        <v>4857.75</v>
      </c>
      <c r="G4271">
        <v>203</v>
      </c>
      <c r="H4271" t="s">
        <v>6</v>
      </c>
      <c r="I4271" t="str">
        <f>_xlfn.XLOOKUP(shipments[[#This Row],[SPID]],people[SPID],people[Sales_person],"NA",0)</f>
        <v>Husein Augar</v>
      </c>
      <c r="J4271">
        <f>YEAR(shipments[[#This Row],[Shipdate]])</f>
        <v>2023</v>
      </c>
      <c r="K4271">
        <f>MONTH(shipments[[#This Row],[Shipdate]])</f>
        <v>12</v>
      </c>
      <c r="L4271" t="str">
        <f>TEXT(shipments[[#This Row],[Shipdate]],"mmmm")</f>
        <v>December</v>
      </c>
      <c r="M4271">
        <f>_xlfn.XLOOKUP(shipments[[#This Row],[PID]],products[PID],products[Cost_per_box],"NA",0)</f>
        <v>9.94</v>
      </c>
      <c r="N4271">
        <f>shipments[[#This Row],[Boxes]]*shipments[[#This Row],[Cost Per Box]]</f>
        <v>2017.82</v>
      </c>
      <c r="O4271">
        <f>shipments[[#This Row],[Sales Amount]]-shipments[[#This Row],[Total Cost]]</f>
        <v>2839.9300000000003</v>
      </c>
      <c r="P4271" s="9">
        <f>shipments[[#This Row],[Profit]]/shipments[[#This Row],[Sales Amount]]</f>
        <v>0.58461839328907417</v>
      </c>
    </row>
    <row r="4272" spans="1:16" x14ac:dyDescent="1">
      <c r="A4272" t="s">
        <v>4315</v>
      </c>
      <c r="B4272" t="s">
        <v>8045</v>
      </c>
      <c r="C4272" t="s">
        <v>8016</v>
      </c>
      <c r="D4272" t="s">
        <v>8033</v>
      </c>
      <c r="E4272" s="1">
        <v>45197</v>
      </c>
      <c r="F4272">
        <v>4857.75</v>
      </c>
      <c r="G4272">
        <v>195</v>
      </c>
      <c r="H4272" t="s">
        <v>6</v>
      </c>
      <c r="I4272" t="str">
        <f>_xlfn.XLOOKUP(shipments[[#This Row],[SPID]],people[SPID],people[Sales_person],"NA",0)</f>
        <v>Husein Augar</v>
      </c>
      <c r="J4272">
        <f>YEAR(shipments[[#This Row],[Shipdate]])</f>
        <v>2023</v>
      </c>
      <c r="K4272">
        <f>MONTH(shipments[[#This Row],[Shipdate]])</f>
        <v>9</v>
      </c>
      <c r="L4272" t="str">
        <f>TEXT(shipments[[#This Row],[Shipdate]],"mmmm")</f>
        <v>September</v>
      </c>
      <c r="M4272">
        <f>_xlfn.XLOOKUP(shipments[[#This Row],[PID]],products[PID],products[Cost_per_box],"NA",0)</f>
        <v>9.94</v>
      </c>
      <c r="N4272">
        <f>shipments[[#This Row],[Boxes]]*shipments[[#This Row],[Cost Per Box]]</f>
        <v>1938.3</v>
      </c>
      <c r="O4272">
        <f>shipments[[#This Row],[Sales Amount]]-shipments[[#This Row],[Total Cost]]</f>
        <v>2919.45</v>
      </c>
      <c r="P4272" s="9">
        <f>shipments[[#This Row],[Profit]]/shipments[[#This Row],[Sales Amount]]</f>
        <v>0.60098811178014511</v>
      </c>
    </row>
    <row r="4273" spans="1:16" x14ac:dyDescent="1">
      <c r="A4273" t="s">
        <v>4316</v>
      </c>
      <c r="B4273" t="s">
        <v>8045</v>
      </c>
      <c r="C4273" t="s">
        <v>8016</v>
      </c>
      <c r="D4273" t="s">
        <v>8037</v>
      </c>
      <c r="E4273" s="1">
        <v>45141</v>
      </c>
      <c r="F4273">
        <v>7368.75</v>
      </c>
      <c r="G4273">
        <v>295</v>
      </c>
      <c r="H4273" t="s">
        <v>6</v>
      </c>
      <c r="I4273" t="str">
        <f>_xlfn.XLOOKUP(shipments[[#This Row],[SPID]],people[SPID],people[Sales_person],"NA",0)</f>
        <v>Husein Augar</v>
      </c>
      <c r="J4273">
        <f>YEAR(shipments[[#This Row],[Shipdate]])</f>
        <v>2023</v>
      </c>
      <c r="K4273">
        <f>MONTH(shipments[[#This Row],[Shipdate]])</f>
        <v>8</v>
      </c>
      <c r="L4273" t="str">
        <f>TEXT(shipments[[#This Row],[Shipdate]],"mmmm")</f>
        <v>August</v>
      </c>
      <c r="M4273">
        <f>_xlfn.XLOOKUP(shipments[[#This Row],[PID]],products[PID],products[Cost_per_box],"NA",0)</f>
        <v>9.94</v>
      </c>
      <c r="N4273">
        <f>shipments[[#This Row],[Boxes]]*shipments[[#This Row],[Cost Per Box]]</f>
        <v>2932.2999999999997</v>
      </c>
      <c r="O4273">
        <f>shipments[[#This Row],[Sales Amount]]-shipments[[#This Row],[Total Cost]]</f>
        <v>4436.4500000000007</v>
      </c>
      <c r="P4273" s="9">
        <f>shipments[[#This Row],[Profit]]/shipments[[#This Row],[Sales Amount]]</f>
        <v>0.60206276505513157</v>
      </c>
    </row>
    <row r="4274" spans="1:16" x14ac:dyDescent="1">
      <c r="A4274" t="s">
        <v>4317</v>
      </c>
      <c r="B4274" t="s">
        <v>8045</v>
      </c>
      <c r="C4274" t="s">
        <v>8016</v>
      </c>
      <c r="D4274" t="s">
        <v>8035</v>
      </c>
      <c r="E4274" s="1">
        <v>45278</v>
      </c>
      <c r="F4274">
        <v>4542.75</v>
      </c>
      <c r="G4274">
        <v>190</v>
      </c>
      <c r="H4274" t="s">
        <v>6</v>
      </c>
      <c r="I4274" t="str">
        <f>_xlfn.XLOOKUP(shipments[[#This Row],[SPID]],people[SPID],people[Sales_person],"NA",0)</f>
        <v>Husein Augar</v>
      </c>
      <c r="J4274">
        <f>YEAR(shipments[[#This Row],[Shipdate]])</f>
        <v>2023</v>
      </c>
      <c r="K4274">
        <f>MONTH(shipments[[#This Row],[Shipdate]])</f>
        <v>12</v>
      </c>
      <c r="L4274" t="str">
        <f>TEXT(shipments[[#This Row],[Shipdate]],"mmmm")</f>
        <v>December</v>
      </c>
      <c r="M4274">
        <f>_xlfn.XLOOKUP(shipments[[#This Row],[PID]],products[PID],products[Cost_per_box],"NA",0)</f>
        <v>9.94</v>
      </c>
      <c r="N4274">
        <f>shipments[[#This Row],[Boxes]]*shipments[[#This Row],[Cost Per Box]]</f>
        <v>1888.6</v>
      </c>
      <c r="O4274">
        <f>shipments[[#This Row],[Sales Amount]]-shipments[[#This Row],[Total Cost]]</f>
        <v>2654.15</v>
      </c>
      <c r="P4274" s="9">
        <f>shipments[[#This Row],[Profit]]/shipments[[#This Row],[Sales Amount]]</f>
        <v>0.5842606350778714</v>
      </c>
    </row>
    <row r="4275" spans="1:16" x14ac:dyDescent="1">
      <c r="A4275" t="s">
        <v>4318</v>
      </c>
      <c r="B4275" t="s">
        <v>8045</v>
      </c>
      <c r="C4275" t="s">
        <v>8017</v>
      </c>
      <c r="D4275" t="s">
        <v>8037</v>
      </c>
      <c r="E4275" s="1">
        <v>44991</v>
      </c>
      <c r="F4275">
        <v>5213.25</v>
      </c>
      <c r="G4275">
        <v>237</v>
      </c>
      <c r="H4275" t="s">
        <v>6</v>
      </c>
      <c r="I4275" t="str">
        <f>_xlfn.XLOOKUP(shipments[[#This Row],[SPID]],people[SPID],people[Sales_person],"NA",0)</f>
        <v>Husein Augar</v>
      </c>
      <c r="J4275">
        <f>YEAR(shipments[[#This Row],[Shipdate]])</f>
        <v>2023</v>
      </c>
      <c r="K4275">
        <f>MONTH(shipments[[#This Row],[Shipdate]])</f>
        <v>3</v>
      </c>
      <c r="L4275" t="str">
        <f>TEXT(shipments[[#This Row],[Shipdate]],"mmmm")</f>
        <v>March</v>
      </c>
      <c r="M4275">
        <f>_xlfn.XLOOKUP(shipments[[#This Row],[PID]],products[PID],products[Cost_per_box],"NA",0)</f>
        <v>7.73</v>
      </c>
      <c r="N4275">
        <f>shipments[[#This Row],[Boxes]]*shipments[[#This Row],[Cost Per Box]]</f>
        <v>1832.01</v>
      </c>
      <c r="O4275">
        <f>shipments[[#This Row],[Sales Amount]]-shipments[[#This Row],[Total Cost]]</f>
        <v>3381.24</v>
      </c>
      <c r="P4275" s="9">
        <f>shipments[[#This Row],[Profit]]/shipments[[#This Row],[Sales Amount]]</f>
        <v>0.64858581499064882</v>
      </c>
    </row>
    <row r="4276" spans="1:16" x14ac:dyDescent="1">
      <c r="A4276" t="s">
        <v>4319</v>
      </c>
      <c r="B4276" t="s">
        <v>8045</v>
      </c>
      <c r="C4276" t="s">
        <v>8017</v>
      </c>
      <c r="D4276" t="s">
        <v>8036</v>
      </c>
      <c r="E4276" s="1">
        <v>45322</v>
      </c>
      <c r="F4276">
        <v>594</v>
      </c>
      <c r="G4276">
        <v>27</v>
      </c>
      <c r="H4276" t="s">
        <v>6</v>
      </c>
      <c r="I4276" t="str">
        <f>_xlfn.XLOOKUP(shipments[[#This Row],[SPID]],people[SPID],people[Sales_person],"NA",0)</f>
        <v>Husein Augar</v>
      </c>
      <c r="J4276">
        <f>YEAR(shipments[[#This Row],[Shipdate]])</f>
        <v>2024</v>
      </c>
      <c r="K4276">
        <f>MONTH(shipments[[#This Row],[Shipdate]])</f>
        <v>1</v>
      </c>
      <c r="L4276" t="str">
        <f>TEXT(shipments[[#This Row],[Shipdate]],"mmmm")</f>
        <v>January</v>
      </c>
      <c r="M4276">
        <f>_xlfn.XLOOKUP(shipments[[#This Row],[PID]],products[PID],products[Cost_per_box],"NA",0)</f>
        <v>7.73</v>
      </c>
      <c r="N4276">
        <f>shipments[[#This Row],[Boxes]]*shipments[[#This Row],[Cost Per Box]]</f>
        <v>208.71</v>
      </c>
      <c r="O4276">
        <f>shipments[[#This Row],[Sales Amount]]-shipments[[#This Row],[Total Cost]]</f>
        <v>385.28999999999996</v>
      </c>
      <c r="P4276" s="9">
        <f>shipments[[#This Row],[Profit]]/shipments[[#This Row],[Sales Amount]]</f>
        <v>0.64863636363636357</v>
      </c>
    </row>
    <row r="4277" spans="1:16" x14ac:dyDescent="1">
      <c r="A4277" t="s">
        <v>4320</v>
      </c>
      <c r="B4277" t="s">
        <v>8045</v>
      </c>
      <c r="C4277" t="s">
        <v>8017</v>
      </c>
      <c r="D4277" t="s">
        <v>8036</v>
      </c>
      <c r="E4277" s="1">
        <v>45047</v>
      </c>
      <c r="F4277">
        <v>8016.75</v>
      </c>
      <c r="G4277">
        <v>401</v>
      </c>
      <c r="H4277" t="s">
        <v>6</v>
      </c>
      <c r="I4277" t="str">
        <f>_xlfn.XLOOKUP(shipments[[#This Row],[SPID]],people[SPID],people[Sales_person],"NA",0)</f>
        <v>Husein Augar</v>
      </c>
      <c r="J4277">
        <f>YEAR(shipments[[#This Row],[Shipdate]])</f>
        <v>2023</v>
      </c>
      <c r="K4277">
        <f>MONTH(shipments[[#This Row],[Shipdate]])</f>
        <v>5</v>
      </c>
      <c r="L4277" t="str">
        <f>TEXT(shipments[[#This Row],[Shipdate]],"mmmm")</f>
        <v>May</v>
      </c>
      <c r="M4277">
        <f>_xlfn.XLOOKUP(shipments[[#This Row],[PID]],products[PID],products[Cost_per_box],"NA",0)</f>
        <v>7.73</v>
      </c>
      <c r="N4277">
        <f>shipments[[#This Row],[Boxes]]*shipments[[#This Row],[Cost Per Box]]</f>
        <v>3099.73</v>
      </c>
      <c r="O4277">
        <f>shipments[[#This Row],[Sales Amount]]-shipments[[#This Row],[Total Cost]]</f>
        <v>4917.0200000000004</v>
      </c>
      <c r="P4277" s="9">
        <f>shipments[[#This Row],[Profit]]/shipments[[#This Row],[Sales Amount]]</f>
        <v>0.61334331243957974</v>
      </c>
    </row>
    <row r="4278" spans="1:16" x14ac:dyDescent="1">
      <c r="A4278" t="s">
        <v>4321</v>
      </c>
      <c r="B4278" t="s">
        <v>8045</v>
      </c>
      <c r="C4278" t="s">
        <v>8018</v>
      </c>
      <c r="D4278" t="s">
        <v>8032</v>
      </c>
      <c r="E4278" s="1">
        <v>45257</v>
      </c>
      <c r="F4278">
        <v>6610.5</v>
      </c>
      <c r="G4278">
        <v>315</v>
      </c>
      <c r="H4278" t="s">
        <v>6</v>
      </c>
      <c r="I4278" t="str">
        <f>_xlfn.XLOOKUP(shipments[[#This Row],[SPID]],people[SPID],people[Sales_person],"NA",0)</f>
        <v>Husein Augar</v>
      </c>
      <c r="J4278">
        <f>YEAR(shipments[[#This Row],[Shipdate]])</f>
        <v>2023</v>
      </c>
      <c r="K4278">
        <f>MONTH(shipments[[#This Row],[Shipdate]])</f>
        <v>11</v>
      </c>
      <c r="L4278" t="str">
        <f>TEXT(shipments[[#This Row],[Shipdate]],"mmmm")</f>
        <v>November</v>
      </c>
      <c r="M4278">
        <f>_xlfn.XLOOKUP(shipments[[#This Row],[PID]],products[PID],products[Cost_per_box],"NA",0)</f>
        <v>3.68</v>
      </c>
      <c r="N4278">
        <f>shipments[[#This Row],[Boxes]]*shipments[[#This Row],[Cost Per Box]]</f>
        <v>1159.2</v>
      </c>
      <c r="O4278">
        <f>shipments[[#This Row],[Sales Amount]]-shipments[[#This Row],[Total Cost]]</f>
        <v>5451.3</v>
      </c>
      <c r="P4278" s="9">
        <f>shipments[[#This Row],[Profit]]/shipments[[#This Row],[Sales Amount]]</f>
        <v>0.82464261402314498</v>
      </c>
    </row>
    <row r="4279" spans="1:16" x14ac:dyDescent="1">
      <c r="A4279" t="s">
        <v>4322</v>
      </c>
      <c r="B4279" t="s">
        <v>8045</v>
      </c>
      <c r="C4279" t="s">
        <v>8019</v>
      </c>
      <c r="D4279" t="s">
        <v>8037</v>
      </c>
      <c r="E4279" s="1">
        <v>45057</v>
      </c>
      <c r="F4279">
        <v>4277.25</v>
      </c>
      <c r="G4279">
        <v>306</v>
      </c>
      <c r="H4279" t="s">
        <v>6</v>
      </c>
      <c r="I4279" t="str">
        <f>_xlfn.XLOOKUP(shipments[[#This Row],[SPID]],people[SPID],people[Sales_person],"NA",0)</f>
        <v>Husein Augar</v>
      </c>
      <c r="J4279">
        <f>YEAR(shipments[[#This Row],[Shipdate]])</f>
        <v>2023</v>
      </c>
      <c r="K4279">
        <f>MONTH(shipments[[#This Row],[Shipdate]])</f>
        <v>5</v>
      </c>
      <c r="L4279" t="str">
        <f>TEXT(shipments[[#This Row],[Shipdate]],"mmmm")</f>
        <v>May</v>
      </c>
      <c r="M4279">
        <f>_xlfn.XLOOKUP(shipments[[#This Row],[PID]],products[PID],products[Cost_per_box],"NA",0)</f>
        <v>8.2200000000000006</v>
      </c>
      <c r="N4279">
        <f>shipments[[#This Row],[Boxes]]*shipments[[#This Row],[Cost Per Box]]</f>
        <v>2515.3200000000002</v>
      </c>
      <c r="O4279">
        <f>shipments[[#This Row],[Sales Amount]]-shipments[[#This Row],[Total Cost]]</f>
        <v>1761.9299999999998</v>
      </c>
      <c r="P4279" s="9">
        <f>shipments[[#This Row],[Profit]]/shipments[[#This Row],[Sales Amount]]</f>
        <v>0.41193056286165175</v>
      </c>
    </row>
    <row r="4280" spans="1:16" x14ac:dyDescent="1">
      <c r="A4280" t="s">
        <v>4323</v>
      </c>
      <c r="B4280" t="s">
        <v>8045</v>
      </c>
      <c r="C4280" t="s">
        <v>8019</v>
      </c>
      <c r="D4280" t="s">
        <v>8033</v>
      </c>
      <c r="E4280" s="1">
        <v>45561</v>
      </c>
      <c r="F4280">
        <v>5193</v>
      </c>
      <c r="G4280">
        <v>371</v>
      </c>
      <c r="H4280" t="s">
        <v>25</v>
      </c>
      <c r="I4280" t="str">
        <f>_xlfn.XLOOKUP(shipments[[#This Row],[SPID]],people[SPID],people[Sales_person],"NA",0)</f>
        <v>Husein Augar</v>
      </c>
      <c r="J4280">
        <f>YEAR(shipments[[#This Row],[Shipdate]])</f>
        <v>2024</v>
      </c>
      <c r="K4280">
        <f>MONTH(shipments[[#This Row],[Shipdate]])</f>
        <v>9</v>
      </c>
      <c r="L4280" t="str">
        <f>TEXT(shipments[[#This Row],[Shipdate]],"mmmm")</f>
        <v>September</v>
      </c>
      <c r="M4280">
        <f>_xlfn.XLOOKUP(shipments[[#This Row],[PID]],products[PID],products[Cost_per_box],"NA",0)</f>
        <v>8.2200000000000006</v>
      </c>
      <c r="N4280">
        <f>shipments[[#This Row],[Boxes]]*shipments[[#This Row],[Cost Per Box]]</f>
        <v>3049.6200000000003</v>
      </c>
      <c r="O4280">
        <f>shipments[[#This Row],[Sales Amount]]-shipments[[#This Row],[Total Cost]]</f>
        <v>2143.3799999999997</v>
      </c>
      <c r="P4280" s="9">
        <f>shipments[[#This Row],[Profit]]/shipments[[#This Row],[Sales Amount]]</f>
        <v>0.41274407856730205</v>
      </c>
    </row>
    <row r="4281" spans="1:16" x14ac:dyDescent="1">
      <c r="A4281" t="s">
        <v>4324</v>
      </c>
      <c r="B4281" t="s">
        <v>8045</v>
      </c>
      <c r="C4281" t="s">
        <v>8019</v>
      </c>
      <c r="D4281" t="s">
        <v>8037</v>
      </c>
      <c r="E4281" s="1">
        <v>45314</v>
      </c>
      <c r="F4281">
        <v>11603.25</v>
      </c>
      <c r="G4281">
        <v>893</v>
      </c>
      <c r="H4281" t="s">
        <v>6</v>
      </c>
      <c r="I4281" t="str">
        <f>_xlfn.XLOOKUP(shipments[[#This Row],[SPID]],people[SPID],people[Sales_person],"NA",0)</f>
        <v>Husein Augar</v>
      </c>
      <c r="J4281">
        <f>YEAR(shipments[[#This Row],[Shipdate]])</f>
        <v>2024</v>
      </c>
      <c r="K4281">
        <f>MONTH(shipments[[#This Row],[Shipdate]])</f>
        <v>1</v>
      </c>
      <c r="L4281" t="str">
        <f>TEXT(shipments[[#This Row],[Shipdate]],"mmmm")</f>
        <v>January</v>
      </c>
      <c r="M4281">
        <f>_xlfn.XLOOKUP(shipments[[#This Row],[PID]],products[PID],products[Cost_per_box],"NA",0)</f>
        <v>8.2200000000000006</v>
      </c>
      <c r="N4281">
        <f>shipments[[#This Row],[Boxes]]*shipments[[#This Row],[Cost Per Box]]</f>
        <v>7340.4600000000009</v>
      </c>
      <c r="O4281">
        <f>shipments[[#This Row],[Sales Amount]]-shipments[[#This Row],[Total Cost]]</f>
        <v>4262.7899999999991</v>
      </c>
      <c r="P4281" s="9">
        <f>shipments[[#This Row],[Profit]]/shipments[[#This Row],[Sales Amount]]</f>
        <v>0.36737896709973489</v>
      </c>
    </row>
    <row r="4282" spans="1:16" x14ac:dyDescent="1">
      <c r="A4282" t="s">
        <v>4325</v>
      </c>
      <c r="B4282" t="s">
        <v>8045</v>
      </c>
      <c r="C4282" t="s">
        <v>8021</v>
      </c>
      <c r="D4282" t="s">
        <v>8033</v>
      </c>
      <c r="E4282" s="1">
        <v>45329</v>
      </c>
      <c r="F4282">
        <v>7578</v>
      </c>
      <c r="G4282">
        <v>542</v>
      </c>
      <c r="H4282" t="s">
        <v>6</v>
      </c>
      <c r="I4282" t="str">
        <f>_xlfn.XLOOKUP(shipments[[#This Row],[SPID]],people[SPID],people[Sales_person],"NA",0)</f>
        <v>Husein Augar</v>
      </c>
      <c r="J4282">
        <f>YEAR(shipments[[#This Row],[Shipdate]])</f>
        <v>2024</v>
      </c>
      <c r="K4282">
        <f>MONTH(shipments[[#This Row],[Shipdate]])</f>
        <v>2</v>
      </c>
      <c r="L4282" t="str">
        <f>TEXT(shipments[[#This Row],[Shipdate]],"mmmm")</f>
        <v>February</v>
      </c>
      <c r="M4282">
        <f>_xlfn.XLOOKUP(shipments[[#This Row],[PID]],products[PID],products[Cost_per_box],"NA",0)</f>
        <v>4.74</v>
      </c>
      <c r="N4282">
        <f>shipments[[#This Row],[Boxes]]*shipments[[#This Row],[Cost Per Box]]</f>
        <v>2569.08</v>
      </c>
      <c r="O4282">
        <f>shipments[[#This Row],[Sales Amount]]-shipments[[#This Row],[Total Cost]]</f>
        <v>5008.92</v>
      </c>
      <c r="P4282" s="9">
        <f>shipments[[#This Row],[Profit]]/shipments[[#This Row],[Sales Amount]]</f>
        <v>0.66098178939034047</v>
      </c>
    </row>
    <row r="4283" spans="1:16" x14ac:dyDescent="1">
      <c r="A4283" t="s">
        <v>4326</v>
      </c>
      <c r="B4283" t="s">
        <v>8045</v>
      </c>
      <c r="C4283" t="s">
        <v>8021</v>
      </c>
      <c r="D4283" t="s">
        <v>8035</v>
      </c>
      <c r="E4283" s="1">
        <v>45246</v>
      </c>
      <c r="F4283">
        <v>5474.25</v>
      </c>
      <c r="G4283">
        <v>392</v>
      </c>
      <c r="H4283" t="s">
        <v>6</v>
      </c>
      <c r="I4283" t="str">
        <f>_xlfn.XLOOKUP(shipments[[#This Row],[SPID]],people[SPID],people[Sales_person],"NA",0)</f>
        <v>Husein Augar</v>
      </c>
      <c r="J4283">
        <f>YEAR(shipments[[#This Row],[Shipdate]])</f>
        <v>2023</v>
      </c>
      <c r="K4283">
        <f>MONTH(shipments[[#This Row],[Shipdate]])</f>
        <v>11</v>
      </c>
      <c r="L4283" t="str">
        <f>TEXT(shipments[[#This Row],[Shipdate]],"mmmm")</f>
        <v>November</v>
      </c>
      <c r="M4283">
        <f>_xlfn.XLOOKUP(shipments[[#This Row],[PID]],products[PID],products[Cost_per_box],"NA",0)</f>
        <v>4.74</v>
      </c>
      <c r="N4283">
        <f>shipments[[#This Row],[Boxes]]*shipments[[#This Row],[Cost Per Box]]</f>
        <v>1858.0800000000002</v>
      </c>
      <c r="O4283">
        <f>shipments[[#This Row],[Sales Amount]]-shipments[[#This Row],[Total Cost]]</f>
        <v>3616.17</v>
      </c>
      <c r="P4283" s="9">
        <f>shipments[[#This Row],[Profit]]/shipments[[#This Row],[Sales Amount]]</f>
        <v>0.66057816139197156</v>
      </c>
    </row>
    <row r="4284" spans="1:16" x14ac:dyDescent="1">
      <c r="A4284" t="s">
        <v>4327</v>
      </c>
      <c r="B4284" t="s">
        <v>8045</v>
      </c>
      <c r="C4284" t="s">
        <v>8021</v>
      </c>
      <c r="D4284" t="s">
        <v>8037</v>
      </c>
      <c r="E4284" s="1">
        <v>45330</v>
      </c>
      <c r="F4284">
        <v>1242</v>
      </c>
      <c r="G4284">
        <v>78</v>
      </c>
      <c r="H4284" t="s">
        <v>6</v>
      </c>
      <c r="I4284" t="str">
        <f>_xlfn.XLOOKUP(shipments[[#This Row],[SPID]],people[SPID],people[Sales_person],"NA",0)</f>
        <v>Husein Augar</v>
      </c>
      <c r="J4284">
        <f>YEAR(shipments[[#This Row],[Shipdate]])</f>
        <v>2024</v>
      </c>
      <c r="K4284">
        <f>MONTH(shipments[[#This Row],[Shipdate]])</f>
        <v>2</v>
      </c>
      <c r="L4284" t="str">
        <f>TEXT(shipments[[#This Row],[Shipdate]],"mmmm")</f>
        <v>February</v>
      </c>
      <c r="M4284">
        <f>_xlfn.XLOOKUP(shipments[[#This Row],[PID]],products[PID],products[Cost_per_box],"NA",0)</f>
        <v>4.74</v>
      </c>
      <c r="N4284">
        <f>shipments[[#This Row],[Boxes]]*shipments[[#This Row],[Cost Per Box]]</f>
        <v>369.72</v>
      </c>
      <c r="O4284">
        <f>shipments[[#This Row],[Sales Amount]]-shipments[[#This Row],[Total Cost]]</f>
        <v>872.28</v>
      </c>
      <c r="P4284" s="9">
        <f>shipments[[#This Row],[Profit]]/shipments[[#This Row],[Sales Amount]]</f>
        <v>0.70231884057971017</v>
      </c>
    </row>
    <row r="4285" spans="1:16" x14ac:dyDescent="1">
      <c r="A4285" t="s">
        <v>4328</v>
      </c>
      <c r="B4285" t="s">
        <v>8045</v>
      </c>
      <c r="C4285" t="s">
        <v>8021</v>
      </c>
      <c r="D4285" t="s">
        <v>8037</v>
      </c>
      <c r="E4285" s="1">
        <v>45471</v>
      </c>
      <c r="F4285">
        <v>645.75</v>
      </c>
      <c r="G4285">
        <v>47</v>
      </c>
      <c r="H4285" t="s">
        <v>6</v>
      </c>
      <c r="I4285" t="str">
        <f>_xlfn.XLOOKUP(shipments[[#This Row],[SPID]],people[SPID],people[Sales_person],"NA",0)</f>
        <v>Husein Augar</v>
      </c>
      <c r="J4285">
        <f>YEAR(shipments[[#This Row],[Shipdate]])</f>
        <v>2024</v>
      </c>
      <c r="K4285">
        <f>MONTH(shipments[[#This Row],[Shipdate]])</f>
        <v>6</v>
      </c>
      <c r="L4285" t="str">
        <f>TEXT(shipments[[#This Row],[Shipdate]],"mmmm")</f>
        <v>June</v>
      </c>
      <c r="M4285">
        <f>_xlfn.XLOOKUP(shipments[[#This Row],[PID]],products[PID],products[Cost_per_box],"NA",0)</f>
        <v>4.74</v>
      </c>
      <c r="N4285">
        <f>shipments[[#This Row],[Boxes]]*shipments[[#This Row],[Cost Per Box]]</f>
        <v>222.78</v>
      </c>
      <c r="O4285">
        <f>shipments[[#This Row],[Sales Amount]]-shipments[[#This Row],[Total Cost]]</f>
        <v>422.97</v>
      </c>
      <c r="P4285" s="9">
        <f>shipments[[#This Row],[Profit]]/shipments[[#This Row],[Sales Amount]]</f>
        <v>0.65500580720092916</v>
      </c>
    </row>
    <row r="4286" spans="1:16" x14ac:dyDescent="1">
      <c r="A4286" t="s">
        <v>4329</v>
      </c>
      <c r="B4286" t="s">
        <v>8045</v>
      </c>
      <c r="C4286" t="s">
        <v>8022</v>
      </c>
      <c r="D4286" t="s">
        <v>8033</v>
      </c>
      <c r="E4286" s="1">
        <v>45110</v>
      </c>
      <c r="F4286">
        <v>3460.5</v>
      </c>
      <c r="G4286">
        <v>577</v>
      </c>
      <c r="H4286" t="s">
        <v>6</v>
      </c>
      <c r="I4286" t="str">
        <f>_xlfn.XLOOKUP(shipments[[#This Row],[SPID]],people[SPID],people[Sales_person],"NA",0)</f>
        <v>Husein Augar</v>
      </c>
      <c r="J4286">
        <f>YEAR(shipments[[#This Row],[Shipdate]])</f>
        <v>2023</v>
      </c>
      <c r="K4286">
        <f>MONTH(shipments[[#This Row],[Shipdate]])</f>
        <v>7</v>
      </c>
      <c r="L4286" t="str">
        <f>TEXT(shipments[[#This Row],[Shipdate]],"mmmm")</f>
        <v>July</v>
      </c>
      <c r="M4286">
        <f>_xlfn.XLOOKUP(shipments[[#This Row],[PID]],products[PID],products[Cost_per_box],"NA",0)</f>
        <v>10.51</v>
      </c>
      <c r="N4286">
        <f>shipments[[#This Row],[Boxes]]*shipments[[#This Row],[Cost Per Box]]</f>
        <v>6064.2699999999995</v>
      </c>
      <c r="O4286">
        <f>shipments[[#This Row],[Sales Amount]]-shipments[[#This Row],[Total Cost]]</f>
        <v>-2603.7699999999995</v>
      </c>
      <c r="P4286" s="9">
        <f>shipments[[#This Row],[Profit]]/shipments[[#This Row],[Sales Amount]]</f>
        <v>-0.75242595000722423</v>
      </c>
    </row>
    <row r="4287" spans="1:16" x14ac:dyDescent="1">
      <c r="A4287" t="s">
        <v>4330</v>
      </c>
      <c r="B4287" t="s">
        <v>8045</v>
      </c>
      <c r="C4287" t="s">
        <v>8022</v>
      </c>
      <c r="D4287" t="s">
        <v>8032</v>
      </c>
      <c r="E4287" s="1">
        <v>45272</v>
      </c>
      <c r="F4287">
        <v>12120.75</v>
      </c>
      <c r="G4287">
        <v>1347</v>
      </c>
      <c r="H4287" t="s">
        <v>6</v>
      </c>
      <c r="I4287" t="str">
        <f>_xlfn.XLOOKUP(shipments[[#This Row],[SPID]],people[SPID],people[Sales_person],"NA",0)</f>
        <v>Husein Augar</v>
      </c>
      <c r="J4287">
        <f>YEAR(shipments[[#This Row],[Shipdate]])</f>
        <v>2023</v>
      </c>
      <c r="K4287">
        <f>MONTH(shipments[[#This Row],[Shipdate]])</f>
        <v>12</v>
      </c>
      <c r="L4287" t="str">
        <f>TEXT(shipments[[#This Row],[Shipdate]],"mmmm")</f>
        <v>December</v>
      </c>
      <c r="M4287">
        <f>_xlfn.XLOOKUP(shipments[[#This Row],[PID]],products[PID],products[Cost_per_box],"NA",0)</f>
        <v>10.51</v>
      </c>
      <c r="N4287">
        <f>shipments[[#This Row],[Boxes]]*shipments[[#This Row],[Cost Per Box]]</f>
        <v>14156.97</v>
      </c>
      <c r="O4287">
        <f>shipments[[#This Row],[Sales Amount]]-shipments[[#This Row],[Total Cost]]</f>
        <v>-2036.2199999999993</v>
      </c>
      <c r="P4287" s="9">
        <f>shipments[[#This Row],[Profit]]/shipments[[#This Row],[Sales Amount]]</f>
        <v>-0.16799455479240141</v>
      </c>
    </row>
    <row r="4288" spans="1:16" x14ac:dyDescent="1">
      <c r="A4288" t="s">
        <v>4331</v>
      </c>
      <c r="B4288" t="s">
        <v>8045</v>
      </c>
      <c r="C4288" t="s">
        <v>8022</v>
      </c>
      <c r="D4288" t="s">
        <v>8037</v>
      </c>
      <c r="E4288" s="1">
        <v>45293</v>
      </c>
      <c r="F4288">
        <v>2855.25</v>
      </c>
      <c r="G4288">
        <v>318</v>
      </c>
      <c r="H4288" t="s">
        <v>6</v>
      </c>
      <c r="I4288" t="str">
        <f>_xlfn.XLOOKUP(shipments[[#This Row],[SPID]],people[SPID],people[Sales_person],"NA",0)</f>
        <v>Husein Augar</v>
      </c>
      <c r="J4288">
        <f>YEAR(shipments[[#This Row],[Shipdate]])</f>
        <v>2024</v>
      </c>
      <c r="K4288">
        <f>MONTH(shipments[[#This Row],[Shipdate]])</f>
        <v>1</v>
      </c>
      <c r="L4288" t="str">
        <f>TEXT(shipments[[#This Row],[Shipdate]],"mmmm")</f>
        <v>January</v>
      </c>
      <c r="M4288">
        <f>_xlfn.XLOOKUP(shipments[[#This Row],[PID]],products[PID],products[Cost_per_box],"NA",0)</f>
        <v>10.51</v>
      </c>
      <c r="N4288">
        <f>shipments[[#This Row],[Boxes]]*shipments[[#This Row],[Cost Per Box]]</f>
        <v>3342.18</v>
      </c>
      <c r="O4288">
        <f>shipments[[#This Row],[Sales Amount]]-shipments[[#This Row],[Total Cost]]</f>
        <v>-486.92999999999984</v>
      </c>
      <c r="P4288" s="9">
        <f>shipments[[#This Row],[Profit]]/shipments[[#This Row],[Sales Amount]]</f>
        <v>-0.17053848174415545</v>
      </c>
    </row>
    <row r="4289" spans="1:16" x14ac:dyDescent="1">
      <c r="A4289" t="s">
        <v>4332</v>
      </c>
      <c r="B4289" t="s">
        <v>8045</v>
      </c>
      <c r="C4289" t="s">
        <v>8022</v>
      </c>
      <c r="D4289" t="s">
        <v>8033</v>
      </c>
      <c r="E4289" s="1">
        <v>45167</v>
      </c>
      <c r="F4289">
        <v>7330.5</v>
      </c>
      <c r="G4289">
        <v>734</v>
      </c>
      <c r="H4289" t="s">
        <v>6</v>
      </c>
      <c r="I4289" t="str">
        <f>_xlfn.XLOOKUP(shipments[[#This Row],[SPID]],people[SPID],people[Sales_person],"NA",0)</f>
        <v>Husein Augar</v>
      </c>
      <c r="J4289">
        <f>YEAR(shipments[[#This Row],[Shipdate]])</f>
        <v>2023</v>
      </c>
      <c r="K4289">
        <f>MONTH(shipments[[#This Row],[Shipdate]])</f>
        <v>8</v>
      </c>
      <c r="L4289" t="str">
        <f>TEXT(shipments[[#This Row],[Shipdate]],"mmmm")</f>
        <v>August</v>
      </c>
      <c r="M4289">
        <f>_xlfn.XLOOKUP(shipments[[#This Row],[PID]],products[PID],products[Cost_per_box],"NA",0)</f>
        <v>10.51</v>
      </c>
      <c r="N4289">
        <f>shipments[[#This Row],[Boxes]]*shipments[[#This Row],[Cost Per Box]]</f>
        <v>7714.34</v>
      </c>
      <c r="O4289">
        <f>shipments[[#This Row],[Sales Amount]]-shipments[[#This Row],[Total Cost]]</f>
        <v>-383.84000000000015</v>
      </c>
      <c r="P4289" s="9">
        <f>shipments[[#This Row],[Profit]]/shipments[[#This Row],[Sales Amount]]</f>
        <v>-5.2362048973467044E-2</v>
      </c>
    </row>
    <row r="4290" spans="1:16" x14ac:dyDescent="1">
      <c r="A4290" t="s">
        <v>4333</v>
      </c>
      <c r="B4290" t="s">
        <v>8045</v>
      </c>
      <c r="C4290" t="s">
        <v>8022</v>
      </c>
      <c r="D4290" t="s">
        <v>8033</v>
      </c>
      <c r="E4290" s="1">
        <v>45540</v>
      </c>
      <c r="F4290">
        <v>8588.25</v>
      </c>
      <c r="G4290">
        <v>1074</v>
      </c>
      <c r="H4290" t="s">
        <v>25</v>
      </c>
      <c r="I4290" t="str">
        <f>_xlfn.XLOOKUP(shipments[[#This Row],[SPID]],people[SPID],people[Sales_person],"NA",0)</f>
        <v>Husein Augar</v>
      </c>
      <c r="J4290">
        <f>YEAR(shipments[[#This Row],[Shipdate]])</f>
        <v>2024</v>
      </c>
      <c r="K4290">
        <f>MONTH(shipments[[#This Row],[Shipdate]])</f>
        <v>9</v>
      </c>
      <c r="L4290" t="str">
        <f>TEXT(shipments[[#This Row],[Shipdate]],"mmmm")</f>
        <v>September</v>
      </c>
      <c r="M4290">
        <f>_xlfn.XLOOKUP(shipments[[#This Row],[PID]],products[PID],products[Cost_per_box],"NA",0)</f>
        <v>10.51</v>
      </c>
      <c r="N4290">
        <f>shipments[[#This Row],[Boxes]]*shipments[[#This Row],[Cost Per Box]]</f>
        <v>11287.74</v>
      </c>
      <c r="O4290">
        <f>shipments[[#This Row],[Sales Amount]]-shipments[[#This Row],[Total Cost]]</f>
        <v>-2699.49</v>
      </c>
      <c r="P4290" s="9">
        <f>shipments[[#This Row],[Profit]]/shipments[[#This Row],[Sales Amount]]</f>
        <v>-0.31432363985678102</v>
      </c>
    </row>
    <row r="4291" spans="1:16" x14ac:dyDescent="1">
      <c r="A4291" t="s">
        <v>4334</v>
      </c>
      <c r="B4291" t="s">
        <v>8045</v>
      </c>
      <c r="C4291" t="s">
        <v>8023</v>
      </c>
      <c r="D4291" t="s">
        <v>8032</v>
      </c>
      <c r="E4291" s="1">
        <v>44946</v>
      </c>
      <c r="F4291">
        <v>3636</v>
      </c>
      <c r="G4291">
        <v>260</v>
      </c>
      <c r="H4291" t="s">
        <v>6</v>
      </c>
      <c r="I4291" t="str">
        <f>_xlfn.XLOOKUP(shipments[[#This Row],[SPID]],people[SPID],people[Sales_person],"NA",0)</f>
        <v>Husein Augar</v>
      </c>
      <c r="J4291">
        <f>YEAR(shipments[[#This Row],[Shipdate]])</f>
        <v>2023</v>
      </c>
      <c r="K4291">
        <f>MONTH(shipments[[#This Row],[Shipdate]])</f>
        <v>1</v>
      </c>
      <c r="L4291" t="str">
        <f>TEXT(shipments[[#This Row],[Shipdate]],"mmmm")</f>
        <v>January</v>
      </c>
      <c r="M4291">
        <f>_xlfn.XLOOKUP(shipments[[#This Row],[PID]],products[PID],products[Cost_per_box],"NA",0)</f>
        <v>6.43</v>
      </c>
      <c r="N4291">
        <f>shipments[[#This Row],[Boxes]]*shipments[[#This Row],[Cost Per Box]]</f>
        <v>1671.8</v>
      </c>
      <c r="O4291">
        <f>shipments[[#This Row],[Sales Amount]]-shipments[[#This Row],[Total Cost]]</f>
        <v>1964.2</v>
      </c>
      <c r="P4291" s="9">
        <f>shipments[[#This Row],[Profit]]/shipments[[#This Row],[Sales Amount]]</f>
        <v>0.54020902090209022</v>
      </c>
    </row>
    <row r="4292" spans="1:16" x14ac:dyDescent="1">
      <c r="A4292" t="s">
        <v>4335</v>
      </c>
      <c r="B4292" t="s">
        <v>8045</v>
      </c>
      <c r="C4292" t="s">
        <v>8023</v>
      </c>
      <c r="D4292" t="s">
        <v>8036</v>
      </c>
      <c r="E4292" s="1">
        <v>45223</v>
      </c>
      <c r="F4292">
        <v>5514.75</v>
      </c>
      <c r="G4292">
        <v>345</v>
      </c>
      <c r="H4292" t="s">
        <v>39</v>
      </c>
      <c r="I4292" t="str">
        <f>_xlfn.XLOOKUP(shipments[[#This Row],[SPID]],people[SPID],people[Sales_person],"NA",0)</f>
        <v>Husein Augar</v>
      </c>
      <c r="J4292">
        <f>YEAR(shipments[[#This Row],[Shipdate]])</f>
        <v>2023</v>
      </c>
      <c r="K4292">
        <f>MONTH(shipments[[#This Row],[Shipdate]])</f>
        <v>10</v>
      </c>
      <c r="L4292" t="str">
        <f>TEXT(shipments[[#This Row],[Shipdate]],"mmmm")</f>
        <v>October</v>
      </c>
      <c r="M4292">
        <f>_xlfn.XLOOKUP(shipments[[#This Row],[PID]],products[PID],products[Cost_per_box],"NA",0)</f>
        <v>6.43</v>
      </c>
      <c r="N4292">
        <f>shipments[[#This Row],[Boxes]]*shipments[[#This Row],[Cost Per Box]]</f>
        <v>2218.35</v>
      </c>
      <c r="O4292">
        <f>shipments[[#This Row],[Sales Amount]]-shipments[[#This Row],[Total Cost]]</f>
        <v>3296.4</v>
      </c>
      <c r="P4292" s="9">
        <f>shipments[[#This Row],[Profit]]/shipments[[#This Row],[Sales Amount]]</f>
        <v>0.59774241806065553</v>
      </c>
    </row>
    <row r="4293" spans="1:16" x14ac:dyDescent="1">
      <c r="A4293" t="s">
        <v>4336</v>
      </c>
      <c r="B4293" t="s">
        <v>8045</v>
      </c>
      <c r="C4293" t="s">
        <v>8023</v>
      </c>
      <c r="D4293" t="s">
        <v>8032</v>
      </c>
      <c r="E4293" s="1">
        <v>45210</v>
      </c>
      <c r="F4293">
        <v>4981.5</v>
      </c>
      <c r="G4293">
        <v>356</v>
      </c>
      <c r="H4293" t="s">
        <v>6</v>
      </c>
      <c r="I4293" t="str">
        <f>_xlfn.XLOOKUP(shipments[[#This Row],[SPID]],people[SPID],people[Sales_person],"NA",0)</f>
        <v>Husein Augar</v>
      </c>
      <c r="J4293">
        <f>YEAR(shipments[[#This Row],[Shipdate]])</f>
        <v>2023</v>
      </c>
      <c r="K4293">
        <f>MONTH(shipments[[#This Row],[Shipdate]])</f>
        <v>10</v>
      </c>
      <c r="L4293" t="str">
        <f>TEXT(shipments[[#This Row],[Shipdate]],"mmmm")</f>
        <v>October</v>
      </c>
      <c r="M4293">
        <f>_xlfn.XLOOKUP(shipments[[#This Row],[PID]],products[PID],products[Cost_per_box],"NA",0)</f>
        <v>6.43</v>
      </c>
      <c r="N4293">
        <f>shipments[[#This Row],[Boxes]]*shipments[[#This Row],[Cost Per Box]]</f>
        <v>2289.08</v>
      </c>
      <c r="O4293">
        <f>shipments[[#This Row],[Sales Amount]]-shipments[[#This Row],[Total Cost]]</f>
        <v>2692.42</v>
      </c>
      <c r="P4293" s="9">
        <f>shipments[[#This Row],[Profit]]/shipments[[#This Row],[Sales Amount]]</f>
        <v>0.54048379002308544</v>
      </c>
    </row>
    <row r="4294" spans="1:16" x14ac:dyDescent="1">
      <c r="A4294" t="s">
        <v>4337</v>
      </c>
      <c r="B4294" t="s">
        <v>8045</v>
      </c>
      <c r="C4294" t="s">
        <v>8024</v>
      </c>
      <c r="D4294" t="s">
        <v>8036</v>
      </c>
      <c r="E4294" s="1">
        <v>45209</v>
      </c>
      <c r="F4294">
        <v>8030.25</v>
      </c>
      <c r="G4294">
        <v>447</v>
      </c>
      <c r="H4294" t="s">
        <v>6</v>
      </c>
      <c r="I4294" t="str">
        <f>_xlfn.XLOOKUP(shipments[[#This Row],[SPID]],people[SPID],people[Sales_person],"NA",0)</f>
        <v>Husein Augar</v>
      </c>
      <c r="J4294">
        <f>YEAR(shipments[[#This Row],[Shipdate]])</f>
        <v>2023</v>
      </c>
      <c r="K4294">
        <f>MONTH(shipments[[#This Row],[Shipdate]])</f>
        <v>10</v>
      </c>
      <c r="L4294" t="str">
        <f>TEXT(shipments[[#This Row],[Shipdate]],"mmmm")</f>
        <v>October</v>
      </c>
      <c r="M4294">
        <f>_xlfn.XLOOKUP(shipments[[#This Row],[PID]],products[PID],products[Cost_per_box],"NA",0)</f>
        <v>12.41</v>
      </c>
      <c r="N4294">
        <f>shipments[[#This Row],[Boxes]]*shipments[[#This Row],[Cost Per Box]]</f>
        <v>5547.27</v>
      </c>
      <c r="O4294">
        <f>shipments[[#This Row],[Sales Amount]]-shipments[[#This Row],[Total Cost]]</f>
        <v>2482.9799999999996</v>
      </c>
      <c r="P4294" s="9">
        <f>shipments[[#This Row],[Profit]]/shipments[[#This Row],[Sales Amount]]</f>
        <v>0.30920332492761737</v>
      </c>
    </row>
    <row r="4295" spans="1:16" x14ac:dyDescent="1">
      <c r="A4295" t="s">
        <v>4338</v>
      </c>
      <c r="B4295" t="s">
        <v>8045</v>
      </c>
      <c r="C4295" t="s">
        <v>8024</v>
      </c>
      <c r="D4295" t="s">
        <v>8037</v>
      </c>
      <c r="E4295" s="1">
        <v>45124</v>
      </c>
      <c r="F4295">
        <v>1246.5</v>
      </c>
      <c r="G4295">
        <v>63</v>
      </c>
      <c r="H4295" t="s">
        <v>6</v>
      </c>
      <c r="I4295" t="str">
        <f>_xlfn.XLOOKUP(shipments[[#This Row],[SPID]],people[SPID],people[Sales_person],"NA",0)</f>
        <v>Husein Augar</v>
      </c>
      <c r="J4295">
        <f>YEAR(shipments[[#This Row],[Shipdate]])</f>
        <v>2023</v>
      </c>
      <c r="K4295">
        <f>MONTH(shipments[[#This Row],[Shipdate]])</f>
        <v>7</v>
      </c>
      <c r="L4295" t="str">
        <f>TEXT(shipments[[#This Row],[Shipdate]],"mmmm")</f>
        <v>July</v>
      </c>
      <c r="M4295">
        <f>_xlfn.XLOOKUP(shipments[[#This Row],[PID]],products[PID],products[Cost_per_box],"NA",0)</f>
        <v>12.41</v>
      </c>
      <c r="N4295">
        <f>shipments[[#This Row],[Boxes]]*shipments[[#This Row],[Cost Per Box]]</f>
        <v>781.83</v>
      </c>
      <c r="O4295">
        <f>shipments[[#This Row],[Sales Amount]]-shipments[[#This Row],[Total Cost]]</f>
        <v>464.66999999999996</v>
      </c>
      <c r="P4295" s="9">
        <f>shipments[[#This Row],[Profit]]/shipments[[#This Row],[Sales Amount]]</f>
        <v>0.37277978339350176</v>
      </c>
    </row>
    <row r="4296" spans="1:16" x14ac:dyDescent="1">
      <c r="A4296" t="s">
        <v>4339</v>
      </c>
      <c r="B4296" t="s">
        <v>8045</v>
      </c>
      <c r="C4296" t="s">
        <v>8025</v>
      </c>
      <c r="D4296" t="s">
        <v>8037</v>
      </c>
      <c r="E4296" s="1">
        <v>45565</v>
      </c>
      <c r="F4296">
        <v>13225.5</v>
      </c>
      <c r="G4296">
        <v>882</v>
      </c>
      <c r="H4296" t="s">
        <v>25</v>
      </c>
      <c r="I4296" t="str">
        <f>_xlfn.XLOOKUP(shipments[[#This Row],[SPID]],people[SPID],people[Sales_person],"NA",0)</f>
        <v>Husein Augar</v>
      </c>
      <c r="J4296">
        <f>YEAR(shipments[[#This Row],[Shipdate]])</f>
        <v>2024</v>
      </c>
      <c r="K4296">
        <f>MONTH(shipments[[#This Row],[Shipdate]])</f>
        <v>9</v>
      </c>
      <c r="L4296" t="str">
        <f>TEXT(shipments[[#This Row],[Shipdate]],"mmmm")</f>
        <v>September</v>
      </c>
      <c r="M4296">
        <f>_xlfn.XLOOKUP(shipments[[#This Row],[PID]],products[PID],products[Cost_per_box],"NA",0)</f>
        <v>9.57</v>
      </c>
      <c r="N4296">
        <f>shipments[[#This Row],[Boxes]]*shipments[[#This Row],[Cost Per Box]]</f>
        <v>8440.74</v>
      </c>
      <c r="O4296">
        <f>shipments[[#This Row],[Sales Amount]]-shipments[[#This Row],[Total Cost]]</f>
        <v>4784.76</v>
      </c>
      <c r="P4296" s="9">
        <f>shipments[[#This Row],[Profit]]/shipments[[#This Row],[Sales Amount]]</f>
        <v>0.36178291936032664</v>
      </c>
    </row>
    <row r="4297" spans="1:16" x14ac:dyDescent="1">
      <c r="A4297" t="s">
        <v>4340</v>
      </c>
      <c r="B4297" t="s">
        <v>8045</v>
      </c>
      <c r="C4297" t="s">
        <v>8025</v>
      </c>
      <c r="D4297" t="s">
        <v>8036</v>
      </c>
      <c r="E4297" s="1">
        <v>45329</v>
      </c>
      <c r="F4297">
        <v>10028.25</v>
      </c>
      <c r="G4297">
        <v>590</v>
      </c>
      <c r="H4297" t="s">
        <v>6</v>
      </c>
      <c r="I4297" t="str">
        <f>_xlfn.XLOOKUP(shipments[[#This Row],[SPID]],people[SPID],people[Sales_person],"NA",0)</f>
        <v>Husein Augar</v>
      </c>
      <c r="J4297">
        <f>YEAR(shipments[[#This Row],[Shipdate]])</f>
        <v>2024</v>
      </c>
      <c r="K4297">
        <f>MONTH(shipments[[#This Row],[Shipdate]])</f>
        <v>2</v>
      </c>
      <c r="L4297" t="str">
        <f>TEXT(shipments[[#This Row],[Shipdate]],"mmmm")</f>
        <v>February</v>
      </c>
      <c r="M4297">
        <f>_xlfn.XLOOKUP(shipments[[#This Row],[PID]],products[PID],products[Cost_per_box],"NA",0)</f>
        <v>9.57</v>
      </c>
      <c r="N4297">
        <f>shipments[[#This Row],[Boxes]]*shipments[[#This Row],[Cost Per Box]]</f>
        <v>5646.3</v>
      </c>
      <c r="O4297">
        <f>shipments[[#This Row],[Sales Amount]]-shipments[[#This Row],[Total Cost]]</f>
        <v>4381.95</v>
      </c>
      <c r="P4297" s="9">
        <f>shipments[[#This Row],[Profit]]/shipments[[#This Row],[Sales Amount]]</f>
        <v>0.43696058634357937</v>
      </c>
    </row>
    <row r="4298" spans="1:16" x14ac:dyDescent="1">
      <c r="A4298" t="s">
        <v>4341</v>
      </c>
      <c r="B4298" t="s">
        <v>8045</v>
      </c>
      <c r="C4298" t="s">
        <v>8026</v>
      </c>
      <c r="D4298" t="s">
        <v>8032</v>
      </c>
      <c r="E4298" s="1">
        <v>45446</v>
      </c>
      <c r="F4298">
        <v>4752</v>
      </c>
      <c r="G4298">
        <v>594</v>
      </c>
      <c r="H4298" t="s">
        <v>6</v>
      </c>
      <c r="I4298" t="str">
        <f>_xlfn.XLOOKUP(shipments[[#This Row],[SPID]],people[SPID],people[Sales_person],"NA",0)</f>
        <v>Husein Augar</v>
      </c>
      <c r="J4298">
        <f>YEAR(shipments[[#This Row],[Shipdate]])</f>
        <v>2024</v>
      </c>
      <c r="K4298">
        <f>MONTH(shipments[[#This Row],[Shipdate]])</f>
        <v>6</v>
      </c>
      <c r="L4298" t="str">
        <f>TEXT(shipments[[#This Row],[Shipdate]],"mmmm")</f>
        <v>June</v>
      </c>
      <c r="M4298">
        <f>_xlfn.XLOOKUP(shipments[[#This Row],[PID]],products[PID],products[Cost_per_box],"NA",0)</f>
        <v>8.43</v>
      </c>
      <c r="N4298">
        <f>shipments[[#This Row],[Boxes]]*shipments[[#This Row],[Cost Per Box]]</f>
        <v>5007.42</v>
      </c>
      <c r="O4298">
        <f>shipments[[#This Row],[Sales Amount]]-shipments[[#This Row],[Total Cost]]</f>
        <v>-255.42000000000007</v>
      </c>
      <c r="P4298" s="9">
        <f>shipments[[#This Row],[Profit]]/shipments[[#This Row],[Sales Amount]]</f>
        <v>-5.3750000000000013E-2</v>
      </c>
    </row>
    <row r="4299" spans="1:16" x14ac:dyDescent="1">
      <c r="A4299" t="s">
        <v>4342</v>
      </c>
      <c r="B4299" t="s">
        <v>8045</v>
      </c>
      <c r="C4299" t="s">
        <v>8026</v>
      </c>
      <c r="D4299" t="s">
        <v>8032</v>
      </c>
      <c r="E4299" s="1">
        <v>45324</v>
      </c>
      <c r="F4299">
        <v>63</v>
      </c>
      <c r="G4299">
        <v>7</v>
      </c>
      <c r="H4299" t="s">
        <v>6</v>
      </c>
      <c r="I4299" t="str">
        <f>_xlfn.XLOOKUP(shipments[[#This Row],[SPID]],people[SPID],people[Sales_person],"NA",0)</f>
        <v>Husein Augar</v>
      </c>
      <c r="J4299">
        <f>YEAR(shipments[[#This Row],[Shipdate]])</f>
        <v>2024</v>
      </c>
      <c r="K4299">
        <f>MONTH(shipments[[#This Row],[Shipdate]])</f>
        <v>2</v>
      </c>
      <c r="L4299" t="str">
        <f>TEXT(shipments[[#This Row],[Shipdate]],"mmmm")</f>
        <v>February</v>
      </c>
      <c r="M4299">
        <f>_xlfn.XLOOKUP(shipments[[#This Row],[PID]],products[PID],products[Cost_per_box],"NA",0)</f>
        <v>8.43</v>
      </c>
      <c r="N4299">
        <f>shipments[[#This Row],[Boxes]]*shipments[[#This Row],[Cost Per Box]]</f>
        <v>59.01</v>
      </c>
      <c r="O4299">
        <f>shipments[[#This Row],[Sales Amount]]-shipments[[#This Row],[Total Cost]]</f>
        <v>3.990000000000002</v>
      </c>
      <c r="P4299" s="9">
        <f>shipments[[#This Row],[Profit]]/shipments[[#This Row],[Sales Amount]]</f>
        <v>6.3333333333333366E-2</v>
      </c>
    </row>
    <row r="4300" spans="1:16" x14ac:dyDescent="1">
      <c r="A4300" t="s">
        <v>4343</v>
      </c>
      <c r="B4300" t="s">
        <v>8045</v>
      </c>
      <c r="C4300" t="s">
        <v>8026</v>
      </c>
      <c r="D4300" t="s">
        <v>8033</v>
      </c>
      <c r="E4300" s="1">
        <v>45253</v>
      </c>
      <c r="F4300">
        <v>1523.25</v>
      </c>
      <c r="G4300">
        <v>170</v>
      </c>
      <c r="H4300" t="s">
        <v>39</v>
      </c>
      <c r="I4300" t="str">
        <f>_xlfn.XLOOKUP(shipments[[#This Row],[SPID]],people[SPID],people[Sales_person],"NA",0)</f>
        <v>Husein Augar</v>
      </c>
      <c r="J4300">
        <f>YEAR(shipments[[#This Row],[Shipdate]])</f>
        <v>2023</v>
      </c>
      <c r="K4300">
        <f>MONTH(shipments[[#This Row],[Shipdate]])</f>
        <v>11</v>
      </c>
      <c r="L4300" t="str">
        <f>TEXT(shipments[[#This Row],[Shipdate]],"mmmm")</f>
        <v>November</v>
      </c>
      <c r="M4300">
        <f>_xlfn.XLOOKUP(shipments[[#This Row],[PID]],products[PID],products[Cost_per_box],"NA",0)</f>
        <v>8.43</v>
      </c>
      <c r="N4300">
        <f>shipments[[#This Row],[Boxes]]*shipments[[#This Row],[Cost Per Box]]</f>
        <v>1433.1</v>
      </c>
      <c r="O4300">
        <f>shipments[[#This Row],[Sales Amount]]-shipments[[#This Row],[Total Cost]]</f>
        <v>90.150000000000091</v>
      </c>
      <c r="P4300" s="9">
        <f>shipments[[#This Row],[Profit]]/shipments[[#This Row],[Sales Amount]]</f>
        <v>5.9182668636139892E-2</v>
      </c>
    </row>
    <row r="4301" spans="1:16" x14ac:dyDescent="1">
      <c r="A4301" t="s">
        <v>4344</v>
      </c>
      <c r="B4301" t="s">
        <v>8045</v>
      </c>
      <c r="C4301" t="s">
        <v>8027</v>
      </c>
      <c r="D4301" t="s">
        <v>8032</v>
      </c>
      <c r="E4301" s="1">
        <v>45440</v>
      </c>
      <c r="F4301">
        <v>15347.25</v>
      </c>
      <c r="G4301">
        <v>1535</v>
      </c>
      <c r="H4301" t="s">
        <v>6</v>
      </c>
      <c r="I4301" t="str">
        <f>_xlfn.XLOOKUP(shipments[[#This Row],[SPID]],people[SPID],people[Sales_person],"NA",0)</f>
        <v>Husein Augar</v>
      </c>
      <c r="J4301">
        <f>YEAR(shipments[[#This Row],[Shipdate]])</f>
        <v>2024</v>
      </c>
      <c r="K4301">
        <f>MONTH(shipments[[#This Row],[Shipdate]])</f>
        <v>5</v>
      </c>
      <c r="L4301" t="str">
        <f>TEXT(shipments[[#This Row],[Shipdate]],"mmmm")</f>
        <v>May</v>
      </c>
      <c r="M4301">
        <f>_xlfn.XLOOKUP(shipments[[#This Row],[PID]],products[PID],products[Cost_per_box],"NA",0)</f>
        <v>6.8</v>
      </c>
      <c r="N4301">
        <f>shipments[[#This Row],[Boxes]]*shipments[[#This Row],[Cost Per Box]]</f>
        <v>10438</v>
      </c>
      <c r="O4301">
        <f>shipments[[#This Row],[Sales Amount]]-shipments[[#This Row],[Total Cost]]</f>
        <v>4909.25</v>
      </c>
      <c r="P4301" s="9">
        <f>shipments[[#This Row],[Profit]]/shipments[[#This Row],[Sales Amount]]</f>
        <v>0.31987815406668946</v>
      </c>
    </row>
    <row r="4302" spans="1:16" x14ac:dyDescent="1">
      <c r="A4302" t="s">
        <v>4345</v>
      </c>
      <c r="B4302" t="s">
        <v>8045</v>
      </c>
      <c r="C4302" t="s">
        <v>8027</v>
      </c>
      <c r="D4302" t="s">
        <v>8034</v>
      </c>
      <c r="E4302" s="1">
        <v>45439</v>
      </c>
      <c r="F4302">
        <v>4891.5</v>
      </c>
      <c r="G4302">
        <v>612</v>
      </c>
      <c r="H4302" t="s">
        <v>6</v>
      </c>
      <c r="I4302" t="str">
        <f>_xlfn.XLOOKUP(shipments[[#This Row],[SPID]],people[SPID],people[Sales_person],"NA",0)</f>
        <v>Husein Augar</v>
      </c>
      <c r="J4302">
        <f>YEAR(shipments[[#This Row],[Shipdate]])</f>
        <v>2024</v>
      </c>
      <c r="K4302">
        <f>MONTH(shipments[[#This Row],[Shipdate]])</f>
        <v>5</v>
      </c>
      <c r="L4302" t="str">
        <f>TEXT(shipments[[#This Row],[Shipdate]],"mmmm")</f>
        <v>May</v>
      </c>
      <c r="M4302">
        <f>_xlfn.XLOOKUP(shipments[[#This Row],[PID]],products[PID],products[Cost_per_box],"NA",0)</f>
        <v>6.8</v>
      </c>
      <c r="N4302">
        <f>shipments[[#This Row],[Boxes]]*shipments[[#This Row],[Cost Per Box]]</f>
        <v>4161.5999999999995</v>
      </c>
      <c r="O4302">
        <f>shipments[[#This Row],[Sales Amount]]-shipments[[#This Row],[Total Cost]]</f>
        <v>729.90000000000055</v>
      </c>
      <c r="P4302" s="9">
        <f>shipments[[#This Row],[Profit]]/shipments[[#This Row],[Sales Amount]]</f>
        <v>0.14921803127874897</v>
      </c>
    </row>
    <row r="4303" spans="1:16" x14ac:dyDescent="1">
      <c r="A4303" t="s">
        <v>4346</v>
      </c>
      <c r="B4303" t="s">
        <v>8045</v>
      </c>
      <c r="C4303" t="s">
        <v>8028</v>
      </c>
      <c r="D4303" t="s">
        <v>8034</v>
      </c>
      <c r="E4303" s="1">
        <v>45058</v>
      </c>
      <c r="F4303">
        <v>3388.5</v>
      </c>
      <c r="G4303">
        <v>122</v>
      </c>
      <c r="H4303" t="s">
        <v>6</v>
      </c>
      <c r="I4303" t="str">
        <f>_xlfn.XLOOKUP(shipments[[#This Row],[SPID]],people[SPID],people[Sales_person],"NA",0)</f>
        <v>Husein Augar</v>
      </c>
      <c r="J4303">
        <f>YEAR(shipments[[#This Row],[Shipdate]])</f>
        <v>2023</v>
      </c>
      <c r="K4303">
        <f>MONTH(shipments[[#This Row],[Shipdate]])</f>
        <v>5</v>
      </c>
      <c r="L4303" t="str">
        <f>TEXT(shipments[[#This Row],[Shipdate]],"mmmm")</f>
        <v>May</v>
      </c>
      <c r="M4303">
        <f>_xlfn.XLOOKUP(shipments[[#This Row],[PID]],products[PID],products[Cost_per_box],"NA",0)</f>
        <v>5.04</v>
      </c>
      <c r="N4303">
        <f>shipments[[#This Row],[Boxes]]*shipments[[#This Row],[Cost Per Box]]</f>
        <v>614.88</v>
      </c>
      <c r="O4303">
        <f>shipments[[#This Row],[Sales Amount]]-shipments[[#This Row],[Total Cost]]</f>
        <v>2773.62</v>
      </c>
      <c r="P4303" s="9">
        <f>shipments[[#This Row],[Profit]]/shipments[[#This Row],[Sales Amount]]</f>
        <v>0.81853917662682596</v>
      </c>
    </row>
    <row r="4304" spans="1:16" x14ac:dyDescent="1">
      <c r="A4304" t="s">
        <v>4347</v>
      </c>
      <c r="B4304" t="s">
        <v>8045</v>
      </c>
      <c r="C4304" t="s">
        <v>8029</v>
      </c>
      <c r="D4304" t="s">
        <v>8036</v>
      </c>
      <c r="E4304" s="1">
        <v>45448</v>
      </c>
      <c r="F4304">
        <v>2670.75</v>
      </c>
      <c r="G4304">
        <v>243</v>
      </c>
      <c r="H4304" t="s">
        <v>6</v>
      </c>
      <c r="I4304" t="str">
        <f>_xlfn.XLOOKUP(shipments[[#This Row],[SPID]],people[SPID],people[Sales_person],"NA",0)</f>
        <v>Husein Augar</v>
      </c>
      <c r="J4304">
        <f>YEAR(shipments[[#This Row],[Shipdate]])</f>
        <v>2024</v>
      </c>
      <c r="K4304">
        <f>MONTH(shipments[[#This Row],[Shipdate]])</f>
        <v>6</v>
      </c>
      <c r="L4304" t="str">
        <f>TEXT(shipments[[#This Row],[Shipdate]],"mmmm")</f>
        <v>June</v>
      </c>
      <c r="M4304">
        <f>_xlfn.XLOOKUP(shipments[[#This Row],[PID]],products[PID],products[Cost_per_box],"NA",0)</f>
        <v>2.76</v>
      </c>
      <c r="N4304">
        <f>shipments[[#This Row],[Boxes]]*shipments[[#This Row],[Cost Per Box]]</f>
        <v>670.68</v>
      </c>
      <c r="O4304">
        <f>shipments[[#This Row],[Sales Amount]]-shipments[[#This Row],[Total Cost]]</f>
        <v>2000.0700000000002</v>
      </c>
      <c r="P4304" s="9">
        <f>shipments[[#This Row],[Profit]]/shipments[[#This Row],[Sales Amount]]</f>
        <v>0.74887952822240955</v>
      </c>
    </row>
    <row r="4305" spans="1:16" x14ac:dyDescent="1">
      <c r="A4305" t="s">
        <v>4348</v>
      </c>
      <c r="B4305" t="s">
        <v>8045</v>
      </c>
      <c r="C4305" t="s">
        <v>8029</v>
      </c>
      <c r="D4305" t="s">
        <v>8037</v>
      </c>
      <c r="E4305" s="1">
        <v>45435</v>
      </c>
      <c r="F4305">
        <v>2216.25</v>
      </c>
      <c r="G4305">
        <v>202</v>
      </c>
      <c r="H4305" t="s">
        <v>6</v>
      </c>
      <c r="I4305" t="str">
        <f>_xlfn.XLOOKUP(shipments[[#This Row],[SPID]],people[SPID],people[Sales_person],"NA",0)</f>
        <v>Husein Augar</v>
      </c>
      <c r="J4305">
        <f>YEAR(shipments[[#This Row],[Shipdate]])</f>
        <v>2024</v>
      </c>
      <c r="K4305">
        <f>MONTH(shipments[[#This Row],[Shipdate]])</f>
        <v>5</v>
      </c>
      <c r="L4305" t="str">
        <f>TEXT(shipments[[#This Row],[Shipdate]],"mmmm")</f>
        <v>May</v>
      </c>
      <c r="M4305">
        <f>_xlfn.XLOOKUP(shipments[[#This Row],[PID]],products[PID],products[Cost_per_box],"NA",0)</f>
        <v>2.76</v>
      </c>
      <c r="N4305">
        <f>shipments[[#This Row],[Boxes]]*shipments[[#This Row],[Cost Per Box]]</f>
        <v>557.52</v>
      </c>
      <c r="O4305">
        <f>shipments[[#This Row],[Sales Amount]]-shipments[[#This Row],[Total Cost]]</f>
        <v>1658.73</v>
      </c>
      <c r="P4305" s="9">
        <f>shipments[[#This Row],[Profit]]/shipments[[#This Row],[Sales Amount]]</f>
        <v>0.74843993231810491</v>
      </c>
    </row>
    <row r="4306" spans="1:16" x14ac:dyDescent="1">
      <c r="A4306" t="s">
        <v>4349</v>
      </c>
      <c r="B4306" t="s">
        <v>8045</v>
      </c>
      <c r="C4306" t="s">
        <v>8029</v>
      </c>
      <c r="D4306" t="s">
        <v>8036</v>
      </c>
      <c r="E4306" s="1">
        <v>45225</v>
      </c>
      <c r="F4306">
        <v>3831.75</v>
      </c>
      <c r="G4306">
        <v>320</v>
      </c>
      <c r="H4306" t="s">
        <v>6</v>
      </c>
      <c r="I4306" t="str">
        <f>_xlfn.XLOOKUP(shipments[[#This Row],[SPID]],people[SPID],people[Sales_person],"NA",0)</f>
        <v>Husein Augar</v>
      </c>
      <c r="J4306">
        <f>YEAR(shipments[[#This Row],[Shipdate]])</f>
        <v>2023</v>
      </c>
      <c r="K4306">
        <f>MONTH(shipments[[#This Row],[Shipdate]])</f>
        <v>10</v>
      </c>
      <c r="L4306" t="str">
        <f>TEXT(shipments[[#This Row],[Shipdate]],"mmmm")</f>
        <v>October</v>
      </c>
      <c r="M4306">
        <f>_xlfn.XLOOKUP(shipments[[#This Row],[PID]],products[PID],products[Cost_per_box],"NA",0)</f>
        <v>2.76</v>
      </c>
      <c r="N4306">
        <f>shipments[[#This Row],[Boxes]]*shipments[[#This Row],[Cost Per Box]]</f>
        <v>883.19999999999993</v>
      </c>
      <c r="O4306">
        <f>shipments[[#This Row],[Sales Amount]]-shipments[[#This Row],[Total Cost]]</f>
        <v>2948.55</v>
      </c>
      <c r="P4306" s="9">
        <f>shipments[[#This Row],[Profit]]/shipments[[#This Row],[Sales Amount]]</f>
        <v>0.76950479545899397</v>
      </c>
    </row>
    <row r="4307" spans="1:16" x14ac:dyDescent="1">
      <c r="A4307" t="s">
        <v>4350</v>
      </c>
      <c r="B4307" t="s">
        <v>8045</v>
      </c>
      <c r="C4307" t="s">
        <v>8030</v>
      </c>
      <c r="D4307" t="s">
        <v>8033</v>
      </c>
      <c r="E4307" s="1">
        <v>45279</v>
      </c>
      <c r="F4307">
        <v>2484</v>
      </c>
      <c r="G4307">
        <v>249</v>
      </c>
      <c r="H4307" t="s">
        <v>6</v>
      </c>
      <c r="I4307" t="str">
        <f>_xlfn.XLOOKUP(shipments[[#This Row],[SPID]],people[SPID],people[Sales_person],"NA",0)</f>
        <v>Husein Augar</v>
      </c>
      <c r="J4307">
        <f>YEAR(shipments[[#This Row],[Shipdate]])</f>
        <v>2023</v>
      </c>
      <c r="K4307">
        <f>MONTH(shipments[[#This Row],[Shipdate]])</f>
        <v>12</v>
      </c>
      <c r="L4307" t="str">
        <f>TEXT(shipments[[#This Row],[Shipdate]],"mmmm")</f>
        <v>December</v>
      </c>
      <c r="M4307">
        <f>_xlfn.XLOOKUP(shipments[[#This Row],[PID]],products[PID],products[Cost_per_box],"NA",0)</f>
        <v>3.32</v>
      </c>
      <c r="N4307">
        <f>shipments[[#This Row],[Boxes]]*shipments[[#This Row],[Cost Per Box]]</f>
        <v>826.68</v>
      </c>
      <c r="O4307">
        <f>shipments[[#This Row],[Sales Amount]]-shipments[[#This Row],[Total Cost]]</f>
        <v>1657.3200000000002</v>
      </c>
      <c r="P4307" s="9">
        <f>shipments[[#This Row],[Profit]]/shipments[[#This Row],[Sales Amount]]</f>
        <v>0.66719806763285028</v>
      </c>
    </row>
    <row r="4308" spans="1:16" x14ac:dyDescent="1">
      <c r="A4308" t="s">
        <v>4351</v>
      </c>
      <c r="B4308" t="s">
        <v>8045</v>
      </c>
      <c r="C4308" t="s">
        <v>8030</v>
      </c>
      <c r="D4308" t="s">
        <v>8035</v>
      </c>
      <c r="E4308" s="1">
        <v>45090</v>
      </c>
      <c r="F4308">
        <v>3872.25</v>
      </c>
      <c r="G4308">
        <v>353</v>
      </c>
      <c r="H4308" t="s">
        <v>6</v>
      </c>
      <c r="I4308" t="str">
        <f>_xlfn.XLOOKUP(shipments[[#This Row],[SPID]],people[SPID],people[Sales_person],"NA",0)</f>
        <v>Husein Augar</v>
      </c>
      <c r="J4308">
        <f>YEAR(shipments[[#This Row],[Shipdate]])</f>
        <v>2023</v>
      </c>
      <c r="K4308">
        <f>MONTH(shipments[[#This Row],[Shipdate]])</f>
        <v>6</v>
      </c>
      <c r="L4308" t="str">
        <f>TEXT(shipments[[#This Row],[Shipdate]],"mmmm")</f>
        <v>June</v>
      </c>
      <c r="M4308">
        <f>_xlfn.XLOOKUP(shipments[[#This Row],[PID]],products[PID],products[Cost_per_box],"NA",0)</f>
        <v>3.32</v>
      </c>
      <c r="N4308">
        <f>shipments[[#This Row],[Boxes]]*shipments[[#This Row],[Cost Per Box]]</f>
        <v>1171.96</v>
      </c>
      <c r="O4308">
        <f>shipments[[#This Row],[Sales Amount]]-shipments[[#This Row],[Total Cost]]</f>
        <v>2700.29</v>
      </c>
      <c r="P4308" s="9">
        <f>shipments[[#This Row],[Profit]]/shipments[[#This Row],[Sales Amount]]</f>
        <v>0.69734392149267221</v>
      </c>
    </row>
    <row r="4309" spans="1:16" x14ac:dyDescent="1">
      <c r="A4309" t="s">
        <v>4352</v>
      </c>
      <c r="B4309" t="s">
        <v>8045</v>
      </c>
      <c r="C4309" t="s">
        <v>8031</v>
      </c>
      <c r="D4309" t="s">
        <v>8032</v>
      </c>
      <c r="E4309" s="1">
        <v>45299</v>
      </c>
      <c r="F4309">
        <v>4875.75</v>
      </c>
      <c r="G4309">
        <v>222</v>
      </c>
      <c r="H4309" t="s">
        <v>6</v>
      </c>
      <c r="I4309" t="str">
        <f>_xlfn.XLOOKUP(shipments[[#This Row],[SPID]],people[SPID],people[Sales_person],"NA",0)</f>
        <v>Husein Augar</v>
      </c>
      <c r="J4309">
        <f>YEAR(shipments[[#This Row],[Shipdate]])</f>
        <v>2024</v>
      </c>
      <c r="K4309">
        <f>MONTH(shipments[[#This Row],[Shipdate]])</f>
        <v>1</v>
      </c>
      <c r="L4309" t="str">
        <f>TEXT(shipments[[#This Row],[Shipdate]],"mmmm")</f>
        <v>January</v>
      </c>
      <c r="M4309">
        <f>_xlfn.XLOOKUP(shipments[[#This Row],[PID]],products[PID],products[Cost_per_box],"NA",0)</f>
        <v>2.65</v>
      </c>
      <c r="N4309">
        <f>shipments[[#This Row],[Boxes]]*shipments[[#This Row],[Cost Per Box]]</f>
        <v>588.29999999999995</v>
      </c>
      <c r="O4309">
        <f>shipments[[#This Row],[Sales Amount]]-shipments[[#This Row],[Total Cost]]</f>
        <v>4287.45</v>
      </c>
      <c r="P4309" s="9">
        <f>shipments[[#This Row],[Profit]]/shipments[[#This Row],[Sales Amount]]</f>
        <v>0.87934163974773105</v>
      </c>
    </row>
    <row r="4310" spans="1:16" x14ac:dyDescent="1">
      <c r="A4310" t="s">
        <v>4353</v>
      </c>
      <c r="B4310" t="s">
        <v>8045</v>
      </c>
      <c r="C4310" t="s">
        <v>8031</v>
      </c>
      <c r="D4310" t="s">
        <v>8036</v>
      </c>
      <c r="E4310" s="1">
        <v>45075</v>
      </c>
      <c r="F4310">
        <v>6275.25</v>
      </c>
      <c r="G4310">
        <v>314</v>
      </c>
      <c r="H4310" t="s">
        <v>6</v>
      </c>
      <c r="I4310" t="str">
        <f>_xlfn.XLOOKUP(shipments[[#This Row],[SPID]],people[SPID],people[Sales_person],"NA",0)</f>
        <v>Husein Augar</v>
      </c>
      <c r="J4310">
        <f>YEAR(shipments[[#This Row],[Shipdate]])</f>
        <v>2023</v>
      </c>
      <c r="K4310">
        <f>MONTH(shipments[[#This Row],[Shipdate]])</f>
        <v>5</v>
      </c>
      <c r="L4310" t="str">
        <f>TEXT(shipments[[#This Row],[Shipdate]],"mmmm")</f>
        <v>May</v>
      </c>
      <c r="M4310">
        <f>_xlfn.XLOOKUP(shipments[[#This Row],[PID]],products[PID],products[Cost_per_box],"NA",0)</f>
        <v>2.65</v>
      </c>
      <c r="N4310">
        <f>shipments[[#This Row],[Boxes]]*shipments[[#This Row],[Cost Per Box]]</f>
        <v>832.1</v>
      </c>
      <c r="O4310">
        <f>shipments[[#This Row],[Sales Amount]]-shipments[[#This Row],[Total Cost]]</f>
        <v>5443.15</v>
      </c>
      <c r="P4310" s="9">
        <f>shipments[[#This Row],[Profit]]/shipments[[#This Row],[Sales Amount]]</f>
        <v>0.86739970519102816</v>
      </c>
    </row>
    <row r="4311" spans="1:16" x14ac:dyDescent="1">
      <c r="A4311" t="s">
        <v>4354</v>
      </c>
      <c r="B4311" t="s">
        <v>8045</v>
      </c>
      <c r="C4311" t="s">
        <v>8031</v>
      </c>
      <c r="D4311" t="s">
        <v>8037</v>
      </c>
      <c r="E4311" s="1">
        <v>45005</v>
      </c>
      <c r="F4311">
        <v>5233.5</v>
      </c>
      <c r="G4311">
        <v>276</v>
      </c>
      <c r="H4311" t="s">
        <v>6</v>
      </c>
      <c r="I4311" t="str">
        <f>_xlfn.XLOOKUP(shipments[[#This Row],[SPID]],people[SPID],people[Sales_person],"NA",0)</f>
        <v>Husein Augar</v>
      </c>
      <c r="J4311">
        <f>YEAR(shipments[[#This Row],[Shipdate]])</f>
        <v>2023</v>
      </c>
      <c r="K4311">
        <f>MONTH(shipments[[#This Row],[Shipdate]])</f>
        <v>3</v>
      </c>
      <c r="L4311" t="str">
        <f>TEXT(shipments[[#This Row],[Shipdate]],"mmmm")</f>
        <v>March</v>
      </c>
      <c r="M4311">
        <f>_xlfn.XLOOKUP(shipments[[#This Row],[PID]],products[PID],products[Cost_per_box],"NA",0)</f>
        <v>2.65</v>
      </c>
      <c r="N4311">
        <f>shipments[[#This Row],[Boxes]]*shipments[[#This Row],[Cost Per Box]]</f>
        <v>731.4</v>
      </c>
      <c r="O4311">
        <f>shipments[[#This Row],[Sales Amount]]-shipments[[#This Row],[Total Cost]]</f>
        <v>4502.1000000000004</v>
      </c>
      <c r="P4311" s="9">
        <f>shipments[[#This Row],[Profit]]/shipments[[#This Row],[Sales Amount]]</f>
        <v>0.86024648896531963</v>
      </c>
    </row>
    <row r="4312" spans="1:16" x14ac:dyDescent="1">
      <c r="A4312" t="s">
        <v>4355</v>
      </c>
      <c r="B4312" t="s">
        <v>8051</v>
      </c>
      <c r="C4312" t="s">
        <v>8010</v>
      </c>
      <c r="D4312" t="s">
        <v>8034</v>
      </c>
      <c r="E4312" s="1">
        <v>45544</v>
      </c>
      <c r="F4312">
        <v>2835</v>
      </c>
      <c r="G4312">
        <v>178</v>
      </c>
      <c r="H4312" t="s">
        <v>25</v>
      </c>
      <c r="I4312" t="str">
        <f>_xlfn.XLOOKUP(shipments[[#This Row],[SPID]],people[SPID],people[Sales_person],"NA",0)</f>
        <v>Karlen McCaffrey</v>
      </c>
      <c r="J4312">
        <f>YEAR(shipments[[#This Row],[Shipdate]])</f>
        <v>2024</v>
      </c>
      <c r="K4312">
        <f>MONTH(shipments[[#This Row],[Shipdate]])</f>
        <v>9</v>
      </c>
      <c r="L4312" t="str">
        <f>TEXT(shipments[[#This Row],[Shipdate]],"mmmm")</f>
        <v>September</v>
      </c>
      <c r="M4312">
        <f>_xlfn.XLOOKUP(shipments[[#This Row],[PID]],products[PID],products[Cost_per_box],"NA",0)</f>
        <v>5.26</v>
      </c>
      <c r="N4312">
        <f>shipments[[#This Row],[Boxes]]*shipments[[#This Row],[Cost Per Box]]</f>
        <v>936.28</v>
      </c>
      <c r="O4312">
        <f>shipments[[#This Row],[Sales Amount]]-shipments[[#This Row],[Total Cost]]</f>
        <v>1898.72</v>
      </c>
      <c r="P4312" s="9">
        <f>shipments[[#This Row],[Profit]]/shipments[[#This Row],[Sales Amount]]</f>
        <v>0.66974250440917105</v>
      </c>
    </row>
    <row r="4313" spans="1:16" x14ac:dyDescent="1">
      <c r="A4313" t="s">
        <v>4357</v>
      </c>
      <c r="B4313" t="s">
        <v>8051</v>
      </c>
      <c r="C4313" t="s">
        <v>8010</v>
      </c>
      <c r="D4313" t="s">
        <v>8036</v>
      </c>
      <c r="E4313" s="1">
        <v>45553</v>
      </c>
      <c r="F4313">
        <v>164.25</v>
      </c>
      <c r="G4313">
        <v>12</v>
      </c>
      <c r="H4313" t="s">
        <v>25</v>
      </c>
      <c r="I4313" t="str">
        <f>_xlfn.XLOOKUP(shipments[[#This Row],[SPID]],people[SPID],people[Sales_person],"NA",0)</f>
        <v>Karlen McCaffrey</v>
      </c>
      <c r="J4313">
        <f>YEAR(shipments[[#This Row],[Shipdate]])</f>
        <v>2024</v>
      </c>
      <c r="K4313">
        <f>MONTH(shipments[[#This Row],[Shipdate]])</f>
        <v>9</v>
      </c>
      <c r="L4313" t="str">
        <f>TEXT(shipments[[#This Row],[Shipdate]],"mmmm")</f>
        <v>September</v>
      </c>
      <c r="M4313">
        <f>_xlfn.XLOOKUP(shipments[[#This Row],[PID]],products[PID],products[Cost_per_box],"NA",0)</f>
        <v>5.26</v>
      </c>
      <c r="N4313">
        <f>shipments[[#This Row],[Boxes]]*shipments[[#This Row],[Cost Per Box]]</f>
        <v>63.12</v>
      </c>
      <c r="O4313">
        <f>shipments[[#This Row],[Sales Amount]]-shipments[[#This Row],[Total Cost]]</f>
        <v>101.13</v>
      </c>
      <c r="P4313" s="9">
        <f>shipments[[#This Row],[Profit]]/shipments[[#This Row],[Sales Amount]]</f>
        <v>0.6157077625570776</v>
      </c>
    </row>
    <row r="4314" spans="1:16" x14ac:dyDescent="1">
      <c r="A4314" t="s">
        <v>4358</v>
      </c>
      <c r="B4314" t="s">
        <v>8051</v>
      </c>
      <c r="C4314" t="s">
        <v>8010</v>
      </c>
      <c r="D4314" t="s">
        <v>8037</v>
      </c>
      <c r="E4314" s="1">
        <v>44960</v>
      </c>
      <c r="F4314">
        <v>4700.25</v>
      </c>
      <c r="G4314">
        <v>362</v>
      </c>
      <c r="H4314" t="s">
        <v>6</v>
      </c>
      <c r="I4314" t="str">
        <f>_xlfn.XLOOKUP(shipments[[#This Row],[SPID]],people[SPID],people[Sales_person],"NA",0)</f>
        <v>Karlen McCaffrey</v>
      </c>
      <c r="J4314">
        <f>YEAR(shipments[[#This Row],[Shipdate]])</f>
        <v>2023</v>
      </c>
      <c r="K4314">
        <f>MONTH(shipments[[#This Row],[Shipdate]])</f>
        <v>2</v>
      </c>
      <c r="L4314" t="str">
        <f>TEXT(shipments[[#This Row],[Shipdate]],"mmmm")</f>
        <v>February</v>
      </c>
      <c r="M4314">
        <f>_xlfn.XLOOKUP(shipments[[#This Row],[PID]],products[PID],products[Cost_per_box],"NA",0)</f>
        <v>5.26</v>
      </c>
      <c r="N4314">
        <f>shipments[[#This Row],[Boxes]]*shipments[[#This Row],[Cost Per Box]]</f>
        <v>1904.12</v>
      </c>
      <c r="O4314">
        <f>shipments[[#This Row],[Sales Amount]]-shipments[[#This Row],[Total Cost]]</f>
        <v>2796.13</v>
      </c>
      <c r="P4314" s="9">
        <f>shipments[[#This Row],[Profit]]/shipments[[#This Row],[Sales Amount]]</f>
        <v>0.59488963353013136</v>
      </c>
    </row>
    <row r="4315" spans="1:16" x14ac:dyDescent="1">
      <c r="A4315" t="s">
        <v>4359</v>
      </c>
      <c r="B4315" t="s">
        <v>8051</v>
      </c>
      <c r="C4315" t="s">
        <v>8010</v>
      </c>
      <c r="D4315" t="s">
        <v>8036</v>
      </c>
      <c r="E4315" s="1">
        <v>45282</v>
      </c>
      <c r="F4315">
        <v>8120.25</v>
      </c>
      <c r="G4315">
        <v>542</v>
      </c>
      <c r="H4315" t="s">
        <v>6</v>
      </c>
      <c r="I4315" t="str">
        <f>_xlfn.XLOOKUP(shipments[[#This Row],[SPID]],people[SPID],people[Sales_person],"NA",0)</f>
        <v>Karlen McCaffrey</v>
      </c>
      <c r="J4315">
        <f>YEAR(shipments[[#This Row],[Shipdate]])</f>
        <v>2023</v>
      </c>
      <c r="K4315">
        <f>MONTH(shipments[[#This Row],[Shipdate]])</f>
        <v>12</v>
      </c>
      <c r="L4315" t="str">
        <f>TEXT(shipments[[#This Row],[Shipdate]],"mmmm")</f>
        <v>December</v>
      </c>
      <c r="M4315">
        <f>_xlfn.XLOOKUP(shipments[[#This Row],[PID]],products[PID],products[Cost_per_box],"NA",0)</f>
        <v>5.26</v>
      </c>
      <c r="N4315">
        <f>shipments[[#This Row],[Boxes]]*shipments[[#This Row],[Cost Per Box]]</f>
        <v>2850.92</v>
      </c>
      <c r="O4315">
        <f>shipments[[#This Row],[Sales Amount]]-shipments[[#This Row],[Total Cost]]</f>
        <v>5269.33</v>
      </c>
      <c r="P4315" s="9">
        <f>shipments[[#This Row],[Profit]]/shipments[[#This Row],[Sales Amount]]</f>
        <v>0.64891228718327632</v>
      </c>
    </row>
    <row r="4316" spans="1:16" x14ac:dyDescent="1">
      <c r="A4316" t="s">
        <v>4360</v>
      </c>
      <c r="B4316" t="s">
        <v>8051</v>
      </c>
      <c r="C4316" t="s">
        <v>8010</v>
      </c>
      <c r="D4316" t="s">
        <v>8037</v>
      </c>
      <c r="E4316" s="1">
        <v>44960</v>
      </c>
      <c r="F4316">
        <v>5937.75</v>
      </c>
      <c r="G4316">
        <v>495</v>
      </c>
      <c r="H4316" t="s">
        <v>6</v>
      </c>
      <c r="I4316" t="str">
        <f>_xlfn.XLOOKUP(shipments[[#This Row],[SPID]],people[SPID],people[Sales_person],"NA",0)</f>
        <v>Karlen McCaffrey</v>
      </c>
      <c r="J4316">
        <f>YEAR(shipments[[#This Row],[Shipdate]])</f>
        <v>2023</v>
      </c>
      <c r="K4316">
        <f>MONTH(shipments[[#This Row],[Shipdate]])</f>
        <v>2</v>
      </c>
      <c r="L4316" t="str">
        <f>TEXT(shipments[[#This Row],[Shipdate]],"mmmm")</f>
        <v>February</v>
      </c>
      <c r="M4316">
        <f>_xlfn.XLOOKUP(shipments[[#This Row],[PID]],products[PID],products[Cost_per_box],"NA",0)</f>
        <v>5.26</v>
      </c>
      <c r="N4316">
        <f>shipments[[#This Row],[Boxes]]*shipments[[#This Row],[Cost Per Box]]</f>
        <v>2603.6999999999998</v>
      </c>
      <c r="O4316">
        <f>shipments[[#This Row],[Sales Amount]]-shipments[[#This Row],[Total Cost]]</f>
        <v>3334.05</v>
      </c>
      <c r="P4316" s="9">
        <f>shipments[[#This Row],[Profit]]/shipments[[#This Row],[Sales Amount]]</f>
        <v>0.56150056839712015</v>
      </c>
    </row>
    <row r="4317" spans="1:16" x14ac:dyDescent="1">
      <c r="A4317" t="s">
        <v>4361</v>
      </c>
      <c r="B4317" t="s">
        <v>8051</v>
      </c>
      <c r="C4317" t="s">
        <v>8012</v>
      </c>
      <c r="D4317" t="s">
        <v>8032</v>
      </c>
      <c r="E4317" s="1">
        <v>44945</v>
      </c>
      <c r="F4317">
        <v>5845.5</v>
      </c>
      <c r="G4317">
        <v>585</v>
      </c>
      <c r="H4317" t="s">
        <v>6</v>
      </c>
      <c r="I4317" t="str">
        <f>_xlfn.XLOOKUP(shipments[[#This Row],[SPID]],people[SPID],people[Sales_person],"NA",0)</f>
        <v>Karlen McCaffrey</v>
      </c>
      <c r="J4317">
        <f>YEAR(shipments[[#This Row],[Shipdate]])</f>
        <v>2023</v>
      </c>
      <c r="K4317">
        <f>MONTH(shipments[[#This Row],[Shipdate]])</f>
        <v>1</v>
      </c>
      <c r="L4317" t="str">
        <f>TEXT(shipments[[#This Row],[Shipdate]],"mmmm")</f>
        <v>January</v>
      </c>
      <c r="M4317">
        <f>_xlfn.XLOOKUP(shipments[[#This Row],[PID]],products[PID],products[Cost_per_box],"NA",0)</f>
        <v>5.15</v>
      </c>
      <c r="N4317">
        <f>shipments[[#This Row],[Boxes]]*shipments[[#This Row],[Cost Per Box]]</f>
        <v>3012.75</v>
      </c>
      <c r="O4317">
        <f>shipments[[#This Row],[Sales Amount]]-shipments[[#This Row],[Total Cost]]</f>
        <v>2832.75</v>
      </c>
      <c r="P4317" s="9">
        <f>shipments[[#This Row],[Profit]]/shipments[[#This Row],[Sales Amount]]</f>
        <v>0.48460354118552734</v>
      </c>
    </row>
    <row r="4318" spans="1:16" x14ac:dyDescent="1">
      <c r="A4318" t="s">
        <v>4362</v>
      </c>
      <c r="B4318" t="s">
        <v>8051</v>
      </c>
      <c r="C4318" t="s">
        <v>8012</v>
      </c>
      <c r="D4318" t="s">
        <v>8037</v>
      </c>
      <c r="E4318" s="1">
        <v>45412</v>
      </c>
      <c r="F4318">
        <v>5256</v>
      </c>
      <c r="G4318">
        <v>405</v>
      </c>
      <c r="H4318" t="s">
        <v>6</v>
      </c>
      <c r="I4318" t="str">
        <f>_xlfn.XLOOKUP(shipments[[#This Row],[SPID]],people[SPID],people[Sales_person],"NA",0)</f>
        <v>Karlen McCaffrey</v>
      </c>
      <c r="J4318">
        <f>YEAR(shipments[[#This Row],[Shipdate]])</f>
        <v>2024</v>
      </c>
      <c r="K4318">
        <f>MONTH(shipments[[#This Row],[Shipdate]])</f>
        <v>4</v>
      </c>
      <c r="L4318" t="str">
        <f>TEXT(shipments[[#This Row],[Shipdate]],"mmmm")</f>
        <v>April</v>
      </c>
      <c r="M4318">
        <f>_xlfn.XLOOKUP(shipments[[#This Row],[PID]],products[PID],products[Cost_per_box],"NA",0)</f>
        <v>5.15</v>
      </c>
      <c r="N4318">
        <f>shipments[[#This Row],[Boxes]]*shipments[[#This Row],[Cost Per Box]]</f>
        <v>2085.75</v>
      </c>
      <c r="O4318">
        <f>shipments[[#This Row],[Sales Amount]]-shipments[[#This Row],[Total Cost]]</f>
        <v>3170.25</v>
      </c>
      <c r="P4318" s="9">
        <f>shipments[[#This Row],[Profit]]/shipments[[#This Row],[Sales Amount]]</f>
        <v>0.60316780821917804</v>
      </c>
    </row>
    <row r="4319" spans="1:16" x14ac:dyDescent="1">
      <c r="A4319" t="s">
        <v>4363</v>
      </c>
      <c r="B4319" t="s">
        <v>8051</v>
      </c>
      <c r="C4319" t="s">
        <v>8013</v>
      </c>
      <c r="D4319" t="s">
        <v>8032</v>
      </c>
      <c r="E4319" s="1">
        <v>45439</v>
      </c>
      <c r="F4319">
        <v>2893.5</v>
      </c>
      <c r="G4319">
        <v>414</v>
      </c>
      <c r="H4319" t="s">
        <v>6</v>
      </c>
      <c r="I4319" t="str">
        <f>_xlfn.XLOOKUP(shipments[[#This Row],[SPID]],people[SPID],people[Sales_person],"NA",0)</f>
        <v>Karlen McCaffrey</v>
      </c>
      <c r="J4319">
        <f>YEAR(shipments[[#This Row],[Shipdate]])</f>
        <v>2024</v>
      </c>
      <c r="K4319">
        <f>MONTH(shipments[[#This Row],[Shipdate]])</f>
        <v>5</v>
      </c>
      <c r="L4319" t="str">
        <f>TEXT(shipments[[#This Row],[Shipdate]],"mmmm")</f>
        <v>May</v>
      </c>
      <c r="M4319">
        <f>_xlfn.XLOOKUP(shipments[[#This Row],[PID]],products[PID],products[Cost_per_box],"NA",0)</f>
        <v>3.85</v>
      </c>
      <c r="N4319">
        <f>shipments[[#This Row],[Boxes]]*shipments[[#This Row],[Cost Per Box]]</f>
        <v>1593.9</v>
      </c>
      <c r="O4319">
        <f>shipments[[#This Row],[Sales Amount]]-shipments[[#This Row],[Total Cost]]</f>
        <v>1299.5999999999999</v>
      </c>
      <c r="P4319" s="9">
        <f>shipments[[#This Row],[Profit]]/shipments[[#This Row],[Sales Amount]]</f>
        <v>0.44914463452566095</v>
      </c>
    </row>
    <row r="4320" spans="1:16" x14ac:dyDescent="1">
      <c r="A4320" t="s">
        <v>4364</v>
      </c>
      <c r="B4320" t="s">
        <v>8051</v>
      </c>
      <c r="C4320" t="s">
        <v>8013</v>
      </c>
      <c r="D4320" t="s">
        <v>8037</v>
      </c>
      <c r="E4320" s="1">
        <v>44957</v>
      </c>
      <c r="F4320">
        <v>4304.25</v>
      </c>
      <c r="G4320">
        <v>539</v>
      </c>
      <c r="H4320" t="s">
        <v>6</v>
      </c>
      <c r="I4320" t="str">
        <f>_xlfn.XLOOKUP(shipments[[#This Row],[SPID]],people[SPID],people[Sales_person],"NA",0)</f>
        <v>Karlen McCaffrey</v>
      </c>
      <c r="J4320">
        <f>YEAR(shipments[[#This Row],[Shipdate]])</f>
        <v>2023</v>
      </c>
      <c r="K4320">
        <f>MONTH(shipments[[#This Row],[Shipdate]])</f>
        <v>1</v>
      </c>
      <c r="L4320" t="str">
        <f>TEXT(shipments[[#This Row],[Shipdate]],"mmmm")</f>
        <v>January</v>
      </c>
      <c r="M4320">
        <f>_xlfn.XLOOKUP(shipments[[#This Row],[PID]],products[PID],products[Cost_per_box],"NA",0)</f>
        <v>3.85</v>
      </c>
      <c r="N4320">
        <f>shipments[[#This Row],[Boxes]]*shipments[[#This Row],[Cost Per Box]]</f>
        <v>2075.15</v>
      </c>
      <c r="O4320">
        <f>shipments[[#This Row],[Sales Amount]]-shipments[[#This Row],[Total Cost]]</f>
        <v>2229.1</v>
      </c>
      <c r="P4320" s="9">
        <f>shipments[[#This Row],[Profit]]/shipments[[#This Row],[Sales Amount]]</f>
        <v>0.51788348725097288</v>
      </c>
    </row>
    <row r="4321" spans="1:16" x14ac:dyDescent="1">
      <c r="A4321" t="s">
        <v>4365</v>
      </c>
      <c r="B4321" t="s">
        <v>8051</v>
      </c>
      <c r="C4321" t="s">
        <v>8013</v>
      </c>
      <c r="D4321" t="s">
        <v>8037</v>
      </c>
      <c r="E4321" s="1">
        <v>44938</v>
      </c>
      <c r="F4321">
        <v>7956</v>
      </c>
      <c r="G4321">
        <v>1326</v>
      </c>
      <c r="H4321" t="s">
        <v>6</v>
      </c>
      <c r="I4321" t="str">
        <f>_xlfn.XLOOKUP(shipments[[#This Row],[SPID]],people[SPID],people[Sales_person],"NA",0)</f>
        <v>Karlen McCaffrey</v>
      </c>
      <c r="J4321">
        <f>YEAR(shipments[[#This Row],[Shipdate]])</f>
        <v>2023</v>
      </c>
      <c r="K4321">
        <f>MONTH(shipments[[#This Row],[Shipdate]])</f>
        <v>1</v>
      </c>
      <c r="L4321" t="str">
        <f>TEXT(shipments[[#This Row],[Shipdate]],"mmmm")</f>
        <v>January</v>
      </c>
      <c r="M4321">
        <f>_xlfn.XLOOKUP(shipments[[#This Row],[PID]],products[PID],products[Cost_per_box],"NA",0)</f>
        <v>3.85</v>
      </c>
      <c r="N4321">
        <f>shipments[[#This Row],[Boxes]]*shipments[[#This Row],[Cost Per Box]]</f>
        <v>5105.1000000000004</v>
      </c>
      <c r="O4321">
        <f>shipments[[#This Row],[Sales Amount]]-shipments[[#This Row],[Total Cost]]</f>
        <v>2850.8999999999996</v>
      </c>
      <c r="P4321" s="9">
        <f>shipments[[#This Row],[Profit]]/shipments[[#This Row],[Sales Amount]]</f>
        <v>0.35833333333333328</v>
      </c>
    </row>
    <row r="4322" spans="1:16" x14ac:dyDescent="1">
      <c r="A4322" t="s">
        <v>4366</v>
      </c>
      <c r="B4322" t="s">
        <v>8051</v>
      </c>
      <c r="C4322" t="s">
        <v>8013</v>
      </c>
      <c r="D4322" t="s">
        <v>8034</v>
      </c>
      <c r="E4322" s="1">
        <v>45532</v>
      </c>
      <c r="F4322">
        <v>4527</v>
      </c>
      <c r="G4322">
        <v>503</v>
      </c>
      <c r="H4322" t="s">
        <v>17</v>
      </c>
      <c r="I4322" t="str">
        <f>_xlfn.XLOOKUP(shipments[[#This Row],[SPID]],people[SPID],people[Sales_person],"NA",0)</f>
        <v>Karlen McCaffrey</v>
      </c>
      <c r="J4322">
        <f>YEAR(shipments[[#This Row],[Shipdate]])</f>
        <v>2024</v>
      </c>
      <c r="K4322">
        <f>MONTH(shipments[[#This Row],[Shipdate]])</f>
        <v>8</v>
      </c>
      <c r="L4322" t="str">
        <f>TEXT(shipments[[#This Row],[Shipdate]],"mmmm")</f>
        <v>August</v>
      </c>
      <c r="M4322">
        <f>_xlfn.XLOOKUP(shipments[[#This Row],[PID]],products[PID],products[Cost_per_box],"NA",0)</f>
        <v>3.85</v>
      </c>
      <c r="N4322">
        <f>shipments[[#This Row],[Boxes]]*shipments[[#This Row],[Cost Per Box]]</f>
        <v>1936.55</v>
      </c>
      <c r="O4322">
        <f>shipments[[#This Row],[Sales Amount]]-shipments[[#This Row],[Total Cost]]</f>
        <v>2590.4499999999998</v>
      </c>
      <c r="P4322" s="9">
        <f>shipments[[#This Row],[Profit]]/shipments[[#This Row],[Sales Amount]]</f>
        <v>0.57222222222222219</v>
      </c>
    </row>
    <row r="4323" spans="1:16" x14ac:dyDescent="1">
      <c r="A4323" t="s">
        <v>4367</v>
      </c>
      <c r="B4323" t="s">
        <v>8051</v>
      </c>
      <c r="C4323" t="s">
        <v>8014</v>
      </c>
      <c r="D4323" t="s">
        <v>8035</v>
      </c>
      <c r="E4323" s="1">
        <v>45499</v>
      </c>
      <c r="F4323">
        <v>8874</v>
      </c>
      <c r="G4323">
        <v>1479</v>
      </c>
      <c r="H4323" t="s">
        <v>17</v>
      </c>
      <c r="I4323" t="str">
        <f>_xlfn.XLOOKUP(shipments[[#This Row],[SPID]],people[SPID],people[Sales_person],"NA",0)</f>
        <v>Karlen McCaffrey</v>
      </c>
      <c r="J4323">
        <f>YEAR(shipments[[#This Row],[Shipdate]])</f>
        <v>2024</v>
      </c>
      <c r="K4323">
        <f>MONTH(shipments[[#This Row],[Shipdate]])</f>
        <v>7</v>
      </c>
      <c r="L4323" t="str">
        <f>TEXT(shipments[[#This Row],[Shipdate]],"mmmm")</f>
        <v>July</v>
      </c>
      <c r="M4323">
        <f>_xlfn.XLOOKUP(shipments[[#This Row],[PID]],products[PID],products[Cost_per_box],"NA",0)</f>
        <v>5.72</v>
      </c>
      <c r="N4323">
        <f>shipments[[#This Row],[Boxes]]*shipments[[#This Row],[Cost Per Box]]</f>
        <v>8459.8799999999992</v>
      </c>
      <c r="O4323">
        <f>shipments[[#This Row],[Sales Amount]]-shipments[[#This Row],[Total Cost]]</f>
        <v>414.1200000000008</v>
      </c>
      <c r="P4323" s="9">
        <f>shipments[[#This Row],[Profit]]/shipments[[#This Row],[Sales Amount]]</f>
        <v>4.6666666666666759E-2</v>
      </c>
    </row>
    <row r="4324" spans="1:16" x14ac:dyDescent="1">
      <c r="A4324" t="s">
        <v>4368</v>
      </c>
      <c r="B4324" t="s">
        <v>8051</v>
      </c>
      <c r="C4324" t="s">
        <v>8014</v>
      </c>
      <c r="D4324" t="s">
        <v>8032</v>
      </c>
      <c r="E4324" s="1">
        <v>45093</v>
      </c>
      <c r="F4324">
        <v>7249.5</v>
      </c>
      <c r="G4324">
        <v>1036</v>
      </c>
      <c r="H4324" t="s">
        <v>6</v>
      </c>
      <c r="I4324" t="str">
        <f>_xlfn.XLOOKUP(shipments[[#This Row],[SPID]],people[SPID],people[Sales_person],"NA",0)</f>
        <v>Karlen McCaffrey</v>
      </c>
      <c r="J4324">
        <f>YEAR(shipments[[#This Row],[Shipdate]])</f>
        <v>2023</v>
      </c>
      <c r="K4324">
        <f>MONTH(shipments[[#This Row],[Shipdate]])</f>
        <v>6</v>
      </c>
      <c r="L4324" t="str">
        <f>TEXT(shipments[[#This Row],[Shipdate]],"mmmm")</f>
        <v>June</v>
      </c>
      <c r="M4324">
        <f>_xlfn.XLOOKUP(shipments[[#This Row],[PID]],products[PID],products[Cost_per_box],"NA",0)</f>
        <v>5.72</v>
      </c>
      <c r="N4324">
        <f>shipments[[#This Row],[Boxes]]*shipments[[#This Row],[Cost Per Box]]</f>
        <v>5925.92</v>
      </c>
      <c r="O4324">
        <f>shipments[[#This Row],[Sales Amount]]-shipments[[#This Row],[Total Cost]]</f>
        <v>1323.58</v>
      </c>
      <c r="P4324" s="9">
        <f>shipments[[#This Row],[Profit]]/shipments[[#This Row],[Sales Amount]]</f>
        <v>0.18257535002413958</v>
      </c>
    </row>
    <row r="4325" spans="1:16" x14ac:dyDescent="1">
      <c r="A4325" t="s">
        <v>4369</v>
      </c>
      <c r="B4325" t="s">
        <v>8051</v>
      </c>
      <c r="C4325" t="s">
        <v>8014</v>
      </c>
      <c r="D4325" t="s">
        <v>8033</v>
      </c>
      <c r="E4325" s="1">
        <v>45184</v>
      </c>
      <c r="F4325">
        <v>4353.75</v>
      </c>
      <c r="G4325">
        <v>484</v>
      </c>
      <c r="H4325" t="s">
        <v>6</v>
      </c>
      <c r="I4325" t="str">
        <f>_xlfn.XLOOKUP(shipments[[#This Row],[SPID]],people[SPID],people[Sales_person],"NA",0)</f>
        <v>Karlen McCaffrey</v>
      </c>
      <c r="J4325">
        <f>YEAR(shipments[[#This Row],[Shipdate]])</f>
        <v>2023</v>
      </c>
      <c r="K4325">
        <f>MONTH(shipments[[#This Row],[Shipdate]])</f>
        <v>9</v>
      </c>
      <c r="L4325" t="str">
        <f>TEXT(shipments[[#This Row],[Shipdate]],"mmmm")</f>
        <v>September</v>
      </c>
      <c r="M4325">
        <f>_xlfn.XLOOKUP(shipments[[#This Row],[PID]],products[PID],products[Cost_per_box],"NA",0)</f>
        <v>5.72</v>
      </c>
      <c r="N4325">
        <f>shipments[[#This Row],[Boxes]]*shipments[[#This Row],[Cost Per Box]]</f>
        <v>2768.48</v>
      </c>
      <c r="O4325">
        <f>shipments[[#This Row],[Sales Amount]]-shipments[[#This Row],[Total Cost]]</f>
        <v>1585.27</v>
      </c>
      <c r="P4325" s="9">
        <f>shipments[[#This Row],[Profit]]/shipments[[#This Row],[Sales Amount]]</f>
        <v>0.36411599196095318</v>
      </c>
    </row>
    <row r="4326" spans="1:16" x14ac:dyDescent="1">
      <c r="A4326" t="s">
        <v>4370</v>
      </c>
      <c r="B4326" t="s">
        <v>8051</v>
      </c>
      <c r="C4326" t="s">
        <v>8014</v>
      </c>
      <c r="D4326" t="s">
        <v>8037</v>
      </c>
      <c r="E4326" s="1">
        <v>45313</v>
      </c>
      <c r="F4326">
        <v>11992.5</v>
      </c>
      <c r="G4326">
        <v>1500</v>
      </c>
      <c r="H4326" t="s">
        <v>6</v>
      </c>
      <c r="I4326" t="str">
        <f>_xlfn.XLOOKUP(shipments[[#This Row],[SPID]],people[SPID],people[Sales_person],"NA",0)</f>
        <v>Karlen McCaffrey</v>
      </c>
      <c r="J4326">
        <f>YEAR(shipments[[#This Row],[Shipdate]])</f>
        <v>2024</v>
      </c>
      <c r="K4326">
        <f>MONTH(shipments[[#This Row],[Shipdate]])</f>
        <v>1</v>
      </c>
      <c r="L4326" t="str">
        <f>TEXT(shipments[[#This Row],[Shipdate]],"mmmm")</f>
        <v>January</v>
      </c>
      <c r="M4326">
        <f>_xlfn.XLOOKUP(shipments[[#This Row],[PID]],products[PID],products[Cost_per_box],"NA",0)</f>
        <v>5.72</v>
      </c>
      <c r="N4326">
        <f>shipments[[#This Row],[Boxes]]*shipments[[#This Row],[Cost Per Box]]</f>
        <v>8580</v>
      </c>
      <c r="O4326">
        <f>shipments[[#This Row],[Sales Amount]]-shipments[[#This Row],[Total Cost]]</f>
        <v>3412.5</v>
      </c>
      <c r="P4326" s="9">
        <f>shipments[[#This Row],[Profit]]/shipments[[#This Row],[Sales Amount]]</f>
        <v>0.28455284552845528</v>
      </c>
    </row>
    <row r="4327" spans="1:16" x14ac:dyDescent="1">
      <c r="A4327" t="s">
        <v>4371</v>
      </c>
      <c r="B4327" t="s">
        <v>8051</v>
      </c>
      <c r="C4327" t="s">
        <v>8015</v>
      </c>
      <c r="D4327" t="s">
        <v>8036</v>
      </c>
      <c r="E4327" s="1">
        <v>45425</v>
      </c>
      <c r="F4327">
        <v>7134.75</v>
      </c>
      <c r="G4327">
        <v>255</v>
      </c>
      <c r="H4327" t="s">
        <v>6</v>
      </c>
      <c r="I4327" t="str">
        <f>_xlfn.XLOOKUP(shipments[[#This Row],[SPID]],people[SPID],people[Sales_person],"NA",0)</f>
        <v>Karlen McCaffrey</v>
      </c>
      <c r="J4327">
        <f>YEAR(shipments[[#This Row],[Shipdate]])</f>
        <v>2024</v>
      </c>
      <c r="K4327">
        <f>MONTH(shipments[[#This Row],[Shipdate]])</f>
        <v>5</v>
      </c>
      <c r="L4327" t="str">
        <f>TEXT(shipments[[#This Row],[Shipdate]],"mmmm")</f>
        <v>May</v>
      </c>
      <c r="M4327">
        <f>_xlfn.XLOOKUP(shipments[[#This Row],[PID]],products[PID],products[Cost_per_box],"NA",0)</f>
        <v>6.31</v>
      </c>
      <c r="N4327">
        <f>shipments[[#This Row],[Boxes]]*shipments[[#This Row],[Cost Per Box]]</f>
        <v>1609.05</v>
      </c>
      <c r="O4327">
        <f>shipments[[#This Row],[Sales Amount]]-shipments[[#This Row],[Total Cost]]</f>
        <v>5525.7</v>
      </c>
      <c r="P4327" s="9">
        <f>shipments[[#This Row],[Profit]]/shipments[[#This Row],[Sales Amount]]</f>
        <v>0.77447703143067381</v>
      </c>
    </row>
    <row r="4328" spans="1:16" x14ac:dyDescent="1">
      <c r="A4328" t="s">
        <v>4372</v>
      </c>
      <c r="B4328" t="s">
        <v>8051</v>
      </c>
      <c r="C4328" t="s">
        <v>8015</v>
      </c>
      <c r="D4328" t="s">
        <v>8037</v>
      </c>
      <c r="E4328" s="1">
        <v>45471</v>
      </c>
      <c r="F4328">
        <v>1626.75</v>
      </c>
      <c r="G4328">
        <v>59</v>
      </c>
      <c r="H4328" t="s">
        <v>6</v>
      </c>
      <c r="I4328" t="str">
        <f>_xlfn.XLOOKUP(shipments[[#This Row],[SPID]],people[SPID],people[Sales_person],"NA",0)</f>
        <v>Karlen McCaffrey</v>
      </c>
      <c r="J4328">
        <f>YEAR(shipments[[#This Row],[Shipdate]])</f>
        <v>2024</v>
      </c>
      <c r="K4328">
        <f>MONTH(shipments[[#This Row],[Shipdate]])</f>
        <v>6</v>
      </c>
      <c r="L4328" t="str">
        <f>TEXT(shipments[[#This Row],[Shipdate]],"mmmm")</f>
        <v>June</v>
      </c>
      <c r="M4328">
        <f>_xlfn.XLOOKUP(shipments[[#This Row],[PID]],products[PID],products[Cost_per_box],"NA",0)</f>
        <v>6.31</v>
      </c>
      <c r="N4328">
        <f>shipments[[#This Row],[Boxes]]*shipments[[#This Row],[Cost Per Box]]</f>
        <v>372.28999999999996</v>
      </c>
      <c r="O4328">
        <f>shipments[[#This Row],[Sales Amount]]-shipments[[#This Row],[Total Cost]]</f>
        <v>1254.46</v>
      </c>
      <c r="P4328" s="9">
        <f>shipments[[#This Row],[Profit]]/shipments[[#This Row],[Sales Amount]]</f>
        <v>0.7711449208544644</v>
      </c>
    </row>
    <row r="4329" spans="1:16" x14ac:dyDescent="1">
      <c r="A4329" t="s">
        <v>4373</v>
      </c>
      <c r="B4329" t="s">
        <v>8051</v>
      </c>
      <c r="C4329" t="s">
        <v>8016</v>
      </c>
      <c r="D4329" t="s">
        <v>8037</v>
      </c>
      <c r="E4329" s="1">
        <v>45300</v>
      </c>
      <c r="F4329">
        <v>6914.25</v>
      </c>
      <c r="G4329">
        <v>266</v>
      </c>
      <c r="H4329" t="s">
        <v>6</v>
      </c>
      <c r="I4329" t="str">
        <f>_xlfn.XLOOKUP(shipments[[#This Row],[SPID]],people[SPID],people[Sales_person],"NA",0)</f>
        <v>Karlen McCaffrey</v>
      </c>
      <c r="J4329">
        <f>YEAR(shipments[[#This Row],[Shipdate]])</f>
        <v>2024</v>
      </c>
      <c r="K4329">
        <f>MONTH(shipments[[#This Row],[Shipdate]])</f>
        <v>1</v>
      </c>
      <c r="L4329" t="str">
        <f>TEXT(shipments[[#This Row],[Shipdate]],"mmmm")</f>
        <v>January</v>
      </c>
      <c r="M4329">
        <f>_xlfn.XLOOKUP(shipments[[#This Row],[PID]],products[PID],products[Cost_per_box],"NA",0)</f>
        <v>9.94</v>
      </c>
      <c r="N4329">
        <f>shipments[[#This Row],[Boxes]]*shipments[[#This Row],[Cost Per Box]]</f>
        <v>2644.04</v>
      </c>
      <c r="O4329">
        <f>shipments[[#This Row],[Sales Amount]]-shipments[[#This Row],[Total Cost]]</f>
        <v>4270.21</v>
      </c>
      <c r="P4329" s="9">
        <f>shipments[[#This Row],[Profit]]/shipments[[#This Row],[Sales Amount]]</f>
        <v>0.61759554543153627</v>
      </c>
    </row>
    <row r="4330" spans="1:16" x14ac:dyDescent="1">
      <c r="A4330" t="s">
        <v>4374</v>
      </c>
      <c r="B4330" t="s">
        <v>8051</v>
      </c>
      <c r="C4330" t="s">
        <v>8017</v>
      </c>
      <c r="D4330" t="s">
        <v>8037</v>
      </c>
      <c r="E4330" s="1">
        <v>45114</v>
      </c>
      <c r="F4330">
        <v>7344</v>
      </c>
      <c r="G4330">
        <v>350</v>
      </c>
      <c r="H4330" t="s">
        <v>6</v>
      </c>
      <c r="I4330" t="str">
        <f>_xlfn.XLOOKUP(shipments[[#This Row],[SPID]],people[SPID],people[Sales_person],"NA",0)</f>
        <v>Karlen McCaffrey</v>
      </c>
      <c r="J4330">
        <f>YEAR(shipments[[#This Row],[Shipdate]])</f>
        <v>2023</v>
      </c>
      <c r="K4330">
        <f>MONTH(shipments[[#This Row],[Shipdate]])</f>
        <v>7</v>
      </c>
      <c r="L4330" t="str">
        <f>TEXT(shipments[[#This Row],[Shipdate]],"mmmm")</f>
        <v>July</v>
      </c>
      <c r="M4330">
        <f>_xlfn.XLOOKUP(shipments[[#This Row],[PID]],products[PID],products[Cost_per_box],"NA",0)</f>
        <v>7.73</v>
      </c>
      <c r="N4330">
        <f>shipments[[#This Row],[Boxes]]*shipments[[#This Row],[Cost Per Box]]</f>
        <v>2705.5</v>
      </c>
      <c r="O4330">
        <f>shipments[[#This Row],[Sales Amount]]-shipments[[#This Row],[Total Cost]]</f>
        <v>4638.5</v>
      </c>
      <c r="P4330" s="9">
        <f>shipments[[#This Row],[Profit]]/shipments[[#This Row],[Sales Amount]]</f>
        <v>0.63160403050108938</v>
      </c>
    </row>
    <row r="4331" spans="1:16" x14ac:dyDescent="1">
      <c r="A4331" t="s">
        <v>4375</v>
      </c>
      <c r="B4331" t="s">
        <v>8051</v>
      </c>
      <c r="C4331" t="s">
        <v>8017</v>
      </c>
      <c r="D4331" t="s">
        <v>8032</v>
      </c>
      <c r="E4331" s="1">
        <v>45117</v>
      </c>
      <c r="F4331">
        <v>10719</v>
      </c>
      <c r="G4331">
        <v>511</v>
      </c>
      <c r="H4331" t="s">
        <v>6</v>
      </c>
      <c r="I4331" t="str">
        <f>_xlfn.XLOOKUP(shipments[[#This Row],[SPID]],people[SPID],people[Sales_person],"NA",0)</f>
        <v>Karlen McCaffrey</v>
      </c>
      <c r="J4331">
        <f>YEAR(shipments[[#This Row],[Shipdate]])</f>
        <v>2023</v>
      </c>
      <c r="K4331">
        <f>MONTH(shipments[[#This Row],[Shipdate]])</f>
        <v>7</v>
      </c>
      <c r="L4331" t="str">
        <f>TEXT(shipments[[#This Row],[Shipdate]],"mmmm")</f>
        <v>July</v>
      </c>
      <c r="M4331">
        <f>_xlfn.XLOOKUP(shipments[[#This Row],[PID]],products[PID],products[Cost_per_box],"NA",0)</f>
        <v>7.73</v>
      </c>
      <c r="N4331">
        <f>shipments[[#This Row],[Boxes]]*shipments[[#This Row],[Cost Per Box]]</f>
        <v>3950.03</v>
      </c>
      <c r="O4331">
        <f>shipments[[#This Row],[Sales Amount]]-shipments[[#This Row],[Total Cost]]</f>
        <v>6768.9699999999993</v>
      </c>
      <c r="P4331" s="9">
        <f>shipments[[#This Row],[Profit]]/shipments[[#This Row],[Sales Amount]]</f>
        <v>0.63149267655564878</v>
      </c>
    </row>
    <row r="4332" spans="1:16" x14ac:dyDescent="1">
      <c r="A4332" t="s">
        <v>4376</v>
      </c>
      <c r="B4332" t="s">
        <v>8051</v>
      </c>
      <c r="C4332" t="s">
        <v>8018</v>
      </c>
      <c r="D4332" t="s">
        <v>8032</v>
      </c>
      <c r="E4332" s="1">
        <v>44959</v>
      </c>
      <c r="F4332">
        <v>1899</v>
      </c>
      <c r="G4332">
        <v>83</v>
      </c>
      <c r="H4332" t="s">
        <v>6</v>
      </c>
      <c r="I4332" t="str">
        <f>_xlfn.XLOOKUP(shipments[[#This Row],[SPID]],people[SPID],people[Sales_person],"NA",0)</f>
        <v>Karlen McCaffrey</v>
      </c>
      <c r="J4332">
        <f>YEAR(shipments[[#This Row],[Shipdate]])</f>
        <v>2023</v>
      </c>
      <c r="K4332">
        <f>MONTH(shipments[[#This Row],[Shipdate]])</f>
        <v>2</v>
      </c>
      <c r="L4332" t="str">
        <f>TEXT(shipments[[#This Row],[Shipdate]],"mmmm")</f>
        <v>February</v>
      </c>
      <c r="M4332">
        <f>_xlfn.XLOOKUP(shipments[[#This Row],[PID]],products[PID],products[Cost_per_box],"NA",0)</f>
        <v>3.68</v>
      </c>
      <c r="N4332">
        <f>shipments[[#This Row],[Boxes]]*shipments[[#This Row],[Cost Per Box]]</f>
        <v>305.44</v>
      </c>
      <c r="O4332">
        <f>shipments[[#This Row],[Sales Amount]]-shipments[[#This Row],[Total Cost]]</f>
        <v>1593.56</v>
      </c>
      <c r="P4332" s="9">
        <f>shipments[[#This Row],[Profit]]/shipments[[#This Row],[Sales Amount]]</f>
        <v>0.83915745129015273</v>
      </c>
    </row>
    <row r="4333" spans="1:16" x14ac:dyDescent="1">
      <c r="A4333" t="s">
        <v>4377</v>
      </c>
      <c r="B4333" t="s">
        <v>8051</v>
      </c>
      <c r="C4333" t="s">
        <v>8018</v>
      </c>
      <c r="D4333" t="s">
        <v>8035</v>
      </c>
      <c r="E4333" s="1">
        <v>45506</v>
      </c>
      <c r="F4333">
        <v>7107.75</v>
      </c>
      <c r="G4333">
        <v>356</v>
      </c>
      <c r="H4333" t="s">
        <v>17</v>
      </c>
      <c r="I4333" t="str">
        <f>_xlfn.XLOOKUP(shipments[[#This Row],[SPID]],people[SPID],people[Sales_person],"NA",0)</f>
        <v>Karlen McCaffrey</v>
      </c>
      <c r="J4333">
        <f>YEAR(shipments[[#This Row],[Shipdate]])</f>
        <v>2024</v>
      </c>
      <c r="K4333">
        <f>MONTH(shipments[[#This Row],[Shipdate]])</f>
        <v>8</v>
      </c>
      <c r="L4333" t="str">
        <f>TEXT(shipments[[#This Row],[Shipdate]],"mmmm")</f>
        <v>August</v>
      </c>
      <c r="M4333">
        <f>_xlfn.XLOOKUP(shipments[[#This Row],[PID]],products[PID],products[Cost_per_box],"NA",0)</f>
        <v>3.68</v>
      </c>
      <c r="N4333">
        <f>shipments[[#This Row],[Boxes]]*shipments[[#This Row],[Cost Per Box]]</f>
        <v>1310.0800000000002</v>
      </c>
      <c r="O4333">
        <f>shipments[[#This Row],[Sales Amount]]-shipments[[#This Row],[Total Cost]]</f>
        <v>5797.67</v>
      </c>
      <c r="P4333" s="9">
        <f>shipments[[#This Row],[Profit]]/shipments[[#This Row],[Sales Amount]]</f>
        <v>0.81568288136189371</v>
      </c>
    </row>
    <row r="4334" spans="1:16" x14ac:dyDescent="1">
      <c r="A4334" t="s">
        <v>4378</v>
      </c>
      <c r="B4334" t="s">
        <v>8051</v>
      </c>
      <c r="C4334" t="s">
        <v>8019</v>
      </c>
      <c r="D4334" t="s">
        <v>8032</v>
      </c>
      <c r="E4334" s="1">
        <v>45174</v>
      </c>
      <c r="F4334">
        <v>2970</v>
      </c>
      <c r="G4334">
        <v>186</v>
      </c>
      <c r="H4334" t="s">
        <v>6</v>
      </c>
      <c r="I4334" t="str">
        <f>_xlfn.XLOOKUP(shipments[[#This Row],[SPID]],people[SPID],people[Sales_person],"NA",0)</f>
        <v>Karlen McCaffrey</v>
      </c>
      <c r="J4334">
        <f>YEAR(shipments[[#This Row],[Shipdate]])</f>
        <v>2023</v>
      </c>
      <c r="K4334">
        <f>MONTH(shipments[[#This Row],[Shipdate]])</f>
        <v>9</v>
      </c>
      <c r="L4334" t="str">
        <f>TEXT(shipments[[#This Row],[Shipdate]],"mmmm")</f>
        <v>September</v>
      </c>
      <c r="M4334">
        <f>_xlfn.XLOOKUP(shipments[[#This Row],[PID]],products[PID],products[Cost_per_box],"NA",0)</f>
        <v>8.2200000000000006</v>
      </c>
      <c r="N4334">
        <f>shipments[[#This Row],[Boxes]]*shipments[[#This Row],[Cost Per Box]]</f>
        <v>1528.92</v>
      </c>
      <c r="O4334">
        <f>shipments[[#This Row],[Sales Amount]]-shipments[[#This Row],[Total Cost]]</f>
        <v>1441.08</v>
      </c>
      <c r="P4334" s="9">
        <f>shipments[[#This Row],[Profit]]/shipments[[#This Row],[Sales Amount]]</f>
        <v>0.48521212121212121</v>
      </c>
    </row>
    <row r="4335" spans="1:16" x14ac:dyDescent="1">
      <c r="A4335" t="s">
        <v>4379</v>
      </c>
      <c r="B4335" t="s">
        <v>8051</v>
      </c>
      <c r="C4335" t="s">
        <v>8019</v>
      </c>
      <c r="D4335" t="s">
        <v>8032</v>
      </c>
      <c r="E4335" s="1">
        <v>45002</v>
      </c>
      <c r="F4335">
        <v>4187.25</v>
      </c>
      <c r="G4335">
        <v>323</v>
      </c>
      <c r="H4335" t="s">
        <v>6</v>
      </c>
      <c r="I4335" t="str">
        <f>_xlfn.XLOOKUP(shipments[[#This Row],[SPID]],people[SPID],people[Sales_person],"NA",0)</f>
        <v>Karlen McCaffrey</v>
      </c>
      <c r="J4335">
        <f>YEAR(shipments[[#This Row],[Shipdate]])</f>
        <v>2023</v>
      </c>
      <c r="K4335">
        <f>MONTH(shipments[[#This Row],[Shipdate]])</f>
        <v>3</v>
      </c>
      <c r="L4335" t="str">
        <f>TEXT(shipments[[#This Row],[Shipdate]],"mmmm")</f>
        <v>March</v>
      </c>
      <c r="M4335">
        <f>_xlfn.XLOOKUP(shipments[[#This Row],[PID]],products[PID],products[Cost_per_box],"NA",0)</f>
        <v>8.2200000000000006</v>
      </c>
      <c r="N4335">
        <f>shipments[[#This Row],[Boxes]]*shipments[[#This Row],[Cost Per Box]]</f>
        <v>2655.0600000000004</v>
      </c>
      <c r="O4335">
        <f>shipments[[#This Row],[Sales Amount]]-shipments[[#This Row],[Total Cost]]</f>
        <v>1532.1899999999996</v>
      </c>
      <c r="P4335" s="9">
        <f>shipments[[#This Row],[Profit]]/shipments[[#This Row],[Sales Amount]]</f>
        <v>0.36591796525165671</v>
      </c>
    </row>
    <row r="4336" spans="1:16" x14ac:dyDescent="1">
      <c r="A4336" t="s">
        <v>4380</v>
      </c>
      <c r="B4336" t="s">
        <v>8051</v>
      </c>
      <c r="C4336" t="s">
        <v>8019</v>
      </c>
      <c r="D4336" t="s">
        <v>8032</v>
      </c>
      <c r="E4336" s="1">
        <v>45282</v>
      </c>
      <c r="F4336">
        <v>15545.25</v>
      </c>
      <c r="G4336">
        <v>972</v>
      </c>
      <c r="H4336" t="s">
        <v>6</v>
      </c>
      <c r="I4336" t="str">
        <f>_xlfn.XLOOKUP(shipments[[#This Row],[SPID]],people[SPID],people[Sales_person],"NA",0)</f>
        <v>Karlen McCaffrey</v>
      </c>
      <c r="J4336">
        <f>YEAR(shipments[[#This Row],[Shipdate]])</f>
        <v>2023</v>
      </c>
      <c r="K4336">
        <f>MONTH(shipments[[#This Row],[Shipdate]])</f>
        <v>12</v>
      </c>
      <c r="L4336" t="str">
        <f>TEXT(shipments[[#This Row],[Shipdate]],"mmmm")</f>
        <v>December</v>
      </c>
      <c r="M4336">
        <f>_xlfn.XLOOKUP(shipments[[#This Row],[PID]],products[PID],products[Cost_per_box],"NA",0)</f>
        <v>8.2200000000000006</v>
      </c>
      <c r="N4336">
        <f>shipments[[#This Row],[Boxes]]*shipments[[#This Row],[Cost Per Box]]</f>
        <v>7989.8400000000011</v>
      </c>
      <c r="O4336">
        <f>shipments[[#This Row],[Sales Amount]]-shipments[[#This Row],[Total Cost]]</f>
        <v>7555.4099999999989</v>
      </c>
      <c r="P4336" s="9">
        <f>shipments[[#This Row],[Profit]]/shipments[[#This Row],[Sales Amount]]</f>
        <v>0.48602692140686055</v>
      </c>
    </row>
    <row r="4337" spans="1:16" x14ac:dyDescent="1">
      <c r="A4337" t="s">
        <v>4381</v>
      </c>
      <c r="B4337" t="s">
        <v>8051</v>
      </c>
      <c r="C4337" t="s">
        <v>8020</v>
      </c>
      <c r="D4337" t="s">
        <v>8037</v>
      </c>
      <c r="E4337" s="1">
        <v>44960</v>
      </c>
      <c r="F4337">
        <v>582.75</v>
      </c>
      <c r="G4337">
        <v>33</v>
      </c>
      <c r="H4337" t="s">
        <v>39</v>
      </c>
      <c r="I4337" t="str">
        <f>_xlfn.XLOOKUP(shipments[[#This Row],[SPID]],people[SPID],people[Sales_person],"NA",0)</f>
        <v>Karlen McCaffrey</v>
      </c>
      <c r="J4337">
        <f>YEAR(shipments[[#This Row],[Shipdate]])</f>
        <v>2023</v>
      </c>
      <c r="K4337">
        <f>MONTH(shipments[[#This Row],[Shipdate]])</f>
        <v>2</v>
      </c>
      <c r="L4337" t="str">
        <f>TEXT(shipments[[#This Row],[Shipdate]],"mmmm")</f>
        <v>February</v>
      </c>
      <c r="M4337">
        <f>_xlfn.XLOOKUP(shipments[[#This Row],[PID]],products[PID],products[Cost_per_box],"NA",0)</f>
        <v>10.23</v>
      </c>
      <c r="N4337">
        <f>shipments[[#This Row],[Boxes]]*shipments[[#This Row],[Cost Per Box]]</f>
        <v>337.59000000000003</v>
      </c>
      <c r="O4337">
        <f>shipments[[#This Row],[Sales Amount]]-shipments[[#This Row],[Total Cost]]</f>
        <v>245.15999999999997</v>
      </c>
      <c r="P4337" s="9">
        <f>shipments[[#This Row],[Profit]]/shipments[[#This Row],[Sales Amount]]</f>
        <v>0.42069498069498062</v>
      </c>
    </row>
    <row r="4338" spans="1:16" x14ac:dyDescent="1">
      <c r="A4338" t="s">
        <v>4382</v>
      </c>
      <c r="B4338" t="s">
        <v>8051</v>
      </c>
      <c r="C4338" t="s">
        <v>8021</v>
      </c>
      <c r="D4338" t="s">
        <v>8032</v>
      </c>
      <c r="E4338" s="1">
        <v>45386</v>
      </c>
      <c r="F4338">
        <v>11954.25</v>
      </c>
      <c r="G4338">
        <v>854</v>
      </c>
      <c r="H4338" t="s">
        <v>6</v>
      </c>
      <c r="I4338" t="str">
        <f>_xlfn.XLOOKUP(shipments[[#This Row],[SPID]],people[SPID],people[Sales_person],"NA",0)</f>
        <v>Karlen McCaffrey</v>
      </c>
      <c r="J4338">
        <f>YEAR(shipments[[#This Row],[Shipdate]])</f>
        <v>2024</v>
      </c>
      <c r="K4338">
        <f>MONTH(shipments[[#This Row],[Shipdate]])</f>
        <v>4</v>
      </c>
      <c r="L4338" t="str">
        <f>TEXT(shipments[[#This Row],[Shipdate]],"mmmm")</f>
        <v>April</v>
      </c>
      <c r="M4338">
        <f>_xlfn.XLOOKUP(shipments[[#This Row],[PID]],products[PID],products[Cost_per_box],"NA",0)</f>
        <v>4.74</v>
      </c>
      <c r="N4338">
        <f>shipments[[#This Row],[Boxes]]*shipments[[#This Row],[Cost Per Box]]</f>
        <v>4047.96</v>
      </c>
      <c r="O4338">
        <f>shipments[[#This Row],[Sales Amount]]-shipments[[#This Row],[Total Cost]]</f>
        <v>7906.29</v>
      </c>
      <c r="P4338" s="9">
        <f>shipments[[#This Row],[Profit]]/shipments[[#This Row],[Sales Amount]]</f>
        <v>0.66137900746596401</v>
      </c>
    </row>
    <row r="4339" spans="1:16" x14ac:dyDescent="1">
      <c r="A4339" t="s">
        <v>4383</v>
      </c>
      <c r="B4339" t="s">
        <v>8051</v>
      </c>
      <c r="C4339" t="s">
        <v>8021</v>
      </c>
      <c r="D4339" t="s">
        <v>8033</v>
      </c>
      <c r="E4339" s="1">
        <v>45345</v>
      </c>
      <c r="F4339">
        <v>6477.75</v>
      </c>
      <c r="G4339">
        <v>405</v>
      </c>
      <c r="H4339" t="s">
        <v>6</v>
      </c>
      <c r="I4339" t="str">
        <f>_xlfn.XLOOKUP(shipments[[#This Row],[SPID]],people[SPID],people[Sales_person],"NA",0)</f>
        <v>Karlen McCaffrey</v>
      </c>
      <c r="J4339">
        <f>YEAR(shipments[[#This Row],[Shipdate]])</f>
        <v>2024</v>
      </c>
      <c r="K4339">
        <f>MONTH(shipments[[#This Row],[Shipdate]])</f>
        <v>2</v>
      </c>
      <c r="L4339" t="str">
        <f>TEXT(shipments[[#This Row],[Shipdate]],"mmmm")</f>
        <v>February</v>
      </c>
      <c r="M4339">
        <f>_xlfn.XLOOKUP(shipments[[#This Row],[PID]],products[PID],products[Cost_per_box],"NA",0)</f>
        <v>4.74</v>
      </c>
      <c r="N4339">
        <f>shipments[[#This Row],[Boxes]]*shipments[[#This Row],[Cost Per Box]]</f>
        <v>1919.7</v>
      </c>
      <c r="O4339">
        <f>shipments[[#This Row],[Sales Amount]]-shipments[[#This Row],[Total Cost]]</f>
        <v>4558.05</v>
      </c>
      <c r="P4339" s="9">
        <f>shipments[[#This Row],[Profit]]/shipments[[#This Row],[Sales Amount]]</f>
        <v>0.70364709968739148</v>
      </c>
    </row>
    <row r="4340" spans="1:16" x14ac:dyDescent="1">
      <c r="A4340" t="s">
        <v>4384</v>
      </c>
      <c r="B4340" t="s">
        <v>8051</v>
      </c>
      <c r="C4340" t="s">
        <v>8022</v>
      </c>
      <c r="D4340" t="s">
        <v>8032</v>
      </c>
      <c r="E4340" s="1">
        <v>45317</v>
      </c>
      <c r="F4340">
        <v>8052.75</v>
      </c>
      <c r="G4340">
        <v>1151</v>
      </c>
      <c r="H4340" t="s">
        <v>6</v>
      </c>
      <c r="I4340" t="str">
        <f>_xlfn.XLOOKUP(shipments[[#This Row],[SPID]],people[SPID],people[Sales_person],"NA",0)</f>
        <v>Karlen McCaffrey</v>
      </c>
      <c r="J4340">
        <f>YEAR(shipments[[#This Row],[Shipdate]])</f>
        <v>2024</v>
      </c>
      <c r="K4340">
        <f>MONTH(shipments[[#This Row],[Shipdate]])</f>
        <v>1</v>
      </c>
      <c r="L4340" t="str">
        <f>TEXT(shipments[[#This Row],[Shipdate]],"mmmm")</f>
        <v>January</v>
      </c>
      <c r="M4340">
        <f>_xlfn.XLOOKUP(shipments[[#This Row],[PID]],products[PID],products[Cost_per_box],"NA",0)</f>
        <v>10.51</v>
      </c>
      <c r="N4340">
        <f>shipments[[#This Row],[Boxes]]*shipments[[#This Row],[Cost Per Box]]</f>
        <v>12097.01</v>
      </c>
      <c r="O4340">
        <f>shipments[[#This Row],[Sales Amount]]-shipments[[#This Row],[Total Cost]]</f>
        <v>-4044.26</v>
      </c>
      <c r="P4340" s="9">
        <f>shipments[[#This Row],[Profit]]/shipments[[#This Row],[Sales Amount]]</f>
        <v>-0.50222098041041885</v>
      </c>
    </row>
    <row r="4341" spans="1:16" x14ac:dyDescent="1">
      <c r="A4341" t="s">
        <v>4385</v>
      </c>
      <c r="B4341" t="s">
        <v>8051</v>
      </c>
      <c r="C4341" t="s">
        <v>8022</v>
      </c>
      <c r="D4341" t="s">
        <v>8032</v>
      </c>
      <c r="E4341" s="1">
        <v>45526</v>
      </c>
      <c r="F4341">
        <v>677.25</v>
      </c>
      <c r="G4341">
        <v>85</v>
      </c>
      <c r="H4341" t="s">
        <v>17</v>
      </c>
      <c r="I4341" t="str">
        <f>_xlfn.XLOOKUP(shipments[[#This Row],[SPID]],people[SPID],people[Sales_person],"NA",0)</f>
        <v>Karlen McCaffrey</v>
      </c>
      <c r="J4341">
        <f>YEAR(shipments[[#This Row],[Shipdate]])</f>
        <v>2024</v>
      </c>
      <c r="K4341">
        <f>MONTH(shipments[[#This Row],[Shipdate]])</f>
        <v>8</v>
      </c>
      <c r="L4341" t="str">
        <f>TEXT(shipments[[#This Row],[Shipdate]],"mmmm")</f>
        <v>August</v>
      </c>
      <c r="M4341">
        <f>_xlfn.XLOOKUP(shipments[[#This Row],[PID]],products[PID],products[Cost_per_box],"NA",0)</f>
        <v>10.51</v>
      </c>
      <c r="N4341">
        <f>shipments[[#This Row],[Boxes]]*shipments[[#This Row],[Cost Per Box]]</f>
        <v>893.35</v>
      </c>
      <c r="O4341">
        <f>shipments[[#This Row],[Sales Amount]]-shipments[[#This Row],[Total Cost]]</f>
        <v>-216.10000000000002</v>
      </c>
      <c r="P4341" s="9">
        <f>shipments[[#This Row],[Profit]]/shipments[[#This Row],[Sales Amount]]</f>
        <v>-0.31908453303802142</v>
      </c>
    </row>
    <row r="4342" spans="1:16" x14ac:dyDescent="1">
      <c r="A4342" t="s">
        <v>4386</v>
      </c>
      <c r="B4342" t="s">
        <v>8051</v>
      </c>
      <c r="C4342" t="s">
        <v>8022</v>
      </c>
      <c r="D4342" t="s">
        <v>8035</v>
      </c>
      <c r="E4342" s="1">
        <v>45209</v>
      </c>
      <c r="F4342">
        <v>4023</v>
      </c>
      <c r="G4342">
        <v>671</v>
      </c>
      <c r="H4342" t="s">
        <v>6</v>
      </c>
      <c r="I4342" t="str">
        <f>_xlfn.XLOOKUP(shipments[[#This Row],[SPID]],people[SPID],people[Sales_person],"NA",0)</f>
        <v>Karlen McCaffrey</v>
      </c>
      <c r="J4342">
        <f>YEAR(shipments[[#This Row],[Shipdate]])</f>
        <v>2023</v>
      </c>
      <c r="K4342">
        <f>MONTH(shipments[[#This Row],[Shipdate]])</f>
        <v>10</v>
      </c>
      <c r="L4342" t="str">
        <f>TEXT(shipments[[#This Row],[Shipdate]],"mmmm")</f>
        <v>October</v>
      </c>
      <c r="M4342">
        <f>_xlfn.XLOOKUP(shipments[[#This Row],[PID]],products[PID],products[Cost_per_box],"NA",0)</f>
        <v>10.51</v>
      </c>
      <c r="N4342">
        <f>shipments[[#This Row],[Boxes]]*shipments[[#This Row],[Cost Per Box]]</f>
        <v>7052.21</v>
      </c>
      <c r="O4342">
        <f>shipments[[#This Row],[Sales Amount]]-shipments[[#This Row],[Total Cost]]</f>
        <v>-3029.21</v>
      </c>
      <c r="P4342" s="9">
        <f>shipments[[#This Row],[Profit]]/shipments[[#This Row],[Sales Amount]]</f>
        <v>-0.75297290579169773</v>
      </c>
    </row>
    <row r="4343" spans="1:16" x14ac:dyDescent="1">
      <c r="A4343" t="s">
        <v>4387</v>
      </c>
      <c r="B4343" t="s">
        <v>8051</v>
      </c>
      <c r="C4343" t="s">
        <v>8023</v>
      </c>
      <c r="D4343" t="s">
        <v>8037</v>
      </c>
      <c r="E4343" s="1">
        <v>45211</v>
      </c>
      <c r="F4343">
        <v>4799.25</v>
      </c>
      <c r="G4343">
        <v>283</v>
      </c>
      <c r="H4343" t="s">
        <v>6</v>
      </c>
      <c r="I4343" t="str">
        <f>_xlfn.XLOOKUP(shipments[[#This Row],[SPID]],people[SPID],people[Sales_person],"NA",0)</f>
        <v>Karlen McCaffrey</v>
      </c>
      <c r="J4343">
        <f>YEAR(shipments[[#This Row],[Shipdate]])</f>
        <v>2023</v>
      </c>
      <c r="K4343">
        <f>MONTH(shipments[[#This Row],[Shipdate]])</f>
        <v>10</v>
      </c>
      <c r="L4343" t="str">
        <f>TEXT(shipments[[#This Row],[Shipdate]],"mmmm")</f>
        <v>October</v>
      </c>
      <c r="M4343">
        <f>_xlfn.XLOOKUP(shipments[[#This Row],[PID]],products[PID],products[Cost_per_box],"NA",0)</f>
        <v>6.43</v>
      </c>
      <c r="N4343">
        <f>shipments[[#This Row],[Boxes]]*shipments[[#This Row],[Cost Per Box]]</f>
        <v>1819.6899999999998</v>
      </c>
      <c r="O4343">
        <f>shipments[[#This Row],[Sales Amount]]-shipments[[#This Row],[Total Cost]]</f>
        <v>2979.5600000000004</v>
      </c>
      <c r="P4343" s="9">
        <f>shipments[[#This Row],[Profit]]/shipments[[#This Row],[Sales Amount]]</f>
        <v>0.62083867270927762</v>
      </c>
    </row>
    <row r="4344" spans="1:16" x14ac:dyDescent="1">
      <c r="A4344" t="s">
        <v>4388</v>
      </c>
      <c r="B4344" t="s">
        <v>8051</v>
      </c>
      <c r="C4344" t="s">
        <v>8023</v>
      </c>
      <c r="D4344" t="s">
        <v>8037</v>
      </c>
      <c r="E4344" s="1">
        <v>45154</v>
      </c>
      <c r="F4344">
        <v>3881.25</v>
      </c>
      <c r="G4344">
        <v>278</v>
      </c>
      <c r="H4344" t="s">
        <v>6</v>
      </c>
      <c r="I4344" t="str">
        <f>_xlfn.XLOOKUP(shipments[[#This Row],[SPID]],people[SPID],people[Sales_person],"NA",0)</f>
        <v>Karlen McCaffrey</v>
      </c>
      <c r="J4344">
        <f>YEAR(shipments[[#This Row],[Shipdate]])</f>
        <v>2023</v>
      </c>
      <c r="K4344">
        <f>MONTH(shipments[[#This Row],[Shipdate]])</f>
        <v>8</v>
      </c>
      <c r="L4344" t="str">
        <f>TEXT(shipments[[#This Row],[Shipdate]],"mmmm")</f>
        <v>August</v>
      </c>
      <c r="M4344">
        <f>_xlfn.XLOOKUP(shipments[[#This Row],[PID]],products[PID],products[Cost_per_box],"NA",0)</f>
        <v>6.43</v>
      </c>
      <c r="N4344">
        <f>shipments[[#This Row],[Boxes]]*shipments[[#This Row],[Cost Per Box]]</f>
        <v>1787.54</v>
      </c>
      <c r="O4344">
        <f>shipments[[#This Row],[Sales Amount]]-shipments[[#This Row],[Total Cost]]</f>
        <v>2093.71</v>
      </c>
      <c r="P4344" s="9">
        <f>shipments[[#This Row],[Profit]]/shipments[[#This Row],[Sales Amount]]</f>
        <v>0.53944219001610305</v>
      </c>
    </row>
    <row r="4345" spans="1:16" x14ac:dyDescent="1">
      <c r="A4345" t="s">
        <v>4389</v>
      </c>
      <c r="B4345" t="s">
        <v>8051</v>
      </c>
      <c r="C4345" t="s">
        <v>8024</v>
      </c>
      <c r="D4345" t="s">
        <v>8033</v>
      </c>
      <c r="E4345" s="1">
        <v>45352</v>
      </c>
      <c r="F4345">
        <v>6684.75</v>
      </c>
      <c r="G4345">
        <v>394</v>
      </c>
      <c r="H4345" t="s">
        <v>6</v>
      </c>
      <c r="I4345" t="str">
        <f>_xlfn.XLOOKUP(shipments[[#This Row],[SPID]],people[SPID],people[Sales_person],"NA",0)</f>
        <v>Karlen McCaffrey</v>
      </c>
      <c r="J4345">
        <f>YEAR(shipments[[#This Row],[Shipdate]])</f>
        <v>2024</v>
      </c>
      <c r="K4345">
        <f>MONTH(shipments[[#This Row],[Shipdate]])</f>
        <v>3</v>
      </c>
      <c r="L4345" t="str">
        <f>TEXT(shipments[[#This Row],[Shipdate]],"mmmm")</f>
        <v>March</v>
      </c>
      <c r="M4345">
        <f>_xlfn.XLOOKUP(shipments[[#This Row],[PID]],products[PID],products[Cost_per_box],"NA",0)</f>
        <v>12.41</v>
      </c>
      <c r="N4345">
        <f>shipments[[#This Row],[Boxes]]*shipments[[#This Row],[Cost Per Box]]</f>
        <v>4889.54</v>
      </c>
      <c r="O4345">
        <f>shipments[[#This Row],[Sales Amount]]-shipments[[#This Row],[Total Cost]]</f>
        <v>1795.21</v>
      </c>
      <c r="P4345" s="9">
        <f>shipments[[#This Row],[Profit]]/shipments[[#This Row],[Sales Amount]]</f>
        <v>0.26855304985227568</v>
      </c>
    </row>
    <row r="4346" spans="1:16" x14ac:dyDescent="1">
      <c r="A4346" t="s">
        <v>4390</v>
      </c>
      <c r="B4346" t="s">
        <v>8051</v>
      </c>
      <c r="C4346" t="s">
        <v>8024</v>
      </c>
      <c r="D4346" t="s">
        <v>8036</v>
      </c>
      <c r="E4346" s="1">
        <v>45331</v>
      </c>
      <c r="F4346">
        <v>7940.25</v>
      </c>
      <c r="G4346">
        <v>418</v>
      </c>
      <c r="H4346" t="s">
        <v>6</v>
      </c>
      <c r="I4346" t="str">
        <f>_xlfn.XLOOKUP(shipments[[#This Row],[SPID]],people[SPID],people[Sales_person],"NA",0)</f>
        <v>Karlen McCaffrey</v>
      </c>
      <c r="J4346">
        <f>YEAR(shipments[[#This Row],[Shipdate]])</f>
        <v>2024</v>
      </c>
      <c r="K4346">
        <f>MONTH(shipments[[#This Row],[Shipdate]])</f>
        <v>2</v>
      </c>
      <c r="L4346" t="str">
        <f>TEXT(shipments[[#This Row],[Shipdate]],"mmmm")</f>
        <v>February</v>
      </c>
      <c r="M4346">
        <f>_xlfn.XLOOKUP(shipments[[#This Row],[PID]],products[PID],products[Cost_per_box],"NA",0)</f>
        <v>12.41</v>
      </c>
      <c r="N4346">
        <f>shipments[[#This Row],[Boxes]]*shipments[[#This Row],[Cost Per Box]]</f>
        <v>5187.38</v>
      </c>
      <c r="O4346">
        <f>shipments[[#This Row],[Sales Amount]]-shipments[[#This Row],[Total Cost]]</f>
        <v>2752.87</v>
      </c>
      <c r="P4346" s="9">
        <f>shipments[[#This Row],[Profit]]/shipments[[#This Row],[Sales Amount]]</f>
        <v>0.34669815182141617</v>
      </c>
    </row>
    <row r="4347" spans="1:16" x14ac:dyDescent="1">
      <c r="A4347" t="s">
        <v>4391</v>
      </c>
      <c r="B4347" t="s">
        <v>8051</v>
      </c>
      <c r="C4347" t="s">
        <v>8025</v>
      </c>
      <c r="D4347" t="s">
        <v>8033</v>
      </c>
      <c r="E4347" s="1">
        <v>45540</v>
      </c>
      <c r="F4347">
        <v>2022.75</v>
      </c>
      <c r="G4347">
        <v>145</v>
      </c>
      <c r="H4347" t="s">
        <v>25</v>
      </c>
      <c r="I4347" t="str">
        <f>_xlfn.XLOOKUP(shipments[[#This Row],[SPID]],people[SPID],people[Sales_person],"NA",0)</f>
        <v>Karlen McCaffrey</v>
      </c>
      <c r="J4347">
        <f>YEAR(shipments[[#This Row],[Shipdate]])</f>
        <v>2024</v>
      </c>
      <c r="K4347">
        <f>MONTH(shipments[[#This Row],[Shipdate]])</f>
        <v>9</v>
      </c>
      <c r="L4347" t="str">
        <f>TEXT(shipments[[#This Row],[Shipdate]],"mmmm")</f>
        <v>September</v>
      </c>
      <c r="M4347">
        <f>_xlfn.XLOOKUP(shipments[[#This Row],[PID]],products[PID],products[Cost_per_box],"NA",0)</f>
        <v>9.57</v>
      </c>
      <c r="N4347">
        <f>shipments[[#This Row],[Boxes]]*shipments[[#This Row],[Cost Per Box]]</f>
        <v>1387.65</v>
      </c>
      <c r="O4347">
        <f>shipments[[#This Row],[Sales Amount]]-shipments[[#This Row],[Total Cost]]</f>
        <v>635.09999999999991</v>
      </c>
      <c r="P4347" s="9">
        <f>shipments[[#This Row],[Profit]]/shipments[[#This Row],[Sales Amount]]</f>
        <v>0.31397849462365585</v>
      </c>
    </row>
    <row r="4348" spans="1:16" x14ac:dyDescent="1">
      <c r="A4348" t="s">
        <v>4392</v>
      </c>
      <c r="B4348" t="s">
        <v>8051</v>
      </c>
      <c r="C4348" t="s">
        <v>8025</v>
      </c>
      <c r="D4348" t="s">
        <v>8034</v>
      </c>
      <c r="E4348" s="1">
        <v>45530</v>
      </c>
      <c r="F4348">
        <v>4542.75</v>
      </c>
      <c r="G4348">
        <v>284</v>
      </c>
      <c r="H4348" t="s">
        <v>39</v>
      </c>
      <c r="I4348" t="str">
        <f>_xlfn.XLOOKUP(shipments[[#This Row],[SPID]],people[SPID],people[Sales_person],"NA",0)</f>
        <v>Karlen McCaffrey</v>
      </c>
      <c r="J4348">
        <f>YEAR(shipments[[#This Row],[Shipdate]])</f>
        <v>2024</v>
      </c>
      <c r="K4348">
        <f>MONTH(shipments[[#This Row],[Shipdate]])</f>
        <v>8</v>
      </c>
      <c r="L4348" t="str">
        <f>TEXT(shipments[[#This Row],[Shipdate]],"mmmm")</f>
        <v>August</v>
      </c>
      <c r="M4348">
        <f>_xlfn.XLOOKUP(shipments[[#This Row],[PID]],products[PID],products[Cost_per_box],"NA",0)</f>
        <v>9.57</v>
      </c>
      <c r="N4348">
        <f>shipments[[#This Row],[Boxes]]*shipments[[#This Row],[Cost Per Box]]</f>
        <v>2717.88</v>
      </c>
      <c r="O4348">
        <f>shipments[[#This Row],[Sales Amount]]-shipments[[#This Row],[Total Cost]]</f>
        <v>1824.87</v>
      </c>
      <c r="P4348" s="9">
        <f>shipments[[#This Row],[Profit]]/shipments[[#This Row],[Sales Amount]]</f>
        <v>0.40171041769853061</v>
      </c>
    </row>
    <row r="4349" spans="1:16" x14ac:dyDescent="1">
      <c r="A4349" t="s">
        <v>4393</v>
      </c>
      <c r="B4349" t="s">
        <v>8051</v>
      </c>
      <c r="C4349" t="s">
        <v>8026</v>
      </c>
      <c r="D4349" t="s">
        <v>8032</v>
      </c>
      <c r="E4349" s="1">
        <v>45562</v>
      </c>
      <c r="F4349">
        <v>2580.75</v>
      </c>
      <c r="G4349">
        <v>287</v>
      </c>
      <c r="H4349" t="s">
        <v>25</v>
      </c>
      <c r="I4349" t="str">
        <f>_xlfn.XLOOKUP(shipments[[#This Row],[SPID]],people[SPID],people[Sales_person],"NA",0)</f>
        <v>Karlen McCaffrey</v>
      </c>
      <c r="J4349">
        <f>YEAR(shipments[[#This Row],[Shipdate]])</f>
        <v>2024</v>
      </c>
      <c r="K4349">
        <f>MONTH(shipments[[#This Row],[Shipdate]])</f>
        <v>9</v>
      </c>
      <c r="L4349" t="str">
        <f>TEXT(shipments[[#This Row],[Shipdate]],"mmmm")</f>
        <v>September</v>
      </c>
      <c r="M4349">
        <f>_xlfn.XLOOKUP(shipments[[#This Row],[PID]],products[PID],products[Cost_per_box],"NA",0)</f>
        <v>8.43</v>
      </c>
      <c r="N4349">
        <f>shipments[[#This Row],[Boxes]]*shipments[[#This Row],[Cost Per Box]]</f>
        <v>2419.41</v>
      </c>
      <c r="O4349">
        <f>shipments[[#This Row],[Sales Amount]]-shipments[[#This Row],[Total Cost]]</f>
        <v>161.34000000000015</v>
      </c>
      <c r="P4349" s="9">
        <f>shipments[[#This Row],[Profit]]/shipments[[#This Row],[Sales Amount]]</f>
        <v>6.2516710258645802E-2</v>
      </c>
    </row>
    <row r="4350" spans="1:16" x14ac:dyDescent="1">
      <c r="A4350" t="s">
        <v>4394</v>
      </c>
      <c r="B4350" t="s">
        <v>8051</v>
      </c>
      <c r="C4350" t="s">
        <v>8026</v>
      </c>
      <c r="D4350" t="s">
        <v>8036</v>
      </c>
      <c r="E4350" s="1">
        <v>45273</v>
      </c>
      <c r="F4350">
        <v>3096</v>
      </c>
      <c r="G4350">
        <v>310</v>
      </c>
      <c r="H4350" t="s">
        <v>6</v>
      </c>
      <c r="I4350" t="str">
        <f>_xlfn.XLOOKUP(shipments[[#This Row],[SPID]],people[SPID],people[Sales_person],"NA",0)</f>
        <v>Karlen McCaffrey</v>
      </c>
      <c r="J4350">
        <f>YEAR(shipments[[#This Row],[Shipdate]])</f>
        <v>2023</v>
      </c>
      <c r="K4350">
        <f>MONTH(shipments[[#This Row],[Shipdate]])</f>
        <v>12</v>
      </c>
      <c r="L4350" t="str">
        <f>TEXT(shipments[[#This Row],[Shipdate]],"mmmm")</f>
        <v>December</v>
      </c>
      <c r="M4350">
        <f>_xlfn.XLOOKUP(shipments[[#This Row],[PID]],products[PID],products[Cost_per_box],"NA",0)</f>
        <v>8.43</v>
      </c>
      <c r="N4350">
        <f>shipments[[#This Row],[Boxes]]*shipments[[#This Row],[Cost Per Box]]</f>
        <v>2613.2999999999997</v>
      </c>
      <c r="O4350">
        <f>shipments[[#This Row],[Sales Amount]]-shipments[[#This Row],[Total Cost]]</f>
        <v>482.70000000000027</v>
      </c>
      <c r="P4350" s="9">
        <f>shipments[[#This Row],[Profit]]/shipments[[#This Row],[Sales Amount]]</f>
        <v>0.15591085271317839</v>
      </c>
    </row>
    <row r="4351" spans="1:16" x14ac:dyDescent="1">
      <c r="A4351" t="s">
        <v>4395</v>
      </c>
      <c r="B4351" t="s">
        <v>8051</v>
      </c>
      <c r="C4351" t="s">
        <v>8027</v>
      </c>
      <c r="D4351" t="s">
        <v>8032</v>
      </c>
      <c r="E4351" s="1">
        <v>45078</v>
      </c>
      <c r="F4351">
        <v>1415.25</v>
      </c>
      <c r="G4351">
        <v>177</v>
      </c>
      <c r="H4351" t="s">
        <v>6</v>
      </c>
      <c r="I4351" t="str">
        <f>_xlfn.XLOOKUP(shipments[[#This Row],[SPID]],people[SPID],people[Sales_person],"NA",0)</f>
        <v>Karlen McCaffrey</v>
      </c>
      <c r="J4351">
        <f>YEAR(shipments[[#This Row],[Shipdate]])</f>
        <v>2023</v>
      </c>
      <c r="K4351">
        <f>MONTH(shipments[[#This Row],[Shipdate]])</f>
        <v>6</v>
      </c>
      <c r="L4351" t="str">
        <f>TEXT(shipments[[#This Row],[Shipdate]],"mmmm")</f>
        <v>June</v>
      </c>
      <c r="M4351">
        <f>_xlfn.XLOOKUP(shipments[[#This Row],[PID]],products[PID],products[Cost_per_box],"NA",0)</f>
        <v>6.8</v>
      </c>
      <c r="N4351">
        <f>shipments[[#This Row],[Boxes]]*shipments[[#This Row],[Cost Per Box]]</f>
        <v>1203.5999999999999</v>
      </c>
      <c r="O4351">
        <f>shipments[[#This Row],[Sales Amount]]-shipments[[#This Row],[Total Cost]]</f>
        <v>211.65000000000009</v>
      </c>
      <c r="P4351" s="9">
        <f>shipments[[#This Row],[Profit]]/shipments[[#This Row],[Sales Amount]]</f>
        <v>0.1495495495495496</v>
      </c>
    </row>
    <row r="4352" spans="1:16" x14ac:dyDescent="1">
      <c r="A4352" t="s">
        <v>4396</v>
      </c>
      <c r="B4352" t="s">
        <v>8051</v>
      </c>
      <c r="C4352" t="s">
        <v>8027</v>
      </c>
      <c r="D4352" t="s">
        <v>8033</v>
      </c>
      <c r="E4352" s="1">
        <v>45474</v>
      </c>
      <c r="F4352">
        <v>1766.25</v>
      </c>
      <c r="G4352">
        <v>221</v>
      </c>
      <c r="H4352" t="s">
        <v>17</v>
      </c>
      <c r="I4352" t="str">
        <f>_xlfn.XLOOKUP(shipments[[#This Row],[SPID]],people[SPID],people[Sales_person],"NA",0)</f>
        <v>Karlen McCaffrey</v>
      </c>
      <c r="J4352">
        <f>YEAR(shipments[[#This Row],[Shipdate]])</f>
        <v>2024</v>
      </c>
      <c r="K4352">
        <f>MONTH(shipments[[#This Row],[Shipdate]])</f>
        <v>7</v>
      </c>
      <c r="L4352" t="str">
        <f>TEXT(shipments[[#This Row],[Shipdate]],"mmmm")</f>
        <v>July</v>
      </c>
      <c r="M4352">
        <f>_xlfn.XLOOKUP(shipments[[#This Row],[PID]],products[PID],products[Cost_per_box],"NA",0)</f>
        <v>6.8</v>
      </c>
      <c r="N4352">
        <f>shipments[[#This Row],[Boxes]]*shipments[[#This Row],[Cost Per Box]]</f>
        <v>1502.8</v>
      </c>
      <c r="O4352">
        <f>shipments[[#This Row],[Sales Amount]]-shipments[[#This Row],[Total Cost]]</f>
        <v>263.45000000000005</v>
      </c>
      <c r="P4352" s="9">
        <f>shipments[[#This Row],[Profit]]/shipments[[#This Row],[Sales Amount]]</f>
        <v>0.14915782024062282</v>
      </c>
    </row>
    <row r="4353" spans="1:16" x14ac:dyDescent="1">
      <c r="A4353" t="s">
        <v>4397</v>
      </c>
      <c r="B4353" t="s">
        <v>8051</v>
      </c>
      <c r="C4353" t="s">
        <v>8027</v>
      </c>
      <c r="D4353" t="s">
        <v>8033</v>
      </c>
      <c r="E4353" s="1">
        <v>45126</v>
      </c>
      <c r="F4353">
        <v>598.5</v>
      </c>
      <c r="G4353">
        <v>86</v>
      </c>
      <c r="H4353" t="s">
        <v>6</v>
      </c>
      <c r="I4353" t="str">
        <f>_xlfn.XLOOKUP(shipments[[#This Row],[SPID]],people[SPID],people[Sales_person],"NA",0)</f>
        <v>Karlen McCaffrey</v>
      </c>
      <c r="J4353">
        <f>YEAR(shipments[[#This Row],[Shipdate]])</f>
        <v>2023</v>
      </c>
      <c r="K4353">
        <f>MONTH(shipments[[#This Row],[Shipdate]])</f>
        <v>7</v>
      </c>
      <c r="L4353" t="str">
        <f>TEXT(shipments[[#This Row],[Shipdate]],"mmmm")</f>
        <v>July</v>
      </c>
      <c r="M4353">
        <f>_xlfn.XLOOKUP(shipments[[#This Row],[PID]],products[PID],products[Cost_per_box],"NA",0)</f>
        <v>6.8</v>
      </c>
      <c r="N4353">
        <f>shipments[[#This Row],[Boxes]]*shipments[[#This Row],[Cost Per Box]]</f>
        <v>584.79999999999995</v>
      </c>
      <c r="O4353">
        <f>shipments[[#This Row],[Sales Amount]]-shipments[[#This Row],[Total Cost]]</f>
        <v>13.700000000000045</v>
      </c>
      <c r="P4353" s="9">
        <f>shipments[[#This Row],[Profit]]/shipments[[#This Row],[Sales Amount]]</f>
        <v>2.2890559732665072E-2</v>
      </c>
    </row>
    <row r="4354" spans="1:16" x14ac:dyDescent="1">
      <c r="A4354" t="s">
        <v>4398</v>
      </c>
      <c r="B4354" t="s">
        <v>8051</v>
      </c>
      <c r="C4354" t="s">
        <v>8027</v>
      </c>
      <c r="D4354" t="s">
        <v>8037</v>
      </c>
      <c r="E4354" s="1">
        <v>45428</v>
      </c>
      <c r="F4354">
        <v>5208.75</v>
      </c>
      <c r="G4354">
        <v>745</v>
      </c>
      <c r="H4354" t="s">
        <v>6</v>
      </c>
      <c r="I4354" t="str">
        <f>_xlfn.XLOOKUP(shipments[[#This Row],[SPID]],people[SPID],people[Sales_person],"NA",0)</f>
        <v>Karlen McCaffrey</v>
      </c>
      <c r="J4354">
        <f>YEAR(shipments[[#This Row],[Shipdate]])</f>
        <v>2024</v>
      </c>
      <c r="K4354">
        <f>MONTH(shipments[[#This Row],[Shipdate]])</f>
        <v>5</v>
      </c>
      <c r="L4354" t="str">
        <f>TEXT(shipments[[#This Row],[Shipdate]],"mmmm")</f>
        <v>May</v>
      </c>
      <c r="M4354">
        <f>_xlfn.XLOOKUP(shipments[[#This Row],[PID]],products[PID],products[Cost_per_box],"NA",0)</f>
        <v>6.8</v>
      </c>
      <c r="N4354">
        <f>shipments[[#This Row],[Boxes]]*shipments[[#This Row],[Cost Per Box]]</f>
        <v>5066</v>
      </c>
      <c r="O4354">
        <f>shipments[[#This Row],[Sales Amount]]-shipments[[#This Row],[Total Cost]]</f>
        <v>142.75</v>
      </c>
      <c r="P4354" s="9">
        <f>shipments[[#This Row],[Profit]]/shipments[[#This Row],[Sales Amount]]</f>
        <v>2.7405807535397168E-2</v>
      </c>
    </row>
    <row r="4355" spans="1:16" x14ac:dyDescent="1">
      <c r="A4355" t="s">
        <v>4399</v>
      </c>
      <c r="B4355" t="s">
        <v>8051</v>
      </c>
      <c r="C4355" t="s">
        <v>8027</v>
      </c>
      <c r="D4355" t="s">
        <v>8032</v>
      </c>
      <c r="E4355" s="1">
        <v>45208</v>
      </c>
      <c r="F4355">
        <v>21557.25</v>
      </c>
      <c r="G4355">
        <v>3080</v>
      </c>
      <c r="H4355" t="s">
        <v>6</v>
      </c>
      <c r="I4355" t="str">
        <f>_xlfn.XLOOKUP(shipments[[#This Row],[SPID]],people[SPID],people[Sales_person],"NA",0)</f>
        <v>Karlen McCaffrey</v>
      </c>
      <c r="J4355">
        <f>YEAR(shipments[[#This Row],[Shipdate]])</f>
        <v>2023</v>
      </c>
      <c r="K4355">
        <f>MONTH(shipments[[#This Row],[Shipdate]])</f>
        <v>10</v>
      </c>
      <c r="L4355" t="str">
        <f>TEXT(shipments[[#This Row],[Shipdate]],"mmmm")</f>
        <v>October</v>
      </c>
      <c r="M4355">
        <f>_xlfn.XLOOKUP(shipments[[#This Row],[PID]],products[PID],products[Cost_per_box],"NA",0)</f>
        <v>6.8</v>
      </c>
      <c r="N4355">
        <f>shipments[[#This Row],[Boxes]]*shipments[[#This Row],[Cost Per Box]]</f>
        <v>20944</v>
      </c>
      <c r="O4355">
        <f>shipments[[#This Row],[Sales Amount]]-shipments[[#This Row],[Total Cost]]</f>
        <v>613.25</v>
      </c>
      <c r="P4355" s="9">
        <f>shipments[[#This Row],[Profit]]/shipments[[#This Row],[Sales Amount]]</f>
        <v>2.8447506059446358E-2</v>
      </c>
    </row>
    <row r="4356" spans="1:16" x14ac:dyDescent="1">
      <c r="A4356" t="s">
        <v>4400</v>
      </c>
      <c r="B4356" t="s">
        <v>8051</v>
      </c>
      <c r="C4356" t="s">
        <v>8028</v>
      </c>
      <c r="D4356" t="s">
        <v>8037</v>
      </c>
      <c r="E4356" s="1">
        <v>44979</v>
      </c>
      <c r="F4356">
        <v>7767</v>
      </c>
      <c r="G4356">
        <v>268</v>
      </c>
      <c r="H4356" t="s">
        <v>6</v>
      </c>
      <c r="I4356" t="str">
        <f>_xlfn.XLOOKUP(shipments[[#This Row],[SPID]],people[SPID],people[Sales_person],"NA",0)</f>
        <v>Karlen McCaffrey</v>
      </c>
      <c r="J4356">
        <f>YEAR(shipments[[#This Row],[Shipdate]])</f>
        <v>2023</v>
      </c>
      <c r="K4356">
        <f>MONTH(shipments[[#This Row],[Shipdate]])</f>
        <v>2</v>
      </c>
      <c r="L4356" t="str">
        <f>TEXT(shipments[[#This Row],[Shipdate]],"mmmm")</f>
        <v>February</v>
      </c>
      <c r="M4356">
        <f>_xlfn.XLOOKUP(shipments[[#This Row],[PID]],products[PID],products[Cost_per_box],"NA",0)</f>
        <v>5.04</v>
      </c>
      <c r="N4356">
        <f>shipments[[#This Row],[Boxes]]*shipments[[#This Row],[Cost Per Box]]</f>
        <v>1350.72</v>
      </c>
      <c r="O4356">
        <f>shipments[[#This Row],[Sales Amount]]-shipments[[#This Row],[Total Cost]]</f>
        <v>6416.28</v>
      </c>
      <c r="P4356" s="9">
        <f>shipments[[#This Row],[Profit]]/shipments[[#This Row],[Sales Amount]]</f>
        <v>0.82609501738122826</v>
      </c>
    </row>
    <row r="4357" spans="1:16" x14ac:dyDescent="1">
      <c r="A4357" t="s">
        <v>4401</v>
      </c>
      <c r="B4357" t="s">
        <v>8051</v>
      </c>
      <c r="C4357" t="s">
        <v>8028</v>
      </c>
      <c r="D4357" t="s">
        <v>8032</v>
      </c>
      <c r="E4357" s="1">
        <v>45184</v>
      </c>
      <c r="F4357">
        <v>2544.75</v>
      </c>
      <c r="G4357">
        <v>102</v>
      </c>
      <c r="H4357" t="s">
        <v>6</v>
      </c>
      <c r="I4357" t="str">
        <f>_xlfn.XLOOKUP(shipments[[#This Row],[SPID]],people[SPID],people[Sales_person],"NA",0)</f>
        <v>Karlen McCaffrey</v>
      </c>
      <c r="J4357">
        <f>YEAR(shipments[[#This Row],[Shipdate]])</f>
        <v>2023</v>
      </c>
      <c r="K4357">
        <f>MONTH(shipments[[#This Row],[Shipdate]])</f>
        <v>9</v>
      </c>
      <c r="L4357" t="str">
        <f>TEXT(shipments[[#This Row],[Shipdate]],"mmmm")</f>
        <v>September</v>
      </c>
      <c r="M4357">
        <f>_xlfn.XLOOKUP(shipments[[#This Row],[PID]],products[PID],products[Cost_per_box],"NA",0)</f>
        <v>5.04</v>
      </c>
      <c r="N4357">
        <f>shipments[[#This Row],[Boxes]]*shipments[[#This Row],[Cost Per Box]]</f>
        <v>514.08000000000004</v>
      </c>
      <c r="O4357">
        <f>shipments[[#This Row],[Sales Amount]]-shipments[[#This Row],[Total Cost]]</f>
        <v>2030.67</v>
      </c>
      <c r="P4357" s="9">
        <f>shipments[[#This Row],[Profit]]/shipments[[#This Row],[Sales Amount]]</f>
        <v>0.79798408488063666</v>
      </c>
    </row>
    <row r="4358" spans="1:16" x14ac:dyDescent="1">
      <c r="A4358" t="s">
        <v>4402</v>
      </c>
      <c r="B4358" t="s">
        <v>8051</v>
      </c>
      <c r="C4358" t="s">
        <v>8028</v>
      </c>
      <c r="D4358" t="s">
        <v>8037</v>
      </c>
      <c r="E4358" s="1">
        <v>45561</v>
      </c>
      <c r="F4358">
        <v>3818.25</v>
      </c>
      <c r="G4358">
        <v>153</v>
      </c>
      <c r="H4358" t="s">
        <v>25</v>
      </c>
      <c r="I4358" t="str">
        <f>_xlfn.XLOOKUP(shipments[[#This Row],[SPID]],people[SPID],people[Sales_person],"NA",0)</f>
        <v>Karlen McCaffrey</v>
      </c>
      <c r="J4358">
        <f>YEAR(shipments[[#This Row],[Shipdate]])</f>
        <v>2024</v>
      </c>
      <c r="K4358">
        <f>MONTH(shipments[[#This Row],[Shipdate]])</f>
        <v>9</v>
      </c>
      <c r="L4358" t="str">
        <f>TEXT(shipments[[#This Row],[Shipdate]],"mmmm")</f>
        <v>September</v>
      </c>
      <c r="M4358">
        <f>_xlfn.XLOOKUP(shipments[[#This Row],[PID]],products[PID],products[Cost_per_box],"NA",0)</f>
        <v>5.04</v>
      </c>
      <c r="N4358">
        <f>shipments[[#This Row],[Boxes]]*shipments[[#This Row],[Cost Per Box]]</f>
        <v>771.12</v>
      </c>
      <c r="O4358">
        <f>shipments[[#This Row],[Sales Amount]]-shipments[[#This Row],[Total Cost]]</f>
        <v>3047.13</v>
      </c>
      <c r="P4358" s="9">
        <f>shipments[[#This Row],[Profit]]/shipments[[#This Row],[Sales Amount]]</f>
        <v>0.79804360636417204</v>
      </c>
    </row>
    <row r="4359" spans="1:16" x14ac:dyDescent="1">
      <c r="A4359" t="s">
        <v>4403</v>
      </c>
      <c r="B4359" t="s">
        <v>8051</v>
      </c>
      <c r="C4359" t="s">
        <v>8028</v>
      </c>
      <c r="D4359" t="s">
        <v>8033</v>
      </c>
      <c r="E4359" s="1">
        <v>45062</v>
      </c>
      <c r="F4359">
        <v>330.75</v>
      </c>
      <c r="G4359">
        <v>12</v>
      </c>
      <c r="H4359" t="s">
        <v>6</v>
      </c>
      <c r="I4359" t="str">
        <f>_xlfn.XLOOKUP(shipments[[#This Row],[SPID]],people[SPID],people[Sales_person],"NA",0)</f>
        <v>Karlen McCaffrey</v>
      </c>
      <c r="J4359">
        <f>YEAR(shipments[[#This Row],[Shipdate]])</f>
        <v>2023</v>
      </c>
      <c r="K4359">
        <f>MONTH(shipments[[#This Row],[Shipdate]])</f>
        <v>5</v>
      </c>
      <c r="L4359" t="str">
        <f>TEXT(shipments[[#This Row],[Shipdate]],"mmmm")</f>
        <v>May</v>
      </c>
      <c r="M4359">
        <f>_xlfn.XLOOKUP(shipments[[#This Row],[PID]],products[PID],products[Cost_per_box],"NA",0)</f>
        <v>5.04</v>
      </c>
      <c r="N4359">
        <f>shipments[[#This Row],[Boxes]]*shipments[[#This Row],[Cost Per Box]]</f>
        <v>60.480000000000004</v>
      </c>
      <c r="O4359">
        <f>shipments[[#This Row],[Sales Amount]]-shipments[[#This Row],[Total Cost]]</f>
        <v>270.27</v>
      </c>
      <c r="P4359" s="9">
        <f>shipments[[#This Row],[Profit]]/shipments[[#This Row],[Sales Amount]]</f>
        <v>0.81714285714285706</v>
      </c>
    </row>
    <row r="4360" spans="1:16" x14ac:dyDescent="1">
      <c r="A4360" t="s">
        <v>4404</v>
      </c>
      <c r="B4360" t="s">
        <v>8051</v>
      </c>
      <c r="C4360" t="s">
        <v>8029</v>
      </c>
      <c r="D4360" t="s">
        <v>8034</v>
      </c>
      <c r="E4360" s="1">
        <v>45268</v>
      </c>
      <c r="F4360">
        <v>4626</v>
      </c>
      <c r="G4360">
        <v>386</v>
      </c>
      <c r="H4360" t="s">
        <v>6</v>
      </c>
      <c r="I4360" t="str">
        <f>_xlfn.XLOOKUP(shipments[[#This Row],[SPID]],people[SPID],people[Sales_person],"NA",0)</f>
        <v>Karlen McCaffrey</v>
      </c>
      <c r="J4360">
        <f>YEAR(shipments[[#This Row],[Shipdate]])</f>
        <v>2023</v>
      </c>
      <c r="K4360">
        <f>MONTH(shipments[[#This Row],[Shipdate]])</f>
        <v>12</v>
      </c>
      <c r="L4360" t="str">
        <f>TEXT(shipments[[#This Row],[Shipdate]],"mmmm")</f>
        <v>December</v>
      </c>
      <c r="M4360">
        <f>_xlfn.XLOOKUP(shipments[[#This Row],[PID]],products[PID],products[Cost_per_box],"NA",0)</f>
        <v>2.76</v>
      </c>
      <c r="N4360">
        <f>shipments[[#This Row],[Boxes]]*shipments[[#This Row],[Cost Per Box]]</f>
        <v>1065.3599999999999</v>
      </c>
      <c r="O4360">
        <f>shipments[[#This Row],[Sales Amount]]-shipments[[#This Row],[Total Cost]]</f>
        <v>3560.6400000000003</v>
      </c>
      <c r="P4360" s="9">
        <f>shipments[[#This Row],[Profit]]/shipments[[#This Row],[Sales Amount]]</f>
        <v>0.76970168612191969</v>
      </c>
    </row>
    <row r="4361" spans="1:16" x14ac:dyDescent="1">
      <c r="A4361" t="s">
        <v>4405</v>
      </c>
      <c r="B4361" t="s">
        <v>8051</v>
      </c>
      <c r="C4361" t="s">
        <v>8030</v>
      </c>
      <c r="D4361" t="s">
        <v>8036</v>
      </c>
      <c r="E4361" s="1">
        <v>45468</v>
      </c>
      <c r="F4361">
        <v>4207.5</v>
      </c>
      <c r="G4361">
        <v>468</v>
      </c>
      <c r="H4361" t="s">
        <v>6</v>
      </c>
      <c r="I4361" t="str">
        <f>_xlfn.XLOOKUP(shipments[[#This Row],[SPID]],people[SPID],people[Sales_person],"NA",0)</f>
        <v>Karlen McCaffrey</v>
      </c>
      <c r="J4361">
        <f>YEAR(shipments[[#This Row],[Shipdate]])</f>
        <v>2024</v>
      </c>
      <c r="K4361">
        <f>MONTH(shipments[[#This Row],[Shipdate]])</f>
        <v>6</v>
      </c>
      <c r="L4361" t="str">
        <f>TEXT(shipments[[#This Row],[Shipdate]],"mmmm")</f>
        <v>June</v>
      </c>
      <c r="M4361">
        <f>_xlfn.XLOOKUP(shipments[[#This Row],[PID]],products[PID],products[Cost_per_box],"NA",0)</f>
        <v>3.32</v>
      </c>
      <c r="N4361">
        <f>shipments[[#This Row],[Boxes]]*shipments[[#This Row],[Cost Per Box]]</f>
        <v>1553.76</v>
      </c>
      <c r="O4361">
        <f>shipments[[#This Row],[Sales Amount]]-shipments[[#This Row],[Total Cost]]</f>
        <v>2653.74</v>
      </c>
      <c r="P4361" s="9">
        <f>shipments[[#This Row],[Profit]]/shipments[[#This Row],[Sales Amount]]</f>
        <v>0.6307165775401069</v>
      </c>
    </row>
    <row r="4362" spans="1:16" x14ac:dyDescent="1">
      <c r="A4362" t="s">
        <v>4406</v>
      </c>
      <c r="B4362" t="s">
        <v>8051</v>
      </c>
      <c r="C4362" t="s">
        <v>8030</v>
      </c>
      <c r="D4362" t="s">
        <v>8033</v>
      </c>
      <c r="E4362" s="1">
        <v>45422</v>
      </c>
      <c r="F4362">
        <v>12105</v>
      </c>
      <c r="G4362">
        <v>1101</v>
      </c>
      <c r="H4362" t="s">
        <v>6</v>
      </c>
      <c r="I4362" t="str">
        <f>_xlfn.XLOOKUP(shipments[[#This Row],[SPID]],people[SPID],people[Sales_person],"NA",0)</f>
        <v>Karlen McCaffrey</v>
      </c>
      <c r="J4362">
        <f>YEAR(shipments[[#This Row],[Shipdate]])</f>
        <v>2024</v>
      </c>
      <c r="K4362">
        <f>MONTH(shipments[[#This Row],[Shipdate]])</f>
        <v>5</v>
      </c>
      <c r="L4362" t="str">
        <f>TEXT(shipments[[#This Row],[Shipdate]],"mmmm")</f>
        <v>May</v>
      </c>
      <c r="M4362">
        <f>_xlfn.XLOOKUP(shipments[[#This Row],[PID]],products[PID],products[Cost_per_box],"NA",0)</f>
        <v>3.32</v>
      </c>
      <c r="N4362">
        <f>shipments[[#This Row],[Boxes]]*shipments[[#This Row],[Cost Per Box]]</f>
        <v>3655.3199999999997</v>
      </c>
      <c r="O4362">
        <f>shipments[[#This Row],[Sales Amount]]-shipments[[#This Row],[Total Cost]]</f>
        <v>8449.68</v>
      </c>
      <c r="P4362" s="9">
        <f>shipments[[#This Row],[Profit]]/shipments[[#This Row],[Sales Amount]]</f>
        <v>0.69803221809169769</v>
      </c>
    </row>
    <row r="4363" spans="1:16" x14ac:dyDescent="1">
      <c r="A4363" t="s">
        <v>4407</v>
      </c>
      <c r="B4363" t="s">
        <v>8051</v>
      </c>
      <c r="C4363" t="s">
        <v>8030</v>
      </c>
      <c r="D4363" t="s">
        <v>8033</v>
      </c>
      <c r="E4363" s="1">
        <v>45467</v>
      </c>
      <c r="F4363">
        <v>2452.5</v>
      </c>
      <c r="G4363">
        <v>351</v>
      </c>
      <c r="H4363" t="s">
        <v>6</v>
      </c>
      <c r="I4363" t="str">
        <f>_xlfn.XLOOKUP(shipments[[#This Row],[SPID]],people[SPID],people[Sales_person],"NA",0)</f>
        <v>Karlen McCaffrey</v>
      </c>
      <c r="J4363">
        <f>YEAR(shipments[[#This Row],[Shipdate]])</f>
        <v>2024</v>
      </c>
      <c r="K4363">
        <f>MONTH(shipments[[#This Row],[Shipdate]])</f>
        <v>6</v>
      </c>
      <c r="L4363" t="str">
        <f>TEXT(shipments[[#This Row],[Shipdate]],"mmmm")</f>
        <v>June</v>
      </c>
      <c r="M4363">
        <f>_xlfn.XLOOKUP(shipments[[#This Row],[PID]],products[PID],products[Cost_per_box],"NA",0)</f>
        <v>3.32</v>
      </c>
      <c r="N4363">
        <f>shipments[[#This Row],[Boxes]]*shipments[[#This Row],[Cost Per Box]]</f>
        <v>1165.32</v>
      </c>
      <c r="O4363">
        <f>shipments[[#This Row],[Sales Amount]]-shipments[[#This Row],[Total Cost]]</f>
        <v>1287.18</v>
      </c>
      <c r="P4363" s="9">
        <f>shipments[[#This Row],[Profit]]/shipments[[#This Row],[Sales Amount]]</f>
        <v>0.52484403669724777</v>
      </c>
    </row>
    <row r="4364" spans="1:16" x14ac:dyDescent="1">
      <c r="A4364" t="s">
        <v>4408</v>
      </c>
      <c r="B4364" t="s">
        <v>8051</v>
      </c>
      <c r="C4364" t="s">
        <v>8031</v>
      </c>
      <c r="D4364" t="s">
        <v>8037</v>
      </c>
      <c r="E4364" s="1">
        <v>45532</v>
      </c>
      <c r="F4364">
        <v>9587.25</v>
      </c>
      <c r="G4364">
        <v>436</v>
      </c>
      <c r="H4364" t="s">
        <v>17</v>
      </c>
      <c r="I4364" t="str">
        <f>_xlfn.XLOOKUP(shipments[[#This Row],[SPID]],people[SPID],people[Sales_person],"NA",0)</f>
        <v>Karlen McCaffrey</v>
      </c>
      <c r="J4364">
        <f>YEAR(shipments[[#This Row],[Shipdate]])</f>
        <v>2024</v>
      </c>
      <c r="K4364">
        <f>MONTH(shipments[[#This Row],[Shipdate]])</f>
        <v>8</v>
      </c>
      <c r="L4364" t="str">
        <f>TEXT(shipments[[#This Row],[Shipdate]],"mmmm")</f>
        <v>August</v>
      </c>
      <c r="M4364">
        <f>_xlfn.XLOOKUP(shipments[[#This Row],[PID]],products[PID],products[Cost_per_box],"NA",0)</f>
        <v>2.65</v>
      </c>
      <c r="N4364">
        <f>shipments[[#This Row],[Boxes]]*shipments[[#This Row],[Cost Per Box]]</f>
        <v>1155.3999999999999</v>
      </c>
      <c r="O4364">
        <f>shipments[[#This Row],[Sales Amount]]-shipments[[#This Row],[Total Cost]]</f>
        <v>8431.85</v>
      </c>
      <c r="P4364" s="9">
        <f>shipments[[#This Row],[Profit]]/shipments[[#This Row],[Sales Amount]]</f>
        <v>0.87948577537875827</v>
      </c>
    </row>
    <row r="4365" spans="1:16" x14ac:dyDescent="1">
      <c r="A4365" t="s">
        <v>4409</v>
      </c>
      <c r="B4365" t="s">
        <v>8051</v>
      </c>
      <c r="C4365" t="s">
        <v>8031</v>
      </c>
      <c r="D4365" t="s">
        <v>8037</v>
      </c>
      <c r="E4365" s="1">
        <v>45286</v>
      </c>
      <c r="F4365">
        <v>5703.75</v>
      </c>
      <c r="G4365">
        <v>272</v>
      </c>
      <c r="H4365" t="s">
        <v>6</v>
      </c>
      <c r="I4365" t="str">
        <f>_xlfn.XLOOKUP(shipments[[#This Row],[SPID]],people[SPID],people[Sales_person],"NA",0)</f>
        <v>Karlen McCaffrey</v>
      </c>
      <c r="J4365">
        <f>YEAR(shipments[[#This Row],[Shipdate]])</f>
        <v>2023</v>
      </c>
      <c r="K4365">
        <f>MONTH(shipments[[#This Row],[Shipdate]])</f>
        <v>12</v>
      </c>
      <c r="L4365" t="str">
        <f>TEXT(shipments[[#This Row],[Shipdate]],"mmmm")</f>
        <v>December</v>
      </c>
      <c r="M4365">
        <f>_xlfn.XLOOKUP(shipments[[#This Row],[PID]],products[PID],products[Cost_per_box],"NA",0)</f>
        <v>2.65</v>
      </c>
      <c r="N4365">
        <f>shipments[[#This Row],[Boxes]]*shipments[[#This Row],[Cost Per Box]]</f>
        <v>720.8</v>
      </c>
      <c r="O4365">
        <f>shipments[[#This Row],[Sales Amount]]-shipments[[#This Row],[Total Cost]]</f>
        <v>4982.95</v>
      </c>
      <c r="P4365" s="9">
        <f>shipments[[#This Row],[Profit]]/shipments[[#This Row],[Sales Amount]]</f>
        <v>0.8736269997808459</v>
      </c>
    </row>
    <row r="4366" spans="1:16" x14ac:dyDescent="1">
      <c r="A4366" t="s">
        <v>4410</v>
      </c>
      <c r="B4366" t="s">
        <v>8051</v>
      </c>
      <c r="C4366" t="s">
        <v>8031</v>
      </c>
      <c r="D4366" t="s">
        <v>8037</v>
      </c>
      <c r="E4366" s="1">
        <v>44956</v>
      </c>
      <c r="F4366">
        <v>1239.75</v>
      </c>
      <c r="G4366">
        <v>69</v>
      </c>
      <c r="H4366" t="s">
        <v>39</v>
      </c>
      <c r="I4366" t="str">
        <f>_xlfn.XLOOKUP(shipments[[#This Row],[SPID]],people[SPID],people[Sales_person],"NA",0)</f>
        <v>Karlen McCaffrey</v>
      </c>
      <c r="J4366">
        <f>YEAR(shipments[[#This Row],[Shipdate]])</f>
        <v>2023</v>
      </c>
      <c r="K4366">
        <f>MONTH(shipments[[#This Row],[Shipdate]])</f>
        <v>1</v>
      </c>
      <c r="L4366" t="str">
        <f>TEXT(shipments[[#This Row],[Shipdate]],"mmmm")</f>
        <v>January</v>
      </c>
      <c r="M4366">
        <f>_xlfn.XLOOKUP(shipments[[#This Row],[PID]],products[PID],products[Cost_per_box],"NA",0)</f>
        <v>2.65</v>
      </c>
      <c r="N4366">
        <f>shipments[[#This Row],[Boxes]]*shipments[[#This Row],[Cost Per Box]]</f>
        <v>182.85</v>
      </c>
      <c r="O4366">
        <f>shipments[[#This Row],[Sales Amount]]-shipments[[#This Row],[Total Cost]]</f>
        <v>1056.9000000000001</v>
      </c>
      <c r="P4366" s="9">
        <f>shipments[[#This Row],[Profit]]/shipments[[#This Row],[Sales Amount]]</f>
        <v>0.85251058681185732</v>
      </c>
    </row>
    <row r="4367" spans="1:16" x14ac:dyDescent="1">
      <c r="A4367" t="s">
        <v>4411</v>
      </c>
      <c r="B4367" t="s">
        <v>8051</v>
      </c>
      <c r="C4367" t="s">
        <v>8010</v>
      </c>
      <c r="D4367" t="s">
        <v>8032</v>
      </c>
      <c r="E4367" s="1">
        <v>44967</v>
      </c>
      <c r="F4367">
        <v>6417</v>
      </c>
      <c r="G4367">
        <v>459</v>
      </c>
      <c r="H4367" t="s">
        <v>6</v>
      </c>
      <c r="I4367" t="str">
        <f>_xlfn.XLOOKUP(shipments[[#This Row],[SPID]],people[SPID],people[Sales_person],"NA",0)</f>
        <v>Karlen McCaffrey</v>
      </c>
      <c r="J4367">
        <f>YEAR(shipments[[#This Row],[Shipdate]])</f>
        <v>2023</v>
      </c>
      <c r="K4367">
        <f>MONTH(shipments[[#This Row],[Shipdate]])</f>
        <v>2</v>
      </c>
      <c r="L4367" t="str">
        <f>TEXT(shipments[[#This Row],[Shipdate]],"mmmm")</f>
        <v>February</v>
      </c>
      <c r="M4367">
        <f>_xlfn.XLOOKUP(shipments[[#This Row],[PID]],products[PID],products[Cost_per_box],"NA",0)</f>
        <v>5.26</v>
      </c>
      <c r="N4367">
        <f>shipments[[#This Row],[Boxes]]*shipments[[#This Row],[Cost Per Box]]</f>
        <v>2414.3399999999997</v>
      </c>
      <c r="O4367">
        <f>shipments[[#This Row],[Sales Amount]]-shipments[[#This Row],[Total Cost]]</f>
        <v>4002.6600000000003</v>
      </c>
      <c r="P4367" s="9">
        <f>shipments[[#This Row],[Profit]]/shipments[[#This Row],[Sales Amount]]</f>
        <v>0.62375876577840117</v>
      </c>
    </row>
    <row r="4368" spans="1:16" x14ac:dyDescent="1">
      <c r="A4368" t="s">
        <v>4412</v>
      </c>
      <c r="B4368" t="s">
        <v>8051</v>
      </c>
      <c r="C4368" t="s">
        <v>8010</v>
      </c>
      <c r="D4368" t="s">
        <v>8033</v>
      </c>
      <c r="E4368" s="1">
        <v>45518</v>
      </c>
      <c r="F4368">
        <v>9405</v>
      </c>
      <c r="G4368">
        <v>724</v>
      </c>
      <c r="H4368" t="s">
        <v>17</v>
      </c>
      <c r="I4368" t="str">
        <f>_xlfn.XLOOKUP(shipments[[#This Row],[SPID]],people[SPID],people[Sales_person],"NA",0)</f>
        <v>Karlen McCaffrey</v>
      </c>
      <c r="J4368">
        <f>YEAR(shipments[[#This Row],[Shipdate]])</f>
        <v>2024</v>
      </c>
      <c r="K4368">
        <f>MONTH(shipments[[#This Row],[Shipdate]])</f>
        <v>8</v>
      </c>
      <c r="L4368" t="str">
        <f>TEXT(shipments[[#This Row],[Shipdate]],"mmmm")</f>
        <v>August</v>
      </c>
      <c r="M4368">
        <f>_xlfn.XLOOKUP(shipments[[#This Row],[PID]],products[PID],products[Cost_per_box],"NA",0)</f>
        <v>5.26</v>
      </c>
      <c r="N4368">
        <f>shipments[[#This Row],[Boxes]]*shipments[[#This Row],[Cost Per Box]]</f>
        <v>3808.24</v>
      </c>
      <c r="O4368">
        <f>shipments[[#This Row],[Sales Amount]]-shipments[[#This Row],[Total Cost]]</f>
        <v>5596.76</v>
      </c>
      <c r="P4368" s="9">
        <f>shipments[[#This Row],[Profit]]/shipments[[#This Row],[Sales Amount]]</f>
        <v>0.59508346624136099</v>
      </c>
    </row>
    <row r="4369" spans="1:16" x14ac:dyDescent="1">
      <c r="A4369" t="s">
        <v>4413</v>
      </c>
      <c r="B4369" t="s">
        <v>8051</v>
      </c>
      <c r="C4369" t="s">
        <v>8010</v>
      </c>
      <c r="D4369" t="s">
        <v>8037</v>
      </c>
      <c r="E4369" s="1">
        <v>45223</v>
      </c>
      <c r="F4369">
        <v>1165.5</v>
      </c>
      <c r="G4369">
        <v>98</v>
      </c>
      <c r="H4369" t="s">
        <v>6</v>
      </c>
      <c r="I4369" t="str">
        <f>_xlfn.XLOOKUP(shipments[[#This Row],[SPID]],people[SPID],people[Sales_person],"NA",0)</f>
        <v>Karlen McCaffrey</v>
      </c>
      <c r="J4369">
        <f>YEAR(shipments[[#This Row],[Shipdate]])</f>
        <v>2023</v>
      </c>
      <c r="K4369">
        <f>MONTH(shipments[[#This Row],[Shipdate]])</f>
        <v>10</v>
      </c>
      <c r="L4369" t="str">
        <f>TEXT(shipments[[#This Row],[Shipdate]],"mmmm")</f>
        <v>October</v>
      </c>
      <c r="M4369">
        <f>_xlfn.XLOOKUP(shipments[[#This Row],[PID]],products[PID],products[Cost_per_box],"NA",0)</f>
        <v>5.26</v>
      </c>
      <c r="N4369">
        <f>shipments[[#This Row],[Boxes]]*shipments[[#This Row],[Cost Per Box]]</f>
        <v>515.48</v>
      </c>
      <c r="O4369">
        <f>shipments[[#This Row],[Sales Amount]]-shipments[[#This Row],[Total Cost]]</f>
        <v>650.02</v>
      </c>
      <c r="P4369" s="9">
        <f>shipments[[#This Row],[Profit]]/shipments[[#This Row],[Sales Amount]]</f>
        <v>0.55771771771771772</v>
      </c>
    </row>
    <row r="4370" spans="1:16" x14ac:dyDescent="1">
      <c r="A4370" t="s">
        <v>4414</v>
      </c>
      <c r="B4370" t="s">
        <v>8051</v>
      </c>
      <c r="C4370" t="s">
        <v>8010</v>
      </c>
      <c r="D4370" t="s">
        <v>8037</v>
      </c>
      <c r="E4370" s="1">
        <v>45561</v>
      </c>
      <c r="F4370">
        <v>5415.75</v>
      </c>
      <c r="G4370">
        <v>452</v>
      </c>
      <c r="H4370" t="s">
        <v>25</v>
      </c>
      <c r="I4370" t="str">
        <f>_xlfn.XLOOKUP(shipments[[#This Row],[SPID]],people[SPID],people[Sales_person],"NA",0)</f>
        <v>Karlen McCaffrey</v>
      </c>
      <c r="J4370">
        <f>YEAR(shipments[[#This Row],[Shipdate]])</f>
        <v>2024</v>
      </c>
      <c r="K4370">
        <f>MONTH(shipments[[#This Row],[Shipdate]])</f>
        <v>9</v>
      </c>
      <c r="L4370" t="str">
        <f>TEXT(shipments[[#This Row],[Shipdate]],"mmmm")</f>
        <v>September</v>
      </c>
      <c r="M4370">
        <f>_xlfn.XLOOKUP(shipments[[#This Row],[PID]],products[PID],products[Cost_per_box],"NA",0)</f>
        <v>5.26</v>
      </c>
      <c r="N4370">
        <f>shipments[[#This Row],[Boxes]]*shipments[[#This Row],[Cost Per Box]]</f>
        <v>2377.52</v>
      </c>
      <c r="O4370">
        <f>shipments[[#This Row],[Sales Amount]]-shipments[[#This Row],[Total Cost]]</f>
        <v>3038.23</v>
      </c>
      <c r="P4370" s="9">
        <f>shipments[[#This Row],[Profit]]/shipments[[#This Row],[Sales Amount]]</f>
        <v>0.56099893828186309</v>
      </c>
    </row>
    <row r="4371" spans="1:16" x14ac:dyDescent="1">
      <c r="A4371" t="s">
        <v>4415</v>
      </c>
      <c r="B4371" t="s">
        <v>8051</v>
      </c>
      <c r="C4371" t="s">
        <v>8010</v>
      </c>
      <c r="D4371" t="s">
        <v>8032</v>
      </c>
      <c r="E4371" s="1">
        <v>45146</v>
      </c>
      <c r="F4371">
        <v>4209.75</v>
      </c>
      <c r="G4371">
        <v>324</v>
      </c>
      <c r="H4371" t="s">
        <v>6</v>
      </c>
      <c r="I4371" t="str">
        <f>_xlfn.XLOOKUP(shipments[[#This Row],[SPID]],people[SPID],people[Sales_person],"NA",0)</f>
        <v>Karlen McCaffrey</v>
      </c>
      <c r="J4371">
        <f>YEAR(shipments[[#This Row],[Shipdate]])</f>
        <v>2023</v>
      </c>
      <c r="K4371">
        <f>MONTH(shipments[[#This Row],[Shipdate]])</f>
        <v>8</v>
      </c>
      <c r="L4371" t="str">
        <f>TEXT(shipments[[#This Row],[Shipdate]],"mmmm")</f>
        <v>August</v>
      </c>
      <c r="M4371">
        <f>_xlfn.XLOOKUP(shipments[[#This Row],[PID]],products[PID],products[Cost_per_box],"NA",0)</f>
        <v>5.26</v>
      </c>
      <c r="N4371">
        <f>shipments[[#This Row],[Boxes]]*shipments[[#This Row],[Cost Per Box]]</f>
        <v>1704.24</v>
      </c>
      <c r="O4371">
        <f>shipments[[#This Row],[Sales Amount]]-shipments[[#This Row],[Total Cost]]</f>
        <v>2505.5100000000002</v>
      </c>
      <c r="P4371" s="9">
        <f>shipments[[#This Row],[Profit]]/shipments[[#This Row],[Sales Amount]]</f>
        <v>0.59516835916622135</v>
      </c>
    </row>
    <row r="4372" spans="1:16" x14ac:dyDescent="1">
      <c r="A4372" t="s">
        <v>4416</v>
      </c>
      <c r="B4372" t="s">
        <v>8051</v>
      </c>
      <c r="C4372" t="s">
        <v>8012</v>
      </c>
      <c r="D4372" t="s">
        <v>8032</v>
      </c>
      <c r="E4372" s="1">
        <v>45196</v>
      </c>
      <c r="F4372">
        <v>884.25</v>
      </c>
      <c r="G4372">
        <v>74</v>
      </c>
      <c r="H4372" t="s">
        <v>6</v>
      </c>
      <c r="I4372" t="str">
        <f>_xlfn.XLOOKUP(shipments[[#This Row],[SPID]],people[SPID],people[Sales_person],"NA",0)</f>
        <v>Karlen McCaffrey</v>
      </c>
      <c r="J4372">
        <f>YEAR(shipments[[#This Row],[Shipdate]])</f>
        <v>2023</v>
      </c>
      <c r="K4372">
        <f>MONTH(shipments[[#This Row],[Shipdate]])</f>
        <v>9</v>
      </c>
      <c r="L4372" t="str">
        <f>TEXT(shipments[[#This Row],[Shipdate]],"mmmm")</f>
        <v>September</v>
      </c>
      <c r="M4372">
        <f>_xlfn.XLOOKUP(shipments[[#This Row],[PID]],products[PID],products[Cost_per_box],"NA",0)</f>
        <v>5.15</v>
      </c>
      <c r="N4372">
        <f>shipments[[#This Row],[Boxes]]*shipments[[#This Row],[Cost Per Box]]</f>
        <v>381.1</v>
      </c>
      <c r="O4372">
        <f>shipments[[#This Row],[Sales Amount]]-shipments[[#This Row],[Total Cost]]</f>
        <v>503.15</v>
      </c>
      <c r="P4372" s="9">
        <f>shipments[[#This Row],[Profit]]/shipments[[#This Row],[Sales Amount]]</f>
        <v>0.56901328809725749</v>
      </c>
    </row>
    <row r="4373" spans="1:16" x14ac:dyDescent="1">
      <c r="A4373" t="s">
        <v>4417</v>
      </c>
      <c r="B4373" t="s">
        <v>8051</v>
      </c>
      <c r="C4373" t="s">
        <v>8013</v>
      </c>
      <c r="D4373" t="s">
        <v>8036</v>
      </c>
      <c r="E4373" s="1">
        <v>45440</v>
      </c>
      <c r="F4373">
        <v>7238.25</v>
      </c>
      <c r="G4373">
        <v>1207</v>
      </c>
      <c r="H4373" t="s">
        <v>6</v>
      </c>
      <c r="I4373" t="str">
        <f>_xlfn.XLOOKUP(shipments[[#This Row],[SPID]],people[SPID],people[Sales_person],"NA",0)</f>
        <v>Karlen McCaffrey</v>
      </c>
      <c r="J4373">
        <f>YEAR(shipments[[#This Row],[Shipdate]])</f>
        <v>2024</v>
      </c>
      <c r="K4373">
        <f>MONTH(shipments[[#This Row],[Shipdate]])</f>
        <v>5</v>
      </c>
      <c r="L4373" t="str">
        <f>TEXT(shipments[[#This Row],[Shipdate]],"mmmm")</f>
        <v>May</v>
      </c>
      <c r="M4373">
        <f>_xlfn.XLOOKUP(shipments[[#This Row],[PID]],products[PID],products[Cost_per_box],"NA",0)</f>
        <v>3.85</v>
      </c>
      <c r="N4373">
        <f>shipments[[#This Row],[Boxes]]*shipments[[#This Row],[Cost Per Box]]</f>
        <v>4646.95</v>
      </c>
      <c r="O4373">
        <f>shipments[[#This Row],[Sales Amount]]-shipments[[#This Row],[Total Cost]]</f>
        <v>2591.3000000000002</v>
      </c>
      <c r="P4373" s="9">
        <f>shipments[[#This Row],[Profit]]/shipments[[#This Row],[Sales Amount]]</f>
        <v>0.35800089800711499</v>
      </c>
    </row>
    <row r="4374" spans="1:16" x14ac:dyDescent="1">
      <c r="A4374" t="s">
        <v>4418</v>
      </c>
      <c r="B4374" t="s">
        <v>8051</v>
      </c>
      <c r="C4374" t="s">
        <v>8013</v>
      </c>
      <c r="D4374" t="s">
        <v>8037</v>
      </c>
      <c r="E4374" s="1">
        <v>45476</v>
      </c>
      <c r="F4374">
        <v>4178.25</v>
      </c>
      <c r="G4374">
        <v>523</v>
      </c>
      <c r="H4374" t="s">
        <v>17</v>
      </c>
      <c r="I4374" t="str">
        <f>_xlfn.XLOOKUP(shipments[[#This Row],[SPID]],people[SPID],people[Sales_person],"NA",0)</f>
        <v>Karlen McCaffrey</v>
      </c>
      <c r="J4374">
        <f>YEAR(shipments[[#This Row],[Shipdate]])</f>
        <v>2024</v>
      </c>
      <c r="K4374">
        <f>MONTH(shipments[[#This Row],[Shipdate]])</f>
        <v>7</v>
      </c>
      <c r="L4374" t="str">
        <f>TEXT(shipments[[#This Row],[Shipdate]],"mmmm")</f>
        <v>July</v>
      </c>
      <c r="M4374">
        <f>_xlfn.XLOOKUP(shipments[[#This Row],[PID]],products[PID],products[Cost_per_box],"NA",0)</f>
        <v>3.85</v>
      </c>
      <c r="N4374">
        <f>shipments[[#This Row],[Boxes]]*shipments[[#This Row],[Cost Per Box]]</f>
        <v>2013.55</v>
      </c>
      <c r="O4374">
        <f>shipments[[#This Row],[Sales Amount]]-shipments[[#This Row],[Total Cost]]</f>
        <v>2164.6999999999998</v>
      </c>
      <c r="P4374" s="9">
        <f>shipments[[#This Row],[Profit]]/shipments[[#This Row],[Sales Amount]]</f>
        <v>0.51808771614910543</v>
      </c>
    </row>
    <row r="4375" spans="1:16" x14ac:dyDescent="1">
      <c r="A4375" t="s">
        <v>4419</v>
      </c>
      <c r="B4375" t="s">
        <v>8051</v>
      </c>
      <c r="C4375" t="s">
        <v>8013</v>
      </c>
      <c r="D4375" t="s">
        <v>8033</v>
      </c>
      <c r="E4375" s="1">
        <v>45384</v>
      </c>
      <c r="F4375">
        <v>4326.75</v>
      </c>
      <c r="G4375">
        <v>619</v>
      </c>
      <c r="H4375" t="s">
        <v>6</v>
      </c>
      <c r="I4375" t="str">
        <f>_xlfn.XLOOKUP(shipments[[#This Row],[SPID]],people[SPID],people[Sales_person],"NA",0)</f>
        <v>Karlen McCaffrey</v>
      </c>
      <c r="J4375">
        <f>YEAR(shipments[[#This Row],[Shipdate]])</f>
        <v>2024</v>
      </c>
      <c r="K4375">
        <f>MONTH(shipments[[#This Row],[Shipdate]])</f>
        <v>4</v>
      </c>
      <c r="L4375" t="str">
        <f>TEXT(shipments[[#This Row],[Shipdate]],"mmmm")</f>
        <v>April</v>
      </c>
      <c r="M4375">
        <f>_xlfn.XLOOKUP(shipments[[#This Row],[PID]],products[PID],products[Cost_per_box],"NA",0)</f>
        <v>3.85</v>
      </c>
      <c r="N4375">
        <f>shipments[[#This Row],[Boxes]]*shipments[[#This Row],[Cost Per Box]]</f>
        <v>2383.15</v>
      </c>
      <c r="O4375">
        <f>shipments[[#This Row],[Sales Amount]]-shipments[[#This Row],[Total Cost]]</f>
        <v>1943.6</v>
      </c>
      <c r="P4375" s="9">
        <f>shipments[[#This Row],[Profit]]/shipments[[#This Row],[Sales Amount]]</f>
        <v>0.44920552377650658</v>
      </c>
    </row>
    <row r="4376" spans="1:16" x14ac:dyDescent="1">
      <c r="A4376" t="s">
        <v>4420</v>
      </c>
      <c r="B4376" t="s">
        <v>8051</v>
      </c>
      <c r="C4376" t="s">
        <v>8013</v>
      </c>
      <c r="D4376" t="s">
        <v>8032</v>
      </c>
      <c r="E4376" s="1">
        <v>45184</v>
      </c>
      <c r="F4376">
        <v>1242</v>
      </c>
      <c r="G4376">
        <v>178</v>
      </c>
      <c r="H4376" t="s">
        <v>6</v>
      </c>
      <c r="I4376" t="str">
        <f>_xlfn.XLOOKUP(shipments[[#This Row],[SPID]],people[SPID],people[Sales_person],"NA",0)</f>
        <v>Karlen McCaffrey</v>
      </c>
      <c r="J4376">
        <f>YEAR(shipments[[#This Row],[Shipdate]])</f>
        <v>2023</v>
      </c>
      <c r="K4376">
        <f>MONTH(shipments[[#This Row],[Shipdate]])</f>
        <v>9</v>
      </c>
      <c r="L4376" t="str">
        <f>TEXT(shipments[[#This Row],[Shipdate]],"mmmm")</f>
        <v>September</v>
      </c>
      <c r="M4376">
        <f>_xlfn.XLOOKUP(shipments[[#This Row],[PID]],products[PID],products[Cost_per_box],"NA",0)</f>
        <v>3.85</v>
      </c>
      <c r="N4376">
        <f>shipments[[#This Row],[Boxes]]*shipments[[#This Row],[Cost Per Box]]</f>
        <v>685.30000000000007</v>
      </c>
      <c r="O4376">
        <f>shipments[[#This Row],[Sales Amount]]-shipments[[#This Row],[Total Cost]]</f>
        <v>556.69999999999993</v>
      </c>
      <c r="P4376" s="9">
        <f>shipments[[#This Row],[Profit]]/shipments[[#This Row],[Sales Amount]]</f>
        <v>0.44822866344605472</v>
      </c>
    </row>
    <row r="4377" spans="1:16" x14ac:dyDescent="1">
      <c r="A4377" t="s">
        <v>4421</v>
      </c>
      <c r="B4377" t="s">
        <v>8051</v>
      </c>
      <c r="C4377" t="s">
        <v>8014</v>
      </c>
      <c r="D4377" t="s">
        <v>8035</v>
      </c>
      <c r="E4377" s="1">
        <v>45166</v>
      </c>
      <c r="F4377">
        <v>3861</v>
      </c>
      <c r="G4377">
        <v>552</v>
      </c>
      <c r="H4377" t="s">
        <v>6</v>
      </c>
      <c r="I4377" t="str">
        <f>_xlfn.XLOOKUP(shipments[[#This Row],[SPID]],people[SPID],people[Sales_person],"NA",0)</f>
        <v>Karlen McCaffrey</v>
      </c>
      <c r="J4377">
        <f>YEAR(shipments[[#This Row],[Shipdate]])</f>
        <v>2023</v>
      </c>
      <c r="K4377">
        <f>MONTH(shipments[[#This Row],[Shipdate]])</f>
        <v>8</v>
      </c>
      <c r="L4377" t="str">
        <f>TEXT(shipments[[#This Row],[Shipdate]],"mmmm")</f>
        <v>August</v>
      </c>
      <c r="M4377">
        <f>_xlfn.XLOOKUP(shipments[[#This Row],[PID]],products[PID],products[Cost_per_box],"NA",0)</f>
        <v>5.72</v>
      </c>
      <c r="N4377">
        <f>shipments[[#This Row],[Boxes]]*shipments[[#This Row],[Cost Per Box]]</f>
        <v>3157.44</v>
      </c>
      <c r="O4377">
        <f>shipments[[#This Row],[Sales Amount]]-shipments[[#This Row],[Total Cost]]</f>
        <v>703.56</v>
      </c>
      <c r="P4377" s="9">
        <f>shipments[[#This Row],[Profit]]/shipments[[#This Row],[Sales Amount]]</f>
        <v>0.1822222222222222</v>
      </c>
    </row>
    <row r="4378" spans="1:16" x14ac:dyDescent="1">
      <c r="A4378" t="s">
        <v>4422</v>
      </c>
      <c r="B4378" t="s">
        <v>8051</v>
      </c>
      <c r="C4378" t="s">
        <v>8015</v>
      </c>
      <c r="D4378" t="s">
        <v>8035</v>
      </c>
      <c r="E4378" s="1">
        <v>45471</v>
      </c>
      <c r="F4378">
        <v>1973.25</v>
      </c>
      <c r="G4378">
        <v>71</v>
      </c>
      <c r="H4378" t="s">
        <v>6</v>
      </c>
      <c r="I4378" t="str">
        <f>_xlfn.XLOOKUP(shipments[[#This Row],[SPID]],people[SPID],people[Sales_person],"NA",0)</f>
        <v>Karlen McCaffrey</v>
      </c>
      <c r="J4378">
        <f>YEAR(shipments[[#This Row],[Shipdate]])</f>
        <v>2024</v>
      </c>
      <c r="K4378">
        <f>MONTH(shipments[[#This Row],[Shipdate]])</f>
        <v>6</v>
      </c>
      <c r="L4378" t="str">
        <f>TEXT(shipments[[#This Row],[Shipdate]],"mmmm")</f>
        <v>June</v>
      </c>
      <c r="M4378">
        <f>_xlfn.XLOOKUP(shipments[[#This Row],[PID]],products[PID],products[Cost_per_box],"NA",0)</f>
        <v>6.31</v>
      </c>
      <c r="N4378">
        <f>shipments[[#This Row],[Boxes]]*shipments[[#This Row],[Cost Per Box]]</f>
        <v>448.01</v>
      </c>
      <c r="O4378">
        <f>shipments[[#This Row],[Sales Amount]]-shipments[[#This Row],[Total Cost]]</f>
        <v>1525.24</v>
      </c>
      <c r="P4378" s="9">
        <f>shipments[[#This Row],[Profit]]/shipments[[#This Row],[Sales Amount]]</f>
        <v>0.77295831749651589</v>
      </c>
    </row>
    <row r="4379" spans="1:16" x14ac:dyDescent="1">
      <c r="A4379" t="s">
        <v>4423</v>
      </c>
      <c r="B4379" t="s">
        <v>8051</v>
      </c>
      <c r="C4379" t="s">
        <v>8016</v>
      </c>
      <c r="D4379" t="s">
        <v>8032</v>
      </c>
      <c r="E4379" s="1">
        <v>45541</v>
      </c>
      <c r="F4379">
        <v>4594.5</v>
      </c>
      <c r="G4379">
        <v>177</v>
      </c>
      <c r="H4379" t="s">
        <v>25</v>
      </c>
      <c r="I4379" t="str">
        <f>_xlfn.XLOOKUP(shipments[[#This Row],[SPID]],people[SPID],people[Sales_person],"NA",0)</f>
        <v>Karlen McCaffrey</v>
      </c>
      <c r="J4379">
        <f>YEAR(shipments[[#This Row],[Shipdate]])</f>
        <v>2024</v>
      </c>
      <c r="K4379">
        <f>MONTH(shipments[[#This Row],[Shipdate]])</f>
        <v>9</v>
      </c>
      <c r="L4379" t="str">
        <f>TEXT(shipments[[#This Row],[Shipdate]],"mmmm")</f>
        <v>September</v>
      </c>
      <c r="M4379">
        <f>_xlfn.XLOOKUP(shipments[[#This Row],[PID]],products[PID],products[Cost_per_box],"NA",0)</f>
        <v>9.94</v>
      </c>
      <c r="N4379">
        <f>shipments[[#This Row],[Boxes]]*shipments[[#This Row],[Cost Per Box]]</f>
        <v>1759.3799999999999</v>
      </c>
      <c r="O4379">
        <f>shipments[[#This Row],[Sales Amount]]-shipments[[#This Row],[Total Cost]]</f>
        <v>2835.12</v>
      </c>
      <c r="P4379" s="9">
        <f>shipments[[#This Row],[Profit]]/shipments[[#This Row],[Sales Amount]]</f>
        <v>0.61706823375775377</v>
      </c>
    </row>
    <row r="4380" spans="1:16" x14ac:dyDescent="1">
      <c r="A4380" t="s">
        <v>4424</v>
      </c>
      <c r="B4380" t="s">
        <v>8051</v>
      </c>
      <c r="C4380" t="s">
        <v>8016</v>
      </c>
      <c r="D4380" t="s">
        <v>8034</v>
      </c>
      <c r="E4380" s="1">
        <v>45268</v>
      </c>
      <c r="F4380">
        <v>5789.25</v>
      </c>
      <c r="G4380">
        <v>207</v>
      </c>
      <c r="H4380" t="s">
        <v>6</v>
      </c>
      <c r="I4380" t="str">
        <f>_xlfn.XLOOKUP(shipments[[#This Row],[SPID]],people[SPID],people[Sales_person],"NA",0)</f>
        <v>Karlen McCaffrey</v>
      </c>
      <c r="J4380">
        <f>YEAR(shipments[[#This Row],[Shipdate]])</f>
        <v>2023</v>
      </c>
      <c r="K4380">
        <f>MONTH(shipments[[#This Row],[Shipdate]])</f>
        <v>12</v>
      </c>
      <c r="L4380" t="str">
        <f>TEXT(shipments[[#This Row],[Shipdate]],"mmmm")</f>
        <v>December</v>
      </c>
      <c r="M4380">
        <f>_xlfn.XLOOKUP(shipments[[#This Row],[PID]],products[PID],products[Cost_per_box],"NA",0)</f>
        <v>9.94</v>
      </c>
      <c r="N4380">
        <f>shipments[[#This Row],[Boxes]]*shipments[[#This Row],[Cost Per Box]]</f>
        <v>2057.58</v>
      </c>
      <c r="O4380">
        <f>shipments[[#This Row],[Sales Amount]]-shipments[[#This Row],[Total Cost]]</f>
        <v>3731.67</v>
      </c>
      <c r="P4380" s="9">
        <f>shipments[[#This Row],[Profit]]/shipments[[#This Row],[Sales Amount]]</f>
        <v>0.64458608628060632</v>
      </c>
    </row>
    <row r="4381" spans="1:16" x14ac:dyDescent="1">
      <c r="A4381" t="s">
        <v>4425</v>
      </c>
      <c r="B4381" t="s">
        <v>8051</v>
      </c>
      <c r="C4381" t="s">
        <v>8016</v>
      </c>
      <c r="D4381" t="s">
        <v>8036</v>
      </c>
      <c r="E4381" s="1">
        <v>45432</v>
      </c>
      <c r="F4381">
        <v>4824</v>
      </c>
      <c r="G4381">
        <v>193</v>
      </c>
      <c r="H4381" t="s">
        <v>6</v>
      </c>
      <c r="I4381" t="str">
        <f>_xlfn.XLOOKUP(shipments[[#This Row],[SPID]],people[SPID],people[Sales_person],"NA",0)</f>
        <v>Karlen McCaffrey</v>
      </c>
      <c r="J4381">
        <f>YEAR(shipments[[#This Row],[Shipdate]])</f>
        <v>2024</v>
      </c>
      <c r="K4381">
        <f>MONTH(shipments[[#This Row],[Shipdate]])</f>
        <v>5</v>
      </c>
      <c r="L4381" t="str">
        <f>TEXT(shipments[[#This Row],[Shipdate]],"mmmm")</f>
        <v>May</v>
      </c>
      <c r="M4381">
        <f>_xlfn.XLOOKUP(shipments[[#This Row],[PID]],products[PID],products[Cost_per_box],"NA",0)</f>
        <v>9.94</v>
      </c>
      <c r="N4381">
        <f>shipments[[#This Row],[Boxes]]*shipments[[#This Row],[Cost Per Box]]</f>
        <v>1918.4199999999998</v>
      </c>
      <c r="O4381">
        <f>shipments[[#This Row],[Sales Amount]]-shipments[[#This Row],[Total Cost]]</f>
        <v>2905.58</v>
      </c>
      <c r="P4381" s="9">
        <f>shipments[[#This Row],[Profit]]/shipments[[#This Row],[Sales Amount]]</f>
        <v>0.60231757877280268</v>
      </c>
    </row>
    <row r="4382" spans="1:16" x14ac:dyDescent="1">
      <c r="A4382" t="s">
        <v>4426</v>
      </c>
      <c r="B4382" t="s">
        <v>8051</v>
      </c>
      <c r="C4382" t="s">
        <v>8016</v>
      </c>
      <c r="D4382" t="s">
        <v>8036</v>
      </c>
      <c r="E4382" s="1">
        <v>45440</v>
      </c>
      <c r="F4382">
        <v>5130</v>
      </c>
      <c r="G4382">
        <v>214</v>
      </c>
      <c r="H4382" t="s">
        <v>6</v>
      </c>
      <c r="I4382" t="str">
        <f>_xlfn.XLOOKUP(shipments[[#This Row],[SPID]],people[SPID],people[Sales_person],"NA",0)</f>
        <v>Karlen McCaffrey</v>
      </c>
      <c r="J4382">
        <f>YEAR(shipments[[#This Row],[Shipdate]])</f>
        <v>2024</v>
      </c>
      <c r="K4382">
        <f>MONTH(shipments[[#This Row],[Shipdate]])</f>
        <v>5</v>
      </c>
      <c r="L4382" t="str">
        <f>TEXT(shipments[[#This Row],[Shipdate]],"mmmm")</f>
        <v>May</v>
      </c>
      <c r="M4382">
        <f>_xlfn.XLOOKUP(shipments[[#This Row],[PID]],products[PID],products[Cost_per_box],"NA",0)</f>
        <v>9.94</v>
      </c>
      <c r="N4382">
        <f>shipments[[#This Row],[Boxes]]*shipments[[#This Row],[Cost Per Box]]</f>
        <v>2127.16</v>
      </c>
      <c r="O4382">
        <f>shipments[[#This Row],[Sales Amount]]-shipments[[#This Row],[Total Cost]]</f>
        <v>3002.84</v>
      </c>
      <c r="P4382" s="9">
        <f>shipments[[#This Row],[Profit]]/shipments[[#This Row],[Sales Amount]]</f>
        <v>0.58534892787524373</v>
      </c>
    </row>
    <row r="4383" spans="1:16" x14ac:dyDescent="1">
      <c r="A4383" t="s">
        <v>4427</v>
      </c>
      <c r="B4383" t="s">
        <v>8051</v>
      </c>
      <c r="C4383" t="s">
        <v>8016</v>
      </c>
      <c r="D4383" t="s">
        <v>8032</v>
      </c>
      <c r="E4383" s="1">
        <v>45392</v>
      </c>
      <c r="F4383">
        <v>5235.75</v>
      </c>
      <c r="G4383">
        <v>210</v>
      </c>
      <c r="H4383" t="s">
        <v>6</v>
      </c>
      <c r="I4383" t="str">
        <f>_xlfn.XLOOKUP(shipments[[#This Row],[SPID]],people[SPID],people[Sales_person],"NA",0)</f>
        <v>Karlen McCaffrey</v>
      </c>
      <c r="J4383">
        <f>YEAR(shipments[[#This Row],[Shipdate]])</f>
        <v>2024</v>
      </c>
      <c r="K4383">
        <f>MONTH(shipments[[#This Row],[Shipdate]])</f>
        <v>4</v>
      </c>
      <c r="L4383" t="str">
        <f>TEXT(shipments[[#This Row],[Shipdate]],"mmmm")</f>
        <v>April</v>
      </c>
      <c r="M4383">
        <f>_xlfn.XLOOKUP(shipments[[#This Row],[PID]],products[PID],products[Cost_per_box],"NA",0)</f>
        <v>9.94</v>
      </c>
      <c r="N4383">
        <f>shipments[[#This Row],[Boxes]]*shipments[[#This Row],[Cost Per Box]]</f>
        <v>2087.4</v>
      </c>
      <c r="O4383">
        <f>shipments[[#This Row],[Sales Amount]]-shipments[[#This Row],[Total Cost]]</f>
        <v>3148.35</v>
      </c>
      <c r="P4383" s="9">
        <f>shipments[[#This Row],[Profit]]/shipments[[#This Row],[Sales Amount]]</f>
        <v>0.60131786277037669</v>
      </c>
    </row>
    <row r="4384" spans="1:16" x14ac:dyDescent="1">
      <c r="A4384" t="s">
        <v>4428</v>
      </c>
      <c r="B4384" t="s">
        <v>8051</v>
      </c>
      <c r="C4384" t="s">
        <v>8016</v>
      </c>
      <c r="D4384" t="s">
        <v>8033</v>
      </c>
      <c r="E4384" s="1">
        <v>45075</v>
      </c>
      <c r="F4384">
        <v>4925.25</v>
      </c>
      <c r="G4384">
        <v>176</v>
      </c>
      <c r="H4384" t="s">
        <v>6</v>
      </c>
      <c r="I4384" t="str">
        <f>_xlfn.XLOOKUP(shipments[[#This Row],[SPID]],people[SPID],people[Sales_person],"NA",0)</f>
        <v>Karlen McCaffrey</v>
      </c>
      <c r="J4384">
        <f>YEAR(shipments[[#This Row],[Shipdate]])</f>
        <v>2023</v>
      </c>
      <c r="K4384">
        <f>MONTH(shipments[[#This Row],[Shipdate]])</f>
        <v>5</v>
      </c>
      <c r="L4384" t="str">
        <f>TEXT(shipments[[#This Row],[Shipdate]],"mmmm")</f>
        <v>May</v>
      </c>
      <c r="M4384">
        <f>_xlfn.XLOOKUP(shipments[[#This Row],[PID]],products[PID],products[Cost_per_box],"NA",0)</f>
        <v>9.94</v>
      </c>
      <c r="N4384">
        <f>shipments[[#This Row],[Boxes]]*shipments[[#This Row],[Cost Per Box]]</f>
        <v>1749.4399999999998</v>
      </c>
      <c r="O4384">
        <f>shipments[[#This Row],[Sales Amount]]-shipments[[#This Row],[Total Cost]]</f>
        <v>3175.8100000000004</v>
      </c>
      <c r="P4384" s="9">
        <f>shipments[[#This Row],[Profit]]/shipments[[#This Row],[Sales Amount]]</f>
        <v>0.64480178671133448</v>
      </c>
    </row>
    <row r="4385" spans="1:16" x14ac:dyDescent="1">
      <c r="A4385" t="s">
        <v>4429</v>
      </c>
      <c r="B4385" t="s">
        <v>8051</v>
      </c>
      <c r="C4385" t="s">
        <v>8016</v>
      </c>
      <c r="D4385" t="s">
        <v>8034</v>
      </c>
      <c r="E4385" s="1">
        <v>45455</v>
      </c>
      <c r="F4385">
        <v>5017.5</v>
      </c>
      <c r="G4385">
        <v>186</v>
      </c>
      <c r="H4385" t="s">
        <v>6</v>
      </c>
      <c r="I4385" t="str">
        <f>_xlfn.XLOOKUP(shipments[[#This Row],[SPID]],people[SPID],people[Sales_person],"NA",0)</f>
        <v>Karlen McCaffrey</v>
      </c>
      <c r="J4385">
        <f>YEAR(shipments[[#This Row],[Shipdate]])</f>
        <v>2024</v>
      </c>
      <c r="K4385">
        <f>MONTH(shipments[[#This Row],[Shipdate]])</f>
        <v>6</v>
      </c>
      <c r="L4385" t="str">
        <f>TEXT(shipments[[#This Row],[Shipdate]],"mmmm")</f>
        <v>June</v>
      </c>
      <c r="M4385">
        <f>_xlfn.XLOOKUP(shipments[[#This Row],[PID]],products[PID],products[Cost_per_box],"NA",0)</f>
        <v>9.94</v>
      </c>
      <c r="N4385">
        <f>shipments[[#This Row],[Boxes]]*shipments[[#This Row],[Cost Per Box]]</f>
        <v>1848.84</v>
      </c>
      <c r="O4385">
        <f>shipments[[#This Row],[Sales Amount]]-shipments[[#This Row],[Total Cost]]</f>
        <v>3168.66</v>
      </c>
      <c r="P4385" s="9">
        <f>shipments[[#This Row],[Profit]]/shipments[[#This Row],[Sales Amount]]</f>
        <v>0.63152167414050819</v>
      </c>
    </row>
    <row r="4386" spans="1:16" x14ac:dyDescent="1">
      <c r="A4386" t="s">
        <v>4430</v>
      </c>
      <c r="B4386" t="s">
        <v>8051</v>
      </c>
      <c r="C4386" t="s">
        <v>8017</v>
      </c>
      <c r="D4386" t="s">
        <v>8036</v>
      </c>
      <c r="E4386" s="1">
        <v>45258</v>
      </c>
      <c r="F4386">
        <v>10577.25</v>
      </c>
      <c r="G4386">
        <v>557</v>
      </c>
      <c r="H4386" t="s">
        <v>6</v>
      </c>
      <c r="I4386" t="str">
        <f>_xlfn.XLOOKUP(shipments[[#This Row],[SPID]],people[SPID],people[Sales_person],"NA",0)</f>
        <v>Karlen McCaffrey</v>
      </c>
      <c r="J4386">
        <f>YEAR(shipments[[#This Row],[Shipdate]])</f>
        <v>2023</v>
      </c>
      <c r="K4386">
        <f>MONTH(shipments[[#This Row],[Shipdate]])</f>
        <v>11</v>
      </c>
      <c r="L4386" t="str">
        <f>TEXT(shipments[[#This Row],[Shipdate]],"mmmm")</f>
        <v>November</v>
      </c>
      <c r="M4386">
        <f>_xlfn.XLOOKUP(shipments[[#This Row],[PID]],products[PID],products[Cost_per_box],"NA",0)</f>
        <v>7.73</v>
      </c>
      <c r="N4386">
        <f>shipments[[#This Row],[Boxes]]*shipments[[#This Row],[Cost Per Box]]</f>
        <v>4305.6100000000006</v>
      </c>
      <c r="O4386">
        <f>shipments[[#This Row],[Sales Amount]]-shipments[[#This Row],[Total Cost]]</f>
        <v>6271.6399999999994</v>
      </c>
      <c r="P4386" s="9">
        <f>shipments[[#This Row],[Profit]]/shipments[[#This Row],[Sales Amount]]</f>
        <v>0.59293672741024361</v>
      </c>
    </row>
    <row r="4387" spans="1:16" x14ac:dyDescent="1">
      <c r="A4387" t="s">
        <v>4431</v>
      </c>
      <c r="B4387" t="s">
        <v>8051</v>
      </c>
      <c r="C4387" t="s">
        <v>8017</v>
      </c>
      <c r="D4387" t="s">
        <v>8037</v>
      </c>
      <c r="E4387" s="1">
        <v>45238</v>
      </c>
      <c r="F4387">
        <v>1752.75</v>
      </c>
      <c r="G4387">
        <v>98</v>
      </c>
      <c r="H4387" t="s">
        <v>6</v>
      </c>
      <c r="I4387" t="str">
        <f>_xlfn.XLOOKUP(shipments[[#This Row],[SPID]],people[SPID],people[Sales_person],"NA",0)</f>
        <v>Karlen McCaffrey</v>
      </c>
      <c r="J4387">
        <f>YEAR(shipments[[#This Row],[Shipdate]])</f>
        <v>2023</v>
      </c>
      <c r="K4387">
        <f>MONTH(shipments[[#This Row],[Shipdate]])</f>
        <v>11</v>
      </c>
      <c r="L4387" t="str">
        <f>TEXT(shipments[[#This Row],[Shipdate]],"mmmm")</f>
        <v>November</v>
      </c>
      <c r="M4387">
        <f>_xlfn.XLOOKUP(shipments[[#This Row],[PID]],products[PID],products[Cost_per_box],"NA",0)</f>
        <v>7.73</v>
      </c>
      <c r="N4387">
        <f>shipments[[#This Row],[Boxes]]*shipments[[#This Row],[Cost Per Box]]</f>
        <v>757.54000000000008</v>
      </c>
      <c r="O4387">
        <f>shipments[[#This Row],[Sales Amount]]-shipments[[#This Row],[Total Cost]]</f>
        <v>995.20999999999992</v>
      </c>
      <c r="P4387" s="9">
        <f>shipments[[#This Row],[Profit]]/shipments[[#This Row],[Sales Amount]]</f>
        <v>0.56779917272856939</v>
      </c>
    </row>
    <row r="4388" spans="1:16" x14ac:dyDescent="1">
      <c r="A4388" t="s">
        <v>4432</v>
      </c>
      <c r="B4388" t="s">
        <v>8051</v>
      </c>
      <c r="C4388" t="s">
        <v>8017</v>
      </c>
      <c r="D4388" t="s">
        <v>8033</v>
      </c>
      <c r="E4388" s="1">
        <v>44993</v>
      </c>
      <c r="F4388">
        <v>8298</v>
      </c>
      <c r="G4388">
        <v>461</v>
      </c>
      <c r="H4388" t="s">
        <v>6</v>
      </c>
      <c r="I4388" t="str">
        <f>_xlfn.XLOOKUP(shipments[[#This Row],[SPID]],people[SPID],people[Sales_person],"NA",0)</f>
        <v>Karlen McCaffrey</v>
      </c>
      <c r="J4388">
        <f>YEAR(shipments[[#This Row],[Shipdate]])</f>
        <v>2023</v>
      </c>
      <c r="K4388">
        <f>MONTH(shipments[[#This Row],[Shipdate]])</f>
        <v>3</v>
      </c>
      <c r="L4388" t="str">
        <f>TEXT(shipments[[#This Row],[Shipdate]],"mmmm")</f>
        <v>March</v>
      </c>
      <c r="M4388">
        <f>_xlfn.XLOOKUP(shipments[[#This Row],[PID]],products[PID],products[Cost_per_box],"NA",0)</f>
        <v>7.73</v>
      </c>
      <c r="N4388">
        <f>shipments[[#This Row],[Boxes]]*shipments[[#This Row],[Cost Per Box]]</f>
        <v>3563.53</v>
      </c>
      <c r="O4388">
        <f>shipments[[#This Row],[Sales Amount]]-shipments[[#This Row],[Total Cost]]</f>
        <v>4734.4699999999993</v>
      </c>
      <c r="P4388" s="9">
        <f>shipments[[#This Row],[Profit]]/shipments[[#This Row],[Sales Amount]]</f>
        <v>0.57055555555555548</v>
      </c>
    </row>
    <row r="4389" spans="1:16" x14ac:dyDescent="1">
      <c r="A4389" t="s">
        <v>4433</v>
      </c>
      <c r="B4389" t="s">
        <v>8051</v>
      </c>
      <c r="C4389" t="s">
        <v>8017</v>
      </c>
      <c r="D4389" t="s">
        <v>8037</v>
      </c>
      <c r="E4389" s="1">
        <v>45328</v>
      </c>
      <c r="F4389">
        <v>4610.25</v>
      </c>
      <c r="G4389">
        <v>257</v>
      </c>
      <c r="H4389" t="s">
        <v>6</v>
      </c>
      <c r="I4389" t="str">
        <f>_xlfn.XLOOKUP(shipments[[#This Row],[SPID]],people[SPID],people[Sales_person],"NA",0)</f>
        <v>Karlen McCaffrey</v>
      </c>
      <c r="J4389">
        <f>YEAR(shipments[[#This Row],[Shipdate]])</f>
        <v>2024</v>
      </c>
      <c r="K4389">
        <f>MONTH(shipments[[#This Row],[Shipdate]])</f>
        <v>2</v>
      </c>
      <c r="L4389" t="str">
        <f>TEXT(shipments[[#This Row],[Shipdate]],"mmmm")</f>
        <v>February</v>
      </c>
      <c r="M4389">
        <f>_xlfn.XLOOKUP(shipments[[#This Row],[PID]],products[PID],products[Cost_per_box],"NA",0)</f>
        <v>7.73</v>
      </c>
      <c r="N4389">
        <f>shipments[[#This Row],[Boxes]]*shipments[[#This Row],[Cost Per Box]]</f>
        <v>1986.6100000000001</v>
      </c>
      <c r="O4389">
        <f>shipments[[#This Row],[Sales Amount]]-shipments[[#This Row],[Total Cost]]</f>
        <v>2623.64</v>
      </c>
      <c r="P4389" s="9">
        <f>shipments[[#This Row],[Profit]]/shipments[[#This Row],[Sales Amount]]</f>
        <v>0.56908844422753646</v>
      </c>
    </row>
    <row r="4390" spans="1:16" x14ac:dyDescent="1">
      <c r="A4390" t="s">
        <v>4434</v>
      </c>
      <c r="B4390" t="s">
        <v>8051</v>
      </c>
      <c r="C4390" t="s">
        <v>8017</v>
      </c>
      <c r="D4390" t="s">
        <v>8032</v>
      </c>
      <c r="E4390" s="1">
        <v>45239</v>
      </c>
      <c r="F4390">
        <v>1152</v>
      </c>
      <c r="G4390">
        <v>61</v>
      </c>
      <c r="H4390" t="s">
        <v>6</v>
      </c>
      <c r="I4390" t="str">
        <f>_xlfn.XLOOKUP(shipments[[#This Row],[SPID]],people[SPID],people[Sales_person],"NA",0)</f>
        <v>Karlen McCaffrey</v>
      </c>
      <c r="J4390">
        <f>YEAR(shipments[[#This Row],[Shipdate]])</f>
        <v>2023</v>
      </c>
      <c r="K4390">
        <f>MONTH(shipments[[#This Row],[Shipdate]])</f>
        <v>11</v>
      </c>
      <c r="L4390" t="str">
        <f>TEXT(shipments[[#This Row],[Shipdate]],"mmmm")</f>
        <v>November</v>
      </c>
      <c r="M4390">
        <f>_xlfn.XLOOKUP(shipments[[#This Row],[PID]],products[PID],products[Cost_per_box],"NA",0)</f>
        <v>7.73</v>
      </c>
      <c r="N4390">
        <f>shipments[[#This Row],[Boxes]]*shipments[[#This Row],[Cost Per Box]]</f>
        <v>471.53000000000003</v>
      </c>
      <c r="O4390">
        <f>shipments[[#This Row],[Sales Amount]]-shipments[[#This Row],[Total Cost]]</f>
        <v>680.47</v>
      </c>
      <c r="P4390" s="9">
        <f>shipments[[#This Row],[Profit]]/shipments[[#This Row],[Sales Amount]]</f>
        <v>0.59068576388888894</v>
      </c>
    </row>
    <row r="4391" spans="1:16" x14ac:dyDescent="1">
      <c r="A4391" t="s">
        <v>4435</v>
      </c>
      <c r="B4391" t="s">
        <v>8051</v>
      </c>
      <c r="C4391" t="s">
        <v>8017</v>
      </c>
      <c r="D4391" t="s">
        <v>8035</v>
      </c>
      <c r="E4391" s="1">
        <v>45252</v>
      </c>
      <c r="F4391">
        <v>1183.5</v>
      </c>
      <c r="G4391">
        <v>66</v>
      </c>
      <c r="H4391" t="s">
        <v>6</v>
      </c>
      <c r="I4391" t="str">
        <f>_xlfn.XLOOKUP(shipments[[#This Row],[SPID]],people[SPID],people[Sales_person],"NA",0)</f>
        <v>Karlen McCaffrey</v>
      </c>
      <c r="J4391">
        <f>YEAR(shipments[[#This Row],[Shipdate]])</f>
        <v>2023</v>
      </c>
      <c r="K4391">
        <f>MONTH(shipments[[#This Row],[Shipdate]])</f>
        <v>11</v>
      </c>
      <c r="L4391" t="str">
        <f>TEXT(shipments[[#This Row],[Shipdate]],"mmmm")</f>
        <v>November</v>
      </c>
      <c r="M4391">
        <f>_xlfn.XLOOKUP(shipments[[#This Row],[PID]],products[PID],products[Cost_per_box],"NA",0)</f>
        <v>7.73</v>
      </c>
      <c r="N4391">
        <f>shipments[[#This Row],[Boxes]]*shipments[[#This Row],[Cost Per Box]]</f>
        <v>510.18</v>
      </c>
      <c r="O4391">
        <f>shipments[[#This Row],[Sales Amount]]-shipments[[#This Row],[Total Cost]]</f>
        <v>673.31999999999994</v>
      </c>
      <c r="P4391" s="9">
        <f>shipments[[#This Row],[Profit]]/shipments[[#This Row],[Sales Amount]]</f>
        <v>0.56892268694550063</v>
      </c>
    </row>
    <row r="4392" spans="1:16" x14ac:dyDescent="1">
      <c r="A4392" t="s">
        <v>4436</v>
      </c>
      <c r="B4392" t="s">
        <v>8051</v>
      </c>
      <c r="C4392" t="s">
        <v>8019</v>
      </c>
      <c r="D4392" t="s">
        <v>8037</v>
      </c>
      <c r="E4392" s="1">
        <v>45019</v>
      </c>
      <c r="F4392">
        <v>6135.75</v>
      </c>
      <c r="G4392">
        <v>439</v>
      </c>
      <c r="H4392" t="s">
        <v>6</v>
      </c>
      <c r="I4392" t="str">
        <f>_xlfn.XLOOKUP(shipments[[#This Row],[SPID]],people[SPID],people[Sales_person],"NA",0)</f>
        <v>Karlen McCaffrey</v>
      </c>
      <c r="J4392">
        <f>YEAR(shipments[[#This Row],[Shipdate]])</f>
        <v>2023</v>
      </c>
      <c r="K4392">
        <f>MONTH(shipments[[#This Row],[Shipdate]])</f>
        <v>4</v>
      </c>
      <c r="L4392" t="str">
        <f>TEXT(shipments[[#This Row],[Shipdate]],"mmmm")</f>
        <v>April</v>
      </c>
      <c r="M4392">
        <f>_xlfn.XLOOKUP(shipments[[#This Row],[PID]],products[PID],products[Cost_per_box],"NA",0)</f>
        <v>8.2200000000000006</v>
      </c>
      <c r="N4392">
        <f>shipments[[#This Row],[Boxes]]*shipments[[#This Row],[Cost Per Box]]</f>
        <v>3608.5800000000004</v>
      </c>
      <c r="O4392">
        <f>shipments[[#This Row],[Sales Amount]]-shipments[[#This Row],[Total Cost]]</f>
        <v>2527.1699999999996</v>
      </c>
      <c r="P4392" s="9">
        <f>shipments[[#This Row],[Profit]]/shipments[[#This Row],[Sales Amount]]</f>
        <v>0.41187629874098514</v>
      </c>
    </row>
    <row r="4393" spans="1:16" x14ac:dyDescent="1">
      <c r="A4393" t="s">
        <v>4437</v>
      </c>
      <c r="B4393" t="s">
        <v>8051</v>
      </c>
      <c r="C4393" t="s">
        <v>8019</v>
      </c>
      <c r="D4393" t="s">
        <v>8037</v>
      </c>
      <c r="E4393" s="1">
        <v>45517</v>
      </c>
      <c r="F4393">
        <v>3645</v>
      </c>
      <c r="G4393">
        <v>281</v>
      </c>
      <c r="H4393" t="s">
        <v>17</v>
      </c>
      <c r="I4393" t="str">
        <f>_xlfn.XLOOKUP(shipments[[#This Row],[SPID]],people[SPID],people[Sales_person],"NA",0)</f>
        <v>Karlen McCaffrey</v>
      </c>
      <c r="J4393">
        <f>YEAR(shipments[[#This Row],[Shipdate]])</f>
        <v>2024</v>
      </c>
      <c r="K4393">
        <f>MONTH(shipments[[#This Row],[Shipdate]])</f>
        <v>8</v>
      </c>
      <c r="L4393" t="str">
        <f>TEXT(shipments[[#This Row],[Shipdate]],"mmmm")</f>
        <v>August</v>
      </c>
      <c r="M4393">
        <f>_xlfn.XLOOKUP(shipments[[#This Row],[PID]],products[PID],products[Cost_per_box],"NA",0)</f>
        <v>8.2200000000000006</v>
      </c>
      <c r="N4393">
        <f>shipments[[#This Row],[Boxes]]*shipments[[#This Row],[Cost Per Box]]</f>
        <v>2309.8200000000002</v>
      </c>
      <c r="O4393">
        <f>shipments[[#This Row],[Sales Amount]]-shipments[[#This Row],[Total Cost]]</f>
        <v>1335.1799999999998</v>
      </c>
      <c r="P4393" s="9">
        <f>shipments[[#This Row],[Profit]]/shipments[[#This Row],[Sales Amount]]</f>
        <v>0.36630452674897113</v>
      </c>
    </row>
    <row r="4394" spans="1:16" x14ac:dyDescent="1">
      <c r="A4394" t="s">
        <v>4438</v>
      </c>
      <c r="B4394" t="s">
        <v>8051</v>
      </c>
      <c r="C4394" t="s">
        <v>8019</v>
      </c>
      <c r="D4394" t="s">
        <v>8037</v>
      </c>
      <c r="E4394" s="1">
        <v>45203</v>
      </c>
      <c r="F4394">
        <v>2355.75</v>
      </c>
      <c r="G4394">
        <v>148</v>
      </c>
      <c r="H4394" t="s">
        <v>6</v>
      </c>
      <c r="I4394" t="str">
        <f>_xlfn.XLOOKUP(shipments[[#This Row],[SPID]],people[SPID],people[Sales_person],"NA",0)</f>
        <v>Karlen McCaffrey</v>
      </c>
      <c r="J4394">
        <f>YEAR(shipments[[#This Row],[Shipdate]])</f>
        <v>2023</v>
      </c>
      <c r="K4394">
        <f>MONTH(shipments[[#This Row],[Shipdate]])</f>
        <v>10</v>
      </c>
      <c r="L4394" t="str">
        <f>TEXT(shipments[[#This Row],[Shipdate]],"mmmm")</f>
        <v>October</v>
      </c>
      <c r="M4394">
        <f>_xlfn.XLOOKUP(shipments[[#This Row],[PID]],products[PID],products[Cost_per_box],"NA",0)</f>
        <v>8.2200000000000006</v>
      </c>
      <c r="N4394">
        <f>shipments[[#This Row],[Boxes]]*shipments[[#This Row],[Cost Per Box]]</f>
        <v>1216.5600000000002</v>
      </c>
      <c r="O4394">
        <f>shipments[[#This Row],[Sales Amount]]-shipments[[#This Row],[Total Cost]]</f>
        <v>1139.1899999999998</v>
      </c>
      <c r="P4394" s="9">
        <f>shipments[[#This Row],[Profit]]/shipments[[#This Row],[Sales Amount]]</f>
        <v>0.48357847819165861</v>
      </c>
    </row>
    <row r="4395" spans="1:16" x14ac:dyDescent="1">
      <c r="A4395" t="s">
        <v>4439</v>
      </c>
      <c r="B4395" t="s">
        <v>8051</v>
      </c>
      <c r="C4395" t="s">
        <v>8019</v>
      </c>
      <c r="D4395" t="s">
        <v>8032</v>
      </c>
      <c r="E4395" s="1">
        <v>44936</v>
      </c>
      <c r="F4395">
        <v>3233.25</v>
      </c>
      <c r="G4395">
        <v>203</v>
      </c>
      <c r="H4395" t="s">
        <v>6</v>
      </c>
      <c r="I4395" t="str">
        <f>_xlfn.XLOOKUP(shipments[[#This Row],[SPID]],people[SPID],people[Sales_person],"NA",0)</f>
        <v>Karlen McCaffrey</v>
      </c>
      <c r="J4395">
        <f>YEAR(shipments[[#This Row],[Shipdate]])</f>
        <v>2023</v>
      </c>
      <c r="K4395">
        <f>MONTH(shipments[[#This Row],[Shipdate]])</f>
        <v>1</v>
      </c>
      <c r="L4395" t="str">
        <f>TEXT(shipments[[#This Row],[Shipdate]],"mmmm")</f>
        <v>January</v>
      </c>
      <c r="M4395">
        <f>_xlfn.XLOOKUP(shipments[[#This Row],[PID]],products[PID],products[Cost_per_box],"NA",0)</f>
        <v>8.2200000000000006</v>
      </c>
      <c r="N4395">
        <f>shipments[[#This Row],[Boxes]]*shipments[[#This Row],[Cost Per Box]]</f>
        <v>1668.66</v>
      </c>
      <c r="O4395">
        <f>shipments[[#This Row],[Sales Amount]]-shipments[[#This Row],[Total Cost]]</f>
        <v>1564.59</v>
      </c>
      <c r="P4395" s="9">
        <f>shipments[[#This Row],[Profit]]/shipments[[#This Row],[Sales Amount]]</f>
        <v>0.48390628624449084</v>
      </c>
    </row>
    <row r="4396" spans="1:16" x14ac:dyDescent="1">
      <c r="A4396" t="s">
        <v>4440</v>
      </c>
      <c r="B4396" t="s">
        <v>8051</v>
      </c>
      <c r="C4396" t="s">
        <v>8021</v>
      </c>
      <c r="D4396" t="s">
        <v>8033</v>
      </c>
      <c r="E4396" s="1">
        <v>45268</v>
      </c>
      <c r="F4396">
        <v>4799.25</v>
      </c>
      <c r="G4396">
        <v>320</v>
      </c>
      <c r="H4396" t="s">
        <v>6</v>
      </c>
      <c r="I4396" t="str">
        <f>_xlfn.XLOOKUP(shipments[[#This Row],[SPID]],people[SPID],people[Sales_person],"NA",0)</f>
        <v>Karlen McCaffrey</v>
      </c>
      <c r="J4396">
        <f>YEAR(shipments[[#This Row],[Shipdate]])</f>
        <v>2023</v>
      </c>
      <c r="K4396">
        <f>MONTH(shipments[[#This Row],[Shipdate]])</f>
        <v>12</v>
      </c>
      <c r="L4396" t="str">
        <f>TEXT(shipments[[#This Row],[Shipdate]],"mmmm")</f>
        <v>December</v>
      </c>
      <c r="M4396">
        <f>_xlfn.XLOOKUP(shipments[[#This Row],[PID]],products[PID],products[Cost_per_box],"NA",0)</f>
        <v>4.74</v>
      </c>
      <c r="N4396">
        <f>shipments[[#This Row],[Boxes]]*shipments[[#This Row],[Cost Per Box]]</f>
        <v>1516.8000000000002</v>
      </c>
      <c r="O4396">
        <f>shipments[[#This Row],[Sales Amount]]-shipments[[#This Row],[Total Cost]]</f>
        <v>3282.45</v>
      </c>
      <c r="P4396" s="9">
        <f>shipments[[#This Row],[Profit]]/shipments[[#This Row],[Sales Amount]]</f>
        <v>0.68395061728395057</v>
      </c>
    </row>
    <row r="4397" spans="1:16" x14ac:dyDescent="1">
      <c r="A4397" t="s">
        <v>4441</v>
      </c>
      <c r="B4397" t="s">
        <v>8051</v>
      </c>
      <c r="C4397" t="s">
        <v>8021</v>
      </c>
      <c r="D4397" t="s">
        <v>8033</v>
      </c>
      <c r="E4397" s="1">
        <v>45384</v>
      </c>
      <c r="F4397">
        <v>7645.5</v>
      </c>
      <c r="G4397">
        <v>547</v>
      </c>
      <c r="H4397" t="s">
        <v>6</v>
      </c>
      <c r="I4397" t="str">
        <f>_xlfn.XLOOKUP(shipments[[#This Row],[SPID]],people[SPID],people[Sales_person],"NA",0)</f>
        <v>Karlen McCaffrey</v>
      </c>
      <c r="J4397">
        <f>YEAR(shipments[[#This Row],[Shipdate]])</f>
        <v>2024</v>
      </c>
      <c r="K4397">
        <f>MONTH(shipments[[#This Row],[Shipdate]])</f>
        <v>4</v>
      </c>
      <c r="L4397" t="str">
        <f>TEXT(shipments[[#This Row],[Shipdate]],"mmmm")</f>
        <v>April</v>
      </c>
      <c r="M4397">
        <f>_xlfn.XLOOKUP(shipments[[#This Row],[PID]],products[PID],products[Cost_per_box],"NA",0)</f>
        <v>4.74</v>
      </c>
      <c r="N4397">
        <f>shipments[[#This Row],[Boxes]]*shipments[[#This Row],[Cost Per Box]]</f>
        <v>2592.7800000000002</v>
      </c>
      <c r="O4397">
        <f>shipments[[#This Row],[Sales Amount]]-shipments[[#This Row],[Total Cost]]</f>
        <v>5052.7199999999993</v>
      </c>
      <c r="P4397" s="9">
        <f>shipments[[#This Row],[Profit]]/shipments[[#This Row],[Sales Amount]]</f>
        <v>0.66087502452422986</v>
      </c>
    </row>
    <row r="4398" spans="1:16" x14ac:dyDescent="1">
      <c r="A4398" t="s">
        <v>4442</v>
      </c>
      <c r="B4398" t="s">
        <v>8051</v>
      </c>
      <c r="C4398" t="s">
        <v>8022</v>
      </c>
      <c r="D4398" t="s">
        <v>8036</v>
      </c>
      <c r="E4398" s="1">
        <v>45040</v>
      </c>
      <c r="F4398">
        <v>7105.5</v>
      </c>
      <c r="G4398">
        <v>889</v>
      </c>
      <c r="H4398" t="s">
        <v>6</v>
      </c>
      <c r="I4398" t="str">
        <f>_xlfn.XLOOKUP(shipments[[#This Row],[SPID]],people[SPID],people[Sales_person],"NA",0)</f>
        <v>Karlen McCaffrey</v>
      </c>
      <c r="J4398">
        <f>YEAR(shipments[[#This Row],[Shipdate]])</f>
        <v>2023</v>
      </c>
      <c r="K4398">
        <f>MONTH(shipments[[#This Row],[Shipdate]])</f>
        <v>4</v>
      </c>
      <c r="L4398" t="str">
        <f>TEXT(shipments[[#This Row],[Shipdate]],"mmmm")</f>
        <v>April</v>
      </c>
      <c r="M4398">
        <f>_xlfn.XLOOKUP(shipments[[#This Row],[PID]],products[PID],products[Cost_per_box],"NA",0)</f>
        <v>10.51</v>
      </c>
      <c r="N4398">
        <f>shipments[[#This Row],[Boxes]]*shipments[[#This Row],[Cost Per Box]]</f>
        <v>9343.39</v>
      </c>
      <c r="O4398">
        <f>shipments[[#This Row],[Sales Amount]]-shipments[[#This Row],[Total Cost]]</f>
        <v>-2237.8899999999994</v>
      </c>
      <c r="P4398" s="9">
        <f>shipments[[#This Row],[Profit]]/shipments[[#This Row],[Sales Amount]]</f>
        <v>-0.31495179790303279</v>
      </c>
    </row>
    <row r="4399" spans="1:16" x14ac:dyDescent="1">
      <c r="A4399" t="s">
        <v>4443</v>
      </c>
      <c r="B4399" t="s">
        <v>8051</v>
      </c>
      <c r="C4399" t="s">
        <v>8023</v>
      </c>
      <c r="D4399" t="s">
        <v>8035</v>
      </c>
      <c r="E4399" s="1">
        <v>45083</v>
      </c>
      <c r="F4399">
        <v>4297.5</v>
      </c>
      <c r="G4399">
        <v>253</v>
      </c>
      <c r="H4399" t="s">
        <v>6</v>
      </c>
      <c r="I4399" t="str">
        <f>_xlfn.XLOOKUP(shipments[[#This Row],[SPID]],people[SPID],people[Sales_person],"NA",0)</f>
        <v>Karlen McCaffrey</v>
      </c>
      <c r="J4399">
        <f>YEAR(shipments[[#This Row],[Shipdate]])</f>
        <v>2023</v>
      </c>
      <c r="K4399">
        <f>MONTH(shipments[[#This Row],[Shipdate]])</f>
        <v>6</v>
      </c>
      <c r="L4399" t="str">
        <f>TEXT(shipments[[#This Row],[Shipdate]],"mmmm")</f>
        <v>June</v>
      </c>
      <c r="M4399">
        <f>_xlfn.XLOOKUP(shipments[[#This Row],[PID]],products[PID],products[Cost_per_box],"NA",0)</f>
        <v>6.43</v>
      </c>
      <c r="N4399">
        <f>shipments[[#This Row],[Boxes]]*shipments[[#This Row],[Cost Per Box]]</f>
        <v>1626.79</v>
      </c>
      <c r="O4399">
        <f>shipments[[#This Row],[Sales Amount]]-shipments[[#This Row],[Total Cost]]</f>
        <v>2670.71</v>
      </c>
      <c r="P4399" s="9">
        <f>shipments[[#This Row],[Profit]]/shipments[[#This Row],[Sales Amount]]</f>
        <v>0.62145666084933104</v>
      </c>
    </row>
    <row r="4400" spans="1:16" x14ac:dyDescent="1">
      <c r="A4400" t="s">
        <v>4444</v>
      </c>
      <c r="B4400" t="s">
        <v>8051</v>
      </c>
      <c r="C4400" t="s">
        <v>8023</v>
      </c>
      <c r="D4400" t="s">
        <v>8036</v>
      </c>
      <c r="E4400" s="1">
        <v>45089</v>
      </c>
      <c r="F4400">
        <v>4673.25</v>
      </c>
      <c r="G4400">
        <v>275</v>
      </c>
      <c r="H4400" t="s">
        <v>6</v>
      </c>
      <c r="I4400" t="str">
        <f>_xlfn.XLOOKUP(shipments[[#This Row],[SPID]],people[SPID],people[Sales_person],"NA",0)</f>
        <v>Karlen McCaffrey</v>
      </c>
      <c r="J4400">
        <f>YEAR(shipments[[#This Row],[Shipdate]])</f>
        <v>2023</v>
      </c>
      <c r="K4400">
        <f>MONTH(shipments[[#This Row],[Shipdate]])</f>
        <v>6</v>
      </c>
      <c r="L4400" t="str">
        <f>TEXT(shipments[[#This Row],[Shipdate]],"mmmm")</f>
        <v>June</v>
      </c>
      <c r="M4400">
        <f>_xlfn.XLOOKUP(shipments[[#This Row],[PID]],products[PID],products[Cost_per_box],"NA",0)</f>
        <v>6.43</v>
      </c>
      <c r="N4400">
        <f>shipments[[#This Row],[Boxes]]*shipments[[#This Row],[Cost Per Box]]</f>
        <v>1768.25</v>
      </c>
      <c r="O4400">
        <f>shipments[[#This Row],[Sales Amount]]-shipments[[#This Row],[Total Cost]]</f>
        <v>2905</v>
      </c>
      <c r="P4400" s="9">
        <f>shipments[[#This Row],[Profit]]/shipments[[#This Row],[Sales Amount]]</f>
        <v>0.6216230674584069</v>
      </c>
    </row>
    <row r="4401" spans="1:16" x14ac:dyDescent="1">
      <c r="A4401" t="s">
        <v>4445</v>
      </c>
      <c r="B4401" t="s">
        <v>8051</v>
      </c>
      <c r="C4401" t="s">
        <v>8024</v>
      </c>
      <c r="D4401" t="s">
        <v>8037</v>
      </c>
      <c r="E4401" s="1">
        <v>45397</v>
      </c>
      <c r="F4401">
        <v>11943</v>
      </c>
      <c r="G4401">
        <v>629</v>
      </c>
      <c r="H4401" t="s">
        <v>6</v>
      </c>
      <c r="I4401" t="str">
        <f>_xlfn.XLOOKUP(shipments[[#This Row],[SPID]],people[SPID],people[Sales_person],"NA",0)</f>
        <v>Karlen McCaffrey</v>
      </c>
      <c r="J4401">
        <f>YEAR(shipments[[#This Row],[Shipdate]])</f>
        <v>2024</v>
      </c>
      <c r="K4401">
        <f>MONTH(shipments[[#This Row],[Shipdate]])</f>
        <v>4</v>
      </c>
      <c r="L4401" t="str">
        <f>TEXT(shipments[[#This Row],[Shipdate]],"mmmm")</f>
        <v>April</v>
      </c>
      <c r="M4401">
        <f>_xlfn.XLOOKUP(shipments[[#This Row],[PID]],products[PID],products[Cost_per_box],"NA",0)</f>
        <v>12.41</v>
      </c>
      <c r="N4401">
        <f>shipments[[#This Row],[Boxes]]*shipments[[#This Row],[Cost Per Box]]</f>
        <v>7805.89</v>
      </c>
      <c r="O4401">
        <f>shipments[[#This Row],[Sales Amount]]-shipments[[#This Row],[Total Cost]]</f>
        <v>4137.1099999999997</v>
      </c>
      <c r="P4401" s="9">
        <f>shipments[[#This Row],[Profit]]/shipments[[#This Row],[Sales Amount]]</f>
        <v>0.34640458846186045</v>
      </c>
    </row>
    <row r="4402" spans="1:16" x14ac:dyDescent="1">
      <c r="A4402" t="s">
        <v>4446</v>
      </c>
      <c r="B4402" t="s">
        <v>8051</v>
      </c>
      <c r="C4402" t="s">
        <v>8024</v>
      </c>
      <c r="D4402" t="s">
        <v>8037</v>
      </c>
      <c r="E4402" s="1">
        <v>45342</v>
      </c>
      <c r="F4402">
        <v>5404.5</v>
      </c>
      <c r="G4402">
        <v>285</v>
      </c>
      <c r="H4402" t="s">
        <v>6</v>
      </c>
      <c r="I4402" t="str">
        <f>_xlfn.XLOOKUP(shipments[[#This Row],[SPID]],people[SPID],people[Sales_person],"NA",0)</f>
        <v>Karlen McCaffrey</v>
      </c>
      <c r="J4402">
        <f>YEAR(shipments[[#This Row],[Shipdate]])</f>
        <v>2024</v>
      </c>
      <c r="K4402">
        <f>MONTH(shipments[[#This Row],[Shipdate]])</f>
        <v>2</v>
      </c>
      <c r="L4402" t="str">
        <f>TEXT(shipments[[#This Row],[Shipdate]],"mmmm")</f>
        <v>February</v>
      </c>
      <c r="M4402">
        <f>_xlfn.XLOOKUP(shipments[[#This Row],[PID]],products[PID],products[Cost_per_box],"NA",0)</f>
        <v>12.41</v>
      </c>
      <c r="N4402">
        <f>shipments[[#This Row],[Boxes]]*shipments[[#This Row],[Cost Per Box]]</f>
        <v>3536.85</v>
      </c>
      <c r="O4402">
        <f>shipments[[#This Row],[Sales Amount]]-shipments[[#This Row],[Total Cost]]</f>
        <v>1867.65</v>
      </c>
      <c r="P4402" s="9">
        <f>shipments[[#This Row],[Profit]]/shipments[[#This Row],[Sales Amount]]</f>
        <v>0.34557313349986124</v>
      </c>
    </row>
    <row r="4403" spans="1:16" x14ac:dyDescent="1">
      <c r="A4403" t="s">
        <v>4447</v>
      </c>
      <c r="B4403" t="s">
        <v>8051</v>
      </c>
      <c r="C4403" t="s">
        <v>8024</v>
      </c>
      <c r="D4403" t="s">
        <v>8037</v>
      </c>
      <c r="E4403" s="1">
        <v>44993</v>
      </c>
      <c r="F4403">
        <v>2398.5</v>
      </c>
      <c r="G4403">
        <v>134</v>
      </c>
      <c r="H4403" t="s">
        <v>6</v>
      </c>
      <c r="I4403" t="str">
        <f>_xlfn.XLOOKUP(shipments[[#This Row],[SPID]],people[SPID],people[Sales_person],"NA",0)</f>
        <v>Karlen McCaffrey</v>
      </c>
      <c r="J4403">
        <f>YEAR(shipments[[#This Row],[Shipdate]])</f>
        <v>2023</v>
      </c>
      <c r="K4403">
        <f>MONTH(shipments[[#This Row],[Shipdate]])</f>
        <v>3</v>
      </c>
      <c r="L4403" t="str">
        <f>TEXT(shipments[[#This Row],[Shipdate]],"mmmm")</f>
        <v>March</v>
      </c>
      <c r="M4403">
        <f>_xlfn.XLOOKUP(shipments[[#This Row],[PID]],products[PID],products[Cost_per_box],"NA",0)</f>
        <v>12.41</v>
      </c>
      <c r="N4403">
        <f>shipments[[#This Row],[Boxes]]*shipments[[#This Row],[Cost Per Box]]</f>
        <v>1662.94</v>
      </c>
      <c r="O4403">
        <f>shipments[[#This Row],[Sales Amount]]-shipments[[#This Row],[Total Cost]]</f>
        <v>735.56</v>
      </c>
      <c r="P4403" s="9">
        <f>shipments[[#This Row],[Profit]]/shipments[[#This Row],[Sales Amount]]</f>
        <v>0.30667500521159058</v>
      </c>
    </row>
    <row r="4404" spans="1:16" x14ac:dyDescent="1">
      <c r="A4404" t="s">
        <v>4448</v>
      </c>
      <c r="B4404" t="s">
        <v>8051</v>
      </c>
      <c r="C4404" t="s">
        <v>8025</v>
      </c>
      <c r="D4404" t="s">
        <v>8035</v>
      </c>
      <c r="E4404" s="1">
        <v>44958</v>
      </c>
      <c r="F4404">
        <v>4646.25</v>
      </c>
      <c r="G4404">
        <v>332</v>
      </c>
      <c r="H4404" t="s">
        <v>6</v>
      </c>
      <c r="I4404" t="str">
        <f>_xlfn.XLOOKUP(shipments[[#This Row],[SPID]],people[SPID],people[Sales_person],"NA",0)</f>
        <v>Karlen McCaffrey</v>
      </c>
      <c r="J4404">
        <f>YEAR(shipments[[#This Row],[Shipdate]])</f>
        <v>2023</v>
      </c>
      <c r="K4404">
        <f>MONTH(shipments[[#This Row],[Shipdate]])</f>
        <v>2</v>
      </c>
      <c r="L4404" t="str">
        <f>TEXT(shipments[[#This Row],[Shipdate]],"mmmm")</f>
        <v>February</v>
      </c>
      <c r="M4404">
        <f>_xlfn.XLOOKUP(shipments[[#This Row],[PID]],products[PID],products[Cost_per_box],"NA",0)</f>
        <v>9.57</v>
      </c>
      <c r="N4404">
        <f>shipments[[#This Row],[Boxes]]*shipments[[#This Row],[Cost Per Box]]</f>
        <v>3177.2400000000002</v>
      </c>
      <c r="O4404">
        <f>shipments[[#This Row],[Sales Amount]]-shipments[[#This Row],[Total Cost]]</f>
        <v>1469.0099999999998</v>
      </c>
      <c r="P4404" s="9">
        <f>shipments[[#This Row],[Profit]]/shipments[[#This Row],[Sales Amount]]</f>
        <v>0.31617110573042773</v>
      </c>
    </row>
    <row r="4405" spans="1:16" x14ac:dyDescent="1">
      <c r="A4405" t="s">
        <v>4449</v>
      </c>
      <c r="B4405" t="s">
        <v>8051</v>
      </c>
      <c r="C4405" t="s">
        <v>8025</v>
      </c>
      <c r="D4405" t="s">
        <v>8036</v>
      </c>
      <c r="E4405" s="1">
        <v>45072</v>
      </c>
      <c r="F4405">
        <v>12089.25</v>
      </c>
      <c r="G4405">
        <v>864</v>
      </c>
      <c r="H4405" t="s">
        <v>6</v>
      </c>
      <c r="I4405" t="str">
        <f>_xlfn.XLOOKUP(shipments[[#This Row],[SPID]],people[SPID],people[Sales_person],"NA",0)</f>
        <v>Karlen McCaffrey</v>
      </c>
      <c r="J4405">
        <f>YEAR(shipments[[#This Row],[Shipdate]])</f>
        <v>2023</v>
      </c>
      <c r="K4405">
        <f>MONTH(shipments[[#This Row],[Shipdate]])</f>
        <v>5</v>
      </c>
      <c r="L4405" t="str">
        <f>TEXT(shipments[[#This Row],[Shipdate]],"mmmm")</f>
        <v>May</v>
      </c>
      <c r="M4405">
        <f>_xlfn.XLOOKUP(shipments[[#This Row],[PID]],products[PID],products[Cost_per_box],"NA",0)</f>
        <v>9.57</v>
      </c>
      <c r="N4405">
        <f>shipments[[#This Row],[Boxes]]*shipments[[#This Row],[Cost Per Box]]</f>
        <v>8268.48</v>
      </c>
      <c r="O4405">
        <f>shipments[[#This Row],[Sales Amount]]-shipments[[#This Row],[Total Cost]]</f>
        <v>3820.7700000000004</v>
      </c>
      <c r="P4405" s="9">
        <f>shipments[[#This Row],[Profit]]/shipments[[#This Row],[Sales Amount]]</f>
        <v>0.31604690117252937</v>
      </c>
    </row>
    <row r="4406" spans="1:16" x14ac:dyDescent="1">
      <c r="A4406" t="s">
        <v>4450</v>
      </c>
      <c r="B4406" t="s">
        <v>8051</v>
      </c>
      <c r="C4406" t="s">
        <v>8025</v>
      </c>
      <c r="D4406" t="s">
        <v>8032</v>
      </c>
      <c r="E4406" s="1">
        <v>45533</v>
      </c>
      <c r="F4406">
        <v>5508</v>
      </c>
      <c r="G4406">
        <v>345</v>
      </c>
      <c r="H4406" t="s">
        <v>17</v>
      </c>
      <c r="I4406" t="str">
        <f>_xlfn.XLOOKUP(shipments[[#This Row],[SPID]],people[SPID],people[Sales_person],"NA",0)</f>
        <v>Karlen McCaffrey</v>
      </c>
      <c r="J4406">
        <f>YEAR(shipments[[#This Row],[Shipdate]])</f>
        <v>2024</v>
      </c>
      <c r="K4406">
        <f>MONTH(shipments[[#This Row],[Shipdate]])</f>
        <v>8</v>
      </c>
      <c r="L4406" t="str">
        <f>TEXT(shipments[[#This Row],[Shipdate]],"mmmm")</f>
        <v>August</v>
      </c>
      <c r="M4406">
        <f>_xlfn.XLOOKUP(shipments[[#This Row],[PID]],products[PID],products[Cost_per_box],"NA",0)</f>
        <v>9.57</v>
      </c>
      <c r="N4406">
        <f>shipments[[#This Row],[Boxes]]*shipments[[#This Row],[Cost Per Box]]</f>
        <v>3301.65</v>
      </c>
      <c r="O4406">
        <f>shipments[[#This Row],[Sales Amount]]-shipments[[#This Row],[Total Cost]]</f>
        <v>2206.35</v>
      </c>
      <c r="P4406" s="9">
        <f>shipments[[#This Row],[Profit]]/shipments[[#This Row],[Sales Amount]]</f>
        <v>0.40057189542483657</v>
      </c>
    </row>
    <row r="4407" spans="1:16" x14ac:dyDescent="1">
      <c r="A4407" t="s">
        <v>4451</v>
      </c>
      <c r="B4407" t="s">
        <v>8051</v>
      </c>
      <c r="C4407" t="s">
        <v>8026</v>
      </c>
      <c r="D4407" t="s">
        <v>8035</v>
      </c>
      <c r="E4407" s="1">
        <v>45097</v>
      </c>
      <c r="F4407">
        <v>328.5</v>
      </c>
      <c r="G4407">
        <v>42</v>
      </c>
      <c r="H4407" t="s">
        <v>6</v>
      </c>
      <c r="I4407" t="str">
        <f>_xlfn.XLOOKUP(shipments[[#This Row],[SPID]],people[SPID],people[Sales_person],"NA",0)</f>
        <v>Karlen McCaffrey</v>
      </c>
      <c r="J4407">
        <f>YEAR(shipments[[#This Row],[Shipdate]])</f>
        <v>2023</v>
      </c>
      <c r="K4407">
        <f>MONTH(shipments[[#This Row],[Shipdate]])</f>
        <v>6</v>
      </c>
      <c r="L4407" t="str">
        <f>TEXT(shipments[[#This Row],[Shipdate]],"mmmm")</f>
        <v>June</v>
      </c>
      <c r="M4407">
        <f>_xlfn.XLOOKUP(shipments[[#This Row],[PID]],products[PID],products[Cost_per_box],"NA",0)</f>
        <v>8.43</v>
      </c>
      <c r="N4407">
        <f>shipments[[#This Row],[Boxes]]*shipments[[#This Row],[Cost Per Box]]</f>
        <v>354.06</v>
      </c>
      <c r="O4407">
        <f>shipments[[#This Row],[Sales Amount]]-shipments[[#This Row],[Total Cost]]</f>
        <v>-25.560000000000002</v>
      </c>
      <c r="P4407" s="9">
        <f>shipments[[#This Row],[Profit]]/shipments[[#This Row],[Sales Amount]]</f>
        <v>-7.78082191780822E-2</v>
      </c>
    </row>
    <row r="4408" spans="1:16" x14ac:dyDescent="1">
      <c r="A4408" t="s">
        <v>4452</v>
      </c>
      <c r="B4408" t="s">
        <v>8051</v>
      </c>
      <c r="C4408" t="s">
        <v>8027</v>
      </c>
      <c r="D4408" t="s">
        <v>8032</v>
      </c>
      <c r="E4408" s="1">
        <v>45210</v>
      </c>
      <c r="F4408">
        <v>19523.25</v>
      </c>
      <c r="G4408">
        <v>2441</v>
      </c>
      <c r="H4408" t="s">
        <v>6</v>
      </c>
      <c r="I4408" t="str">
        <f>_xlfn.XLOOKUP(shipments[[#This Row],[SPID]],people[SPID],people[Sales_person],"NA",0)</f>
        <v>Karlen McCaffrey</v>
      </c>
      <c r="J4408">
        <f>YEAR(shipments[[#This Row],[Shipdate]])</f>
        <v>2023</v>
      </c>
      <c r="K4408">
        <f>MONTH(shipments[[#This Row],[Shipdate]])</f>
        <v>10</v>
      </c>
      <c r="L4408" t="str">
        <f>TEXT(shipments[[#This Row],[Shipdate]],"mmmm")</f>
        <v>October</v>
      </c>
      <c r="M4408">
        <f>_xlfn.XLOOKUP(shipments[[#This Row],[PID]],products[PID],products[Cost_per_box],"NA",0)</f>
        <v>6.8</v>
      </c>
      <c r="N4408">
        <f>shipments[[#This Row],[Boxes]]*shipments[[#This Row],[Cost Per Box]]</f>
        <v>16598.8</v>
      </c>
      <c r="O4408">
        <f>shipments[[#This Row],[Sales Amount]]-shipments[[#This Row],[Total Cost]]</f>
        <v>2924.4500000000007</v>
      </c>
      <c r="P4408" s="9">
        <f>shipments[[#This Row],[Profit]]/shipments[[#This Row],[Sales Amount]]</f>
        <v>0.14979319529279198</v>
      </c>
    </row>
    <row r="4409" spans="1:16" x14ac:dyDescent="1">
      <c r="A4409" t="s">
        <v>4453</v>
      </c>
      <c r="B4409" t="s">
        <v>8051</v>
      </c>
      <c r="C4409" t="s">
        <v>8027</v>
      </c>
      <c r="D4409" t="s">
        <v>8037</v>
      </c>
      <c r="E4409" s="1">
        <v>45125</v>
      </c>
      <c r="F4409">
        <v>11389.5</v>
      </c>
      <c r="G4409">
        <v>1424</v>
      </c>
      <c r="H4409" t="s">
        <v>6</v>
      </c>
      <c r="I4409" t="str">
        <f>_xlfn.XLOOKUP(shipments[[#This Row],[SPID]],people[SPID],people[Sales_person],"NA",0)</f>
        <v>Karlen McCaffrey</v>
      </c>
      <c r="J4409">
        <f>YEAR(shipments[[#This Row],[Shipdate]])</f>
        <v>2023</v>
      </c>
      <c r="K4409">
        <f>MONTH(shipments[[#This Row],[Shipdate]])</f>
        <v>7</v>
      </c>
      <c r="L4409" t="str">
        <f>TEXT(shipments[[#This Row],[Shipdate]],"mmmm")</f>
        <v>July</v>
      </c>
      <c r="M4409">
        <f>_xlfn.XLOOKUP(shipments[[#This Row],[PID]],products[PID],products[Cost_per_box],"NA",0)</f>
        <v>6.8</v>
      </c>
      <c r="N4409">
        <f>shipments[[#This Row],[Boxes]]*shipments[[#This Row],[Cost Per Box]]</f>
        <v>9683.1999999999989</v>
      </c>
      <c r="O4409">
        <f>shipments[[#This Row],[Sales Amount]]-shipments[[#This Row],[Total Cost]]</f>
        <v>1706.3000000000011</v>
      </c>
      <c r="P4409" s="9">
        <f>shipments[[#This Row],[Profit]]/shipments[[#This Row],[Sales Amount]]</f>
        <v>0.14981342464550693</v>
      </c>
    </row>
    <row r="4410" spans="1:16" x14ac:dyDescent="1">
      <c r="A4410" t="s">
        <v>4454</v>
      </c>
      <c r="B4410" t="s">
        <v>8051</v>
      </c>
      <c r="C4410" t="s">
        <v>8027</v>
      </c>
      <c r="D4410" t="s">
        <v>8032</v>
      </c>
      <c r="E4410" s="1">
        <v>45180</v>
      </c>
      <c r="F4410">
        <v>17300.25</v>
      </c>
      <c r="G4410">
        <v>2163</v>
      </c>
      <c r="H4410" t="s">
        <v>6</v>
      </c>
      <c r="I4410" t="str">
        <f>_xlfn.XLOOKUP(shipments[[#This Row],[SPID]],people[SPID],people[Sales_person],"NA",0)</f>
        <v>Karlen McCaffrey</v>
      </c>
      <c r="J4410">
        <f>YEAR(shipments[[#This Row],[Shipdate]])</f>
        <v>2023</v>
      </c>
      <c r="K4410">
        <f>MONTH(shipments[[#This Row],[Shipdate]])</f>
        <v>9</v>
      </c>
      <c r="L4410" t="str">
        <f>TEXT(shipments[[#This Row],[Shipdate]],"mmmm")</f>
        <v>September</v>
      </c>
      <c r="M4410">
        <f>_xlfn.XLOOKUP(shipments[[#This Row],[PID]],products[PID],products[Cost_per_box],"NA",0)</f>
        <v>6.8</v>
      </c>
      <c r="N4410">
        <f>shipments[[#This Row],[Boxes]]*shipments[[#This Row],[Cost Per Box]]</f>
        <v>14708.4</v>
      </c>
      <c r="O4410">
        <f>shipments[[#This Row],[Sales Amount]]-shipments[[#This Row],[Total Cost]]</f>
        <v>2591.8500000000004</v>
      </c>
      <c r="P4410" s="9">
        <f>shipments[[#This Row],[Profit]]/shipments[[#This Row],[Sales Amount]]</f>
        <v>0.14981575410759962</v>
      </c>
    </row>
    <row r="4411" spans="1:16" x14ac:dyDescent="1">
      <c r="A4411" t="s">
        <v>4455</v>
      </c>
      <c r="B4411" t="s">
        <v>8051</v>
      </c>
      <c r="C4411" t="s">
        <v>8027</v>
      </c>
      <c r="D4411" t="s">
        <v>8037</v>
      </c>
      <c r="E4411" s="1">
        <v>45096</v>
      </c>
      <c r="F4411">
        <v>4329</v>
      </c>
      <c r="G4411">
        <v>394</v>
      </c>
      <c r="H4411" t="s">
        <v>6</v>
      </c>
      <c r="I4411" t="str">
        <f>_xlfn.XLOOKUP(shipments[[#This Row],[SPID]],people[SPID],people[Sales_person],"NA",0)</f>
        <v>Karlen McCaffrey</v>
      </c>
      <c r="J4411">
        <f>YEAR(shipments[[#This Row],[Shipdate]])</f>
        <v>2023</v>
      </c>
      <c r="K4411">
        <f>MONTH(shipments[[#This Row],[Shipdate]])</f>
        <v>6</v>
      </c>
      <c r="L4411" t="str">
        <f>TEXT(shipments[[#This Row],[Shipdate]],"mmmm")</f>
        <v>June</v>
      </c>
      <c r="M4411">
        <f>_xlfn.XLOOKUP(shipments[[#This Row],[PID]],products[PID],products[Cost_per_box],"NA",0)</f>
        <v>6.8</v>
      </c>
      <c r="N4411">
        <f>shipments[[#This Row],[Boxes]]*shipments[[#This Row],[Cost Per Box]]</f>
        <v>2679.2</v>
      </c>
      <c r="O4411">
        <f>shipments[[#This Row],[Sales Amount]]-shipments[[#This Row],[Total Cost]]</f>
        <v>1649.8000000000002</v>
      </c>
      <c r="P4411" s="9">
        <f>shipments[[#This Row],[Profit]]/shipments[[#This Row],[Sales Amount]]</f>
        <v>0.38110418110418115</v>
      </c>
    </row>
    <row r="4412" spans="1:16" x14ac:dyDescent="1">
      <c r="A4412" t="s">
        <v>4456</v>
      </c>
      <c r="B4412" t="s">
        <v>8051</v>
      </c>
      <c r="C4412" t="s">
        <v>8027</v>
      </c>
      <c r="D4412" t="s">
        <v>8033</v>
      </c>
      <c r="E4412" s="1">
        <v>45484</v>
      </c>
      <c r="F4412">
        <v>10971</v>
      </c>
      <c r="G4412">
        <v>1372</v>
      </c>
      <c r="H4412" t="s">
        <v>17</v>
      </c>
      <c r="I4412" t="str">
        <f>_xlfn.XLOOKUP(shipments[[#This Row],[SPID]],people[SPID],people[Sales_person],"NA",0)</f>
        <v>Karlen McCaffrey</v>
      </c>
      <c r="J4412">
        <f>YEAR(shipments[[#This Row],[Shipdate]])</f>
        <v>2024</v>
      </c>
      <c r="K4412">
        <f>MONTH(shipments[[#This Row],[Shipdate]])</f>
        <v>7</v>
      </c>
      <c r="L4412" t="str">
        <f>TEXT(shipments[[#This Row],[Shipdate]],"mmmm")</f>
        <v>July</v>
      </c>
      <c r="M4412">
        <f>_xlfn.XLOOKUP(shipments[[#This Row],[PID]],products[PID],products[Cost_per_box],"NA",0)</f>
        <v>6.8</v>
      </c>
      <c r="N4412">
        <f>shipments[[#This Row],[Boxes]]*shipments[[#This Row],[Cost Per Box]]</f>
        <v>9329.6</v>
      </c>
      <c r="O4412">
        <f>shipments[[#This Row],[Sales Amount]]-shipments[[#This Row],[Total Cost]]</f>
        <v>1641.3999999999996</v>
      </c>
      <c r="P4412" s="9">
        <f>shipments[[#This Row],[Profit]]/shipments[[#This Row],[Sales Amount]]</f>
        <v>0.14961261507610971</v>
      </c>
    </row>
    <row r="4413" spans="1:16" x14ac:dyDescent="1">
      <c r="A4413" t="s">
        <v>4457</v>
      </c>
      <c r="B4413" t="s">
        <v>8051</v>
      </c>
      <c r="C4413" t="s">
        <v>8028</v>
      </c>
      <c r="D4413" t="s">
        <v>8032</v>
      </c>
      <c r="E4413" s="1">
        <v>45419</v>
      </c>
      <c r="F4413">
        <v>1998</v>
      </c>
      <c r="G4413">
        <v>77</v>
      </c>
      <c r="H4413" t="s">
        <v>6</v>
      </c>
      <c r="I4413" t="str">
        <f>_xlfn.XLOOKUP(shipments[[#This Row],[SPID]],people[SPID],people[Sales_person],"NA",0)</f>
        <v>Karlen McCaffrey</v>
      </c>
      <c r="J4413">
        <f>YEAR(shipments[[#This Row],[Shipdate]])</f>
        <v>2024</v>
      </c>
      <c r="K4413">
        <f>MONTH(shipments[[#This Row],[Shipdate]])</f>
        <v>5</v>
      </c>
      <c r="L4413" t="str">
        <f>TEXT(shipments[[#This Row],[Shipdate]],"mmmm")</f>
        <v>May</v>
      </c>
      <c r="M4413">
        <f>_xlfn.XLOOKUP(shipments[[#This Row],[PID]],products[PID],products[Cost_per_box],"NA",0)</f>
        <v>5.04</v>
      </c>
      <c r="N4413">
        <f>shipments[[#This Row],[Boxes]]*shipments[[#This Row],[Cost Per Box]]</f>
        <v>388.08</v>
      </c>
      <c r="O4413">
        <f>shipments[[#This Row],[Sales Amount]]-shipments[[#This Row],[Total Cost]]</f>
        <v>1609.92</v>
      </c>
      <c r="P4413" s="9">
        <f>shipments[[#This Row],[Profit]]/shipments[[#This Row],[Sales Amount]]</f>
        <v>0.80576576576576575</v>
      </c>
    </row>
    <row r="4414" spans="1:16" x14ac:dyDescent="1">
      <c r="A4414" t="s">
        <v>4458</v>
      </c>
      <c r="B4414" t="s">
        <v>8051</v>
      </c>
      <c r="C4414" t="s">
        <v>8029</v>
      </c>
      <c r="D4414" t="s">
        <v>8034</v>
      </c>
      <c r="E4414" s="1">
        <v>44944</v>
      </c>
      <c r="F4414">
        <v>2308.5</v>
      </c>
      <c r="G4414">
        <v>210</v>
      </c>
      <c r="H4414" t="s">
        <v>6</v>
      </c>
      <c r="I4414" t="str">
        <f>_xlfn.XLOOKUP(shipments[[#This Row],[SPID]],people[SPID],people[Sales_person],"NA",0)</f>
        <v>Karlen McCaffrey</v>
      </c>
      <c r="J4414">
        <f>YEAR(shipments[[#This Row],[Shipdate]])</f>
        <v>2023</v>
      </c>
      <c r="K4414">
        <f>MONTH(shipments[[#This Row],[Shipdate]])</f>
        <v>1</v>
      </c>
      <c r="L4414" t="str">
        <f>TEXT(shipments[[#This Row],[Shipdate]],"mmmm")</f>
        <v>January</v>
      </c>
      <c r="M4414">
        <f>_xlfn.XLOOKUP(shipments[[#This Row],[PID]],products[PID],products[Cost_per_box],"NA",0)</f>
        <v>2.76</v>
      </c>
      <c r="N4414">
        <f>shipments[[#This Row],[Boxes]]*shipments[[#This Row],[Cost Per Box]]</f>
        <v>579.59999999999991</v>
      </c>
      <c r="O4414">
        <f>shipments[[#This Row],[Sales Amount]]-shipments[[#This Row],[Total Cost]]</f>
        <v>1728.9</v>
      </c>
      <c r="P4414" s="9">
        <f>shipments[[#This Row],[Profit]]/shipments[[#This Row],[Sales Amount]]</f>
        <v>0.74892787524366478</v>
      </c>
    </row>
    <row r="4415" spans="1:16" x14ac:dyDescent="1">
      <c r="A4415" t="s">
        <v>4459</v>
      </c>
      <c r="B4415" t="s">
        <v>8051</v>
      </c>
      <c r="C4415" t="s">
        <v>8030</v>
      </c>
      <c r="D4415" t="s">
        <v>8034</v>
      </c>
      <c r="E4415" s="1">
        <v>45517</v>
      </c>
      <c r="F4415">
        <v>2079</v>
      </c>
      <c r="G4415">
        <v>260</v>
      </c>
      <c r="H4415" t="s">
        <v>17</v>
      </c>
      <c r="I4415" t="str">
        <f>_xlfn.XLOOKUP(shipments[[#This Row],[SPID]],people[SPID],people[Sales_person],"NA",0)</f>
        <v>Karlen McCaffrey</v>
      </c>
      <c r="J4415">
        <f>YEAR(shipments[[#This Row],[Shipdate]])</f>
        <v>2024</v>
      </c>
      <c r="K4415">
        <f>MONTH(shipments[[#This Row],[Shipdate]])</f>
        <v>8</v>
      </c>
      <c r="L4415" t="str">
        <f>TEXT(shipments[[#This Row],[Shipdate]],"mmmm")</f>
        <v>August</v>
      </c>
      <c r="M4415">
        <f>_xlfn.XLOOKUP(shipments[[#This Row],[PID]],products[PID],products[Cost_per_box],"NA",0)</f>
        <v>3.32</v>
      </c>
      <c r="N4415">
        <f>shipments[[#This Row],[Boxes]]*shipments[[#This Row],[Cost Per Box]]</f>
        <v>863.19999999999993</v>
      </c>
      <c r="O4415">
        <f>shipments[[#This Row],[Sales Amount]]-shipments[[#This Row],[Total Cost]]</f>
        <v>1215.8000000000002</v>
      </c>
      <c r="P4415" s="9">
        <f>shipments[[#This Row],[Profit]]/shipments[[#This Row],[Sales Amount]]</f>
        <v>0.58480038480038488</v>
      </c>
    </row>
    <row r="4416" spans="1:16" x14ac:dyDescent="1">
      <c r="A4416" t="s">
        <v>4460</v>
      </c>
      <c r="B4416" t="s">
        <v>8051</v>
      </c>
      <c r="C4416" t="s">
        <v>8030</v>
      </c>
      <c r="D4416" t="s">
        <v>8036</v>
      </c>
      <c r="E4416" s="1">
        <v>45252</v>
      </c>
      <c r="F4416">
        <v>20.25</v>
      </c>
      <c r="G4416">
        <v>3</v>
      </c>
      <c r="H4416" t="s">
        <v>6</v>
      </c>
      <c r="I4416" t="str">
        <f>_xlfn.XLOOKUP(shipments[[#This Row],[SPID]],people[SPID],people[Sales_person],"NA",0)</f>
        <v>Karlen McCaffrey</v>
      </c>
      <c r="J4416">
        <f>YEAR(shipments[[#This Row],[Shipdate]])</f>
        <v>2023</v>
      </c>
      <c r="K4416">
        <f>MONTH(shipments[[#This Row],[Shipdate]])</f>
        <v>11</v>
      </c>
      <c r="L4416" t="str">
        <f>TEXT(shipments[[#This Row],[Shipdate]],"mmmm")</f>
        <v>November</v>
      </c>
      <c r="M4416">
        <f>_xlfn.XLOOKUP(shipments[[#This Row],[PID]],products[PID],products[Cost_per_box],"NA",0)</f>
        <v>3.32</v>
      </c>
      <c r="N4416">
        <f>shipments[[#This Row],[Boxes]]*shipments[[#This Row],[Cost Per Box]]</f>
        <v>9.9599999999999991</v>
      </c>
      <c r="O4416">
        <f>shipments[[#This Row],[Sales Amount]]-shipments[[#This Row],[Total Cost]]</f>
        <v>10.290000000000001</v>
      </c>
      <c r="P4416" s="9">
        <f>shipments[[#This Row],[Profit]]/shipments[[#This Row],[Sales Amount]]</f>
        <v>0.50814814814814824</v>
      </c>
    </row>
    <row r="4417" spans="1:16" x14ac:dyDescent="1">
      <c r="A4417" t="s">
        <v>4461</v>
      </c>
      <c r="B4417" t="s">
        <v>8051</v>
      </c>
      <c r="C4417" t="s">
        <v>8030</v>
      </c>
      <c r="D4417" t="s">
        <v>8032</v>
      </c>
      <c r="E4417" s="1">
        <v>45474</v>
      </c>
      <c r="F4417">
        <v>2425.5</v>
      </c>
      <c r="G4417">
        <v>270</v>
      </c>
      <c r="H4417" t="s">
        <v>17</v>
      </c>
      <c r="I4417" t="str">
        <f>_xlfn.XLOOKUP(shipments[[#This Row],[SPID]],people[SPID],people[Sales_person],"NA",0)</f>
        <v>Karlen McCaffrey</v>
      </c>
      <c r="J4417">
        <f>YEAR(shipments[[#This Row],[Shipdate]])</f>
        <v>2024</v>
      </c>
      <c r="K4417">
        <f>MONTH(shipments[[#This Row],[Shipdate]])</f>
        <v>7</v>
      </c>
      <c r="L4417" t="str">
        <f>TEXT(shipments[[#This Row],[Shipdate]],"mmmm")</f>
        <v>July</v>
      </c>
      <c r="M4417">
        <f>_xlfn.XLOOKUP(shipments[[#This Row],[PID]],products[PID],products[Cost_per_box],"NA",0)</f>
        <v>3.32</v>
      </c>
      <c r="N4417">
        <f>shipments[[#This Row],[Boxes]]*shipments[[#This Row],[Cost Per Box]]</f>
        <v>896.4</v>
      </c>
      <c r="O4417">
        <f>shipments[[#This Row],[Sales Amount]]-shipments[[#This Row],[Total Cost]]</f>
        <v>1529.1</v>
      </c>
      <c r="P4417" s="9">
        <f>shipments[[#This Row],[Profit]]/shipments[[#This Row],[Sales Amount]]</f>
        <v>0.63042671614100176</v>
      </c>
    </row>
    <row r="4418" spans="1:16" x14ac:dyDescent="1">
      <c r="A4418" t="s">
        <v>4462</v>
      </c>
      <c r="B4418" t="s">
        <v>8051</v>
      </c>
      <c r="C4418" t="s">
        <v>8030</v>
      </c>
      <c r="D4418" t="s">
        <v>8032</v>
      </c>
      <c r="E4418" s="1">
        <v>45252</v>
      </c>
      <c r="F4418">
        <v>2445.75</v>
      </c>
      <c r="G4418">
        <v>350</v>
      </c>
      <c r="H4418" t="s">
        <v>6</v>
      </c>
      <c r="I4418" t="str">
        <f>_xlfn.XLOOKUP(shipments[[#This Row],[SPID]],people[SPID],people[Sales_person],"NA",0)</f>
        <v>Karlen McCaffrey</v>
      </c>
      <c r="J4418">
        <f>YEAR(shipments[[#This Row],[Shipdate]])</f>
        <v>2023</v>
      </c>
      <c r="K4418">
        <f>MONTH(shipments[[#This Row],[Shipdate]])</f>
        <v>11</v>
      </c>
      <c r="L4418" t="str">
        <f>TEXT(shipments[[#This Row],[Shipdate]],"mmmm")</f>
        <v>November</v>
      </c>
      <c r="M4418">
        <f>_xlfn.XLOOKUP(shipments[[#This Row],[PID]],products[PID],products[Cost_per_box],"NA",0)</f>
        <v>3.32</v>
      </c>
      <c r="N4418">
        <f>shipments[[#This Row],[Boxes]]*shipments[[#This Row],[Cost Per Box]]</f>
        <v>1162</v>
      </c>
      <c r="O4418">
        <f>shipments[[#This Row],[Sales Amount]]-shipments[[#This Row],[Total Cost]]</f>
        <v>1283.75</v>
      </c>
      <c r="P4418" s="9">
        <f>shipments[[#This Row],[Profit]]/shipments[[#This Row],[Sales Amount]]</f>
        <v>0.5248901155064909</v>
      </c>
    </row>
    <row r="4419" spans="1:16" x14ac:dyDescent="1">
      <c r="A4419" t="s">
        <v>4463</v>
      </c>
      <c r="B4419" t="s">
        <v>8051</v>
      </c>
      <c r="C4419" t="s">
        <v>8030</v>
      </c>
      <c r="D4419" t="s">
        <v>8037</v>
      </c>
      <c r="E4419" s="1">
        <v>44965</v>
      </c>
      <c r="F4419">
        <v>1626.75</v>
      </c>
      <c r="G4419">
        <v>163</v>
      </c>
      <c r="H4419" t="s">
        <v>39</v>
      </c>
      <c r="I4419" t="str">
        <f>_xlfn.XLOOKUP(shipments[[#This Row],[SPID]],people[SPID],people[Sales_person],"NA",0)</f>
        <v>Karlen McCaffrey</v>
      </c>
      <c r="J4419">
        <f>YEAR(shipments[[#This Row],[Shipdate]])</f>
        <v>2023</v>
      </c>
      <c r="K4419">
        <f>MONTH(shipments[[#This Row],[Shipdate]])</f>
        <v>2</v>
      </c>
      <c r="L4419" t="str">
        <f>TEXT(shipments[[#This Row],[Shipdate]],"mmmm")</f>
        <v>February</v>
      </c>
      <c r="M4419">
        <f>_xlfn.XLOOKUP(shipments[[#This Row],[PID]],products[PID],products[Cost_per_box],"NA",0)</f>
        <v>3.32</v>
      </c>
      <c r="N4419">
        <f>shipments[[#This Row],[Boxes]]*shipments[[#This Row],[Cost Per Box]]</f>
        <v>541.16</v>
      </c>
      <c r="O4419">
        <f>shipments[[#This Row],[Sales Amount]]-shipments[[#This Row],[Total Cost]]</f>
        <v>1085.5900000000001</v>
      </c>
      <c r="P4419" s="9">
        <f>shipments[[#This Row],[Profit]]/shipments[[#This Row],[Sales Amount]]</f>
        <v>0.66733671430766872</v>
      </c>
    </row>
    <row r="4420" spans="1:16" x14ac:dyDescent="1">
      <c r="A4420" t="s">
        <v>4464</v>
      </c>
      <c r="B4420" t="s">
        <v>8051</v>
      </c>
      <c r="C4420" t="s">
        <v>8031</v>
      </c>
      <c r="D4420" t="s">
        <v>8033</v>
      </c>
      <c r="E4420" s="1">
        <v>45443</v>
      </c>
      <c r="F4420">
        <v>11522.25</v>
      </c>
      <c r="G4420">
        <v>607</v>
      </c>
      <c r="H4420" t="s">
        <v>6</v>
      </c>
      <c r="I4420" t="str">
        <f>_xlfn.XLOOKUP(shipments[[#This Row],[SPID]],people[SPID],people[Sales_person],"NA",0)</f>
        <v>Karlen McCaffrey</v>
      </c>
      <c r="J4420">
        <f>YEAR(shipments[[#This Row],[Shipdate]])</f>
        <v>2024</v>
      </c>
      <c r="K4420">
        <f>MONTH(shipments[[#This Row],[Shipdate]])</f>
        <v>5</v>
      </c>
      <c r="L4420" t="str">
        <f>TEXT(shipments[[#This Row],[Shipdate]],"mmmm")</f>
        <v>May</v>
      </c>
      <c r="M4420">
        <f>_xlfn.XLOOKUP(shipments[[#This Row],[PID]],products[PID],products[Cost_per_box],"NA",0)</f>
        <v>2.65</v>
      </c>
      <c r="N4420">
        <f>shipments[[#This Row],[Boxes]]*shipments[[#This Row],[Cost Per Box]]</f>
        <v>1608.55</v>
      </c>
      <c r="O4420">
        <f>shipments[[#This Row],[Sales Amount]]-shipments[[#This Row],[Total Cost]]</f>
        <v>9913.7000000000007</v>
      </c>
      <c r="P4420" s="9">
        <f>shipments[[#This Row],[Profit]]/shipments[[#This Row],[Sales Amount]]</f>
        <v>0.86039618998025569</v>
      </c>
    </row>
    <row r="4421" spans="1:16" x14ac:dyDescent="1">
      <c r="A4421" t="s">
        <v>4465</v>
      </c>
      <c r="B4421" t="s">
        <v>8051</v>
      </c>
      <c r="C4421" t="s">
        <v>8031</v>
      </c>
      <c r="D4421" t="s">
        <v>8033</v>
      </c>
      <c r="E4421" s="1">
        <v>45429</v>
      </c>
      <c r="F4421">
        <v>13653</v>
      </c>
      <c r="G4421">
        <v>651</v>
      </c>
      <c r="H4421" t="s">
        <v>6</v>
      </c>
      <c r="I4421" t="str">
        <f>_xlfn.XLOOKUP(shipments[[#This Row],[SPID]],people[SPID],people[Sales_person],"NA",0)</f>
        <v>Karlen McCaffrey</v>
      </c>
      <c r="J4421">
        <f>YEAR(shipments[[#This Row],[Shipdate]])</f>
        <v>2024</v>
      </c>
      <c r="K4421">
        <f>MONTH(shipments[[#This Row],[Shipdate]])</f>
        <v>5</v>
      </c>
      <c r="L4421" t="str">
        <f>TEXT(shipments[[#This Row],[Shipdate]],"mmmm")</f>
        <v>May</v>
      </c>
      <c r="M4421">
        <f>_xlfn.XLOOKUP(shipments[[#This Row],[PID]],products[PID],products[Cost_per_box],"NA",0)</f>
        <v>2.65</v>
      </c>
      <c r="N4421">
        <f>shipments[[#This Row],[Boxes]]*shipments[[#This Row],[Cost Per Box]]</f>
        <v>1725.1499999999999</v>
      </c>
      <c r="O4421">
        <f>shipments[[#This Row],[Sales Amount]]-shipments[[#This Row],[Total Cost]]</f>
        <v>11927.85</v>
      </c>
      <c r="P4421" s="9">
        <f>shipments[[#This Row],[Profit]]/shipments[[#This Row],[Sales Amount]]</f>
        <v>0.87364315535047243</v>
      </c>
    </row>
    <row r="4422" spans="1:16" x14ac:dyDescent="1">
      <c r="A4422" t="s">
        <v>4466</v>
      </c>
      <c r="B4422" t="s">
        <v>8051</v>
      </c>
      <c r="C4422" t="s">
        <v>8031</v>
      </c>
      <c r="D4422" t="s">
        <v>8033</v>
      </c>
      <c r="E4422" s="1">
        <v>45296</v>
      </c>
      <c r="F4422">
        <v>7926.75</v>
      </c>
      <c r="G4422">
        <v>361</v>
      </c>
      <c r="H4422" t="s">
        <v>6</v>
      </c>
      <c r="I4422" t="str">
        <f>_xlfn.XLOOKUP(shipments[[#This Row],[SPID]],people[SPID],people[Sales_person],"NA",0)</f>
        <v>Karlen McCaffrey</v>
      </c>
      <c r="J4422">
        <f>YEAR(shipments[[#This Row],[Shipdate]])</f>
        <v>2024</v>
      </c>
      <c r="K4422">
        <f>MONTH(shipments[[#This Row],[Shipdate]])</f>
        <v>1</v>
      </c>
      <c r="L4422" t="str">
        <f>TEXT(shipments[[#This Row],[Shipdate]],"mmmm")</f>
        <v>January</v>
      </c>
      <c r="M4422">
        <f>_xlfn.XLOOKUP(shipments[[#This Row],[PID]],products[PID],products[Cost_per_box],"NA",0)</f>
        <v>2.65</v>
      </c>
      <c r="N4422">
        <f>shipments[[#This Row],[Boxes]]*shipments[[#This Row],[Cost Per Box]]</f>
        <v>956.65</v>
      </c>
      <c r="O4422">
        <f>shipments[[#This Row],[Sales Amount]]-shipments[[#This Row],[Total Cost]]</f>
        <v>6970.1</v>
      </c>
      <c r="P4422" s="9">
        <f>shipments[[#This Row],[Profit]]/shipments[[#This Row],[Sales Amount]]</f>
        <v>0.87931371621408527</v>
      </c>
    </row>
    <row r="4423" spans="1:16" x14ac:dyDescent="1">
      <c r="A4423" t="s">
        <v>4467</v>
      </c>
      <c r="B4423" t="s">
        <v>8052</v>
      </c>
      <c r="C4423" t="s">
        <v>8010</v>
      </c>
      <c r="D4423" t="s">
        <v>8032</v>
      </c>
      <c r="E4423" s="1">
        <v>44967</v>
      </c>
      <c r="F4423">
        <v>5674.5</v>
      </c>
      <c r="G4423">
        <v>379</v>
      </c>
      <c r="H4423" t="s">
        <v>6</v>
      </c>
      <c r="I4423" t="str">
        <f>_xlfn.XLOOKUP(shipments[[#This Row],[SPID]],people[SPID],people[Sales_person],"NA",0)</f>
        <v>Jan Morforth</v>
      </c>
      <c r="J4423">
        <f>YEAR(shipments[[#This Row],[Shipdate]])</f>
        <v>2023</v>
      </c>
      <c r="K4423">
        <f>MONTH(shipments[[#This Row],[Shipdate]])</f>
        <v>2</v>
      </c>
      <c r="L4423" t="str">
        <f>TEXT(shipments[[#This Row],[Shipdate]],"mmmm")</f>
        <v>February</v>
      </c>
      <c r="M4423">
        <f>_xlfn.XLOOKUP(shipments[[#This Row],[PID]],products[PID],products[Cost_per_box],"NA",0)</f>
        <v>5.26</v>
      </c>
      <c r="N4423">
        <f>shipments[[#This Row],[Boxes]]*shipments[[#This Row],[Cost Per Box]]</f>
        <v>1993.54</v>
      </c>
      <c r="O4423">
        <f>shipments[[#This Row],[Sales Amount]]-shipments[[#This Row],[Total Cost]]</f>
        <v>3680.96</v>
      </c>
      <c r="P4423" s="9">
        <f>shipments[[#This Row],[Profit]]/shipments[[#This Row],[Sales Amount]]</f>
        <v>0.64868446559168214</v>
      </c>
    </row>
    <row r="4424" spans="1:16" x14ac:dyDescent="1">
      <c r="A4424" t="s">
        <v>4469</v>
      </c>
      <c r="B4424" t="s">
        <v>8052</v>
      </c>
      <c r="C4424" t="s">
        <v>8011</v>
      </c>
      <c r="D4424" t="s">
        <v>8036</v>
      </c>
      <c r="E4424" s="1">
        <v>45446</v>
      </c>
      <c r="F4424">
        <v>3179.25</v>
      </c>
      <c r="G4424">
        <v>199</v>
      </c>
      <c r="H4424" t="s">
        <v>6</v>
      </c>
      <c r="I4424" t="str">
        <f>_xlfn.XLOOKUP(shipments[[#This Row],[SPID]],people[SPID],people[Sales_person],"NA",0)</f>
        <v>Jan Morforth</v>
      </c>
      <c r="J4424">
        <f>YEAR(shipments[[#This Row],[Shipdate]])</f>
        <v>2024</v>
      </c>
      <c r="K4424">
        <f>MONTH(shipments[[#This Row],[Shipdate]])</f>
        <v>6</v>
      </c>
      <c r="L4424" t="str">
        <f>TEXT(shipments[[#This Row],[Shipdate]],"mmmm")</f>
        <v>June</v>
      </c>
      <c r="M4424">
        <f>_xlfn.XLOOKUP(shipments[[#This Row],[PID]],products[PID],products[Cost_per_box],"NA",0)</f>
        <v>7.48</v>
      </c>
      <c r="N4424">
        <f>shipments[[#This Row],[Boxes]]*shipments[[#This Row],[Cost Per Box]]</f>
        <v>1488.52</v>
      </c>
      <c r="O4424">
        <f>shipments[[#This Row],[Sales Amount]]-shipments[[#This Row],[Total Cost]]</f>
        <v>1690.73</v>
      </c>
      <c r="P4424" s="9">
        <f>shipments[[#This Row],[Profit]]/shipments[[#This Row],[Sales Amount]]</f>
        <v>0.53180152551702442</v>
      </c>
    </row>
    <row r="4425" spans="1:16" x14ac:dyDescent="1">
      <c r="A4425" t="s">
        <v>4470</v>
      </c>
      <c r="B4425" t="s">
        <v>8052</v>
      </c>
      <c r="C4425" t="s">
        <v>8013</v>
      </c>
      <c r="D4425" t="s">
        <v>8032</v>
      </c>
      <c r="E4425" s="1">
        <v>45201</v>
      </c>
      <c r="F4425">
        <v>1543.5</v>
      </c>
      <c r="G4425">
        <v>258</v>
      </c>
      <c r="H4425" t="s">
        <v>6</v>
      </c>
      <c r="I4425" t="str">
        <f>_xlfn.XLOOKUP(shipments[[#This Row],[SPID]],people[SPID],people[Sales_person],"NA",0)</f>
        <v>Jan Morforth</v>
      </c>
      <c r="J4425">
        <f>YEAR(shipments[[#This Row],[Shipdate]])</f>
        <v>2023</v>
      </c>
      <c r="K4425">
        <f>MONTH(shipments[[#This Row],[Shipdate]])</f>
        <v>10</v>
      </c>
      <c r="L4425" t="str">
        <f>TEXT(shipments[[#This Row],[Shipdate]],"mmmm")</f>
        <v>October</v>
      </c>
      <c r="M4425">
        <f>_xlfn.XLOOKUP(shipments[[#This Row],[PID]],products[PID],products[Cost_per_box],"NA",0)</f>
        <v>3.85</v>
      </c>
      <c r="N4425">
        <f>shipments[[#This Row],[Boxes]]*shipments[[#This Row],[Cost Per Box]]</f>
        <v>993.30000000000007</v>
      </c>
      <c r="O4425">
        <f>shipments[[#This Row],[Sales Amount]]-shipments[[#This Row],[Total Cost]]</f>
        <v>550.19999999999993</v>
      </c>
      <c r="P4425" s="9">
        <f>shipments[[#This Row],[Profit]]/shipments[[#This Row],[Sales Amount]]</f>
        <v>0.35646258503401357</v>
      </c>
    </row>
    <row r="4426" spans="1:16" x14ac:dyDescent="1">
      <c r="A4426" t="s">
        <v>4471</v>
      </c>
      <c r="B4426" t="s">
        <v>8052</v>
      </c>
      <c r="C4426" t="s">
        <v>8013</v>
      </c>
      <c r="D4426" t="s">
        <v>8036</v>
      </c>
      <c r="E4426" s="1">
        <v>45140</v>
      </c>
      <c r="F4426">
        <v>6813</v>
      </c>
      <c r="G4426">
        <v>757</v>
      </c>
      <c r="H4426" t="s">
        <v>6</v>
      </c>
      <c r="I4426" t="str">
        <f>_xlfn.XLOOKUP(shipments[[#This Row],[SPID]],people[SPID],people[Sales_person],"NA",0)</f>
        <v>Jan Morforth</v>
      </c>
      <c r="J4426">
        <f>YEAR(shipments[[#This Row],[Shipdate]])</f>
        <v>2023</v>
      </c>
      <c r="K4426">
        <f>MONTH(shipments[[#This Row],[Shipdate]])</f>
        <v>8</v>
      </c>
      <c r="L4426" t="str">
        <f>TEXT(shipments[[#This Row],[Shipdate]],"mmmm")</f>
        <v>August</v>
      </c>
      <c r="M4426">
        <f>_xlfn.XLOOKUP(shipments[[#This Row],[PID]],products[PID],products[Cost_per_box],"NA",0)</f>
        <v>3.85</v>
      </c>
      <c r="N4426">
        <f>shipments[[#This Row],[Boxes]]*shipments[[#This Row],[Cost Per Box]]</f>
        <v>2914.4500000000003</v>
      </c>
      <c r="O4426">
        <f>shipments[[#This Row],[Sales Amount]]-shipments[[#This Row],[Total Cost]]</f>
        <v>3898.5499999999997</v>
      </c>
      <c r="P4426" s="9">
        <f>shipments[[#This Row],[Profit]]/shipments[[#This Row],[Sales Amount]]</f>
        <v>0.57222222222222219</v>
      </c>
    </row>
    <row r="4427" spans="1:16" x14ac:dyDescent="1">
      <c r="A4427" t="s">
        <v>4472</v>
      </c>
      <c r="B4427" t="s">
        <v>8052</v>
      </c>
      <c r="C4427" t="s">
        <v>8013</v>
      </c>
      <c r="D4427" t="s">
        <v>8036</v>
      </c>
      <c r="E4427" s="1">
        <v>45310</v>
      </c>
      <c r="F4427">
        <v>3627</v>
      </c>
      <c r="G4427">
        <v>519</v>
      </c>
      <c r="H4427" t="s">
        <v>6</v>
      </c>
      <c r="I4427" t="str">
        <f>_xlfn.XLOOKUP(shipments[[#This Row],[SPID]],people[SPID],people[Sales_person],"NA",0)</f>
        <v>Jan Morforth</v>
      </c>
      <c r="J4427">
        <f>YEAR(shipments[[#This Row],[Shipdate]])</f>
        <v>2024</v>
      </c>
      <c r="K4427">
        <f>MONTH(shipments[[#This Row],[Shipdate]])</f>
        <v>1</v>
      </c>
      <c r="L4427" t="str">
        <f>TEXT(shipments[[#This Row],[Shipdate]],"mmmm")</f>
        <v>January</v>
      </c>
      <c r="M4427">
        <f>_xlfn.XLOOKUP(shipments[[#This Row],[PID]],products[PID],products[Cost_per_box],"NA",0)</f>
        <v>3.85</v>
      </c>
      <c r="N4427">
        <f>shipments[[#This Row],[Boxes]]*shipments[[#This Row],[Cost Per Box]]</f>
        <v>1998.15</v>
      </c>
      <c r="O4427">
        <f>shipments[[#This Row],[Sales Amount]]-shipments[[#This Row],[Total Cost]]</f>
        <v>1628.85</v>
      </c>
      <c r="P4427" s="9">
        <f>shipments[[#This Row],[Profit]]/shipments[[#This Row],[Sales Amount]]</f>
        <v>0.44909015715467326</v>
      </c>
    </row>
    <row r="4428" spans="1:16" x14ac:dyDescent="1">
      <c r="A4428" t="s">
        <v>4473</v>
      </c>
      <c r="B4428" t="s">
        <v>8052</v>
      </c>
      <c r="C4428" t="s">
        <v>8013</v>
      </c>
      <c r="D4428" t="s">
        <v>8037</v>
      </c>
      <c r="E4428" s="1">
        <v>45302</v>
      </c>
      <c r="F4428">
        <v>3649.5</v>
      </c>
      <c r="G4428">
        <v>730</v>
      </c>
      <c r="H4428" t="s">
        <v>6</v>
      </c>
      <c r="I4428" t="str">
        <f>_xlfn.XLOOKUP(shipments[[#This Row],[SPID]],people[SPID],people[Sales_person],"NA",0)</f>
        <v>Jan Morforth</v>
      </c>
      <c r="J4428">
        <f>YEAR(shipments[[#This Row],[Shipdate]])</f>
        <v>2024</v>
      </c>
      <c r="K4428">
        <f>MONTH(shipments[[#This Row],[Shipdate]])</f>
        <v>1</v>
      </c>
      <c r="L4428" t="str">
        <f>TEXT(shipments[[#This Row],[Shipdate]],"mmmm")</f>
        <v>January</v>
      </c>
      <c r="M4428">
        <f>_xlfn.XLOOKUP(shipments[[#This Row],[PID]],products[PID],products[Cost_per_box],"NA",0)</f>
        <v>3.85</v>
      </c>
      <c r="N4428">
        <f>shipments[[#This Row],[Boxes]]*shipments[[#This Row],[Cost Per Box]]</f>
        <v>2810.5</v>
      </c>
      <c r="O4428">
        <f>shipments[[#This Row],[Sales Amount]]-shipments[[#This Row],[Total Cost]]</f>
        <v>839</v>
      </c>
      <c r="P4428" s="9">
        <f>shipments[[#This Row],[Profit]]/shipments[[#This Row],[Sales Amount]]</f>
        <v>0.22989450609672557</v>
      </c>
    </row>
    <row r="4429" spans="1:16" x14ac:dyDescent="1">
      <c r="A4429" t="s">
        <v>4474</v>
      </c>
      <c r="B4429" t="s">
        <v>8052</v>
      </c>
      <c r="C4429" t="s">
        <v>8013</v>
      </c>
      <c r="D4429" t="s">
        <v>8032</v>
      </c>
      <c r="E4429" s="1">
        <v>45231</v>
      </c>
      <c r="F4429">
        <v>3073.5</v>
      </c>
      <c r="G4429">
        <v>513</v>
      </c>
      <c r="H4429" t="s">
        <v>6</v>
      </c>
      <c r="I4429" t="str">
        <f>_xlfn.XLOOKUP(shipments[[#This Row],[SPID]],people[SPID],people[Sales_person],"NA",0)</f>
        <v>Jan Morforth</v>
      </c>
      <c r="J4429">
        <f>YEAR(shipments[[#This Row],[Shipdate]])</f>
        <v>2023</v>
      </c>
      <c r="K4429">
        <f>MONTH(shipments[[#This Row],[Shipdate]])</f>
        <v>11</v>
      </c>
      <c r="L4429" t="str">
        <f>TEXT(shipments[[#This Row],[Shipdate]],"mmmm")</f>
        <v>November</v>
      </c>
      <c r="M4429">
        <f>_xlfn.XLOOKUP(shipments[[#This Row],[PID]],products[PID],products[Cost_per_box],"NA",0)</f>
        <v>3.85</v>
      </c>
      <c r="N4429">
        <f>shipments[[#This Row],[Boxes]]*shipments[[#This Row],[Cost Per Box]]</f>
        <v>1975.05</v>
      </c>
      <c r="O4429">
        <f>shipments[[#This Row],[Sales Amount]]-shipments[[#This Row],[Total Cost]]</f>
        <v>1098.45</v>
      </c>
      <c r="P4429" s="9">
        <f>shipments[[#This Row],[Profit]]/shipments[[#This Row],[Sales Amount]]</f>
        <v>0.35739385065885798</v>
      </c>
    </row>
    <row r="4430" spans="1:16" x14ac:dyDescent="1">
      <c r="A4430" t="s">
        <v>4475</v>
      </c>
      <c r="B4430" t="s">
        <v>8052</v>
      </c>
      <c r="C4430" t="s">
        <v>8014</v>
      </c>
      <c r="D4430" t="s">
        <v>8033</v>
      </c>
      <c r="E4430" s="1">
        <v>45250</v>
      </c>
      <c r="F4430">
        <v>83.25</v>
      </c>
      <c r="G4430">
        <v>12</v>
      </c>
      <c r="H4430" t="s">
        <v>6</v>
      </c>
      <c r="I4430" t="str">
        <f>_xlfn.XLOOKUP(shipments[[#This Row],[SPID]],people[SPID],people[Sales_person],"NA",0)</f>
        <v>Jan Morforth</v>
      </c>
      <c r="J4430">
        <f>YEAR(shipments[[#This Row],[Shipdate]])</f>
        <v>2023</v>
      </c>
      <c r="K4430">
        <f>MONTH(shipments[[#This Row],[Shipdate]])</f>
        <v>11</v>
      </c>
      <c r="L4430" t="str">
        <f>TEXT(shipments[[#This Row],[Shipdate]],"mmmm")</f>
        <v>November</v>
      </c>
      <c r="M4430">
        <f>_xlfn.XLOOKUP(shipments[[#This Row],[PID]],products[PID],products[Cost_per_box],"NA",0)</f>
        <v>5.72</v>
      </c>
      <c r="N4430">
        <f>shipments[[#This Row],[Boxes]]*shipments[[#This Row],[Cost Per Box]]</f>
        <v>68.64</v>
      </c>
      <c r="O4430">
        <f>shipments[[#This Row],[Sales Amount]]-shipments[[#This Row],[Total Cost]]</f>
        <v>14.61</v>
      </c>
      <c r="P4430" s="9">
        <f>shipments[[#This Row],[Profit]]/shipments[[#This Row],[Sales Amount]]</f>
        <v>0.17549549549549548</v>
      </c>
    </row>
    <row r="4431" spans="1:16" x14ac:dyDescent="1">
      <c r="A4431" t="s">
        <v>4476</v>
      </c>
      <c r="B4431" t="s">
        <v>8052</v>
      </c>
      <c r="C4431" t="s">
        <v>8014</v>
      </c>
      <c r="D4431" t="s">
        <v>8037</v>
      </c>
      <c r="E4431" s="1">
        <v>44977</v>
      </c>
      <c r="F4431">
        <v>1523.25</v>
      </c>
      <c r="G4431">
        <v>170</v>
      </c>
      <c r="H4431" t="s">
        <v>6</v>
      </c>
      <c r="I4431" t="str">
        <f>_xlfn.XLOOKUP(shipments[[#This Row],[SPID]],people[SPID],people[Sales_person],"NA",0)</f>
        <v>Jan Morforth</v>
      </c>
      <c r="J4431">
        <f>YEAR(shipments[[#This Row],[Shipdate]])</f>
        <v>2023</v>
      </c>
      <c r="K4431">
        <f>MONTH(shipments[[#This Row],[Shipdate]])</f>
        <v>2</v>
      </c>
      <c r="L4431" t="str">
        <f>TEXT(shipments[[#This Row],[Shipdate]],"mmmm")</f>
        <v>February</v>
      </c>
      <c r="M4431">
        <f>_xlfn.XLOOKUP(shipments[[#This Row],[PID]],products[PID],products[Cost_per_box],"NA",0)</f>
        <v>5.72</v>
      </c>
      <c r="N4431">
        <f>shipments[[#This Row],[Boxes]]*shipments[[#This Row],[Cost Per Box]]</f>
        <v>972.4</v>
      </c>
      <c r="O4431">
        <f>shipments[[#This Row],[Sales Amount]]-shipments[[#This Row],[Total Cost]]</f>
        <v>550.85</v>
      </c>
      <c r="P4431" s="9">
        <f>shipments[[#This Row],[Profit]]/shipments[[#This Row],[Sales Amount]]</f>
        <v>0.36162809781716726</v>
      </c>
    </row>
    <row r="4432" spans="1:16" x14ac:dyDescent="1">
      <c r="A4432" t="s">
        <v>4477</v>
      </c>
      <c r="B4432" t="s">
        <v>8052</v>
      </c>
      <c r="C4432" t="s">
        <v>8014</v>
      </c>
      <c r="D4432" t="s">
        <v>8033</v>
      </c>
      <c r="E4432" s="1">
        <v>45198</v>
      </c>
      <c r="F4432">
        <v>1966.5</v>
      </c>
      <c r="G4432">
        <v>281</v>
      </c>
      <c r="H4432" t="s">
        <v>39</v>
      </c>
      <c r="I4432" t="str">
        <f>_xlfn.XLOOKUP(shipments[[#This Row],[SPID]],people[SPID],people[Sales_person],"NA",0)</f>
        <v>Jan Morforth</v>
      </c>
      <c r="J4432">
        <f>YEAR(shipments[[#This Row],[Shipdate]])</f>
        <v>2023</v>
      </c>
      <c r="K4432">
        <f>MONTH(shipments[[#This Row],[Shipdate]])</f>
        <v>9</v>
      </c>
      <c r="L4432" t="str">
        <f>TEXT(shipments[[#This Row],[Shipdate]],"mmmm")</f>
        <v>September</v>
      </c>
      <c r="M4432">
        <f>_xlfn.XLOOKUP(shipments[[#This Row],[PID]],products[PID],products[Cost_per_box],"NA",0)</f>
        <v>5.72</v>
      </c>
      <c r="N4432">
        <f>shipments[[#This Row],[Boxes]]*shipments[[#This Row],[Cost Per Box]]</f>
        <v>1607.32</v>
      </c>
      <c r="O4432">
        <f>shipments[[#This Row],[Sales Amount]]-shipments[[#This Row],[Total Cost]]</f>
        <v>359.18000000000006</v>
      </c>
      <c r="P4432" s="9">
        <f>shipments[[#This Row],[Profit]]/shipments[[#This Row],[Sales Amount]]</f>
        <v>0.18264937706585307</v>
      </c>
    </row>
    <row r="4433" spans="1:16" x14ac:dyDescent="1">
      <c r="A4433" t="s">
        <v>4478</v>
      </c>
      <c r="B4433" t="s">
        <v>8052</v>
      </c>
      <c r="C4433" t="s">
        <v>8014</v>
      </c>
      <c r="D4433" t="s">
        <v>8036</v>
      </c>
      <c r="E4433" s="1">
        <v>45349</v>
      </c>
      <c r="F4433">
        <v>1440</v>
      </c>
      <c r="G4433">
        <v>240</v>
      </c>
      <c r="H4433" t="s">
        <v>6</v>
      </c>
      <c r="I4433" t="str">
        <f>_xlfn.XLOOKUP(shipments[[#This Row],[SPID]],people[SPID],people[Sales_person],"NA",0)</f>
        <v>Jan Morforth</v>
      </c>
      <c r="J4433">
        <f>YEAR(shipments[[#This Row],[Shipdate]])</f>
        <v>2024</v>
      </c>
      <c r="K4433">
        <f>MONTH(shipments[[#This Row],[Shipdate]])</f>
        <v>2</v>
      </c>
      <c r="L4433" t="str">
        <f>TEXT(shipments[[#This Row],[Shipdate]],"mmmm")</f>
        <v>February</v>
      </c>
      <c r="M4433">
        <f>_xlfn.XLOOKUP(shipments[[#This Row],[PID]],products[PID],products[Cost_per_box],"NA",0)</f>
        <v>5.72</v>
      </c>
      <c r="N4433">
        <f>shipments[[#This Row],[Boxes]]*shipments[[#This Row],[Cost Per Box]]</f>
        <v>1372.8</v>
      </c>
      <c r="O4433">
        <f>shipments[[#This Row],[Sales Amount]]-shipments[[#This Row],[Total Cost]]</f>
        <v>67.200000000000045</v>
      </c>
      <c r="P4433" s="9">
        <f>shipments[[#This Row],[Profit]]/shipments[[#This Row],[Sales Amount]]</f>
        <v>4.6666666666666697E-2</v>
      </c>
    </row>
    <row r="4434" spans="1:16" x14ac:dyDescent="1">
      <c r="A4434" t="s">
        <v>4479</v>
      </c>
      <c r="B4434" t="s">
        <v>8052</v>
      </c>
      <c r="C4434" t="s">
        <v>8014</v>
      </c>
      <c r="D4434" t="s">
        <v>8032</v>
      </c>
      <c r="E4434" s="1">
        <v>45313</v>
      </c>
      <c r="F4434">
        <v>1908</v>
      </c>
      <c r="G4434">
        <v>212</v>
      </c>
      <c r="H4434" t="s">
        <v>6</v>
      </c>
      <c r="I4434" t="str">
        <f>_xlfn.XLOOKUP(shipments[[#This Row],[SPID]],people[SPID],people[Sales_person],"NA",0)</f>
        <v>Jan Morforth</v>
      </c>
      <c r="J4434">
        <f>YEAR(shipments[[#This Row],[Shipdate]])</f>
        <v>2024</v>
      </c>
      <c r="K4434">
        <f>MONTH(shipments[[#This Row],[Shipdate]])</f>
        <v>1</v>
      </c>
      <c r="L4434" t="str">
        <f>TEXT(shipments[[#This Row],[Shipdate]],"mmmm")</f>
        <v>January</v>
      </c>
      <c r="M4434">
        <f>_xlfn.XLOOKUP(shipments[[#This Row],[PID]],products[PID],products[Cost_per_box],"NA",0)</f>
        <v>5.72</v>
      </c>
      <c r="N4434">
        <f>shipments[[#This Row],[Boxes]]*shipments[[#This Row],[Cost Per Box]]</f>
        <v>1212.6399999999999</v>
      </c>
      <c r="O4434">
        <f>shipments[[#This Row],[Sales Amount]]-shipments[[#This Row],[Total Cost]]</f>
        <v>695.36000000000013</v>
      </c>
      <c r="P4434" s="9">
        <f>shipments[[#This Row],[Profit]]/shipments[[#This Row],[Sales Amount]]</f>
        <v>0.36444444444444452</v>
      </c>
    </row>
    <row r="4435" spans="1:16" x14ac:dyDescent="1">
      <c r="A4435" t="s">
        <v>4480</v>
      </c>
      <c r="B4435" t="s">
        <v>8052</v>
      </c>
      <c r="C4435" t="s">
        <v>8014</v>
      </c>
      <c r="D4435" t="s">
        <v>8033</v>
      </c>
      <c r="E4435" s="1">
        <v>45055</v>
      </c>
      <c r="F4435">
        <v>8975.25</v>
      </c>
      <c r="G4435">
        <v>1283</v>
      </c>
      <c r="H4435" t="s">
        <v>6</v>
      </c>
      <c r="I4435" t="str">
        <f>_xlfn.XLOOKUP(shipments[[#This Row],[SPID]],people[SPID],people[Sales_person],"NA",0)</f>
        <v>Jan Morforth</v>
      </c>
      <c r="J4435">
        <f>YEAR(shipments[[#This Row],[Shipdate]])</f>
        <v>2023</v>
      </c>
      <c r="K4435">
        <f>MONTH(shipments[[#This Row],[Shipdate]])</f>
        <v>5</v>
      </c>
      <c r="L4435" t="str">
        <f>TEXT(shipments[[#This Row],[Shipdate]],"mmmm")</f>
        <v>May</v>
      </c>
      <c r="M4435">
        <f>_xlfn.XLOOKUP(shipments[[#This Row],[PID]],products[PID],products[Cost_per_box],"NA",0)</f>
        <v>5.72</v>
      </c>
      <c r="N4435">
        <f>shipments[[#This Row],[Boxes]]*shipments[[#This Row],[Cost Per Box]]</f>
        <v>7338.7599999999993</v>
      </c>
      <c r="O4435">
        <f>shipments[[#This Row],[Sales Amount]]-shipments[[#This Row],[Total Cost]]</f>
        <v>1636.4900000000007</v>
      </c>
      <c r="P4435" s="9">
        <f>shipments[[#This Row],[Profit]]/shipments[[#This Row],[Sales Amount]]</f>
        <v>0.18233363973148389</v>
      </c>
    </row>
    <row r="4436" spans="1:16" x14ac:dyDescent="1">
      <c r="A4436" t="s">
        <v>4481</v>
      </c>
      <c r="B4436" t="s">
        <v>8052</v>
      </c>
      <c r="C4436" t="s">
        <v>8014</v>
      </c>
      <c r="D4436" t="s">
        <v>8035</v>
      </c>
      <c r="E4436" s="1">
        <v>45495</v>
      </c>
      <c r="F4436">
        <v>5271.75</v>
      </c>
      <c r="G4436">
        <v>879</v>
      </c>
      <c r="H4436" t="s">
        <v>17</v>
      </c>
      <c r="I4436" t="str">
        <f>_xlfn.XLOOKUP(shipments[[#This Row],[SPID]],people[SPID],people[Sales_person],"NA",0)</f>
        <v>Jan Morforth</v>
      </c>
      <c r="J4436">
        <f>YEAR(shipments[[#This Row],[Shipdate]])</f>
        <v>2024</v>
      </c>
      <c r="K4436">
        <f>MONTH(shipments[[#This Row],[Shipdate]])</f>
        <v>7</v>
      </c>
      <c r="L4436" t="str">
        <f>TEXT(shipments[[#This Row],[Shipdate]],"mmmm")</f>
        <v>July</v>
      </c>
      <c r="M4436">
        <f>_xlfn.XLOOKUP(shipments[[#This Row],[PID]],products[PID],products[Cost_per_box],"NA",0)</f>
        <v>5.72</v>
      </c>
      <c r="N4436">
        <f>shipments[[#This Row],[Boxes]]*shipments[[#This Row],[Cost Per Box]]</f>
        <v>5027.88</v>
      </c>
      <c r="O4436">
        <f>shipments[[#This Row],[Sales Amount]]-shipments[[#This Row],[Total Cost]]</f>
        <v>243.86999999999989</v>
      </c>
      <c r="P4436" s="9">
        <f>shipments[[#This Row],[Profit]]/shipments[[#This Row],[Sales Amount]]</f>
        <v>4.6259780907668212E-2</v>
      </c>
    </row>
    <row r="4437" spans="1:16" x14ac:dyDescent="1">
      <c r="A4437" t="s">
        <v>4482</v>
      </c>
      <c r="B4437" t="s">
        <v>8052</v>
      </c>
      <c r="C4437" t="s">
        <v>8015</v>
      </c>
      <c r="D4437" t="s">
        <v>8035</v>
      </c>
      <c r="E4437" s="1">
        <v>45414</v>
      </c>
      <c r="F4437">
        <v>7926.75</v>
      </c>
      <c r="G4437">
        <v>284</v>
      </c>
      <c r="H4437" t="s">
        <v>6</v>
      </c>
      <c r="I4437" t="str">
        <f>_xlfn.XLOOKUP(shipments[[#This Row],[SPID]],people[SPID],people[Sales_person],"NA",0)</f>
        <v>Jan Morforth</v>
      </c>
      <c r="J4437">
        <f>YEAR(shipments[[#This Row],[Shipdate]])</f>
        <v>2024</v>
      </c>
      <c r="K4437">
        <f>MONTH(shipments[[#This Row],[Shipdate]])</f>
        <v>5</v>
      </c>
      <c r="L4437" t="str">
        <f>TEXT(shipments[[#This Row],[Shipdate]],"mmmm")</f>
        <v>May</v>
      </c>
      <c r="M4437">
        <f>_xlfn.XLOOKUP(shipments[[#This Row],[PID]],products[PID],products[Cost_per_box],"NA",0)</f>
        <v>6.31</v>
      </c>
      <c r="N4437">
        <f>shipments[[#This Row],[Boxes]]*shipments[[#This Row],[Cost Per Box]]</f>
        <v>1792.04</v>
      </c>
      <c r="O4437">
        <f>shipments[[#This Row],[Sales Amount]]-shipments[[#This Row],[Total Cost]]</f>
        <v>6134.71</v>
      </c>
      <c r="P4437" s="9">
        <f>shipments[[#This Row],[Profit]]/shipments[[#This Row],[Sales Amount]]</f>
        <v>0.77392500078846937</v>
      </c>
    </row>
    <row r="4438" spans="1:16" x14ac:dyDescent="1">
      <c r="A4438" t="s">
        <v>4483</v>
      </c>
      <c r="B4438" t="s">
        <v>8052</v>
      </c>
      <c r="C4438" t="s">
        <v>8016</v>
      </c>
      <c r="D4438" t="s">
        <v>8037</v>
      </c>
      <c r="E4438" s="1">
        <v>45265</v>
      </c>
      <c r="F4438">
        <v>5375.25</v>
      </c>
      <c r="G4438">
        <v>207</v>
      </c>
      <c r="H4438" t="s">
        <v>6</v>
      </c>
      <c r="I4438" t="str">
        <f>_xlfn.XLOOKUP(shipments[[#This Row],[SPID]],people[SPID],people[Sales_person],"NA",0)</f>
        <v>Jan Morforth</v>
      </c>
      <c r="J4438">
        <f>YEAR(shipments[[#This Row],[Shipdate]])</f>
        <v>2023</v>
      </c>
      <c r="K4438">
        <f>MONTH(shipments[[#This Row],[Shipdate]])</f>
        <v>12</v>
      </c>
      <c r="L4438" t="str">
        <f>TEXT(shipments[[#This Row],[Shipdate]],"mmmm")</f>
        <v>December</v>
      </c>
      <c r="M4438">
        <f>_xlfn.XLOOKUP(shipments[[#This Row],[PID]],products[PID],products[Cost_per_box],"NA",0)</f>
        <v>9.94</v>
      </c>
      <c r="N4438">
        <f>shipments[[#This Row],[Boxes]]*shipments[[#This Row],[Cost Per Box]]</f>
        <v>2057.58</v>
      </c>
      <c r="O4438">
        <f>shipments[[#This Row],[Sales Amount]]-shipments[[#This Row],[Total Cost]]</f>
        <v>3317.67</v>
      </c>
      <c r="P4438" s="9">
        <f>shipments[[#This Row],[Profit]]/shipments[[#This Row],[Sales Amount]]</f>
        <v>0.6172122226873169</v>
      </c>
    </row>
    <row r="4439" spans="1:16" x14ac:dyDescent="1">
      <c r="A4439" t="s">
        <v>4484</v>
      </c>
      <c r="B4439" t="s">
        <v>8052</v>
      </c>
      <c r="C4439" t="s">
        <v>8016</v>
      </c>
      <c r="D4439" t="s">
        <v>8035</v>
      </c>
      <c r="E4439" s="1">
        <v>45125</v>
      </c>
      <c r="F4439">
        <v>5834.25</v>
      </c>
      <c r="G4439">
        <v>225</v>
      </c>
      <c r="H4439" t="s">
        <v>6</v>
      </c>
      <c r="I4439" t="str">
        <f>_xlfn.XLOOKUP(shipments[[#This Row],[SPID]],people[SPID],people[Sales_person],"NA",0)</f>
        <v>Jan Morforth</v>
      </c>
      <c r="J4439">
        <f>YEAR(shipments[[#This Row],[Shipdate]])</f>
        <v>2023</v>
      </c>
      <c r="K4439">
        <f>MONTH(shipments[[#This Row],[Shipdate]])</f>
        <v>7</v>
      </c>
      <c r="L4439" t="str">
        <f>TEXT(shipments[[#This Row],[Shipdate]],"mmmm")</f>
        <v>July</v>
      </c>
      <c r="M4439">
        <f>_xlfn.XLOOKUP(shipments[[#This Row],[PID]],products[PID],products[Cost_per_box],"NA",0)</f>
        <v>9.94</v>
      </c>
      <c r="N4439">
        <f>shipments[[#This Row],[Boxes]]*shipments[[#This Row],[Cost Per Box]]</f>
        <v>2236.5</v>
      </c>
      <c r="O4439">
        <f>shipments[[#This Row],[Sales Amount]]-shipments[[#This Row],[Total Cost]]</f>
        <v>3597.75</v>
      </c>
      <c r="P4439" s="9">
        <f>shipments[[#This Row],[Profit]]/shipments[[#This Row],[Sales Amount]]</f>
        <v>0.61666023910528345</v>
      </c>
    </row>
    <row r="4440" spans="1:16" x14ac:dyDescent="1">
      <c r="A4440" t="s">
        <v>4485</v>
      </c>
      <c r="B4440" t="s">
        <v>8052</v>
      </c>
      <c r="C4440" t="s">
        <v>8016</v>
      </c>
      <c r="D4440" t="s">
        <v>8033</v>
      </c>
      <c r="E4440" s="1">
        <v>44974</v>
      </c>
      <c r="F4440">
        <v>5550.75</v>
      </c>
      <c r="G4440">
        <v>232</v>
      </c>
      <c r="H4440" t="s">
        <v>6</v>
      </c>
      <c r="I4440" t="str">
        <f>_xlfn.XLOOKUP(shipments[[#This Row],[SPID]],people[SPID],people[Sales_person],"NA",0)</f>
        <v>Jan Morforth</v>
      </c>
      <c r="J4440">
        <f>YEAR(shipments[[#This Row],[Shipdate]])</f>
        <v>2023</v>
      </c>
      <c r="K4440">
        <f>MONTH(shipments[[#This Row],[Shipdate]])</f>
        <v>2</v>
      </c>
      <c r="L4440" t="str">
        <f>TEXT(shipments[[#This Row],[Shipdate]],"mmmm")</f>
        <v>February</v>
      </c>
      <c r="M4440">
        <f>_xlfn.XLOOKUP(shipments[[#This Row],[PID]],products[PID],products[Cost_per_box],"NA",0)</f>
        <v>9.94</v>
      </c>
      <c r="N4440">
        <f>shipments[[#This Row],[Boxes]]*shipments[[#This Row],[Cost Per Box]]</f>
        <v>2306.08</v>
      </c>
      <c r="O4440">
        <f>shipments[[#This Row],[Sales Amount]]-shipments[[#This Row],[Total Cost]]</f>
        <v>3244.67</v>
      </c>
      <c r="P4440" s="9">
        <f>shipments[[#This Row],[Profit]]/shipments[[#This Row],[Sales Amount]]</f>
        <v>0.58454623249110482</v>
      </c>
    </row>
    <row r="4441" spans="1:16" x14ac:dyDescent="1">
      <c r="A4441" t="s">
        <v>4486</v>
      </c>
      <c r="B4441" t="s">
        <v>8052</v>
      </c>
      <c r="C4441" t="s">
        <v>8017</v>
      </c>
      <c r="D4441" t="s">
        <v>8032</v>
      </c>
      <c r="E4441" s="1">
        <v>45327</v>
      </c>
      <c r="F4441">
        <v>8581.5</v>
      </c>
      <c r="G4441">
        <v>452</v>
      </c>
      <c r="H4441" t="s">
        <v>6</v>
      </c>
      <c r="I4441" t="str">
        <f>_xlfn.XLOOKUP(shipments[[#This Row],[SPID]],people[SPID],people[Sales_person],"NA",0)</f>
        <v>Jan Morforth</v>
      </c>
      <c r="J4441">
        <f>YEAR(shipments[[#This Row],[Shipdate]])</f>
        <v>2024</v>
      </c>
      <c r="K4441">
        <f>MONTH(shipments[[#This Row],[Shipdate]])</f>
        <v>2</v>
      </c>
      <c r="L4441" t="str">
        <f>TEXT(shipments[[#This Row],[Shipdate]],"mmmm")</f>
        <v>February</v>
      </c>
      <c r="M4441">
        <f>_xlfn.XLOOKUP(shipments[[#This Row],[PID]],products[PID],products[Cost_per_box],"NA",0)</f>
        <v>7.73</v>
      </c>
      <c r="N4441">
        <f>shipments[[#This Row],[Boxes]]*shipments[[#This Row],[Cost Per Box]]</f>
        <v>3493.96</v>
      </c>
      <c r="O4441">
        <f>shipments[[#This Row],[Sales Amount]]-shipments[[#This Row],[Total Cost]]</f>
        <v>5087.54</v>
      </c>
      <c r="P4441" s="9">
        <f>shipments[[#This Row],[Profit]]/shipments[[#This Row],[Sales Amount]]</f>
        <v>0.59284973489483195</v>
      </c>
    </row>
    <row r="4442" spans="1:16" x14ac:dyDescent="1">
      <c r="A4442" t="s">
        <v>4487</v>
      </c>
      <c r="B4442" t="s">
        <v>8052</v>
      </c>
      <c r="C4442" t="s">
        <v>8017</v>
      </c>
      <c r="D4442" t="s">
        <v>8035</v>
      </c>
      <c r="E4442" s="1">
        <v>45343</v>
      </c>
      <c r="F4442">
        <v>472.5</v>
      </c>
      <c r="G4442">
        <v>22</v>
      </c>
      <c r="H4442" t="s">
        <v>6</v>
      </c>
      <c r="I4442" t="str">
        <f>_xlfn.XLOOKUP(shipments[[#This Row],[SPID]],people[SPID],people[Sales_person],"NA",0)</f>
        <v>Jan Morforth</v>
      </c>
      <c r="J4442">
        <f>YEAR(shipments[[#This Row],[Shipdate]])</f>
        <v>2024</v>
      </c>
      <c r="K4442">
        <f>MONTH(shipments[[#This Row],[Shipdate]])</f>
        <v>2</v>
      </c>
      <c r="L4442" t="str">
        <f>TEXT(shipments[[#This Row],[Shipdate]],"mmmm")</f>
        <v>February</v>
      </c>
      <c r="M4442">
        <f>_xlfn.XLOOKUP(shipments[[#This Row],[PID]],products[PID],products[Cost_per_box],"NA",0)</f>
        <v>7.73</v>
      </c>
      <c r="N4442">
        <f>shipments[[#This Row],[Boxes]]*shipments[[#This Row],[Cost Per Box]]</f>
        <v>170.06</v>
      </c>
      <c r="O4442">
        <f>shipments[[#This Row],[Sales Amount]]-shipments[[#This Row],[Total Cost]]</f>
        <v>302.44</v>
      </c>
      <c r="P4442" s="9">
        <f>shipments[[#This Row],[Profit]]/shipments[[#This Row],[Sales Amount]]</f>
        <v>0.64008465608465603</v>
      </c>
    </row>
    <row r="4443" spans="1:16" x14ac:dyDescent="1">
      <c r="A4443" t="s">
        <v>4488</v>
      </c>
      <c r="B4443" t="s">
        <v>8052</v>
      </c>
      <c r="C4443" t="s">
        <v>8017</v>
      </c>
      <c r="D4443" t="s">
        <v>8033</v>
      </c>
      <c r="E4443" s="1">
        <v>44949</v>
      </c>
      <c r="F4443">
        <v>1134</v>
      </c>
      <c r="G4443">
        <v>63</v>
      </c>
      <c r="H4443" t="s">
        <v>6</v>
      </c>
      <c r="I4443" t="str">
        <f>_xlfn.XLOOKUP(shipments[[#This Row],[SPID]],people[SPID],people[Sales_person],"NA",0)</f>
        <v>Jan Morforth</v>
      </c>
      <c r="J4443">
        <f>YEAR(shipments[[#This Row],[Shipdate]])</f>
        <v>2023</v>
      </c>
      <c r="K4443">
        <f>MONTH(shipments[[#This Row],[Shipdate]])</f>
        <v>1</v>
      </c>
      <c r="L4443" t="str">
        <f>TEXT(shipments[[#This Row],[Shipdate]],"mmmm")</f>
        <v>January</v>
      </c>
      <c r="M4443">
        <f>_xlfn.XLOOKUP(shipments[[#This Row],[PID]],products[PID],products[Cost_per_box],"NA",0)</f>
        <v>7.73</v>
      </c>
      <c r="N4443">
        <f>shipments[[#This Row],[Boxes]]*shipments[[#This Row],[Cost Per Box]]</f>
        <v>486.99</v>
      </c>
      <c r="O4443">
        <f>shipments[[#This Row],[Sales Amount]]-shipments[[#This Row],[Total Cost]]</f>
        <v>647.01</v>
      </c>
      <c r="P4443" s="9">
        <f>shipments[[#This Row],[Profit]]/shipments[[#This Row],[Sales Amount]]</f>
        <v>0.57055555555555559</v>
      </c>
    </row>
    <row r="4444" spans="1:16" x14ac:dyDescent="1">
      <c r="A4444" t="s">
        <v>4489</v>
      </c>
      <c r="B4444" t="s">
        <v>8052</v>
      </c>
      <c r="C4444" t="s">
        <v>8017</v>
      </c>
      <c r="D4444" t="s">
        <v>8036</v>
      </c>
      <c r="E4444" s="1">
        <v>45372</v>
      </c>
      <c r="F4444">
        <v>6711.75</v>
      </c>
      <c r="G4444">
        <v>306</v>
      </c>
      <c r="H4444" t="s">
        <v>6</v>
      </c>
      <c r="I4444" t="str">
        <f>_xlfn.XLOOKUP(shipments[[#This Row],[SPID]],people[SPID],people[Sales_person],"NA",0)</f>
        <v>Jan Morforth</v>
      </c>
      <c r="J4444">
        <f>YEAR(shipments[[#This Row],[Shipdate]])</f>
        <v>2024</v>
      </c>
      <c r="K4444">
        <f>MONTH(shipments[[#This Row],[Shipdate]])</f>
        <v>3</v>
      </c>
      <c r="L4444" t="str">
        <f>TEXT(shipments[[#This Row],[Shipdate]],"mmmm")</f>
        <v>March</v>
      </c>
      <c r="M4444">
        <f>_xlfn.XLOOKUP(shipments[[#This Row],[PID]],products[PID],products[Cost_per_box],"NA",0)</f>
        <v>7.73</v>
      </c>
      <c r="N4444">
        <f>shipments[[#This Row],[Boxes]]*shipments[[#This Row],[Cost Per Box]]</f>
        <v>2365.38</v>
      </c>
      <c r="O4444">
        <f>shipments[[#This Row],[Sales Amount]]-shipments[[#This Row],[Total Cost]]</f>
        <v>4346.37</v>
      </c>
      <c r="P4444" s="9">
        <f>shipments[[#This Row],[Profit]]/shipments[[#This Row],[Sales Amount]]</f>
        <v>0.64757626550452563</v>
      </c>
    </row>
    <row r="4445" spans="1:16" x14ac:dyDescent="1">
      <c r="A4445" t="s">
        <v>4490</v>
      </c>
      <c r="B4445" t="s">
        <v>8052</v>
      </c>
      <c r="C4445" t="s">
        <v>8018</v>
      </c>
      <c r="D4445" t="s">
        <v>8036</v>
      </c>
      <c r="E4445" s="1">
        <v>45098</v>
      </c>
      <c r="F4445">
        <v>6313.5</v>
      </c>
      <c r="G4445">
        <v>275</v>
      </c>
      <c r="H4445" t="s">
        <v>6</v>
      </c>
      <c r="I4445" t="str">
        <f>_xlfn.XLOOKUP(shipments[[#This Row],[SPID]],people[SPID],people[Sales_person],"NA",0)</f>
        <v>Jan Morforth</v>
      </c>
      <c r="J4445">
        <f>YEAR(shipments[[#This Row],[Shipdate]])</f>
        <v>2023</v>
      </c>
      <c r="K4445">
        <f>MONTH(shipments[[#This Row],[Shipdate]])</f>
        <v>6</v>
      </c>
      <c r="L4445" t="str">
        <f>TEXT(shipments[[#This Row],[Shipdate]],"mmmm")</f>
        <v>June</v>
      </c>
      <c r="M4445">
        <f>_xlfn.XLOOKUP(shipments[[#This Row],[PID]],products[PID],products[Cost_per_box],"NA",0)</f>
        <v>3.68</v>
      </c>
      <c r="N4445">
        <f>shipments[[#This Row],[Boxes]]*shipments[[#This Row],[Cost Per Box]]</f>
        <v>1012</v>
      </c>
      <c r="O4445">
        <f>shipments[[#This Row],[Sales Amount]]-shipments[[#This Row],[Total Cost]]</f>
        <v>5301.5</v>
      </c>
      <c r="P4445" s="9">
        <f>shipments[[#This Row],[Profit]]/shipments[[#This Row],[Sales Amount]]</f>
        <v>0.83970856102003644</v>
      </c>
    </row>
    <row r="4446" spans="1:16" x14ac:dyDescent="1">
      <c r="A4446" t="s">
        <v>4491</v>
      </c>
      <c r="B4446" t="s">
        <v>8052</v>
      </c>
      <c r="C4446" t="s">
        <v>8018</v>
      </c>
      <c r="D4446" t="s">
        <v>8036</v>
      </c>
      <c r="E4446" s="1">
        <v>45013</v>
      </c>
      <c r="F4446">
        <v>11952</v>
      </c>
      <c r="G4446">
        <v>630</v>
      </c>
      <c r="H4446" t="s">
        <v>6</v>
      </c>
      <c r="I4446" t="str">
        <f>_xlfn.XLOOKUP(shipments[[#This Row],[SPID]],people[SPID],people[Sales_person],"NA",0)</f>
        <v>Jan Morforth</v>
      </c>
      <c r="J4446">
        <f>YEAR(shipments[[#This Row],[Shipdate]])</f>
        <v>2023</v>
      </c>
      <c r="K4446">
        <f>MONTH(shipments[[#This Row],[Shipdate]])</f>
        <v>3</v>
      </c>
      <c r="L4446" t="str">
        <f>TEXT(shipments[[#This Row],[Shipdate]],"mmmm")</f>
        <v>March</v>
      </c>
      <c r="M4446">
        <f>_xlfn.XLOOKUP(shipments[[#This Row],[PID]],products[PID],products[Cost_per_box],"NA",0)</f>
        <v>3.68</v>
      </c>
      <c r="N4446">
        <f>shipments[[#This Row],[Boxes]]*shipments[[#This Row],[Cost Per Box]]</f>
        <v>2318.4</v>
      </c>
      <c r="O4446">
        <f>shipments[[#This Row],[Sales Amount]]-shipments[[#This Row],[Total Cost]]</f>
        <v>9633.6</v>
      </c>
      <c r="P4446" s="9">
        <f>shipments[[#This Row],[Profit]]/shipments[[#This Row],[Sales Amount]]</f>
        <v>0.80602409638554218</v>
      </c>
    </row>
    <row r="4447" spans="1:16" x14ac:dyDescent="1">
      <c r="A4447" t="s">
        <v>4492</v>
      </c>
      <c r="B4447" t="s">
        <v>8052</v>
      </c>
      <c r="C4447" t="s">
        <v>8019</v>
      </c>
      <c r="D4447" t="s">
        <v>8035</v>
      </c>
      <c r="E4447" s="1">
        <v>44943</v>
      </c>
      <c r="F4447">
        <v>801</v>
      </c>
      <c r="G4447">
        <v>62</v>
      </c>
      <c r="H4447" t="s">
        <v>6</v>
      </c>
      <c r="I4447" t="str">
        <f>_xlfn.XLOOKUP(shipments[[#This Row],[SPID]],people[SPID],people[Sales_person],"NA",0)</f>
        <v>Jan Morforth</v>
      </c>
      <c r="J4447">
        <f>YEAR(shipments[[#This Row],[Shipdate]])</f>
        <v>2023</v>
      </c>
      <c r="K4447">
        <f>MONTH(shipments[[#This Row],[Shipdate]])</f>
        <v>1</v>
      </c>
      <c r="L4447" t="str">
        <f>TEXT(shipments[[#This Row],[Shipdate]],"mmmm")</f>
        <v>January</v>
      </c>
      <c r="M4447">
        <f>_xlfn.XLOOKUP(shipments[[#This Row],[PID]],products[PID],products[Cost_per_box],"NA",0)</f>
        <v>8.2200000000000006</v>
      </c>
      <c r="N4447">
        <f>shipments[[#This Row],[Boxes]]*shipments[[#This Row],[Cost Per Box]]</f>
        <v>509.64000000000004</v>
      </c>
      <c r="O4447">
        <f>shipments[[#This Row],[Sales Amount]]-shipments[[#This Row],[Total Cost]]</f>
        <v>291.35999999999996</v>
      </c>
      <c r="P4447" s="9">
        <f>shipments[[#This Row],[Profit]]/shipments[[#This Row],[Sales Amount]]</f>
        <v>0.36374531835205987</v>
      </c>
    </row>
    <row r="4448" spans="1:16" x14ac:dyDescent="1">
      <c r="A4448" t="s">
        <v>4493</v>
      </c>
      <c r="B4448" t="s">
        <v>8052</v>
      </c>
      <c r="C4448" t="s">
        <v>8019</v>
      </c>
      <c r="D4448" t="s">
        <v>8035</v>
      </c>
      <c r="E4448" s="1">
        <v>45386</v>
      </c>
      <c r="F4448">
        <v>9407.25</v>
      </c>
      <c r="G4448">
        <v>724</v>
      </c>
      <c r="H4448" t="s">
        <v>6</v>
      </c>
      <c r="I4448" t="str">
        <f>_xlfn.XLOOKUP(shipments[[#This Row],[SPID]],people[SPID],people[Sales_person],"NA",0)</f>
        <v>Jan Morforth</v>
      </c>
      <c r="J4448">
        <f>YEAR(shipments[[#This Row],[Shipdate]])</f>
        <v>2024</v>
      </c>
      <c r="K4448">
        <f>MONTH(shipments[[#This Row],[Shipdate]])</f>
        <v>4</v>
      </c>
      <c r="L4448" t="str">
        <f>TEXT(shipments[[#This Row],[Shipdate]],"mmmm")</f>
        <v>April</v>
      </c>
      <c r="M4448">
        <f>_xlfn.XLOOKUP(shipments[[#This Row],[PID]],products[PID],products[Cost_per_box],"NA",0)</f>
        <v>8.2200000000000006</v>
      </c>
      <c r="N4448">
        <f>shipments[[#This Row],[Boxes]]*shipments[[#This Row],[Cost Per Box]]</f>
        <v>5951.2800000000007</v>
      </c>
      <c r="O4448">
        <f>shipments[[#This Row],[Sales Amount]]-shipments[[#This Row],[Total Cost]]</f>
        <v>3455.9699999999993</v>
      </c>
      <c r="P4448" s="9">
        <f>shipments[[#This Row],[Profit]]/shipments[[#This Row],[Sales Amount]]</f>
        <v>0.36737303675356764</v>
      </c>
    </row>
    <row r="4449" spans="1:16" x14ac:dyDescent="1">
      <c r="A4449" t="s">
        <v>4494</v>
      </c>
      <c r="B4449" t="s">
        <v>8052</v>
      </c>
      <c r="C4449" t="s">
        <v>8019</v>
      </c>
      <c r="D4449" t="s">
        <v>8037</v>
      </c>
      <c r="E4449" s="1">
        <v>44960</v>
      </c>
      <c r="F4449">
        <v>7737.75</v>
      </c>
      <c r="G4449">
        <v>645</v>
      </c>
      <c r="H4449" t="s">
        <v>6</v>
      </c>
      <c r="I4449" t="str">
        <f>_xlfn.XLOOKUP(shipments[[#This Row],[SPID]],people[SPID],people[Sales_person],"NA",0)</f>
        <v>Jan Morforth</v>
      </c>
      <c r="J4449">
        <f>YEAR(shipments[[#This Row],[Shipdate]])</f>
        <v>2023</v>
      </c>
      <c r="K4449">
        <f>MONTH(shipments[[#This Row],[Shipdate]])</f>
        <v>2</v>
      </c>
      <c r="L4449" t="str">
        <f>TEXT(shipments[[#This Row],[Shipdate]],"mmmm")</f>
        <v>February</v>
      </c>
      <c r="M4449">
        <f>_xlfn.XLOOKUP(shipments[[#This Row],[PID]],products[PID],products[Cost_per_box],"NA",0)</f>
        <v>8.2200000000000006</v>
      </c>
      <c r="N4449">
        <f>shipments[[#This Row],[Boxes]]*shipments[[#This Row],[Cost Per Box]]</f>
        <v>5301.9000000000005</v>
      </c>
      <c r="O4449">
        <f>shipments[[#This Row],[Sales Amount]]-shipments[[#This Row],[Total Cost]]</f>
        <v>2435.8499999999995</v>
      </c>
      <c r="P4449" s="9">
        <f>shipments[[#This Row],[Profit]]/shipments[[#This Row],[Sales Amount]]</f>
        <v>0.31480081419017147</v>
      </c>
    </row>
    <row r="4450" spans="1:16" x14ac:dyDescent="1">
      <c r="A4450" t="s">
        <v>4495</v>
      </c>
      <c r="B4450" t="s">
        <v>8052</v>
      </c>
      <c r="C4450" t="s">
        <v>8019</v>
      </c>
      <c r="D4450" t="s">
        <v>8033</v>
      </c>
      <c r="E4450" s="1">
        <v>45182</v>
      </c>
      <c r="F4450">
        <v>2594.25</v>
      </c>
      <c r="G4450">
        <v>163</v>
      </c>
      <c r="H4450" t="s">
        <v>6</v>
      </c>
      <c r="I4450" t="str">
        <f>_xlfn.XLOOKUP(shipments[[#This Row],[SPID]],people[SPID],people[Sales_person],"NA",0)</f>
        <v>Jan Morforth</v>
      </c>
      <c r="J4450">
        <f>YEAR(shipments[[#This Row],[Shipdate]])</f>
        <v>2023</v>
      </c>
      <c r="K4450">
        <f>MONTH(shipments[[#This Row],[Shipdate]])</f>
        <v>9</v>
      </c>
      <c r="L4450" t="str">
        <f>TEXT(shipments[[#This Row],[Shipdate]],"mmmm")</f>
        <v>September</v>
      </c>
      <c r="M4450">
        <f>_xlfn.XLOOKUP(shipments[[#This Row],[PID]],products[PID],products[Cost_per_box],"NA",0)</f>
        <v>8.2200000000000006</v>
      </c>
      <c r="N4450">
        <f>shipments[[#This Row],[Boxes]]*shipments[[#This Row],[Cost Per Box]]</f>
        <v>1339.8600000000001</v>
      </c>
      <c r="O4450">
        <f>shipments[[#This Row],[Sales Amount]]-shipments[[#This Row],[Total Cost]]</f>
        <v>1254.3899999999999</v>
      </c>
      <c r="P4450" s="9">
        <f>shipments[[#This Row],[Profit]]/shipments[[#This Row],[Sales Amount]]</f>
        <v>0.48352703093379584</v>
      </c>
    </row>
    <row r="4451" spans="1:16" x14ac:dyDescent="1">
      <c r="A4451" t="s">
        <v>4496</v>
      </c>
      <c r="B4451" t="s">
        <v>8052</v>
      </c>
      <c r="C4451" t="s">
        <v>8019</v>
      </c>
      <c r="D4451" t="s">
        <v>8033</v>
      </c>
      <c r="E4451" s="1">
        <v>45387</v>
      </c>
      <c r="F4451">
        <v>5013</v>
      </c>
      <c r="G4451">
        <v>314</v>
      </c>
      <c r="H4451" t="s">
        <v>6</v>
      </c>
      <c r="I4451" t="str">
        <f>_xlfn.XLOOKUP(shipments[[#This Row],[SPID]],people[SPID],people[Sales_person],"NA",0)</f>
        <v>Jan Morforth</v>
      </c>
      <c r="J4451">
        <f>YEAR(shipments[[#This Row],[Shipdate]])</f>
        <v>2024</v>
      </c>
      <c r="K4451">
        <f>MONTH(shipments[[#This Row],[Shipdate]])</f>
        <v>4</v>
      </c>
      <c r="L4451" t="str">
        <f>TEXT(shipments[[#This Row],[Shipdate]],"mmmm")</f>
        <v>April</v>
      </c>
      <c r="M4451">
        <f>_xlfn.XLOOKUP(shipments[[#This Row],[PID]],products[PID],products[Cost_per_box],"NA",0)</f>
        <v>8.2200000000000006</v>
      </c>
      <c r="N4451">
        <f>shipments[[#This Row],[Boxes]]*shipments[[#This Row],[Cost Per Box]]</f>
        <v>2581.0800000000004</v>
      </c>
      <c r="O4451">
        <f>shipments[[#This Row],[Sales Amount]]-shipments[[#This Row],[Total Cost]]</f>
        <v>2431.9199999999996</v>
      </c>
      <c r="P4451" s="9">
        <f>shipments[[#This Row],[Profit]]/shipments[[#This Row],[Sales Amount]]</f>
        <v>0.48512268102932365</v>
      </c>
    </row>
    <row r="4452" spans="1:16" x14ac:dyDescent="1">
      <c r="A4452" t="s">
        <v>4497</v>
      </c>
      <c r="B4452" t="s">
        <v>8052</v>
      </c>
      <c r="C4452" t="s">
        <v>8019</v>
      </c>
      <c r="D4452" t="s">
        <v>8036</v>
      </c>
      <c r="E4452" s="1">
        <v>45345</v>
      </c>
      <c r="F4452">
        <v>9211.5</v>
      </c>
      <c r="G4452">
        <v>615</v>
      </c>
      <c r="H4452" t="s">
        <v>6</v>
      </c>
      <c r="I4452" t="str">
        <f>_xlfn.XLOOKUP(shipments[[#This Row],[SPID]],people[SPID],people[Sales_person],"NA",0)</f>
        <v>Jan Morforth</v>
      </c>
      <c r="J4452">
        <f>YEAR(shipments[[#This Row],[Shipdate]])</f>
        <v>2024</v>
      </c>
      <c r="K4452">
        <f>MONTH(shipments[[#This Row],[Shipdate]])</f>
        <v>2</v>
      </c>
      <c r="L4452" t="str">
        <f>TEXT(shipments[[#This Row],[Shipdate]],"mmmm")</f>
        <v>February</v>
      </c>
      <c r="M4452">
        <f>_xlfn.XLOOKUP(shipments[[#This Row],[PID]],products[PID],products[Cost_per_box],"NA",0)</f>
        <v>8.2200000000000006</v>
      </c>
      <c r="N4452">
        <f>shipments[[#This Row],[Boxes]]*shipments[[#This Row],[Cost Per Box]]</f>
        <v>5055.3</v>
      </c>
      <c r="O4452">
        <f>shipments[[#This Row],[Sales Amount]]-shipments[[#This Row],[Total Cost]]</f>
        <v>4156.2</v>
      </c>
      <c r="P4452" s="9">
        <f>shipments[[#This Row],[Profit]]/shipments[[#This Row],[Sales Amount]]</f>
        <v>0.45119687347337567</v>
      </c>
    </row>
    <row r="4453" spans="1:16" x14ac:dyDescent="1">
      <c r="A4453" t="s">
        <v>4498</v>
      </c>
      <c r="B4453" t="s">
        <v>8052</v>
      </c>
      <c r="C4453" t="s">
        <v>8020</v>
      </c>
      <c r="D4453" t="s">
        <v>8032</v>
      </c>
      <c r="E4453" s="1">
        <v>45322</v>
      </c>
      <c r="F4453">
        <v>5445</v>
      </c>
      <c r="G4453">
        <v>287</v>
      </c>
      <c r="H4453" t="s">
        <v>6</v>
      </c>
      <c r="I4453" t="str">
        <f>_xlfn.XLOOKUP(shipments[[#This Row],[SPID]],people[SPID],people[Sales_person],"NA",0)</f>
        <v>Jan Morforth</v>
      </c>
      <c r="J4453">
        <f>YEAR(shipments[[#This Row],[Shipdate]])</f>
        <v>2024</v>
      </c>
      <c r="K4453">
        <f>MONTH(shipments[[#This Row],[Shipdate]])</f>
        <v>1</v>
      </c>
      <c r="L4453" t="str">
        <f>TEXT(shipments[[#This Row],[Shipdate]],"mmmm")</f>
        <v>January</v>
      </c>
      <c r="M4453">
        <f>_xlfn.XLOOKUP(shipments[[#This Row],[PID]],products[PID],products[Cost_per_box],"NA",0)</f>
        <v>10.23</v>
      </c>
      <c r="N4453">
        <f>shipments[[#This Row],[Boxes]]*shipments[[#This Row],[Cost Per Box]]</f>
        <v>2936.01</v>
      </c>
      <c r="O4453">
        <f>shipments[[#This Row],[Sales Amount]]-shipments[[#This Row],[Total Cost]]</f>
        <v>2508.9899999999998</v>
      </c>
      <c r="P4453" s="9">
        <f>shipments[[#This Row],[Profit]]/shipments[[#This Row],[Sales Amount]]</f>
        <v>0.46078787878787875</v>
      </c>
    </row>
    <row r="4454" spans="1:16" x14ac:dyDescent="1">
      <c r="A4454" t="s">
        <v>4499</v>
      </c>
      <c r="B4454" t="s">
        <v>8052</v>
      </c>
      <c r="C4454" t="s">
        <v>8021</v>
      </c>
      <c r="D4454" t="s">
        <v>8035</v>
      </c>
      <c r="E4454" s="1">
        <v>45408</v>
      </c>
      <c r="F4454">
        <v>3539.25</v>
      </c>
      <c r="G4454">
        <v>273</v>
      </c>
      <c r="H4454" t="s">
        <v>6</v>
      </c>
      <c r="I4454" t="str">
        <f>_xlfn.XLOOKUP(shipments[[#This Row],[SPID]],people[SPID],people[Sales_person],"NA",0)</f>
        <v>Jan Morforth</v>
      </c>
      <c r="J4454">
        <f>YEAR(shipments[[#This Row],[Shipdate]])</f>
        <v>2024</v>
      </c>
      <c r="K4454">
        <f>MONTH(shipments[[#This Row],[Shipdate]])</f>
        <v>4</v>
      </c>
      <c r="L4454" t="str">
        <f>TEXT(shipments[[#This Row],[Shipdate]],"mmmm")</f>
        <v>April</v>
      </c>
      <c r="M4454">
        <f>_xlfn.XLOOKUP(shipments[[#This Row],[PID]],products[PID],products[Cost_per_box],"NA",0)</f>
        <v>4.74</v>
      </c>
      <c r="N4454">
        <f>shipments[[#This Row],[Boxes]]*shipments[[#This Row],[Cost Per Box]]</f>
        <v>1294.02</v>
      </c>
      <c r="O4454">
        <f>shipments[[#This Row],[Sales Amount]]-shipments[[#This Row],[Total Cost]]</f>
        <v>2245.23</v>
      </c>
      <c r="P4454" s="9">
        <f>shipments[[#This Row],[Profit]]/shipments[[#This Row],[Sales Amount]]</f>
        <v>0.63438016528925623</v>
      </c>
    </row>
    <row r="4455" spans="1:16" x14ac:dyDescent="1">
      <c r="A4455" t="s">
        <v>4500</v>
      </c>
      <c r="B4455" t="s">
        <v>8052</v>
      </c>
      <c r="C4455" t="s">
        <v>8021</v>
      </c>
      <c r="D4455" t="s">
        <v>8036</v>
      </c>
      <c r="E4455" s="1">
        <v>45021</v>
      </c>
      <c r="F4455">
        <v>13155.75</v>
      </c>
      <c r="G4455">
        <v>1012</v>
      </c>
      <c r="H4455" t="s">
        <v>6</v>
      </c>
      <c r="I4455" t="str">
        <f>_xlfn.XLOOKUP(shipments[[#This Row],[SPID]],people[SPID],people[Sales_person],"NA",0)</f>
        <v>Jan Morforth</v>
      </c>
      <c r="J4455">
        <f>YEAR(shipments[[#This Row],[Shipdate]])</f>
        <v>2023</v>
      </c>
      <c r="K4455">
        <f>MONTH(shipments[[#This Row],[Shipdate]])</f>
        <v>4</v>
      </c>
      <c r="L4455" t="str">
        <f>TEXT(shipments[[#This Row],[Shipdate]],"mmmm")</f>
        <v>April</v>
      </c>
      <c r="M4455">
        <f>_xlfn.XLOOKUP(shipments[[#This Row],[PID]],products[PID],products[Cost_per_box],"NA",0)</f>
        <v>4.74</v>
      </c>
      <c r="N4455">
        <f>shipments[[#This Row],[Boxes]]*shipments[[#This Row],[Cost Per Box]]</f>
        <v>4796.88</v>
      </c>
      <c r="O4455">
        <f>shipments[[#This Row],[Sales Amount]]-shipments[[#This Row],[Total Cost]]</f>
        <v>8358.869999999999</v>
      </c>
      <c r="P4455" s="9">
        <f>shipments[[#This Row],[Profit]]/shipments[[#This Row],[Sales Amount]]</f>
        <v>0.63537768656290972</v>
      </c>
    </row>
    <row r="4456" spans="1:16" x14ac:dyDescent="1">
      <c r="A4456" t="s">
        <v>4501</v>
      </c>
      <c r="B4456" t="s">
        <v>8052</v>
      </c>
      <c r="C4456" t="s">
        <v>8021</v>
      </c>
      <c r="D4456" t="s">
        <v>8033</v>
      </c>
      <c r="E4456" s="1">
        <v>45322</v>
      </c>
      <c r="F4456">
        <v>6482.25</v>
      </c>
      <c r="G4456">
        <v>499</v>
      </c>
      <c r="H4456" t="s">
        <v>6</v>
      </c>
      <c r="I4456" t="str">
        <f>_xlfn.XLOOKUP(shipments[[#This Row],[SPID]],people[SPID],people[Sales_person],"NA",0)</f>
        <v>Jan Morforth</v>
      </c>
      <c r="J4456">
        <f>YEAR(shipments[[#This Row],[Shipdate]])</f>
        <v>2024</v>
      </c>
      <c r="K4456">
        <f>MONTH(shipments[[#This Row],[Shipdate]])</f>
        <v>1</v>
      </c>
      <c r="L4456" t="str">
        <f>TEXT(shipments[[#This Row],[Shipdate]],"mmmm")</f>
        <v>January</v>
      </c>
      <c r="M4456">
        <f>_xlfn.XLOOKUP(shipments[[#This Row],[PID]],products[PID],products[Cost_per_box],"NA",0)</f>
        <v>4.74</v>
      </c>
      <c r="N4456">
        <f>shipments[[#This Row],[Boxes]]*shipments[[#This Row],[Cost Per Box]]</f>
        <v>2365.2600000000002</v>
      </c>
      <c r="O4456">
        <f>shipments[[#This Row],[Sales Amount]]-shipments[[#This Row],[Total Cost]]</f>
        <v>4116.99</v>
      </c>
      <c r="P4456" s="9">
        <f>shipments[[#This Row],[Profit]]/shipments[[#This Row],[Sales Amount]]</f>
        <v>0.63511743607543669</v>
      </c>
    </row>
    <row r="4457" spans="1:16" x14ac:dyDescent="1">
      <c r="A4457" t="s">
        <v>4502</v>
      </c>
      <c r="B4457" t="s">
        <v>8052</v>
      </c>
      <c r="C4457" t="s">
        <v>8022</v>
      </c>
      <c r="D4457" t="s">
        <v>8035</v>
      </c>
      <c r="E4457" s="1">
        <v>45195</v>
      </c>
      <c r="F4457">
        <v>5724</v>
      </c>
      <c r="G4457">
        <v>716</v>
      </c>
      <c r="H4457" t="s">
        <v>6</v>
      </c>
      <c r="I4457" t="str">
        <f>_xlfn.XLOOKUP(shipments[[#This Row],[SPID]],people[SPID],people[Sales_person],"NA",0)</f>
        <v>Jan Morforth</v>
      </c>
      <c r="J4457">
        <f>YEAR(shipments[[#This Row],[Shipdate]])</f>
        <v>2023</v>
      </c>
      <c r="K4457">
        <f>MONTH(shipments[[#This Row],[Shipdate]])</f>
        <v>9</v>
      </c>
      <c r="L4457" t="str">
        <f>TEXT(shipments[[#This Row],[Shipdate]],"mmmm")</f>
        <v>September</v>
      </c>
      <c r="M4457">
        <f>_xlfn.XLOOKUP(shipments[[#This Row],[PID]],products[PID],products[Cost_per_box],"NA",0)</f>
        <v>10.51</v>
      </c>
      <c r="N4457">
        <f>shipments[[#This Row],[Boxes]]*shipments[[#This Row],[Cost Per Box]]</f>
        <v>7525.16</v>
      </c>
      <c r="O4457">
        <f>shipments[[#This Row],[Sales Amount]]-shipments[[#This Row],[Total Cost]]</f>
        <v>-1801.1599999999999</v>
      </c>
      <c r="P4457" s="9">
        <f>shipments[[#This Row],[Profit]]/shipments[[#This Row],[Sales Amount]]</f>
        <v>-0.31466806429070576</v>
      </c>
    </row>
    <row r="4458" spans="1:16" x14ac:dyDescent="1">
      <c r="A4458" t="s">
        <v>4503</v>
      </c>
      <c r="B4458" t="s">
        <v>8052</v>
      </c>
      <c r="C4458" t="s">
        <v>8022</v>
      </c>
      <c r="D4458" t="s">
        <v>8037</v>
      </c>
      <c r="E4458" s="1">
        <v>45117</v>
      </c>
      <c r="F4458">
        <v>2598.75</v>
      </c>
      <c r="G4458">
        <v>372</v>
      </c>
      <c r="H4458" t="s">
        <v>6</v>
      </c>
      <c r="I4458" t="str">
        <f>_xlfn.XLOOKUP(shipments[[#This Row],[SPID]],people[SPID],people[Sales_person],"NA",0)</f>
        <v>Jan Morforth</v>
      </c>
      <c r="J4458">
        <f>YEAR(shipments[[#This Row],[Shipdate]])</f>
        <v>2023</v>
      </c>
      <c r="K4458">
        <f>MONTH(shipments[[#This Row],[Shipdate]])</f>
        <v>7</v>
      </c>
      <c r="L4458" t="str">
        <f>TEXT(shipments[[#This Row],[Shipdate]],"mmmm")</f>
        <v>July</v>
      </c>
      <c r="M4458">
        <f>_xlfn.XLOOKUP(shipments[[#This Row],[PID]],products[PID],products[Cost_per_box],"NA",0)</f>
        <v>10.51</v>
      </c>
      <c r="N4458">
        <f>shipments[[#This Row],[Boxes]]*shipments[[#This Row],[Cost Per Box]]</f>
        <v>3909.72</v>
      </c>
      <c r="O4458">
        <f>shipments[[#This Row],[Sales Amount]]-shipments[[#This Row],[Total Cost]]</f>
        <v>-1310.9699999999998</v>
      </c>
      <c r="P4458" s="9">
        <f>shipments[[#This Row],[Profit]]/shipments[[#This Row],[Sales Amount]]</f>
        <v>-0.50446176046176039</v>
      </c>
    </row>
    <row r="4459" spans="1:16" x14ac:dyDescent="1">
      <c r="A4459" t="s">
        <v>4504</v>
      </c>
      <c r="B4459" t="s">
        <v>8052</v>
      </c>
      <c r="C4459" t="s">
        <v>8022</v>
      </c>
      <c r="D4459" t="s">
        <v>8036</v>
      </c>
      <c r="E4459" s="1">
        <v>45380</v>
      </c>
      <c r="F4459">
        <v>8820</v>
      </c>
      <c r="G4459">
        <v>1260</v>
      </c>
      <c r="H4459" t="s">
        <v>6</v>
      </c>
      <c r="I4459" t="str">
        <f>_xlfn.XLOOKUP(shipments[[#This Row],[SPID]],people[SPID],people[Sales_person],"NA",0)</f>
        <v>Jan Morforth</v>
      </c>
      <c r="J4459">
        <f>YEAR(shipments[[#This Row],[Shipdate]])</f>
        <v>2024</v>
      </c>
      <c r="K4459">
        <f>MONTH(shipments[[#This Row],[Shipdate]])</f>
        <v>3</v>
      </c>
      <c r="L4459" t="str">
        <f>TEXT(shipments[[#This Row],[Shipdate]],"mmmm")</f>
        <v>March</v>
      </c>
      <c r="M4459">
        <f>_xlfn.XLOOKUP(shipments[[#This Row],[PID]],products[PID],products[Cost_per_box],"NA",0)</f>
        <v>10.51</v>
      </c>
      <c r="N4459">
        <f>shipments[[#This Row],[Boxes]]*shipments[[#This Row],[Cost Per Box]]</f>
        <v>13242.6</v>
      </c>
      <c r="O4459">
        <f>shipments[[#This Row],[Sales Amount]]-shipments[[#This Row],[Total Cost]]</f>
        <v>-4422.6000000000004</v>
      </c>
      <c r="P4459" s="9">
        <f>shipments[[#This Row],[Profit]]/shipments[[#This Row],[Sales Amount]]</f>
        <v>-0.50142857142857145</v>
      </c>
    </row>
    <row r="4460" spans="1:16" x14ac:dyDescent="1">
      <c r="A4460" t="s">
        <v>4505</v>
      </c>
      <c r="B4460" t="s">
        <v>8052</v>
      </c>
      <c r="C4460" t="s">
        <v>8022</v>
      </c>
      <c r="D4460" t="s">
        <v>8036</v>
      </c>
      <c r="E4460" s="1">
        <v>45273</v>
      </c>
      <c r="F4460">
        <v>6531.75</v>
      </c>
      <c r="G4460">
        <v>1089</v>
      </c>
      <c r="H4460" t="s">
        <v>6</v>
      </c>
      <c r="I4460" t="str">
        <f>_xlfn.XLOOKUP(shipments[[#This Row],[SPID]],people[SPID],people[Sales_person],"NA",0)</f>
        <v>Jan Morforth</v>
      </c>
      <c r="J4460">
        <f>YEAR(shipments[[#This Row],[Shipdate]])</f>
        <v>2023</v>
      </c>
      <c r="K4460">
        <f>MONTH(shipments[[#This Row],[Shipdate]])</f>
        <v>12</v>
      </c>
      <c r="L4460" t="str">
        <f>TEXT(shipments[[#This Row],[Shipdate]],"mmmm")</f>
        <v>December</v>
      </c>
      <c r="M4460">
        <f>_xlfn.XLOOKUP(shipments[[#This Row],[PID]],products[PID],products[Cost_per_box],"NA",0)</f>
        <v>10.51</v>
      </c>
      <c r="N4460">
        <f>shipments[[#This Row],[Boxes]]*shipments[[#This Row],[Cost Per Box]]</f>
        <v>11445.39</v>
      </c>
      <c r="O4460">
        <f>shipments[[#This Row],[Sales Amount]]-shipments[[#This Row],[Total Cost]]</f>
        <v>-4913.6399999999994</v>
      </c>
      <c r="P4460" s="9">
        <f>shipments[[#This Row],[Profit]]/shipments[[#This Row],[Sales Amount]]</f>
        <v>-0.7522700654495349</v>
      </c>
    </row>
    <row r="4461" spans="1:16" x14ac:dyDescent="1">
      <c r="A4461" t="s">
        <v>4506</v>
      </c>
      <c r="B4461" t="s">
        <v>8052</v>
      </c>
      <c r="C4461" t="s">
        <v>8024</v>
      </c>
      <c r="D4461" t="s">
        <v>8036</v>
      </c>
      <c r="E4461" s="1">
        <v>45313</v>
      </c>
      <c r="F4461">
        <v>6585.75</v>
      </c>
      <c r="G4461">
        <v>366</v>
      </c>
      <c r="H4461" t="s">
        <v>6</v>
      </c>
      <c r="I4461" t="str">
        <f>_xlfn.XLOOKUP(shipments[[#This Row],[SPID]],people[SPID],people[Sales_person],"NA",0)</f>
        <v>Jan Morforth</v>
      </c>
      <c r="J4461">
        <f>YEAR(shipments[[#This Row],[Shipdate]])</f>
        <v>2024</v>
      </c>
      <c r="K4461">
        <f>MONTH(shipments[[#This Row],[Shipdate]])</f>
        <v>1</v>
      </c>
      <c r="L4461" t="str">
        <f>TEXT(shipments[[#This Row],[Shipdate]],"mmmm")</f>
        <v>January</v>
      </c>
      <c r="M4461">
        <f>_xlfn.XLOOKUP(shipments[[#This Row],[PID]],products[PID],products[Cost_per_box],"NA",0)</f>
        <v>12.41</v>
      </c>
      <c r="N4461">
        <f>shipments[[#This Row],[Boxes]]*shipments[[#This Row],[Cost Per Box]]</f>
        <v>4542.0600000000004</v>
      </c>
      <c r="O4461">
        <f>shipments[[#This Row],[Sales Amount]]-shipments[[#This Row],[Total Cost]]</f>
        <v>2043.6899999999996</v>
      </c>
      <c r="P4461" s="9">
        <f>shipments[[#This Row],[Profit]]/shipments[[#This Row],[Sales Amount]]</f>
        <v>0.31032000911057961</v>
      </c>
    </row>
    <row r="4462" spans="1:16" x14ac:dyDescent="1">
      <c r="A4462" t="s">
        <v>4507</v>
      </c>
      <c r="B4462" t="s">
        <v>8052</v>
      </c>
      <c r="C4462" t="s">
        <v>8024</v>
      </c>
      <c r="D4462" t="s">
        <v>8037</v>
      </c>
      <c r="E4462" s="1">
        <v>45174</v>
      </c>
      <c r="F4462">
        <v>3829.5</v>
      </c>
      <c r="G4462">
        <v>213</v>
      </c>
      <c r="H4462" t="s">
        <v>6</v>
      </c>
      <c r="I4462" t="str">
        <f>_xlfn.XLOOKUP(shipments[[#This Row],[SPID]],people[SPID],people[Sales_person],"NA",0)</f>
        <v>Jan Morforth</v>
      </c>
      <c r="J4462">
        <f>YEAR(shipments[[#This Row],[Shipdate]])</f>
        <v>2023</v>
      </c>
      <c r="K4462">
        <f>MONTH(shipments[[#This Row],[Shipdate]])</f>
        <v>9</v>
      </c>
      <c r="L4462" t="str">
        <f>TEXT(shipments[[#This Row],[Shipdate]],"mmmm")</f>
        <v>September</v>
      </c>
      <c r="M4462">
        <f>_xlfn.XLOOKUP(shipments[[#This Row],[PID]],products[PID],products[Cost_per_box],"NA",0)</f>
        <v>12.41</v>
      </c>
      <c r="N4462">
        <f>shipments[[#This Row],[Boxes]]*shipments[[#This Row],[Cost Per Box]]</f>
        <v>2643.33</v>
      </c>
      <c r="O4462">
        <f>shipments[[#This Row],[Sales Amount]]-shipments[[#This Row],[Total Cost]]</f>
        <v>1186.17</v>
      </c>
      <c r="P4462" s="9">
        <f>shipments[[#This Row],[Profit]]/shipments[[#This Row],[Sales Amount]]</f>
        <v>0.30974539757148456</v>
      </c>
    </row>
    <row r="4463" spans="1:16" x14ac:dyDescent="1">
      <c r="A4463" t="s">
        <v>4508</v>
      </c>
      <c r="B4463" t="s">
        <v>8052</v>
      </c>
      <c r="C4463" t="s">
        <v>8024</v>
      </c>
      <c r="D4463" t="s">
        <v>8037</v>
      </c>
      <c r="E4463" s="1">
        <v>45341</v>
      </c>
      <c r="F4463">
        <v>3894.75</v>
      </c>
      <c r="G4463">
        <v>230</v>
      </c>
      <c r="H4463" t="s">
        <v>6</v>
      </c>
      <c r="I4463" t="str">
        <f>_xlfn.XLOOKUP(shipments[[#This Row],[SPID]],people[SPID],people[Sales_person],"NA",0)</f>
        <v>Jan Morforth</v>
      </c>
      <c r="J4463">
        <f>YEAR(shipments[[#This Row],[Shipdate]])</f>
        <v>2024</v>
      </c>
      <c r="K4463">
        <f>MONTH(shipments[[#This Row],[Shipdate]])</f>
        <v>2</v>
      </c>
      <c r="L4463" t="str">
        <f>TEXT(shipments[[#This Row],[Shipdate]],"mmmm")</f>
        <v>February</v>
      </c>
      <c r="M4463">
        <f>_xlfn.XLOOKUP(shipments[[#This Row],[PID]],products[PID],products[Cost_per_box],"NA",0)</f>
        <v>12.41</v>
      </c>
      <c r="N4463">
        <f>shipments[[#This Row],[Boxes]]*shipments[[#This Row],[Cost Per Box]]</f>
        <v>2854.3</v>
      </c>
      <c r="O4463">
        <f>shipments[[#This Row],[Sales Amount]]-shipments[[#This Row],[Total Cost]]</f>
        <v>1040.4499999999998</v>
      </c>
      <c r="P4463" s="9">
        <f>shipments[[#This Row],[Profit]]/shipments[[#This Row],[Sales Amount]]</f>
        <v>0.26714166506194231</v>
      </c>
    </row>
    <row r="4464" spans="1:16" x14ac:dyDescent="1">
      <c r="A4464" t="s">
        <v>4509</v>
      </c>
      <c r="B4464" t="s">
        <v>8052</v>
      </c>
      <c r="C4464" t="s">
        <v>8027</v>
      </c>
      <c r="D4464" t="s">
        <v>8032</v>
      </c>
      <c r="E4464" s="1">
        <v>45485</v>
      </c>
      <c r="F4464">
        <v>11085.75</v>
      </c>
      <c r="G4464">
        <v>1232</v>
      </c>
      <c r="H4464" t="s">
        <v>17</v>
      </c>
      <c r="I4464" t="str">
        <f>_xlfn.XLOOKUP(shipments[[#This Row],[SPID]],people[SPID],people[Sales_person],"NA",0)</f>
        <v>Jan Morforth</v>
      </c>
      <c r="J4464">
        <f>YEAR(shipments[[#This Row],[Shipdate]])</f>
        <v>2024</v>
      </c>
      <c r="K4464">
        <f>MONTH(shipments[[#This Row],[Shipdate]])</f>
        <v>7</v>
      </c>
      <c r="L4464" t="str">
        <f>TEXT(shipments[[#This Row],[Shipdate]],"mmmm")</f>
        <v>July</v>
      </c>
      <c r="M4464">
        <f>_xlfn.XLOOKUP(shipments[[#This Row],[PID]],products[PID],products[Cost_per_box],"NA",0)</f>
        <v>6.8</v>
      </c>
      <c r="N4464">
        <f>shipments[[#This Row],[Boxes]]*shipments[[#This Row],[Cost Per Box]]</f>
        <v>8377.6</v>
      </c>
      <c r="O4464">
        <f>shipments[[#This Row],[Sales Amount]]-shipments[[#This Row],[Total Cost]]</f>
        <v>2708.1499999999996</v>
      </c>
      <c r="P4464" s="9">
        <f>shipments[[#This Row],[Profit]]/shipments[[#This Row],[Sales Amount]]</f>
        <v>0.24429109442302052</v>
      </c>
    </row>
    <row r="4465" spans="1:16" x14ac:dyDescent="1">
      <c r="A4465" t="s">
        <v>4510</v>
      </c>
      <c r="B4465" t="s">
        <v>8052</v>
      </c>
      <c r="C4465" t="s">
        <v>8027</v>
      </c>
      <c r="D4465" t="s">
        <v>8033</v>
      </c>
      <c r="E4465" s="1">
        <v>45315</v>
      </c>
      <c r="F4465">
        <v>19552.5</v>
      </c>
      <c r="G4465">
        <v>1956</v>
      </c>
      <c r="H4465" t="s">
        <v>6</v>
      </c>
      <c r="I4465" t="str">
        <f>_xlfn.XLOOKUP(shipments[[#This Row],[SPID]],people[SPID],people[Sales_person],"NA",0)</f>
        <v>Jan Morforth</v>
      </c>
      <c r="J4465">
        <f>YEAR(shipments[[#This Row],[Shipdate]])</f>
        <v>2024</v>
      </c>
      <c r="K4465">
        <f>MONTH(shipments[[#This Row],[Shipdate]])</f>
        <v>1</v>
      </c>
      <c r="L4465" t="str">
        <f>TEXT(shipments[[#This Row],[Shipdate]],"mmmm")</f>
        <v>January</v>
      </c>
      <c r="M4465">
        <f>_xlfn.XLOOKUP(shipments[[#This Row],[PID]],products[PID],products[Cost_per_box],"NA",0)</f>
        <v>6.8</v>
      </c>
      <c r="N4465">
        <f>shipments[[#This Row],[Boxes]]*shipments[[#This Row],[Cost Per Box]]</f>
        <v>13300.8</v>
      </c>
      <c r="O4465">
        <f>shipments[[#This Row],[Sales Amount]]-shipments[[#This Row],[Total Cost]]</f>
        <v>6251.7000000000007</v>
      </c>
      <c r="P4465" s="9">
        <f>shipments[[#This Row],[Profit]]/shipments[[#This Row],[Sales Amount]]</f>
        <v>0.31973916378979672</v>
      </c>
    </row>
    <row r="4466" spans="1:16" x14ac:dyDescent="1">
      <c r="A4466" t="s">
        <v>4511</v>
      </c>
      <c r="B4466" t="s">
        <v>8052</v>
      </c>
      <c r="C4466" t="s">
        <v>8027</v>
      </c>
      <c r="D4466" t="s">
        <v>8033</v>
      </c>
      <c r="E4466" s="1">
        <v>45237</v>
      </c>
      <c r="F4466">
        <v>4475.25</v>
      </c>
      <c r="G4466">
        <v>407</v>
      </c>
      <c r="H4466" t="s">
        <v>6</v>
      </c>
      <c r="I4466" t="str">
        <f>_xlfn.XLOOKUP(shipments[[#This Row],[SPID]],people[SPID],people[Sales_person],"NA",0)</f>
        <v>Jan Morforth</v>
      </c>
      <c r="J4466">
        <f>YEAR(shipments[[#This Row],[Shipdate]])</f>
        <v>2023</v>
      </c>
      <c r="K4466">
        <f>MONTH(shipments[[#This Row],[Shipdate]])</f>
        <v>11</v>
      </c>
      <c r="L4466" t="str">
        <f>TEXT(shipments[[#This Row],[Shipdate]],"mmmm")</f>
        <v>November</v>
      </c>
      <c r="M4466">
        <f>_xlfn.XLOOKUP(shipments[[#This Row],[PID]],products[PID],products[Cost_per_box],"NA",0)</f>
        <v>6.8</v>
      </c>
      <c r="N4466">
        <f>shipments[[#This Row],[Boxes]]*shipments[[#This Row],[Cost Per Box]]</f>
        <v>2767.6</v>
      </c>
      <c r="O4466">
        <f>shipments[[#This Row],[Sales Amount]]-shipments[[#This Row],[Total Cost]]</f>
        <v>1707.65</v>
      </c>
      <c r="P4466" s="9">
        <f>shipments[[#This Row],[Profit]]/shipments[[#This Row],[Sales Amount]]</f>
        <v>0.38157644824311493</v>
      </c>
    </row>
    <row r="4467" spans="1:16" x14ac:dyDescent="1">
      <c r="A4467" t="s">
        <v>4512</v>
      </c>
      <c r="B4467" t="s">
        <v>8052</v>
      </c>
      <c r="C4467" t="s">
        <v>8027</v>
      </c>
      <c r="D4467" t="s">
        <v>8036</v>
      </c>
      <c r="E4467" s="1">
        <v>44965</v>
      </c>
      <c r="F4467">
        <v>819</v>
      </c>
      <c r="G4467">
        <v>103</v>
      </c>
      <c r="H4467" t="s">
        <v>6</v>
      </c>
      <c r="I4467" t="str">
        <f>_xlfn.XLOOKUP(shipments[[#This Row],[SPID]],people[SPID],people[Sales_person],"NA",0)</f>
        <v>Jan Morforth</v>
      </c>
      <c r="J4467">
        <f>YEAR(shipments[[#This Row],[Shipdate]])</f>
        <v>2023</v>
      </c>
      <c r="K4467">
        <f>MONTH(shipments[[#This Row],[Shipdate]])</f>
        <v>2</v>
      </c>
      <c r="L4467" t="str">
        <f>TEXT(shipments[[#This Row],[Shipdate]],"mmmm")</f>
        <v>February</v>
      </c>
      <c r="M4467">
        <f>_xlfn.XLOOKUP(shipments[[#This Row],[PID]],products[PID],products[Cost_per_box],"NA",0)</f>
        <v>6.8</v>
      </c>
      <c r="N4467">
        <f>shipments[[#This Row],[Boxes]]*shipments[[#This Row],[Cost Per Box]]</f>
        <v>700.4</v>
      </c>
      <c r="O4467">
        <f>shipments[[#This Row],[Sales Amount]]-shipments[[#This Row],[Total Cost]]</f>
        <v>118.60000000000002</v>
      </c>
      <c r="P4467" s="9">
        <f>shipments[[#This Row],[Profit]]/shipments[[#This Row],[Sales Amount]]</f>
        <v>0.14481074481074485</v>
      </c>
    </row>
    <row r="4468" spans="1:16" x14ac:dyDescent="1">
      <c r="A4468" t="s">
        <v>4513</v>
      </c>
      <c r="B4468" t="s">
        <v>8052</v>
      </c>
      <c r="C4468" t="s">
        <v>8028</v>
      </c>
      <c r="D4468" t="s">
        <v>8035</v>
      </c>
      <c r="E4468" s="1">
        <v>45481</v>
      </c>
      <c r="F4468">
        <v>5861.25</v>
      </c>
      <c r="G4468">
        <v>235</v>
      </c>
      <c r="H4468" t="s">
        <v>17</v>
      </c>
      <c r="I4468" t="str">
        <f>_xlfn.XLOOKUP(shipments[[#This Row],[SPID]],people[SPID],people[Sales_person],"NA",0)</f>
        <v>Jan Morforth</v>
      </c>
      <c r="J4468">
        <f>YEAR(shipments[[#This Row],[Shipdate]])</f>
        <v>2024</v>
      </c>
      <c r="K4468">
        <f>MONTH(shipments[[#This Row],[Shipdate]])</f>
        <v>7</v>
      </c>
      <c r="L4468" t="str">
        <f>TEXT(shipments[[#This Row],[Shipdate]],"mmmm")</f>
        <v>July</v>
      </c>
      <c r="M4468">
        <f>_xlfn.XLOOKUP(shipments[[#This Row],[PID]],products[PID],products[Cost_per_box],"NA",0)</f>
        <v>5.04</v>
      </c>
      <c r="N4468">
        <f>shipments[[#This Row],[Boxes]]*shipments[[#This Row],[Cost Per Box]]</f>
        <v>1184.4000000000001</v>
      </c>
      <c r="O4468">
        <f>shipments[[#This Row],[Sales Amount]]-shipments[[#This Row],[Total Cost]]</f>
        <v>4676.8500000000004</v>
      </c>
      <c r="P4468" s="9">
        <f>shipments[[#This Row],[Profit]]/shipments[[#This Row],[Sales Amount]]</f>
        <v>0.7979270633397314</v>
      </c>
    </row>
    <row r="4469" spans="1:16" x14ac:dyDescent="1">
      <c r="A4469" t="s">
        <v>4514</v>
      </c>
      <c r="B4469" t="s">
        <v>8052</v>
      </c>
      <c r="C4469" t="s">
        <v>8029</v>
      </c>
      <c r="D4469" t="s">
        <v>8036</v>
      </c>
      <c r="E4469" s="1">
        <v>45532</v>
      </c>
      <c r="F4469">
        <v>4785.75</v>
      </c>
      <c r="G4469">
        <v>399</v>
      </c>
      <c r="H4469" t="s">
        <v>17</v>
      </c>
      <c r="I4469" t="str">
        <f>_xlfn.XLOOKUP(shipments[[#This Row],[SPID]],people[SPID],people[Sales_person],"NA",0)</f>
        <v>Jan Morforth</v>
      </c>
      <c r="J4469">
        <f>YEAR(shipments[[#This Row],[Shipdate]])</f>
        <v>2024</v>
      </c>
      <c r="K4469">
        <f>MONTH(shipments[[#This Row],[Shipdate]])</f>
        <v>8</v>
      </c>
      <c r="L4469" t="str">
        <f>TEXT(shipments[[#This Row],[Shipdate]],"mmmm")</f>
        <v>August</v>
      </c>
      <c r="M4469">
        <f>_xlfn.XLOOKUP(shipments[[#This Row],[PID]],products[PID],products[Cost_per_box],"NA",0)</f>
        <v>2.76</v>
      </c>
      <c r="N4469">
        <f>shipments[[#This Row],[Boxes]]*shipments[[#This Row],[Cost Per Box]]</f>
        <v>1101.24</v>
      </c>
      <c r="O4469">
        <f>shipments[[#This Row],[Sales Amount]]-shipments[[#This Row],[Total Cost]]</f>
        <v>3684.51</v>
      </c>
      <c r="P4469" s="9">
        <f>shipments[[#This Row],[Profit]]/shipments[[#This Row],[Sales Amount]]</f>
        <v>0.76989186647860841</v>
      </c>
    </row>
    <row r="4470" spans="1:16" x14ac:dyDescent="1">
      <c r="A4470" t="s">
        <v>4515</v>
      </c>
      <c r="B4470" t="s">
        <v>8052</v>
      </c>
      <c r="C4470" t="s">
        <v>8030</v>
      </c>
      <c r="D4470" t="s">
        <v>8037</v>
      </c>
      <c r="E4470" s="1">
        <v>45054</v>
      </c>
      <c r="F4470">
        <v>310.5</v>
      </c>
      <c r="G4470">
        <v>32</v>
      </c>
      <c r="H4470" t="s">
        <v>6</v>
      </c>
      <c r="I4470" t="str">
        <f>_xlfn.XLOOKUP(shipments[[#This Row],[SPID]],people[SPID],people[Sales_person],"NA",0)</f>
        <v>Jan Morforth</v>
      </c>
      <c r="J4470">
        <f>YEAR(shipments[[#This Row],[Shipdate]])</f>
        <v>2023</v>
      </c>
      <c r="K4470">
        <f>MONTH(shipments[[#This Row],[Shipdate]])</f>
        <v>5</v>
      </c>
      <c r="L4470" t="str">
        <f>TEXT(shipments[[#This Row],[Shipdate]],"mmmm")</f>
        <v>May</v>
      </c>
      <c r="M4470">
        <f>_xlfn.XLOOKUP(shipments[[#This Row],[PID]],products[PID],products[Cost_per_box],"NA",0)</f>
        <v>3.32</v>
      </c>
      <c r="N4470">
        <f>shipments[[#This Row],[Boxes]]*shipments[[#This Row],[Cost Per Box]]</f>
        <v>106.24</v>
      </c>
      <c r="O4470">
        <f>shipments[[#This Row],[Sales Amount]]-shipments[[#This Row],[Total Cost]]</f>
        <v>204.26</v>
      </c>
      <c r="P4470" s="9">
        <f>shipments[[#This Row],[Profit]]/shipments[[#This Row],[Sales Amount]]</f>
        <v>0.657842190016103</v>
      </c>
    </row>
    <row r="4471" spans="1:16" x14ac:dyDescent="1">
      <c r="A4471" t="s">
        <v>4516</v>
      </c>
      <c r="B4471" t="s">
        <v>8052</v>
      </c>
      <c r="C4471" t="s">
        <v>8030</v>
      </c>
      <c r="D4471" t="s">
        <v>8037</v>
      </c>
      <c r="E4471" s="1">
        <v>45243</v>
      </c>
      <c r="F4471">
        <v>5940</v>
      </c>
      <c r="G4471">
        <v>743</v>
      </c>
      <c r="H4471" t="s">
        <v>6</v>
      </c>
      <c r="I4471" t="str">
        <f>_xlfn.XLOOKUP(shipments[[#This Row],[SPID]],people[SPID],people[Sales_person],"NA",0)</f>
        <v>Jan Morforth</v>
      </c>
      <c r="J4471">
        <f>YEAR(shipments[[#This Row],[Shipdate]])</f>
        <v>2023</v>
      </c>
      <c r="K4471">
        <f>MONTH(shipments[[#This Row],[Shipdate]])</f>
        <v>11</v>
      </c>
      <c r="L4471" t="str">
        <f>TEXT(shipments[[#This Row],[Shipdate]],"mmmm")</f>
        <v>November</v>
      </c>
      <c r="M4471">
        <f>_xlfn.XLOOKUP(shipments[[#This Row],[PID]],products[PID],products[Cost_per_box],"NA",0)</f>
        <v>3.32</v>
      </c>
      <c r="N4471">
        <f>shipments[[#This Row],[Boxes]]*shipments[[#This Row],[Cost Per Box]]</f>
        <v>2466.7599999999998</v>
      </c>
      <c r="O4471">
        <f>shipments[[#This Row],[Sales Amount]]-shipments[[#This Row],[Total Cost]]</f>
        <v>3473.2400000000002</v>
      </c>
      <c r="P4471" s="9">
        <f>shipments[[#This Row],[Profit]]/shipments[[#This Row],[Sales Amount]]</f>
        <v>0.58472053872053875</v>
      </c>
    </row>
    <row r="4472" spans="1:16" x14ac:dyDescent="1">
      <c r="A4472" t="s">
        <v>4517</v>
      </c>
      <c r="B4472" t="s">
        <v>8052</v>
      </c>
      <c r="C4472" t="s">
        <v>8031</v>
      </c>
      <c r="D4472" t="s">
        <v>8036</v>
      </c>
      <c r="E4472" s="1">
        <v>44937</v>
      </c>
      <c r="F4472">
        <v>10581.75</v>
      </c>
      <c r="G4472">
        <v>588</v>
      </c>
      <c r="H4472" t="s">
        <v>6</v>
      </c>
      <c r="I4472" t="str">
        <f>_xlfn.XLOOKUP(shipments[[#This Row],[SPID]],people[SPID],people[Sales_person],"NA",0)</f>
        <v>Jan Morforth</v>
      </c>
      <c r="J4472">
        <f>YEAR(shipments[[#This Row],[Shipdate]])</f>
        <v>2023</v>
      </c>
      <c r="K4472">
        <f>MONTH(shipments[[#This Row],[Shipdate]])</f>
        <v>1</v>
      </c>
      <c r="L4472" t="str">
        <f>TEXT(shipments[[#This Row],[Shipdate]],"mmmm")</f>
        <v>January</v>
      </c>
      <c r="M4472">
        <f>_xlfn.XLOOKUP(shipments[[#This Row],[PID]],products[PID],products[Cost_per_box],"NA",0)</f>
        <v>2.65</v>
      </c>
      <c r="N4472">
        <f>shipments[[#This Row],[Boxes]]*shipments[[#This Row],[Cost Per Box]]</f>
        <v>1558.2</v>
      </c>
      <c r="O4472">
        <f>shipments[[#This Row],[Sales Amount]]-shipments[[#This Row],[Total Cost]]</f>
        <v>9023.5499999999993</v>
      </c>
      <c r="P4472" s="9">
        <f>shipments[[#This Row],[Profit]]/shipments[[#This Row],[Sales Amount]]</f>
        <v>0.85274647388191926</v>
      </c>
    </row>
    <row r="4473" spans="1:16" x14ac:dyDescent="1">
      <c r="A4473" t="s">
        <v>4518</v>
      </c>
      <c r="B4473" t="s">
        <v>8052</v>
      </c>
      <c r="C4473" t="s">
        <v>8031</v>
      </c>
      <c r="D4473" t="s">
        <v>8036</v>
      </c>
      <c r="E4473" s="1">
        <v>45021</v>
      </c>
      <c r="F4473">
        <v>10413</v>
      </c>
      <c r="G4473">
        <v>496</v>
      </c>
      <c r="H4473" t="s">
        <v>6</v>
      </c>
      <c r="I4473" t="str">
        <f>_xlfn.XLOOKUP(shipments[[#This Row],[SPID]],people[SPID],people[Sales_person],"NA",0)</f>
        <v>Jan Morforth</v>
      </c>
      <c r="J4473">
        <f>YEAR(shipments[[#This Row],[Shipdate]])</f>
        <v>2023</v>
      </c>
      <c r="K4473">
        <f>MONTH(shipments[[#This Row],[Shipdate]])</f>
        <v>4</v>
      </c>
      <c r="L4473" t="str">
        <f>TEXT(shipments[[#This Row],[Shipdate]],"mmmm")</f>
        <v>April</v>
      </c>
      <c r="M4473">
        <f>_xlfn.XLOOKUP(shipments[[#This Row],[PID]],products[PID],products[Cost_per_box],"NA",0)</f>
        <v>2.65</v>
      </c>
      <c r="N4473">
        <f>shipments[[#This Row],[Boxes]]*shipments[[#This Row],[Cost Per Box]]</f>
        <v>1314.3999999999999</v>
      </c>
      <c r="O4473">
        <f>shipments[[#This Row],[Sales Amount]]-shipments[[#This Row],[Total Cost]]</f>
        <v>9098.6</v>
      </c>
      <c r="P4473" s="9">
        <f>shipments[[#This Row],[Profit]]/shipments[[#This Row],[Sales Amount]]</f>
        <v>0.87377316815519068</v>
      </c>
    </row>
    <row r="4474" spans="1:16" x14ac:dyDescent="1">
      <c r="A4474" t="s">
        <v>4519</v>
      </c>
      <c r="B4474" t="s">
        <v>8052</v>
      </c>
      <c r="C4474" t="s">
        <v>8031</v>
      </c>
      <c r="D4474" t="s">
        <v>8037</v>
      </c>
      <c r="E4474" s="1">
        <v>45495</v>
      </c>
      <c r="F4474">
        <v>7238.25</v>
      </c>
      <c r="G4474">
        <v>381</v>
      </c>
      <c r="H4474" t="s">
        <v>17</v>
      </c>
      <c r="I4474" t="str">
        <f>_xlfn.XLOOKUP(shipments[[#This Row],[SPID]],people[SPID],people[Sales_person],"NA",0)</f>
        <v>Jan Morforth</v>
      </c>
      <c r="J4474">
        <f>YEAR(shipments[[#This Row],[Shipdate]])</f>
        <v>2024</v>
      </c>
      <c r="K4474">
        <f>MONTH(shipments[[#This Row],[Shipdate]])</f>
        <v>7</v>
      </c>
      <c r="L4474" t="str">
        <f>TEXT(shipments[[#This Row],[Shipdate]],"mmmm")</f>
        <v>July</v>
      </c>
      <c r="M4474">
        <f>_xlfn.XLOOKUP(shipments[[#This Row],[PID]],products[PID],products[Cost_per_box],"NA",0)</f>
        <v>2.65</v>
      </c>
      <c r="N4474">
        <f>shipments[[#This Row],[Boxes]]*shipments[[#This Row],[Cost Per Box]]</f>
        <v>1009.65</v>
      </c>
      <c r="O4474">
        <f>shipments[[#This Row],[Sales Amount]]-shipments[[#This Row],[Total Cost]]</f>
        <v>6228.6</v>
      </c>
      <c r="P4474" s="9">
        <f>shipments[[#This Row],[Profit]]/shipments[[#This Row],[Sales Amount]]</f>
        <v>0.86051186405553837</v>
      </c>
    </row>
    <row r="4475" spans="1:16" x14ac:dyDescent="1">
      <c r="A4475" t="s">
        <v>4520</v>
      </c>
      <c r="B4475" t="s">
        <v>8052</v>
      </c>
      <c r="C4475" t="s">
        <v>8031</v>
      </c>
      <c r="D4475" t="s">
        <v>8035</v>
      </c>
      <c r="E4475" s="1">
        <v>45453</v>
      </c>
      <c r="F4475">
        <v>6489</v>
      </c>
      <c r="G4475">
        <v>295</v>
      </c>
      <c r="H4475" t="s">
        <v>6</v>
      </c>
      <c r="I4475" t="str">
        <f>_xlfn.XLOOKUP(shipments[[#This Row],[SPID]],people[SPID],people[Sales_person],"NA",0)</f>
        <v>Jan Morforth</v>
      </c>
      <c r="J4475">
        <f>YEAR(shipments[[#This Row],[Shipdate]])</f>
        <v>2024</v>
      </c>
      <c r="K4475">
        <f>MONTH(shipments[[#This Row],[Shipdate]])</f>
        <v>6</v>
      </c>
      <c r="L4475" t="str">
        <f>TEXT(shipments[[#This Row],[Shipdate]],"mmmm")</f>
        <v>June</v>
      </c>
      <c r="M4475">
        <f>_xlfn.XLOOKUP(shipments[[#This Row],[PID]],products[PID],products[Cost_per_box],"NA",0)</f>
        <v>2.65</v>
      </c>
      <c r="N4475">
        <f>shipments[[#This Row],[Boxes]]*shipments[[#This Row],[Cost Per Box]]</f>
        <v>781.75</v>
      </c>
      <c r="O4475">
        <f>shipments[[#This Row],[Sales Amount]]-shipments[[#This Row],[Total Cost]]</f>
        <v>5707.25</v>
      </c>
      <c r="P4475" s="9">
        <f>shipments[[#This Row],[Profit]]/shipments[[#This Row],[Sales Amount]]</f>
        <v>0.87952689166281395</v>
      </c>
    </row>
    <row r="4476" spans="1:16" x14ac:dyDescent="1">
      <c r="A4476" t="s">
        <v>4521</v>
      </c>
      <c r="B4476" t="s">
        <v>8052</v>
      </c>
      <c r="C4476" t="s">
        <v>8031</v>
      </c>
      <c r="D4476" t="s">
        <v>8036</v>
      </c>
      <c r="E4476" s="1">
        <v>45121</v>
      </c>
      <c r="F4476">
        <v>10849.5</v>
      </c>
      <c r="G4476">
        <v>572</v>
      </c>
      <c r="H4476" t="s">
        <v>6</v>
      </c>
      <c r="I4476" t="str">
        <f>_xlfn.XLOOKUP(shipments[[#This Row],[SPID]],people[SPID],people[Sales_person],"NA",0)</f>
        <v>Jan Morforth</v>
      </c>
      <c r="J4476">
        <f>YEAR(shipments[[#This Row],[Shipdate]])</f>
        <v>2023</v>
      </c>
      <c r="K4476">
        <f>MONTH(shipments[[#This Row],[Shipdate]])</f>
        <v>7</v>
      </c>
      <c r="L4476" t="str">
        <f>TEXT(shipments[[#This Row],[Shipdate]],"mmmm")</f>
        <v>July</v>
      </c>
      <c r="M4476">
        <f>_xlfn.XLOOKUP(shipments[[#This Row],[PID]],products[PID],products[Cost_per_box],"NA",0)</f>
        <v>2.65</v>
      </c>
      <c r="N4476">
        <f>shipments[[#This Row],[Boxes]]*shipments[[#This Row],[Cost Per Box]]</f>
        <v>1515.8</v>
      </c>
      <c r="O4476">
        <f>shipments[[#This Row],[Sales Amount]]-shipments[[#This Row],[Total Cost]]</f>
        <v>9333.7000000000007</v>
      </c>
      <c r="P4476" s="9">
        <f>shipments[[#This Row],[Profit]]/shipments[[#This Row],[Sales Amount]]</f>
        <v>0.86028849255726081</v>
      </c>
    </row>
    <row r="4477" spans="1:16" x14ac:dyDescent="1">
      <c r="A4477" t="s">
        <v>4522</v>
      </c>
      <c r="B4477" t="s">
        <v>8052</v>
      </c>
      <c r="C4477" t="s">
        <v>8031</v>
      </c>
      <c r="D4477" t="s">
        <v>8037</v>
      </c>
      <c r="E4477" s="1">
        <v>45226</v>
      </c>
      <c r="F4477">
        <v>12033</v>
      </c>
      <c r="G4477">
        <v>634</v>
      </c>
      <c r="H4477" t="s">
        <v>6</v>
      </c>
      <c r="I4477" t="str">
        <f>_xlfn.XLOOKUP(shipments[[#This Row],[SPID]],people[SPID],people[Sales_person],"NA",0)</f>
        <v>Jan Morforth</v>
      </c>
      <c r="J4477">
        <f>YEAR(shipments[[#This Row],[Shipdate]])</f>
        <v>2023</v>
      </c>
      <c r="K4477">
        <f>MONTH(shipments[[#This Row],[Shipdate]])</f>
        <v>10</v>
      </c>
      <c r="L4477" t="str">
        <f>TEXT(shipments[[#This Row],[Shipdate]],"mmmm")</f>
        <v>October</v>
      </c>
      <c r="M4477">
        <f>_xlfn.XLOOKUP(shipments[[#This Row],[PID]],products[PID],products[Cost_per_box],"NA",0)</f>
        <v>2.65</v>
      </c>
      <c r="N4477">
        <f>shipments[[#This Row],[Boxes]]*shipments[[#This Row],[Cost Per Box]]</f>
        <v>1680.1</v>
      </c>
      <c r="O4477">
        <f>shipments[[#This Row],[Sales Amount]]-shipments[[#This Row],[Total Cost]]</f>
        <v>10352.9</v>
      </c>
      <c r="P4477" s="9">
        <f>shipments[[#This Row],[Profit]]/shipments[[#This Row],[Sales Amount]]</f>
        <v>0.860375633674063</v>
      </c>
    </row>
    <row r="4478" spans="1:16" x14ac:dyDescent="1">
      <c r="A4478" t="s">
        <v>4523</v>
      </c>
      <c r="B4478" t="s">
        <v>8052</v>
      </c>
      <c r="C4478" t="s">
        <v>8012</v>
      </c>
      <c r="D4478" t="s">
        <v>8036</v>
      </c>
      <c r="E4478" s="1">
        <v>45551</v>
      </c>
      <c r="F4478">
        <v>6720.75</v>
      </c>
      <c r="G4478">
        <v>517</v>
      </c>
      <c r="H4478" t="s">
        <v>25</v>
      </c>
      <c r="I4478" t="str">
        <f>_xlfn.XLOOKUP(shipments[[#This Row],[SPID]],people[SPID],people[Sales_person],"NA",0)</f>
        <v>Jan Morforth</v>
      </c>
      <c r="J4478">
        <f>YEAR(shipments[[#This Row],[Shipdate]])</f>
        <v>2024</v>
      </c>
      <c r="K4478">
        <f>MONTH(shipments[[#This Row],[Shipdate]])</f>
        <v>9</v>
      </c>
      <c r="L4478" t="str">
        <f>TEXT(shipments[[#This Row],[Shipdate]],"mmmm")</f>
        <v>September</v>
      </c>
      <c r="M4478">
        <f>_xlfn.XLOOKUP(shipments[[#This Row],[PID]],products[PID],products[Cost_per_box],"NA",0)</f>
        <v>5.15</v>
      </c>
      <c r="N4478">
        <f>shipments[[#This Row],[Boxes]]*shipments[[#This Row],[Cost Per Box]]</f>
        <v>2662.55</v>
      </c>
      <c r="O4478">
        <f>shipments[[#This Row],[Sales Amount]]-shipments[[#This Row],[Total Cost]]</f>
        <v>4058.2</v>
      </c>
      <c r="P4478" s="9">
        <f>shipments[[#This Row],[Profit]]/shipments[[#This Row],[Sales Amount]]</f>
        <v>0.60383141762452108</v>
      </c>
    </row>
    <row r="4479" spans="1:16" x14ac:dyDescent="1">
      <c r="A4479" t="s">
        <v>4524</v>
      </c>
      <c r="B4479" t="s">
        <v>8052</v>
      </c>
      <c r="C4479" t="s">
        <v>8012</v>
      </c>
      <c r="D4479" t="s">
        <v>8037</v>
      </c>
      <c r="E4479" s="1">
        <v>45202</v>
      </c>
      <c r="F4479">
        <v>14746.5</v>
      </c>
      <c r="G4479">
        <v>1639</v>
      </c>
      <c r="H4479" t="s">
        <v>6</v>
      </c>
      <c r="I4479" t="str">
        <f>_xlfn.XLOOKUP(shipments[[#This Row],[SPID]],people[SPID],people[Sales_person],"NA",0)</f>
        <v>Jan Morforth</v>
      </c>
      <c r="J4479">
        <f>YEAR(shipments[[#This Row],[Shipdate]])</f>
        <v>2023</v>
      </c>
      <c r="K4479">
        <f>MONTH(shipments[[#This Row],[Shipdate]])</f>
        <v>10</v>
      </c>
      <c r="L4479" t="str">
        <f>TEXT(shipments[[#This Row],[Shipdate]],"mmmm")</f>
        <v>October</v>
      </c>
      <c r="M4479">
        <f>_xlfn.XLOOKUP(shipments[[#This Row],[PID]],products[PID],products[Cost_per_box],"NA",0)</f>
        <v>5.15</v>
      </c>
      <c r="N4479">
        <f>shipments[[#This Row],[Boxes]]*shipments[[#This Row],[Cost Per Box]]</f>
        <v>8440.85</v>
      </c>
      <c r="O4479">
        <f>shipments[[#This Row],[Sales Amount]]-shipments[[#This Row],[Total Cost]]</f>
        <v>6305.65</v>
      </c>
      <c r="P4479" s="9">
        <f>shipments[[#This Row],[Profit]]/shipments[[#This Row],[Sales Amount]]</f>
        <v>0.42760316007188143</v>
      </c>
    </row>
    <row r="4480" spans="1:16" x14ac:dyDescent="1">
      <c r="A4480" t="s">
        <v>4525</v>
      </c>
      <c r="B4480" t="s">
        <v>8052</v>
      </c>
      <c r="C4480" t="s">
        <v>8013</v>
      </c>
      <c r="D4480" t="s">
        <v>8037</v>
      </c>
      <c r="E4480" s="1">
        <v>44981</v>
      </c>
      <c r="F4480">
        <v>6489</v>
      </c>
      <c r="G4480">
        <v>927</v>
      </c>
      <c r="H4480" t="s">
        <v>6</v>
      </c>
      <c r="I4480" t="str">
        <f>_xlfn.XLOOKUP(shipments[[#This Row],[SPID]],people[SPID],people[Sales_person],"NA",0)</f>
        <v>Jan Morforth</v>
      </c>
      <c r="J4480">
        <f>YEAR(shipments[[#This Row],[Shipdate]])</f>
        <v>2023</v>
      </c>
      <c r="K4480">
        <f>MONTH(shipments[[#This Row],[Shipdate]])</f>
        <v>2</v>
      </c>
      <c r="L4480" t="str">
        <f>TEXT(shipments[[#This Row],[Shipdate]],"mmmm")</f>
        <v>February</v>
      </c>
      <c r="M4480">
        <f>_xlfn.XLOOKUP(shipments[[#This Row],[PID]],products[PID],products[Cost_per_box],"NA",0)</f>
        <v>3.85</v>
      </c>
      <c r="N4480">
        <f>shipments[[#This Row],[Boxes]]*shipments[[#This Row],[Cost Per Box]]</f>
        <v>3568.9500000000003</v>
      </c>
      <c r="O4480">
        <f>shipments[[#This Row],[Sales Amount]]-shipments[[#This Row],[Total Cost]]</f>
        <v>2920.0499999999997</v>
      </c>
      <c r="P4480" s="9">
        <f>shipments[[#This Row],[Profit]]/shipments[[#This Row],[Sales Amount]]</f>
        <v>0.44999999999999996</v>
      </c>
    </row>
    <row r="4481" spans="1:16" x14ac:dyDescent="1">
      <c r="A4481" t="s">
        <v>4526</v>
      </c>
      <c r="B4481" t="s">
        <v>8052</v>
      </c>
      <c r="C4481" t="s">
        <v>8013</v>
      </c>
      <c r="D4481" t="s">
        <v>8036</v>
      </c>
      <c r="E4481" s="1">
        <v>45341</v>
      </c>
      <c r="F4481">
        <v>3883.5</v>
      </c>
      <c r="G4481">
        <v>648</v>
      </c>
      <c r="H4481" t="s">
        <v>6</v>
      </c>
      <c r="I4481" t="str">
        <f>_xlfn.XLOOKUP(shipments[[#This Row],[SPID]],people[SPID],people[Sales_person],"NA",0)</f>
        <v>Jan Morforth</v>
      </c>
      <c r="J4481">
        <f>YEAR(shipments[[#This Row],[Shipdate]])</f>
        <v>2024</v>
      </c>
      <c r="K4481">
        <f>MONTH(shipments[[#This Row],[Shipdate]])</f>
        <v>2</v>
      </c>
      <c r="L4481" t="str">
        <f>TEXT(shipments[[#This Row],[Shipdate]],"mmmm")</f>
        <v>February</v>
      </c>
      <c r="M4481">
        <f>_xlfn.XLOOKUP(shipments[[#This Row],[PID]],products[PID],products[Cost_per_box],"NA",0)</f>
        <v>3.85</v>
      </c>
      <c r="N4481">
        <f>shipments[[#This Row],[Boxes]]*shipments[[#This Row],[Cost Per Box]]</f>
        <v>2494.8000000000002</v>
      </c>
      <c r="O4481">
        <f>shipments[[#This Row],[Sales Amount]]-shipments[[#This Row],[Total Cost]]</f>
        <v>1388.6999999999998</v>
      </c>
      <c r="P4481" s="9">
        <f>shipments[[#This Row],[Profit]]/shipments[[#This Row],[Sales Amount]]</f>
        <v>0.35758980301274618</v>
      </c>
    </row>
    <row r="4482" spans="1:16" x14ac:dyDescent="1">
      <c r="A4482" t="s">
        <v>4527</v>
      </c>
      <c r="B4482" t="s">
        <v>8052</v>
      </c>
      <c r="C4482" t="s">
        <v>8013</v>
      </c>
      <c r="D4482" t="s">
        <v>8035</v>
      </c>
      <c r="E4482" s="1">
        <v>44980</v>
      </c>
      <c r="F4482">
        <v>4313.25</v>
      </c>
      <c r="G4482">
        <v>480</v>
      </c>
      <c r="H4482" t="s">
        <v>6</v>
      </c>
      <c r="I4482" t="str">
        <f>_xlfn.XLOOKUP(shipments[[#This Row],[SPID]],people[SPID],people[Sales_person],"NA",0)</f>
        <v>Jan Morforth</v>
      </c>
      <c r="J4482">
        <f>YEAR(shipments[[#This Row],[Shipdate]])</f>
        <v>2023</v>
      </c>
      <c r="K4482">
        <f>MONTH(shipments[[#This Row],[Shipdate]])</f>
        <v>2</v>
      </c>
      <c r="L4482" t="str">
        <f>TEXT(shipments[[#This Row],[Shipdate]],"mmmm")</f>
        <v>February</v>
      </c>
      <c r="M4482">
        <f>_xlfn.XLOOKUP(shipments[[#This Row],[PID]],products[PID],products[Cost_per_box],"NA",0)</f>
        <v>3.85</v>
      </c>
      <c r="N4482">
        <f>shipments[[#This Row],[Boxes]]*shipments[[#This Row],[Cost Per Box]]</f>
        <v>1848</v>
      </c>
      <c r="O4482">
        <f>shipments[[#This Row],[Sales Amount]]-shipments[[#This Row],[Total Cost]]</f>
        <v>2465.25</v>
      </c>
      <c r="P4482" s="9">
        <f>shipments[[#This Row],[Profit]]/shipments[[#This Row],[Sales Amount]]</f>
        <v>0.57155277343070765</v>
      </c>
    </row>
    <row r="4483" spans="1:16" x14ac:dyDescent="1">
      <c r="A4483" t="s">
        <v>4528</v>
      </c>
      <c r="B4483" t="s">
        <v>8052</v>
      </c>
      <c r="C4483" t="s">
        <v>8013</v>
      </c>
      <c r="D4483" t="s">
        <v>8033</v>
      </c>
      <c r="E4483" s="1">
        <v>45414</v>
      </c>
      <c r="F4483">
        <v>5107.5</v>
      </c>
      <c r="G4483">
        <v>730</v>
      </c>
      <c r="H4483" t="s">
        <v>6</v>
      </c>
      <c r="I4483" t="str">
        <f>_xlfn.XLOOKUP(shipments[[#This Row],[SPID]],people[SPID],people[Sales_person],"NA",0)</f>
        <v>Jan Morforth</v>
      </c>
      <c r="J4483">
        <f>YEAR(shipments[[#This Row],[Shipdate]])</f>
        <v>2024</v>
      </c>
      <c r="K4483">
        <f>MONTH(shipments[[#This Row],[Shipdate]])</f>
        <v>5</v>
      </c>
      <c r="L4483" t="str">
        <f>TEXT(shipments[[#This Row],[Shipdate]],"mmmm")</f>
        <v>May</v>
      </c>
      <c r="M4483">
        <f>_xlfn.XLOOKUP(shipments[[#This Row],[PID]],products[PID],products[Cost_per_box],"NA",0)</f>
        <v>3.85</v>
      </c>
      <c r="N4483">
        <f>shipments[[#This Row],[Boxes]]*shipments[[#This Row],[Cost Per Box]]</f>
        <v>2810.5</v>
      </c>
      <c r="O4483">
        <f>shipments[[#This Row],[Sales Amount]]-shipments[[#This Row],[Total Cost]]</f>
        <v>2297</v>
      </c>
      <c r="P4483" s="9">
        <f>shipments[[#This Row],[Profit]]/shipments[[#This Row],[Sales Amount]]</f>
        <v>0.44973078805677924</v>
      </c>
    </row>
    <row r="4484" spans="1:16" x14ac:dyDescent="1">
      <c r="A4484" t="s">
        <v>4529</v>
      </c>
      <c r="B4484" t="s">
        <v>8052</v>
      </c>
      <c r="C4484" t="s">
        <v>8013</v>
      </c>
      <c r="D4484" t="s">
        <v>8033</v>
      </c>
      <c r="E4484" s="1">
        <v>44960</v>
      </c>
      <c r="F4484">
        <v>2238.75</v>
      </c>
      <c r="G4484">
        <v>374</v>
      </c>
      <c r="H4484" t="s">
        <v>6</v>
      </c>
      <c r="I4484" t="str">
        <f>_xlfn.XLOOKUP(shipments[[#This Row],[SPID]],people[SPID],people[Sales_person],"NA",0)</f>
        <v>Jan Morforth</v>
      </c>
      <c r="J4484">
        <f>YEAR(shipments[[#This Row],[Shipdate]])</f>
        <v>2023</v>
      </c>
      <c r="K4484">
        <f>MONTH(shipments[[#This Row],[Shipdate]])</f>
        <v>2</v>
      </c>
      <c r="L4484" t="str">
        <f>TEXT(shipments[[#This Row],[Shipdate]],"mmmm")</f>
        <v>February</v>
      </c>
      <c r="M4484">
        <f>_xlfn.XLOOKUP(shipments[[#This Row],[PID]],products[PID],products[Cost_per_box],"NA",0)</f>
        <v>3.85</v>
      </c>
      <c r="N4484">
        <f>shipments[[#This Row],[Boxes]]*shipments[[#This Row],[Cost Per Box]]</f>
        <v>1439.9</v>
      </c>
      <c r="O4484">
        <f>shipments[[#This Row],[Sales Amount]]-shipments[[#This Row],[Total Cost]]</f>
        <v>798.84999999999991</v>
      </c>
      <c r="P4484" s="9">
        <f>shipments[[#This Row],[Profit]]/shipments[[#This Row],[Sales Amount]]</f>
        <v>0.35682858738135115</v>
      </c>
    </row>
    <row r="4485" spans="1:16" x14ac:dyDescent="1">
      <c r="A4485" t="s">
        <v>4530</v>
      </c>
      <c r="B4485" t="s">
        <v>8052</v>
      </c>
      <c r="C4485" t="s">
        <v>8014</v>
      </c>
      <c r="D4485" t="s">
        <v>8035</v>
      </c>
      <c r="E4485" s="1">
        <v>45223</v>
      </c>
      <c r="F4485">
        <v>4524.75</v>
      </c>
      <c r="G4485">
        <v>647</v>
      </c>
      <c r="H4485" t="s">
        <v>6</v>
      </c>
      <c r="I4485" t="str">
        <f>_xlfn.XLOOKUP(shipments[[#This Row],[SPID]],people[SPID],people[Sales_person],"NA",0)</f>
        <v>Jan Morforth</v>
      </c>
      <c r="J4485">
        <f>YEAR(shipments[[#This Row],[Shipdate]])</f>
        <v>2023</v>
      </c>
      <c r="K4485">
        <f>MONTH(shipments[[#This Row],[Shipdate]])</f>
        <v>10</v>
      </c>
      <c r="L4485" t="str">
        <f>TEXT(shipments[[#This Row],[Shipdate]],"mmmm")</f>
        <v>October</v>
      </c>
      <c r="M4485">
        <f>_xlfn.XLOOKUP(shipments[[#This Row],[PID]],products[PID],products[Cost_per_box],"NA",0)</f>
        <v>5.72</v>
      </c>
      <c r="N4485">
        <f>shipments[[#This Row],[Boxes]]*shipments[[#This Row],[Cost Per Box]]</f>
        <v>3700.8399999999997</v>
      </c>
      <c r="O4485">
        <f>shipments[[#This Row],[Sales Amount]]-shipments[[#This Row],[Total Cost]]</f>
        <v>823.91000000000031</v>
      </c>
      <c r="P4485" s="9">
        <f>shipments[[#This Row],[Profit]]/shipments[[#This Row],[Sales Amount]]</f>
        <v>0.18208961821095096</v>
      </c>
    </row>
    <row r="4486" spans="1:16" x14ac:dyDescent="1">
      <c r="A4486" t="s">
        <v>4531</v>
      </c>
      <c r="B4486" t="s">
        <v>8052</v>
      </c>
      <c r="C4486" t="s">
        <v>8014</v>
      </c>
      <c r="D4486" t="s">
        <v>8037</v>
      </c>
      <c r="E4486" s="1">
        <v>44964</v>
      </c>
      <c r="F4486">
        <v>1732.5</v>
      </c>
      <c r="G4486">
        <v>217</v>
      </c>
      <c r="H4486" t="s">
        <v>6</v>
      </c>
      <c r="I4486" t="str">
        <f>_xlfn.XLOOKUP(shipments[[#This Row],[SPID]],people[SPID],people[Sales_person],"NA",0)</f>
        <v>Jan Morforth</v>
      </c>
      <c r="J4486">
        <f>YEAR(shipments[[#This Row],[Shipdate]])</f>
        <v>2023</v>
      </c>
      <c r="K4486">
        <f>MONTH(shipments[[#This Row],[Shipdate]])</f>
        <v>2</v>
      </c>
      <c r="L4486" t="str">
        <f>TEXT(shipments[[#This Row],[Shipdate]],"mmmm")</f>
        <v>February</v>
      </c>
      <c r="M4486">
        <f>_xlfn.XLOOKUP(shipments[[#This Row],[PID]],products[PID],products[Cost_per_box],"NA",0)</f>
        <v>5.72</v>
      </c>
      <c r="N4486">
        <f>shipments[[#This Row],[Boxes]]*shipments[[#This Row],[Cost Per Box]]</f>
        <v>1241.24</v>
      </c>
      <c r="O4486">
        <f>shipments[[#This Row],[Sales Amount]]-shipments[[#This Row],[Total Cost]]</f>
        <v>491.26</v>
      </c>
      <c r="P4486" s="9">
        <f>shipments[[#This Row],[Profit]]/shipments[[#This Row],[Sales Amount]]</f>
        <v>0.28355555555555556</v>
      </c>
    </row>
    <row r="4487" spans="1:16" x14ac:dyDescent="1">
      <c r="A4487" t="s">
        <v>4532</v>
      </c>
      <c r="B4487" t="s">
        <v>8052</v>
      </c>
      <c r="C4487" t="s">
        <v>8014</v>
      </c>
      <c r="D4487" t="s">
        <v>8034</v>
      </c>
      <c r="E4487" s="1">
        <v>45553</v>
      </c>
      <c r="F4487">
        <v>987.75</v>
      </c>
      <c r="G4487">
        <v>142</v>
      </c>
      <c r="H4487" t="s">
        <v>25</v>
      </c>
      <c r="I4487" t="str">
        <f>_xlfn.XLOOKUP(shipments[[#This Row],[SPID]],people[SPID],people[Sales_person],"NA",0)</f>
        <v>Jan Morforth</v>
      </c>
      <c r="J4487">
        <f>YEAR(shipments[[#This Row],[Shipdate]])</f>
        <v>2024</v>
      </c>
      <c r="K4487">
        <f>MONTH(shipments[[#This Row],[Shipdate]])</f>
        <v>9</v>
      </c>
      <c r="L4487" t="str">
        <f>TEXT(shipments[[#This Row],[Shipdate]],"mmmm")</f>
        <v>September</v>
      </c>
      <c r="M4487">
        <f>_xlfn.XLOOKUP(shipments[[#This Row],[PID]],products[PID],products[Cost_per_box],"NA",0)</f>
        <v>5.72</v>
      </c>
      <c r="N4487">
        <f>shipments[[#This Row],[Boxes]]*shipments[[#This Row],[Cost Per Box]]</f>
        <v>812.24</v>
      </c>
      <c r="O4487">
        <f>shipments[[#This Row],[Sales Amount]]-shipments[[#This Row],[Total Cost]]</f>
        <v>175.51</v>
      </c>
      <c r="P4487" s="9">
        <f>shipments[[#This Row],[Profit]]/shipments[[#This Row],[Sales Amount]]</f>
        <v>0.17768666160465704</v>
      </c>
    </row>
    <row r="4488" spans="1:16" x14ac:dyDescent="1">
      <c r="A4488" t="s">
        <v>4533</v>
      </c>
      <c r="B4488" t="s">
        <v>8052</v>
      </c>
      <c r="C4488" t="s">
        <v>8014</v>
      </c>
      <c r="D4488" t="s">
        <v>8035</v>
      </c>
      <c r="E4488" s="1">
        <v>45412</v>
      </c>
      <c r="F4488">
        <v>6095.25</v>
      </c>
      <c r="G4488">
        <v>678</v>
      </c>
      <c r="H4488" t="s">
        <v>6</v>
      </c>
      <c r="I4488" t="str">
        <f>_xlfn.XLOOKUP(shipments[[#This Row],[SPID]],people[SPID],people[Sales_person],"NA",0)</f>
        <v>Jan Morforth</v>
      </c>
      <c r="J4488">
        <f>YEAR(shipments[[#This Row],[Shipdate]])</f>
        <v>2024</v>
      </c>
      <c r="K4488">
        <f>MONTH(shipments[[#This Row],[Shipdate]])</f>
        <v>4</v>
      </c>
      <c r="L4488" t="str">
        <f>TEXT(shipments[[#This Row],[Shipdate]],"mmmm")</f>
        <v>April</v>
      </c>
      <c r="M4488">
        <f>_xlfn.XLOOKUP(shipments[[#This Row],[PID]],products[PID],products[Cost_per_box],"NA",0)</f>
        <v>5.72</v>
      </c>
      <c r="N4488">
        <f>shipments[[#This Row],[Boxes]]*shipments[[#This Row],[Cost Per Box]]</f>
        <v>3878.16</v>
      </c>
      <c r="O4488">
        <f>shipments[[#This Row],[Sales Amount]]-shipments[[#This Row],[Total Cost]]</f>
        <v>2217.09</v>
      </c>
      <c r="P4488" s="9">
        <f>shipments[[#This Row],[Profit]]/shipments[[#This Row],[Sales Amount]]</f>
        <v>0.36374061769410609</v>
      </c>
    </row>
    <row r="4489" spans="1:16" x14ac:dyDescent="1">
      <c r="A4489" t="s">
        <v>4534</v>
      </c>
      <c r="B4489" t="s">
        <v>8052</v>
      </c>
      <c r="C4489" t="s">
        <v>8014</v>
      </c>
      <c r="D4489" t="s">
        <v>8034</v>
      </c>
      <c r="E4489" s="1">
        <v>45201</v>
      </c>
      <c r="F4489">
        <v>731.25</v>
      </c>
      <c r="G4489">
        <v>105</v>
      </c>
      <c r="H4489" t="s">
        <v>6</v>
      </c>
      <c r="I4489" t="str">
        <f>_xlfn.XLOOKUP(shipments[[#This Row],[SPID]],people[SPID],people[Sales_person],"NA",0)</f>
        <v>Jan Morforth</v>
      </c>
      <c r="J4489">
        <f>YEAR(shipments[[#This Row],[Shipdate]])</f>
        <v>2023</v>
      </c>
      <c r="K4489">
        <f>MONTH(shipments[[#This Row],[Shipdate]])</f>
        <v>10</v>
      </c>
      <c r="L4489" t="str">
        <f>TEXT(shipments[[#This Row],[Shipdate]],"mmmm")</f>
        <v>October</v>
      </c>
      <c r="M4489">
        <f>_xlfn.XLOOKUP(shipments[[#This Row],[PID]],products[PID],products[Cost_per_box],"NA",0)</f>
        <v>5.72</v>
      </c>
      <c r="N4489">
        <f>shipments[[#This Row],[Boxes]]*shipments[[#This Row],[Cost Per Box]]</f>
        <v>600.6</v>
      </c>
      <c r="O4489">
        <f>shipments[[#This Row],[Sales Amount]]-shipments[[#This Row],[Total Cost]]</f>
        <v>130.64999999999998</v>
      </c>
      <c r="P4489" s="9">
        <f>shipments[[#This Row],[Profit]]/shipments[[#This Row],[Sales Amount]]</f>
        <v>0.17866666666666664</v>
      </c>
    </row>
    <row r="4490" spans="1:16" x14ac:dyDescent="1">
      <c r="A4490" t="s">
        <v>4535</v>
      </c>
      <c r="B4490" t="s">
        <v>8052</v>
      </c>
      <c r="C4490" t="s">
        <v>8015</v>
      </c>
      <c r="D4490" t="s">
        <v>8033</v>
      </c>
      <c r="E4490" s="1">
        <v>45202</v>
      </c>
      <c r="F4490">
        <v>2362.5</v>
      </c>
      <c r="G4490">
        <v>91</v>
      </c>
      <c r="H4490" t="s">
        <v>6</v>
      </c>
      <c r="I4490" t="str">
        <f>_xlfn.XLOOKUP(shipments[[#This Row],[SPID]],people[SPID],people[Sales_person],"NA",0)</f>
        <v>Jan Morforth</v>
      </c>
      <c r="J4490">
        <f>YEAR(shipments[[#This Row],[Shipdate]])</f>
        <v>2023</v>
      </c>
      <c r="K4490">
        <f>MONTH(shipments[[#This Row],[Shipdate]])</f>
        <v>10</v>
      </c>
      <c r="L4490" t="str">
        <f>TEXT(shipments[[#This Row],[Shipdate]],"mmmm")</f>
        <v>October</v>
      </c>
      <c r="M4490">
        <f>_xlfn.XLOOKUP(shipments[[#This Row],[PID]],products[PID],products[Cost_per_box],"NA",0)</f>
        <v>6.31</v>
      </c>
      <c r="N4490">
        <f>shipments[[#This Row],[Boxes]]*shipments[[#This Row],[Cost Per Box]]</f>
        <v>574.20999999999992</v>
      </c>
      <c r="O4490">
        <f>shipments[[#This Row],[Sales Amount]]-shipments[[#This Row],[Total Cost]]</f>
        <v>1788.29</v>
      </c>
      <c r="P4490" s="9">
        <f>shipments[[#This Row],[Profit]]/shipments[[#This Row],[Sales Amount]]</f>
        <v>0.75694814814814815</v>
      </c>
    </row>
    <row r="4491" spans="1:16" x14ac:dyDescent="1">
      <c r="A4491" t="s">
        <v>4536</v>
      </c>
      <c r="B4491" t="s">
        <v>8052</v>
      </c>
      <c r="C4491" t="s">
        <v>8016</v>
      </c>
      <c r="D4491" t="s">
        <v>8032</v>
      </c>
      <c r="E4491" s="1">
        <v>45194</v>
      </c>
      <c r="F4491">
        <v>5519.25</v>
      </c>
      <c r="G4491">
        <v>205</v>
      </c>
      <c r="H4491" t="s">
        <v>39</v>
      </c>
      <c r="I4491" t="str">
        <f>_xlfn.XLOOKUP(shipments[[#This Row],[SPID]],people[SPID],people[Sales_person],"NA",0)</f>
        <v>Jan Morforth</v>
      </c>
      <c r="J4491">
        <f>YEAR(shipments[[#This Row],[Shipdate]])</f>
        <v>2023</v>
      </c>
      <c r="K4491">
        <f>MONTH(shipments[[#This Row],[Shipdate]])</f>
        <v>9</v>
      </c>
      <c r="L4491" t="str">
        <f>TEXT(shipments[[#This Row],[Shipdate]],"mmmm")</f>
        <v>September</v>
      </c>
      <c r="M4491">
        <f>_xlfn.XLOOKUP(shipments[[#This Row],[PID]],products[PID],products[Cost_per_box],"NA",0)</f>
        <v>9.94</v>
      </c>
      <c r="N4491">
        <f>shipments[[#This Row],[Boxes]]*shipments[[#This Row],[Cost Per Box]]</f>
        <v>2037.6999999999998</v>
      </c>
      <c r="O4491">
        <f>shipments[[#This Row],[Sales Amount]]-shipments[[#This Row],[Total Cost]]</f>
        <v>3481.55</v>
      </c>
      <c r="P4491" s="9">
        <f>shipments[[#This Row],[Profit]]/shipments[[#This Row],[Sales Amount]]</f>
        <v>0.63080128640666766</v>
      </c>
    </row>
    <row r="4492" spans="1:16" x14ac:dyDescent="1">
      <c r="A4492" t="s">
        <v>4537</v>
      </c>
      <c r="B4492" t="s">
        <v>8052</v>
      </c>
      <c r="C4492" t="s">
        <v>8016</v>
      </c>
      <c r="D4492" t="s">
        <v>8032</v>
      </c>
      <c r="E4492" s="1">
        <v>45330</v>
      </c>
      <c r="F4492">
        <v>4225.5</v>
      </c>
      <c r="G4492">
        <v>163</v>
      </c>
      <c r="H4492" t="s">
        <v>6</v>
      </c>
      <c r="I4492" t="str">
        <f>_xlfn.XLOOKUP(shipments[[#This Row],[SPID]],people[SPID],people[Sales_person],"NA",0)</f>
        <v>Jan Morforth</v>
      </c>
      <c r="J4492">
        <f>YEAR(shipments[[#This Row],[Shipdate]])</f>
        <v>2024</v>
      </c>
      <c r="K4492">
        <f>MONTH(shipments[[#This Row],[Shipdate]])</f>
        <v>2</v>
      </c>
      <c r="L4492" t="str">
        <f>TEXT(shipments[[#This Row],[Shipdate]],"mmmm")</f>
        <v>February</v>
      </c>
      <c r="M4492">
        <f>_xlfn.XLOOKUP(shipments[[#This Row],[PID]],products[PID],products[Cost_per_box],"NA",0)</f>
        <v>9.94</v>
      </c>
      <c r="N4492">
        <f>shipments[[#This Row],[Boxes]]*shipments[[#This Row],[Cost Per Box]]</f>
        <v>1620.22</v>
      </c>
      <c r="O4492">
        <f>shipments[[#This Row],[Sales Amount]]-shipments[[#This Row],[Total Cost]]</f>
        <v>2605.2799999999997</v>
      </c>
      <c r="P4492" s="9">
        <f>shipments[[#This Row],[Profit]]/shipments[[#This Row],[Sales Amount]]</f>
        <v>0.61656135368595422</v>
      </c>
    </row>
    <row r="4493" spans="1:16" x14ac:dyDescent="1">
      <c r="A4493" t="s">
        <v>4538</v>
      </c>
      <c r="B4493" t="s">
        <v>8052</v>
      </c>
      <c r="C4493" t="s">
        <v>8017</v>
      </c>
      <c r="D4493" t="s">
        <v>8035</v>
      </c>
      <c r="E4493" s="1">
        <v>45070</v>
      </c>
      <c r="F4493">
        <v>11234.25</v>
      </c>
      <c r="G4493">
        <v>592</v>
      </c>
      <c r="H4493" t="s">
        <v>6</v>
      </c>
      <c r="I4493" t="str">
        <f>_xlfn.XLOOKUP(shipments[[#This Row],[SPID]],people[SPID],people[Sales_person],"NA",0)</f>
        <v>Jan Morforth</v>
      </c>
      <c r="J4493">
        <f>YEAR(shipments[[#This Row],[Shipdate]])</f>
        <v>2023</v>
      </c>
      <c r="K4493">
        <f>MONTH(shipments[[#This Row],[Shipdate]])</f>
        <v>5</v>
      </c>
      <c r="L4493" t="str">
        <f>TEXT(shipments[[#This Row],[Shipdate]],"mmmm")</f>
        <v>May</v>
      </c>
      <c r="M4493">
        <f>_xlfn.XLOOKUP(shipments[[#This Row],[PID]],products[PID],products[Cost_per_box],"NA",0)</f>
        <v>7.73</v>
      </c>
      <c r="N4493">
        <f>shipments[[#This Row],[Boxes]]*shipments[[#This Row],[Cost Per Box]]</f>
        <v>4576.16</v>
      </c>
      <c r="O4493">
        <f>shipments[[#This Row],[Sales Amount]]-shipments[[#This Row],[Total Cost]]</f>
        <v>6658.09</v>
      </c>
      <c r="P4493" s="9">
        <f>shipments[[#This Row],[Profit]]/shipments[[#This Row],[Sales Amount]]</f>
        <v>0.59265994614682782</v>
      </c>
    </row>
    <row r="4494" spans="1:16" x14ac:dyDescent="1">
      <c r="A4494" t="s">
        <v>4539</v>
      </c>
      <c r="B4494" t="s">
        <v>8052</v>
      </c>
      <c r="C4494" t="s">
        <v>8017</v>
      </c>
      <c r="D4494" t="s">
        <v>8032</v>
      </c>
      <c r="E4494" s="1">
        <v>45345</v>
      </c>
      <c r="F4494">
        <v>218.25</v>
      </c>
      <c r="G4494">
        <v>11</v>
      </c>
      <c r="H4494" t="s">
        <v>6</v>
      </c>
      <c r="I4494" t="str">
        <f>_xlfn.XLOOKUP(shipments[[#This Row],[SPID]],people[SPID],people[Sales_person],"NA",0)</f>
        <v>Jan Morforth</v>
      </c>
      <c r="J4494">
        <f>YEAR(shipments[[#This Row],[Shipdate]])</f>
        <v>2024</v>
      </c>
      <c r="K4494">
        <f>MONTH(shipments[[#This Row],[Shipdate]])</f>
        <v>2</v>
      </c>
      <c r="L4494" t="str">
        <f>TEXT(shipments[[#This Row],[Shipdate]],"mmmm")</f>
        <v>February</v>
      </c>
      <c r="M4494">
        <f>_xlfn.XLOOKUP(shipments[[#This Row],[PID]],products[PID],products[Cost_per_box],"NA",0)</f>
        <v>7.73</v>
      </c>
      <c r="N4494">
        <f>shipments[[#This Row],[Boxes]]*shipments[[#This Row],[Cost Per Box]]</f>
        <v>85.03</v>
      </c>
      <c r="O4494">
        <f>shipments[[#This Row],[Sales Amount]]-shipments[[#This Row],[Total Cost]]</f>
        <v>133.22</v>
      </c>
      <c r="P4494" s="9">
        <f>shipments[[#This Row],[Profit]]/shipments[[#This Row],[Sales Amount]]</f>
        <v>0.61040091638029781</v>
      </c>
    </row>
    <row r="4495" spans="1:16" x14ac:dyDescent="1">
      <c r="A4495" t="s">
        <v>4540</v>
      </c>
      <c r="B4495" t="s">
        <v>8052</v>
      </c>
      <c r="C4495" t="s">
        <v>8019</v>
      </c>
      <c r="D4495" t="s">
        <v>8036</v>
      </c>
      <c r="E4495" s="1">
        <v>45077</v>
      </c>
      <c r="F4495">
        <v>8046</v>
      </c>
      <c r="G4495">
        <v>619</v>
      </c>
      <c r="H4495" t="s">
        <v>6</v>
      </c>
      <c r="I4495" t="str">
        <f>_xlfn.XLOOKUP(shipments[[#This Row],[SPID]],people[SPID],people[Sales_person],"NA",0)</f>
        <v>Jan Morforth</v>
      </c>
      <c r="J4495">
        <f>YEAR(shipments[[#This Row],[Shipdate]])</f>
        <v>2023</v>
      </c>
      <c r="K4495">
        <f>MONTH(shipments[[#This Row],[Shipdate]])</f>
        <v>5</v>
      </c>
      <c r="L4495" t="str">
        <f>TEXT(shipments[[#This Row],[Shipdate]],"mmmm")</f>
        <v>May</v>
      </c>
      <c r="M4495">
        <f>_xlfn.XLOOKUP(shipments[[#This Row],[PID]],products[PID],products[Cost_per_box],"NA",0)</f>
        <v>8.2200000000000006</v>
      </c>
      <c r="N4495">
        <f>shipments[[#This Row],[Boxes]]*shipments[[#This Row],[Cost Per Box]]</f>
        <v>5088.18</v>
      </c>
      <c r="O4495">
        <f>shipments[[#This Row],[Sales Amount]]-shipments[[#This Row],[Total Cost]]</f>
        <v>2957.8199999999997</v>
      </c>
      <c r="P4495" s="9">
        <f>shipments[[#This Row],[Profit]]/shipments[[#This Row],[Sales Amount]]</f>
        <v>0.36761372110365398</v>
      </c>
    </row>
    <row r="4496" spans="1:16" x14ac:dyDescent="1">
      <c r="A4496" t="s">
        <v>4541</v>
      </c>
      <c r="B4496" t="s">
        <v>8052</v>
      </c>
      <c r="C4496" t="s">
        <v>8019</v>
      </c>
      <c r="D4496" t="s">
        <v>8035</v>
      </c>
      <c r="E4496" s="1">
        <v>44992</v>
      </c>
      <c r="F4496">
        <v>7112.25</v>
      </c>
      <c r="G4496">
        <v>509</v>
      </c>
      <c r="H4496" t="s">
        <v>39</v>
      </c>
      <c r="I4496" t="str">
        <f>_xlfn.XLOOKUP(shipments[[#This Row],[SPID]],people[SPID],people[Sales_person],"NA",0)</f>
        <v>Jan Morforth</v>
      </c>
      <c r="J4496">
        <f>YEAR(shipments[[#This Row],[Shipdate]])</f>
        <v>2023</v>
      </c>
      <c r="K4496">
        <f>MONTH(shipments[[#This Row],[Shipdate]])</f>
        <v>3</v>
      </c>
      <c r="L4496" t="str">
        <f>TEXT(shipments[[#This Row],[Shipdate]],"mmmm")</f>
        <v>March</v>
      </c>
      <c r="M4496">
        <f>_xlfn.XLOOKUP(shipments[[#This Row],[PID]],products[PID],products[Cost_per_box],"NA",0)</f>
        <v>8.2200000000000006</v>
      </c>
      <c r="N4496">
        <f>shipments[[#This Row],[Boxes]]*shipments[[#This Row],[Cost Per Box]]</f>
        <v>4183.9800000000005</v>
      </c>
      <c r="O4496">
        <f>shipments[[#This Row],[Sales Amount]]-shipments[[#This Row],[Total Cost]]</f>
        <v>2928.2699999999995</v>
      </c>
      <c r="P4496" s="9">
        <f>shipments[[#This Row],[Profit]]/shipments[[#This Row],[Sales Amount]]</f>
        <v>0.41172202889380993</v>
      </c>
    </row>
    <row r="4497" spans="1:16" x14ac:dyDescent="1">
      <c r="A4497" t="s">
        <v>4542</v>
      </c>
      <c r="B4497" t="s">
        <v>8052</v>
      </c>
      <c r="C4497" t="s">
        <v>8019</v>
      </c>
      <c r="D4497" t="s">
        <v>8033</v>
      </c>
      <c r="E4497" s="1">
        <v>45393</v>
      </c>
      <c r="F4497">
        <v>7913.25</v>
      </c>
      <c r="G4497">
        <v>495</v>
      </c>
      <c r="H4497" t="s">
        <v>6</v>
      </c>
      <c r="I4497" t="str">
        <f>_xlfn.XLOOKUP(shipments[[#This Row],[SPID]],people[SPID],people[Sales_person],"NA",0)</f>
        <v>Jan Morforth</v>
      </c>
      <c r="J4497">
        <f>YEAR(shipments[[#This Row],[Shipdate]])</f>
        <v>2024</v>
      </c>
      <c r="K4497">
        <f>MONTH(shipments[[#This Row],[Shipdate]])</f>
        <v>4</v>
      </c>
      <c r="L4497" t="str">
        <f>TEXT(shipments[[#This Row],[Shipdate]],"mmmm")</f>
        <v>April</v>
      </c>
      <c r="M4497">
        <f>_xlfn.XLOOKUP(shipments[[#This Row],[PID]],products[PID],products[Cost_per_box],"NA",0)</f>
        <v>8.2200000000000006</v>
      </c>
      <c r="N4497">
        <f>shipments[[#This Row],[Boxes]]*shipments[[#This Row],[Cost Per Box]]</f>
        <v>4068.9</v>
      </c>
      <c r="O4497">
        <f>shipments[[#This Row],[Sales Amount]]-shipments[[#This Row],[Total Cost]]</f>
        <v>3844.35</v>
      </c>
      <c r="P4497" s="9">
        <f>shipments[[#This Row],[Profit]]/shipments[[#This Row],[Sales Amount]]</f>
        <v>0.48581177139607618</v>
      </c>
    </row>
    <row r="4498" spans="1:16" x14ac:dyDescent="1">
      <c r="A4498" t="s">
        <v>4543</v>
      </c>
      <c r="B4498" t="s">
        <v>8052</v>
      </c>
      <c r="C4498" t="s">
        <v>8020</v>
      </c>
      <c r="D4498" t="s">
        <v>8033</v>
      </c>
      <c r="E4498" s="1">
        <v>45296</v>
      </c>
      <c r="F4498">
        <v>11346.75</v>
      </c>
      <c r="G4498">
        <v>541</v>
      </c>
      <c r="H4498" t="s">
        <v>6</v>
      </c>
      <c r="I4498" t="str">
        <f>_xlfn.XLOOKUP(shipments[[#This Row],[SPID]],people[SPID],people[Sales_person],"NA",0)</f>
        <v>Jan Morforth</v>
      </c>
      <c r="J4498">
        <f>YEAR(shipments[[#This Row],[Shipdate]])</f>
        <v>2024</v>
      </c>
      <c r="K4498">
        <f>MONTH(shipments[[#This Row],[Shipdate]])</f>
        <v>1</v>
      </c>
      <c r="L4498" t="str">
        <f>TEXT(shipments[[#This Row],[Shipdate]],"mmmm")</f>
        <v>January</v>
      </c>
      <c r="M4498">
        <f>_xlfn.XLOOKUP(shipments[[#This Row],[PID]],products[PID],products[Cost_per_box],"NA",0)</f>
        <v>10.23</v>
      </c>
      <c r="N4498">
        <f>shipments[[#This Row],[Boxes]]*shipments[[#This Row],[Cost Per Box]]</f>
        <v>5534.43</v>
      </c>
      <c r="O4498">
        <f>shipments[[#This Row],[Sales Amount]]-shipments[[#This Row],[Total Cost]]</f>
        <v>5812.32</v>
      </c>
      <c r="P4498" s="9">
        <f>shipments[[#This Row],[Profit]]/shipments[[#This Row],[Sales Amount]]</f>
        <v>0.51224535659990744</v>
      </c>
    </row>
    <row r="4499" spans="1:16" x14ac:dyDescent="1">
      <c r="A4499" t="s">
        <v>4544</v>
      </c>
      <c r="B4499" t="s">
        <v>8052</v>
      </c>
      <c r="C4499" t="s">
        <v>8020</v>
      </c>
      <c r="D4499" t="s">
        <v>8037</v>
      </c>
      <c r="E4499" s="1">
        <v>45124</v>
      </c>
      <c r="F4499">
        <v>4639.5</v>
      </c>
      <c r="G4499">
        <v>273</v>
      </c>
      <c r="H4499" t="s">
        <v>6</v>
      </c>
      <c r="I4499" t="str">
        <f>_xlfn.XLOOKUP(shipments[[#This Row],[SPID]],people[SPID],people[Sales_person],"NA",0)</f>
        <v>Jan Morforth</v>
      </c>
      <c r="J4499">
        <f>YEAR(shipments[[#This Row],[Shipdate]])</f>
        <v>2023</v>
      </c>
      <c r="K4499">
        <f>MONTH(shipments[[#This Row],[Shipdate]])</f>
        <v>7</v>
      </c>
      <c r="L4499" t="str">
        <f>TEXT(shipments[[#This Row],[Shipdate]],"mmmm")</f>
        <v>July</v>
      </c>
      <c r="M4499">
        <f>_xlfn.XLOOKUP(shipments[[#This Row],[PID]],products[PID],products[Cost_per_box],"NA",0)</f>
        <v>10.23</v>
      </c>
      <c r="N4499">
        <f>shipments[[#This Row],[Boxes]]*shipments[[#This Row],[Cost Per Box]]</f>
        <v>2792.79</v>
      </c>
      <c r="O4499">
        <f>shipments[[#This Row],[Sales Amount]]-shipments[[#This Row],[Total Cost]]</f>
        <v>1846.71</v>
      </c>
      <c r="P4499" s="9">
        <f>shipments[[#This Row],[Profit]]/shipments[[#This Row],[Sales Amount]]</f>
        <v>0.3980407371483996</v>
      </c>
    </row>
    <row r="4500" spans="1:16" x14ac:dyDescent="1">
      <c r="A4500" t="s">
        <v>4545</v>
      </c>
      <c r="B4500" t="s">
        <v>8052</v>
      </c>
      <c r="C4500" t="s">
        <v>8021</v>
      </c>
      <c r="D4500" t="s">
        <v>8033</v>
      </c>
      <c r="E4500" s="1">
        <v>45285</v>
      </c>
      <c r="F4500">
        <v>10746</v>
      </c>
      <c r="G4500">
        <v>768</v>
      </c>
      <c r="H4500" t="s">
        <v>6</v>
      </c>
      <c r="I4500" t="str">
        <f>_xlfn.XLOOKUP(shipments[[#This Row],[SPID]],people[SPID],people[Sales_person],"NA",0)</f>
        <v>Jan Morforth</v>
      </c>
      <c r="J4500">
        <f>YEAR(shipments[[#This Row],[Shipdate]])</f>
        <v>2023</v>
      </c>
      <c r="K4500">
        <f>MONTH(shipments[[#This Row],[Shipdate]])</f>
        <v>12</v>
      </c>
      <c r="L4500" t="str">
        <f>TEXT(shipments[[#This Row],[Shipdate]],"mmmm")</f>
        <v>December</v>
      </c>
      <c r="M4500">
        <f>_xlfn.XLOOKUP(shipments[[#This Row],[PID]],products[PID],products[Cost_per_box],"NA",0)</f>
        <v>4.74</v>
      </c>
      <c r="N4500">
        <f>shipments[[#This Row],[Boxes]]*shipments[[#This Row],[Cost Per Box]]</f>
        <v>3640.32</v>
      </c>
      <c r="O4500">
        <f>shipments[[#This Row],[Sales Amount]]-shipments[[#This Row],[Total Cost]]</f>
        <v>7105.68</v>
      </c>
      <c r="P4500" s="9">
        <f>shipments[[#This Row],[Profit]]/shipments[[#This Row],[Sales Amount]]</f>
        <v>0.6612395309882747</v>
      </c>
    </row>
    <row r="4501" spans="1:16" x14ac:dyDescent="1">
      <c r="A4501" t="s">
        <v>4546</v>
      </c>
      <c r="B4501" t="s">
        <v>8052</v>
      </c>
      <c r="C4501" t="s">
        <v>8021</v>
      </c>
      <c r="D4501" t="s">
        <v>8036</v>
      </c>
      <c r="E4501" s="1">
        <v>45125</v>
      </c>
      <c r="F4501">
        <v>12001.5</v>
      </c>
      <c r="G4501">
        <v>924</v>
      </c>
      <c r="H4501" t="s">
        <v>6</v>
      </c>
      <c r="I4501" t="str">
        <f>_xlfn.XLOOKUP(shipments[[#This Row],[SPID]],people[SPID],people[Sales_person],"NA",0)</f>
        <v>Jan Morforth</v>
      </c>
      <c r="J4501">
        <f>YEAR(shipments[[#This Row],[Shipdate]])</f>
        <v>2023</v>
      </c>
      <c r="K4501">
        <f>MONTH(shipments[[#This Row],[Shipdate]])</f>
        <v>7</v>
      </c>
      <c r="L4501" t="str">
        <f>TEXT(shipments[[#This Row],[Shipdate]],"mmmm")</f>
        <v>July</v>
      </c>
      <c r="M4501">
        <f>_xlfn.XLOOKUP(shipments[[#This Row],[PID]],products[PID],products[Cost_per_box],"NA",0)</f>
        <v>4.74</v>
      </c>
      <c r="N4501">
        <f>shipments[[#This Row],[Boxes]]*shipments[[#This Row],[Cost Per Box]]</f>
        <v>4379.76</v>
      </c>
      <c r="O4501">
        <f>shipments[[#This Row],[Sales Amount]]-shipments[[#This Row],[Total Cost]]</f>
        <v>7621.74</v>
      </c>
      <c r="P4501" s="9">
        <f>shipments[[#This Row],[Profit]]/shipments[[#This Row],[Sales Amount]]</f>
        <v>0.63506561679790019</v>
      </c>
    </row>
    <row r="4502" spans="1:16" x14ac:dyDescent="1">
      <c r="A4502" t="s">
        <v>4547</v>
      </c>
      <c r="B4502" t="s">
        <v>8052</v>
      </c>
      <c r="C4502" t="s">
        <v>8021</v>
      </c>
      <c r="D4502" t="s">
        <v>8032</v>
      </c>
      <c r="E4502" s="1">
        <v>45293</v>
      </c>
      <c r="F4502">
        <v>9996.75</v>
      </c>
      <c r="G4502">
        <v>589</v>
      </c>
      <c r="H4502" t="s">
        <v>6</v>
      </c>
      <c r="I4502" t="str">
        <f>_xlfn.XLOOKUP(shipments[[#This Row],[SPID]],people[SPID],people[Sales_person],"NA",0)</f>
        <v>Jan Morforth</v>
      </c>
      <c r="J4502">
        <f>YEAR(shipments[[#This Row],[Shipdate]])</f>
        <v>2024</v>
      </c>
      <c r="K4502">
        <f>MONTH(shipments[[#This Row],[Shipdate]])</f>
        <v>1</v>
      </c>
      <c r="L4502" t="str">
        <f>TEXT(shipments[[#This Row],[Shipdate]],"mmmm")</f>
        <v>January</v>
      </c>
      <c r="M4502">
        <f>_xlfn.XLOOKUP(shipments[[#This Row],[PID]],products[PID],products[Cost_per_box],"NA",0)</f>
        <v>4.74</v>
      </c>
      <c r="N4502">
        <f>shipments[[#This Row],[Boxes]]*shipments[[#This Row],[Cost Per Box]]</f>
        <v>2791.86</v>
      </c>
      <c r="O4502">
        <f>shipments[[#This Row],[Sales Amount]]-shipments[[#This Row],[Total Cost]]</f>
        <v>7204.8899999999994</v>
      </c>
      <c r="P4502" s="9">
        <f>shipments[[#This Row],[Profit]]/shipments[[#This Row],[Sales Amount]]</f>
        <v>0.72072323505139169</v>
      </c>
    </row>
    <row r="4503" spans="1:16" x14ac:dyDescent="1">
      <c r="A4503" t="s">
        <v>4548</v>
      </c>
      <c r="B4503" t="s">
        <v>8052</v>
      </c>
      <c r="C4503" t="s">
        <v>8021</v>
      </c>
      <c r="D4503" t="s">
        <v>8036</v>
      </c>
      <c r="E4503" s="1">
        <v>45341</v>
      </c>
      <c r="F4503">
        <v>1266.75</v>
      </c>
      <c r="G4503">
        <v>91</v>
      </c>
      <c r="H4503" t="s">
        <v>6</v>
      </c>
      <c r="I4503" t="str">
        <f>_xlfn.XLOOKUP(shipments[[#This Row],[SPID]],people[SPID],people[Sales_person],"NA",0)</f>
        <v>Jan Morforth</v>
      </c>
      <c r="J4503">
        <f>YEAR(shipments[[#This Row],[Shipdate]])</f>
        <v>2024</v>
      </c>
      <c r="K4503">
        <f>MONTH(shipments[[#This Row],[Shipdate]])</f>
        <v>2</v>
      </c>
      <c r="L4503" t="str">
        <f>TEXT(shipments[[#This Row],[Shipdate]],"mmmm")</f>
        <v>February</v>
      </c>
      <c r="M4503">
        <f>_xlfn.XLOOKUP(shipments[[#This Row],[PID]],products[PID],products[Cost_per_box],"NA",0)</f>
        <v>4.74</v>
      </c>
      <c r="N4503">
        <f>shipments[[#This Row],[Boxes]]*shipments[[#This Row],[Cost Per Box]]</f>
        <v>431.34000000000003</v>
      </c>
      <c r="O4503">
        <f>shipments[[#This Row],[Sales Amount]]-shipments[[#This Row],[Total Cost]]</f>
        <v>835.41</v>
      </c>
      <c r="P4503" s="9">
        <f>shipments[[#This Row],[Profit]]/shipments[[#This Row],[Sales Amount]]</f>
        <v>0.65949082297217287</v>
      </c>
    </row>
    <row r="4504" spans="1:16" x14ac:dyDescent="1">
      <c r="A4504" t="s">
        <v>4549</v>
      </c>
      <c r="B4504" t="s">
        <v>8052</v>
      </c>
      <c r="C4504" t="s">
        <v>8022</v>
      </c>
      <c r="D4504" t="s">
        <v>8032</v>
      </c>
      <c r="E4504" s="1">
        <v>45162</v>
      </c>
      <c r="F4504">
        <v>12998.25</v>
      </c>
      <c r="G4504">
        <v>1300</v>
      </c>
      <c r="H4504" t="s">
        <v>6</v>
      </c>
      <c r="I4504" t="str">
        <f>_xlfn.XLOOKUP(shipments[[#This Row],[SPID]],people[SPID],people[Sales_person],"NA",0)</f>
        <v>Jan Morforth</v>
      </c>
      <c r="J4504">
        <f>YEAR(shipments[[#This Row],[Shipdate]])</f>
        <v>2023</v>
      </c>
      <c r="K4504">
        <f>MONTH(shipments[[#This Row],[Shipdate]])</f>
        <v>8</v>
      </c>
      <c r="L4504" t="str">
        <f>TEXT(shipments[[#This Row],[Shipdate]],"mmmm")</f>
        <v>August</v>
      </c>
      <c r="M4504">
        <f>_xlfn.XLOOKUP(shipments[[#This Row],[PID]],products[PID],products[Cost_per_box],"NA",0)</f>
        <v>10.51</v>
      </c>
      <c r="N4504">
        <f>shipments[[#This Row],[Boxes]]*shipments[[#This Row],[Cost Per Box]]</f>
        <v>13663</v>
      </c>
      <c r="O4504">
        <f>shipments[[#This Row],[Sales Amount]]-shipments[[#This Row],[Total Cost]]</f>
        <v>-664.75</v>
      </c>
      <c r="P4504" s="9">
        <f>shipments[[#This Row],[Profit]]/shipments[[#This Row],[Sales Amount]]</f>
        <v>-5.1141499817283095E-2</v>
      </c>
    </row>
    <row r="4505" spans="1:16" x14ac:dyDescent="1">
      <c r="A4505" t="s">
        <v>4550</v>
      </c>
      <c r="B4505" t="s">
        <v>8052</v>
      </c>
      <c r="C4505" t="s">
        <v>8022</v>
      </c>
      <c r="D4505" t="s">
        <v>8037</v>
      </c>
      <c r="E4505" s="1">
        <v>44932</v>
      </c>
      <c r="F4505">
        <v>9362.25</v>
      </c>
      <c r="G4505">
        <v>1561</v>
      </c>
      <c r="H4505" t="s">
        <v>6</v>
      </c>
      <c r="I4505" t="str">
        <f>_xlfn.XLOOKUP(shipments[[#This Row],[SPID]],people[SPID],people[Sales_person],"NA",0)</f>
        <v>Jan Morforth</v>
      </c>
      <c r="J4505">
        <f>YEAR(shipments[[#This Row],[Shipdate]])</f>
        <v>2023</v>
      </c>
      <c r="K4505">
        <f>MONTH(shipments[[#This Row],[Shipdate]])</f>
        <v>1</v>
      </c>
      <c r="L4505" t="str">
        <f>TEXT(shipments[[#This Row],[Shipdate]],"mmmm")</f>
        <v>January</v>
      </c>
      <c r="M4505">
        <f>_xlfn.XLOOKUP(shipments[[#This Row],[PID]],products[PID],products[Cost_per_box],"NA",0)</f>
        <v>10.51</v>
      </c>
      <c r="N4505">
        <f>shipments[[#This Row],[Boxes]]*shipments[[#This Row],[Cost Per Box]]</f>
        <v>16406.11</v>
      </c>
      <c r="O4505">
        <f>shipments[[#This Row],[Sales Amount]]-shipments[[#This Row],[Total Cost]]</f>
        <v>-7043.8600000000006</v>
      </c>
      <c r="P4505" s="9">
        <f>shipments[[#This Row],[Profit]]/shipments[[#This Row],[Sales Amount]]</f>
        <v>-0.75236828753771801</v>
      </c>
    </row>
    <row r="4506" spans="1:16" x14ac:dyDescent="1">
      <c r="A4506" t="s">
        <v>4551</v>
      </c>
      <c r="B4506" t="s">
        <v>8052</v>
      </c>
      <c r="C4506" t="s">
        <v>8022</v>
      </c>
      <c r="D4506" t="s">
        <v>8032</v>
      </c>
      <c r="E4506" s="1">
        <v>45524</v>
      </c>
      <c r="F4506">
        <v>562.5</v>
      </c>
      <c r="G4506">
        <v>94</v>
      </c>
      <c r="H4506" t="s">
        <v>17</v>
      </c>
      <c r="I4506" t="str">
        <f>_xlfn.XLOOKUP(shipments[[#This Row],[SPID]],people[SPID],people[Sales_person],"NA",0)</f>
        <v>Jan Morforth</v>
      </c>
      <c r="J4506">
        <f>YEAR(shipments[[#This Row],[Shipdate]])</f>
        <v>2024</v>
      </c>
      <c r="K4506">
        <f>MONTH(shipments[[#This Row],[Shipdate]])</f>
        <v>8</v>
      </c>
      <c r="L4506" t="str">
        <f>TEXT(shipments[[#This Row],[Shipdate]],"mmmm")</f>
        <v>August</v>
      </c>
      <c r="M4506">
        <f>_xlfn.XLOOKUP(shipments[[#This Row],[PID]],products[PID],products[Cost_per_box],"NA",0)</f>
        <v>10.51</v>
      </c>
      <c r="N4506">
        <f>shipments[[#This Row],[Boxes]]*shipments[[#This Row],[Cost Per Box]]</f>
        <v>987.93999999999994</v>
      </c>
      <c r="O4506">
        <f>shipments[[#This Row],[Sales Amount]]-shipments[[#This Row],[Total Cost]]</f>
        <v>-425.43999999999994</v>
      </c>
      <c r="P4506" s="9">
        <f>shipments[[#This Row],[Profit]]/shipments[[#This Row],[Sales Amount]]</f>
        <v>-0.75633777777777766</v>
      </c>
    </row>
    <row r="4507" spans="1:16" x14ac:dyDescent="1">
      <c r="A4507" t="s">
        <v>4552</v>
      </c>
      <c r="B4507" t="s">
        <v>8052</v>
      </c>
      <c r="C4507" t="s">
        <v>8022</v>
      </c>
      <c r="D4507" t="s">
        <v>8033</v>
      </c>
      <c r="E4507" s="1">
        <v>45091</v>
      </c>
      <c r="F4507">
        <v>3663</v>
      </c>
      <c r="G4507">
        <v>367</v>
      </c>
      <c r="H4507" t="s">
        <v>6</v>
      </c>
      <c r="I4507" t="str">
        <f>_xlfn.XLOOKUP(shipments[[#This Row],[SPID]],people[SPID],people[Sales_person],"NA",0)</f>
        <v>Jan Morforth</v>
      </c>
      <c r="J4507">
        <f>YEAR(shipments[[#This Row],[Shipdate]])</f>
        <v>2023</v>
      </c>
      <c r="K4507">
        <f>MONTH(shipments[[#This Row],[Shipdate]])</f>
        <v>6</v>
      </c>
      <c r="L4507" t="str">
        <f>TEXT(shipments[[#This Row],[Shipdate]],"mmmm")</f>
        <v>June</v>
      </c>
      <c r="M4507">
        <f>_xlfn.XLOOKUP(shipments[[#This Row],[PID]],products[PID],products[Cost_per_box],"NA",0)</f>
        <v>10.51</v>
      </c>
      <c r="N4507">
        <f>shipments[[#This Row],[Boxes]]*shipments[[#This Row],[Cost Per Box]]</f>
        <v>3857.17</v>
      </c>
      <c r="O4507">
        <f>shipments[[#This Row],[Sales Amount]]-shipments[[#This Row],[Total Cost]]</f>
        <v>-194.17000000000007</v>
      </c>
      <c r="P4507" s="9">
        <f>shipments[[#This Row],[Profit]]/shipments[[#This Row],[Sales Amount]]</f>
        <v>-5.3008463008463028E-2</v>
      </c>
    </row>
    <row r="4508" spans="1:16" x14ac:dyDescent="1">
      <c r="A4508" t="s">
        <v>4553</v>
      </c>
      <c r="B4508" t="s">
        <v>8052</v>
      </c>
      <c r="C4508" t="s">
        <v>8022</v>
      </c>
      <c r="D4508" t="s">
        <v>8032</v>
      </c>
      <c r="E4508" s="1">
        <v>44992</v>
      </c>
      <c r="F4508">
        <v>9038.25</v>
      </c>
      <c r="G4508">
        <v>904</v>
      </c>
      <c r="H4508" t="s">
        <v>6</v>
      </c>
      <c r="I4508" t="str">
        <f>_xlfn.XLOOKUP(shipments[[#This Row],[SPID]],people[SPID],people[Sales_person],"NA",0)</f>
        <v>Jan Morforth</v>
      </c>
      <c r="J4508">
        <f>YEAR(shipments[[#This Row],[Shipdate]])</f>
        <v>2023</v>
      </c>
      <c r="K4508">
        <f>MONTH(shipments[[#This Row],[Shipdate]])</f>
        <v>3</v>
      </c>
      <c r="L4508" t="str">
        <f>TEXT(shipments[[#This Row],[Shipdate]],"mmmm")</f>
        <v>March</v>
      </c>
      <c r="M4508">
        <f>_xlfn.XLOOKUP(shipments[[#This Row],[PID]],products[PID],products[Cost_per_box],"NA",0)</f>
        <v>10.51</v>
      </c>
      <c r="N4508">
        <f>shipments[[#This Row],[Boxes]]*shipments[[#This Row],[Cost Per Box]]</f>
        <v>9501.0399999999991</v>
      </c>
      <c r="O4508">
        <f>shipments[[#This Row],[Sales Amount]]-shipments[[#This Row],[Total Cost]]</f>
        <v>-462.78999999999905</v>
      </c>
      <c r="P4508" s="9">
        <f>shipments[[#This Row],[Profit]]/shipments[[#This Row],[Sales Amount]]</f>
        <v>-5.1203496252039835E-2</v>
      </c>
    </row>
    <row r="4509" spans="1:16" x14ac:dyDescent="1">
      <c r="A4509" t="s">
        <v>4554</v>
      </c>
      <c r="B4509" t="s">
        <v>8052</v>
      </c>
      <c r="C4509" t="s">
        <v>8022</v>
      </c>
      <c r="D4509" t="s">
        <v>8035</v>
      </c>
      <c r="E4509" s="1">
        <v>45162</v>
      </c>
      <c r="F4509">
        <v>7836.75</v>
      </c>
      <c r="G4509">
        <v>871</v>
      </c>
      <c r="H4509" t="s">
        <v>6</v>
      </c>
      <c r="I4509" t="str">
        <f>_xlfn.XLOOKUP(shipments[[#This Row],[SPID]],people[SPID],people[Sales_person],"NA",0)</f>
        <v>Jan Morforth</v>
      </c>
      <c r="J4509">
        <f>YEAR(shipments[[#This Row],[Shipdate]])</f>
        <v>2023</v>
      </c>
      <c r="K4509">
        <f>MONTH(shipments[[#This Row],[Shipdate]])</f>
        <v>8</v>
      </c>
      <c r="L4509" t="str">
        <f>TEXT(shipments[[#This Row],[Shipdate]],"mmmm")</f>
        <v>August</v>
      </c>
      <c r="M4509">
        <f>_xlfn.XLOOKUP(shipments[[#This Row],[PID]],products[PID],products[Cost_per_box],"NA",0)</f>
        <v>10.51</v>
      </c>
      <c r="N4509">
        <f>shipments[[#This Row],[Boxes]]*shipments[[#This Row],[Cost Per Box]]</f>
        <v>9154.2099999999991</v>
      </c>
      <c r="O4509">
        <f>shipments[[#This Row],[Sales Amount]]-shipments[[#This Row],[Total Cost]]</f>
        <v>-1317.4599999999991</v>
      </c>
      <c r="P4509" s="9">
        <f>shipments[[#This Row],[Profit]]/shipments[[#This Row],[Sales Amount]]</f>
        <v>-0.16811305707085197</v>
      </c>
    </row>
    <row r="4510" spans="1:16" x14ac:dyDescent="1">
      <c r="A4510" t="s">
        <v>4555</v>
      </c>
      <c r="B4510" t="s">
        <v>8052</v>
      </c>
      <c r="C4510" t="s">
        <v>8023</v>
      </c>
      <c r="D4510" t="s">
        <v>8032</v>
      </c>
      <c r="E4510" s="1">
        <v>45020</v>
      </c>
      <c r="F4510">
        <v>9353.25</v>
      </c>
      <c r="G4510">
        <v>585</v>
      </c>
      <c r="H4510" t="s">
        <v>6</v>
      </c>
      <c r="I4510" t="str">
        <f>_xlfn.XLOOKUP(shipments[[#This Row],[SPID]],people[SPID],people[Sales_person],"NA",0)</f>
        <v>Jan Morforth</v>
      </c>
      <c r="J4510">
        <f>YEAR(shipments[[#This Row],[Shipdate]])</f>
        <v>2023</v>
      </c>
      <c r="K4510">
        <f>MONTH(shipments[[#This Row],[Shipdate]])</f>
        <v>4</v>
      </c>
      <c r="L4510" t="str">
        <f>TEXT(shipments[[#This Row],[Shipdate]],"mmmm")</f>
        <v>April</v>
      </c>
      <c r="M4510">
        <f>_xlfn.XLOOKUP(shipments[[#This Row],[PID]],products[PID],products[Cost_per_box],"NA",0)</f>
        <v>6.43</v>
      </c>
      <c r="N4510">
        <f>shipments[[#This Row],[Boxes]]*shipments[[#This Row],[Cost Per Box]]</f>
        <v>3761.5499999999997</v>
      </c>
      <c r="O4510">
        <f>shipments[[#This Row],[Sales Amount]]-shipments[[#This Row],[Total Cost]]</f>
        <v>5591.7000000000007</v>
      </c>
      <c r="P4510" s="9">
        <f>shipments[[#This Row],[Profit]]/shipments[[#This Row],[Sales Amount]]</f>
        <v>0.59783497714698108</v>
      </c>
    </row>
    <row r="4511" spans="1:16" x14ac:dyDescent="1">
      <c r="A4511" t="s">
        <v>4556</v>
      </c>
      <c r="B4511" t="s">
        <v>8052</v>
      </c>
      <c r="C4511" t="s">
        <v>8023</v>
      </c>
      <c r="D4511" t="s">
        <v>8037</v>
      </c>
      <c r="E4511" s="1">
        <v>45208</v>
      </c>
      <c r="F4511">
        <v>7359.75</v>
      </c>
      <c r="G4511">
        <v>491</v>
      </c>
      <c r="H4511" t="s">
        <v>6</v>
      </c>
      <c r="I4511" t="str">
        <f>_xlfn.XLOOKUP(shipments[[#This Row],[SPID]],people[SPID],people[Sales_person],"NA",0)</f>
        <v>Jan Morforth</v>
      </c>
      <c r="J4511">
        <f>YEAR(shipments[[#This Row],[Shipdate]])</f>
        <v>2023</v>
      </c>
      <c r="K4511">
        <f>MONTH(shipments[[#This Row],[Shipdate]])</f>
        <v>10</v>
      </c>
      <c r="L4511" t="str">
        <f>TEXT(shipments[[#This Row],[Shipdate]],"mmmm")</f>
        <v>October</v>
      </c>
      <c r="M4511">
        <f>_xlfn.XLOOKUP(shipments[[#This Row],[PID]],products[PID],products[Cost_per_box],"NA",0)</f>
        <v>6.43</v>
      </c>
      <c r="N4511">
        <f>shipments[[#This Row],[Boxes]]*shipments[[#This Row],[Cost Per Box]]</f>
        <v>3157.1299999999997</v>
      </c>
      <c r="O4511">
        <f>shipments[[#This Row],[Sales Amount]]-shipments[[#This Row],[Total Cost]]</f>
        <v>4202.6200000000008</v>
      </c>
      <c r="P4511" s="9">
        <f>shipments[[#This Row],[Profit]]/shipments[[#This Row],[Sales Amount]]</f>
        <v>0.57102754849009829</v>
      </c>
    </row>
    <row r="4512" spans="1:16" x14ac:dyDescent="1">
      <c r="A4512" t="s">
        <v>4557</v>
      </c>
      <c r="B4512" t="s">
        <v>8052</v>
      </c>
      <c r="C4512" t="s">
        <v>8024</v>
      </c>
      <c r="D4512" t="s">
        <v>8036</v>
      </c>
      <c r="E4512" s="1">
        <v>45342</v>
      </c>
      <c r="F4512">
        <v>3330</v>
      </c>
      <c r="G4512">
        <v>176</v>
      </c>
      <c r="H4512" t="s">
        <v>6</v>
      </c>
      <c r="I4512" t="str">
        <f>_xlfn.XLOOKUP(shipments[[#This Row],[SPID]],people[SPID],people[Sales_person],"NA",0)</f>
        <v>Jan Morforth</v>
      </c>
      <c r="J4512">
        <f>YEAR(shipments[[#This Row],[Shipdate]])</f>
        <v>2024</v>
      </c>
      <c r="K4512">
        <f>MONTH(shipments[[#This Row],[Shipdate]])</f>
        <v>2</v>
      </c>
      <c r="L4512" t="str">
        <f>TEXT(shipments[[#This Row],[Shipdate]],"mmmm")</f>
        <v>February</v>
      </c>
      <c r="M4512">
        <f>_xlfn.XLOOKUP(shipments[[#This Row],[PID]],products[PID],products[Cost_per_box],"NA",0)</f>
        <v>12.41</v>
      </c>
      <c r="N4512">
        <f>shipments[[#This Row],[Boxes]]*shipments[[#This Row],[Cost Per Box]]</f>
        <v>2184.16</v>
      </c>
      <c r="O4512">
        <f>shipments[[#This Row],[Sales Amount]]-shipments[[#This Row],[Total Cost]]</f>
        <v>1145.8400000000001</v>
      </c>
      <c r="P4512" s="9">
        <f>shipments[[#This Row],[Profit]]/shipments[[#This Row],[Sales Amount]]</f>
        <v>0.34409609609609615</v>
      </c>
    </row>
    <row r="4513" spans="1:16" x14ac:dyDescent="1">
      <c r="A4513" t="s">
        <v>4558</v>
      </c>
      <c r="B4513" t="s">
        <v>8052</v>
      </c>
      <c r="C4513" t="s">
        <v>8025</v>
      </c>
      <c r="D4513" t="s">
        <v>8037</v>
      </c>
      <c r="E4513" s="1">
        <v>45194</v>
      </c>
      <c r="F4513">
        <v>11783.25</v>
      </c>
      <c r="G4513">
        <v>655</v>
      </c>
      <c r="H4513" t="s">
        <v>6</v>
      </c>
      <c r="I4513" t="str">
        <f>_xlfn.XLOOKUP(shipments[[#This Row],[SPID]],people[SPID],people[Sales_person],"NA",0)</f>
        <v>Jan Morforth</v>
      </c>
      <c r="J4513">
        <f>YEAR(shipments[[#This Row],[Shipdate]])</f>
        <v>2023</v>
      </c>
      <c r="K4513">
        <f>MONTH(shipments[[#This Row],[Shipdate]])</f>
        <v>9</v>
      </c>
      <c r="L4513" t="str">
        <f>TEXT(shipments[[#This Row],[Shipdate]],"mmmm")</f>
        <v>September</v>
      </c>
      <c r="M4513">
        <f>_xlfn.XLOOKUP(shipments[[#This Row],[PID]],products[PID],products[Cost_per_box],"NA",0)</f>
        <v>9.57</v>
      </c>
      <c r="N4513">
        <f>shipments[[#This Row],[Boxes]]*shipments[[#This Row],[Cost Per Box]]</f>
        <v>6268.35</v>
      </c>
      <c r="O4513">
        <f>shipments[[#This Row],[Sales Amount]]-shipments[[#This Row],[Total Cost]]</f>
        <v>5514.9</v>
      </c>
      <c r="P4513" s="9">
        <f>shipments[[#This Row],[Profit]]/shipments[[#This Row],[Sales Amount]]</f>
        <v>0.46802876965183626</v>
      </c>
    </row>
    <row r="4514" spans="1:16" x14ac:dyDescent="1">
      <c r="A4514" t="s">
        <v>4559</v>
      </c>
      <c r="B4514" t="s">
        <v>8052</v>
      </c>
      <c r="C4514" t="s">
        <v>8025</v>
      </c>
      <c r="D4514" t="s">
        <v>8033</v>
      </c>
      <c r="E4514" s="1">
        <v>45537</v>
      </c>
      <c r="F4514">
        <v>175.5</v>
      </c>
      <c r="G4514">
        <v>13</v>
      </c>
      <c r="H4514" t="s">
        <v>25</v>
      </c>
      <c r="I4514" t="str">
        <f>_xlfn.XLOOKUP(shipments[[#This Row],[SPID]],people[SPID],people[Sales_person],"NA",0)</f>
        <v>Jan Morforth</v>
      </c>
      <c r="J4514">
        <f>YEAR(shipments[[#This Row],[Shipdate]])</f>
        <v>2024</v>
      </c>
      <c r="K4514">
        <f>MONTH(shipments[[#This Row],[Shipdate]])</f>
        <v>9</v>
      </c>
      <c r="L4514" t="str">
        <f>TEXT(shipments[[#This Row],[Shipdate]],"mmmm")</f>
        <v>September</v>
      </c>
      <c r="M4514">
        <f>_xlfn.XLOOKUP(shipments[[#This Row],[PID]],products[PID],products[Cost_per_box],"NA",0)</f>
        <v>9.57</v>
      </c>
      <c r="N4514">
        <f>shipments[[#This Row],[Boxes]]*shipments[[#This Row],[Cost Per Box]]</f>
        <v>124.41</v>
      </c>
      <c r="O4514">
        <f>shipments[[#This Row],[Sales Amount]]-shipments[[#This Row],[Total Cost]]</f>
        <v>51.09</v>
      </c>
      <c r="P4514" s="9">
        <f>shipments[[#This Row],[Profit]]/shipments[[#This Row],[Sales Amount]]</f>
        <v>0.29111111111111115</v>
      </c>
    </row>
    <row r="4515" spans="1:16" x14ac:dyDescent="1">
      <c r="A4515" t="s">
        <v>4560</v>
      </c>
      <c r="B4515" t="s">
        <v>8052</v>
      </c>
      <c r="C4515" t="s">
        <v>8026</v>
      </c>
      <c r="D4515" t="s">
        <v>8036</v>
      </c>
      <c r="E4515" s="1">
        <v>45467</v>
      </c>
      <c r="F4515">
        <v>1602</v>
      </c>
      <c r="G4515">
        <v>201</v>
      </c>
      <c r="H4515" t="s">
        <v>6</v>
      </c>
      <c r="I4515" t="str">
        <f>_xlfn.XLOOKUP(shipments[[#This Row],[SPID]],people[SPID],people[Sales_person],"NA",0)</f>
        <v>Jan Morforth</v>
      </c>
      <c r="J4515">
        <f>YEAR(shipments[[#This Row],[Shipdate]])</f>
        <v>2024</v>
      </c>
      <c r="K4515">
        <f>MONTH(shipments[[#This Row],[Shipdate]])</f>
        <v>6</v>
      </c>
      <c r="L4515" t="str">
        <f>TEXT(shipments[[#This Row],[Shipdate]],"mmmm")</f>
        <v>June</v>
      </c>
      <c r="M4515">
        <f>_xlfn.XLOOKUP(shipments[[#This Row],[PID]],products[PID],products[Cost_per_box],"NA",0)</f>
        <v>8.43</v>
      </c>
      <c r="N4515">
        <f>shipments[[#This Row],[Boxes]]*shipments[[#This Row],[Cost Per Box]]</f>
        <v>1694.4299999999998</v>
      </c>
      <c r="O4515">
        <f>shipments[[#This Row],[Sales Amount]]-shipments[[#This Row],[Total Cost]]</f>
        <v>-92.429999999999836</v>
      </c>
      <c r="P4515" s="9">
        <f>shipments[[#This Row],[Profit]]/shipments[[#This Row],[Sales Amount]]</f>
        <v>-5.7696629213483043E-2</v>
      </c>
    </row>
    <row r="4516" spans="1:16" x14ac:dyDescent="1">
      <c r="A4516" t="s">
        <v>4561</v>
      </c>
      <c r="B4516" t="s">
        <v>8052</v>
      </c>
      <c r="C4516" t="s">
        <v>8026</v>
      </c>
      <c r="D4516" t="s">
        <v>8033</v>
      </c>
      <c r="E4516" s="1">
        <v>44938</v>
      </c>
      <c r="F4516">
        <v>12237.75</v>
      </c>
      <c r="G4516">
        <v>1224</v>
      </c>
      <c r="H4516" t="s">
        <v>6</v>
      </c>
      <c r="I4516" t="str">
        <f>_xlfn.XLOOKUP(shipments[[#This Row],[SPID]],people[SPID],people[Sales_person],"NA",0)</f>
        <v>Jan Morforth</v>
      </c>
      <c r="J4516">
        <f>YEAR(shipments[[#This Row],[Shipdate]])</f>
        <v>2023</v>
      </c>
      <c r="K4516">
        <f>MONTH(shipments[[#This Row],[Shipdate]])</f>
        <v>1</v>
      </c>
      <c r="L4516" t="str">
        <f>TEXT(shipments[[#This Row],[Shipdate]],"mmmm")</f>
        <v>January</v>
      </c>
      <c r="M4516">
        <f>_xlfn.XLOOKUP(shipments[[#This Row],[PID]],products[PID],products[Cost_per_box],"NA",0)</f>
        <v>8.43</v>
      </c>
      <c r="N4516">
        <f>shipments[[#This Row],[Boxes]]*shipments[[#This Row],[Cost Per Box]]</f>
        <v>10318.32</v>
      </c>
      <c r="O4516">
        <f>shipments[[#This Row],[Sales Amount]]-shipments[[#This Row],[Total Cost]]</f>
        <v>1919.4300000000003</v>
      </c>
      <c r="P4516" s="9">
        <f>shipments[[#This Row],[Profit]]/shipments[[#This Row],[Sales Amount]]</f>
        <v>0.15684500827357972</v>
      </c>
    </row>
    <row r="4517" spans="1:16" x14ac:dyDescent="1">
      <c r="A4517" t="s">
        <v>4562</v>
      </c>
      <c r="B4517" t="s">
        <v>8052</v>
      </c>
      <c r="C4517" t="s">
        <v>8027</v>
      </c>
      <c r="D4517" t="s">
        <v>8036</v>
      </c>
      <c r="E4517" s="1">
        <v>45264</v>
      </c>
      <c r="F4517">
        <v>15840</v>
      </c>
      <c r="G4517">
        <v>1440</v>
      </c>
      <c r="H4517" t="s">
        <v>6</v>
      </c>
      <c r="I4517" t="str">
        <f>_xlfn.XLOOKUP(shipments[[#This Row],[SPID]],people[SPID],people[Sales_person],"NA",0)</f>
        <v>Jan Morforth</v>
      </c>
      <c r="J4517">
        <f>YEAR(shipments[[#This Row],[Shipdate]])</f>
        <v>2023</v>
      </c>
      <c r="K4517">
        <f>MONTH(shipments[[#This Row],[Shipdate]])</f>
        <v>12</v>
      </c>
      <c r="L4517" t="str">
        <f>TEXT(shipments[[#This Row],[Shipdate]],"mmmm")</f>
        <v>December</v>
      </c>
      <c r="M4517">
        <f>_xlfn.XLOOKUP(shipments[[#This Row],[PID]],products[PID],products[Cost_per_box],"NA",0)</f>
        <v>6.8</v>
      </c>
      <c r="N4517">
        <f>shipments[[#This Row],[Boxes]]*shipments[[#This Row],[Cost Per Box]]</f>
        <v>9792</v>
      </c>
      <c r="O4517">
        <f>shipments[[#This Row],[Sales Amount]]-shipments[[#This Row],[Total Cost]]</f>
        <v>6048</v>
      </c>
      <c r="P4517" s="9">
        <f>shipments[[#This Row],[Profit]]/shipments[[#This Row],[Sales Amount]]</f>
        <v>0.38181818181818183</v>
      </c>
    </row>
    <row r="4518" spans="1:16" x14ac:dyDescent="1">
      <c r="A4518" t="s">
        <v>4563</v>
      </c>
      <c r="B4518" t="s">
        <v>8052</v>
      </c>
      <c r="C4518" t="s">
        <v>8027</v>
      </c>
      <c r="D4518" t="s">
        <v>8037</v>
      </c>
      <c r="E4518" s="1">
        <v>45250</v>
      </c>
      <c r="F4518">
        <v>8059.5</v>
      </c>
      <c r="G4518">
        <v>1008</v>
      </c>
      <c r="H4518" t="s">
        <v>6</v>
      </c>
      <c r="I4518" t="str">
        <f>_xlfn.XLOOKUP(shipments[[#This Row],[SPID]],people[SPID],people[Sales_person],"NA",0)</f>
        <v>Jan Morforth</v>
      </c>
      <c r="J4518">
        <f>YEAR(shipments[[#This Row],[Shipdate]])</f>
        <v>2023</v>
      </c>
      <c r="K4518">
        <f>MONTH(shipments[[#This Row],[Shipdate]])</f>
        <v>11</v>
      </c>
      <c r="L4518" t="str">
        <f>TEXT(shipments[[#This Row],[Shipdate]],"mmmm")</f>
        <v>November</v>
      </c>
      <c r="M4518">
        <f>_xlfn.XLOOKUP(shipments[[#This Row],[PID]],products[PID],products[Cost_per_box],"NA",0)</f>
        <v>6.8</v>
      </c>
      <c r="N4518">
        <f>shipments[[#This Row],[Boxes]]*shipments[[#This Row],[Cost Per Box]]</f>
        <v>6854.4</v>
      </c>
      <c r="O4518">
        <f>shipments[[#This Row],[Sales Amount]]-shipments[[#This Row],[Total Cost]]</f>
        <v>1205.1000000000004</v>
      </c>
      <c r="P4518" s="9">
        <f>shipments[[#This Row],[Profit]]/shipments[[#This Row],[Sales Amount]]</f>
        <v>0.14952540480178675</v>
      </c>
    </row>
    <row r="4519" spans="1:16" x14ac:dyDescent="1">
      <c r="A4519" t="s">
        <v>4564</v>
      </c>
      <c r="B4519" t="s">
        <v>8052</v>
      </c>
      <c r="C4519" t="s">
        <v>8027</v>
      </c>
      <c r="D4519" t="s">
        <v>8036</v>
      </c>
      <c r="E4519" s="1">
        <v>45299</v>
      </c>
      <c r="F4519">
        <v>3003.75</v>
      </c>
      <c r="G4519">
        <v>301</v>
      </c>
      <c r="H4519" t="s">
        <v>6</v>
      </c>
      <c r="I4519" t="str">
        <f>_xlfn.XLOOKUP(shipments[[#This Row],[SPID]],people[SPID],people[Sales_person],"NA",0)</f>
        <v>Jan Morforth</v>
      </c>
      <c r="J4519">
        <f>YEAR(shipments[[#This Row],[Shipdate]])</f>
        <v>2024</v>
      </c>
      <c r="K4519">
        <f>MONTH(shipments[[#This Row],[Shipdate]])</f>
        <v>1</v>
      </c>
      <c r="L4519" t="str">
        <f>TEXT(shipments[[#This Row],[Shipdate]],"mmmm")</f>
        <v>January</v>
      </c>
      <c r="M4519">
        <f>_xlfn.XLOOKUP(shipments[[#This Row],[PID]],products[PID],products[Cost_per_box],"NA",0)</f>
        <v>6.8</v>
      </c>
      <c r="N4519">
        <f>shipments[[#This Row],[Boxes]]*shipments[[#This Row],[Cost Per Box]]</f>
        <v>2046.8</v>
      </c>
      <c r="O4519">
        <f>shipments[[#This Row],[Sales Amount]]-shipments[[#This Row],[Total Cost]]</f>
        <v>956.95</v>
      </c>
      <c r="P4519" s="9">
        <f>shipments[[#This Row],[Profit]]/shipments[[#This Row],[Sales Amount]]</f>
        <v>0.31858510195588846</v>
      </c>
    </row>
    <row r="4520" spans="1:16" x14ac:dyDescent="1">
      <c r="A4520" t="s">
        <v>4565</v>
      </c>
      <c r="B4520" t="s">
        <v>8052</v>
      </c>
      <c r="C4520" t="s">
        <v>8027</v>
      </c>
      <c r="D4520" t="s">
        <v>8037</v>
      </c>
      <c r="E4520" s="1">
        <v>45461</v>
      </c>
      <c r="F4520">
        <v>13477.5</v>
      </c>
      <c r="G4520">
        <v>1498</v>
      </c>
      <c r="H4520" t="s">
        <v>6</v>
      </c>
      <c r="I4520" t="str">
        <f>_xlfn.XLOOKUP(shipments[[#This Row],[SPID]],people[SPID],people[Sales_person],"NA",0)</f>
        <v>Jan Morforth</v>
      </c>
      <c r="J4520">
        <f>YEAR(shipments[[#This Row],[Shipdate]])</f>
        <v>2024</v>
      </c>
      <c r="K4520">
        <f>MONTH(shipments[[#This Row],[Shipdate]])</f>
        <v>6</v>
      </c>
      <c r="L4520" t="str">
        <f>TEXT(shipments[[#This Row],[Shipdate]],"mmmm")</f>
        <v>June</v>
      </c>
      <c r="M4520">
        <f>_xlfn.XLOOKUP(shipments[[#This Row],[PID]],products[PID],products[Cost_per_box],"NA",0)</f>
        <v>6.8</v>
      </c>
      <c r="N4520">
        <f>shipments[[#This Row],[Boxes]]*shipments[[#This Row],[Cost Per Box]]</f>
        <v>10186.4</v>
      </c>
      <c r="O4520">
        <f>shipments[[#This Row],[Sales Amount]]-shipments[[#This Row],[Total Cost]]</f>
        <v>3291.1000000000004</v>
      </c>
      <c r="P4520" s="9">
        <f>shipments[[#This Row],[Profit]]/shipments[[#This Row],[Sales Amount]]</f>
        <v>0.2441921721387498</v>
      </c>
    </row>
    <row r="4521" spans="1:16" x14ac:dyDescent="1">
      <c r="A4521" t="s">
        <v>4566</v>
      </c>
      <c r="B4521" t="s">
        <v>8052</v>
      </c>
      <c r="C4521" t="s">
        <v>8028</v>
      </c>
      <c r="D4521" t="s">
        <v>8036</v>
      </c>
      <c r="E4521" s="1">
        <v>45327</v>
      </c>
      <c r="F4521">
        <v>3402</v>
      </c>
      <c r="G4521">
        <v>131</v>
      </c>
      <c r="H4521" t="s">
        <v>6</v>
      </c>
      <c r="I4521" t="str">
        <f>_xlfn.XLOOKUP(shipments[[#This Row],[SPID]],people[SPID],people[Sales_person],"NA",0)</f>
        <v>Jan Morforth</v>
      </c>
      <c r="J4521">
        <f>YEAR(shipments[[#This Row],[Shipdate]])</f>
        <v>2024</v>
      </c>
      <c r="K4521">
        <f>MONTH(shipments[[#This Row],[Shipdate]])</f>
        <v>2</v>
      </c>
      <c r="L4521" t="str">
        <f>TEXT(shipments[[#This Row],[Shipdate]],"mmmm")</f>
        <v>February</v>
      </c>
      <c r="M4521">
        <f>_xlfn.XLOOKUP(shipments[[#This Row],[PID]],products[PID],products[Cost_per_box],"NA",0)</f>
        <v>5.04</v>
      </c>
      <c r="N4521">
        <f>shipments[[#This Row],[Boxes]]*shipments[[#This Row],[Cost Per Box]]</f>
        <v>660.24</v>
      </c>
      <c r="O4521">
        <f>shipments[[#This Row],[Sales Amount]]-shipments[[#This Row],[Total Cost]]</f>
        <v>2741.76</v>
      </c>
      <c r="P4521" s="9">
        <f>shipments[[#This Row],[Profit]]/shipments[[#This Row],[Sales Amount]]</f>
        <v>0.80592592592592605</v>
      </c>
    </row>
    <row r="4522" spans="1:16" x14ac:dyDescent="1">
      <c r="A4522" t="s">
        <v>4567</v>
      </c>
      <c r="B4522" t="s">
        <v>8052</v>
      </c>
      <c r="C4522" t="s">
        <v>8030</v>
      </c>
      <c r="D4522" t="s">
        <v>8035</v>
      </c>
      <c r="E4522" s="1">
        <v>45267</v>
      </c>
      <c r="F4522">
        <v>1536.75</v>
      </c>
      <c r="G4522">
        <v>171</v>
      </c>
      <c r="H4522" t="s">
        <v>6</v>
      </c>
      <c r="I4522" t="str">
        <f>_xlfn.XLOOKUP(shipments[[#This Row],[SPID]],people[SPID],people[Sales_person],"NA",0)</f>
        <v>Jan Morforth</v>
      </c>
      <c r="J4522">
        <f>YEAR(shipments[[#This Row],[Shipdate]])</f>
        <v>2023</v>
      </c>
      <c r="K4522">
        <f>MONTH(shipments[[#This Row],[Shipdate]])</f>
        <v>12</v>
      </c>
      <c r="L4522" t="str">
        <f>TEXT(shipments[[#This Row],[Shipdate]],"mmmm")</f>
        <v>December</v>
      </c>
      <c r="M4522">
        <f>_xlfn.XLOOKUP(shipments[[#This Row],[PID]],products[PID],products[Cost_per_box],"NA",0)</f>
        <v>3.32</v>
      </c>
      <c r="N4522">
        <f>shipments[[#This Row],[Boxes]]*shipments[[#This Row],[Cost Per Box]]</f>
        <v>567.72</v>
      </c>
      <c r="O4522">
        <f>shipments[[#This Row],[Sales Amount]]-shipments[[#This Row],[Total Cost]]</f>
        <v>969.03</v>
      </c>
      <c r="P4522" s="9">
        <f>shipments[[#This Row],[Profit]]/shipments[[#This Row],[Sales Amount]]</f>
        <v>0.63057101024890183</v>
      </c>
    </row>
    <row r="4523" spans="1:16" x14ac:dyDescent="1">
      <c r="A4523" t="s">
        <v>4568</v>
      </c>
      <c r="B4523" t="s">
        <v>8052</v>
      </c>
      <c r="C4523" t="s">
        <v>8030</v>
      </c>
      <c r="D4523" t="s">
        <v>8032</v>
      </c>
      <c r="E4523" s="1">
        <v>45275</v>
      </c>
      <c r="F4523">
        <v>342</v>
      </c>
      <c r="G4523">
        <v>49</v>
      </c>
      <c r="H4523" t="s">
        <v>6</v>
      </c>
      <c r="I4523" t="str">
        <f>_xlfn.XLOOKUP(shipments[[#This Row],[SPID]],people[SPID],people[Sales_person],"NA",0)</f>
        <v>Jan Morforth</v>
      </c>
      <c r="J4523">
        <f>YEAR(shipments[[#This Row],[Shipdate]])</f>
        <v>2023</v>
      </c>
      <c r="K4523">
        <f>MONTH(shipments[[#This Row],[Shipdate]])</f>
        <v>12</v>
      </c>
      <c r="L4523" t="str">
        <f>TEXT(shipments[[#This Row],[Shipdate]],"mmmm")</f>
        <v>December</v>
      </c>
      <c r="M4523">
        <f>_xlfn.XLOOKUP(shipments[[#This Row],[PID]],products[PID],products[Cost_per_box],"NA",0)</f>
        <v>3.32</v>
      </c>
      <c r="N4523">
        <f>shipments[[#This Row],[Boxes]]*shipments[[#This Row],[Cost Per Box]]</f>
        <v>162.67999999999998</v>
      </c>
      <c r="O4523">
        <f>shipments[[#This Row],[Sales Amount]]-shipments[[#This Row],[Total Cost]]</f>
        <v>179.32000000000002</v>
      </c>
      <c r="P4523" s="9">
        <f>shipments[[#This Row],[Profit]]/shipments[[#This Row],[Sales Amount]]</f>
        <v>0.52432748538011698</v>
      </c>
    </row>
    <row r="4524" spans="1:16" x14ac:dyDescent="1">
      <c r="A4524" t="s">
        <v>4569</v>
      </c>
      <c r="B4524" t="s">
        <v>8052</v>
      </c>
      <c r="C4524" t="s">
        <v>8030</v>
      </c>
      <c r="D4524" t="s">
        <v>8033</v>
      </c>
      <c r="E4524" s="1">
        <v>45219</v>
      </c>
      <c r="F4524">
        <v>5510.25</v>
      </c>
      <c r="G4524">
        <v>613</v>
      </c>
      <c r="H4524" t="s">
        <v>6</v>
      </c>
      <c r="I4524" t="str">
        <f>_xlfn.XLOOKUP(shipments[[#This Row],[SPID]],people[SPID],people[Sales_person],"NA",0)</f>
        <v>Jan Morforth</v>
      </c>
      <c r="J4524">
        <f>YEAR(shipments[[#This Row],[Shipdate]])</f>
        <v>2023</v>
      </c>
      <c r="K4524">
        <f>MONTH(shipments[[#This Row],[Shipdate]])</f>
        <v>10</v>
      </c>
      <c r="L4524" t="str">
        <f>TEXT(shipments[[#This Row],[Shipdate]],"mmmm")</f>
        <v>October</v>
      </c>
      <c r="M4524">
        <f>_xlfn.XLOOKUP(shipments[[#This Row],[PID]],products[PID],products[Cost_per_box],"NA",0)</f>
        <v>3.32</v>
      </c>
      <c r="N4524">
        <f>shipments[[#This Row],[Boxes]]*shipments[[#This Row],[Cost Per Box]]</f>
        <v>2035.1599999999999</v>
      </c>
      <c r="O4524">
        <f>shipments[[#This Row],[Sales Amount]]-shipments[[#This Row],[Total Cost]]</f>
        <v>3475.09</v>
      </c>
      <c r="P4524" s="9">
        <f>shipments[[#This Row],[Profit]]/shipments[[#This Row],[Sales Amount]]</f>
        <v>0.63065922598793156</v>
      </c>
    </row>
    <row r="4525" spans="1:16" x14ac:dyDescent="1">
      <c r="A4525" t="s">
        <v>4570</v>
      </c>
      <c r="B4525" t="s">
        <v>8052</v>
      </c>
      <c r="C4525" t="s">
        <v>8030</v>
      </c>
      <c r="D4525" t="s">
        <v>8035</v>
      </c>
      <c r="E4525" s="1">
        <v>45212</v>
      </c>
      <c r="F4525">
        <v>3825</v>
      </c>
      <c r="G4525">
        <v>383</v>
      </c>
      <c r="H4525" t="s">
        <v>39</v>
      </c>
      <c r="I4525" t="str">
        <f>_xlfn.XLOOKUP(shipments[[#This Row],[SPID]],people[SPID],people[Sales_person],"NA",0)</f>
        <v>Jan Morforth</v>
      </c>
      <c r="J4525">
        <f>YEAR(shipments[[#This Row],[Shipdate]])</f>
        <v>2023</v>
      </c>
      <c r="K4525">
        <f>MONTH(shipments[[#This Row],[Shipdate]])</f>
        <v>10</v>
      </c>
      <c r="L4525" t="str">
        <f>TEXT(shipments[[#This Row],[Shipdate]],"mmmm")</f>
        <v>October</v>
      </c>
      <c r="M4525">
        <f>_xlfn.XLOOKUP(shipments[[#This Row],[PID]],products[PID],products[Cost_per_box],"NA",0)</f>
        <v>3.32</v>
      </c>
      <c r="N4525">
        <f>shipments[[#This Row],[Boxes]]*shipments[[#This Row],[Cost Per Box]]</f>
        <v>1271.56</v>
      </c>
      <c r="O4525">
        <f>shipments[[#This Row],[Sales Amount]]-shipments[[#This Row],[Total Cost]]</f>
        <v>2553.44</v>
      </c>
      <c r="P4525" s="9">
        <f>shipments[[#This Row],[Profit]]/shipments[[#This Row],[Sales Amount]]</f>
        <v>0.66756601307189545</v>
      </c>
    </row>
    <row r="4526" spans="1:16" x14ac:dyDescent="1">
      <c r="A4526" t="s">
        <v>4571</v>
      </c>
      <c r="B4526" t="s">
        <v>8052</v>
      </c>
      <c r="C4526" t="s">
        <v>8030</v>
      </c>
      <c r="D4526" t="s">
        <v>8034</v>
      </c>
      <c r="E4526" s="1">
        <v>45434</v>
      </c>
      <c r="F4526">
        <v>4313.25</v>
      </c>
      <c r="G4526">
        <v>432</v>
      </c>
      <c r="H4526" t="s">
        <v>6</v>
      </c>
      <c r="I4526" t="str">
        <f>_xlfn.XLOOKUP(shipments[[#This Row],[SPID]],people[SPID],people[Sales_person],"NA",0)</f>
        <v>Jan Morforth</v>
      </c>
      <c r="J4526">
        <f>YEAR(shipments[[#This Row],[Shipdate]])</f>
        <v>2024</v>
      </c>
      <c r="K4526">
        <f>MONTH(shipments[[#This Row],[Shipdate]])</f>
        <v>5</v>
      </c>
      <c r="L4526" t="str">
        <f>TEXT(shipments[[#This Row],[Shipdate]],"mmmm")</f>
        <v>May</v>
      </c>
      <c r="M4526">
        <f>_xlfn.XLOOKUP(shipments[[#This Row],[PID]],products[PID],products[Cost_per_box],"NA",0)</f>
        <v>3.32</v>
      </c>
      <c r="N4526">
        <f>shipments[[#This Row],[Boxes]]*shipments[[#This Row],[Cost Per Box]]</f>
        <v>1434.24</v>
      </c>
      <c r="O4526">
        <f>shipments[[#This Row],[Sales Amount]]-shipments[[#This Row],[Total Cost]]</f>
        <v>2879.01</v>
      </c>
      <c r="P4526" s="9">
        <f>shipments[[#This Row],[Profit]]/shipments[[#This Row],[Sales Amount]]</f>
        <v>0.66748043818466363</v>
      </c>
    </row>
    <row r="4527" spans="1:16" x14ac:dyDescent="1">
      <c r="A4527" t="s">
        <v>4572</v>
      </c>
      <c r="B4527" t="s">
        <v>8052</v>
      </c>
      <c r="C4527" t="s">
        <v>8031</v>
      </c>
      <c r="D4527" t="s">
        <v>8033</v>
      </c>
      <c r="E4527" s="1">
        <v>45350</v>
      </c>
      <c r="F4527">
        <v>3588.75</v>
      </c>
      <c r="G4527">
        <v>164</v>
      </c>
      <c r="H4527" t="s">
        <v>6</v>
      </c>
      <c r="I4527" t="str">
        <f>_xlfn.XLOOKUP(shipments[[#This Row],[SPID]],people[SPID],people[Sales_person],"NA",0)</f>
        <v>Jan Morforth</v>
      </c>
      <c r="J4527">
        <f>YEAR(shipments[[#This Row],[Shipdate]])</f>
        <v>2024</v>
      </c>
      <c r="K4527">
        <f>MONTH(shipments[[#This Row],[Shipdate]])</f>
        <v>2</v>
      </c>
      <c r="L4527" t="str">
        <f>TEXT(shipments[[#This Row],[Shipdate]],"mmmm")</f>
        <v>February</v>
      </c>
      <c r="M4527">
        <f>_xlfn.XLOOKUP(shipments[[#This Row],[PID]],products[PID],products[Cost_per_box],"NA",0)</f>
        <v>2.65</v>
      </c>
      <c r="N4527">
        <f>shipments[[#This Row],[Boxes]]*shipments[[#This Row],[Cost Per Box]]</f>
        <v>434.59999999999997</v>
      </c>
      <c r="O4527">
        <f>shipments[[#This Row],[Sales Amount]]-shipments[[#This Row],[Total Cost]]</f>
        <v>3154.15</v>
      </c>
      <c r="P4527" s="9">
        <f>shipments[[#This Row],[Profit]]/shipments[[#This Row],[Sales Amount]]</f>
        <v>0.87889933820968302</v>
      </c>
    </row>
    <row r="4528" spans="1:16" x14ac:dyDescent="1">
      <c r="A4528" t="s">
        <v>4573</v>
      </c>
      <c r="B4528" t="s">
        <v>8052</v>
      </c>
      <c r="C4528" t="s">
        <v>8031</v>
      </c>
      <c r="D4528" t="s">
        <v>8033</v>
      </c>
      <c r="E4528" s="1">
        <v>45314</v>
      </c>
      <c r="F4528">
        <v>6597</v>
      </c>
      <c r="G4528">
        <v>348</v>
      </c>
      <c r="H4528" t="s">
        <v>6</v>
      </c>
      <c r="I4528" t="str">
        <f>_xlfn.XLOOKUP(shipments[[#This Row],[SPID]],people[SPID],people[Sales_person],"NA",0)</f>
        <v>Jan Morforth</v>
      </c>
      <c r="J4528">
        <f>YEAR(shipments[[#This Row],[Shipdate]])</f>
        <v>2024</v>
      </c>
      <c r="K4528">
        <f>MONTH(shipments[[#This Row],[Shipdate]])</f>
        <v>1</v>
      </c>
      <c r="L4528" t="str">
        <f>TEXT(shipments[[#This Row],[Shipdate]],"mmmm")</f>
        <v>January</v>
      </c>
      <c r="M4528">
        <f>_xlfn.XLOOKUP(shipments[[#This Row],[PID]],products[PID],products[Cost_per_box],"NA",0)</f>
        <v>2.65</v>
      </c>
      <c r="N4528">
        <f>shipments[[#This Row],[Boxes]]*shipments[[#This Row],[Cost Per Box]]</f>
        <v>922.19999999999993</v>
      </c>
      <c r="O4528">
        <f>shipments[[#This Row],[Sales Amount]]-shipments[[#This Row],[Total Cost]]</f>
        <v>5674.8</v>
      </c>
      <c r="P4528" s="9">
        <f>shipments[[#This Row],[Profit]]/shipments[[#This Row],[Sales Amount]]</f>
        <v>0.8602091859936335</v>
      </c>
    </row>
    <row r="4529" spans="1:16" x14ac:dyDescent="1">
      <c r="A4529" t="s">
        <v>4574</v>
      </c>
      <c r="B4529" t="s">
        <v>8052</v>
      </c>
      <c r="C4529" t="s">
        <v>8031</v>
      </c>
      <c r="D4529" t="s">
        <v>8033</v>
      </c>
      <c r="E4529" s="1">
        <v>44956</v>
      </c>
      <c r="F4529">
        <v>6192</v>
      </c>
      <c r="G4529">
        <v>344</v>
      </c>
      <c r="H4529" t="s">
        <v>6</v>
      </c>
      <c r="I4529" t="str">
        <f>_xlfn.XLOOKUP(shipments[[#This Row],[SPID]],people[SPID],people[Sales_person],"NA",0)</f>
        <v>Jan Morforth</v>
      </c>
      <c r="J4529">
        <f>YEAR(shipments[[#This Row],[Shipdate]])</f>
        <v>2023</v>
      </c>
      <c r="K4529">
        <f>MONTH(shipments[[#This Row],[Shipdate]])</f>
        <v>1</v>
      </c>
      <c r="L4529" t="str">
        <f>TEXT(shipments[[#This Row],[Shipdate]],"mmmm")</f>
        <v>January</v>
      </c>
      <c r="M4529">
        <f>_xlfn.XLOOKUP(shipments[[#This Row],[PID]],products[PID],products[Cost_per_box],"NA",0)</f>
        <v>2.65</v>
      </c>
      <c r="N4529">
        <f>shipments[[#This Row],[Boxes]]*shipments[[#This Row],[Cost Per Box]]</f>
        <v>911.6</v>
      </c>
      <c r="O4529">
        <f>shipments[[#This Row],[Sales Amount]]-shipments[[#This Row],[Total Cost]]</f>
        <v>5280.4</v>
      </c>
      <c r="P4529" s="9">
        <f>shipments[[#This Row],[Profit]]/shipments[[#This Row],[Sales Amount]]</f>
        <v>0.85277777777777775</v>
      </c>
    </row>
    <row r="4530" spans="1:16" x14ac:dyDescent="1">
      <c r="A4530" t="s">
        <v>4575</v>
      </c>
      <c r="B4530" t="s">
        <v>8052</v>
      </c>
      <c r="C4530" t="s">
        <v>8031</v>
      </c>
      <c r="D4530" t="s">
        <v>8037</v>
      </c>
      <c r="E4530" s="1">
        <v>45098</v>
      </c>
      <c r="F4530">
        <v>7715.25</v>
      </c>
      <c r="G4530">
        <v>368</v>
      </c>
      <c r="H4530" t="s">
        <v>6</v>
      </c>
      <c r="I4530" t="str">
        <f>_xlfn.XLOOKUP(shipments[[#This Row],[SPID]],people[SPID],people[Sales_person],"NA",0)</f>
        <v>Jan Morforth</v>
      </c>
      <c r="J4530">
        <f>YEAR(shipments[[#This Row],[Shipdate]])</f>
        <v>2023</v>
      </c>
      <c r="K4530">
        <f>MONTH(shipments[[#This Row],[Shipdate]])</f>
        <v>6</v>
      </c>
      <c r="L4530" t="str">
        <f>TEXT(shipments[[#This Row],[Shipdate]],"mmmm")</f>
        <v>June</v>
      </c>
      <c r="M4530">
        <f>_xlfn.XLOOKUP(shipments[[#This Row],[PID]],products[PID],products[Cost_per_box],"NA",0)</f>
        <v>2.65</v>
      </c>
      <c r="N4530">
        <f>shipments[[#This Row],[Boxes]]*shipments[[#This Row],[Cost Per Box]]</f>
        <v>975.19999999999993</v>
      </c>
      <c r="O4530">
        <f>shipments[[#This Row],[Sales Amount]]-shipments[[#This Row],[Total Cost]]</f>
        <v>6740.05</v>
      </c>
      <c r="P4530" s="9">
        <f>shipments[[#This Row],[Profit]]/shipments[[#This Row],[Sales Amount]]</f>
        <v>0.87360098506205242</v>
      </c>
    </row>
    <row r="4531" spans="1:16" x14ac:dyDescent="1">
      <c r="A4531" t="s">
        <v>4576</v>
      </c>
      <c r="B4531" t="s">
        <v>8052</v>
      </c>
      <c r="C4531" t="s">
        <v>8031</v>
      </c>
      <c r="D4531" t="s">
        <v>8032</v>
      </c>
      <c r="E4531" s="1">
        <v>45148</v>
      </c>
      <c r="F4531">
        <v>7040.25</v>
      </c>
      <c r="G4531">
        <v>321</v>
      </c>
      <c r="H4531" t="s">
        <v>6</v>
      </c>
      <c r="I4531" t="str">
        <f>_xlfn.XLOOKUP(shipments[[#This Row],[SPID]],people[SPID],people[Sales_person],"NA",0)</f>
        <v>Jan Morforth</v>
      </c>
      <c r="J4531">
        <f>YEAR(shipments[[#This Row],[Shipdate]])</f>
        <v>2023</v>
      </c>
      <c r="K4531">
        <f>MONTH(shipments[[#This Row],[Shipdate]])</f>
        <v>8</v>
      </c>
      <c r="L4531" t="str">
        <f>TEXT(shipments[[#This Row],[Shipdate]],"mmmm")</f>
        <v>August</v>
      </c>
      <c r="M4531">
        <f>_xlfn.XLOOKUP(shipments[[#This Row],[PID]],products[PID],products[Cost_per_box],"NA",0)</f>
        <v>2.65</v>
      </c>
      <c r="N4531">
        <f>shipments[[#This Row],[Boxes]]*shipments[[#This Row],[Cost Per Box]]</f>
        <v>850.65</v>
      </c>
      <c r="O4531">
        <f>shipments[[#This Row],[Sales Amount]]-shipments[[#This Row],[Total Cost]]</f>
        <v>6189.6</v>
      </c>
      <c r="P4531" s="9">
        <f>shipments[[#This Row],[Profit]]/shipments[[#This Row],[Sales Amount]]</f>
        <v>0.87917332481090871</v>
      </c>
    </row>
    <row r="4532" spans="1:16" x14ac:dyDescent="1">
      <c r="A4532" t="s">
        <v>4577</v>
      </c>
      <c r="B4532" t="s">
        <v>8052</v>
      </c>
      <c r="C4532" t="s">
        <v>8010</v>
      </c>
      <c r="D4532" t="s">
        <v>8037</v>
      </c>
      <c r="E4532" s="1">
        <v>45537</v>
      </c>
      <c r="F4532">
        <v>7827.75</v>
      </c>
      <c r="G4532">
        <v>653</v>
      </c>
      <c r="H4532" t="s">
        <v>25</v>
      </c>
      <c r="I4532" t="str">
        <f>_xlfn.XLOOKUP(shipments[[#This Row],[SPID]],people[SPID],people[Sales_person],"NA",0)</f>
        <v>Jan Morforth</v>
      </c>
      <c r="J4532">
        <f>YEAR(shipments[[#This Row],[Shipdate]])</f>
        <v>2024</v>
      </c>
      <c r="K4532">
        <f>MONTH(shipments[[#This Row],[Shipdate]])</f>
        <v>9</v>
      </c>
      <c r="L4532" t="str">
        <f>TEXT(shipments[[#This Row],[Shipdate]],"mmmm")</f>
        <v>September</v>
      </c>
      <c r="M4532">
        <f>_xlfn.XLOOKUP(shipments[[#This Row],[PID]],products[PID],products[Cost_per_box],"NA",0)</f>
        <v>5.26</v>
      </c>
      <c r="N4532">
        <f>shipments[[#This Row],[Boxes]]*shipments[[#This Row],[Cost Per Box]]</f>
        <v>3434.7799999999997</v>
      </c>
      <c r="O4532">
        <f>shipments[[#This Row],[Sales Amount]]-shipments[[#This Row],[Total Cost]]</f>
        <v>4392.97</v>
      </c>
      <c r="P4532" s="9">
        <f>shipments[[#This Row],[Profit]]/shipments[[#This Row],[Sales Amount]]</f>
        <v>0.56120468844814919</v>
      </c>
    </row>
    <row r="4533" spans="1:16" x14ac:dyDescent="1">
      <c r="A4533" t="s">
        <v>4578</v>
      </c>
      <c r="B4533" t="s">
        <v>8052</v>
      </c>
      <c r="C4533" t="s">
        <v>8010</v>
      </c>
      <c r="D4533" t="s">
        <v>8035</v>
      </c>
      <c r="E4533" s="1">
        <v>45244</v>
      </c>
      <c r="F4533">
        <v>6941.25</v>
      </c>
      <c r="G4533">
        <v>496</v>
      </c>
      <c r="H4533" t="s">
        <v>6</v>
      </c>
      <c r="I4533" t="str">
        <f>_xlfn.XLOOKUP(shipments[[#This Row],[SPID]],people[SPID],people[Sales_person],"NA",0)</f>
        <v>Jan Morforth</v>
      </c>
      <c r="J4533">
        <f>YEAR(shipments[[#This Row],[Shipdate]])</f>
        <v>2023</v>
      </c>
      <c r="K4533">
        <f>MONTH(shipments[[#This Row],[Shipdate]])</f>
        <v>11</v>
      </c>
      <c r="L4533" t="str">
        <f>TEXT(shipments[[#This Row],[Shipdate]],"mmmm")</f>
        <v>November</v>
      </c>
      <c r="M4533">
        <f>_xlfn.XLOOKUP(shipments[[#This Row],[PID]],products[PID],products[Cost_per_box],"NA",0)</f>
        <v>5.26</v>
      </c>
      <c r="N4533">
        <f>shipments[[#This Row],[Boxes]]*shipments[[#This Row],[Cost Per Box]]</f>
        <v>2608.96</v>
      </c>
      <c r="O4533">
        <f>shipments[[#This Row],[Sales Amount]]-shipments[[#This Row],[Total Cost]]</f>
        <v>4332.29</v>
      </c>
      <c r="P4533" s="9">
        <f>shipments[[#This Row],[Profit]]/shipments[[#This Row],[Sales Amount]]</f>
        <v>0.62413686295696025</v>
      </c>
    </row>
    <row r="4534" spans="1:16" x14ac:dyDescent="1">
      <c r="A4534" t="s">
        <v>4579</v>
      </c>
      <c r="B4534" t="s">
        <v>8052</v>
      </c>
      <c r="C4534" t="s">
        <v>8010</v>
      </c>
      <c r="D4534" t="s">
        <v>8036</v>
      </c>
      <c r="E4534" s="1">
        <v>45323</v>
      </c>
      <c r="F4534">
        <v>10104.75</v>
      </c>
      <c r="G4534">
        <v>674</v>
      </c>
      <c r="H4534" t="s">
        <v>39</v>
      </c>
      <c r="I4534" t="str">
        <f>_xlfn.XLOOKUP(shipments[[#This Row],[SPID]],people[SPID],people[Sales_person],"NA",0)</f>
        <v>Jan Morforth</v>
      </c>
      <c r="J4534">
        <f>YEAR(shipments[[#This Row],[Shipdate]])</f>
        <v>2024</v>
      </c>
      <c r="K4534">
        <f>MONTH(shipments[[#This Row],[Shipdate]])</f>
        <v>2</v>
      </c>
      <c r="L4534" t="str">
        <f>TEXT(shipments[[#This Row],[Shipdate]],"mmmm")</f>
        <v>February</v>
      </c>
      <c r="M4534">
        <f>_xlfn.XLOOKUP(shipments[[#This Row],[PID]],products[PID],products[Cost_per_box],"NA",0)</f>
        <v>5.26</v>
      </c>
      <c r="N4534">
        <f>shipments[[#This Row],[Boxes]]*shipments[[#This Row],[Cost Per Box]]</f>
        <v>3545.24</v>
      </c>
      <c r="O4534">
        <f>shipments[[#This Row],[Sales Amount]]-shipments[[#This Row],[Total Cost]]</f>
        <v>6559.51</v>
      </c>
      <c r="P4534" s="9">
        <f>shipments[[#This Row],[Profit]]/shipments[[#This Row],[Sales Amount]]</f>
        <v>0.64915114178975242</v>
      </c>
    </row>
    <row r="4535" spans="1:16" x14ac:dyDescent="1">
      <c r="A4535" t="s">
        <v>4580</v>
      </c>
      <c r="B4535" t="s">
        <v>8052</v>
      </c>
      <c r="C4535" t="s">
        <v>8010</v>
      </c>
      <c r="D4535" t="s">
        <v>8032</v>
      </c>
      <c r="E4535" s="1">
        <v>45544</v>
      </c>
      <c r="F4535">
        <v>8849.25</v>
      </c>
      <c r="G4535">
        <v>681</v>
      </c>
      <c r="H4535" t="s">
        <v>25</v>
      </c>
      <c r="I4535" t="str">
        <f>_xlfn.XLOOKUP(shipments[[#This Row],[SPID]],people[SPID],people[Sales_person],"NA",0)</f>
        <v>Jan Morforth</v>
      </c>
      <c r="J4535">
        <f>YEAR(shipments[[#This Row],[Shipdate]])</f>
        <v>2024</v>
      </c>
      <c r="K4535">
        <f>MONTH(shipments[[#This Row],[Shipdate]])</f>
        <v>9</v>
      </c>
      <c r="L4535" t="str">
        <f>TEXT(shipments[[#This Row],[Shipdate]],"mmmm")</f>
        <v>September</v>
      </c>
      <c r="M4535">
        <f>_xlfn.XLOOKUP(shipments[[#This Row],[PID]],products[PID],products[Cost_per_box],"NA",0)</f>
        <v>5.26</v>
      </c>
      <c r="N4535">
        <f>shipments[[#This Row],[Boxes]]*shipments[[#This Row],[Cost Per Box]]</f>
        <v>3582.06</v>
      </c>
      <c r="O4535">
        <f>shipments[[#This Row],[Sales Amount]]-shipments[[#This Row],[Total Cost]]</f>
        <v>5267.1900000000005</v>
      </c>
      <c r="P4535" s="9">
        <f>shipments[[#This Row],[Profit]]/shipments[[#This Row],[Sales Amount]]</f>
        <v>0.5952131536570896</v>
      </c>
    </row>
    <row r="4536" spans="1:16" x14ac:dyDescent="1">
      <c r="A4536" t="s">
        <v>4581</v>
      </c>
      <c r="B4536" t="s">
        <v>8052</v>
      </c>
      <c r="C4536" t="s">
        <v>8011</v>
      </c>
      <c r="D4536" t="s">
        <v>8032</v>
      </c>
      <c r="E4536" s="1">
        <v>45363</v>
      </c>
      <c r="F4536">
        <v>14202</v>
      </c>
      <c r="G4536">
        <v>1015</v>
      </c>
      <c r="H4536" t="s">
        <v>6</v>
      </c>
      <c r="I4536" t="str">
        <f>_xlfn.XLOOKUP(shipments[[#This Row],[SPID]],people[SPID],people[Sales_person],"NA",0)</f>
        <v>Jan Morforth</v>
      </c>
      <c r="J4536">
        <f>YEAR(shipments[[#This Row],[Shipdate]])</f>
        <v>2024</v>
      </c>
      <c r="K4536">
        <f>MONTH(shipments[[#This Row],[Shipdate]])</f>
        <v>3</v>
      </c>
      <c r="L4536" t="str">
        <f>TEXT(shipments[[#This Row],[Shipdate]],"mmmm")</f>
        <v>March</v>
      </c>
      <c r="M4536">
        <f>_xlfn.XLOOKUP(shipments[[#This Row],[PID]],products[PID],products[Cost_per_box],"NA",0)</f>
        <v>7.48</v>
      </c>
      <c r="N4536">
        <f>shipments[[#This Row],[Boxes]]*shipments[[#This Row],[Cost Per Box]]</f>
        <v>7592.2000000000007</v>
      </c>
      <c r="O4536">
        <f>shipments[[#This Row],[Sales Amount]]-shipments[[#This Row],[Total Cost]]</f>
        <v>6609.7999999999993</v>
      </c>
      <c r="P4536" s="9">
        <f>shipments[[#This Row],[Profit]]/shipments[[#This Row],[Sales Amount]]</f>
        <v>0.46541332206731439</v>
      </c>
    </row>
    <row r="4537" spans="1:16" x14ac:dyDescent="1">
      <c r="A4537" t="s">
        <v>4582</v>
      </c>
      <c r="B4537" t="s">
        <v>8052</v>
      </c>
      <c r="C4537" t="s">
        <v>8012</v>
      </c>
      <c r="D4537" t="s">
        <v>8036</v>
      </c>
      <c r="E4537" s="1">
        <v>45460</v>
      </c>
      <c r="F4537">
        <v>8273.25</v>
      </c>
      <c r="G4537">
        <v>920</v>
      </c>
      <c r="H4537" t="s">
        <v>6</v>
      </c>
      <c r="I4537" t="str">
        <f>_xlfn.XLOOKUP(shipments[[#This Row],[SPID]],people[SPID],people[Sales_person],"NA",0)</f>
        <v>Jan Morforth</v>
      </c>
      <c r="J4537">
        <f>YEAR(shipments[[#This Row],[Shipdate]])</f>
        <v>2024</v>
      </c>
      <c r="K4537">
        <f>MONTH(shipments[[#This Row],[Shipdate]])</f>
        <v>6</v>
      </c>
      <c r="L4537" t="str">
        <f>TEXT(shipments[[#This Row],[Shipdate]],"mmmm")</f>
        <v>June</v>
      </c>
      <c r="M4537">
        <f>_xlfn.XLOOKUP(shipments[[#This Row],[PID]],products[PID],products[Cost_per_box],"NA",0)</f>
        <v>5.15</v>
      </c>
      <c r="N4537">
        <f>shipments[[#This Row],[Boxes]]*shipments[[#This Row],[Cost Per Box]]</f>
        <v>4738</v>
      </c>
      <c r="O4537">
        <f>shipments[[#This Row],[Sales Amount]]-shipments[[#This Row],[Total Cost]]</f>
        <v>3535.25</v>
      </c>
      <c r="P4537" s="9">
        <f>shipments[[#This Row],[Profit]]/shipments[[#This Row],[Sales Amount]]</f>
        <v>0.42731091167316348</v>
      </c>
    </row>
    <row r="4538" spans="1:16" x14ac:dyDescent="1">
      <c r="A4538" t="s">
        <v>4583</v>
      </c>
      <c r="B4538" t="s">
        <v>8052</v>
      </c>
      <c r="C4538" t="s">
        <v>8013</v>
      </c>
      <c r="D4538" t="s">
        <v>8036</v>
      </c>
      <c r="E4538" s="1">
        <v>45440</v>
      </c>
      <c r="F4538">
        <v>7404.75</v>
      </c>
      <c r="G4538">
        <v>926</v>
      </c>
      <c r="H4538" t="s">
        <v>6</v>
      </c>
      <c r="I4538" t="str">
        <f>_xlfn.XLOOKUP(shipments[[#This Row],[SPID]],people[SPID],people[Sales_person],"NA",0)</f>
        <v>Jan Morforth</v>
      </c>
      <c r="J4538">
        <f>YEAR(shipments[[#This Row],[Shipdate]])</f>
        <v>2024</v>
      </c>
      <c r="K4538">
        <f>MONTH(shipments[[#This Row],[Shipdate]])</f>
        <v>5</v>
      </c>
      <c r="L4538" t="str">
        <f>TEXT(shipments[[#This Row],[Shipdate]],"mmmm")</f>
        <v>May</v>
      </c>
      <c r="M4538">
        <f>_xlfn.XLOOKUP(shipments[[#This Row],[PID]],products[PID],products[Cost_per_box],"NA",0)</f>
        <v>3.85</v>
      </c>
      <c r="N4538">
        <f>shipments[[#This Row],[Boxes]]*shipments[[#This Row],[Cost Per Box]]</f>
        <v>3565.1</v>
      </c>
      <c r="O4538">
        <f>shipments[[#This Row],[Sales Amount]]-shipments[[#This Row],[Total Cost]]</f>
        <v>3839.65</v>
      </c>
      <c r="P4538" s="9">
        <f>shipments[[#This Row],[Profit]]/shipments[[#This Row],[Sales Amount]]</f>
        <v>0.5185387757858132</v>
      </c>
    </row>
    <row r="4539" spans="1:16" x14ac:dyDescent="1">
      <c r="A4539" t="s">
        <v>4584</v>
      </c>
      <c r="B4539" t="s">
        <v>8052</v>
      </c>
      <c r="C4539" t="s">
        <v>8013</v>
      </c>
      <c r="D4539" t="s">
        <v>8037</v>
      </c>
      <c r="E4539" s="1">
        <v>45474</v>
      </c>
      <c r="F4539">
        <v>2133</v>
      </c>
      <c r="G4539">
        <v>305</v>
      </c>
      <c r="H4539" t="s">
        <v>17</v>
      </c>
      <c r="I4539" t="str">
        <f>_xlfn.XLOOKUP(shipments[[#This Row],[SPID]],people[SPID],people[Sales_person],"NA",0)</f>
        <v>Jan Morforth</v>
      </c>
      <c r="J4539">
        <f>YEAR(shipments[[#This Row],[Shipdate]])</f>
        <v>2024</v>
      </c>
      <c r="K4539">
        <f>MONTH(shipments[[#This Row],[Shipdate]])</f>
        <v>7</v>
      </c>
      <c r="L4539" t="str">
        <f>TEXT(shipments[[#This Row],[Shipdate]],"mmmm")</f>
        <v>July</v>
      </c>
      <c r="M4539">
        <f>_xlfn.XLOOKUP(shipments[[#This Row],[PID]],products[PID],products[Cost_per_box],"NA",0)</f>
        <v>3.85</v>
      </c>
      <c r="N4539">
        <f>shipments[[#This Row],[Boxes]]*shipments[[#This Row],[Cost Per Box]]</f>
        <v>1174.25</v>
      </c>
      <c r="O4539">
        <f>shipments[[#This Row],[Sales Amount]]-shipments[[#This Row],[Total Cost]]</f>
        <v>958.75</v>
      </c>
      <c r="P4539" s="9">
        <f>shipments[[#This Row],[Profit]]/shipments[[#This Row],[Sales Amount]]</f>
        <v>0.44948429442100329</v>
      </c>
    </row>
    <row r="4540" spans="1:16" x14ac:dyDescent="1">
      <c r="A4540" t="s">
        <v>4585</v>
      </c>
      <c r="B4540" t="s">
        <v>8052</v>
      </c>
      <c r="C4540" t="s">
        <v>8013</v>
      </c>
      <c r="D4540" t="s">
        <v>8036</v>
      </c>
      <c r="E4540" s="1">
        <v>45040</v>
      </c>
      <c r="F4540">
        <v>3339</v>
      </c>
      <c r="G4540">
        <v>418</v>
      </c>
      <c r="H4540" t="s">
        <v>6</v>
      </c>
      <c r="I4540" t="str">
        <f>_xlfn.XLOOKUP(shipments[[#This Row],[SPID]],people[SPID],people[Sales_person],"NA",0)</f>
        <v>Jan Morforth</v>
      </c>
      <c r="J4540">
        <f>YEAR(shipments[[#This Row],[Shipdate]])</f>
        <v>2023</v>
      </c>
      <c r="K4540">
        <f>MONTH(shipments[[#This Row],[Shipdate]])</f>
        <v>4</v>
      </c>
      <c r="L4540" t="str">
        <f>TEXT(shipments[[#This Row],[Shipdate]],"mmmm")</f>
        <v>April</v>
      </c>
      <c r="M4540">
        <f>_xlfn.XLOOKUP(shipments[[#This Row],[PID]],products[PID],products[Cost_per_box],"NA",0)</f>
        <v>3.85</v>
      </c>
      <c r="N4540">
        <f>shipments[[#This Row],[Boxes]]*shipments[[#This Row],[Cost Per Box]]</f>
        <v>1609.3</v>
      </c>
      <c r="O4540">
        <f>shipments[[#This Row],[Sales Amount]]-shipments[[#This Row],[Total Cost]]</f>
        <v>1729.7</v>
      </c>
      <c r="P4540" s="9">
        <f>shipments[[#This Row],[Profit]]/shipments[[#This Row],[Sales Amount]]</f>
        <v>0.51802935010482176</v>
      </c>
    </row>
    <row r="4541" spans="1:16" x14ac:dyDescent="1">
      <c r="A4541" t="s">
        <v>4586</v>
      </c>
      <c r="B4541" t="s">
        <v>8052</v>
      </c>
      <c r="C4541" t="s">
        <v>8013</v>
      </c>
      <c r="D4541" t="s">
        <v>8032</v>
      </c>
      <c r="E4541" s="1">
        <v>45247</v>
      </c>
      <c r="F4541">
        <v>10046.25</v>
      </c>
      <c r="G4541">
        <v>1675</v>
      </c>
      <c r="H4541" t="s">
        <v>6</v>
      </c>
      <c r="I4541" t="str">
        <f>_xlfn.XLOOKUP(shipments[[#This Row],[SPID]],people[SPID],people[Sales_person],"NA",0)</f>
        <v>Jan Morforth</v>
      </c>
      <c r="J4541">
        <f>YEAR(shipments[[#This Row],[Shipdate]])</f>
        <v>2023</v>
      </c>
      <c r="K4541">
        <f>MONTH(shipments[[#This Row],[Shipdate]])</f>
        <v>11</v>
      </c>
      <c r="L4541" t="str">
        <f>TEXT(shipments[[#This Row],[Shipdate]],"mmmm")</f>
        <v>November</v>
      </c>
      <c r="M4541">
        <f>_xlfn.XLOOKUP(shipments[[#This Row],[PID]],products[PID],products[Cost_per_box],"NA",0)</f>
        <v>3.85</v>
      </c>
      <c r="N4541">
        <f>shipments[[#This Row],[Boxes]]*shipments[[#This Row],[Cost Per Box]]</f>
        <v>6448.75</v>
      </c>
      <c r="O4541">
        <f>shipments[[#This Row],[Sales Amount]]-shipments[[#This Row],[Total Cost]]</f>
        <v>3597.5</v>
      </c>
      <c r="P4541" s="9">
        <f>shipments[[#This Row],[Profit]]/shipments[[#This Row],[Sales Amount]]</f>
        <v>0.35809381610053503</v>
      </c>
    </row>
    <row r="4542" spans="1:16" x14ac:dyDescent="1">
      <c r="A4542" t="s">
        <v>4587</v>
      </c>
      <c r="B4542" t="s">
        <v>8052</v>
      </c>
      <c r="C4542" t="s">
        <v>8013</v>
      </c>
      <c r="D4542" t="s">
        <v>8032</v>
      </c>
      <c r="E4542" s="1">
        <v>45271</v>
      </c>
      <c r="F4542">
        <v>2832.75</v>
      </c>
      <c r="G4542">
        <v>405</v>
      </c>
      <c r="H4542" t="s">
        <v>6</v>
      </c>
      <c r="I4542" t="str">
        <f>_xlfn.XLOOKUP(shipments[[#This Row],[SPID]],people[SPID],people[Sales_person],"NA",0)</f>
        <v>Jan Morforth</v>
      </c>
      <c r="J4542">
        <f>YEAR(shipments[[#This Row],[Shipdate]])</f>
        <v>2023</v>
      </c>
      <c r="K4542">
        <f>MONTH(shipments[[#This Row],[Shipdate]])</f>
        <v>12</v>
      </c>
      <c r="L4542" t="str">
        <f>TEXT(shipments[[#This Row],[Shipdate]],"mmmm")</f>
        <v>December</v>
      </c>
      <c r="M4542">
        <f>_xlfn.XLOOKUP(shipments[[#This Row],[PID]],products[PID],products[Cost_per_box],"NA",0)</f>
        <v>3.85</v>
      </c>
      <c r="N4542">
        <f>shipments[[#This Row],[Boxes]]*shipments[[#This Row],[Cost Per Box]]</f>
        <v>1559.25</v>
      </c>
      <c r="O4542">
        <f>shipments[[#This Row],[Sales Amount]]-shipments[[#This Row],[Total Cost]]</f>
        <v>1273.5</v>
      </c>
      <c r="P4542" s="9">
        <f>shipments[[#This Row],[Profit]]/shipments[[#This Row],[Sales Amount]]</f>
        <v>0.4495631453534551</v>
      </c>
    </row>
    <row r="4543" spans="1:16" x14ac:dyDescent="1">
      <c r="A4543" t="s">
        <v>4588</v>
      </c>
      <c r="B4543" t="s">
        <v>8052</v>
      </c>
      <c r="C4543" t="s">
        <v>8014</v>
      </c>
      <c r="D4543" t="s">
        <v>8033</v>
      </c>
      <c r="E4543" s="1">
        <v>45058</v>
      </c>
      <c r="F4543">
        <v>3195</v>
      </c>
      <c r="G4543">
        <v>639</v>
      </c>
      <c r="H4543" t="s">
        <v>6</v>
      </c>
      <c r="I4543" t="str">
        <f>_xlfn.XLOOKUP(shipments[[#This Row],[SPID]],people[SPID],people[Sales_person],"NA",0)</f>
        <v>Jan Morforth</v>
      </c>
      <c r="J4543">
        <f>YEAR(shipments[[#This Row],[Shipdate]])</f>
        <v>2023</v>
      </c>
      <c r="K4543">
        <f>MONTH(shipments[[#This Row],[Shipdate]])</f>
        <v>5</v>
      </c>
      <c r="L4543" t="str">
        <f>TEXT(shipments[[#This Row],[Shipdate]],"mmmm")</f>
        <v>May</v>
      </c>
      <c r="M4543">
        <f>_xlfn.XLOOKUP(shipments[[#This Row],[PID]],products[PID],products[Cost_per_box],"NA",0)</f>
        <v>5.72</v>
      </c>
      <c r="N4543">
        <f>shipments[[#This Row],[Boxes]]*shipments[[#This Row],[Cost Per Box]]</f>
        <v>3655.08</v>
      </c>
      <c r="O4543">
        <f>shipments[[#This Row],[Sales Amount]]-shipments[[#This Row],[Total Cost]]</f>
        <v>-460.07999999999993</v>
      </c>
      <c r="P4543" s="9">
        <f>shipments[[#This Row],[Profit]]/shipments[[#This Row],[Sales Amount]]</f>
        <v>-0.14399999999999999</v>
      </c>
    </row>
    <row r="4544" spans="1:16" x14ac:dyDescent="1">
      <c r="A4544" t="s">
        <v>4589</v>
      </c>
      <c r="B4544" t="s">
        <v>8052</v>
      </c>
      <c r="C4544" t="s">
        <v>8014</v>
      </c>
      <c r="D4544" t="s">
        <v>8033</v>
      </c>
      <c r="E4544" s="1">
        <v>45470</v>
      </c>
      <c r="F4544">
        <v>1586.25</v>
      </c>
      <c r="G4544">
        <v>199</v>
      </c>
      <c r="H4544" t="s">
        <v>6</v>
      </c>
      <c r="I4544" t="str">
        <f>_xlfn.XLOOKUP(shipments[[#This Row],[SPID]],people[SPID],people[Sales_person],"NA",0)</f>
        <v>Jan Morforth</v>
      </c>
      <c r="J4544">
        <f>YEAR(shipments[[#This Row],[Shipdate]])</f>
        <v>2024</v>
      </c>
      <c r="K4544">
        <f>MONTH(shipments[[#This Row],[Shipdate]])</f>
        <v>6</v>
      </c>
      <c r="L4544" t="str">
        <f>TEXT(shipments[[#This Row],[Shipdate]],"mmmm")</f>
        <v>June</v>
      </c>
      <c r="M4544">
        <f>_xlfn.XLOOKUP(shipments[[#This Row],[PID]],products[PID],products[Cost_per_box],"NA",0)</f>
        <v>5.72</v>
      </c>
      <c r="N4544">
        <f>shipments[[#This Row],[Boxes]]*shipments[[#This Row],[Cost Per Box]]</f>
        <v>1138.28</v>
      </c>
      <c r="O4544">
        <f>shipments[[#This Row],[Sales Amount]]-shipments[[#This Row],[Total Cost]]</f>
        <v>447.97</v>
      </c>
      <c r="P4544" s="9">
        <f>shipments[[#This Row],[Profit]]/shipments[[#This Row],[Sales Amount]]</f>
        <v>0.28240819542947204</v>
      </c>
    </row>
    <row r="4545" spans="1:16" x14ac:dyDescent="1">
      <c r="A4545" t="s">
        <v>4590</v>
      </c>
      <c r="B4545" t="s">
        <v>8052</v>
      </c>
      <c r="C4545" t="s">
        <v>8014</v>
      </c>
      <c r="D4545" t="s">
        <v>8032</v>
      </c>
      <c r="E4545" s="1">
        <v>45540</v>
      </c>
      <c r="F4545">
        <v>290.25</v>
      </c>
      <c r="G4545">
        <v>42</v>
      </c>
      <c r="H4545" t="s">
        <v>25</v>
      </c>
      <c r="I4545" t="str">
        <f>_xlfn.XLOOKUP(shipments[[#This Row],[SPID]],people[SPID],people[Sales_person],"NA",0)</f>
        <v>Jan Morforth</v>
      </c>
      <c r="J4545">
        <f>YEAR(shipments[[#This Row],[Shipdate]])</f>
        <v>2024</v>
      </c>
      <c r="K4545">
        <f>MONTH(shipments[[#This Row],[Shipdate]])</f>
        <v>9</v>
      </c>
      <c r="L4545" t="str">
        <f>TEXT(shipments[[#This Row],[Shipdate]],"mmmm")</f>
        <v>September</v>
      </c>
      <c r="M4545">
        <f>_xlfn.XLOOKUP(shipments[[#This Row],[PID]],products[PID],products[Cost_per_box],"NA",0)</f>
        <v>5.72</v>
      </c>
      <c r="N4545">
        <f>shipments[[#This Row],[Boxes]]*shipments[[#This Row],[Cost Per Box]]</f>
        <v>240.23999999999998</v>
      </c>
      <c r="O4545">
        <f>shipments[[#This Row],[Sales Amount]]-shipments[[#This Row],[Total Cost]]</f>
        <v>50.010000000000019</v>
      </c>
      <c r="P4545" s="9">
        <f>shipments[[#This Row],[Profit]]/shipments[[#This Row],[Sales Amount]]</f>
        <v>0.17229974160206726</v>
      </c>
    </row>
    <row r="4546" spans="1:16" x14ac:dyDescent="1">
      <c r="A4546" t="s">
        <v>4591</v>
      </c>
      <c r="B4546" t="s">
        <v>8052</v>
      </c>
      <c r="C4546" t="s">
        <v>8014</v>
      </c>
      <c r="D4546" t="s">
        <v>8033</v>
      </c>
      <c r="E4546" s="1">
        <v>45117</v>
      </c>
      <c r="F4546">
        <v>2700</v>
      </c>
      <c r="G4546">
        <v>386</v>
      </c>
      <c r="H4546" t="s">
        <v>6</v>
      </c>
      <c r="I4546" t="str">
        <f>_xlfn.XLOOKUP(shipments[[#This Row],[SPID]],people[SPID],people[Sales_person],"NA",0)</f>
        <v>Jan Morforth</v>
      </c>
      <c r="J4546">
        <f>YEAR(shipments[[#This Row],[Shipdate]])</f>
        <v>2023</v>
      </c>
      <c r="K4546">
        <f>MONTH(shipments[[#This Row],[Shipdate]])</f>
        <v>7</v>
      </c>
      <c r="L4546" t="str">
        <f>TEXT(shipments[[#This Row],[Shipdate]],"mmmm")</f>
        <v>July</v>
      </c>
      <c r="M4546">
        <f>_xlfn.XLOOKUP(shipments[[#This Row],[PID]],products[PID],products[Cost_per_box],"NA",0)</f>
        <v>5.72</v>
      </c>
      <c r="N4546">
        <f>shipments[[#This Row],[Boxes]]*shipments[[#This Row],[Cost Per Box]]</f>
        <v>2207.92</v>
      </c>
      <c r="O4546">
        <f>shipments[[#This Row],[Sales Amount]]-shipments[[#This Row],[Total Cost]]</f>
        <v>492.07999999999993</v>
      </c>
      <c r="P4546" s="9">
        <f>shipments[[#This Row],[Profit]]/shipments[[#This Row],[Sales Amount]]</f>
        <v>0.18225185185185183</v>
      </c>
    </row>
    <row r="4547" spans="1:16" x14ac:dyDescent="1">
      <c r="A4547" t="s">
        <v>4592</v>
      </c>
      <c r="B4547" t="s">
        <v>8052</v>
      </c>
      <c r="C4547" t="s">
        <v>8016</v>
      </c>
      <c r="D4547" t="s">
        <v>8037</v>
      </c>
      <c r="E4547" s="1">
        <v>45217</v>
      </c>
      <c r="F4547">
        <v>6363</v>
      </c>
      <c r="G4547">
        <v>236</v>
      </c>
      <c r="H4547" t="s">
        <v>6</v>
      </c>
      <c r="I4547" t="str">
        <f>_xlfn.XLOOKUP(shipments[[#This Row],[SPID]],people[SPID],people[Sales_person],"NA",0)</f>
        <v>Jan Morforth</v>
      </c>
      <c r="J4547">
        <f>YEAR(shipments[[#This Row],[Shipdate]])</f>
        <v>2023</v>
      </c>
      <c r="K4547">
        <f>MONTH(shipments[[#This Row],[Shipdate]])</f>
        <v>10</v>
      </c>
      <c r="L4547" t="str">
        <f>TEXT(shipments[[#This Row],[Shipdate]],"mmmm")</f>
        <v>October</v>
      </c>
      <c r="M4547">
        <f>_xlfn.XLOOKUP(shipments[[#This Row],[PID]],products[PID],products[Cost_per_box],"NA",0)</f>
        <v>9.94</v>
      </c>
      <c r="N4547">
        <f>shipments[[#This Row],[Boxes]]*shipments[[#This Row],[Cost Per Box]]</f>
        <v>2345.8399999999997</v>
      </c>
      <c r="O4547">
        <f>shipments[[#This Row],[Sales Amount]]-shipments[[#This Row],[Total Cost]]</f>
        <v>4017.1600000000003</v>
      </c>
      <c r="P4547" s="9">
        <f>shipments[[#This Row],[Profit]]/shipments[[#This Row],[Sales Amount]]</f>
        <v>0.63133113311331135</v>
      </c>
    </row>
    <row r="4548" spans="1:16" x14ac:dyDescent="1">
      <c r="A4548" t="s">
        <v>4593</v>
      </c>
      <c r="B4548" t="s">
        <v>8052</v>
      </c>
      <c r="C4548" t="s">
        <v>8016</v>
      </c>
      <c r="D4548" t="s">
        <v>8037</v>
      </c>
      <c r="E4548" s="1">
        <v>45341</v>
      </c>
      <c r="F4548">
        <v>5310</v>
      </c>
      <c r="G4548">
        <v>213</v>
      </c>
      <c r="H4548" t="s">
        <v>6</v>
      </c>
      <c r="I4548" t="str">
        <f>_xlfn.XLOOKUP(shipments[[#This Row],[SPID]],people[SPID],people[Sales_person],"NA",0)</f>
        <v>Jan Morforth</v>
      </c>
      <c r="J4548">
        <f>YEAR(shipments[[#This Row],[Shipdate]])</f>
        <v>2024</v>
      </c>
      <c r="K4548">
        <f>MONTH(shipments[[#This Row],[Shipdate]])</f>
        <v>2</v>
      </c>
      <c r="L4548" t="str">
        <f>TEXT(shipments[[#This Row],[Shipdate]],"mmmm")</f>
        <v>February</v>
      </c>
      <c r="M4548">
        <f>_xlfn.XLOOKUP(shipments[[#This Row],[PID]],products[PID],products[Cost_per_box],"NA",0)</f>
        <v>9.94</v>
      </c>
      <c r="N4548">
        <f>shipments[[#This Row],[Boxes]]*shipments[[#This Row],[Cost Per Box]]</f>
        <v>2117.2199999999998</v>
      </c>
      <c r="O4548">
        <f>shipments[[#This Row],[Sales Amount]]-shipments[[#This Row],[Total Cost]]</f>
        <v>3192.78</v>
      </c>
      <c r="P4548" s="9">
        <f>shipments[[#This Row],[Profit]]/shipments[[#This Row],[Sales Amount]]</f>
        <v>0.60127683615819216</v>
      </c>
    </row>
    <row r="4549" spans="1:16" x14ac:dyDescent="1">
      <c r="A4549" t="s">
        <v>4594</v>
      </c>
      <c r="B4549" t="s">
        <v>8052</v>
      </c>
      <c r="C4549" t="s">
        <v>8017</v>
      </c>
      <c r="D4549" t="s">
        <v>8033</v>
      </c>
      <c r="E4549" s="1">
        <v>45258</v>
      </c>
      <c r="F4549">
        <v>4443.75</v>
      </c>
      <c r="G4549">
        <v>202</v>
      </c>
      <c r="H4549" t="s">
        <v>6</v>
      </c>
      <c r="I4549" t="str">
        <f>_xlfn.XLOOKUP(shipments[[#This Row],[SPID]],people[SPID],people[Sales_person],"NA",0)</f>
        <v>Jan Morforth</v>
      </c>
      <c r="J4549">
        <f>YEAR(shipments[[#This Row],[Shipdate]])</f>
        <v>2023</v>
      </c>
      <c r="K4549">
        <f>MONTH(shipments[[#This Row],[Shipdate]])</f>
        <v>11</v>
      </c>
      <c r="L4549" t="str">
        <f>TEXT(shipments[[#This Row],[Shipdate]],"mmmm")</f>
        <v>November</v>
      </c>
      <c r="M4549">
        <f>_xlfn.XLOOKUP(shipments[[#This Row],[PID]],products[PID],products[Cost_per_box],"NA",0)</f>
        <v>7.73</v>
      </c>
      <c r="N4549">
        <f>shipments[[#This Row],[Boxes]]*shipments[[#This Row],[Cost Per Box]]</f>
        <v>1561.46</v>
      </c>
      <c r="O4549">
        <f>shipments[[#This Row],[Sales Amount]]-shipments[[#This Row],[Total Cost]]</f>
        <v>2882.29</v>
      </c>
      <c r="P4549" s="9">
        <f>shipments[[#This Row],[Profit]]/shipments[[#This Row],[Sales Amount]]</f>
        <v>0.64861659634317859</v>
      </c>
    </row>
    <row r="4550" spans="1:16" x14ac:dyDescent="1">
      <c r="A4550" t="s">
        <v>4595</v>
      </c>
      <c r="B4550" t="s">
        <v>8052</v>
      </c>
      <c r="C4550" t="s">
        <v>8017</v>
      </c>
      <c r="D4550" t="s">
        <v>8036</v>
      </c>
      <c r="E4550" s="1">
        <v>44973</v>
      </c>
      <c r="F4550">
        <v>6545.25</v>
      </c>
      <c r="G4550">
        <v>345</v>
      </c>
      <c r="H4550" t="s">
        <v>6</v>
      </c>
      <c r="I4550" t="str">
        <f>_xlfn.XLOOKUP(shipments[[#This Row],[SPID]],people[SPID],people[Sales_person],"NA",0)</f>
        <v>Jan Morforth</v>
      </c>
      <c r="J4550">
        <f>YEAR(shipments[[#This Row],[Shipdate]])</f>
        <v>2023</v>
      </c>
      <c r="K4550">
        <f>MONTH(shipments[[#This Row],[Shipdate]])</f>
        <v>2</v>
      </c>
      <c r="L4550" t="str">
        <f>TEXT(shipments[[#This Row],[Shipdate]],"mmmm")</f>
        <v>February</v>
      </c>
      <c r="M4550">
        <f>_xlfn.XLOOKUP(shipments[[#This Row],[PID]],products[PID],products[Cost_per_box],"NA",0)</f>
        <v>7.73</v>
      </c>
      <c r="N4550">
        <f>shipments[[#This Row],[Boxes]]*shipments[[#This Row],[Cost Per Box]]</f>
        <v>2666.8500000000004</v>
      </c>
      <c r="O4550">
        <f>shipments[[#This Row],[Sales Amount]]-shipments[[#This Row],[Total Cost]]</f>
        <v>3878.3999999999996</v>
      </c>
      <c r="P4550" s="9">
        <f>shipments[[#This Row],[Profit]]/shipments[[#This Row],[Sales Amount]]</f>
        <v>0.59255185057866389</v>
      </c>
    </row>
    <row r="4551" spans="1:16" x14ac:dyDescent="1">
      <c r="A4551" t="s">
        <v>4596</v>
      </c>
      <c r="B4551" t="s">
        <v>8052</v>
      </c>
      <c r="C4551" t="s">
        <v>8017</v>
      </c>
      <c r="D4551" t="s">
        <v>8037</v>
      </c>
      <c r="E4551" s="1">
        <v>45491</v>
      </c>
      <c r="F4551">
        <v>6219</v>
      </c>
      <c r="G4551">
        <v>346</v>
      </c>
      <c r="H4551" t="s">
        <v>17</v>
      </c>
      <c r="I4551" t="str">
        <f>_xlfn.XLOOKUP(shipments[[#This Row],[SPID]],people[SPID],people[Sales_person],"NA",0)</f>
        <v>Jan Morforth</v>
      </c>
      <c r="J4551">
        <f>YEAR(shipments[[#This Row],[Shipdate]])</f>
        <v>2024</v>
      </c>
      <c r="K4551">
        <f>MONTH(shipments[[#This Row],[Shipdate]])</f>
        <v>7</v>
      </c>
      <c r="L4551" t="str">
        <f>TEXT(shipments[[#This Row],[Shipdate]],"mmmm")</f>
        <v>July</v>
      </c>
      <c r="M4551">
        <f>_xlfn.XLOOKUP(shipments[[#This Row],[PID]],products[PID],products[Cost_per_box],"NA",0)</f>
        <v>7.73</v>
      </c>
      <c r="N4551">
        <f>shipments[[#This Row],[Boxes]]*shipments[[#This Row],[Cost Per Box]]</f>
        <v>2674.58</v>
      </c>
      <c r="O4551">
        <f>shipments[[#This Row],[Sales Amount]]-shipments[[#This Row],[Total Cost]]</f>
        <v>3544.42</v>
      </c>
      <c r="P4551" s="9">
        <f>shipments[[#This Row],[Profit]]/shipments[[#This Row],[Sales Amount]]</f>
        <v>0.56993407300209042</v>
      </c>
    </row>
    <row r="4552" spans="1:16" x14ac:dyDescent="1">
      <c r="A4552" t="s">
        <v>4597</v>
      </c>
      <c r="B4552" t="s">
        <v>8052</v>
      </c>
      <c r="C4552" t="s">
        <v>8017</v>
      </c>
      <c r="D4552" t="s">
        <v>8033</v>
      </c>
      <c r="E4552" s="1">
        <v>44935</v>
      </c>
      <c r="F4552">
        <v>5305.5</v>
      </c>
      <c r="G4552">
        <v>280</v>
      </c>
      <c r="H4552" t="s">
        <v>6</v>
      </c>
      <c r="I4552" t="str">
        <f>_xlfn.XLOOKUP(shipments[[#This Row],[SPID]],people[SPID],people[Sales_person],"NA",0)</f>
        <v>Jan Morforth</v>
      </c>
      <c r="J4552">
        <f>YEAR(shipments[[#This Row],[Shipdate]])</f>
        <v>2023</v>
      </c>
      <c r="K4552">
        <f>MONTH(shipments[[#This Row],[Shipdate]])</f>
        <v>1</v>
      </c>
      <c r="L4552" t="str">
        <f>TEXT(shipments[[#This Row],[Shipdate]],"mmmm")</f>
        <v>January</v>
      </c>
      <c r="M4552">
        <f>_xlfn.XLOOKUP(shipments[[#This Row],[PID]],products[PID],products[Cost_per_box],"NA",0)</f>
        <v>7.73</v>
      </c>
      <c r="N4552">
        <f>shipments[[#This Row],[Boxes]]*shipments[[#This Row],[Cost Per Box]]</f>
        <v>2164.4</v>
      </c>
      <c r="O4552">
        <f>shipments[[#This Row],[Sales Amount]]-shipments[[#This Row],[Total Cost]]</f>
        <v>3141.1</v>
      </c>
      <c r="P4552" s="9">
        <f>shipments[[#This Row],[Profit]]/shipments[[#This Row],[Sales Amount]]</f>
        <v>0.59204599001036662</v>
      </c>
    </row>
    <row r="4553" spans="1:16" x14ac:dyDescent="1">
      <c r="A4553" t="s">
        <v>4598</v>
      </c>
      <c r="B4553" t="s">
        <v>8052</v>
      </c>
      <c r="C4553" t="s">
        <v>8019</v>
      </c>
      <c r="D4553" t="s">
        <v>8033</v>
      </c>
      <c r="E4553" s="1">
        <v>45132</v>
      </c>
      <c r="F4553">
        <v>8334</v>
      </c>
      <c r="G4553">
        <v>521</v>
      </c>
      <c r="H4553" t="s">
        <v>6</v>
      </c>
      <c r="I4553" t="str">
        <f>_xlfn.XLOOKUP(shipments[[#This Row],[SPID]],people[SPID],people[Sales_person],"NA",0)</f>
        <v>Jan Morforth</v>
      </c>
      <c r="J4553">
        <f>YEAR(shipments[[#This Row],[Shipdate]])</f>
        <v>2023</v>
      </c>
      <c r="K4553">
        <f>MONTH(shipments[[#This Row],[Shipdate]])</f>
        <v>7</v>
      </c>
      <c r="L4553" t="str">
        <f>TEXT(shipments[[#This Row],[Shipdate]],"mmmm")</f>
        <v>July</v>
      </c>
      <c r="M4553">
        <f>_xlfn.XLOOKUP(shipments[[#This Row],[PID]],products[PID],products[Cost_per_box],"NA",0)</f>
        <v>8.2200000000000006</v>
      </c>
      <c r="N4553">
        <f>shipments[[#This Row],[Boxes]]*shipments[[#This Row],[Cost Per Box]]</f>
        <v>4282.62</v>
      </c>
      <c r="O4553">
        <f>shipments[[#This Row],[Sales Amount]]-shipments[[#This Row],[Total Cost]]</f>
        <v>4051.38</v>
      </c>
      <c r="P4553" s="9">
        <f>shipments[[#This Row],[Profit]]/shipments[[#This Row],[Sales Amount]]</f>
        <v>0.48612670986321094</v>
      </c>
    </row>
    <row r="4554" spans="1:16" x14ac:dyDescent="1">
      <c r="A4554" t="s">
        <v>4599</v>
      </c>
      <c r="B4554" t="s">
        <v>8052</v>
      </c>
      <c r="C4554" t="s">
        <v>8019</v>
      </c>
      <c r="D4554" t="s">
        <v>8037</v>
      </c>
      <c r="E4554" s="1">
        <v>45252</v>
      </c>
      <c r="F4554">
        <v>1836</v>
      </c>
      <c r="G4554">
        <v>123</v>
      </c>
      <c r="H4554" t="s">
        <v>6</v>
      </c>
      <c r="I4554" t="str">
        <f>_xlfn.XLOOKUP(shipments[[#This Row],[SPID]],people[SPID],people[Sales_person],"NA",0)</f>
        <v>Jan Morforth</v>
      </c>
      <c r="J4554">
        <f>YEAR(shipments[[#This Row],[Shipdate]])</f>
        <v>2023</v>
      </c>
      <c r="K4554">
        <f>MONTH(shipments[[#This Row],[Shipdate]])</f>
        <v>11</v>
      </c>
      <c r="L4554" t="str">
        <f>TEXT(shipments[[#This Row],[Shipdate]],"mmmm")</f>
        <v>November</v>
      </c>
      <c r="M4554">
        <f>_xlfn.XLOOKUP(shipments[[#This Row],[PID]],products[PID],products[Cost_per_box],"NA",0)</f>
        <v>8.2200000000000006</v>
      </c>
      <c r="N4554">
        <f>shipments[[#This Row],[Boxes]]*shipments[[#This Row],[Cost Per Box]]</f>
        <v>1011.0600000000001</v>
      </c>
      <c r="O4554">
        <f>shipments[[#This Row],[Sales Amount]]-shipments[[#This Row],[Total Cost]]</f>
        <v>824.93999999999994</v>
      </c>
      <c r="P4554" s="9">
        <f>shipments[[#This Row],[Profit]]/shipments[[#This Row],[Sales Amount]]</f>
        <v>0.44931372549019605</v>
      </c>
    </row>
    <row r="4555" spans="1:16" x14ac:dyDescent="1">
      <c r="A4555" t="s">
        <v>4600</v>
      </c>
      <c r="B4555" t="s">
        <v>8052</v>
      </c>
      <c r="C4555" t="s">
        <v>8019</v>
      </c>
      <c r="D4555" t="s">
        <v>8034</v>
      </c>
      <c r="E4555" s="1">
        <v>45481</v>
      </c>
      <c r="F4555">
        <v>6358.5</v>
      </c>
      <c r="G4555">
        <v>398</v>
      </c>
      <c r="H4555" t="s">
        <v>17</v>
      </c>
      <c r="I4555" t="str">
        <f>_xlfn.XLOOKUP(shipments[[#This Row],[SPID]],people[SPID],people[Sales_person],"NA",0)</f>
        <v>Jan Morforth</v>
      </c>
      <c r="J4555">
        <f>YEAR(shipments[[#This Row],[Shipdate]])</f>
        <v>2024</v>
      </c>
      <c r="K4555">
        <f>MONTH(shipments[[#This Row],[Shipdate]])</f>
        <v>7</v>
      </c>
      <c r="L4555" t="str">
        <f>TEXT(shipments[[#This Row],[Shipdate]],"mmmm")</f>
        <v>July</v>
      </c>
      <c r="M4555">
        <f>_xlfn.XLOOKUP(shipments[[#This Row],[PID]],products[PID],products[Cost_per_box],"NA",0)</f>
        <v>8.2200000000000006</v>
      </c>
      <c r="N4555">
        <f>shipments[[#This Row],[Boxes]]*shipments[[#This Row],[Cost Per Box]]</f>
        <v>3271.5600000000004</v>
      </c>
      <c r="O4555">
        <f>shipments[[#This Row],[Sales Amount]]-shipments[[#This Row],[Total Cost]]</f>
        <v>3086.9399999999996</v>
      </c>
      <c r="P4555" s="9">
        <f>shipments[[#This Row],[Profit]]/shipments[[#This Row],[Sales Amount]]</f>
        <v>0.48548242510025941</v>
      </c>
    </row>
    <row r="4556" spans="1:16" x14ac:dyDescent="1">
      <c r="A4556" t="s">
        <v>4601</v>
      </c>
      <c r="B4556" t="s">
        <v>8052</v>
      </c>
      <c r="C4556" t="s">
        <v>8019</v>
      </c>
      <c r="D4556" t="s">
        <v>8032</v>
      </c>
      <c r="E4556" s="1">
        <v>44967</v>
      </c>
      <c r="F4556">
        <v>1062</v>
      </c>
      <c r="G4556">
        <v>67</v>
      </c>
      <c r="H4556" t="s">
        <v>6</v>
      </c>
      <c r="I4556" t="str">
        <f>_xlfn.XLOOKUP(shipments[[#This Row],[SPID]],people[SPID],people[Sales_person],"NA",0)</f>
        <v>Jan Morforth</v>
      </c>
      <c r="J4556">
        <f>YEAR(shipments[[#This Row],[Shipdate]])</f>
        <v>2023</v>
      </c>
      <c r="K4556">
        <f>MONTH(shipments[[#This Row],[Shipdate]])</f>
        <v>2</v>
      </c>
      <c r="L4556" t="str">
        <f>TEXT(shipments[[#This Row],[Shipdate]],"mmmm")</f>
        <v>February</v>
      </c>
      <c r="M4556">
        <f>_xlfn.XLOOKUP(shipments[[#This Row],[PID]],products[PID],products[Cost_per_box],"NA",0)</f>
        <v>8.2200000000000006</v>
      </c>
      <c r="N4556">
        <f>shipments[[#This Row],[Boxes]]*shipments[[#This Row],[Cost Per Box]]</f>
        <v>550.74</v>
      </c>
      <c r="O4556">
        <f>shipments[[#This Row],[Sales Amount]]-shipments[[#This Row],[Total Cost]]</f>
        <v>511.26</v>
      </c>
      <c r="P4556" s="9">
        <f>shipments[[#This Row],[Profit]]/shipments[[#This Row],[Sales Amount]]</f>
        <v>0.48141242937853107</v>
      </c>
    </row>
    <row r="4557" spans="1:16" x14ac:dyDescent="1">
      <c r="A4557" t="s">
        <v>4602</v>
      </c>
      <c r="B4557" t="s">
        <v>8052</v>
      </c>
      <c r="C4557" t="s">
        <v>8020</v>
      </c>
      <c r="D4557" t="s">
        <v>8032</v>
      </c>
      <c r="E4557" s="1">
        <v>45483</v>
      </c>
      <c r="F4557">
        <v>7913.25</v>
      </c>
      <c r="G4557">
        <v>466</v>
      </c>
      <c r="H4557" t="s">
        <v>17</v>
      </c>
      <c r="I4557" t="str">
        <f>_xlfn.XLOOKUP(shipments[[#This Row],[SPID]],people[SPID],people[Sales_person],"NA",0)</f>
        <v>Jan Morforth</v>
      </c>
      <c r="J4557">
        <f>YEAR(shipments[[#This Row],[Shipdate]])</f>
        <v>2024</v>
      </c>
      <c r="K4557">
        <f>MONTH(shipments[[#This Row],[Shipdate]])</f>
        <v>7</v>
      </c>
      <c r="L4557" t="str">
        <f>TEXT(shipments[[#This Row],[Shipdate]],"mmmm")</f>
        <v>July</v>
      </c>
      <c r="M4557">
        <f>_xlfn.XLOOKUP(shipments[[#This Row],[PID]],products[PID],products[Cost_per_box],"NA",0)</f>
        <v>10.23</v>
      </c>
      <c r="N4557">
        <f>shipments[[#This Row],[Boxes]]*shipments[[#This Row],[Cost Per Box]]</f>
        <v>4767.18</v>
      </c>
      <c r="O4557">
        <f>shipments[[#This Row],[Sales Amount]]-shipments[[#This Row],[Total Cost]]</f>
        <v>3146.0699999999997</v>
      </c>
      <c r="P4557" s="9">
        <f>shipments[[#This Row],[Profit]]/shipments[[#This Row],[Sales Amount]]</f>
        <v>0.39756989858781155</v>
      </c>
    </row>
    <row r="4558" spans="1:16" x14ac:dyDescent="1">
      <c r="A4558" t="s">
        <v>4603</v>
      </c>
      <c r="B4558" t="s">
        <v>8052</v>
      </c>
      <c r="C4558" t="s">
        <v>8021</v>
      </c>
      <c r="D4558" t="s">
        <v>8033</v>
      </c>
      <c r="E4558" s="1">
        <v>45313</v>
      </c>
      <c r="F4558">
        <v>2853</v>
      </c>
      <c r="G4558">
        <v>191</v>
      </c>
      <c r="H4558" t="s">
        <v>6</v>
      </c>
      <c r="I4558" t="str">
        <f>_xlfn.XLOOKUP(shipments[[#This Row],[SPID]],people[SPID],people[Sales_person],"NA",0)</f>
        <v>Jan Morforth</v>
      </c>
      <c r="J4558">
        <f>YEAR(shipments[[#This Row],[Shipdate]])</f>
        <v>2024</v>
      </c>
      <c r="K4558">
        <f>MONTH(shipments[[#This Row],[Shipdate]])</f>
        <v>1</v>
      </c>
      <c r="L4558" t="str">
        <f>TEXT(shipments[[#This Row],[Shipdate]],"mmmm")</f>
        <v>January</v>
      </c>
      <c r="M4558">
        <f>_xlfn.XLOOKUP(shipments[[#This Row],[PID]],products[PID],products[Cost_per_box],"NA",0)</f>
        <v>4.74</v>
      </c>
      <c r="N4558">
        <f>shipments[[#This Row],[Boxes]]*shipments[[#This Row],[Cost Per Box]]</f>
        <v>905.34</v>
      </c>
      <c r="O4558">
        <f>shipments[[#This Row],[Sales Amount]]-shipments[[#This Row],[Total Cost]]</f>
        <v>1947.6599999999999</v>
      </c>
      <c r="P4558" s="9">
        <f>shipments[[#This Row],[Profit]]/shipments[[#This Row],[Sales Amount]]</f>
        <v>0.68267087276550997</v>
      </c>
    </row>
    <row r="4559" spans="1:16" x14ac:dyDescent="1">
      <c r="A4559" t="s">
        <v>4604</v>
      </c>
      <c r="B4559" t="s">
        <v>8052</v>
      </c>
      <c r="C4559" t="s">
        <v>8021</v>
      </c>
      <c r="D4559" t="s">
        <v>8032</v>
      </c>
      <c r="E4559" s="1">
        <v>44958</v>
      </c>
      <c r="F4559">
        <v>9389.25</v>
      </c>
      <c r="G4559">
        <v>587</v>
      </c>
      <c r="H4559" t="s">
        <v>6</v>
      </c>
      <c r="I4559" t="str">
        <f>_xlfn.XLOOKUP(shipments[[#This Row],[SPID]],people[SPID],people[Sales_person],"NA",0)</f>
        <v>Jan Morforth</v>
      </c>
      <c r="J4559">
        <f>YEAR(shipments[[#This Row],[Shipdate]])</f>
        <v>2023</v>
      </c>
      <c r="K4559">
        <f>MONTH(shipments[[#This Row],[Shipdate]])</f>
        <v>2</v>
      </c>
      <c r="L4559" t="str">
        <f>TEXT(shipments[[#This Row],[Shipdate]],"mmmm")</f>
        <v>February</v>
      </c>
      <c r="M4559">
        <f>_xlfn.XLOOKUP(shipments[[#This Row],[PID]],products[PID],products[Cost_per_box],"NA",0)</f>
        <v>4.74</v>
      </c>
      <c r="N4559">
        <f>shipments[[#This Row],[Boxes]]*shipments[[#This Row],[Cost Per Box]]</f>
        <v>2782.38</v>
      </c>
      <c r="O4559">
        <f>shipments[[#This Row],[Sales Amount]]-shipments[[#This Row],[Total Cost]]</f>
        <v>6606.87</v>
      </c>
      <c r="P4559" s="9">
        <f>shipments[[#This Row],[Profit]]/shipments[[#This Row],[Sales Amount]]</f>
        <v>0.70366323188753099</v>
      </c>
    </row>
    <row r="4560" spans="1:16" x14ac:dyDescent="1">
      <c r="A4560" t="s">
        <v>4605</v>
      </c>
      <c r="B4560" t="s">
        <v>8052</v>
      </c>
      <c r="C4560" t="s">
        <v>8021</v>
      </c>
      <c r="D4560" t="s">
        <v>8037</v>
      </c>
      <c r="E4560" s="1">
        <v>45216</v>
      </c>
      <c r="F4560">
        <v>9060.75</v>
      </c>
      <c r="G4560">
        <v>648</v>
      </c>
      <c r="H4560" t="s">
        <v>6</v>
      </c>
      <c r="I4560" t="str">
        <f>_xlfn.XLOOKUP(shipments[[#This Row],[SPID]],people[SPID],people[Sales_person],"NA",0)</f>
        <v>Jan Morforth</v>
      </c>
      <c r="J4560">
        <f>YEAR(shipments[[#This Row],[Shipdate]])</f>
        <v>2023</v>
      </c>
      <c r="K4560">
        <f>MONTH(shipments[[#This Row],[Shipdate]])</f>
        <v>10</v>
      </c>
      <c r="L4560" t="str">
        <f>TEXT(shipments[[#This Row],[Shipdate]],"mmmm")</f>
        <v>October</v>
      </c>
      <c r="M4560">
        <f>_xlfn.XLOOKUP(shipments[[#This Row],[PID]],products[PID],products[Cost_per_box],"NA",0)</f>
        <v>4.74</v>
      </c>
      <c r="N4560">
        <f>shipments[[#This Row],[Boxes]]*shipments[[#This Row],[Cost Per Box]]</f>
        <v>3071.52</v>
      </c>
      <c r="O4560">
        <f>shipments[[#This Row],[Sales Amount]]-shipments[[#This Row],[Total Cost]]</f>
        <v>5989.23</v>
      </c>
      <c r="P4560" s="9">
        <f>shipments[[#This Row],[Profit]]/shipments[[#This Row],[Sales Amount]]</f>
        <v>0.66100819468587035</v>
      </c>
    </row>
    <row r="4561" spans="1:16" x14ac:dyDescent="1">
      <c r="A4561" t="s">
        <v>4606</v>
      </c>
      <c r="B4561" t="s">
        <v>8052</v>
      </c>
      <c r="C4561" t="s">
        <v>8021</v>
      </c>
      <c r="D4561" t="s">
        <v>8036</v>
      </c>
      <c r="E4561" s="1">
        <v>45272</v>
      </c>
      <c r="F4561">
        <v>8775</v>
      </c>
      <c r="G4561">
        <v>627</v>
      </c>
      <c r="H4561" t="s">
        <v>6</v>
      </c>
      <c r="I4561" t="str">
        <f>_xlfn.XLOOKUP(shipments[[#This Row],[SPID]],people[SPID],people[Sales_person],"NA",0)</f>
        <v>Jan Morforth</v>
      </c>
      <c r="J4561">
        <f>YEAR(shipments[[#This Row],[Shipdate]])</f>
        <v>2023</v>
      </c>
      <c r="K4561">
        <f>MONTH(shipments[[#This Row],[Shipdate]])</f>
        <v>12</v>
      </c>
      <c r="L4561" t="str">
        <f>TEXT(shipments[[#This Row],[Shipdate]],"mmmm")</f>
        <v>December</v>
      </c>
      <c r="M4561">
        <f>_xlfn.XLOOKUP(shipments[[#This Row],[PID]],products[PID],products[Cost_per_box],"NA",0)</f>
        <v>4.74</v>
      </c>
      <c r="N4561">
        <f>shipments[[#This Row],[Boxes]]*shipments[[#This Row],[Cost Per Box]]</f>
        <v>2971.98</v>
      </c>
      <c r="O4561">
        <f>shipments[[#This Row],[Sales Amount]]-shipments[[#This Row],[Total Cost]]</f>
        <v>5803.02</v>
      </c>
      <c r="P4561" s="9">
        <f>shipments[[#This Row],[Profit]]/shipments[[#This Row],[Sales Amount]]</f>
        <v>0.66131282051282059</v>
      </c>
    </row>
    <row r="4562" spans="1:16" x14ac:dyDescent="1">
      <c r="A4562" t="s">
        <v>4607</v>
      </c>
      <c r="B4562" t="s">
        <v>8052</v>
      </c>
      <c r="C4562" t="s">
        <v>8021</v>
      </c>
      <c r="D4562" t="s">
        <v>8037</v>
      </c>
      <c r="E4562" s="1">
        <v>45338</v>
      </c>
      <c r="F4562">
        <v>10032.75</v>
      </c>
      <c r="G4562">
        <v>591</v>
      </c>
      <c r="H4562" t="s">
        <v>6</v>
      </c>
      <c r="I4562" t="str">
        <f>_xlfn.XLOOKUP(shipments[[#This Row],[SPID]],people[SPID],people[Sales_person],"NA",0)</f>
        <v>Jan Morforth</v>
      </c>
      <c r="J4562">
        <f>YEAR(shipments[[#This Row],[Shipdate]])</f>
        <v>2024</v>
      </c>
      <c r="K4562">
        <f>MONTH(shipments[[#This Row],[Shipdate]])</f>
        <v>2</v>
      </c>
      <c r="L4562" t="str">
        <f>TEXT(shipments[[#This Row],[Shipdate]],"mmmm")</f>
        <v>February</v>
      </c>
      <c r="M4562">
        <f>_xlfn.XLOOKUP(shipments[[#This Row],[PID]],products[PID],products[Cost_per_box],"NA",0)</f>
        <v>4.74</v>
      </c>
      <c r="N4562">
        <f>shipments[[#This Row],[Boxes]]*shipments[[#This Row],[Cost Per Box]]</f>
        <v>2801.34</v>
      </c>
      <c r="O4562">
        <f>shipments[[#This Row],[Sales Amount]]-shipments[[#This Row],[Total Cost]]</f>
        <v>7231.41</v>
      </c>
      <c r="P4562" s="9">
        <f>shipments[[#This Row],[Profit]]/shipments[[#This Row],[Sales Amount]]</f>
        <v>0.72078044404575015</v>
      </c>
    </row>
    <row r="4563" spans="1:16" x14ac:dyDescent="1">
      <c r="A4563" t="s">
        <v>4608</v>
      </c>
      <c r="B4563" t="s">
        <v>8052</v>
      </c>
      <c r="C4563" t="s">
        <v>8022</v>
      </c>
      <c r="D4563" t="s">
        <v>8036</v>
      </c>
      <c r="E4563" s="1">
        <v>45134</v>
      </c>
      <c r="F4563">
        <v>12888</v>
      </c>
      <c r="G4563">
        <v>1432</v>
      </c>
      <c r="H4563" t="s">
        <v>6</v>
      </c>
      <c r="I4563" t="str">
        <f>_xlfn.XLOOKUP(shipments[[#This Row],[SPID]],people[SPID],people[Sales_person],"NA",0)</f>
        <v>Jan Morforth</v>
      </c>
      <c r="J4563">
        <f>YEAR(shipments[[#This Row],[Shipdate]])</f>
        <v>2023</v>
      </c>
      <c r="K4563">
        <f>MONTH(shipments[[#This Row],[Shipdate]])</f>
        <v>7</v>
      </c>
      <c r="L4563" t="str">
        <f>TEXT(shipments[[#This Row],[Shipdate]],"mmmm")</f>
        <v>July</v>
      </c>
      <c r="M4563">
        <f>_xlfn.XLOOKUP(shipments[[#This Row],[PID]],products[PID],products[Cost_per_box],"NA",0)</f>
        <v>10.51</v>
      </c>
      <c r="N4563">
        <f>shipments[[#This Row],[Boxes]]*shipments[[#This Row],[Cost Per Box]]</f>
        <v>15050.32</v>
      </c>
      <c r="O4563">
        <f>shipments[[#This Row],[Sales Amount]]-shipments[[#This Row],[Total Cost]]</f>
        <v>-2162.3199999999997</v>
      </c>
      <c r="P4563" s="9">
        <f>shipments[[#This Row],[Profit]]/shipments[[#This Row],[Sales Amount]]</f>
        <v>-0.16777777777777775</v>
      </c>
    </row>
    <row r="4564" spans="1:16" x14ac:dyDescent="1">
      <c r="A4564" t="s">
        <v>4609</v>
      </c>
      <c r="B4564" t="s">
        <v>8052</v>
      </c>
      <c r="C4564" t="s">
        <v>8022</v>
      </c>
      <c r="D4564" t="s">
        <v>8037</v>
      </c>
      <c r="E4564" s="1">
        <v>45513</v>
      </c>
      <c r="F4564">
        <v>5460.75</v>
      </c>
      <c r="G4564">
        <v>683</v>
      </c>
      <c r="H4564" t="s">
        <v>17</v>
      </c>
      <c r="I4564" t="str">
        <f>_xlfn.XLOOKUP(shipments[[#This Row],[SPID]],people[SPID],people[Sales_person],"NA",0)</f>
        <v>Jan Morforth</v>
      </c>
      <c r="J4564">
        <f>YEAR(shipments[[#This Row],[Shipdate]])</f>
        <v>2024</v>
      </c>
      <c r="K4564">
        <f>MONTH(shipments[[#This Row],[Shipdate]])</f>
        <v>8</v>
      </c>
      <c r="L4564" t="str">
        <f>TEXT(shipments[[#This Row],[Shipdate]],"mmmm")</f>
        <v>August</v>
      </c>
      <c r="M4564">
        <f>_xlfn.XLOOKUP(shipments[[#This Row],[PID]],products[PID],products[Cost_per_box],"NA",0)</f>
        <v>10.51</v>
      </c>
      <c r="N4564">
        <f>shipments[[#This Row],[Boxes]]*shipments[[#This Row],[Cost Per Box]]</f>
        <v>7178.33</v>
      </c>
      <c r="O4564">
        <f>shipments[[#This Row],[Sales Amount]]-shipments[[#This Row],[Total Cost]]</f>
        <v>-1717.58</v>
      </c>
      <c r="P4564" s="9">
        <f>shipments[[#This Row],[Profit]]/shipments[[#This Row],[Sales Amount]]</f>
        <v>-0.31453188664560727</v>
      </c>
    </row>
    <row r="4565" spans="1:16" x14ac:dyDescent="1">
      <c r="A4565" t="s">
        <v>4610</v>
      </c>
      <c r="B4565" t="s">
        <v>8052</v>
      </c>
      <c r="C4565" t="s">
        <v>8022</v>
      </c>
      <c r="D4565" t="s">
        <v>8033</v>
      </c>
      <c r="E4565" s="1">
        <v>45503</v>
      </c>
      <c r="F4565">
        <v>3746.25</v>
      </c>
      <c r="G4565">
        <v>469</v>
      </c>
      <c r="H4565" t="s">
        <v>17</v>
      </c>
      <c r="I4565" t="str">
        <f>_xlfn.XLOOKUP(shipments[[#This Row],[SPID]],people[SPID],people[Sales_person],"NA",0)</f>
        <v>Jan Morforth</v>
      </c>
      <c r="J4565">
        <f>YEAR(shipments[[#This Row],[Shipdate]])</f>
        <v>2024</v>
      </c>
      <c r="K4565">
        <f>MONTH(shipments[[#This Row],[Shipdate]])</f>
        <v>7</v>
      </c>
      <c r="L4565" t="str">
        <f>TEXT(shipments[[#This Row],[Shipdate]],"mmmm")</f>
        <v>July</v>
      </c>
      <c r="M4565">
        <f>_xlfn.XLOOKUP(shipments[[#This Row],[PID]],products[PID],products[Cost_per_box],"NA",0)</f>
        <v>10.51</v>
      </c>
      <c r="N4565">
        <f>shipments[[#This Row],[Boxes]]*shipments[[#This Row],[Cost Per Box]]</f>
        <v>4929.1899999999996</v>
      </c>
      <c r="O4565">
        <f>shipments[[#This Row],[Sales Amount]]-shipments[[#This Row],[Total Cost]]</f>
        <v>-1182.9399999999996</v>
      </c>
      <c r="P4565" s="9">
        <f>shipments[[#This Row],[Profit]]/shipments[[#This Row],[Sales Amount]]</f>
        <v>-0.31576643309976632</v>
      </c>
    </row>
    <row r="4566" spans="1:16" x14ac:dyDescent="1">
      <c r="A4566" t="s">
        <v>4611</v>
      </c>
      <c r="B4566" t="s">
        <v>8052</v>
      </c>
      <c r="C4566" t="s">
        <v>8022</v>
      </c>
      <c r="D4566" t="s">
        <v>8037</v>
      </c>
      <c r="E4566" s="1">
        <v>45523</v>
      </c>
      <c r="F4566">
        <v>2632.5</v>
      </c>
      <c r="G4566">
        <v>264</v>
      </c>
      <c r="H4566" t="s">
        <v>17</v>
      </c>
      <c r="I4566" t="str">
        <f>_xlfn.XLOOKUP(shipments[[#This Row],[SPID]],people[SPID],people[Sales_person],"NA",0)</f>
        <v>Jan Morforth</v>
      </c>
      <c r="J4566">
        <f>YEAR(shipments[[#This Row],[Shipdate]])</f>
        <v>2024</v>
      </c>
      <c r="K4566">
        <f>MONTH(shipments[[#This Row],[Shipdate]])</f>
        <v>8</v>
      </c>
      <c r="L4566" t="str">
        <f>TEXT(shipments[[#This Row],[Shipdate]],"mmmm")</f>
        <v>August</v>
      </c>
      <c r="M4566">
        <f>_xlfn.XLOOKUP(shipments[[#This Row],[PID]],products[PID],products[Cost_per_box],"NA",0)</f>
        <v>10.51</v>
      </c>
      <c r="N4566">
        <f>shipments[[#This Row],[Boxes]]*shipments[[#This Row],[Cost Per Box]]</f>
        <v>2774.64</v>
      </c>
      <c r="O4566">
        <f>shipments[[#This Row],[Sales Amount]]-shipments[[#This Row],[Total Cost]]</f>
        <v>-142.13999999999987</v>
      </c>
      <c r="P4566" s="9">
        <f>shipments[[#This Row],[Profit]]/shipments[[#This Row],[Sales Amount]]</f>
        <v>-5.3994301994301948E-2</v>
      </c>
    </row>
    <row r="4567" spans="1:16" x14ac:dyDescent="1">
      <c r="A4567" t="s">
        <v>4612</v>
      </c>
      <c r="B4567" t="s">
        <v>8052</v>
      </c>
      <c r="C4567" t="s">
        <v>8022</v>
      </c>
      <c r="D4567" t="s">
        <v>8035</v>
      </c>
      <c r="E4567" s="1">
        <v>45092</v>
      </c>
      <c r="F4567">
        <v>13191.75</v>
      </c>
      <c r="G4567">
        <v>1649</v>
      </c>
      <c r="H4567" t="s">
        <v>6</v>
      </c>
      <c r="I4567" t="str">
        <f>_xlfn.XLOOKUP(shipments[[#This Row],[SPID]],people[SPID],people[Sales_person],"NA",0)</f>
        <v>Jan Morforth</v>
      </c>
      <c r="J4567">
        <f>YEAR(shipments[[#This Row],[Shipdate]])</f>
        <v>2023</v>
      </c>
      <c r="K4567">
        <f>MONTH(shipments[[#This Row],[Shipdate]])</f>
        <v>6</v>
      </c>
      <c r="L4567" t="str">
        <f>TEXT(shipments[[#This Row],[Shipdate]],"mmmm")</f>
        <v>June</v>
      </c>
      <c r="M4567">
        <f>_xlfn.XLOOKUP(shipments[[#This Row],[PID]],products[PID],products[Cost_per_box],"NA",0)</f>
        <v>10.51</v>
      </c>
      <c r="N4567">
        <f>shipments[[#This Row],[Boxes]]*shipments[[#This Row],[Cost Per Box]]</f>
        <v>17330.989999999998</v>
      </c>
      <c r="O4567">
        <f>shipments[[#This Row],[Sales Amount]]-shipments[[#This Row],[Total Cost]]</f>
        <v>-4139.239999999998</v>
      </c>
      <c r="P4567" s="9">
        <f>shipments[[#This Row],[Profit]]/shipments[[#This Row],[Sales Amount]]</f>
        <v>-0.31377489718953117</v>
      </c>
    </row>
    <row r="4568" spans="1:16" x14ac:dyDescent="1">
      <c r="A4568" t="s">
        <v>4613</v>
      </c>
      <c r="B4568" t="s">
        <v>8052</v>
      </c>
      <c r="C4568" t="s">
        <v>8022</v>
      </c>
      <c r="D4568" t="s">
        <v>8037</v>
      </c>
      <c r="E4568" s="1">
        <v>45203</v>
      </c>
      <c r="F4568">
        <v>2718</v>
      </c>
      <c r="G4568">
        <v>340</v>
      </c>
      <c r="H4568" t="s">
        <v>6</v>
      </c>
      <c r="I4568" t="str">
        <f>_xlfn.XLOOKUP(shipments[[#This Row],[SPID]],people[SPID],people[Sales_person],"NA",0)</f>
        <v>Jan Morforth</v>
      </c>
      <c r="J4568">
        <f>YEAR(shipments[[#This Row],[Shipdate]])</f>
        <v>2023</v>
      </c>
      <c r="K4568">
        <f>MONTH(shipments[[#This Row],[Shipdate]])</f>
        <v>10</v>
      </c>
      <c r="L4568" t="str">
        <f>TEXT(shipments[[#This Row],[Shipdate]],"mmmm")</f>
        <v>October</v>
      </c>
      <c r="M4568">
        <f>_xlfn.XLOOKUP(shipments[[#This Row],[PID]],products[PID],products[Cost_per_box],"NA",0)</f>
        <v>10.51</v>
      </c>
      <c r="N4568">
        <f>shipments[[#This Row],[Boxes]]*shipments[[#This Row],[Cost Per Box]]</f>
        <v>3573.4</v>
      </c>
      <c r="O4568">
        <f>shipments[[#This Row],[Sales Amount]]-shipments[[#This Row],[Total Cost]]</f>
        <v>-855.40000000000009</v>
      </c>
      <c r="P4568" s="9">
        <f>shipments[[#This Row],[Profit]]/shipments[[#This Row],[Sales Amount]]</f>
        <v>-0.31471670345842534</v>
      </c>
    </row>
    <row r="4569" spans="1:16" x14ac:dyDescent="1">
      <c r="A4569" t="s">
        <v>4614</v>
      </c>
      <c r="B4569" t="s">
        <v>8052</v>
      </c>
      <c r="C4569" t="s">
        <v>8025</v>
      </c>
      <c r="D4569" t="s">
        <v>8032</v>
      </c>
      <c r="E4569" s="1">
        <v>45182</v>
      </c>
      <c r="F4569">
        <v>4576.5</v>
      </c>
      <c r="G4569">
        <v>255</v>
      </c>
      <c r="H4569" t="s">
        <v>6</v>
      </c>
      <c r="I4569" t="str">
        <f>_xlfn.XLOOKUP(shipments[[#This Row],[SPID]],people[SPID],people[Sales_person],"NA",0)</f>
        <v>Jan Morforth</v>
      </c>
      <c r="J4569">
        <f>YEAR(shipments[[#This Row],[Shipdate]])</f>
        <v>2023</v>
      </c>
      <c r="K4569">
        <f>MONTH(shipments[[#This Row],[Shipdate]])</f>
        <v>9</v>
      </c>
      <c r="L4569" t="str">
        <f>TEXT(shipments[[#This Row],[Shipdate]],"mmmm")</f>
        <v>September</v>
      </c>
      <c r="M4569">
        <f>_xlfn.XLOOKUP(shipments[[#This Row],[PID]],products[PID],products[Cost_per_box],"NA",0)</f>
        <v>9.57</v>
      </c>
      <c r="N4569">
        <f>shipments[[#This Row],[Boxes]]*shipments[[#This Row],[Cost Per Box]]</f>
        <v>2440.35</v>
      </c>
      <c r="O4569">
        <f>shipments[[#This Row],[Sales Amount]]-shipments[[#This Row],[Total Cost]]</f>
        <v>2136.15</v>
      </c>
      <c r="P4569" s="9">
        <f>shipments[[#This Row],[Profit]]/shipments[[#This Row],[Sales Amount]]</f>
        <v>0.46676499508357916</v>
      </c>
    </row>
    <row r="4570" spans="1:16" x14ac:dyDescent="1">
      <c r="A4570" t="s">
        <v>4615</v>
      </c>
      <c r="B4570" t="s">
        <v>8052</v>
      </c>
      <c r="C4570" t="s">
        <v>8025</v>
      </c>
      <c r="D4570" t="s">
        <v>8033</v>
      </c>
      <c r="E4570" s="1">
        <v>45225</v>
      </c>
      <c r="F4570">
        <v>3834</v>
      </c>
      <c r="G4570">
        <v>240</v>
      </c>
      <c r="H4570" t="s">
        <v>6</v>
      </c>
      <c r="I4570" t="str">
        <f>_xlfn.XLOOKUP(shipments[[#This Row],[SPID]],people[SPID],people[Sales_person],"NA",0)</f>
        <v>Jan Morforth</v>
      </c>
      <c r="J4570">
        <f>YEAR(shipments[[#This Row],[Shipdate]])</f>
        <v>2023</v>
      </c>
      <c r="K4570">
        <f>MONTH(shipments[[#This Row],[Shipdate]])</f>
        <v>10</v>
      </c>
      <c r="L4570" t="str">
        <f>TEXT(shipments[[#This Row],[Shipdate]],"mmmm")</f>
        <v>October</v>
      </c>
      <c r="M4570">
        <f>_xlfn.XLOOKUP(shipments[[#This Row],[PID]],products[PID],products[Cost_per_box],"NA",0)</f>
        <v>9.57</v>
      </c>
      <c r="N4570">
        <f>shipments[[#This Row],[Boxes]]*shipments[[#This Row],[Cost Per Box]]</f>
        <v>2296.8000000000002</v>
      </c>
      <c r="O4570">
        <f>shipments[[#This Row],[Sales Amount]]-shipments[[#This Row],[Total Cost]]</f>
        <v>1537.1999999999998</v>
      </c>
      <c r="P4570" s="9">
        <f>shipments[[#This Row],[Profit]]/shipments[[#This Row],[Sales Amount]]</f>
        <v>0.40093896713615018</v>
      </c>
    </row>
    <row r="4571" spans="1:16" x14ac:dyDescent="1">
      <c r="A4571" t="s">
        <v>4616</v>
      </c>
      <c r="B4571" t="s">
        <v>8052</v>
      </c>
      <c r="C4571" t="s">
        <v>8026</v>
      </c>
      <c r="D4571" t="s">
        <v>8036</v>
      </c>
      <c r="E4571" s="1">
        <v>45341</v>
      </c>
      <c r="F4571">
        <v>3557.25</v>
      </c>
      <c r="G4571">
        <v>324</v>
      </c>
      <c r="H4571" t="s">
        <v>6</v>
      </c>
      <c r="I4571" t="str">
        <f>_xlfn.XLOOKUP(shipments[[#This Row],[SPID]],people[SPID],people[Sales_person],"NA",0)</f>
        <v>Jan Morforth</v>
      </c>
      <c r="J4571">
        <f>YEAR(shipments[[#This Row],[Shipdate]])</f>
        <v>2024</v>
      </c>
      <c r="K4571">
        <f>MONTH(shipments[[#This Row],[Shipdate]])</f>
        <v>2</v>
      </c>
      <c r="L4571" t="str">
        <f>TEXT(shipments[[#This Row],[Shipdate]],"mmmm")</f>
        <v>February</v>
      </c>
      <c r="M4571">
        <f>_xlfn.XLOOKUP(shipments[[#This Row],[PID]],products[PID],products[Cost_per_box],"NA",0)</f>
        <v>8.43</v>
      </c>
      <c r="N4571">
        <f>shipments[[#This Row],[Boxes]]*shipments[[#This Row],[Cost Per Box]]</f>
        <v>2731.3199999999997</v>
      </c>
      <c r="O4571">
        <f>shipments[[#This Row],[Sales Amount]]-shipments[[#This Row],[Total Cost]]</f>
        <v>825.93000000000029</v>
      </c>
      <c r="P4571" s="9">
        <f>shipments[[#This Row],[Profit]]/shipments[[#This Row],[Sales Amount]]</f>
        <v>0.23218216318785587</v>
      </c>
    </row>
    <row r="4572" spans="1:16" x14ac:dyDescent="1">
      <c r="A4572" t="s">
        <v>4617</v>
      </c>
      <c r="B4572" t="s">
        <v>8052</v>
      </c>
      <c r="C4572" t="s">
        <v>8026</v>
      </c>
      <c r="D4572" t="s">
        <v>8032</v>
      </c>
      <c r="E4572" s="1">
        <v>45226</v>
      </c>
      <c r="F4572">
        <v>8709.75</v>
      </c>
      <c r="G4572">
        <v>792</v>
      </c>
      <c r="H4572" t="s">
        <v>6</v>
      </c>
      <c r="I4572" t="str">
        <f>_xlfn.XLOOKUP(shipments[[#This Row],[SPID]],people[SPID],people[Sales_person],"NA",0)</f>
        <v>Jan Morforth</v>
      </c>
      <c r="J4572">
        <f>YEAR(shipments[[#This Row],[Shipdate]])</f>
        <v>2023</v>
      </c>
      <c r="K4572">
        <f>MONTH(shipments[[#This Row],[Shipdate]])</f>
        <v>10</v>
      </c>
      <c r="L4572" t="str">
        <f>TEXT(shipments[[#This Row],[Shipdate]],"mmmm")</f>
        <v>October</v>
      </c>
      <c r="M4572">
        <f>_xlfn.XLOOKUP(shipments[[#This Row],[PID]],products[PID],products[Cost_per_box],"NA",0)</f>
        <v>8.43</v>
      </c>
      <c r="N4572">
        <f>shipments[[#This Row],[Boxes]]*shipments[[#This Row],[Cost Per Box]]</f>
        <v>6676.5599999999995</v>
      </c>
      <c r="O4572">
        <f>shipments[[#This Row],[Sales Amount]]-shipments[[#This Row],[Total Cost]]</f>
        <v>2033.1900000000005</v>
      </c>
      <c r="P4572" s="9">
        <f>shipments[[#This Row],[Profit]]/shipments[[#This Row],[Sales Amount]]</f>
        <v>0.23343838801343328</v>
      </c>
    </row>
    <row r="4573" spans="1:16" x14ac:dyDescent="1">
      <c r="A4573" t="s">
        <v>4618</v>
      </c>
      <c r="B4573" t="s">
        <v>8052</v>
      </c>
      <c r="C4573" t="s">
        <v>8027</v>
      </c>
      <c r="D4573" t="s">
        <v>8032</v>
      </c>
      <c r="E4573" s="1">
        <v>45274</v>
      </c>
      <c r="F4573">
        <v>5703.75</v>
      </c>
      <c r="G4573">
        <v>634</v>
      </c>
      <c r="H4573" t="s">
        <v>6</v>
      </c>
      <c r="I4573" t="str">
        <f>_xlfn.XLOOKUP(shipments[[#This Row],[SPID]],people[SPID],people[Sales_person],"NA",0)</f>
        <v>Jan Morforth</v>
      </c>
      <c r="J4573">
        <f>YEAR(shipments[[#This Row],[Shipdate]])</f>
        <v>2023</v>
      </c>
      <c r="K4573">
        <f>MONTH(shipments[[#This Row],[Shipdate]])</f>
        <v>12</v>
      </c>
      <c r="L4573" t="str">
        <f>TEXT(shipments[[#This Row],[Shipdate]],"mmmm")</f>
        <v>December</v>
      </c>
      <c r="M4573">
        <f>_xlfn.XLOOKUP(shipments[[#This Row],[PID]],products[PID],products[Cost_per_box],"NA",0)</f>
        <v>6.8</v>
      </c>
      <c r="N4573">
        <f>shipments[[#This Row],[Boxes]]*shipments[[#This Row],[Cost Per Box]]</f>
        <v>4311.2</v>
      </c>
      <c r="O4573">
        <f>shipments[[#This Row],[Sales Amount]]-shipments[[#This Row],[Total Cost]]</f>
        <v>1392.5500000000002</v>
      </c>
      <c r="P4573" s="9">
        <f>shipments[[#This Row],[Profit]]/shipments[[#This Row],[Sales Amount]]</f>
        <v>0.2441463949156257</v>
      </c>
    </row>
    <row r="4574" spans="1:16" x14ac:dyDescent="1">
      <c r="A4574" t="s">
        <v>4619</v>
      </c>
      <c r="B4574" t="s">
        <v>8052</v>
      </c>
      <c r="C4574" t="s">
        <v>8027</v>
      </c>
      <c r="D4574" t="s">
        <v>8037</v>
      </c>
      <c r="E4574" s="1">
        <v>45047</v>
      </c>
      <c r="F4574">
        <v>5215.5</v>
      </c>
      <c r="G4574">
        <v>522</v>
      </c>
      <c r="H4574" t="s">
        <v>6</v>
      </c>
      <c r="I4574" t="str">
        <f>_xlfn.XLOOKUP(shipments[[#This Row],[SPID]],people[SPID],people[Sales_person],"NA",0)</f>
        <v>Jan Morforth</v>
      </c>
      <c r="J4574">
        <f>YEAR(shipments[[#This Row],[Shipdate]])</f>
        <v>2023</v>
      </c>
      <c r="K4574">
        <f>MONTH(shipments[[#This Row],[Shipdate]])</f>
        <v>5</v>
      </c>
      <c r="L4574" t="str">
        <f>TEXT(shipments[[#This Row],[Shipdate]],"mmmm")</f>
        <v>May</v>
      </c>
      <c r="M4574">
        <f>_xlfn.XLOOKUP(shipments[[#This Row],[PID]],products[PID],products[Cost_per_box],"NA",0)</f>
        <v>6.8</v>
      </c>
      <c r="N4574">
        <f>shipments[[#This Row],[Boxes]]*shipments[[#This Row],[Cost Per Box]]</f>
        <v>3549.6</v>
      </c>
      <c r="O4574">
        <f>shipments[[#This Row],[Sales Amount]]-shipments[[#This Row],[Total Cost]]</f>
        <v>1665.9</v>
      </c>
      <c r="P4574" s="9">
        <f>shipments[[#This Row],[Profit]]/shipments[[#This Row],[Sales Amount]]</f>
        <v>0.31941328731665231</v>
      </c>
    </row>
    <row r="4575" spans="1:16" x14ac:dyDescent="1">
      <c r="A4575" t="s">
        <v>4620</v>
      </c>
      <c r="B4575" t="s">
        <v>8052</v>
      </c>
      <c r="C4575" t="s">
        <v>8028</v>
      </c>
      <c r="D4575" t="s">
        <v>8032</v>
      </c>
      <c r="E4575" s="1">
        <v>44944</v>
      </c>
      <c r="F4575">
        <v>9733.5</v>
      </c>
      <c r="G4575">
        <v>390</v>
      </c>
      <c r="H4575" t="s">
        <v>6</v>
      </c>
      <c r="I4575" t="str">
        <f>_xlfn.XLOOKUP(shipments[[#This Row],[SPID]],people[SPID],people[Sales_person],"NA",0)</f>
        <v>Jan Morforth</v>
      </c>
      <c r="J4575">
        <f>YEAR(shipments[[#This Row],[Shipdate]])</f>
        <v>2023</v>
      </c>
      <c r="K4575">
        <f>MONTH(shipments[[#This Row],[Shipdate]])</f>
        <v>1</v>
      </c>
      <c r="L4575" t="str">
        <f>TEXT(shipments[[#This Row],[Shipdate]],"mmmm")</f>
        <v>January</v>
      </c>
      <c r="M4575">
        <f>_xlfn.XLOOKUP(shipments[[#This Row],[PID]],products[PID],products[Cost_per_box],"NA",0)</f>
        <v>5.04</v>
      </c>
      <c r="N4575">
        <f>shipments[[#This Row],[Boxes]]*shipments[[#This Row],[Cost Per Box]]</f>
        <v>1965.6</v>
      </c>
      <c r="O4575">
        <f>shipments[[#This Row],[Sales Amount]]-shipments[[#This Row],[Total Cost]]</f>
        <v>7767.9</v>
      </c>
      <c r="P4575" s="9">
        <f>shipments[[#This Row],[Profit]]/shipments[[#This Row],[Sales Amount]]</f>
        <v>0.79805825242718442</v>
      </c>
    </row>
    <row r="4576" spans="1:16" x14ac:dyDescent="1">
      <c r="A4576" t="s">
        <v>4621</v>
      </c>
      <c r="B4576" t="s">
        <v>8052</v>
      </c>
      <c r="C4576" t="s">
        <v>8028</v>
      </c>
      <c r="D4576" t="s">
        <v>8037</v>
      </c>
      <c r="E4576" s="1">
        <v>44958</v>
      </c>
      <c r="F4576">
        <v>722.25</v>
      </c>
      <c r="G4576">
        <v>26</v>
      </c>
      <c r="H4576" t="s">
        <v>6</v>
      </c>
      <c r="I4576" t="str">
        <f>_xlfn.XLOOKUP(shipments[[#This Row],[SPID]],people[SPID],people[Sales_person],"NA",0)</f>
        <v>Jan Morforth</v>
      </c>
      <c r="J4576">
        <f>YEAR(shipments[[#This Row],[Shipdate]])</f>
        <v>2023</v>
      </c>
      <c r="K4576">
        <f>MONTH(shipments[[#This Row],[Shipdate]])</f>
        <v>2</v>
      </c>
      <c r="L4576" t="str">
        <f>TEXT(shipments[[#This Row],[Shipdate]],"mmmm")</f>
        <v>February</v>
      </c>
      <c r="M4576">
        <f>_xlfn.XLOOKUP(shipments[[#This Row],[PID]],products[PID],products[Cost_per_box],"NA",0)</f>
        <v>5.04</v>
      </c>
      <c r="N4576">
        <f>shipments[[#This Row],[Boxes]]*shipments[[#This Row],[Cost Per Box]]</f>
        <v>131.04</v>
      </c>
      <c r="O4576">
        <f>shipments[[#This Row],[Sales Amount]]-shipments[[#This Row],[Total Cost]]</f>
        <v>591.21</v>
      </c>
      <c r="P4576" s="9">
        <f>shipments[[#This Row],[Profit]]/shipments[[#This Row],[Sales Amount]]</f>
        <v>0.8185669781931465</v>
      </c>
    </row>
    <row r="4577" spans="1:16" x14ac:dyDescent="1">
      <c r="A4577" t="s">
        <v>4622</v>
      </c>
      <c r="B4577" t="s">
        <v>8052</v>
      </c>
      <c r="C4577" t="s">
        <v>8028</v>
      </c>
      <c r="D4577" t="s">
        <v>8037</v>
      </c>
      <c r="E4577" s="1">
        <v>45022</v>
      </c>
      <c r="F4577">
        <v>1926</v>
      </c>
      <c r="G4577">
        <v>78</v>
      </c>
      <c r="H4577" t="s">
        <v>6</v>
      </c>
      <c r="I4577" t="str">
        <f>_xlfn.XLOOKUP(shipments[[#This Row],[SPID]],people[SPID],people[Sales_person],"NA",0)</f>
        <v>Jan Morforth</v>
      </c>
      <c r="J4577">
        <f>YEAR(shipments[[#This Row],[Shipdate]])</f>
        <v>2023</v>
      </c>
      <c r="K4577">
        <f>MONTH(shipments[[#This Row],[Shipdate]])</f>
        <v>4</v>
      </c>
      <c r="L4577" t="str">
        <f>TEXT(shipments[[#This Row],[Shipdate]],"mmmm")</f>
        <v>April</v>
      </c>
      <c r="M4577">
        <f>_xlfn.XLOOKUP(shipments[[#This Row],[PID]],products[PID],products[Cost_per_box],"NA",0)</f>
        <v>5.04</v>
      </c>
      <c r="N4577">
        <f>shipments[[#This Row],[Boxes]]*shipments[[#This Row],[Cost Per Box]]</f>
        <v>393.12</v>
      </c>
      <c r="O4577">
        <f>shipments[[#This Row],[Sales Amount]]-shipments[[#This Row],[Total Cost]]</f>
        <v>1532.88</v>
      </c>
      <c r="P4577" s="9">
        <f>shipments[[#This Row],[Profit]]/shipments[[#This Row],[Sales Amount]]</f>
        <v>0.79588785046728983</v>
      </c>
    </row>
    <row r="4578" spans="1:16" x14ac:dyDescent="1">
      <c r="A4578" t="s">
        <v>4623</v>
      </c>
      <c r="B4578" t="s">
        <v>8052</v>
      </c>
      <c r="C4578" t="s">
        <v>8028</v>
      </c>
      <c r="D4578" t="s">
        <v>8033</v>
      </c>
      <c r="E4578" s="1">
        <v>45140</v>
      </c>
      <c r="F4578">
        <v>8511.75</v>
      </c>
      <c r="G4578">
        <v>328</v>
      </c>
      <c r="H4578" t="s">
        <v>6</v>
      </c>
      <c r="I4578" t="str">
        <f>_xlfn.XLOOKUP(shipments[[#This Row],[SPID]],people[SPID],people[Sales_person],"NA",0)</f>
        <v>Jan Morforth</v>
      </c>
      <c r="J4578">
        <f>YEAR(shipments[[#This Row],[Shipdate]])</f>
        <v>2023</v>
      </c>
      <c r="K4578">
        <f>MONTH(shipments[[#This Row],[Shipdate]])</f>
        <v>8</v>
      </c>
      <c r="L4578" t="str">
        <f>TEXT(shipments[[#This Row],[Shipdate]],"mmmm")</f>
        <v>August</v>
      </c>
      <c r="M4578">
        <f>_xlfn.XLOOKUP(shipments[[#This Row],[PID]],products[PID],products[Cost_per_box],"NA",0)</f>
        <v>5.04</v>
      </c>
      <c r="N4578">
        <f>shipments[[#This Row],[Boxes]]*shipments[[#This Row],[Cost Per Box]]</f>
        <v>1653.1200000000001</v>
      </c>
      <c r="O4578">
        <f>shipments[[#This Row],[Sales Amount]]-shipments[[#This Row],[Total Cost]]</f>
        <v>6858.63</v>
      </c>
      <c r="P4578" s="9">
        <f>shipments[[#This Row],[Profit]]/shipments[[#This Row],[Sales Amount]]</f>
        <v>0.80578376949510977</v>
      </c>
    </row>
    <row r="4579" spans="1:16" x14ac:dyDescent="1">
      <c r="A4579" t="s">
        <v>4624</v>
      </c>
      <c r="B4579" t="s">
        <v>8052</v>
      </c>
      <c r="C4579" t="s">
        <v>8028</v>
      </c>
      <c r="D4579" t="s">
        <v>8034</v>
      </c>
      <c r="E4579" s="1">
        <v>45414</v>
      </c>
      <c r="F4579">
        <v>771.75</v>
      </c>
      <c r="G4579">
        <v>28</v>
      </c>
      <c r="H4579" t="s">
        <v>6</v>
      </c>
      <c r="I4579" t="str">
        <f>_xlfn.XLOOKUP(shipments[[#This Row],[SPID]],people[SPID],people[Sales_person],"NA",0)</f>
        <v>Jan Morforth</v>
      </c>
      <c r="J4579">
        <f>YEAR(shipments[[#This Row],[Shipdate]])</f>
        <v>2024</v>
      </c>
      <c r="K4579">
        <f>MONTH(shipments[[#This Row],[Shipdate]])</f>
        <v>5</v>
      </c>
      <c r="L4579" t="str">
        <f>TEXT(shipments[[#This Row],[Shipdate]],"mmmm")</f>
        <v>May</v>
      </c>
      <c r="M4579">
        <f>_xlfn.XLOOKUP(shipments[[#This Row],[PID]],products[PID],products[Cost_per_box],"NA",0)</f>
        <v>5.04</v>
      </c>
      <c r="N4579">
        <f>shipments[[#This Row],[Boxes]]*shipments[[#This Row],[Cost Per Box]]</f>
        <v>141.12</v>
      </c>
      <c r="O4579">
        <f>shipments[[#This Row],[Sales Amount]]-shipments[[#This Row],[Total Cost]]</f>
        <v>630.63</v>
      </c>
      <c r="P4579" s="9">
        <f>shipments[[#This Row],[Profit]]/shipments[[#This Row],[Sales Amount]]</f>
        <v>0.81714285714285717</v>
      </c>
    </row>
    <row r="4580" spans="1:16" x14ac:dyDescent="1">
      <c r="A4580" t="s">
        <v>4625</v>
      </c>
      <c r="B4580" t="s">
        <v>8052</v>
      </c>
      <c r="C4580" t="s">
        <v>8029</v>
      </c>
      <c r="D4580" t="s">
        <v>8034</v>
      </c>
      <c r="E4580" s="1">
        <v>45441</v>
      </c>
      <c r="F4580">
        <v>2970</v>
      </c>
      <c r="G4580">
        <v>270</v>
      </c>
      <c r="H4580" t="s">
        <v>6</v>
      </c>
      <c r="I4580" t="str">
        <f>_xlfn.XLOOKUP(shipments[[#This Row],[SPID]],people[SPID],people[Sales_person],"NA",0)</f>
        <v>Jan Morforth</v>
      </c>
      <c r="J4580">
        <f>YEAR(shipments[[#This Row],[Shipdate]])</f>
        <v>2024</v>
      </c>
      <c r="K4580">
        <f>MONTH(shipments[[#This Row],[Shipdate]])</f>
        <v>5</v>
      </c>
      <c r="L4580" t="str">
        <f>TEXT(shipments[[#This Row],[Shipdate]],"mmmm")</f>
        <v>May</v>
      </c>
      <c r="M4580">
        <f>_xlfn.XLOOKUP(shipments[[#This Row],[PID]],products[PID],products[Cost_per_box],"NA",0)</f>
        <v>2.76</v>
      </c>
      <c r="N4580">
        <f>shipments[[#This Row],[Boxes]]*shipments[[#This Row],[Cost Per Box]]</f>
        <v>745.19999999999993</v>
      </c>
      <c r="O4580">
        <f>shipments[[#This Row],[Sales Amount]]-shipments[[#This Row],[Total Cost]]</f>
        <v>2224.8000000000002</v>
      </c>
      <c r="P4580" s="9">
        <f>shipments[[#This Row],[Profit]]/shipments[[#This Row],[Sales Amount]]</f>
        <v>0.74909090909090914</v>
      </c>
    </row>
    <row r="4581" spans="1:16" x14ac:dyDescent="1">
      <c r="A4581" t="s">
        <v>4626</v>
      </c>
      <c r="B4581" t="s">
        <v>8052</v>
      </c>
      <c r="C4581" t="s">
        <v>8029</v>
      </c>
      <c r="D4581" t="s">
        <v>8036</v>
      </c>
      <c r="E4581" s="1">
        <v>45443</v>
      </c>
      <c r="F4581">
        <v>5793.75</v>
      </c>
      <c r="G4581">
        <v>644</v>
      </c>
      <c r="H4581" t="s">
        <v>6</v>
      </c>
      <c r="I4581" t="str">
        <f>_xlfn.XLOOKUP(shipments[[#This Row],[SPID]],people[SPID],people[Sales_person],"NA",0)</f>
        <v>Jan Morforth</v>
      </c>
      <c r="J4581">
        <f>YEAR(shipments[[#This Row],[Shipdate]])</f>
        <v>2024</v>
      </c>
      <c r="K4581">
        <f>MONTH(shipments[[#This Row],[Shipdate]])</f>
        <v>5</v>
      </c>
      <c r="L4581" t="str">
        <f>TEXT(shipments[[#This Row],[Shipdate]],"mmmm")</f>
        <v>May</v>
      </c>
      <c r="M4581">
        <f>_xlfn.XLOOKUP(shipments[[#This Row],[PID]],products[PID],products[Cost_per_box],"NA",0)</f>
        <v>2.76</v>
      </c>
      <c r="N4581">
        <f>shipments[[#This Row],[Boxes]]*shipments[[#This Row],[Cost Per Box]]</f>
        <v>1777.4399999999998</v>
      </c>
      <c r="O4581">
        <f>shipments[[#This Row],[Sales Amount]]-shipments[[#This Row],[Total Cost]]</f>
        <v>4016.3100000000004</v>
      </c>
      <c r="P4581" s="9">
        <f>shipments[[#This Row],[Profit]]/shipments[[#This Row],[Sales Amount]]</f>
        <v>0.69321423948220073</v>
      </c>
    </row>
    <row r="4582" spans="1:16" x14ac:dyDescent="1">
      <c r="A4582" t="s">
        <v>4627</v>
      </c>
      <c r="B4582" t="s">
        <v>8052</v>
      </c>
      <c r="C4582" t="s">
        <v>8030</v>
      </c>
      <c r="D4582" t="s">
        <v>8037</v>
      </c>
      <c r="E4582" s="1">
        <v>45295</v>
      </c>
      <c r="F4582">
        <v>319.5</v>
      </c>
      <c r="G4582">
        <v>30</v>
      </c>
      <c r="H4582" t="s">
        <v>6</v>
      </c>
      <c r="I4582" t="str">
        <f>_xlfn.XLOOKUP(shipments[[#This Row],[SPID]],people[SPID],people[Sales_person],"NA",0)</f>
        <v>Jan Morforth</v>
      </c>
      <c r="J4582">
        <f>YEAR(shipments[[#This Row],[Shipdate]])</f>
        <v>2024</v>
      </c>
      <c r="K4582">
        <f>MONTH(shipments[[#This Row],[Shipdate]])</f>
        <v>1</v>
      </c>
      <c r="L4582" t="str">
        <f>TEXT(shipments[[#This Row],[Shipdate]],"mmmm")</f>
        <v>January</v>
      </c>
      <c r="M4582">
        <f>_xlfn.XLOOKUP(shipments[[#This Row],[PID]],products[PID],products[Cost_per_box],"NA",0)</f>
        <v>3.32</v>
      </c>
      <c r="N4582">
        <f>shipments[[#This Row],[Boxes]]*shipments[[#This Row],[Cost Per Box]]</f>
        <v>99.6</v>
      </c>
      <c r="O4582">
        <f>shipments[[#This Row],[Sales Amount]]-shipments[[#This Row],[Total Cost]]</f>
        <v>219.9</v>
      </c>
      <c r="P4582" s="9">
        <f>shipments[[#This Row],[Profit]]/shipments[[#This Row],[Sales Amount]]</f>
        <v>0.68826291079812207</v>
      </c>
    </row>
    <row r="4583" spans="1:16" x14ac:dyDescent="1">
      <c r="A4583" t="s">
        <v>4628</v>
      </c>
      <c r="B4583" t="s">
        <v>8052</v>
      </c>
      <c r="C4583" t="s">
        <v>8030</v>
      </c>
      <c r="D4583" t="s">
        <v>8035</v>
      </c>
      <c r="E4583" s="1">
        <v>45432</v>
      </c>
      <c r="F4583">
        <v>8370</v>
      </c>
      <c r="G4583">
        <v>1047</v>
      </c>
      <c r="H4583" t="s">
        <v>39</v>
      </c>
      <c r="I4583" t="str">
        <f>_xlfn.XLOOKUP(shipments[[#This Row],[SPID]],people[SPID],people[Sales_person],"NA",0)</f>
        <v>Jan Morforth</v>
      </c>
      <c r="J4583">
        <f>YEAR(shipments[[#This Row],[Shipdate]])</f>
        <v>2024</v>
      </c>
      <c r="K4583">
        <f>MONTH(shipments[[#This Row],[Shipdate]])</f>
        <v>5</v>
      </c>
      <c r="L4583" t="str">
        <f>TEXT(shipments[[#This Row],[Shipdate]],"mmmm")</f>
        <v>May</v>
      </c>
      <c r="M4583">
        <f>_xlfn.XLOOKUP(shipments[[#This Row],[PID]],products[PID],products[Cost_per_box],"NA",0)</f>
        <v>3.32</v>
      </c>
      <c r="N4583">
        <f>shipments[[#This Row],[Boxes]]*shipments[[#This Row],[Cost Per Box]]</f>
        <v>3476.04</v>
      </c>
      <c r="O4583">
        <f>shipments[[#This Row],[Sales Amount]]-shipments[[#This Row],[Total Cost]]</f>
        <v>4893.96</v>
      </c>
      <c r="P4583" s="9">
        <f>shipments[[#This Row],[Profit]]/shipments[[#This Row],[Sales Amount]]</f>
        <v>0.58470250896057352</v>
      </c>
    </row>
    <row r="4584" spans="1:16" x14ac:dyDescent="1">
      <c r="A4584" t="s">
        <v>4629</v>
      </c>
      <c r="B4584" t="s">
        <v>8052</v>
      </c>
      <c r="C4584" t="s">
        <v>8030</v>
      </c>
      <c r="D4584" t="s">
        <v>8034</v>
      </c>
      <c r="E4584" s="1">
        <v>45338</v>
      </c>
      <c r="F4584">
        <v>4090.5</v>
      </c>
      <c r="G4584">
        <v>455</v>
      </c>
      <c r="H4584" t="s">
        <v>6</v>
      </c>
      <c r="I4584" t="str">
        <f>_xlfn.XLOOKUP(shipments[[#This Row],[SPID]],people[SPID],people[Sales_person],"NA",0)</f>
        <v>Jan Morforth</v>
      </c>
      <c r="J4584">
        <f>YEAR(shipments[[#This Row],[Shipdate]])</f>
        <v>2024</v>
      </c>
      <c r="K4584">
        <f>MONTH(shipments[[#This Row],[Shipdate]])</f>
        <v>2</v>
      </c>
      <c r="L4584" t="str">
        <f>TEXT(shipments[[#This Row],[Shipdate]],"mmmm")</f>
        <v>February</v>
      </c>
      <c r="M4584">
        <f>_xlfn.XLOOKUP(shipments[[#This Row],[PID]],products[PID],products[Cost_per_box],"NA",0)</f>
        <v>3.32</v>
      </c>
      <c r="N4584">
        <f>shipments[[#This Row],[Boxes]]*shipments[[#This Row],[Cost Per Box]]</f>
        <v>1510.6</v>
      </c>
      <c r="O4584">
        <f>shipments[[#This Row],[Sales Amount]]-shipments[[#This Row],[Total Cost]]</f>
        <v>2579.9</v>
      </c>
      <c r="P4584" s="9">
        <f>shipments[[#This Row],[Profit]]/shipments[[#This Row],[Sales Amount]]</f>
        <v>0.63070529275149745</v>
      </c>
    </row>
    <row r="4585" spans="1:16" x14ac:dyDescent="1">
      <c r="A4585" t="s">
        <v>4630</v>
      </c>
      <c r="B4585" t="s">
        <v>8052</v>
      </c>
      <c r="C4585" t="s">
        <v>8030</v>
      </c>
      <c r="D4585" t="s">
        <v>8035</v>
      </c>
      <c r="E4585" s="1">
        <v>45090</v>
      </c>
      <c r="F4585">
        <v>3737.25</v>
      </c>
      <c r="G4585">
        <v>468</v>
      </c>
      <c r="H4585" t="s">
        <v>39</v>
      </c>
      <c r="I4585" t="str">
        <f>_xlfn.XLOOKUP(shipments[[#This Row],[SPID]],people[SPID],people[Sales_person],"NA",0)</f>
        <v>Jan Morforth</v>
      </c>
      <c r="J4585">
        <f>YEAR(shipments[[#This Row],[Shipdate]])</f>
        <v>2023</v>
      </c>
      <c r="K4585">
        <f>MONTH(shipments[[#This Row],[Shipdate]])</f>
        <v>6</v>
      </c>
      <c r="L4585" t="str">
        <f>TEXT(shipments[[#This Row],[Shipdate]],"mmmm")</f>
        <v>June</v>
      </c>
      <c r="M4585">
        <f>_xlfn.XLOOKUP(shipments[[#This Row],[PID]],products[PID],products[Cost_per_box],"NA",0)</f>
        <v>3.32</v>
      </c>
      <c r="N4585">
        <f>shipments[[#This Row],[Boxes]]*shipments[[#This Row],[Cost Per Box]]</f>
        <v>1553.76</v>
      </c>
      <c r="O4585">
        <f>shipments[[#This Row],[Sales Amount]]-shipments[[#This Row],[Total Cost]]</f>
        <v>2183.4899999999998</v>
      </c>
      <c r="P4585" s="9">
        <f>shipments[[#This Row],[Profit]]/shipments[[#This Row],[Sales Amount]]</f>
        <v>0.58425045153521971</v>
      </c>
    </row>
    <row r="4586" spans="1:16" x14ac:dyDescent="1">
      <c r="A4586" t="s">
        <v>4631</v>
      </c>
      <c r="B4586" t="s">
        <v>8052</v>
      </c>
      <c r="C4586" t="s">
        <v>8031</v>
      </c>
      <c r="D4586" t="s">
        <v>8033</v>
      </c>
      <c r="E4586" s="1">
        <v>45295</v>
      </c>
      <c r="F4586">
        <v>9364.5</v>
      </c>
      <c r="G4586">
        <v>426</v>
      </c>
      <c r="H4586" t="s">
        <v>6</v>
      </c>
      <c r="I4586" t="str">
        <f>_xlfn.XLOOKUP(shipments[[#This Row],[SPID]],people[SPID],people[Sales_person],"NA",0)</f>
        <v>Jan Morforth</v>
      </c>
      <c r="J4586">
        <f>YEAR(shipments[[#This Row],[Shipdate]])</f>
        <v>2024</v>
      </c>
      <c r="K4586">
        <f>MONTH(shipments[[#This Row],[Shipdate]])</f>
        <v>1</v>
      </c>
      <c r="L4586" t="str">
        <f>TEXT(shipments[[#This Row],[Shipdate]],"mmmm")</f>
        <v>January</v>
      </c>
      <c r="M4586">
        <f>_xlfn.XLOOKUP(shipments[[#This Row],[PID]],products[PID],products[Cost_per_box],"NA",0)</f>
        <v>2.65</v>
      </c>
      <c r="N4586">
        <f>shipments[[#This Row],[Boxes]]*shipments[[#This Row],[Cost Per Box]]</f>
        <v>1128.8999999999999</v>
      </c>
      <c r="O4586">
        <f>shipments[[#This Row],[Sales Amount]]-shipments[[#This Row],[Total Cost]]</f>
        <v>8235.6</v>
      </c>
      <c r="P4586" s="9">
        <f>shipments[[#This Row],[Profit]]/shipments[[#This Row],[Sales Amount]]</f>
        <v>0.87944898286080408</v>
      </c>
    </row>
    <row r="4587" spans="1:16" x14ac:dyDescent="1">
      <c r="A4587" t="s">
        <v>4632</v>
      </c>
      <c r="B4587" t="s">
        <v>8052</v>
      </c>
      <c r="C4587" t="s">
        <v>8031</v>
      </c>
      <c r="D4587" t="s">
        <v>8037</v>
      </c>
      <c r="E4587" s="1">
        <v>45271</v>
      </c>
      <c r="F4587">
        <v>10228.5</v>
      </c>
      <c r="G4587">
        <v>488</v>
      </c>
      <c r="H4587" t="s">
        <v>6</v>
      </c>
      <c r="I4587" t="str">
        <f>_xlfn.XLOOKUP(shipments[[#This Row],[SPID]],people[SPID],people[Sales_person],"NA",0)</f>
        <v>Jan Morforth</v>
      </c>
      <c r="J4587">
        <f>YEAR(shipments[[#This Row],[Shipdate]])</f>
        <v>2023</v>
      </c>
      <c r="K4587">
        <f>MONTH(shipments[[#This Row],[Shipdate]])</f>
        <v>12</v>
      </c>
      <c r="L4587" t="str">
        <f>TEXT(shipments[[#This Row],[Shipdate]],"mmmm")</f>
        <v>December</v>
      </c>
      <c r="M4587">
        <f>_xlfn.XLOOKUP(shipments[[#This Row],[PID]],products[PID],products[Cost_per_box],"NA",0)</f>
        <v>2.65</v>
      </c>
      <c r="N4587">
        <f>shipments[[#This Row],[Boxes]]*shipments[[#This Row],[Cost Per Box]]</f>
        <v>1293.2</v>
      </c>
      <c r="O4587">
        <f>shipments[[#This Row],[Sales Amount]]-shipments[[#This Row],[Total Cost]]</f>
        <v>8935.2999999999993</v>
      </c>
      <c r="P4587" s="9">
        <f>shipments[[#This Row],[Profit]]/shipments[[#This Row],[Sales Amount]]</f>
        <v>0.87356894950383723</v>
      </c>
    </row>
    <row r="4588" spans="1:16" x14ac:dyDescent="1">
      <c r="A4588" t="s">
        <v>4633</v>
      </c>
      <c r="B4588" t="s">
        <v>8052</v>
      </c>
      <c r="C4588" t="s">
        <v>8031</v>
      </c>
      <c r="D4588" t="s">
        <v>8037</v>
      </c>
      <c r="E4588" s="1">
        <v>45552</v>
      </c>
      <c r="F4588">
        <v>13158</v>
      </c>
      <c r="G4588">
        <v>599</v>
      </c>
      <c r="H4588" t="s">
        <v>25</v>
      </c>
      <c r="I4588" t="str">
        <f>_xlfn.XLOOKUP(shipments[[#This Row],[SPID]],people[SPID],people[Sales_person],"NA",0)</f>
        <v>Jan Morforth</v>
      </c>
      <c r="J4588">
        <f>YEAR(shipments[[#This Row],[Shipdate]])</f>
        <v>2024</v>
      </c>
      <c r="K4588">
        <f>MONTH(shipments[[#This Row],[Shipdate]])</f>
        <v>9</v>
      </c>
      <c r="L4588" t="str">
        <f>TEXT(shipments[[#This Row],[Shipdate]],"mmmm")</f>
        <v>September</v>
      </c>
      <c r="M4588">
        <f>_xlfn.XLOOKUP(shipments[[#This Row],[PID]],products[PID],products[Cost_per_box],"NA",0)</f>
        <v>2.65</v>
      </c>
      <c r="N4588">
        <f>shipments[[#This Row],[Boxes]]*shipments[[#This Row],[Cost Per Box]]</f>
        <v>1587.35</v>
      </c>
      <c r="O4588">
        <f>shipments[[#This Row],[Sales Amount]]-shipments[[#This Row],[Total Cost]]</f>
        <v>11570.65</v>
      </c>
      <c r="P4588" s="9">
        <f>shipments[[#This Row],[Profit]]/shipments[[#This Row],[Sales Amount]]</f>
        <v>0.87936236510107912</v>
      </c>
    </row>
    <row r="4589" spans="1:16" x14ac:dyDescent="1">
      <c r="A4589" t="s">
        <v>4634</v>
      </c>
      <c r="B4589" t="s">
        <v>8052</v>
      </c>
      <c r="C4589" t="s">
        <v>8031</v>
      </c>
      <c r="D4589" t="s">
        <v>8037</v>
      </c>
      <c r="E4589" s="1">
        <v>45337</v>
      </c>
      <c r="F4589">
        <v>12003.75</v>
      </c>
      <c r="G4589">
        <v>546</v>
      </c>
      <c r="H4589" t="s">
        <v>39</v>
      </c>
      <c r="I4589" t="str">
        <f>_xlfn.XLOOKUP(shipments[[#This Row],[SPID]],people[SPID],people[Sales_person],"NA",0)</f>
        <v>Jan Morforth</v>
      </c>
      <c r="J4589">
        <f>YEAR(shipments[[#This Row],[Shipdate]])</f>
        <v>2024</v>
      </c>
      <c r="K4589">
        <f>MONTH(shipments[[#This Row],[Shipdate]])</f>
        <v>2</v>
      </c>
      <c r="L4589" t="str">
        <f>TEXT(shipments[[#This Row],[Shipdate]],"mmmm")</f>
        <v>February</v>
      </c>
      <c r="M4589">
        <f>_xlfn.XLOOKUP(shipments[[#This Row],[PID]],products[PID],products[Cost_per_box],"NA",0)</f>
        <v>2.65</v>
      </c>
      <c r="N4589">
        <f>shipments[[#This Row],[Boxes]]*shipments[[#This Row],[Cost Per Box]]</f>
        <v>1446.8999999999999</v>
      </c>
      <c r="O4589">
        <f>shipments[[#This Row],[Sales Amount]]-shipments[[#This Row],[Total Cost]]</f>
        <v>10556.85</v>
      </c>
      <c r="P4589" s="9">
        <f>shipments[[#This Row],[Profit]]/shipments[[#This Row],[Sales Amount]]</f>
        <v>0.87946266791627614</v>
      </c>
    </row>
    <row r="4590" spans="1:16" x14ac:dyDescent="1">
      <c r="A4590" t="s">
        <v>4635</v>
      </c>
      <c r="B4590" t="s">
        <v>8052</v>
      </c>
      <c r="C4590" t="s">
        <v>8031</v>
      </c>
      <c r="D4590" t="s">
        <v>8034</v>
      </c>
      <c r="E4590" s="1">
        <v>45008</v>
      </c>
      <c r="F4590">
        <v>8592.75</v>
      </c>
      <c r="G4590">
        <v>391</v>
      </c>
      <c r="H4590" t="s">
        <v>6</v>
      </c>
      <c r="I4590" t="str">
        <f>_xlfn.XLOOKUP(shipments[[#This Row],[SPID]],people[SPID],people[Sales_person],"NA",0)</f>
        <v>Jan Morforth</v>
      </c>
      <c r="J4590">
        <f>YEAR(shipments[[#This Row],[Shipdate]])</f>
        <v>2023</v>
      </c>
      <c r="K4590">
        <f>MONTH(shipments[[#This Row],[Shipdate]])</f>
        <v>3</v>
      </c>
      <c r="L4590" t="str">
        <f>TEXT(shipments[[#This Row],[Shipdate]],"mmmm")</f>
        <v>March</v>
      </c>
      <c r="M4590">
        <f>_xlfn.XLOOKUP(shipments[[#This Row],[PID]],products[PID],products[Cost_per_box],"NA",0)</f>
        <v>2.65</v>
      </c>
      <c r="N4590">
        <f>shipments[[#This Row],[Boxes]]*shipments[[#This Row],[Cost Per Box]]</f>
        <v>1036.1499999999999</v>
      </c>
      <c r="O4590">
        <f>shipments[[#This Row],[Sales Amount]]-shipments[[#This Row],[Total Cost]]</f>
        <v>7556.6</v>
      </c>
      <c r="P4590" s="9">
        <f>shipments[[#This Row],[Profit]]/shipments[[#This Row],[Sales Amount]]</f>
        <v>0.87941578656425479</v>
      </c>
    </row>
    <row r="4591" spans="1:16" x14ac:dyDescent="1">
      <c r="A4591" t="s">
        <v>4636</v>
      </c>
      <c r="B4591" t="s">
        <v>8052</v>
      </c>
      <c r="C4591" t="s">
        <v>8031</v>
      </c>
      <c r="D4591" t="s">
        <v>8033</v>
      </c>
      <c r="E4591" s="1">
        <v>45225</v>
      </c>
      <c r="F4591">
        <v>3609</v>
      </c>
      <c r="G4591">
        <v>201</v>
      </c>
      <c r="H4591" t="s">
        <v>6</v>
      </c>
      <c r="I4591" t="str">
        <f>_xlfn.XLOOKUP(shipments[[#This Row],[SPID]],people[SPID],people[Sales_person],"NA",0)</f>
        <v>Jan Morforth</v>
      </c>
      <c r="J4591">
        <f>YEAR(shipments[[#This Row],[Shipdate]])</f>
        <v>2023</v>
      </c>
      <c r="K4591">
        <f>MONTH(shipments[[#This Row],[Shipdate]])</f>
        <v>10</v>
      </c>
      <c r="L4591" t="str">
        <f>TEXT(shipments[[#This Row],[Shipdate]],"mmmm")</f>
        <v>October</v>
      </c>
      <c r="M4591">
        <f>_xlfn.XLOOKUP(shipments[[#This Row],[PID]],products[PID],products[Cost_per_box],"NA",0)</f>
        <v>2.65</v>
      </c>
      <c r="N4591">
        <f>shipments[[#This Row],[Boxes]]*shipments[[#This Row],[Cost Per Box]]</f>
        <v>532.65</v>
      </c>
      <c r="O4591">
        <f>shipments[[#This Row],[Sales Amount]]-shipments[[#This Row],[Total Cost]]</f>
        <v>3076.35</v>
      </c>
      <c r="P4591" s="9">
        <f>shipments[[#This Row],[Profit]]/shipments[[#This Row],[Sales Amount]]</f>
        <v>0.85241064006650036</v>
      </c>
    </row>
    <row r="4592" spans="1:16" x14ac:dyDescent="1">
      <c r="A4592" t="s">
        <v>4637</v>
      </c>
      <c r="B4592" t="s">
        <v>8053</v>
      </c>
      <c r="C4592" t="s">
        <v>8010</v>
      </c>
      <c r="D4592" t="s">
        <v>8032</v>
      </c>
      <c r="E4592" s="1">
        <v>45259</v>
      </c>
      <c r="F4592">
        <v>4263.75</v>
      </c>
      <c r="G4592">
        <v>285</v>
      </c>
      <c r="H4592" t="s">
        <v>6</v>
      </c>
      <c r="I4592" t="str">
        <f>_xlfn.XLOOKUP(shipments[[#This Row],[SPID]],people[SPID],people[Sales_person],"NA",0)</f>
        <v>Dotty Strutley</v>
      </c>
      <c r="J4592">
        <f>YEAR(shipments[[#This Row],[Shipdate]])</f>
        <v>2023</v>
      </c>
      <c r="K4592">
        <f>MONTH(shipments[[#This Row],[Shipdate]])</f>
        <v>11</v>
      </c>
      <c r="L4592" t="str">
        <f>TEXT(shipments[[#This Row],[Shipdate]],"mmmm")</f>
        <v>November</v>
      </c>
      <c r="M4592">
        <f>_xlfn.XLOOKUP(shipments[[#This Row],[PID]],products[PID],products[Cost_per_box],"NA",0)</f>
        <v>5.26</v>
      </c>
      <c r="N4592">
        <f>shipments[[#This Row],[Boxes]]*shipments[[#This Row],[Cost Per Box]]</f>
        <v>1499.1</v>
      </c>
      <c r="O4592">
        <f>shipments[[#This Row],[Sales Amount]]-shipments[[#This Row],[Total Cost]]</f>
        <v>2764.65</v>
      </c>
      <c r="P4592" s="9">
        <f>shipments[[#This Row],[Profit]]/shipments[[#This Row],[Sales Amount]]</f>
        <v>0.64840809146877754</v>
      </c>
    </row>
    <row r="4593" spans="1:16" x14ac:dyDescent="1">
      <c r="A4593" t="s">
        <v>4639</v>
      </c>
      <c r="B4593" t="s">
        <v>8053</v>
      </c>
      <c r="C4593" t="s">
        <v>8010</v>
      </c>
      <c r="D4593" t="s">
        <v>8034</v>
      </c>
      <c r="E4593" s="1">
        <v>45251</v>
      </c>
      <c r="F4593">
        <v>3105</v>
      </c>
      <c r="G4593">
        <v>222</v>
      </c>
      <c r="H4593" t="s">
        <v>6</v>
      </c>
      <c r="I4593" t="str">
        <f>_xlfn.XLOOKUP(shipments[[#This Row],[SPID]],people[SPID],people[Sales_person],"NA",0)</f>
        <v>Dotty Strutley</v>
      </c>
      <c r="J4593">
        <f>YEAR(shipments[[#This Row],[Shipdate]])</f>
        <v>2023</v>
      </c>
      <c r="K4593">
        <f>MONTH(shipments[[#This Row],[Shipdate]])</f>
        <v>11</v>
      </c>
      <c r="L4593" t="str">
        <f>TEXT(shipments[[#This Row],[Shipdate]],"mmmm")</f>
        <v>November</v>
      </c>
      <c r="M4593">
        <f>_xlfn.XLOOKUP(shipments[[#This Row],[PID]],products[PID],products[Cost_per_box],"NA",0)</f>
        <v>5.26</v>
      </c>
      <c r="N4593">
        <f>shipments[[#This Row],[Boxes]]*shipments[[#This Row],[Cost Per Box]]</f>
        <v>1167.72</v>
      </c>
      <c r="O4593">
        <f>shipments[[#This Row],[Sales Amount]]-shipments[[#This Row],[Total Cost]]</f>
        <v>1937.28</v>
      </c>
      <c r="P4593" s="9">
        <f>shipments[[#This Row],[Profit]]/shipments[[#This Row],[Sales Amount]]</f>
        <v>0.62392270531400962</v>
      </c>
    </row>
    <row r="4594" spans="1:16" x14ac:dyDescent="1">
      <c r="A4594" t="s">
        <v>4640</v>
      </c>
      <c r="B4594" t="s">
        <v>8053</v>
      </c>
      <c r="C4594" t="s">
        <v>8011</v>
      </c>
      <c r="D4594" t="s">
        <v>8037</v>
      </c>
      <c r="E4594" s="1">
        <v>45334</v>
      </c>
      <c r="F4594">
        <v>9677.25</v>
      </c>
      <c r="G4594">
        <v>605</v>
      </c>
      <c r="H4594" t="s">
        <v>6</v>
      </c>
      <c r="I4594" t="str">
        <f>_xlfn.XLOOKUP(shipments[[#This Row],[SPID]],people[SPID],people[Sales_person],"NA",0)</f>
        <v>Dotty Strutley</v>
      </c>
      <c r="J4594">
        <f>YEAR(shipments[[#This Row],[Shipdate]])</f>
        <v>2024</v>
      </c>
      <c r="K4594">
        <f>MONTH(shipments[[#This Row],[Shipdate]])</f>
        <v>2</v>
      </c>
      <c r="L4594" t="str">
        <f>TEXT(shipments[[#This Row],[Shipdate]],"mmmm")</f>
        <v>February</v>
      </c>
      <c r="M4594">
        <f>_xlfn.XLOOKUP(shipments[[#This Row],[PID]],products[PID],products[Cost_per_box],"NA",0)</f>
        <v>7.48</v>
      </c>
      <c r="N4594">
        <f>shipments[[#This Row],[Boxes]]*shipments[[#This Row],[Cost Per Box]]</f>
        <v>4525.4000000000005</v>
      </c>
      <c r="O4594">
        <f>shipments[[#This Row],[Sales Amount]]-shipments[[#This Row],[Total Cost]]</f>
        <v>5151.8499999999995</v>
      </c>
      <c r="P4594" s="9">
        <f>shipments[[#This Row],[Profit]]/shipments[[#This Row],[Sales Amount]]</f>
        <v>0.53236714975845401</v>
      </c>
    </row>
    <row r="4595" spans="1:16" x14ac:dyDescent="1">
      <c r="A4595" t="s">
        <v>4641</v>
      </c>
      <c r="B4595" t="s">
        <v>8053</v>
      </c>
      <c r="C4595" t="s">
        <v>8013</v>
      </c>
      <c r="D4595" t="s">
        <v>8033</v>
      </c>
      <c r="E4595" s="1">
        <v>45279</v>
      </c>
      <c r="F4595">
        <v>270</v>
      </c>
      <c r="G4595">
        <v>39</v>
      </c>
      <c r="H4595" t="s">
        <v>6</v>
      </c>
      <c r="I4595" t="str">
        <f>_xlfn.XLOOKUP(shipments[[#This Row],[SPID]],people[SPID],people[Sales_person],"NA",0)</f>
        <v>Dotty Strutley</v>
      </c>
      <c r="J4595">
        <f>YEAR(shipments[[#This Row],[Shipdate]])</f>
        <v>2023</v>
      </c>
      <c r="K4595">
        <f>MONTH(shipments[[#This Row],[Shipdate]])</f>
        <v>12</v>
      </c>
      <c r="L4595" t="str">
        <f>TEXT(shipments[[#This Row],[Shipdate]],"mmmm")</f>
        <v>December</v>
      </c>
      <c r="M4595">
        <f>_xlfn.XLOOKUP(shipments[[#This Row],[PID]],products[PID],products[Cost_per_box],"NA",0)</f>
        <v>3.85</v>
      </c>
      <c r="N4595">
        <f>shipments[[#This Row],[Boxes]]*shipments[[#This Row],[Cost Per Box]]</f>
        <v>150.15</v>
      </c>
      <c r="O4595">
        <f>shipments[[#This Row],[Sales Amount]]-shipments[[#This Row],[Total Cost]]</f>
        <v>119.85</v>
      </c>
      <c r="P4595" s="9">
        <f>shipments[[#This Row],[Profit]]/shipments[[#This Row],[Sales Amount]]</f>
        <v>0.44388888888888889</v>
      </c>
    </row>
    <row r="4596" spans="1:16" x14ac:dyDescent="1">
      <c r="A4596" t="s">
        <v>4642</v>
      </c>
      <c r="B4596" t="s">
        <v>8053</v>
      </c>
      <c r="C4596" t="s">
        <v>8013</v>
      </c>
      <c r="D4596" t="s">
        <v>8036</v>
      </c>
      <c r="E4596" s="1">
        <v>45006</v>
      </c>
      <c r="F4596">
        <v>9015.75</v>
      </c>
      <c r="G4596">
        <v>1288</v>
      </c>
      <c r="H4596" t="s">
        <v>6</v>
      </c>
      <c r="I4596" t="str">
        <f>_xlfn.XLOOKUP(shipments[[#This Row],[SPID]],people[SPID],people[Sales_person],"NA",0)</f>
        <v>Dotty Strutley</v>
      </c>
      <c r="J4596">
        <f>YEAR(shipments[[#This Row],[Shipdate]])</f>
        <v>2023</v>
      </c>
      <c r="K4596">
        <f>MONTH(shipments[[#This Row],[Shipdate]])</f>
        <v>3</v>
      </c>
      <c r="L4596" t="str">
        <f>TEXT(shipments[[#This Row],[Shipdate]],"mmmm")</f>
        <v>March</v>
      </c>
      <c r="M4596">
        <f>_xlfn.XLOOKUP(shipments[[#This Row],[PID]],products[PID],products[Cost_per_box],"NA",0)</f>
        <v>3.85</v>
      </c>
      <c r="N4596">
        <f>shipments[[#This Row],[Boxes]]*shipments[[#This Row],[Cost Per Box]]</f>
        <v>4958.8</v>
      </c>
      <c r="O4596">
        <f>shipments[[#This Row],[Sales Amount]]-shipments[[#This Row],[Total Cost]]</f>
        <v>4056.95</v>
      </c>
      <c r="P4596" s="9">
        <f>shipments[[#This Row],[Profit]]/shipments[[#This Row],[Sales Amount]]</f>
        <v>0.44998474891162688</v>
      </c>
    </row>
    <row r="4597" spans="1:16" x14ac:dyDescent="1">
      <c r="A4597" t="s">
        <v>4643</v>
      </c>
      <c r="B4597" t="s">
        <v>8053</v>
      </c>
      <c r="C4597" t="s">
        <v>8013</v>
      </c>
      <c r="D4597" t="s">
        <v>8032</v>
      </c>
      <c r="E4597" s="1">
        <v>45253</v>
      </c>
      <c r="F4597">
        <v>2099.25</v>
      </c>
      <c r="G4597">
        <v>420</v>
      </c>
      <c r="H4597" t="s">
        <v>6</v>
      </c>
      <c r="I4597" t="str">
        <f>_xlfn.XLOOKUP(shipments[[#This Row],[SPID]],people[SPID],people[Sales_person],"NA",0)</f>
        <v>Dotty Strutley</v>
      </c>
      <c r="J4597">
        <f>YEAR(shipments[[#This Row],[Shipdate]])</f>
        <v>2023</v>
      </c>
      <c r="K4597">
        <f>MONTH(shipments[[#This Row],[Shipdate]])</f>
        <v>11</v>
      </c>
      <c r="L4597" t="str">
        <f>TEXT(shipments[[#This Row],[Shipdate]],"mmmm")</f>
        <v>November</v>
      </c>
      <c r="M4597">
        <f>_xlfn.XLOOKUP(shipments[[#This Row],[PID]],products[PID],products[Cost_per_box],"NA",0)</f>
        <v>3.85</v>
      </c>
      <c r="N4597">
        <f>shipments[[#This Row],[Boxes]]*shipments[[#This Row],[Cost Per Box]]</f>
        <v>1617</v>
      </c>
      <c r="O4597">
        <f>shipments[[#This Row],[Sales Amount]]-shipments[[#This Row],[Total Cost]]</f>
        <v>482.25</v>
      </c>
      <c r="P4597" s="9">
        <f>shipments[[#This Row],[Profit]]/shipments[[#This Row],[Sales Amount]]</f>
        <v>0.22972490175062521</v>
      </c>
    </row>
    <row r="4598" spans="1:16" x14ac:dyDescent="1">
      <c r="A4598" t="s">
        <v>4644</v>
      </c>
      <c r="B4598" t="s">
        <v>8053</v>
      </c>
      <c r="C4598" t="s">
        <v>8014</v>
      </c>
      <c r="D4598" t="s">
        <v>8032</v>
      </c>
      <c r="E4598" s="1">
        <v>44931</v>
      </c>
      <c r="F4598">
        <v>5037.75</v>
      </c>
      <c r="G4598">
        <v>560</v>
      </c>
      <c r="H4598" t="s">
        <v>39</v>
      </c>
      <c r="I4598" t="str">
        <f>_xlfn.XLOOKUP(shipments[[#This Row],[SPID]],people[SPID],people[Sales_person],"NA",0)</f>
        <v>Dotty Strutley</v>
      </c>
      <c r="J4598">
        <f>YEAR(shipments[[#This Row],[Shipdate]])</f>
        <v>2023</v>
      </c>
      <c r="K4598">
        <f>MONTH(shipments[[#This Row],[Shipdate]])</f>
        <v>1</v>
      </c>
      <c r="L4598" t="str">
        <f>TEXT(shipments[[#This Row],[Shipdate]],"mmmm")</f>
        <v>January</v>
      </c>
      <c r="M4598">
        <f>_xlfn.XLOOKUP(shipments[[#This Row],[PID]],products[PID],products[Cost_per_box],"NA",0)</f>
        <v>5.72</v>
      </c>
      <c r="N4598">
        <f>shipments[[#This Row],[Boxes]]*shipments[[#This Row],[Cost Per Box]]</f>
        <v>3203.2</v>
      </c>
      <c r="O4598">
        <f>shipments[[#This Row],[Sales Amount]]-shipments[[#This Row],[Total Cost]]</f>
        <v>1834.5500000000002</v>
      </c>
      <c r="P4598" s="9">
        <f>shipments[[#This Row],[Profit]]/shipments[[#This Row],[Sales Amount]]</f>
        <v>0.36416058756389263</v>
      </c>
    </row>
    <row r="4599" spans="1:16" x14ac:dyDescent="1">
      <c r="A4599" t="s">
        <v>4645</v>
      </c>
      <c r="B4599" t="s">
        <v>8053</v>
      </c>
      <c r="C4599" t="s">
        <v>8014</v>
      </c>
      <c r="D4599" t="s">
        <v>8036</v>
      </c>
      <c r="E4599" s="1">
        <v>44971</v>
      </c>
      <c r="F4599">
        <v>389.25</v>
      </c>
      <c r="G4599">
        <v>49</v>
      </c>
      <c r="H4599" t="s">
        <v>6</v>
      </c>
      <c r="I4599" t="str">
        <f>_xlfn.XLOOKUP(shipments[[#This Row],[SPID]],people[SPID],people[Sales_person],"NA",0)</f>
        <v>Dotty Strutley</v>
      </c>
      <c r="J4599">
        <f>YEAR(shipments[[#This Row],[Shipdate]])</f>
        <v>2023</v>
      </c>
      <c r="K4599">
        <f>MONTH(shipments[[#This Row],[Shipdate]])</f>
        <v>2</v>
      </c>
      <c r="L4599" t="str">
        <f>TEXT(shipments[[#This Row],[Shipdate]],"mmmm")</f>
        <v>February</v>
      </c>
      <c r="M4599">
        <f>_xlfn.XLOOKUP(shipments[[#This Row],[PID]],products[PID],products[Cost_per_box],"NA",0)</f>
        <v>5.72</v>
      </c>
      <c r="N4599">
        <f>shipments[[#This Row],[Boxes]]*shipments[[#This Row],[Cost Per Box]]</f>
        <v>280.27999999999997</v>
      </c>
      <c r="O4599">
        <f>shipments[[#This Row],[Sales Amount]]-shipments[[#This Row],[Total Cost]]</f>
        <v>108.97000000000003</v>
      </c>
      <c r="P4599" s="9">
        <f>shipments[[#This Row],[Profit]]/shipments[[#This Row],[Sales Amount]]</f>
        <v>0.27994861913937064</v>
      </c>
    </row>
    <row r="4600" spans="1:16" x14ac:dyDescent="1">
      <c r="A4600" t="s">
        <v>4646</v>
      </c>
      <c r="B4600" t="s">
        <v>8053</v>
      </c>
      <c r="C4600" t="s">
        <v>8014</v>
      </c>
      <c r="D4600" t="s">
        <v>8035</v>
      </c>
      <c r="E4600" s="1">
        <v>45188</v>
      </c>
      <c r="F4600">
        <v>3370.5</v>
      </c>
      <c r="G4600">
        <v>375</v>
      </c>
      <c r="H4600" t="s">
        <v>6</v>
      </c>
      <c r="I4600" t="str">
        <f>_xlfn.XLOOKUP(shipments[[#This Row],[SPID]],people[SPID],people[Sales_person],"NA",0)</f>
        <v>Dotty Strutley</v>
      </c>
      <c r="J4600">
        <f>YEAR(shipments[[#This Row],[Shipdate]])</f>
        <v>2023</v>
      </c>
      <c r="K4600">
        <f>MONTH(shipments[[#This Row],[Shipdate]])</f>
        <v>9</v>
      </c>
      <c r="L4600" t="str">
        <f>TEXT(shipments[[#This Row],[Shipdate]],"mmmm")</f>
        <v>September</v>
      </c>
      <c r="M4600">
        <f>_xlfn.XLOOKUP(shipments[[#This Row],[PID]],products[PID],products[Cost_per_box],"NA",0)</f>
        <v>5.72</v>
      </c>
      <c r="N4600">
        <f>shipments[[#This Row],[Boxes]]*shipments[[#This Row],[Cost Per Box]]</f>
        <v>2145</v>
      </c>
      <c r="O4600">
        <f>shipments[[#This Row],[Sales Amount]]-shipments[[#This Row],[Total Cost]]</f>
        <v>1225.5</v>
      </c>
      <c r="P4600" s="9">
        <f>shipments[[#This Row],[Profit]]/shipments[[#This Row],[Sales Amount]]</f>
        <v>0.36359590565198041</v>
      </c>
    </row>
    <row r="4601" spans="1:16" x14ac:dyDescent="1">
      <c r="A4601" t="s">
        <v>4647</v>
      </c>
      <c r="B4601" t="s">
        <v>8053</v>
      </c>
      <c r="C4601" t="s">
        <v>8014</v>
      </c>
      <c r="D4601" t="s">
        <v>8032</v>
      </c>
      <c r="E4601" s="1">
        <v>45287</v>
      </c>
      <c r="F4601">
        <v>4873.5</v>
      </c>
      <c r="G4601">
        <v>697</v>
      </c>
      <c r="H4601" t="s">
        <v>6</v>
      </c>
      <c r="I4601" t="str">
        <f>_xlfn.XLOOKUP(shipments[[#This Row],[SPID]],people[SPID],people[Sales_person],"NA",0)</f>
        <v>Dotty Strutley</v>
      </c>
      <c r="J4601">
        <f>YEAR(shipments[[#This Row],[Shipdate]])</f>
        <v>2023</v>
      </c>
      <c r="K4601">
        <f>MONTH(shipments[[#This Row],[Shipdate]])</f>
        <v>12</v>
      </c>
      <c r="L4601" t="str">
        <f>TEXT(shipments[[#This Row],[Shipdate]],"mmmm")</f>
        <v>December</v>
      </c>
      <c r="M4601">
        <f>_xlfn.XLOOKUP(shipments[[#This Row],[PID]],products[PID],products[Cost_per_box],"NA",0)</f>
        <v>5.72</v>
      </c>
      <c r="N4601">
        <f>shipments[[#This Row],[Boxes]]*shipments[[#This Row],[Cost Per Box]]</f>
        <v>3986.8399999999997</v>
      </c>
      <c r="O4601">
        <f>shipments[[#This Row],[Sales Amount]]-shipments[[#This Row],[Total Cost]]</f>
        <v>886.66000000000031</v>
      </c>
      <c r="P4601" s="9">
        <f>shipments[[#This Row],[Profit]]/shipments[[#This Row],[Sales Amount]]</f>
        <v>0.18193495434492671</v>
      </c>
    </row>
    <row r="4602" spans="1:16" x14ac:dyDescent="1">
      <c r="A4602" t="s">
        <v>4648</v>
      </c>
      <c r="B4602" t="s">
        <v>8053</v>
      </c>
      <c r="C4602" t="s">
        <v>8015</v>
      </c>
      <c r="D4602" t="s">
        <v>8032</v>
      </c>
      <c r="E4602" s="1">
        <v>45238</v>
      </c>
      <c r="F4602">
        <v>8300.25</v>
      </c>
      <c r="G4602">
        <v>308</v>
      </c>
      <c r="H4602" t="s">
        <v>6</v>
      </c>
      <c r="I4602" t="str">
        <f>_xlfn.XLOOKUP(shipments[[#This Row],[SPID]],people[SPID],people[Sales_person],"NA",0)</f>
        <v>Dotty Strutley</v>
      </c>
      <c r="J4602">
        <f>YEAR(shipments[[#This Row],[Shipdate]])</f>
        <v>2023</v>
      </c>
      <c r="K4602">
        <f>MONTH(shipments[[#This Row],[Shipdate]])</f>
        <v>11</v>
      </c>
      <c r="L4602" t="str">
        <f>TEXT(shipments[[#This Row],[Shipdate]],"mmmm")</f>
        <v>November</v>
      </c>
      <c r="M4602">
        <f>_xlfn.XLOOKUP(shipments[[#This Row],[PID]],products[PID],products[Cost_per_box],"NA",0)</f>
        <v>6.31</v>
      </c>
      <c r="N4602">
        <f>shipments[[#This Row],[Boxes]]*shipments[[#This Row],[Cost Per Box]]</f>
        <v>1943.4799999999998</v>
      </c>
      <c r="O4602">
        <f>shipments[[#This Row],[Sales Amount]]-shipments[[#This Row],[Total Cost]]</f>
        <v>6356.77</v>
      </c>
      <c r="P4602" s="9">
        <f>shipments[[#This Row],[Profit]]/shipments[[#This Row],[Sales Amount]]</f>
        <v>0.76585283575795915</v>
      </c>
    </row>
    <row r="4603" spans="1:16" x14ac:dyDescent="1">
      <c r="A4603" t="s">
        <v>4649</v>
      </c>
      <c r="B4603" t="s">
        <v>8053</v>
      </c>
      <c r="C4603" t="s">
        <v>8016</v>
      </c>
      <c r="D4603" t="s">
        <v>8036</v>
      </c>
      <c r="E4603" s="1">
        <v>45278</v>
      </c>
      <c r="F4603">
        <v>5413.5</v>
      </c>
      <c r="G4603">
        <v>209</v>
      </c>
      <c r="H4603" t="s">
        <v>6</v>
      </c>
      <c r="I4603" t="str">
        <f>_xlfn.XLOOKUP(shipments[[#This Row],[SPID]],people[SPID],people[Sales_person],"NA",0)</f>
        <v>Dotty Strutley</v>
      </c>
      <c r="J4603">
        <f>YEAR(shipments[[#This Row],[Shipdate]])</f>
        <v>2023</v>
      </c>
      <c r="K4603">
        <f>MONTH(shipments[[#This Row],[Shipdate]])</f>
        <v>12</v>
      </c>
      <c r="L4603" t="str">
        <f>TEXT(shipments[[#This Row],[Shipdate]],"mmmm")</f>
        <v>December</v>
      </c>
      <c r="M4603">
        <f>_xlfn.XLOOKUP(shipments[[#This Row],[PID]],products[PID],products[Cost_per_box],"NA",0)</f>
        <v>9.94</v>
      </c>
      <c r="N4603">
        <f>shipments[[#This Row],[Boxes]]*shipments[[#This Row],[Cost Per Box]]</f>
        <v>2077.46</v>
      </c>
      <c r="O4603">
        <f>shipments[[#This Row],[Sales Amount]]-shipments[[#This Row],[Total Cost]]</f>
        <v>3336.04</v>
      </c>
      <c r="P4603" s="9">
        <f>shipments[[#This Row],[Profit]]/shipments[[#This Row],[Sales Amount]]</f>
        <v>0.61624457375080821</v>
      </c>
    </row>
    <row r="4604" spans="1:16" x14ac:dyDescent="1">
      <c r="A4604" t="s">
        <v>4650</v>
      </c>
      <c r="B4604" t="s">
        <v>8053</v>
      </c>
      <c r="C4604" t="s">
        <v>8016</v>
      </c>
      <c r="D4604" t="s">
        <v>8032</v>
      </c>
      <c r="E4604" s="1">
        <v>45442</v>
      </c>
      <c r="F4604">
        <v>5301</v>
      </c>
      <c r="G4604">
        <v>190</v>
      </c>
      <c r="H4604" t="s">
        <v>6</v>
      </c>
      <c r="I4604" t="str">
        <f>_xlfn.XLOOKUP(shipments[[#This Row],[SPID]],people[SPID],people[Sales_person],"NA",0)</f>
        <v>Dotty Strutley</v>
      </c>
      <c r="J4604">
        <f>YEAR(shipments[[#This Row],[Shipdate]])</f>
        <v>2024</v>
      </c>
      <c r="K4604">
        <f>MONTH(shipments[[#This Row],[Shipdate]])</f>
        <v>5</v>
      </c>
      <c r="L4604" t="str">
        <f>TEXT(shipments[[#This Row],[Shipdate]],"mmmm")</f>
        <v>May</v>
      </c>
      <c r="M4604">
        <f>_xlfn.XLOOKUP(shipments[[#This Row],[PID]],products[PID],products[Cost_per_box],"NA",0)</f>
        <v>9.94</v>
      </c>
      <c r="N4604">
        <f>shipments[[#This Row],[Boxes]]*shipments[[#This Row],[Cost Per Box]]</f>
        <v>1888.6</v>
      </c>
      <c r="O4604">
        <f>shipments[[#This Row],[Sales Amount]]-shipments[[#This Row],[Total Cost]]</f>
        <v>3412.4</v>
      </c>
      <c r="P4604" s="9">
        <f>shipments[[#This Row],[Profit]]/shipments[[#This Row],[Sales Amount]]</f>
        <v>0.64372759856630823</v>
      </c>
    </row>
    <row r="4605" spans="1:16" x14ac:dyDescent="1">
      <c r="A4605" t="s">
        <v>4651</v>
      </c>
      <c r="B4605" t="s">
        <v>8053</v>
      </c>
      <c r="C4605" t="s">
        <v>8016</v>
      </c>
      <c r="D4605" t="s">
        <v>8032</v>
      </c>
      <c r="E4605" s="1">
        <v>45334</v>
      </c>
      <c r="F4605">
        <v>5370.75</v>
      </c>
      <c r="G4605">
        <v>224</v>
      </c>
      <c r="H4605" t="s">
        <v>6</v>
      </c>
      <c r="I4605" t="str">
        <f>_xlfn.XLOOKUP(shipments[[#This Row],[SPID]],people[SPID],people[Sales_person],"NA",0)</f>
        <v>Dotty Strutley</v>
      </c>
      <c r="J4605">
        <f>YEAR(shipments[[#This Row],[Shipdate]])</f>
        <v>2024</v>
      </c>
      <c r="K4605">
        <f>MONTH(shipments[[#This Row],[Shipdate]])</f>
        <v>2</v>
      </c>
      <c r="L4605" t="str">
        <f>TEXT(shipments[[#This Row],[Shipdate]],"mmmm")</f>
        <v>February</v>
      </c>
      <c r="M4605">
        <f>_xlfn.XLOOKUP(shipments[[#This Row],[PID]],products[PID],products[Cost_per_box],"NA",0)</f>
        <v>9.94</v>
      </c>
      <c r="N4605">
        <f>shipments[[#This Row],[Boxes]]*shipments[[#This Row],[Cost Per Box]]</f>
        <v>2226.56</v>
      </c>
      <c r="O4605">
        <f>shipments[[#This Row],[Sales Amount]]-shipments[[#This Row],[Total Cost]]</f>
        <v>3144.19</v>
      </c>
      <c r="P4605" s="9">
        <f>shipments[[#This Row],[Profit]]/shipments[[#This Row],[Sales Amount]]</f>
        <v>0.58542847833170419</v>
      </c>
    </row>
    <row r="4606" spans="1:16" x14ac:dyDescent="1">
      <c r="A4606" t="s">
        <v>4652</v>
      </c>
      <c r="B4606" t="s">
        <v>8053</v>
      </c>
      <c r="C4606" t="s">
        <v>8016</v>
      </c>
      <c r="D4606" t="s">
        <v>8036</v>
      </c>
      <c r="E4606" s="1">
        <v>45330</v>
      </c>
      <c r="F4606">
        <v>5980.5</v>
      </c>
      <c r="G4606">
        <v>222</v>
      </c>
      <c r="H4606" t="s">
        <v>6</v>
      </c>
      <c r="I4606" t="str">
        <f>_xlfn.XLOOKUP(shipments[[#This Row],[SPID]],people[SPID],people[Sales_person],"NA",0)</f>
        <v>Dotty Strutley</v>
      </c>
      <c r="J4606">
        <f>YEAR(shipments[[#This Row],[Shipdate]])</f>
        <v>2024</v>
      </c>
      <c r="K4606">
        <f>MONTH(shipments[[#This Row],[Shipdate]])</f>
        <v>2</v>
      </c>
      <c r="L4606" t="str">
        <f>TEXT(shipments[[#This Row],[Shipdate]],"mmmm")</f>
        <v>February</v>
      </c>
      <c r="M4606">
        <f>_xlfn.XLOOKUP(shipments[[#This Row],[PID]],products[PID],products[Cost_per_box],"NA",0)</f>
        <v>9.94</v>
      </c>
      <c r="N4606">
        <f>shipments[[#This Row],[Boxes]]*shipments[[#This Row],[Cost Per Box]]</f>
        <v>2206.6799999999998</v>
      </c>
      <c r="O4606">
        <f>shipments[[#This Row],[Sales Amount]]-shipments[[#This Row],[Total Cost]]</f>
        <v>3773.82</v>
      </c>
      <c r="P4606" s="9">
        <f>shipments[[#This Row],[Profit]]/shipments[[#This Row],[Sales Amount]]</f>
        <v>0.63102081765738649</v>
      </c>
    </row>
    <row r="4607" spans="1:16" x14ac:dyDescent="1">
      <c r="A4607" t="s">
        <v>4653</v>
      </c>
      <c r="B4607" t="s">
        <v>8053</v>
      </c>
      <c r="C4607" t="s">
        <v>8016</v>
      </c>
      <c r="D4607" t="s">
        <v>8034</v>
      </c>
      <c r="E4607" s="1">
        <v>45086</v>
      </c>
      <c r="F4607">
        <v>5598</v>
      </c>
      <c r="G4607">
        <v>216</v>
      </c>
      <c r="H4607" t="s">
        <v>6</v>
      </c>
      <c r="I4607" t="str">
        <f>_xlfn.XLOOKUP(shipments[[#This Row],[SPID]],people[SPID],people[Sales_person],"NA",0)</f>
        <v>Dotty Strutley</v>
      </c>
      <c r="J4607">
        <f>YEAR(shipments[[#This Row],[Shipdate]])</f>
        <v>2023</v>
      </c>
      <c r="K4607">
        <f>MONTH(shipments[[#This Row],[Shipdate]])</f>
        <v>6</v>
      </c>
      <c r="L4607" t="str">
        <f>TEXT(shipments[[#This Row],[Shipdate]],"mmmm")</f>
        <v>June</v>
      </c>
      <c r="M4607">
        <f>_xlfn.XLOOKUP(shipments[[#This Row],[PID]],products[PID],products[Cost_per_box],"NA",0)</f>
        <v>9.94</v>
      </c>
      <c r="N4607">
        <f>shipments[[#This Row],[Boxes]]*shipments[[#This Row],[Cost Per Box]]</f>
        <v>2147.04</v>
      </c>
      <c r="O4607">
        <f>shipments[[#This Row],[Sales Amount]]-shipments[[#This Row],[Total Cost]]</f>
        <v>3450.96</v>
      </c>
      <c r="P4607" s="9">
        <f>shipments[[#This Row],[Profit]]/shipments[[#This Row],[Sales Amount]]</f>
        <v>0.61646302250803864</v>
      </c>
    </row>
    <row r="4608" spans="1:16" x14ac:dyDescent="1">
      <c r="A4608" t="s">
        <v>4654</v>
      </c>
      <c r="B4608" t="s">
        <v>8053</v>
      </c>
      <c r="C4608" t="s">
        <v>8017</v>
      </c>
      <c r="D4608" t="s">
        <v>8033</v>
      </c>
      <c r="E4608" s="1">
        <v>45296</v>
      </c>
      <c r="F4608">
        <v>17277.75</v>
      </c>
      <c r="G4608">
        <v>786</v>
      </c>
      <c r="H4608" t="s">
        <v>6</v>
      </c>
      <c r="I4608" t="str">
        <f>_xlfn.XLOOKUP(shipments[[#This Row],[SPID]],people[SPID],people[Sales_person],"NA",0)</f>
        <v>Dotty Strutley</v>
      </c>
      <c r="J4608">
        <f>YEAR(shipments[[#This Row],[Shipdate]])</f>
        <v>2024</v>
      </c>
      <c r="K4608">
        <f>MONTH(shipments[[#This Row],[Shipdate]])</f>
        <v>1</v>
      </c>
      <c r="L4608" t="str">
        <f>TEXT(shipments[[#This Row],[Shipdate]],"mmmm")</f>
        <v>January</v>
      </c>
      <c r="M4608">
        <f>_xlfn.XLOOKUP(shipments[[#This Row],[PID]],products[PID],products[Cost_per_box],"NA",0)</f>
        <v>7.73</v>
      </c>
      <c r="N4608">
        <f>shipments[[#This Row],[Boxes]]*shipments[[#This Row],[Cost Per Box]]</f>
        <v>6075.7800000000007</v>
      </c>
      <c r="O4608">
        <f>shipments[[#This Row],[Sales Amount]]-shipments[[#This Row],[Total Cost]]</f>
        <v>11201.97</v>
      </c>
      <c r="P4608" s="9">
        <f>shipments[[#This Row],[Profit]]/shipments[[#This Row],[Sales Amount]]</f>
        <v>0.64834657290445796</v>
      </c>
    </row>
    <row r="4609" spans="1:16" x14ac:dyDescent="1">
      <c r="A4609" t="s">
        <v>4655</v>
      </c>
      <c r="B4609" t="s">
        <v>8053</v>
      </c>
      <c r="C4609" t="s">
        <v>8017</v>
      </c>
      <c r="D4609" t="s">
        <v>8037</v>
      </c>
      <c r="E4609" s="1">
        <v>45329</v>
      </c>
      <c r="F4609">
        <v>1500.75</v>
      </c>
      <c r="G4609">
        <v>79</v>
      </c>
      <c r="H4609" t="s">
        <v>6</v>
      </c>
      <c r="I4609" t="str">
        <f>_xlfn.XLOOKUP(shipments[[#This Row],[SPID]],people[SPID],people[Sales_person],"NA",0)</f>
        <v>Dotty Strutley</v>
      </c>
      <c r="J4609">
        <f>YEAR(shipments[[#This Row],[Shipdate]])</f>
        <v>2024</v>
      </c>
      <c r="K4609">
        <f>MONTH(shipments[[#This Row],[Shipdate]])</f>
        <v>2</v>
      </c>
      <c r="L4609" t="str">
        <f>TEXT(shipments[[#This Row],[Shipdate]],"mmmm")</f>
        <v>February</v>
      </c>
      <c r="M4609">
        <f>_xlfn.XLOOKUP(shipments[[#This Row],[PID]],products[PID],products[Cost_per_box],"NA",0)</f>
        <v>7.73</v>
      </c>
      <c r="N4609">
        <f>shipments[[#This Row],[Boxes]]*shipments[[#This Row],[Cost Per Box]]</f>
        <v>610.67000000000007</v>
      </c>
      <c r="O4609">
        <f>shipments[[#This Row],[Sales Amount]]-shipments[[#This Row],[Total Cost]]</f>
        <v>890.07999999999993</v>
      </c>
      <c r="P4609" s="9">
        <f>shipments[[#This Row],[Profit]]/shipments[[#This Row],[Sales Amount]]</f>
        <v>0.59309012160586372</v>
      </c>
    </row>
    <row r="4610" spans="1:16" x14ac:dyDescent="1">
      <c r="A4610" t="s">
        <v>4656</v>
      </c>
      <c r="B4610" t="s">
        <v>8053</v>
      </c>
      <c r="C4610" t="s">
        <v>8017</v>
      </c>
      <c r="D4610" t="s">
        <v>8034</v>
      </c>
      <c r="E4610" s="1">
        <v>45280</v>
      </c>
      <c r="F4610">
        <v>10311.75</v>
      </c>
      <c r="G4610">
        <v>543</v>
      </c>
      <c r="H4610" t="s">
        <v>6</v>
      </c>
      <c r="I4610" t="str">
        <f>_xlfn.XLOOKUP(shipments[[#This Row],[SPID]],people[SPID],people[Sales_person],"NA",0)</f>
        <v>Dotty Strutley</v>
      </c>
      <c r="J4610">
        <f>YEAR(shipments[[#This Row],[Shipdate]])</f>
        <v>2023</v>
      </c>
      <c r="K4610">
        <f>MONTH(shipments[[#This Row],[Shipdate]])</f>
        <v>12</v>
      </c>
      <c r="L4610" t="str">
        <f>TEXT(shipments[[#This Row],[Shipdate]],"mmmm")</f>
        <v>December</v>
      </c>
      <c r="M4610">
        <f>_xlfn.XLOOKUP(shipments[[#This Row],[PID]],products[PID],products[Cost_per_box],"NA",0)</f>
        <v>7.73</v>
      </c>
      <c r="N4610">
        <f>shipments[[#This Row],[Boxes]]*shipments[[#This Row],[Cost Per Box]]</f>
        <v>4197.3900000000003</v>
      </c>
      <c r="O4610">
        <f>shipments[[#This Row],[Sales Amount]]-shipments[[#This Row],[Total Cost]]</f>
        <v>6114.36</v>
      </c>
      <c r="P4610" s="9">
        <f>shipments[[#This Row],[Profit]]/shipments[[#This Row],[Sales Amount]]</f>
        <v>0.59295076005527669</v>
      </c>
    </row>
    <row r="4611" spans="1:16" x14ac:dyDescent="1">
      <c r="A4611" t="s">
        <v>4657</v>
      </c>
      <c r="B4611" t="s">
        <v>8053</v>
      </c>
      <c r="C4611" t="s">
        <v>8017</v>
      </c>
      <c r="D4611" t="s">
        <v>8032</v>
      </c>
      <c r="E4611" s="1">
        <v>45285</v>
      </c>
      <c r="F4611">
        <v>5161.5</v>
      </c>
      <c r="G4611">
        <v>246</v>
      </c>
      <c r="H4611" t="s">
        <v>6</v>
      </c>
      <c r="I4611" t="str">
        <f>_xlfn.XLOOKUP(shipments[[#This Row],[SPID]],people[SPID],people[Sales_person],"NA",0)</f>
        <v>Dotty Strutley</v>
      </c>
      <c r="J4611">
        <f>YEAR(shipments[[#This Row],[Shipdate]])</f>
        <v>2023</v>
      </c>
      <c r="K4611">
        <f>MONTH(shipments[[#This Row],[Shipdate]])</f>
        <v>12</v>
      </c>
      <c r="L4611" t="str">
        <f>TEXT(shipments[[#This Row],[Shipdate]],"mmmm")</f>
        <v>December</v>
      </c>
      <c r="M4611">
        <f>_xlfn.XLOOKUP(shipments[[#This Row],[PID]],products[PID],products[Cost_per_box],"NA",0)</f>
        <v>7.73</v>
      </c>
      <c r="N4611">
        <f>shipments[[#This Row],[Boxes]]*shipments[[#This Row],[Cost Per Box]]</f>
        <v>1901.5800000000002</v>
      </c>
      <c r="O4611">
        <f>shipments[[#This Row],[Sales Amount]]-shipments[[#This Row],[Total Cost]]</f>
        <v>3259.92</v>
      </c>
      <c r="P4611" s="9">
        <f>shipments[[#This Row],[Profit]]/shipments[[#This Row],[Sales Amount]]</f>
        <v>0.63158384190642258</v>
      </c>
    </row>
    <row r="4612" spans="1:16" x14ac:dyDescent="1">
      <c r="A4612" t="s">
        <v>4658</v>
      </c>
      <c r="B4612" t="s">
        <v>8053</v>
      </c>
      <c r="C4612" t="s">
        <v>8019</v>
      </c>
      <c r="D4612" t="s">
        <v>8034</v>
      </c>
      <c r="E4612" s="1">
        <v>45253</v>
      </c>
      <c r="F4612">
        <v>5625</v>
      </c>
      <c r="G4612">
        <v>469</v>
      </c>
      <c r="H4612" t="s">
        <v>6</v>
      </c>
      <c r="I4612" t="str">
        <f>_xlfn.XLOOKUP(shipments[[#This Row],[SPID]],people[SPID],people[Sales_person],"NA",0)</f>
        <v>Dotty Strutley</v>
      </c>
      <c r="J4612">
        <f>YEAR(shipments[[#This Row],[Shipdate]])</f>
        <v>2023</v>
      </c>
      <c r="K4612">
        <f>MONTH(shipments[[#This Row],[Shipdate]])</f>
        <v>11</v>
      </c>
      <c r="L4612" t="str">
        <f>TEXT(shipments[[#This Row],[Shipdate]],"mmmm")</f>
        <v>November</v>
      </c>
      <c r="M4612">
        <f>_xlfn.XLOOKUP(shipments[[#This Row],[PID]],products[PID],products[Cost_per_box],"NA",0)</f>
        <v>8.2200000000000006</v>
      </c>
      <c r="N4612">
        <f>shipments[[#This Row],[Boxes]]*shipments[[#This Row],[Cost Per Box]]</f>
        <v>3855.1800000000003</v>
      </c>
      <c r="O4612">
        <f>shipments[[#This Row],[Sales Amount]]-shipments[[#This Row],[Total Cost]]</f>
        <v>1769.8199999999997</v>
      </c>
      <c r="P4612" s="9">
        <f>shipments[[#This Row],[Profit]]/shipments[[#This Row],[Sales Amount]]</f>
        <v>0.31463466666666662</v>
      </c>
    </row>
    <row r="4613" spans="1:16" x14ac:dyDescent="1">
      <c r="A4613" t="s">
        <v>4659</v>
      </c>
      <c r="B4613" t="s">
        <v>8053</v>
      </c>
      <c r="C4613" t="s">
        <v>8019</v>
      </c>
      <c r="D4613" t="s">
        <v>8033</v>
      </c>
      <c r="E4613" s="1">
        <v>44944</v>
      </c>
      <c r="F4613">
        <v>4308.75</v>
      </c>
      <c r="G4613">
        <v>332</v>
      </c>
      <c r="H4613" t="s">
        <v>6</v>
      </c>
      <c r="I4613" t="str">
        <f>_xlfn.XLOOKUP(shipments[[#This Row],[SPID]],people[SPID],people[Sales_person],"NA",0)</f>
        <v>Dotty Strutley</v>
      </c>
      <c r="J4613">
        <f>YEAR(shipments[[#This Row],[Shipdate]])</f>
        <v>2023</v>
      </c>
      <c r="K4613">
        <f>MONTH(shipments[[#This Row],[Shipdate]])</f>
        <v>1</v>
      </c>
      <c r="L4613" t="str">
        <f>TEXT(shipments[[#This Row],[Shipdate]],"mmmm")</f>
        <v>January</v>
      </c>
      <c r="M4613">
        <f>_xlfn.XLOOKUP(shipments[[#This Row],[PID]],products[PID],products[Cost_per_box],"NA",0)</f>
        <v>8.2200000000000006</v>
      </c>
      <c r="N4613">
        <f>shipments[[#This Row],[Boxes]]*shipments[[#This Row],[Cost Per Box]]</f>
        <v>2729.0400000000004</v>
      </c>
      <c r="O4613">
        <f>shipments[[#This Row],[Sales Amount]]-shipments[[#This Row],[Total Cost]]</f>
        <v>1579.7099999999996</v>
      </c>
      <c r="P4613" s="9">
        <f>shipments[[#This Row],[Profit]]/shipments[[#This Row],[Sales Amount]]</f>
        <v>0.3666283724978241</v>
      </c>
    </row>
    <row r="4614" spans="1:16" x14ac:dyDescent="1">
      <c r="A4614" t="s">
        <v>4660</v>
      </c>
      <c r="B4614" t="s">
        <v>8053</v>
      </c>
      <c r="C4614" t="s">
        <v>8019</v>
      </c>
      <c r="D4614" t="s">
        <v>8033</v>
      </c>
      <c r="E4614" s="1">
        <v>45471</v>
      </c>
      <c r="F4614">
        <v>13059</v>
      </c>
      <c r="G4614">
        <v>1005</v>
      </c>
      <c r="H4614" t="s">
        <v>6</v>
      </c>
      <c r="I4614" t="str">
        <f>_xlfn.XLOOKUP(shipments[[#This Row],[SPID]],people[SPID],people[Sales_person],"NA",0)</f>
        <v>Dotty Strutley</v>
      </c>
      <c r="J4614">
        <f>YEAR(shipments[[#This Row],[Shipdate]])</f>
        <v>2024</v>
      </c>
      <c r="K4614">
        <f>MONTH(shipments[[#This Row],[Shipdate]])</f>
        <v>6</v>
      </c>
      <c r="L4614" t="str">
        <f>TEXT(shipments[[#This Row],[Shipdate]],"mmmm")</f>
        <v>June</v>
      </c>
      <c r="M4614">
        <f>_xlfn.XLOOKUP(shipments[[#This Row],[PID]],products[PID],products[Cost_per_box],"NA",0)</f>
        <v>8.2200000000000006</v>
      </c>
      <c r="N4614">
        <f>shipments[[#This Row],[Boxes]]*shipments[[#This Row],[Cost Per Box]]</f>
        <v>8261.1</v>
      </c>
      <c r="O4614">
        <f>shipments[[#This Row],[Sales Amount]]-shipments[[#This Row],[Total Cost]]</f>
        <v>4797.8999999999996</v>
      </c>
      <c r="P4614" s="9">
        <f>shipments[[#This Row],[Profit]]/shipments[[#This Row],[Sales Amount]]</f>
        <v>0.36740179186767746</v>
      </c>
    </row>
    <row r="4615" spans="1:16" x14ac:dyDescent="1">
      <c r="A4615" t="s">
        <v>4661</v>
      </c>
      <c r="B4615" t="s">
        <v>8053</v>
      </c>
      <c r="C4615" t="s">
        <v>8019</v>
      </c>
      <c r="D4615" t="s">
        <v>8036</v>
      </c>
      <c r="E4615" s="1">
        <v>45302</v>
      </c>
      <c r="F4615">
        <v>7233.75</v>
      </c>
      <c r="G4615">
        <v>483</v>
      </c>
      <c r="H4615" t="s">
        <v>6</v>
      </c>
      <c r="I4615" t="str">
        <f>_xlfn.XLOOKUP(shipments[[#This Row],[SPID]],people[SPID],people[Sales_person],"NA",0)</f>
        <v>Dotty Strutley</v>
      </c>
      <c r="J4615">
        <f>YEAR(shipments[[#This Row],[Shipdate]])</f>
        <v>2024</v>
      </c>
      <c r="K4615">
        <f>MONTH(shipments[[#This Row],[Shipdate]])</f>
        <v>1</v>
      </c>
      <c r="L4615" t="str">
        <f>TEXT(shipments[[#This Row],[Shipdate]],"mmmm")</f>
        <v>January</v>
      </c>
      <c r="M4615">
        <f>_xlfn.XLOOKUP(shipments[[#This Row],[PID]],products[PID],products[Cost_per_box],"NA",0)</f>
        <v>8.2200000000000006</v>
      </c>
      <c r="N4615">
        <f>shipments[[#This Row],[Boxes]]*shipments[[#This Row],[Cost Per Box]]</f>
        <v>3970.26</v>
      </c>
      <c r="O4615">
        <f>shipments[[#This Row],[Sales Amount]]-shipments[[#This Row],[Total Cost]]</f>
        <v>3263.49</v>
      </c>
      <c r="P4615" s="9">
        <f>shipments[[#This Row],[Profit]]/shipments[[#This Row],[Sales Amount]]</f>
        <v>0.45114774494556764</v>
      </c>
    </row>
    <row r="4616" spans="1:16" x14ac:dyDescent="1">
      <c r="A4616" t="s">
        <v>4662</v>
      </c>
      <c r="B4616" t="s">
        <v>8053</v>
      </c>
      <c r="C4616" t="s">
        <v>8019</v>
      </c>
      <c r="D4616" t="s">
        <v>8035</v>
      </c>
      <c r="E4616" s="1">
        <v>45334</v>
      </c>
      <c r="F4616">
        <v>6579</v>
      </c>
      <c r="G4616">
        <v>412</v>
      </c>
      <c r="H4616" t="s">
        <v>6</v>
      </c>
      <c r="I4616" t="str">
        <f>_xlfn.XLOOKUP(shipments[[#This Row],[SPID]],people[SPID],people[Sales_person],"NA",0)</f>
        <v>Dotty Strutley</v>
      </c>
      <c r="J4616">
        <f>YEAR(shipments[[#This Row],[Shipdate]])</f>
        <v>2024</v>
      </c>
      <c r="K4616">
        <f>MONTH(shipments[[#This Row],[Shipdate]])</f>
        <v>2</v>
      </c>
      <c r="L4616" t="str">
        <f>TEXT(shipments[[#This Row],[Shipdate]],"mmmm")</f>
        <v>February</v>
      </c>
      <c r="M4616">
        <f>_xlfn.XLOOKUP(shipments[[#This Row],[PID]],products[PID],products[Cost_per_box],"NA",0)</f>
        <v>8.2200000000000006</v>
      </c>
      <c r="N4616">
        <f>shipments[[#This Row],[Boxes]]*shipments[[#This Row],[Cost Per Box]]</f>
        <v>3386.6400000000003</v>
      </c>
      <c r="O4616">
        <f>shipments[[#This Row],[Sales Amount]]-shipments[[#This Row],[Total Cost]]</f>
        <v>3192.3599999999997</v>
      </c>
      <c r="P4616" s="9">
        <f>shipments[[#This Row],[Profit]]/shipments[[#This Row],[Sales Amount]]</f>
        <v>0.48523483812129498</v>
      </c>
    </row>
    <row r="4617" spans="1:16" x14ac:dyDescent="1">
      <c r="A4617" t="s">
        <v>4663</v>
      </c>
      <c r="B4617" t="s">
        <v>8053</v>
      </c>
      <c r="C4617" t="s">
        <v>8020</v>
      </c>
      <c r="D4617" t="s">
        <v>8033</v>
      </c>
      <c r="E4617" s="1">
        <v>45159</v>
      </c>
      <c r="F4617">
        <v>4450.5</v>
      </c>
      <c r="G4617">
        <v>212</v>
      </c>
      <c r="H4617" t="s">
        <v>6</v>
      </c>
      <c r="I4617" t="str">
        <f>_xlfn.XLOOKUP(shipments[[#This Row],[SPID]],people[SPID],people[Sales_person],"NA",0)</f>
        <v>Dotty Strutley</v>
      </c>
      <c r="J4617">
        <f>YEAR(shipments[[#This Row],[Shipdate]])</f>
        <v>2023</v>
      </c>
      <c r="K4617">
        <f>MONTH(shipments[[#This Row],[Shipdate]])</f>
        <v>8</v>
      </c>
      <c r="L4617" t="str">
        <f>TEXT(shipments[[#This Row],[Shipdate]],"mmmm")</f>
        <v>August</v>
      </c>
      <c r="M4617">
        <f>_xlfn.XLOOKUP(shipments[[#This Row],[PID]],products[PID],products[Cost_per_box],"NA",0)</f>
        <v>10.23</v>
      </c>
      <c r="N4617">
        <f>shipments[[#This Row],[Boxes]]*shipments[[#This Row],[Cost Per Box]]</f>
        <v>2168.7600000000002</v>
      </c>
      <c r="O4617">
        <f>shipments[[#This Row],[Sales Amount]]-shipments[[#This Row],[Total Cost]]</f>
        <v>2281.7399999999998</v>
      </c>
      <c r="P4617" s="9">
        <f>shipments[[#This Row],[Profit]]/shipments[[#This Row],[Sales Amount]]</f>
        <v>0.51269295584765751</v>
      </c>
    </row>
    <row r="4618" spans="1:16" x14ac:dyDescent="1">
      <c r="A4618" t="s">
        <v>4664</v>
      </c>
      <c r="B4618" t="s">
        <v>8053</v>
      </c>
      <c r="C4618" t="s">
        <v>8021</v>
      </c>
      <c r="D4618" t="s">
        <v>8037</v>
      </c>
      <c r="E4618" s="1">
        <v>45548</v>
      </c>
      <c r="F4618">
        <v>9326.25</v>
      </c>
      <c r="G4618">
        <v>622</v>
      </c>
      <c r="H4618" t="s">
        <v>25</v>
      </c>
      <c r="I4618" t="str">
        <f>_xlfn.XLOOKUP(shipments[[#This Row],[SPID]],people[SPID],people[Sales_person],"NA",0)</f>
        <v>Dotty Strutley</v>
      </c>
      <c r="J4618">
        <f>YEAR(shipments[[#This Row],[Shipdate]])</f>
        <v>2024</v>
      </c>
      <c r="K4618">
        <f>MONTH(shipments[[#This Row],[Shipdate]])</f>
        <v>9</v>
      </c>
      <c r="L4618" t="str">
        <f>TEXT(shipments[[#This Row],[Shipdate]],"mmmm")</f>
        <v>September</v>
      </c>
      <c r="M4618">
        <f>_xlfn.XLOOKUP(shipments[[#This Row],[PID]],products[PID],products[Cost_per_box],"NA",0)</f>
        <v>4.74</v>
      </c>
      <c r="N4618">
        <f>shipments[[#This Row],[Boxes]]*shipments[[#This Row],[Cost Per Box]]</f>
        <v>2948.28</v>
      </c>
      <c r="O4618">
        <f>shipments[[#This Row],[Sales Amount]]-shipments[[#This Row],[Total Cost]]</f>
        <v>6377.9699999999993</v>
      </c>
      <c r="P4618" s="9">
        <f>shipments[[#This Row],[Profit]]/shipments[[#This Row],[Sales Amount]]</f>
        <v>0.68387293928427817</v>
      </c>
    </row>
    <row r="4619" spans="1:16" x14ac:dyDescent="1">
      <c r="A4619" t="s">
        <v>4665</v>
      </c>
      <c r="B4619" t="s">
        <v>8053</v>
      </c>
      <c r="C4619" t="s">
        <v>8021</v>
      </c>
      <c r="D4619" t="s">
        <v>8033</v>
      </c>
      <c r="E4619" s="1">
        <v>45272</v>
      </c>
      <c r="F4619">
        <v>7146</v>
      </c>
      <c r="G4619">
        <v>550</v>
      </c>
      <c r="H4619" t="s">
        <v>6</v>
      </c>
      <c r="I4619" t="str">
        <f>_xlfn.XLOOKUP(shipments[[#This Row],[SPID]],people[SPID],people[Sales_person],"NA",0)</f>
        <v>Dotty Strutley</v>
      </c>
      <c r="J4619">
        <f>YEAR(shipments[[#This Row],[Shipdate]])</f>
        <v>2023</v>
      </c>
      <c r="K4619">
        <f>MONTH(shipments[[#This Row],[Shipdate]])</f>
        <v>12</v>
      </c>
      <c r="L4619" t="str">
        <f>TEXT(shipments[[#This Row],[Shipdate]],"mmmm")</f>
        <v>December</v>
      </c>
      <c r="M4619">
        <f>_xlfn.XLOOKUP(shipments[[#This Row],[PID]],products[PID],products[Cost_per_box],"NA",0)</f>
        <v>4.74</v>
      </c>
      <c r="N4619">
        <f>shipments[[#This Row],[Boxes]]*shipments[[#This Row],[Cost Per Box]]</f>
        <v>2607</v>
      </c>
      <c r="O4619">
        <f>shipments[[#This Row],[Sales Amount]]-shipments[[#This Row],[Total Cost]]</f>
        <v>4539</v>
      </c>
      <c r="P4619" s="9">
        <f>shipments[[#This Row],[Profit]]/shipments[[#This Row],[Sales Amount]]</f>
        <v>0.63518052057094876</v>
      </c>
    </row>
    <row r="4620" spans="1:16" x14ac:dyDescent="1">
      <c r="A4620" t="s">
        <v>4666</v>
      </c>
      <c r="B4620" t="s">
        <v>8053</v>
      </c>
      <c r="C4620" t="s">
        <v>8021</v>
      </c>
      <c r="D4620" t="s">
        <v>8037</v>
      </c>
      <c r="E4620" s="1">
        <v>45406</v>
      </c>
      <c r="F4620">
        <v>9713.25</v>
      </c>
      <c r="G4620">
        <v>572</v>
      </c>
      <c r="H4620" t="s">
        <v>6</v>
      </c>
      <c r="I4620" t="str">
        <f>_xlfn.XLOOKUP(shipments[[#This Row],[SPID]],people[SPID],people[Sales_person],"NA",0)</f>
        <v>Dotty Strutley</v>
      </c>
      <c r="J4620">
        <f>YEAR(shipments[[#This Row],[Shipdate]])</f>
        <v>2024</v>
      </c>
      <c r="K4620">
        <f>MONTH(shipments[[#This Row],[Shipdate]])</f>
        <v>4</v>
      </c>
      <c r="L4620" t="str">
        <f>TEXT(shipments[[#This Row],[Shipdate]],"mmmm")</f>
        <v>April</v>
      </c>
      <c r="M4620">
        <f>_xlfn.XLOOKUP(shipments[[#This Row],[PID]],products[PID],products[Cost_per_box],"NA",0)</f>
        <v>4.74</v>
      </c>
      <c r="N4620">
        <f>shipments[[#This Row],[Boxes]]*shipments[[#This Row],[Cost Per Box]]</f>
        <v>2711.28</v>
      </c>
      <c r="O4620">
        <f>shipments[[#This Row],[Sales Amount]]-shipments[[#This Row],[Total Cost]]</f>
        <v>7001.9699999999993</v>
      </c>
      <c r="P4620" s="9">
        <f>shipments[[#This Row],[Profit]]/shipments[[#This Row],[Sales Amount]]</f>
        <v>0.72086788664967949</v>
      </c>
    </row>
    <row r="4621" spans="1:16" x14ac:dyDescent="1">
      <c r="A4621" t="s">
        <v>4667</v>
      </c>
      <c r="B4621" t="s">
        <v>8053</v>
      </c>
      <c r="C4621" t="s">
        <v>8022</v>
      </c>
      <c r="D4621" t="s">
        <v>8034</v>
      </c>
      <c r="E4621" s="1">
        <v>45037</v>
      </c>
      <c r="F4621">
        <v>2124</v>
      </c>
      <c r="G4621">
        <v>236</v>
      </c>
      <c r="H4621" t="s">
        <v>6</v>
      </c>
      <c r="I4621" t="str">
        <f>_xlfn.XLOOKUP(shipments[[#This Row],[SPID]],people[SPID],people[Sales_person],"NA",0)</f>
        <v>Dotty Strutley</v>
      </c>
      <c r="J4621">
        <f>YEAR(shipments[[#This Row],[Shipdate]])</f>
        <v>2023</v>
      </c>
      <c r="K4621">
        <f>MONTH(shipments[[#This Row],[Shipdate]])</f>
        <v>4</v>
      </c>
      <c r="L4621" t="str">
        <f>TEXT(shipments[[#This Row],[Shipdate]],"mmmm")</f>
        <v>April</v>
      </c>
      <c r="M4621">
        <f>_xlfn.XLOOKUP(shipments[[#This Row],[PID]],products[PID],products[Cost_per_box],"NA",0)</f>
        <v>10.51</v>
      </c>
      <c r="N4621">
        <f>shipments[[#This Row],[Boxes]]*shipments[[#This Row],[Cost Per Box]]</f>
        <v>2480.36</v>
      </c>
      <c r="O4621">
        <f>shipments[[#This Row],[Sales Amount]]-shipments[[#This Row],[Total Cost]]</f>
        <v>-356.36000000000013</v>
      </c>
      <c r="P4621" s="9">
        <f>shipments[[#This Row],[Profit]]/shipments[[#This Row],[Sales Amount]]</f>
        <v>-0.16777777777777783</v>
      </c>
    </row>
    <row r="4622" spans="1:16" x14ac:dyDescent="1">
      <c r="A4622" t="s">
        <v>4668</v>
      </c>
      <c r="B4622" t="s">
        <v>8053</v>
      </c>
      <c r="C4622" t="s">
        <v>8022</v>
      </c>
      <c r="D4622" t="s">
        <v>8037</v>
      </c>
      <c r="E4622" s="1">
        <v>45083</v>
      </c>
      <c r="F4622">
        <v>2144.25</v>
      </c>
      <c r="G4622">
        <v>307</v>
      </c>
      <c r="H4622" t="s">
        <v>6</v>
      </c>
      <c r="I4622" t="str">
        <f>_xlfn.XLOOKUP(shipments[[#This Row],[SPID]],people[SPID],people[Sales_person],"NA",0)</f>
        <v>Dotty Strutley</v>
      </c>
      <c r="J4622">
        <f>YEAR(shipments[[#This Row],[Shipdate]])</f>
        <v>2023</v>
      </c>
      <c r="K4622">
        <f>MONTH(shipments[[#This Row],[Shipdate]])</f>
        <v>6</v>
      </c>
      <c r="L4622" t="str">
        <f>TEXT(shipments[[#This Row],[Shipdate]],"mmmm")</f>
        <v>June</v>
      </c>
      <c r="M4622">
        <f>_xlfn.XLOOKUP(shipments[[#This Row],[PID]],products[PID],products[Cost_per_box],"NA",0)</f>
        <v>10.51</v>
      </c>
      <c r="N4622">
        <f>shipments[[#This Row],[Boxes]]*shipments[[#This Row],[Cost Per Box]]</f>
        <v>3226.5699999999997</v>
      </c>
      <c r="O4622">
        <f>shipments[[#This Row],[Sales Amount]]-shipments[[#This Row],[Total Cost]]</f>
        <v>-1082.3199999999997</v>
      </c>
      <c r="P4622" s="9">
        <f>shipments[[#This Row],[Profit]]/shipments[[#This Row],[Sales Amount]]</f>
        <v>-0.50475457619214159</v>
      </c>
    </row>
    <row r="4623" spans="1:16" x14ac:dyDescent="1">
      <c r="A4623" t="s">
        <v>4669</v>
      </c>
      <c r="B4623" t="s">
        <v>8053</v>
      </c>
      <c r="C4623" t="s">
        <v>8022</v>
      </c>
      <c r="D4623" t="s">
        <v>8037</v>
      </c>
      <c r="E4623" s="1">
        <v>45518</v>
      </c>
      <c r="F4623">
        <v>16825.5</v>
      </c>
      <c r="G4623">
        <v>2805</v>
      </c>
      <c r="H4623" t="s">
        <v>39</v>
      </c>
      <c r="I4623" t="str">
        <f>_xlfn.XLOOKUP(shipments[[#This Row],[SPID]],people[SPID],people[Sales_person],"NA",0)</f>
        <v>Dotty Strutley</v>
      </c>
      <c r="J4623">
        <f>YEAR(shipments[[#This Row],[Shipdate]])</f>
        <v>2024</v>
      </c>
      <c r="K4623">
        <f>MONTH(shipments[[#This Row],[Shipdate]])</f>
        <v>8</v>
      </c>
      <c r="L4623" t="str">
        <f>TEXT(shipments[[#This Row],[Shipdate]],"mmmm")</f>
        <v>August</v>
      </c>
      <c r="M4623">
        <f>_xlfn.XLOOKUP(shipments[[#This Row],[PID]],products[PID],products[Cost_per_box],"NA",0)</f>
        <v>10.51</v>
      </c>
      <c r="N4623">
        <f>shipments[[#This Row],[Boxes]]*shipments[[#This Row],[Cost Per Box]]</f>
        <v>29480.55</v>
      </c>
      <c r="O4623">
        <f>shipments[[#This Row],[Sales Amount]]-shipments[[#This Row],[Total Cost]]</f>
        <v>-12655.05</v>
      </c>
      <c r="P4623" s="9">
        <f>shipments[[#This Row],[Profit]]/shipments[[#This Row],[Sales Amount]]</f>
        <v>-0.75213515200142633</v>
      </c>
    </row>
    <row r="4624" spans="1:16" x14ac:dyDescent="1">
      <c r="A4624" t="s">
        <v>4670</v>
      </c>
      <c r="B4624" t="s">
        <v>8053</v>
      </c>
      <c r="C4624" t="s">
        <v>8022</v>
      </c>
      <c r="D4624" t="s">
        <v>8032</v>
      </c>
      <c r="E4624" s="1">
        <v>45097</v>
      </c>
      <c r="F4624">
        <v>2733.75</v>
      </c>
      <c r="G4624">
        <v>456</v>
      </c>
      <c r="H4624" t="s">
        <v>6</v>
      </c>
      <c r="I4624" t="str">
        <f>_xlfn.XLOOKUP(shipments[[#This Row],[SPID]],people[SPID],people[Sales_person],"NA",0)</f>
        <v>Dotty Strutley</v>
      </c>
      <c r="J4624">
        <f>YEAR(shipments[[#This Row],[Shipdate]])</f>
        <v>2023</v>
      </c>
      <c r="K4624">
        <f>MONTH(shipments[[#This Row],[Shipdate]])</f>
        <v>6</v>
      </c>
      <c r="L4624" t="str">
        <f>TEXT(shipments[[#This Row],[Shipdate]],"mmmm")</f>
        <v>June</v>
      </c>
      <c r="M4624">
        <f>_xlfn.XLOOKUP(shipments[[#This Row],[PID]],products[PID],products[Cost_per_box],"NA",0)</f>
        <v>10.51</v>
      </c>
      <c r="N4624">
        <f>shipments[[#This Row],[Boxes]]*shipments[[#This Row],[Cost Per Box]]</f>
        <v>4792.5599999999995</v>
      </c>
      <c r="O4624">
        <f>shipments[[#This Row],[Sales Amount]]-shipments[[#This Row],[Total Cost]]</f>
        <v>-2058.8099999999995</v>
      </c>
      <c r="P4624" s="9">
        <f>shipments[[#This Row],[Profit]]/shipments[[#This Row],[Sales Amount]]</f>
        <v>-0.75310836762688593</v>
      </c>
    </row>
    <row r="4625" spans="1:16" x14ac:dyDescent="1">
      <c r="A4625" t="s">
        <v>4671</v>
      </c>
      <c r="B4625" t="s">
        <v>8053</v>
      </c>
      <c r="C4625" t="s">
        <v>8022</v>
      </c>
      <c r="D4625" t="s">
        <v>8033</v>
      </c>
      <c r="E4625" s="1">
        <v>45006</v>
      </c>
      <c r="F4625">
        <v>5114.25</v>
      </c>
      <c r="G4625">
        <v>853</v>
      </c>
      <c r="H4625" t="s">
        <v>6</v>
      </c>
      <c r="I4625" t="str">
        <f>_xlfn.XLOOKUP(shipments[[#This Row],[SPID]],people[SPID],people[Sales_person],"NA",0)</f>
        <v>Dotty Strutley</v>
      </c>
      <c r="J4625">
        <f>YEAR(shipments[[#This Row],[Shipdate]])</f>
        <v>2023</v>
      </c>
      <c r="K4625">
        <f>MONTH(shipments[[#This Row],[Shipdate]])</f>
        <v>3</v>
      </c>
      <c r="L4625" t="str">
        <f>TEXT(shipments[[#This Row],[Shipdate]],"mmmm")</f>
        <v>March</v>
      </c>
      <c r="M4625">
        <f>_xlfn.XLOOKUP(shipments[[#This Row],[PID]],products[PID],products[Cost_per_box],"NA",0)</f>
        <v>10.51</v>
      </c>
      <c r="N4625">
        <f>shipments[[#This Row],[Boxes]]*shipments[[#This Row],[Cost Per Box]]</f>
        <v>8965.0300000000007</v>
      </c>
      <c r="O4625">
        <f>shipments[[#This Row],[Sales Amount]]-shipments[[#This Row],[Total Cost]]</f>
        <v>-3850.7800000000007</v>
      </c>
      <c r="P4625" s="9">
        <f>shipments[[#This Row],[Profit]]/shipments[[#This Row],[Sales Amount]]</f>
        <v>-0.7529510680940511</v>
      </c>
    </row>
    <row r="4626" spans="1:16" x14ac:dyDescent="1">
      <c r="A4626" t="s">
        <v>4672</v>
      </c>
      <c r="B4626" t="s">
        <v>8053</v>
      </c>
      <c r="C4626" t="s">
        <v>8023</v>
      </c>
      <c r="D4626" t="s">
        <v>8036</v>
      </c>
      <c r="E4626" s="1">
        <v>45156</v>
      </c>
      <c r="F4626">
        <v>6754.5</v>
      </c>
      <c r="G4626">
        <v>451</v>
      </c>
      <c r="H4626" t="s">
        <v>6</v>
      </c>
      <c r="I4626" t="str">
        <f>_xlfn.XLOOKUP(shipments[[#This Row],[SPID]],people[SPID],people[Sales_person],"NA",0)</f>
        <v>Dotty Strutley</v>
      </c>
      <c r="J4626">
        <f>YEAR(shipments[[#This Row],[Shipdate]])</f>
        <v>2023</v>
      </c>
      <c r="K4626">
        <f>MONTH(shipments[[#This Row],[Shipdate]])</f>
        <v>8</v>
      </c>
      <c r="L4626" t="str">
        <f>TEXT(shipments[[#This Row],[Shipdate]],"mmmm")</f>
        <v>August</v>
      </c>
      <c r="M4626">
        <f>_xlfn.XLOOKUP(shipments[[#This Row],[PID]],products[PID],products[Cost_per_box],"NA",0)</f>
        <v>6.43</v>
      </c>
      <c r="N4626">
        <f>shipments[[#This Row],[Boxes]]*shipments[[#This Row],[Cost Per Box]]</f>
        <v>2899.93</v>
      </c>
      <c r="O4626">
        <f>shipments[[#This Row],[Sales Amount]]-shipments[[#This Row],[Total Cost]]</f>
        <v>3854.57</v>
      </c>
      <c r="P4626" s="9">
        <f>shipments[[#This Row],[Profit]]/shipments[[#This Row],[Sales Amount]]</f>
        <v>0.57066696276556372</v>
      </c>
    </row>
    <row r="4627" spans="1:16" x14ac:dyDescent="1">
      <c r="A4627" t="s">
        <v>4673</v>
      </c>
      <c r="B4627" t="s">
        <v>8053</v>
      </c>
      <c r="C4627" t="s">
        <v>8023</v>
      </c>
      <c r="D4627" t="s">
        <v>8033</v>
      </c>
      <c r="E4627" s="1">
        <v>45219</v>
      </c>
      <c r="F4627">
        <v>7434</v>
      </c>
      <c r="G4627">
        <v>531</v>
      </c>
      <c r="H4627" t="s">
        <v>6</v>
      </c>
      <c r="I4627" t="str">
        <f>_xlfn.XLOOKUP(shipments[[#This Row],[SPID]],people[SPID],people[Sales_person],"NA",0)</f>
        <v>Dotty Strutley</v>
      </c>
      <c r="J4627">
        <f>YEAR(shipments[[#This Row],[Shipdate]])</f>
        <v>2023</v>
      </c>
      <c r="K4627">
        <f>MONTH(shipments[[#This Row],[Shipdate]])</f>
        <v>10</v>
      </c>
      <c r="L4627" t="str">
        <f>TEXT(shipments[[#This Row],[Shipdate]],"mmmm")</f>
        <v>October</v>
      </c>
      <c r="M4627">
        <f>_xlfn.XLOOKUP(shipments[[#This Row],[PID]],products[PID],products[Cost_per_box],"NA",0)</f>
        <v>6.43</v>
      </c>
      <c r="N4627">
        <f>shipments[[#This Row],[Boxes]]*shipments[[#This Row],[Cost Per Box]]</f>
        <v>3414.33</v>
      </c>
      <c r="O4627">
        <f>shipments[[#This Row],[Sales Amount]]-shipments[[#This Row],[Total Cost]]</f>
        <v>4019.67</v>
      </c>
      <c r="P4627" s="9">
        <f>shipments[[#This Row],[Profit]]/shipments[[#This Row],[Sales Amount]]</f>
        <v>0.5407142857142857</v>
      </c>
    </row>
    <row r="4628" spans="1:16" x14ac:dyDescent="1">
      <c r="A4628" t="s">
        <v>4674</v>
      </c>
      <c r="B4628" t="s">
        <v>8053</v>
      </c>
      <c r="C4628" t="s">
        <v>8023</v>
      </c>
      <c r="D4628" t="s">
        <v>8033</v>
      </c>
      <c r="E4628" s="1">
        <v>45069</v>
      </c>
      <c r="F4628">
        <v>5791.5</v>
      </c>
      <c r="G4628">
        <v>414</v>
      </c>
      <c r="H4628" t="s">
        <v>6</v>
      </c>
      <c r="I4628" t="str">
        <f>_xlfn.XLOOKUP(shipments[[#This Row],[SPID]],people[SPID],people[Sales_person],"NA",0)</f>
        <v>Dotty Strutley</v>
      </c>
      <c r="J4628">
        <f>YEAR(shipments[[#This Row],[Shipdate]])</f>
        <v>2023</v>
      </c>
      <c r="K4628">
        <f>MONTH(shipments[[#This Row],[Shipdate]])</f>
        <v>5</v>
      </c>
      <c r="L4628" t="str">
        <f>TEXT(shipments[[#This Row],[Shipdate]],"mmmm")</f>
        <v>May</v>
      </c>
      <c r="M4628">
        <f>_xlfn.XLOOKUP(shipments[[#This Row],[PID]],products[PID],products[Cost_per_box],"NA",0)</f>
        <v>6.43</v>
      </c>
      <c r="N4628">
        <f>shipments[[#This Row],[Boxes]]*shipments[[#This Row],[Cost Per Box]]</f>
        <v>2662.02</v>
      </c>
      <c r="O4628">
        <f>shipments[[#This Row],[Sales Amount]]-shipments[[#This Row],[Total Cost]]</f>
        <v>3129.48</v>
      </c>
      <c r="P4628" s="9">
        <f>shipments[[#This Row],[Profit]]/shipments[[#This Row],[Sales Amount]]</f>
        <v>0.5403574203574204</v>
      </c>
    </row>
    <row r="4629" spans="1:16" x14ac:dyDescent="1">
      <c r="A4629" t="s">
        <v>4675</v>
      </c>
      <c r="B4629" t="s">
        <v>8053</v>
      </c>
      <c r="C4629" t="s">
        <v>8024</v>
      </c>
      <c r="D4629" t="s">
        <v>8034</v>
      </c>
      <c r="E4629" s="1">
        <v>45343</v>
      </c>
      <c r="F4629">
        <v>9015.75</v>
      </c>
      <c r="G4629">
        <v>501</v>
      </c>
      <c r="H4629" t="s">
        <v>6</v>
      </c>
      <c r="I4629" t="str">
        <f>_xlfn.XLOOKUP(shipments[[#This Row],[SPID]],people[SPID],people[Sales_person],"NA",0)</f>
        <v>Dotty Strutley</v>
      </c>
      <c r="J4629">
        <f>YEAR(shipments[[#This Row],[Shipdate]])</f>
        <v>2024</v>
      </c>
      <c r="K4629">
        <f>MONTH(shipments[[#This Row],[Shipdate]])</f>
        <v>2</v>
      </c>
      <c r="L4629" t="str">
        <f>TEXT(shipments[[#This Row],[Shipdate]],"mmmm")</f>
        <v>February</v>
      </c>
      <c r="M4629">
        <f>_xlfn.XLOOKUP(shipments[[#This Row],[PID]],products[PID],products[Cost_per_box],"NA",0)</f>
        <v>12.41</v>
      </c>
      <c r="N4629">
        <f>shipments[[#This Row],[Boxes]]*shipments[[#This Row],[Cost Per Box]]</f>
        <v>6217.41</v>
      </c>
      <c r="O4629">
        <f>shipments[[#This Row],[Sales Amount]]-shipments[[#This Row],[Total Cost]]</f>
        <v>2798.34</v>
      </c>
      <c r="P4629" s="9">
        <f>shipments[[#This Row],[Profit]]/shipments[[#This Row],[Sales Amount]]</f>
        <v>0.31038349554945516</v>
      </c>
    </row>
    <row r="4630" spans="1:16" x14ac:dyDescent="1">
      <c r="A4630" t="s">
        <v>4676</v>
      </c>
      <c r="B4630" t="s">
        <v>8053</v>
      </c>
      <c r="C4630" t="s">
        <v>8025</v>
      </c>
      <c r="D4630" t="s">
        <v>8032</v>
      </c>
      <c r="E4630" s="1">
        <v>45000</v>
      </c>
      <c r="F4630">
        <v>7411.5</v>
      </c>
      <c r="G4630">
        <v>495</v>
      </c>
      <c r="H4630" t="s">
        <v>6</v>
      </c>
      <c r="I4630" t="str">
        <f>_xlfn.XLOOKUP(shipments[[#This Row],[SPID]],people[SPID],people[Sales_person],"NA",0)</f>
        <v>Dotty Strutley</v>
      </c>
      <c r="J4630">
        <f>YEAR(shipments[[#This Row],[Shipdate]])</f>
        <v>2023</v>
      </c>
      <c r="K4630">
        <f>MONTH(shipments[[#This Row],[Shipdate]])</f>
        <v>3</v>
      </c>
      <c r="L4630" t="str">
        <f>TEXT(shipments[[#This Row],[Shipdate]],"mmmm")</f>
        <v>March</v>
      </c>
      <c r="M4630">
        <f>_xlfn.XLOOKUP(shipments[[#This Row],[PID]],products[PID],products[Cost_per_box],"NA",0)</f>
        <v>9.57</v>
      </c>
      <c r="N4630">
        <f>shipments[[#This Row],[Boxes]]*shipments[[#This Row],[Cost Per Box]]</f>
        <v>4737.1500000000005</v>
      </c>
      <c r="O4630">
        <f>shipments[[#This Row],[Sales Amount]]-shipments[[#This Row],[Total Cost]]</f>
        <v>2674.3499999999995</v>
      </c>
      <c r="P4630" s="9">
        <f>shipments[[#This Row],[Profit]]/shipments[[#This Row],[Sales Amount]]</f>
        <v>0.36083788706739517</v>
      </c>
    </row>
    <row r="4631" spans="1:16" x14ac:dyDescent="1">
      <c r="A4631" t="s">
        <v>4677</v>
      </c>
      <c r="B4631" t="s">
        <v>8053</v>
      </c>
      <c r="C4631" t="s">
        <v>8025</v>
      </c>
      <c r="D4631" t="s">
        <v>8035</v>
      </c>
      <c r="E4631" s="1">
        <v>45268</v>
      </c>
      <c r="F4631">
        <v>2484</v>
      </c>
      <c r="G4631">
        <v>178</v>
      </c>
      <c r="H4631" t="s">
        <v>6</v>
      </c>
      <c r="I4631" t="str">
        <f>_xlfn.XLOOKUP(shipments[[#This Row],[SPID]],people[SPID],people[Sales_person],"NA",0)</f>
        <v>Dotty Strutley</v>
      </c>
      <c r="J4631">
        <f>YEAR(shipments[[#This Row],[Shipdate]])</f>
        <v>2023</v>
      </c>
      <c r="K4631">
        <f>MONTH(shipments[[#This Row],[Shipdate]])</f>
        <v>12</v>
      </c>
      <c r="L4631" t="str">
        <f>TEXT(shipments[[#This Row],[Shipdate]],"mmmm")</f>
        <v>December</v>
      </c>
      <c r="M4631">
        <f>_xlfn.XLOOKUP(shipments[[#This Row],[PID]],products[PID],products[Cost_per_box],"NA",0)</f>
        <v>9.57</v>
      </c>
      <c r="N4631">
        <f>shipments[[#This Row],[Boxes]]*shipments[[#This Row],[Cost Per Box]]</f>
        <v>1703.46</v>
      </c>
      <c r="O4631">
        <f>shipments[[#This Row],[Sales Amount]]-shipments[[#This Row],[Total Cost]]</f>
        <v>780.54</v>
      </c>
      <c r="P4631" s="9">
        <f>shipments[[#This Row],[Profit]]/shipments[[#This Row],[Sales Amount]]</f>
        <v>0.31422705314009658</v>
      </c>
    </row>
    <row r="4632" spans="1:16" x14ac:dyDescent="1">
      <c r="A4632" t="s">
        <v>4678</v>
      </c>
      <c r="B4632" t="s">
        <v>8053</v>
      </c>
      <c r="C4632" t="s">
        <v>8025</v>
      </c>
      <c r="D4632" t="s">
        <v>8032</v>
      </c>
      <c r="E4632" s="1">
        <v>45078</v>
      </c>
      <c r="F4632">
        <v>8865</v>
      </c>
      <c r="G4632">
        <v>591</v>
      </c>
      <c r="H4632" t="s">
        <v>6</v>
      </c>
      <c r="I4632" t="str">
        <f>_xlfn.XLOOKUP(shipments[[#This Row],[SPID]],people[SPID],people[Sales_person],"NA",0)</f>
        <v>Dotty Strutley</v>
      </c>
      <c r="J4632">
        <f>YEAR(shipments[[#This Row],[Shipdate]])</f>
        <v>2023</v>
      </c>
      <c r="K4632">
        <f>MONTH(shipments[[#This Row],[Shipdate]])</f>
        <v>6</v>
      </c>
      <c r="L4632" t="str">
        <f>TEXT(shipments[[#This Row],[Shipdate]],"mmmm")</f>
        <v>June</v>
      </c>
      <c r="M4632">
        <f>_xlfn.XLOOKUP(shipments[[#This Row],[PID]],products[PID],products[Cost_per_box],"NA",0)</f>
        <v>9.57</v>
      </c>
      <c r="N4632">
        <f>shipments[[#This Row],[Boxes]]*shipments[[#This Row],[Cost Per Box]]</f>
        <v>5655.87</v>
      </c>
      <c r="O4632">
        <f>shipments[[#This Row],[Sales Amount]]-shipments[[#This Row],[Total Cost]]</f>
        <v>3209.13</v>
      </c>
      <c r="P4632" s="9">
        <f>shipments[[#This Row],[Profit]]/shipments[[#This Row],[Sales Amount]]</f>
        <v>0.36199999999999999</v>
      </c>
    </row>
    <row r="4633" spans="1:16" x14ac:dyDescent="1">
      <c r="A4633" t="s">
        <v>4679</v>
      </c>
      <c r="B4633" t="s">
        <v>8053</v>
      </c>
      <c r="C4633" t="s">
        <v>8025</v>
      </c>
      <c r="D4633" t="s">
        <v>8032</v>
      </c>
      <c r="E4633" s="1">
        <v>45273</v>
      </c>
      <c r="F4633">
        <v>10372.5</v>
      </c>
      <c r="G4633">
        <v>611</v>
      </c>
      <c r="H4633" t="s">
        <v>39</v>
      </c>
      <c r="I4633" t="str">
        <f>_xlfn.XLOOKUP(shipments[[#This Row],[SPID]],people[SPID],people[Sales_person],"NA",0)</f>
        <v>Dotty Strutley</v>
      </c>
      <c r="J4633">
        <f>YEAR(shipments[[#This Row],[Shipdate]])</f>
        <v>2023</v>
      </c>
      <c r="K4633">
        <f>MONTH(shipments[[#This Row],[Shipdate]])</f>
        <v>12</v>
      </c>
      <c r="L4633" t="str">
        <f>TEXT(shipments[[#This Row],[Shipdate]],"mmmm")</f>
        <v>December</v>
      </c>
      <c r="M4633">
        <f>_xlfn.XLOOKUP(shipments[[#This Row],[PID]],products[PID],products[Cost_per_box],"NA",0)</f>
        <v>9.57</v>
      </c>
      <c r="N4633">
        <f>shipments[[#This Row],[Boxes]]*shipments[[#This Row],[Cost Per Box]]</f>
        <v>5847.27</v>
      </c>
      <c r="O4633">
        <f>shipments[[#This Row],[Sales Amount]]-shipments[[#This Row],[Total Cost]]</f>
        <v>4525.2299999999996</v>
      </c>
      <c r="P4633" s="9">
        <f>shipments[[#This Row],[Profit]]/shipments[[#This Row],[Sales Amount]]</f>
        <v>0.43627187274041934</v>
      </c>
    </row>
    <row r="4634" spans="1:16" x14ac:dyDescent="1">
      <c r="A4634" t="s">
        <v>4680</v>
      </c>
      <c r="B4634" t="s">
        <v>8053</v>
      </c>
      <c r="C4634" t="s">
        <v>8025</v>
      </c>
      <c r="D4634" t="s">
        <v>8034</v>
      </c>
      <c r="E4634" s="1">
        <v>44960</v>
      </c>
      <c r="F4634">
        <v>1705.5</v>
      </c>
      <c r="G4634">
        <v>114</v>
      </c>
      <c r="H4634" t="s">
        <v>6</v>
      </c>
      <c r="I4634" t="str">
        <f>_xlfn.XLOOKUP(shipments[[#This Row],[SPID]],people[SPID],people[Sales_person],"NA",0)</f>
        <v>Dotty Strutley</v>
      </c>
      <c r="J4634">
        <f>YEAR(shipments[[#This Row],[Shipdate]])</f>
        <v>2023</v>
      </c>
      <c r="K4634">
        <f>MONTH(shipments[[#This Row],[Shipdate]])</f>
        <v>2</v>
      </c>
      <c r="L4634" t="str">
        <f>TEXT(shipments[[#This Row],[Shipdate]],"mmmm")</f>
        <v>February</v>
      </c>
      <c r="M4634">
        <f>_xlfn.XLOOKUP(shipments[[#This Row],[PID]],products[PID],products[Cost_per_box],"NA",0)</f>
        <v>9.57</v>
      </c>
      <c r="N4634">
        <f>shipments[[#This Row],[Boxes]]*shipments[[#This Row],[Cost Per Box]]</f>
        <v>1090.98</v>
      </c>
      <c r="O4634">
        <f>shipments[[#This Row],[Sales Amount]]-shipments[[#This Row],[Total Cost]]</f>
        <v>614.52</v>
      </c>
      <c r="P4634" s="9">
        <f>shipments[[#This Row],[Profit]]/shipments[[#This Row],[Sales Amount]]</f>
        <v>0.36031662269129289</v>
      </c>
    </row>
    <row r="4635" spans="1:16" x14ac:dyDescent="1">
      <c r="A4635" t="s">
        <v>4681</v>
      </c>
      <c r="B4635" t="s">
        <v>8053</v>
      </c>
      <c r="C4635" t="s">
        <v>8026</v>
      </c>
      <c r="D4635" t="s">
        <v>8035</v>
      </c>
      <c r="E4635" s="1">
        <v>45404</v>
      </c>
      <c r="F4635">
        <v>12966.75</v>
      </c>
      <c r="G4635">
        <v>1853</v>
      </c>
      <c r="H4635" t="s">
        <v>6</v>
      </c>
      <c r="I4635" t="str">
        <f>_xlfn.XLOOKUP(shipments[[#This Row],[SPID]],people[SPID],people[Sales_person],"NA",0)</f>
        <v>Dotty Strutley</v>
      </c>
      <c r="J4635">
        <f>YEAR(shipments[[#This Row],[Shipdate]])</f>
        <v>2024</v>
      </c>
      <c r="K4635">
        <f>MONTH(shipments[[#This Row],[Shipdate]])</f>
        <v>4</v>
      </c>
      <c r="L4635" t="str">
        <f>TEXT(shipments[[#This Row],[Shipdate]],"mmmm")</f>
        <v>April</v>
      </c>
      <c r="M4635">
        <f>_xlfn.XLOOKUP(shipments[[#This Row],[PID]],products[PID],products[Cost_per_box],"NA",0)</f>
        <v>8.43</v>
      </c>
      <c r="N4635">
        <f>shipments[[#This Row],[Boxes]]*shipments[[#This Row],[Cost Per Box]]</f>
        <v>15620.789999999999</v>
      </c>
      <c r="O4635">
        <f>shipments[[#This Row],[Sales Amount]]-shipments[[#This Row],[Total Cost]]</f>
        <v>-2654.0399999999991</v>
      </c>
      <c r="P4635" s="9">
        <f>shipments[[#This Row],[Profit]]/shipments[[#This Row],[Sales Amount]]</f>
        <v>-0.20468043264503435</v>
      </c>
    </row>
    <row r="4636" spans="1:16" x14ac:dyDescent="1">
      <c r="A4636" t="s">
        <v>4682</v>
      </c>
      <c r="B4636" t="s">
        <v>8053</v>
      </c>
      <c r="C4636" t="s">
        <v>8026</v>
      </c>
      <c r="D4636" t="s">
        <v>8032</v>
      </c>
      <c r="E4636" s="1">
        <v>45294</v>
      </c>
      <c r="F4636">
        <v>2542.5</v>
      </c>
      <c r="G4636">
        <v>283</v>
      </c>
      <c r="H4636" t="s">
        <v>6</v>
      </c>
      <c r="I4636" t="str">
        <f>_xlfn.XLOOKUP(shipments[[#This Row],[SPID]],people[SPID],people[Sales_person],"NA",0)</f>
        <v>Dotty Strutley</v>
      </c>
      <c r="J4636">
        <f>YEAR(shipments[[#This Row],[Shipdate]])</f>
        <v>2024</v>
      </c>
      <c r="K4636">
        <f>MONTH(shipments[[#This Row],[Shipdate]])</f>
        <v>1</v>
      </c>
      <c r="L4636" t="str">
        <f>TEXT(shipments[[#This Row],[Shipdate]],"mmmm")</f>
        <v>January</v>
      </c>
      <c r="M4636">
        <f>_xlfn.XLOOKUP(shipments[[#This Row],[PID]],products[PID],products[Cost_per_box],"NA",0)</f>
        <v>8.43</v>
      </c>
      <c r="N4636">
        <f>shipments[[#This Row],[Boxes]]*shipments[[#This Row],[Cost Per Box]]</f>
        <v>2385.69</v>
      </c>
      <c r="O4636">
        <f>shipments[[#This Row],[Sales Amount]]-shipments[[#This Row],[Total Cost]]</f>
        <v>156.80999999999995</v>
      </c>
      <c r="P4636" s="9">
        <f>shipments[[#This Row],[Profit]]/shipments[[#This Row],[Sales Amount]]</f>
        <v>6.1675516224188771E-2</v>
      </c>
    </row>
    <row r="4637" spans="1:16" x14ac:dyDescent="1">
      <c r="A4637" t="s">
        <v>4683</v>
      </c>
      <c r="B4637" t="s">
        <v>8053</v>
      </c>
      <c r="C4637" t="s">
        <v>8027</v>
      </c>
      <c r="D4637" t="s">
        <v>8036</v>
      </c>
      <c r="E4637" s="1">
        <v>45070</v>
      </c>
      <c r="F4637">
        <v>1905.75</v>
      </c>
      <c r="G4637">
        <v>239</v>
      </c>
      <c r="H4637" t="s">
        <v>6</v>
      </c>
      <c r="I4637" t="str">
        <f>_xlfn.XLOOKUP(shipments[[#This Row],[SPID]],people[SPID],people[Sales_person],"NA",0)</f>
        <v>Dotty Strutley</v>
      </c>
      <c r="J4637">
        <f>YEAR(shipments[[#This Row],[Shipdate]])</f>
        <v>2023</v>
      </c>
      <c r="K4637">
        <f>MONTH(shipments[[#This Row],[Shipdate]])</f>
        <v>5</v>
      </c>
      <c r="L4637" t="str">
        <f>TEXT(shipments[[#This Row],[Shipdate]],"mmmm")</f>
        <v>May</v>
      </c>
      <c r="M4637">
        <f>_xlfn.XLOOKUP(shipments[[#This Row],[PID]],products[PID],products[Cost_per_box],"NA",0)</f>
        <v>6.8</v>
      </c>
      <c r="N4637">
        <f>shipments[[#This Row],[Boxes]]*shipments[[#This Row],[Cost Per Box]]</f>
        <v>1625.2</v>
      </c>
      <c r="O4637">
        <f>shipments[[#This Row],[Sales Amount]]-shipments[[#This Row],[Total Cost]]</f>
        <v>280.54999999999995</v>
      </c>
      <c r="P4637" s="9">
        <f>shipments[[#This Row],[Profit]]/shipments[[#This Row],[Sales Amount]]</f>
        <v>0.14721238357601993</v>
      </c>
    </row>
    <row r="4638" spans="1:16" x14ac:dyDescent="1">
      <c r="A4638" t="s">
        <v>4684</v>
      </c>
      <c r="B4638" t="s">
        <v>8053</v>
      </c>
      <c r="C4638" t="s">
        <v>8027</v>
      </c>
      <c r="D4638" t="s">
        <v>8035</v>
      </c>
      <c r="E4638" s="1">
        <v>45490</v>
      </c>
      <c r="F4638">
        <v>3222</v>
      </c>
      <c r="G4638">
        <v>323</v>
      </c>
      <c r="H4638" t="s">
        <v>17</v>
      </c>
      <c r="I4638" t="str">
        <f>_xlfn.XLOOKUP(shipments[[#This Row],[SPID]],people[SPID],people[Sales_person],"NA",0)</f>
        <v>Dotty Strutley</v>
      </c>
      <c r="J4638">
        <f>YEAR(shipments[[#This Row],[Shipdate]])</f>
        <v>2024</v>
      </c>
      <c r="K4638">
        <f>MONTH(shipments[[#This Row],[Shipdate]])</f>
        <v>7</v>
      </c>
      <c r="L4638" t="str">
        <f>TEXT(shipments[[#This Row],[Shipdate]],"mmmm")</f>
        <v>July</v>
      </c>
      <c r="M4638">
        <f>_xlfn.XLOOKUP(shipments[[#This Row],[PID]],products[PID],products[Cost_per_box],"NA",0)</f>
        <v>6.8</v>
      </c>
      <c r="N4638">
        <f>shipments[[#This Row],[Boxes]]*shipments[[#This Row],[Cost Per Box]]</f>
        <v>2196.4</v>
      </c>
      <c r="O4638">
        <f>shipments[[#This Row],[Sales Amount]]-shipments[[#This Row],[Total Cost]]</f>
        <v>1025.5999999999999</v>
      </c>
      <c r="P4638" s="9">
        <f>shipments[[#This Row],[Profit]]/shipments[[#This Row],[Sales Amount]]</f>
        <v>0.31831160769708255</v>
      </c>
    </row>
    <row r="4639" spans="1:16" x14ac:dyDescent="1">
      <c r="A4639" t="s">
        <v>4685</v>
      </c>
      <c r="B4639" t="s">
        <v>8053</v>
      </c>
      <c r="C4639" t="s">
        <v>8028</v>
      </c>
      <c r="D4639" t="s">
        <v>8037</v>
      </c>
      <c r="E4639" s="1">
        <v>45552</v>
      </c>
      <c r="F4639">
        <v>8907.75</v>
      </c>
      <c r="G4639">
        <v>330</v>
      </c>
      <c r="H4639" t="s">
        <v>25</v>
      </c>
      <c r="I4639" t="str">
        <f>_xlfn.XLOOKUP(shipments[[#This Row],[SPID]],people[SPID],people[Sales_person],"NA",0)</f>
        <v>Dotty Strutley</v>
      </c>
      <c r="J4639">
        <f>YEAR(shipments[[#This Row],[Shipdate]])</f>
        <v>2024</v>
      </c>
      <c r="K4639">
        <f>MONTH(shipments[[#This Row],[Shipdate]])</f>
        <v>9</v>
      </c>
      <c r="L4639" t="str">
        <f>TEXT(shipments[[#This Row],[Shipdate]],"mmmm")</f>
        <v>September</v>
      </c>
      <c r="M4639">
        <f>_xlfn.XLOOKUP(shipments[[#This Row],[PID]],products[PID],products[Cost_per_box],"NA",0)</f>
        <v>5.04</v>
      </c>
      <c r="N4639">
        <f>shipments[[#This Row],[Boxes]]*shipments[[#This Row],[Cost Per Box]]</f>
        <v>1663.2</v>
      </c>
      <c r="O4639">
        <f>shipments[[#This Row],[Sales Amount]]-shipments[[#This Row],[Total Cost]]</f>
        <v>7244.55</v>
      </c>
      <c r="P4639" s="9">
        <f>shipments[[#This Row],[Profit]]/shipments[[#This Row],[Sales Amount]]</f>
        <v>0.81328618337964131</v>
      </c>
    </row>
    <row r="4640" spans="1:16" x14ac:dyDescent="1">
      <c r="A4640" t="s">
        <v>4686</v>
      </c>
      <c r="B4640" t="s">
        <v>8053</v>
      </c>
      <c r="C4640" t="s">
        <v>8028</v>
      </c>
      <c r="D4640" t="s">
        <v>8032</v>
      </c>
      <c r="E4640" s="1">
        <v>45307</v>
      </c>
      <c r="F4640">
        <v>13212</v>
      </c>
      <c r="G4640">
        <v>490</v>
      </c>
      <c r="H4640" t="s">
        <v>6</v>
      </c>
      <c r="I4640" t="str">
        <f>_xlfn.XLOOKUP(shipments[[#This Row],[SPID]],people[SPID],people[Sales_person],"NA",0)</f>
        <v>Dotty Strutley</v>
      </c>
      <c r="J4640">
        <f>YEAR(shipments[[#This Row],[Shipdate]])</f>
        <v>2024</v>
      </c>
      <c r="K4640">
        <f>MONTH(shipments[[#This Row],[Shipdate]])</f>
        <v>1</v>
      </c>
      <c r="L4640" t="str">
        <f>TEXT(shipments[[#This Row],[Shipdate]],"mmmm")</f>
        <v>January</v>
      </c>
      <c r="M4640">
        <f>_xlfn.XLOOKUP(shipments[[#This Row],[PID]],products[PID],products[Cost_per_box],"NA",0)</f>
        <v>5.04</v>
      </c>
      <c r="N4640">
        <f>shipments[[#This Row],[Boxes]]*shipments[[#This Row],[Cost Per Box]]</f>
        <v>2469.6</v>
      </c>
      <c r="O4640">
        <f>shipments[[#This Row],[Sales Amount]]-shipments[[#This Row],[Total Cost]]</f>
        <v>10742.4</v>
      </c>
      <c r="P4640" s="9">
        <f>shipments[[#This Row],[Profit]]/shipments[[#This Row],[Sales Amount]]</f>
        <v>0.8130790190735695</v>
      </c>
    </row>
    <row r="4641" spans="1:16" x14ac:dyDescent="1">
      <c r="A4641" t="s">
        <v>4687</v>
      </c>
      <c r="B4641" t="s">
        <v>8053</v>
      </c>
      <c r="C4641" t="s">
        <v>8030</v>
      </c>
      <c r="D4641" t="s">
        <v>8032</v>
      </c>
      <c r="E4641" s="1">
        <v>45104</v>
      </c>
      <c r="F4641">
        <v>722.25</v>
      </c>
      <c r="G4641">
        <v>91</v>
      </c>
      <c r="H4641" t="s">
        <v>6</v>
      </c>
      <c r="I4641" t="str">
        <f>_xlfn.XLOOKUP(shipments[[#This Row],[SPID]],people[SPID],people[Sales_person],"NA",0)</f>
        <v>Dotty Strutley</v>
      </c>
      <c r="J4641">
        <f>YEAR(shipments[[#This Row],[Shipdate]])</f>
        <v>2023</v>
      </c>
      <c r="K4641">
        <f>MONTH(shipments[[#This Row],[Shipdate]])</f>
        <v>6</v>
      </c>
      <c r="L4641" t="str">
        <f>TEXT(shipments[[#This Row],[Shipdate]],"mmmm")</f>
        <v>June</v>
      </c>
      <c r="M4641">
        <f>_xlfn.XLOOKUP(shipments[[#This Row],[PID]],products[PID],products[Cost_per_box],"NA",0)</f>
        <v>3.32</v>
      </c>
      <c r="N4641">
        <f>shipments[[#This Row],[Boxes]]*shipments[[#This Row],[Cost Per Box]]</f>
        <v>302.12</v>
      </c>
      <c r="O4641">
        <f>shipments[[#This Row],[Sales Amount]]-shipments[[#This Row],[Total Cost]]</f>
        <v>420.13</v>
      </c>
      <c r="P4641" s="9">
        <f>shipments[[#This Row],[Profit]]/shipments[[#This Row],[Sales Amount]]</f>
        <v>0.58169608861197641</v>
      </c>
    </row>
    <row r="4642" spans="1:16" x14ac:dyDescent="1">
      <c r="A4642" t="s">
        <v>4688</v>
      </c>
      <c r="B4642" t="s">
        <v>8053</v>
      </c>
      <c r="C4642" t="s">
        <v>8030</v>
      </c>
      <c r="D4642" t="s">
        <v>8037</v>
      </c>
      <c r="E4642" s="1">
        <v>45268</v>
      </c>
      <c r="F4642">
        <v>10437.75</v>
      </c>
      <c r="G4642">
        <v>949</v>
      </c>
      <c r="H4642" t="s">
        <v>6</v>
      </c>
      <c r="I4642" t="str">
        <f>_xlfn.XLOOKUP(shipments[[#This Row],[SPID]],people[SPID],people[Sales_person],"NA",0)</f>
        <v>Dotty Strutley</v>
      </c>
      <c r="J4642">
        <f>YEAR(shipments[[#This Row],[Shipdate]])</f>
        <v>2023</v>
      </c>
      <c r="K4642">
        <f>MONTH(shipments[[#This Row],[Shipdate]])</f>
        <v>12</v>
      </c>
      <c r="L4642" t="str">
        <f>TEXT(shipments[[#This Row],[Shipdate]],"mmmm")</f>
        <v>December</v>
      </c>
      <c r="M4642">
        <f>_xlfn.XLOOKUP(shipments[[#This Row],[PID]],products[PID],products[Cost_per_box],"NA",0)</f>
        <v>3.32</v>
      </c>
      <c r="N4642">
        <f>shipments[[#This Row],[Boxes]]*shipments[[#This Row],[Cost Per Box]]</f>
        <v>3150.68</v>
      </c>
      <c r="O4642">
        <f>shipments[[#This Row],[Sales Amount]]-shipments[[#This Row],[Total Cost]]</f>
        <v>7287.07</v>
      </c>
      <c r="P4642" s="9">
        <f>shipments[[#This Row],[Profit]]/shipments[[#This Row],[Sales Amount]]</f>
        <v>0.69814567315752918</v>
      </c>
    </row>
    <row r="4643" spans="1:16" x14ac:dyDescent="1">
      <c r="A4643" t="s">
        <v>4689</v>
      </c>
      <c r="B4643" t="s">
        <v>8053</v>
      </c>
      <c r="C4643" t="s">
        <v>8031</v>
      </c>
      <c r="D4643" t="s">
        <v>8033</v>
      </c>
      <c r="E4643" s="1">
        <v>45280</v>
      </c>
      <c r="F4643">
        <v>14139</v>
      </c>
      <c r="G4643">
        <v>745</v>
      </c>
      <c r="H4643" t="s">
        <v>6</v>
      </c>
      <c r="I4643" t="str">
        <f>_xlfn.XLOOKUP(shipments[[#This Row],[SPID]],people[SPID],people[Sales_person],"NA",0)</f>
        <v>Dotty Strutley</v>
      </c>
      <c r="J4643">
        <f>YEAR(shipments[[#This Row],[Shipdate]])</f>
        <v>2023</v>
      </c>
      <c r="K4643">
        <f>MONTH(shipments[[#This Row],[Shipdate]])</f>
        <v>12</v>
      </c>
      <c r="L4643" t="str">
        <f>TEXT(shipments[[#This Row],[Shipdate]],"mmmm")</f>
        <v>December</v>
      </c>
      <c r="M4643">
        <f>_xlfn.XLOOKUP(shipments[[#This Row],[PID]],products[PID],products[Cost_per_box],"NA",0)</f>
        <v>2.65</v>
      </c>
      <c r="N4643">
        <f>shipments[[#This Row],[Boxes]]*shipments[[#This Row],[Cost Per Box]]</f>
        <v>1974.25</v>
      </c>
      <c r="O4643">
        <f>shipments[[#This Row],[Sales Amount]]-shipments[[#This Row],[Total Cost]]</f>
        <v>12164.75</v>
      </c>
      <c r="P4643" s="9">
        <f>shipments[[#This Row],[Profit]]/shipments[[#This Row],[Sales Amount]]</f>
        <v>0.86036848433411128</v>
      </c>
    </row>
    <row r="4644" spans="1:16" x14ac:dyDescent="1">
      <c r="A4644" t="s">
        <v>4690</v>
      </c>
      <c r="B4644" t="s">
        <v>8053</v>
      </c>
      <c r="C4644" t="s">
        <v>8031</v>
      </c>
      <c r="D4644" t="s">
        <v>8035</v>
      </c>
      <c r="E4644" s="1">
        <v>45295</v>
      </c>
      <c r="F4644">
        <v>6093</v>
      </c>
      <c r="G4644">
        <v>321</v>
      </c>
      <c r="H4644" t="s">
        <v>6</v>
      </c>
      <c r="I4644" t="str">
        <f>_xlfn.XLOOKUP(shipments[[#This Row],[SPID]],people[SPID],people[Sales_person],"NA",0)</f>
        <v>Dotty Strutley</v>
      </c>
      <c r="J4644">
        <f>YEAR(shipments[[#This Row],[Shipdate]])</f>
        <v>2024</v>
      </c>
      <c r="K4644">
        <f>MONTH(shipments[[#This Row],[Shipdate]])</f>
        <v>1</v>
      </c>
      <c r="L4644" t="str">
        <f>TEXT(shipments[[#This Row],[Shipdate]],"mmmm")</f>
        <v>January</v>
      </c>
      <c r="M4644">
        <f>_xlfn.XLOOKUP(shipments[[#This Row],[PID]],products[PID],products[Cost_per_box],"NA",0)</f>
        <v>2.65</v>
      </c>
      <c r="N4644">
        <f>shipments[[#This Row],[Boxes]]*shipments[[#This Row],[Cost Per Box]]</f>
        <v>850.65</v>
      </c>
      <c r="O4644">
        <f>shipments[[#This Row],[Sales Amount]]-shipments[[#This Row],[Total Cost]]</f>
        <v>5242.3500000000004</v>
      </c>
      <c r="P4644" s="9">
        <f>shipments[[#This Row],[Profit]]/shipments[[#This Row],[Sales Amount]]</f>
        <v>0.86038897095027089</v>
      </c>
    </row>
    <row r="4645" spans="1:16" x14ac:dyDescent="1">
      <c r="A4645" t="s">
        <v>4691</v>
      </c>
      <c r="B4645" t="s">
        <v>8053</v>
      </c>
      <c r="C4645" t="s">
        <v>8031</v>
      </c>
      <c r="D4645" t="s">
        <v>8034</v>
      </c>
      <c r="E4645" s="1">
        <v>44943</v>
      </c>
      <c r="F4645">
        <v>11245.5</v>
      </c>
      <c r="G4645">
        <v>563</v>
      </c>
      <c r="H4645" t="s">
        <v>6</v>
      </c>
      <c r="I4645" t="str">
        <f>_xlfn.XLOOKUP(shipments[[#This Row],[SPID]],people[SPID],people[Sales_person],"NA",0)</f>
        <v>Dotty Strutley</v>
      </c>
      <c r="J4645">
        <f>YEAR(shipments[[#This Row],[Shipdate]])</f>
        <v>2023</v>
      </c>
      <c r="K4645">
        <f>MONTH(shipments[[#This Row],[Shipdate]])</f>
        <v>1</v>
      </c>
      <c r="L4645" t="str">
        <f>TEXT(shipments[[#This Row],[Shipdate]],"mmmm")</f>
        <v>January</v>
      </c>
      <c r="M4645">
        <f>_xlfn.XLOOKUP(shipments[[#This Row],[PID]],products[PID],products[Cost_per_box],"NA",0)</f>
        <v>2.65</v>
      </c>
      <c r="N4645">
        <f>shipments[[#This Row],[Boxes]]*shipments[[#This Row],[Cost Per Box]]</f>
        <v>1491.95</v>
      </c>
      <c r="O4645">
        <f>shipments[[#This Row],[Sales Amount]]-shipments[[#This Row],[Total Cost]]</f>
        <v>9753.5499999999993</v>
      </c>
      <c r="P4645" s="9">
        <f>shipments[[#This Row],[Profit]]/shipments[[#This Row],[Sales Amount]]</f>
        <v>0.86732915388377563</v>
      </c>
    </row>
    <row r="4646" spans="1:16" x14ac:dyDescent="1">
      <c r="A4646" t="s">
        <v>4692</v>
      </c>
      <c r="B4646" t="s">
        <v>8053</v>
      </c>
      <c r="C4646" t="s">
        <v>8010</v>
      </c>
      <c r="D4646" t="s">
        <v>8034</v>
      </c>
      <c r="E4646" s="1">
        <v>45415</v>
      </c>
      <c r="F4646">
        <v>7024.5</v>
      </c>
      <c r="G4646">
        <v>541</v>
      </c>
      <c r="H4646" t="s">
        <v>6</v>
      </c>
      <c r="I4646" t="str">
        <f>_xlfn.XLOOKUP(shipments[[#This Row],[SPID]],people[SPID],people[Sales_person],"NA",0)</f>
        <v>Dotty Strutley</v>
      </c>
      <c r="J4646">
        <f>YEAR(shipments[[#This Row],[Shipdate]])</f>
        <v>2024</v>
      </c>
      <c r="K4646">
        <f>MONTH(shipments[[#This Row],[Shipdate]])</f>
        <v>5</v>
      </c>
      <c r="L4646" t="str">
        <f>TEXT(shipments[[#This Row],[Shipdate]],"mmmm")</f>
        <v>May</v>
      </c>
      <c r="M4646">
        <f>_xlfn.XLOOKUP(shipments[[#This Row],[PID]],products[PID],products[Cost_per_box],"NA",0)</f>
        <v>5.26</v>
      </c>
      <c r="N4646">
        <f>shipments[[#This Row],[Boxes]]*shipments[[#This Row],[Cost Per Box]]</f>
        <v>2845.66</v>
      </c>
      <c r="O4646">
        <f>shipments[[#This Row],[Sales Amount]]-shipments[[#This Row],[Total Cost]]</f>
        <v>4178.84</v>
      </c>
      <c r="P4646" s="9">
        <f>shipments[[#This Row],[Profit]]/shipments[[#This Row],[Sales Amount]]</f>
        <v>0.59489501032101932</v>
      </c>
    </row>
    <row r="4647" spans="1:16" x14ac:dyDescent="1">
      <c r="A4647" t="s">
        <v>4693</v>
      </c>
      <c r="B4647" t="s">
        <v>8053</v>
      </c>
      <c r="C4647" t="s">
        <v>8010</v>
      </c>
      <c r="D4647" t="s">
        <v>8035</v>
      </c>
      <c r="E4647" s="1">
        <v>45055</v>
      </c>
      <c r="F4647">
        <v>4659.75</v>
      </c>
      <c r="G4647">
        <v>389</v>
      </c>
      <c r="H4647" t="s">
        <v>6</v>
      </c>
      <c r="I4647" t="str">
        <f>_xlfn.XLOOKUP(shipments[[#This Row],[SPID]],people[SPID],people[Sales_person],"NA",0)</f>
        <v>Dotty Strutley</v>
      </c>
      <c r="J4647">
        <f>YEAR(shipments[[#This Row],[Shipdate]])</f>
        <v>2023</v>
      </c>
      <c r="K4647">
        <f>MONTH(shipments[[#This Row],[Shipdate]])</f>
        <v>5</v>
      </c>
      <c r="L4647" t="str">
        <f>TEXT(shipments[[#This Row],[Shipdate]],"mmmm")</f>
        <v>May</v>
      </c>
      <c r="M4647">
        <f>_xlfn.XLOOKUP(shipments[[#This Row],[PID]],products[PID],products[Cost_per_box],"NA",0)</f>
        <v>5.26</v>
      </c>
      <c r="N4647">
        <f>shipments[[#This Row],[Boxes]]*shipments[[#This Row],[Cost Per Box]]</f>
        <v>2046.1399999999999</v>
      </c>
      <c r="O4647">
        <f>shipments[[#This Row],[Sales Amount]]-shipments[[#This Row],[Total Cost]]</f>
        <v>2613.61</v>
      </c>
      <c r="P4647" s="9">
        <f>shipments[[#This Row],[Profit]]/shipments[[#This Row],[Sales Amount]]</f>
        <v>0.56089060571919092</v>
      </c>
    </row>
    <row r="4648" spans="1:16" x14ac:dyDescent="1">
      <c r="A4648" t="s">
        <v>4694</v>
      </c>
      <c r="B4648" t="s">
        <v>8053</v>
      </c>
      <c r="C4648" t="s">
        <v>8011</v>
      </c>
      <c r="D4648" t="s">
        <v>8034</v>
      </c>
      <c r="E4648" s="1">
        <v>45462</v>
      </c>
      <c r="F4648">
        <v>7384.5</v>
      </c>
      <c r="G4648">
        <v>462</v>
      </c>
      <c r="H4648" t="s">
        <v>6</v>
      </c>
      <c r="I4648" t="str">
        <f>_xlfn.XLOOKUP(shipments[[#This Row],[SPID]],people[SPID],people[Sales_person],"NA",0)</f>
        <v>Dotty Strutley</v>
      </c>
      <c r="J4648">
        <f>YEAR(shipments[[#This Row],[Shipdate]])</f>
        <v>2024</v>
      </c>
      <c r="K4648">
        <f>MONTH(shipments[[#This Row],[Shipdate]])</f>
        <v>6</v>
      </c>
      <c r="L4648" t="str">
        <f>TEXT(shipments[[#This Row],[Shipdate]],"mmmm")</f>
        <v>June</v>
      </c>
      <c r="M4648">
        <f>_xlfn.XLOOKUP(shipments[[#This Row],[PID]],products[PID],products[Cost_per_box],"NA",0)</f>
        <v>7.48</v>
      </c>
      <c r="N4648">
        <f>shipments[[#This Row],[Boxes]]*shipments[[#This Row],[Cost Per Box]]</f>
        <v>3455.76</v>
      </c>
      <c r="O4648">
        <f>shipments[[#This Row],[Sales Amount]]-shipments[[#This Row],[Total Cost]]</f>
        <v>3928.74</v>
      </c>
      <c r="P4648" s="9">
        <f>shipments[[#This Row],[Profit]]/shipments[[#This Row],[Sales Amount]]</f>
        <v>0.53202518789356079</v>
      </c>
    </row>
    <row r="4649" spans="1:16" x14ac:dyDescent="1">
      <c r="A4649" t="s">
        <v>4695</v>
      </c>
      <c r="B4649" t="s">
        <v>8053</v>
      </c>
      <c r="C4649" t="s">
        <v>8012</v>
      </c>
      <c r="D4649" t="s">
        <v>8035</v>
      </c>
      <c r="E4649" s="1">
        <v>45212</v>
      </c>
      <c r="F4649">
        <v>6750</v>
      </c>
      <c r="G4649">
        <v>675</v>
      </c>
      <c r="H4649" t="s">
        <v>6</v>
      </c>
      <c r="I4649" t="str">
        <f>_xlfn.XLOOKUP(shipments[[#This Row],[SPID]],people[SPID],people[Sales_person],"NA",0)</f>
        <v>Dotty Strutley</v>
      </c>
      <c r="J4649">
        <f>YEAR(shipments[[#This Row],[Shipdate]])</f>
        <v>2023</v>
      </c>
      <c r="K4649">
        <f>MONTH(shipments[[#This Row],[Shipdate]])</f>
        <v>10</v>
      </c>
      <c r="L4649" t="str">
        <f>TEXT(shipments[[#This Row],[Shipdate]],"mmmm")</f>
        <v>October</v>
      </c>
      <c r="M4649">
        <f>_xlfn.XLOOKUP(shipments[[#This Row],[PID]],products[PID],products[Cost_per_box],"NA",0)</f>
        <v>5.15</v>
      </c>
      <c r="N4649">
        <f>shipments[[#This Row],[Boxes]]*shipments[[#This Row],[Cost Per Box]]</f>
        <v>3476.2500000000005</v>
      </c>
      <c r="O4649">
        <f>shipments[[#This Row],[Sales Amount]]-shipments[[#This Row],[Total Cost]]</f>
        <v>3273.7499999999995</v>
      </c>
      <c r="P4649" s="9">
        <f>shipments[[#This Row],[Profit]]/shipments[[#This Row],[Sales Amount]]</f>
        <v>0.48499999999999993</v>
      </c>
    </row>
    <row r="4650" spans="1:16" x14ac:dyDescent="1">
      <c r="A4650" t="s">
        <v>4696</v>
      </c>
      <c r="B4650" t="s">
        <v>8053</v>
      </c>
      <c r="C4650" t="s">
        <v>8012</v>
      </c>
      <c r="D4650" t="s">
        <v>8037</v>
      </c>
      <c r="E4650" s="1">
        <v>45189</v>
      </c>
      <c r="F4650">
        <v>1885.5</v>
      </c>
      <c r="G4650">
        <v>172</v>
      </c>
      <c r="H4650" t="s">
        <v>6</v>
      </c>
      <c r="I4650" t="str">
        <f>_xlfn.XLOOKUP(shipments[[#This Row],[SPID]],people[SPID],people[Sales_person],"NA",0)</f>
        <v>Dotty Strutley</v>
      </c>
      <c r="J4650">
        <f>YEAR(shipments[[#This Row],[Shipdate]])</f>
        <v>2023</v>
      </c>
      <c r="K4650">
        <f>MONTH(shipments[[#This Row],[Shipdate]])</f>
        <v>9</v>
      </c>
      <c r="L4650" t="str">
        <f>TEXT(shipments[[#This Row],[Shipdate]],"mmmm")</f>
        <v>September</v>
      </c>
      <c r="M4650">
        <f>_xlfn.XLOOKUP(shipments[[#This Row],[PID]],products[PID],products[Cost_per_box],"NA",0)</f>
        <v>5.15</v>
      </c>
      <c r="N4650">
        <f>shipments[[#This Row],[Boxes]]*shipments[[#This Row],[Cost Per Box]]</f>
        <v>885.80000000000007</v>
      </c>
      <c r="O4650">
        <f>shipments[[#This Row],[Sales Amount]]-shipments[[#This Row],[Total Cost]]</f>
        <v>999.69999999999993</v>
      </c>
      <c r="P4650" s="9">
        <f>shipments[[#This Row],[Profit]]/shipments[[#This Row],[Sales Amount]]</f>
        <v>0.5302041898700609</v>
      </c>
    </row>
    <row r="4651" spans="1:16" x14ac:dyDescent="1">
      <c r="A4651" t="s">
        <v>4697</v>
      </c>
      <c r="B4651" t="s">
        <v>8053</v>
      </c>
      <c r="C4651" t="s">
        <v>8013</v>
      </c>
      <c r="D4651" t="s">
        <v>8037</v>
      </c>
      <c r="E4651" s="1">
        <v>45161</v>
      </c>
      <c r="F4651">
        <v>10548</v>
      </c>
      <c r="G4651">
        <v>1507</v>
      </c>
      <c r="H4651" t="s">
        <v>6</v>
      </c>
      <c r="I4651" t="str">
        <f>_xlfn.XLOOKUP(shipments[[#This Row],[SPID]],people[SPID],people[Sales_person],"NA",0)</f>
        <v>Dotty Strutley</v>
      </c>
      <c r="J4651">
        <f>YEAR(shipments[[#This Row],[Shipdate]])</f>
        <v>2023</v>
      </c>
      <c r="K4651">
        <f>MONTH(shipments[[#This Row],[Shipdate]])</f>
        <v>8</v>
      </c>
      <c r="L4651" t="str">
        <f>TEXT(shipments[[#This Row],[Shipdate]],"mmmm")</f>
        <v>August</v>
      </c>
      <c r="M4651">
        <f>_xlfn.XLOOKUP(shipments[[#This Row],[PID]],products[PID],products[Cost_per_box],"NA",0)</f>
        <v>3.85</v>
      </c>
      <c r="N4651">
        <f>shipments[[#This Row],[Boxes]]*shipments[[#This Row],[Cost Per Box]]</f>
        <v>5801.95</v>
      </c>
      <c r="O4651">
        <f>shipments[[#This Row],[Sales Amount]]-shipments[[#This Row],[Total Cost]]</f>
        <v>4746.05</v>
      </c>
      <c r="P4651" s="9">
        <f>shipments[[#This Row],[Profit]]/shipments[[#This Row],[Sales Amount]]</f>
        <v>0.44994785741372773</v>
      </c>
    </row>
    <row r="4652" spans="1:16" x14ac:dyDescent="1">
      <c r="A4652" t="s">
        <v>4698</v>
      </c>
      <c r="B4652" t="s">
        <v>8053</v>
      </c>
      <c r="C4652" t="s">
        <v>8013</v>
      </c>
      <c r="D4652" t="s">
        <v>8032</v>
      </c>
      <c r="E4652" s="1">
        <v>45183</v>
      </c>
      <c r="F4652">
        <v>8525.25</v>
      </c>
      <c r="G4652">
        <v>948</v>
      </c>
      <c r="H4652" t="s">
        <v>6</v>
      </c>
      <c r="I4652" t="str">
        <f>_xlfn.XLOOKUP(shipments[[#This Row],[SPID]],people[SPID],people[Sales_person],"NA",0)</f>
        <v>Dotty Strutley</v>
      </c>
      <c r="J4652">
        <f>YEAR(shipments[[#This Row],[Shipdate]])</f>
        <v>2023</v>
      </c>
      <c r="K4652">
        <f>MONTH(shipments[[#This Row],[Shipdate]])</f>
        <v>9</v>
      </c>
      <c r="L4652" t="str">
        <f>TEXT(shipments[[#This Row],[Shipdate]],"mmmm")</f>
        <v>September</v>
      </c>
      <c r="M4652">
        <f>_xlfn.XLOOKUP(shipments[[#This Row],[PID]],products[PID],products[Cost_per_box],"NA",0)</f>
        <v>3.85</v>
      </c>
      <c r="N4652">
        <f>shipments[[#This Row],[Boxes]]*shipments[[#This Row],[Cost Per Box]]</f>
        <v>3649.8</v>
      </c>
      <c r="O4652">
        <f>shipments[[#This Row],[Sales Amount]]-shipments[[#This Row],[Total Cost]]</f>
        <v>4875.45</v>
      </c>
      <c r="P4652" s="9">
        <f>shipments[[#This Row],[Profit]]/shipments[[#This Row],[Sales Amount]]</f>
        <v>0.57188352247734664</v>
      </c>
    </row>
    <row r="4653" spans="1:16" x14ac:dyDescent="1">
      <c r="A4653" t="s">
        <v>4699</v>
      </c>
      <c r="B4653" t="s">
        <v>8053</v>
      </c>
      <c r="C4653" t="s">
        <v>8013</v>
      </c>
      <c r="D4653" t="s">
        <v>8035</v>
      </c>
      <c r="E4653" s="1">
        <v>45363</v>
      </c>
      <c r="F4653">
        <v>10948.5</v>
      </c>
      <c r="G4653">
        <v>1369</v>
      </c>
      <c r="H4653" t="s">
        <v>6</v>
      </c>
      <c r="I4653" t="str">
        <f>_xlfn.XLOOKUP(shipments[[#This Row],[SPID]],people[SPID],people[Sales_person],"NA",0)</f>
        <v>Dotty Strutley</v>
      </c>
      <c r="J4653">
        <f>YEAR(shipments[[#This Row],[Shipdate]])</f>
        <v>2024</v>
      </c>
      <c r="K4653">
        <f>MONTH(shipments[[#This Row],[Shipdate]])</f>
        <v>3</v>
      </c>
      <c r="L4653" t="str">
        <f>TEXT(shipments[[#This Row],[Shipdate]],"mmmm")</f>
        <v>March</v>
      </c>
      <c r="M4653">
        <f>_xlfn.XLOOKUP(shipments[[#This Row],[PID]],products[PID],products[Cost_per_box],"NA",0)</f>
        <v>3.85</v>
      </c>
      <c r="N4653">
        <f>shipments[[#This Row],[Boxes]]*shipments[[#This Row],[Cost Per Box]]</f>
        <v>5270.6500000000005</v>
      </c>
      <c r="O4653">
        <f>shipments[[#This Row],[Sales Amount]]-shipments[[#This Row],[Total Cost]]</f>
        <v>5677.8499999999995</v>
      </c>
      <c r="P4653" s="9">
        <f>shipments[[#This Row],[Profit]]/shipments[[#This Row],[Sales Amount]]</f>
        <v>0.51859615472439147</v>
      </c>
    </row>
    <row r="4654" spans="1:16" x14ac:dyDescent="1">
      <c r="A4654" t="s">
        <v>4700</v>
      </c>
      <c r="B4654" t="s">
        <v>8053</v>
      </c>
      <c r="C4654" t="s">
        <v>8015</v>
      </c>
      <c r="D4654" t="s">
        <v>8033</v>
      </c>
      <c r="E4654" s="1">
        <v>45050</v>
      </c>
      <c r="F4654">
        <v>7454.25</v>
      </c>
      <c r="G4654">
        <v>267</v>
      </c>
      <c r="H4654" t="s">
        <v>6</v>
      </c>
      <c r="I4654" t="str">
        <f>_xlfn.XLOOKUP(shipments[[#This Row],[SPID]],people[SPID],people[Sales_person],"NA",0)</f>
        <v>Dotty Strutley</v>
      </c>
      <c r="J4654">
        <f>YEAR(shipments[[#This Row],[Shipdate]])</f>
        <v>2023</v>
      </c>
      <c r="K4654">
        <f>MONTH(shipments[[#This Row],[Shipdate]])</f>
        <v>5</v>
      </c>
      <c r="L4654" t="str">
        <f>TEXT(shipments[[#This Row],[Shipdate]],"mmmm")</f>
        <v>May</v>
      </c>
      <c r="M4654">
        <f>_xlfn.XLOOKUP(shipments[[#This Row],[PID]],products[PID],products[Cost_per_box],"NA",0)</f>
        <v>6.31</v>
      </c>
      <c r="N4654">
        <f>shipments[[#This Row],[Boxes]]*shipments[[#This Row],[Cost Per Box]]</f>
        <v>1684.77</v>
      </c>
      <c r="O4654">
        <f>shipments[[#This Row],[Sales Amount]]-shipments[[#This Row],[Total Cost]]</f>
        <v>5769.48</v>
      </c>
      <c r="P4654" s="9">
        <f>shipments[[#This Row],[Profit]]/shipments[[#This Row],[Sales Amount]]</f>
        <v>0.77398531039339968</v>
      </c>
    </row>
    <row r="4655" spans="1:16" x14ac:dyDescent="1">
      <c r="A4655" t="s">
        <v>4701</v>
      </c>
      <c r="B4655" t="s">
        <v>8053</v>
      </c>
      <c r="C4655" t="s">
        <v>8015</v>
      </c>
      <c r="D4655" t="s">
        <v>8034</v>
      </c>
      <c r="E4655" s="1">
        <v>45497</v>
      </c>
      <c r="F4655">
        <v>3458.25</v>
      </c>
      <c r="G4655">
        <v>145</v>
      </c>
      <c r="H4655" t="s">
        <v>17</v>
      </c>
      <c r="I4655" t="str">
        <f>_xlfn.XLOOKUP(shipments[[#This Row],[SPID]],people[SPID],people[Sales_person],"NA",0)</f>
        <v>Dotty Strutley</v>
      </c>
      <c r="J4655">
        <f>YEAR(shipments[[#This Row],[Shipdate]])</f>
        <v>2024</v>
      </c>
      <c r="K4655">
        <f>MONTH(shipments[[#This Row],[Shipdate]])</f>
        <v>7</v>
      </c>
      <c r="L4655" t="str">
        <f>TEXT(shipments[[#This Row],[Shipdate]],"mmmm")</f>
        <v>July</v>
      </c>
      <c r="M4655">
        <f>_xlfn.XLOOKUP(shipments[[#This Row],[PID]],products[PID],products[Cost_per_box],"NA",0)</f>
        <v>6.31</v>
      </c>
      <c r="N4655">
        <f>shipments[[#This Row],[Boxes]]*shipments[[#This Row],[Cost Per Box]]</f>
        <v>914.94999999999993</v>
      </c>
      <c r="O4655">
        <f>shipments[[#This Row],[Sales Amount]]-shipments[[#This Row],[Total Cost]]</f>
        <v>2543.3000000000002</v>
      </c>
      <c r="P4655" s="9">
        <f>shipments[[#This Row],[Profit]]/shipments[[#This Row],[Sales Amount]]</f>
        <v>0.73542976939203364</v>
      </c>
    </row>
    <row r="4656" spans="1:16" x14ac:dyDescent="1">
      <c r="A4656" t="s">
        <v>4702</v>
      </c>
      <c r="B4656" t="s">
        <v>8053</v>
      </c>
      <c r="C4656" t="s">
        <v>8015</v>
      </c>
      <c r="D4656" t="s">
        <v>8036</v>
      </c>
      <c r="E4656" s="1">
        <v>45265</v>
      </c>
      <c r="F4656">
        <v>6174</v>
      </c>
      <c r="G4656">
        <v>221</v>
      </c>
      <c r="H4656" t="s">
        <v>6</v>
      </c>
      <c r="I4656" t="str">
        <f>_xlfn.XLOOKUP(shipments[[#This Row],[SPID]],people[SPID],people[Sales_person],"NA",0)</f>
        <v>Dotty Strutley</v>
      </c>
      <c r="J4656">
        <f>YEAR(shipments[[#This Row],[Shipdate]])</f>
        <v>2023</v>
      </c>
      <c r="K4656">
        <f>MONTH(shipments[[#This Row],[Shipdate]])</f>
        <v>12</v>
      </c>
      <c r="L4656" t="str">
        <f>TEXT(shipments[[#This Row],[Shipdate]],"mmmm")</f>
        <v>December</v>
      </c>
      <c r="M4656">
        <f>_xlfn.XLOOKUP(shipments[[#This Row],[PID]],products[PID],products[Cost_per_box],"NA",0)</f>
        <v>6.31</v>
      </c>
      <c r="N4656">
        <f>shipments[[#This Row],[Boxes]]*shipments[[#This Row],[Cost Per Box]]</f>
        <v>1394.51</v>
      </c>
      <c r="O4656">
        <f>shipments[[#This Row],[Sales Amount]]-shipments[[#This Row],[Total Cost]]</f>
        <v>4779.49</v>
      </c>
      <c r="P4656" s="9">
        <f>shipments[[#This Row],[Profit]]/shipments[[#This Row],[Sales Amount]]</f>
        <v>0.77413184321347583</v>
      </c>
    </row>
    <row r="4657" spans="1:16" x14ac:dyDescent="1">
      <c r="A4657" t="s">
        <v>4703</v>
      </c>
      <c r="B4657" t="s">
        <v>8053</v>
      </c>
      <c r="C4657" t="s">
        <v>8015</v>
      </c>
      <c r="D4657" t="s">
        <v>8037</v>
      </c>
      <c r="E4657" s="1">
        <v>45490</v>
      </c>
      <c r="F4657">
        <v>285.75</v>
      </c>
      <c r="G4657">
        <v>11</v>
      </c>
      <c r="H4657" t="s">
        <v>17</v>
      </c>
      <c r="I4657" t="str">
        <f>_xlfn.XLOOKUP(shipments[[#This Row],[SPID]],people[SPID],people[Sales_person],"NA",0)</f>
        <v>Dotty Strutley</v>
      </c>
      <c r="J4657">
        <f>YEAR(shipments[[#This Row],[Shipdate]])</f>
        <v>2024</v>
      </c>
      <c r="K4657">
        <f>MONTH(shipments[[#This Row],[Shipdate]])</f>
        <v>7</v>
      </c>
      <c r="L4657" t="str">
        <f>TEXT(shipments[[#This Row],[Shipdate]],"mmmm")</f>
        <v>July</v>
      </c>
      <c r="M4657">
        <f>_xlfn.XLOOKUP(shipments[[#This Row],[PID]],products[PID],products[Cost_per_box],"NA",0)</f>
        <v>6.31</v>
      </c>
      <c r="N4657">
        <f>shipments[[#This Row],[Boxes]]*shipments[[#This Row],[Cost Per Box]]</f>
        <v>69.41</v>
      </c>
      <c r="O4657">
        <f>shipments[[#This Row],[Sales Amount]]-shipments[[#This Row],[Total Cost]]</f>
        <v>216.34</v>
      </c>
      <c r="P4657" s="9">
        <f>shipments[[#This Row],[Profit]]/shipments[[#This Row],[Sales Amount]]</f>
        <v>0.75709536307961511</v>
      </c>
    </row>
    <row r="4658" spans="1:16" x14ac:dyDescent="1">
      <c r="A4658" t="s">
        <v>4704</v>
      </c>
      <c r="B4658" t="s">
        <v>8053</v>
      </c>
      <c r="C4658" t="s">
        <v>8016</v>
      </c>
      <c r="D4658" t="s">
        <v>8036</v>
      </c>
      <c r="E4658" s="1">
        <v>45278</v>
      </c>
      <c r="F4658">
        <v>5926.5</v>
      </c>
      <c r="G4658">
        <v>228</v>
      </c>
      <c r="H4658" t="s">
        <v>6</v>
      </c>
      <c r="I4658" t="str">
        <f>_xlfn.XLOOKUP(shipments[[#This Row],[SPID]],people[SPID],people[Sales_person],"NA",0)</f>
        <v>Dotty Strutley</v>
      </c>
      <c r="J4658">
        <f>YEAR(shipments[[#This Row],[Shipdate]])</f>
        <v>2023</v>
      </c>
      <c r="K4658">
        <f>MONTH(shipments[[#This Row],[Shipdate]])</f>
        <v>12</v>
      </c>
      <c r="L4658" t="str">
        <f>TEXT(shipments[[#This Row],[Shipdate]],"mmmm")</f>
        <v>December</v>
      </c>
      <c r="M4658">
        <f>_xlfn.XLOOKUP(shipments[[#This Row],[PID]],products[PID],products[Cost_per_box],"NA",0)</f>
        <v>9.94</v>
      </c>
      <c r="N4658">
        <f>shipments[[#This Row],[Boxes]]*shipments[[#This Row],[Cost Per Box]]</f>
        <v>2266.3199999999997</v>
      </c>
      <c r="O4658">
        <f>shipments[[#This Row],[Sales Amount]]-shipments[[#This Row],[Total Cost]]</f>
        <v>3660.1800000000003</v>
      </c>
      <c r="P4658" s="9">
        <f>shipments[[#This Row],[Profit]]/shipments[[#This Row],[Sales Amount]]</f>
        <v>0.61759554543153639</v>
      </c>
    </row>
    <row r="4659" spans="1:16" x14ac:dyDescent="1">
      <c r="A4659" t="s">
        <v>4705</v>
      </c>
      <c r="B4659" t="s">
        <v>8053</v>
      </c>
      <c r="C4659" t="s">
        <v>8016</v>
      </c>
      <c r="D4659" t="s">
        <v>8032</v>
      </c>
      <c r="E4659" s="1">
        <v>45210</v>
      </c>
      <c r="F4659">
        <v>5557.5</v>
      </c>
      <c r="G4659">
        <v>206</v>
      </c>
      <c r="H4659" t="s">
        <v>6</v>
      </c>
      <c r="I4659" t="str">
        <f>_xlfn.XLOOKUP(shipments[[#This Row],[SPID]],people[SPID],people[Sales_person],"NA",0)</f>
        <v>Dotty Strutley</v>
      </c>
      <c r="J4659">
        <f>YEAR(shipments[[#This Row],[Shipdate]])</f>
        <v>2023</v>
      </c>
      <c r="K4659">
        <f>MONTH(shipments[[#This Row],[Shipdate]])</f>
        <v>10</v>
      </c>
      <c r="L4659" t="str">
        <f>TEXT(shipments[[#This Row],[Shipdate]],"mmmm")</f>
        <v>October</v>
      </c>
      <c r="M4659">
        <f>_xlfn.XLOOKUP(shipments[[#This Row],[PID]],products[PID],products[Cost_per_box],"NA",0)</f>
        <v>9.94</v>
      </c>
      <c r="N4659">
        <f>shipments[[#This Row],[Boxes]]*shipments[[#This Row],[Cost Per Box]]</f>
        <v>2047.6399999999999</v>
      </c>
      <c r="O4659">
        <f>shipments[[#This Row],[Sales Amount]]-shipments[[#This Row],[Total Cost]]</f>
        <v>3509.86</v>
      </c>
      <c r="P4659" s="9">
        <f>shipments[[#This Row],[Profit]]/shipments[[#This Row],[Sales Amount]]</f>
        <v>0.63155375618533516</v>
      </c>
    </row>
    <row r="4660" spans="1:16" x14ac:dyDescent="1">
      <c r="A4660" t="s">
        <v>4706</v>
      </c>
      <c r="B4660" t="s">
        <v>8053</v>
      </c>
      <c r="C4660" t="s">
        <v>8016</v>
      </c>
      <c r="D4660" t="s">
        <v>8036</v>
      </c>
      <c r="E4660" s="1">
        <v>45258</v>
      </c>
      <c r="F4660">
        <v>5411.25</v>
      </c>
      <c r="G4660">
        <v>226</v>
      </c>
      <c r="H4660" t="s">
        <v>6</v>
      </c>
      <c r="I4660" t="str">
        <f>_xlfn.XLOOKUP(shipments[[#This Row],[SPID]],people[SPID],people[Sales_person],"NA",0)</f>
        <v>Dotty Strutley</v>
      </c>
      <c r="J4660">
        <f>YEAR(shipments[[#This Row],[Shipdate]])</f>
        <v>2023</v>
      </c>
      <c r="K4660">
        <f>MONTH(shipments[[#This Row],[Shipdate]])</f>
        <v>11</v>
      </c>
      <c r="L4660" t="str">
        <f>TEXT(shipments[[#This Row],[Shipdate]],"mmmm")</f>
        <v>November</v>
      </c>
      <c r="M4660">
        <f>_xlfn.XLOOKUP(shipments[[#This Row],[PID]],products[PID],products[Cost_per_box],"NA",0)</f>
        <v>9.94</v>
      </c>
      <c r="N4660">
        <f>shipments[[#This Row],[Boxes]]*shipments[[#This Row],[Cost Per Box]]</f>
        <v>2246.44</v>
      </c>
      <c r="O4660">
        <f>shipments[[#This Row],[Sales Amount]]-shipments[[#This Row],[Total Cost]]</f>
        <v>3164.81</v>
      </c>
      <c r="P4660" s="9">
        <f>shipments[[#This Row],[Profit]]/shipments[[#This Row],[Sales Amount]]</f>
        <v>0.5848574728574728</v>
      </c>
    </row>
    <row r="4661" spans="1:16" x14ac:dyDescent="1">
      <c r="A4661" t="s">
        <v>4707</v>
      </c>
      <c r="B4661" t="s">
        <v>8053</v>
      </c>
      <c r="C4661" t="s">
        <v>8016</v>
      </c>
      <c r="D4661" t="s">
        <v>8032</v>
      </c>
      <c r="E4661" s="1">
        <v>45562</v>
      </c>
      <c r="F4661">
        <v>5458.5</v>
      </c>
      <c r="G4661">
        <v>219</v>
      </c>
      <c r="H4661" t="s">
        <v>25</v>
      </c>
      <c r="I4661" t="str">
        <f>_xlfn.XLOOKUP(shipments[[#This Row],[SPID]],people[SPID],people[Sales_person],"NA",0)</f>
        <v>Dotty Strutley</v>
      </c>
      <c r="J4661">
        <f>YEAR(shipments[[#This Row],[Shipdate]])</f>
        <v>2024</v>
      </c>
      <c r="K4661">
        <f>MONTH(shipments[[#This Row],[Shipdate]])</f>
        <v>9</v>
      </c>
      <c r="L4661" t="str">
        <f>TEXT(shipments[[#This Row],[Shipdate]],"mmmm")</f>
        <v>September</v>
      </c>
      <c r="M4661">
        <f>_xlfn.XLOOKUP(shipments[[#This Row],[PID]],products[PID],products[Cost_per_box],"NA",0)</f>
        <v>9.94</v>
      </c>
      <c r="N4661">
        <f>shipments[[#This Row],[Boxes]]*shipments[[#This Row],[Cost Per Box]]</f>
        <v>2176.8599999999997</v>
      </c>
      <c r="O4661">
        <f>shipments[[#This Row],[Sales Amount]]-shipments[[#This Row],[Total Cost]]</f>
        <v>3281.6400000000003</v>
      </c>
      <c r="P4661" s="9">
        <f>shipments[[#This Row],[Profit]]/shipments[[#This Row],[Sales Amount]]</f>
        <v>0.60119813135476785</v>
      </c>
    </row>
    <row r="4662" spans="1:16" x14ac:dyDescent="1">
      <c r="A4662" t="s">
        <v>4708</v>
      </c>
      <c r="B4662" t="s">
        <v>8053</v>
      </c>
      <c r="C4662" t="s">
        <v>8017</v>
      </c>
      <c r="D4662" t="s">
        <v>8033</v>
      </c>
      <c r="E4662" s="1">
        <v>45372</v>
      </c>
      <c r="F4662">
        <v>7843.5</v>
      </c>
      <c r="G4662">
        <v>357</v>
      </c>
      <c r="H4662" t="s">
        <v>6</v>
      </c>
      <c r="I4662" t="str">
        <f>_xlfn.XLOOKUP(shipments[[#This Row],[SPID]],people[SPID],people[Sales_person],"NA",0)</f>
        <v>Dotty Strutley</v>
      </c>
      <c r="J4662">
        <f>YEAR(shipments[[#This Row],[Shipdate]])</f>
        <v>2024</v>
      </c>
      <c r="K4662">
        <f>MONTH(shipments[[#This Row],[Shipdate]])</f>
        <v>3</v>
      </c>
      <c r="L4662" t="str">
        <f>TEXT(shipments[[#This Row],[Shipdate]],"mmmm")</f>
        <v>March</v>
      </c>
      <c r="M4662">
        <f>_xlfn.XLOOKUP(shipments[[#This Row],[PID]],products[PID],products[Cost_per_box],"NA",0)</f>
        <v>7.73</v>
      </c>
      <c r="N4662">
        <f>shipments[[#This Row],[Boxes]]*shipments[[#This Row],[Cost Per Box]]</f>
        <v>2759.61</v>
      </c>
      <c r="O4662">
        <f>shipments[[#This Row],[Sales Amount]]-shipments[[#This Row],[Total Cost]]</f>
        <v>5083.8899999999994</v>
      </c>
      <c r="P4662" s="9">
        <f>shipments[[#This Row],[Profit]]/shipments[[#This Row],[Sales Amount]]</f>
        <v>0.6481659973226237</v>
      </c>
    </row>
    <row r="4663" spans="1:16" x14ac:dyDescent="1">
      <c r="A4663" t="s">
        <v>4709</v>
      </c>
      <c r="B4663" t="s">
        <v>8053</v>
      </c>
      <c r="C4663" t="s">
        <v>8017</v>
      </c>
      <c r="D4663" t="s">
        <v>8036</v>
      </c>
      <c r="E4663" s="1">
        <v>45266</v>
      </c>
      <c r="F4663">
        <v>2472.75</v>
      </c>
      <c r="G4663">
        <v>118</v>
      </c>
      <c r="H4663" t="s">
        <v>6</v>
      </c>
      <c r="I4663" t="str">
        <f>_xlfn.XLOOKUP(shipments[[#This Row],[SPID]],people[SPID],people[Sales_person],"NA",0)</f>
        <v>Dotty Strutley</v>
      </c>
      <c r="J4663">
        <f>YEAR(shipments[[#This Row],[Shipdate]])</f>
        <v>2023</v>
      </c>
      <c r="K4663">
        <f>MONTH(shipments[[#This Row],[Shipdate]])</f>
        <v>12</v>
      </c>
      <c r="L4663" t="str">
        <f>TEXT(shipments[[#This Row],[Shipdate]],"mmmm")</f>
        <v>December</v>
      </c>
      <c r="M4663">
        <f>_xlfn.XLOOKUP(shipments[[#This Row],[PID]],products[PID],products[Cost_per_box],"NA",0)</f>
        <v>7.73</v>
      </c>
      <c r="N4663">
        <f>shipments[[#This Row],[Boxes]]*shipments[[#This Row],[Cost Per Box]]</f>
        <v>912.1400000000001</v>
      </c>
      <c r="O4663">
        <f>shipments[[#This Row],[Sales Amount]]-shipments[[#This Row],[Total Cost]]</f>
        <v>1560.61</v>
      </c>
      <c r="P4663" s="9">
        <f>shipments[[#This Row],[Profit]]/shipments[[#This Row],[Sales Amount]]</f>
        <v>0.63112324335254266</v>
      </c>
    </row>
    <row r="4664" spans="1:16" x14ac:dyDescent="1">
      <c r="A4664" t="s">
        <v>4710</v>
      </c>
      <c r="B4664" t="s">
        <v>8053</v>
      </c>
      <c r="C4664" t="s">
        <v>8017</v>
      </c>
      <c r="D4664" t="s">
        <v>8036</v>
      </c>
      <c r="E4664" s="1">
        <v>45565</v>
      </c>
      <c r="F4664">
        <v>1770.75</v>
      </c>
      <c r="G4664">
        <v>81</v>
      </c>
      <c r="H4664" t="s">
        <v>25</v>
      </c>
      <c r="I4664" t="str">
        <f>_xlfn.XLOOKUP(shipments[[#This Row],[SPID]],people[SPID],people[Sales_person],"NA",0)</f>
        <v>Dotty Strutley</v>
      </c>
      <c r="J4664">
        <f>YEAR(shipments[[#This Row],[Shipdate]])</f>
        <v>2024</v>
      </c>
      <c r="K4664">
        <f>MONTH(shipments[[#This Row],[Shipdate]])</f>
        <v>9</v>
      </c>
      <c r="L4664" t="str">
        <f>TEXT(shipments[[#This Row],[Shipdate]],"mmmm")</f>
        <v>September</v>
      </c>
      <c r="M4664">
        <f>_xlfn.XLOOKUP(shipments[[#This Row],[PID]],products[PID],products[Cost_per_box],"NA",0)</f>
        <v>7.73</v>
      </c>
      <c r="N4664">
        <f>shipments[[#This Row],[Boxes]]*shipments[[#This Row],[Cost Per Box]]</f>
        <v>626.13</v>
      </c>
      <c r="O4664">
        <f>shipments[[#This Row],[Sales Amount]]-shipments[[#This Row],[Total Cost]]</f>
        <v>1144.6199999999999</v>
      </c>
      <c r="P4664" s="9">
        <f>shipments[[#This Row],[Profit]]/shipments[[#This Row],[Sales Amount]]</f>
        <v>0.64640406607369749</v>
      </c>
    </row>
    <row r="4665" spans="1:16" x14ac:dyDescent="1">
      <c r="A4665" t="s">
        <v>4711</v>
      </c>
      <c r="B4665" t="s">
        <v>8053</v>
      </c>
      <c r="C4665" t="s">
        <v>8017</v>
      </c>
      <c r="D4665" t="s">
        <v>8037</v>
      </c>
      <c r="E4665" s="1">
        <v>45551</v>
      </c>
      <c r="F4665">
        <v>15851.25</v>
      </c>
      <c r="G4665">
        <v>881</v>
      </c>
      <c r="H4665" t="s">
        <v>25</v>
      </c>
      <c r="I4665" t="str">
        <f>_xlfn.XLOOKUP(shipments[[#This Row],[SPID]],people[SPID],people[Sales_person],"NA",0)</f>
        <v>Dotty Strutley</v>
      </c>
      <c r="J4665">
        <f>YEAR(shipments[[#This Row],[Shipdate]])</f>
        <v>2024</v>
      </c>
      <c r="K4665">
        <f>MONTH(shipments[[#This Row],[Shipdate]])</f>
        <v>9</v>
      </c>
      <c r="L4665" t="str">
        <f>TEXT(shipments[[#This Row],[Shipdate]],"mmmm")</f>
        <v>September</v>
      </c>
      <c r="M4665">
        <f>_xlfn.XLOOKUP(shipments[[#This Row],[PID]],products[PID],products[Cost_per_box],"NA",0)</f>
        <v>7.73</v>
      </c>
      <c r="N4665">
        <f>shipments[[#This Row],[Boxes]]*shipments[[#This Row],[Cost Per Box]]</f>
        <v>6810.13</v>
      </c>
      <c r="O4665">
        <f>shipments[[#This Row],[Sales Amount]]-shipments[[#This Row],[Total Cost]]</f>
        <v>9041.119999999999</v>
      </c>
      <c r="P4665" s="9">
        <f>shipments[[#This Row],[Profit]]/shipments[[#This Row],[Sales Amount]]</f>
        <v>0.5703726835423073</v>
      </c>
    </row>
    <row r="4666" spans="1:16" x14ac:dyDescent="1">
      <c r="A4666" t="s">
        <v>4712</v>
      </c>
      <c r="B4666" t="s">
        <v>8053</v>
      </c>
      <c r="C4666" t="s">
        <v>8017</v>
      </c>
      <c r="D4666" t="s">
        <v>8035</v>
      </c>
      <c r="E4666" s="1">
        <v>45524</v>
      </c>
      <c r="F4666">
        <v>2808</v>
      </c>
      <c r="G4666">
        <v>141</v>
      </c>
      <c r="H4666" t="s">
        <v>17</v>
      </c>
      <c r="I4666" t="str">
        <f>_xlfn.XLOOKUP(shipments[[#This Row],[SPID]],people[SPID],people[Sales_person],"NA",0)</f>
        <v>Dotty Strutley</v>
      </c>
      <c r="J4666">
        <f>YEAR(shipments[[#This Row],[Shipdate]])</f>
        <v>2024</v>
      </c>
      <c r="K4666">
        <f>MONTH(shipments[[#This Row],[Shipdate]])</f>
        <v>8</v>
      </c>
      <c r="L4666" t="str">
        <f>TEXT(shipments[[#This Row],[Shipdate]],"mmmm")</f>
        <v>August</v>
      </c>
      <c r="M4666">
        <f>_xlfn.XLOOKUP(shipments[[#This Row],[PID]],products[PID],products[Cost_per_box],"NA",0)</f>
        <v>7.73</v>
      </c>
      <c r="N4666">
        <f>shipments[[#This Row],[Boxes]]*shipments[[#This Row],[Cost Per Box]]</f>
        <v>1089.93</v>
      </c>
      <c r="O4666">
        <f>shipments[[#This Row],[Sales Amount]]-shipments[[#This Row],[Total Cost]]</f>
        <v>1718.07</v>
      </c>
      <c r="P4666" s="9">
        <f>shipments[[#This Row],[Profit]]/shipments[[#This Row],[Sales Amount]]</f>
        <v>0.6118482905982906</v>
      </c>
    </row>
    <row r="4667" spans="1:16" x14ac:dyDescent="1">
      <c r="A4667" t="s">
        <v>4713</v>
      </c>
      <c r="B4667" t="s">
        <v>8053</v>
      </c>
      <c r="C4667" t="s">
        <v>8019</v>
      </c>
      <c r="D4667" t="s">
        <v>8033</v>
      </c>
      <c r="E4667" s="1">
        <v>45481</v>
      </c>
      <c r="F4667">
        <v>418.5</v>
      </c>
      <c r="G4667">
        <v>35</v>
      </c>
      <c r="H4667" t="s">
        <v>17</v>
      </c>
      <c r="I4667" t="str">
        <f>_xlfn.XLOOKUP(shipments[[#This Row],[SPID]],people[SPID],people[Sales_person],"NA",0)</f>
        <v>Dotty Strutley</v>
      </c>
      <c r="J4667">
        <f>YEAR(shipments[[#This Row],[Shipdate]])</f>
        <v>2024</v>
      </c>
      <c r="K4667">
        <f>MONTH(shipments[[#This Row],[Shipdate]])</f>
        <v>7</v>
      </c>
      <c r="L4667" t="str">
        <f>TEXT(shipments[[#This Row],[Shipdate]],"mmmm")</f>
        <v>July</v>
      </c>
      <c r="M4667">
        <f>_xlfn.XLOOKUP(shipments[[#This Row],[PID]],products[PID],products[Cost_per_box],"NA",0)</f>
        <v>8.2200000000000006</v>
      </c>
      <c r="N4667">
        <f>shipments[[#This Row],[Boxes]]*shipments[[#This Row],[Cost Per Box]]</f>
        <v>287.70000000000005</v>
      </c>
      <c r="O4667">
        <f>shipments[[#This Row],[Sales Amount]]-shipments[[#This Row],[Total Cost]]</f>
        <v>130.79999999999995</v>
      </c>
      <c r="P4667" s="9">
        <f>shipments[[#This Row],[Profit]]/shipments[[#This Row],[Sales Amount]]</f>
        <v>0.3125448028673834</v>
      </c>
    </row>
    <row r="4668" spans="1:16" x14ac:dyDescent="1">
      <c r="A4668" t="s">
        <v>4714</v>
      </c>
      <c r="B4668" t="s">
        <v>8053</v>
      </c>
      <c r="C4668" t="s">
        <v>8019</v>
      </c>
      <c r="D4668" t="s">
        <v>8035</v>
      </c>
      <c r="E4668" s="1">
        <v>45216</v>
      </c>
      <c r="F4668">
        <v>1343.25</v>
      </c>
      <c r="G4668">
        <v>84</v>
      </c>
      <c r="H4668" t="s">
        <v>6</v>
      </c>
      <c r="I4668" t="str">
        <f>_xlfn.XLOOKUP(shipments[[#This Row],[SPID]],people[SPID],people[Sales_person],"NA",0)</f>
        <v>Dotty Strutley</v>
      </c>
      <c r="J4668">
        <f>YEAR(shipments[[#This Row],[Shipdate]])</f>
        <v>2023</v>
      </c>
      <c r="K4668">
        <f>MONTH(shipments[[#This Row],[Shipdate]])</f>
        <v>10</v>
      </c>
      <c r="L4668" t="str">
        <f>TEXT(shipments[[#This Row],[Shipdate]],"mmmm")</f>
        <v>October</v>
      </c>
      <c r="M4668">
        <f>_xlfn.XLOOKUP(shipments[[#This Row],[PID]],products[PID],products[Cost_per_box],"NA",0)</f>
        <v>8.2200000000000006</v>
      </c>
      <c r="N4668">
        <f>shipments[[#This Row],[Boxes]]*shipments[[#This Row],[Cost Per Box]]</f>
        <v>690.48</v>
      </c>
      <c r="O4668">
        <f>shipments[[#This Row],[Sales Amount]]-shipments[[#This Row],[Total Cost]]</f>
        <v>652.77</v>
      </c>
      <c r="P4668" s="9">
        <f>shipments[[#This Row],[Profit]]/shipments[[#This Row],[Sales Amount]]</f>
        <v>0.48596314907872695</v>
      </c>
    </row>
    <row r="4669" spans="1:16" x14ac:dyDescent="1">
      <c r="A4669" t="s">
        <v>4715</v>
      </c>
      <c r="B4669" t="s">
        <v>8053</v>
      </c>
      <c r="C4669" t="s">
        <v>8019</v>
      </c>
      <c r="D4669" t="s">
        <v>8036</v>
      </c>
      <c r="E4669" s="1">
        <v>45495</v>
      </c>
      <c r="F4669">
        <v>6358.5</v>
      </c>
      <c r="G4669">
        <v>455</v>
      </c>
      <c r="H4669" t="s">
        <v>17</v>
      </c>
      <c r="I4669" t="str">
        <f>_xlfn.XLOOKUP(shipments[[#This Row],[SPID]],people[SPID],people[Sales_person],"NA",0)</f>
        <v>Dotty Strutley</v>
      </c>
      <c r="J4669">
        <f>YEAR(shipments[[#This Row],[Shipdate]])</f>
        <v>2024</v>
      </c>
      <c r="K4669">
        <f>MONTH(shipments[[#This Row],[Shipdate]])</f>
        <v>7</v>
      </c>
      <c r="L4669" t="str">
        <f>TEXT(shipments[[#This Row],[Shipdate]],"mmmm")</f>
        <v>July</v>
      </c>
      <c r="M4669">
        <f>_xlfn.XLOOKUP(shipments[[#This Row],[PID]],products[PID],products[Cost_per_box],"NA",0)</f>
        <v>8.2200000000000006</v>
      </c>
      <c r="N4669">
        <f>shipments[[#This Row],[Boxes]]*shipments[[#This Row],[Cost Per Box]]</f>
        <v>3740.1000000000004</v>
      </c>
      <c r="O4669">
        <f>shipments[[#This Row],[Sales Amount]]-shipments[[#This Row],[Total Cost]]</f>
        <v>2618.3999999999996</v>
      </c>
      <c r="P4669" s="9">
        <f>shipments[[#This Row],[Profit]]/shipments[[#This Row],[Sales Amount]]</f>
        <v>0.41179523472517099</v>
      </c>
    </row>
    <row r="4670" spans="1:16" x14ac:dyDescent="1">
      <c r="A4670" t="s">
        <v>4716</v>
      </c>
      <c r="B4670" t="s">
        <v>8053</v>
      </c>
      <c r="C4670" t="s">
        <v>8019</v>
      </c>
      <c r="D4670" t="s">
        <v>8037</v>
      </c>
      <c r="E4670" s="1">
        <v>45455</v>
      </c>
      <c r="F4670">
        <v>6939</v>
      </c>
      <c r="G4670">
        <v>579</v>
      </c>
      <c r="H4670" t="s">
        <v>6</v>
      </c>
      <c r="I4670" t="str">
        <f>_xlfn.XLOOKUP(shipments[[#This Row],[SPID]],people[SPID],people[Sales_person],"NA",0)</f>
        <v>Dotty Strutley</v>
      </c>
      <c r="J4670">
        <f>YEAR(shipments[[#This Row],[Shipdate]])</f>
        <v>2024</v>
      </c>
      <c r="K4670">
        <f>MONTH(shipments[[#This Row],[Shipdate]])</f>
        <v>6</v>
      </c>
      <c r="L4670" t="str">
        <f>TEXT(shipments[[#This Row],[Shipdate]],"mmmm")</f>
        <v>June</v>
      </c>
      <c r="M4670">
        <f>_xlfn.XLOOKUP(shipments[[#This Row],[PID]],products[PID],products[Cost_per_box],"NA",0)</f>
        <v>8.2200000000000006</v>
      </c>
      <c r="N4670">
        <f>shipments[[#This Row],[Boxes]]*shipments[[#This Row],[Cost Per Box]]</f>
        <v>4759.38</v>
      </c>
      <c r="O4670">
        <f>shipments[[#This Row],[Sales Amount]]-shipments[[#This Row],[Total Cost]]</f>
        <v>2179.62</v>
      </c>
      <c r="P4670" s="9">
        <f>shipments[[#This Row],[Profit]]/shipments[[#This Row],[Sales Amount]]</f>
        <v>0.31411154345006481</v>
      </c>
    </row>
    <row r="4671" spans="1:16" x14ac:dyDescent="1">
      <c r="A4671" t="s">
        <v>4717</v>
      </c>
      <c r="B4671" t="s">
        <v>8053</v>
      </c>
      <c r="C4671" t="s">
        <v>8019</v>
      </c>
      <c r="D4671" t="s">
        <v>8033</v>
      </c>
      <c r="E4671" s="1">
        <v>45391</v>
      </c>
      <c r="F4671">
        <v>4020.75</v>
      </c>
      <c r="G4671">
        <v>310</v>
      </c>
      <c r="H4671" t="s">
        <v>6</v>
      </c>
      <c r="I4671" t="str">
        <f>_xlfn.XLOOKUP(shipments[[#This Row],[SPID]],people[SPID],people[Sales_person],"NA",0)</f>
        <v>Dotty Strutley</v>
      </c>
      <c r="J4671">
        <f>YEAR(shipments[[#This Row],[Shipdate]])</f>
        <v>2024</v>
      </c>
      <c r="K4671">
        <f>MONTH(shipments[[#This Row],[Shipdate]])</f>
        <v>4</v>
      </c>
      <c r="L4671" t="str">
        <f>TEXT(shipments[[#This Row],[Shipdate]],"mmmm")</f>
        <v>April</v>
      </c>
      <c r="M4671">
        <f>_xlfn.XLOOKUP(shipments[[#This Row],[PID]],products[PID],products[Cost_per_box],"NA",0)</f>
        <v>8.2200000000000006</v>
      </c>
      <c r="N4671">
        <f>shipments[[#This Row],[Boxes]]*shipments[[#This Row],[Cost Per Box]]</f>
        <v>2548.2000000000003</v>
      </c>
      <c r="O4671">
        <f>shipments[[#This Row],[Sales Amount]]-shipments[[#This Row],[Total Cost]]</f>
        <v>1472.5499999999997</v>
      </c>
      <c r="P4671" s="9">
        <f>shipments[[#This Row],[Profit]]/shipments[[#This Row],[Sales Amount]]</f>
        <v>0.36623764223092697</v>
      </c>
    </row>
    <row r="4672" spans="1:16" x14ac:dyDescent="1">
      <c r="A4672" t="s">
        <v>4718</v>
      </c>
      <c r="B4672" t="s">
        <v>8053</v>
      </c>
      <c r="C4672" t="s">
        <v>8019</v>
      </c>
      <c r="D4672" t="s">
        <v>8037</v>
      </c>
      <c r="E4672" s="1">
        <v>45079</v>
      </c>
      <c r="F4672">
        <v>2720.25</v>
      </c>
      <c r="G4672">
        <v>182</v>
      </c>
      <c r="H4672" t="s">
        <v>6</v>
      </c>
      <c r="I4672" t="str">
        <f>_xlfn.XLOOKUP(shipments[[#This Row],[SPID]],people[SPID],people[Sales_person],"NA",0)</f>
        <v>Dotty Strutley</v>
      </c>
      <c r="J4672">
        <f>YEAR(shipments[[#This Row],[Shipdate]])</f>
        <v>2023</v>
      </c>
      <c r="K4672">
        <f>MONTH(shipments[[#This Row],[Shipdate]])</f>
        <v>6</v>
      </c>
      <c r="L4672" t="str">
        <f>TEXT(shipments[[#This Row],[Shipdate]],"mmmm")</f>
        <v>June</v>
      </c>
      <c r="M4672">
        <f>_xlfn.XLOOKUP(shipments[[#This Row],[PID]],products[PID],products[Cost_per_box],"NA",0)</f>
        <v>8.2200000000000006</v>
      </c>
      <c r="N4672">
        <f>shipments[[#This Row],[Boxes]]*shipments[[#This Row],[Cost Per Box]]</f>
        <v>1496.0400000000002</v>
      </c>
      <c r="O4672">
        <f>shipments[[#This Row],[Sales Amount]]-shipments[[#This Row],[Total Cost]]</f>
        <v>1224.2099999999998</v>
      </c>
      <c r="P4672" s="9">
        <f>shipments[[#This Row],[Profit]]/shipments[[#This Row],[Sales Amount]]</f>
        <v>0.45003584229390675</v>
      </c>
    </row>
    <row r="4673" spans="1:16" x14ac:dyDescent="1">
      <c r="A4673" t="s">
        <v>4719</v>
      </c>
      <c r="B4673" t="s">
        <v>8053</v>
      </c>
      <c r="C4673" t="s">
        <v>8019</v>
      </c>
      <c r="D4673" t="s">
        <v>8032</v>
      </c>
      <c r="E4673" s="1">
        <v>45288</v>
      </c>
      <c r="F4673">
        <v>4200.75</v>
      </c>
      <c r="G4673">
        <v>263</v>
      </c>
      <c r="H4673" t="s">
        <v>6</v>
      </c>
      <c r="I4673" t="str">
        <f>_xlfn.XLOOKUP(shipments[[#This Row],[SPID]],people[SPID],people[Sales_person],"NA",0)</f>
        <v>Dotty Strutley</v>
      </c>
      <c r="J4673">
        <f>YEAR(shipments[[#This Row],[Shipdate]])</f>
        <v>2023</v>
      </c>
      <c r="K4673">
        <f>MONTH(shipments[[#This Row],[Shipdate]])</f>
        <v>12</v>
      </c>
      <c r="L4673" t="str">
        <f>TEXT(shipments[[#This Row],[Shipdate]],"mmmm")</f>
        <v>December</v>
      </c>
      <c r="M4673">
        <f>_xlfn.XLOOKUP(shipments[[#This Row],[PID]],products[PID],products[Cost_per_box],"NA",0)</f>
        <v>8.2200000000000006</v>
      </c>
      <c r="N4673">
        <f>shipments[[#This Row],[Boxes]]*shipments[[#This Row],[Cost Per Box]]</f>
        <v>2161.86</v>
      </c>
      <c r="O4673">
        <f>shipments[[#This Row],[Sales Amount]]-shipments[[#This Row],[Total Cost]]</f>
        <v>2038.8899999999999</v>
      </c>
      <c r="P4673" s="9">
        <f>shipments[[#This Row],[Profit]]/shipments[[#This Row],[Sales Amount]]</f>
        <v>0.48536332797714693</v>
      </c>
    </row>
    <row r="4674" spans="1:16" x14ac:dyDescent="1">
      <c r="A4674" t="s">
        <v>4720</v>
      </c>
      <c r="B4674" t="s">
        <v>8053</v>
      </c>
      <c r="C4674" t="s">
        <v>8020</v>
      </c>
      <c r="D4674" t="s">
        <v>8032</v>
      </c>
      <c r="E4674" s="1">
        <v>45548</v>
      </c>
      <c r="F4674">
        <v>10784.25</v>
      </c>
      <c r="G4674">
        <v>568</v>
      </c>
      <c r="H4674" t="s">
        <v>25</v>
      </c>
      <c r="I4674" t="str">
        <f>_xlfn.XLOOKUP(shipments[[#This Row],[SPID]],people[SPID],people[Sales_person],"NA",0)</f>
        <v>Dotty Strutley</v>
      </c>
      <c r="J4674">
        <f>YEAR(shipments[[#This Row],[Shipdate]])</f>
        <v>2024</v>
      </c>
      <c r="K4674">
        <f>MONTH(shipments[[#This Row],[Shipdate]])</f>
        <v>9</v>
      </c>
      <c r="L4674" t="str">
        <f>TEXT(shipments[[#This Row],[Shipdate]],"mmmm")</f>
        <v>September</v>
      </c>
      <c r="M4674">
        <f>_xlfn.XLOOKUP(shipments[[#This Row],[PID]],products[PID],products[Cost_per_box],"NA",0)</f>
        <v>10.23</v>
      </c>
      <c r="N4674">
        <f>shipments[[#This Row],[Boxes]]*shipments[[#This Row],[Cost Per Box]]</f>
        <v>5810.64</v>
      </c>
      <c r="O4674">
        <f>shipments[[#This Row],[Sales Amount]]-shipments[[#This Row],[Total Cost]]</f>
        <v>4973.6099999999997</v>
      </c>
      <c r="P4674" s="9">
        <f>shipments[[#This Row],[Profit]]/shipments[[#This Row],[Sales Amount]]</f>
        <v>0.46119201613464078</v>
      </c>
    </row>
    <row r="4675" spans="1:16" x14ac:dyDescent="1">
      <c r="A4675" t="s">
        <v>4721</v>
      </c>
      <c r="B4675" t="s">
        <v>8053</v>
      </c>
      <c r="C4675" t="s">
        <v>8021</v>
      </c>
      <c r="D4675" t="s">
        <v>8034</v>
      </c>
      <c r="E4675" s="1">
        <v>45121</v>
      </c>
      <c r="F4675">
        <v>10680.75</v>
      </c>
      <c r="G4675">
        <v>763</v>
      </c>
      <c r="H4675" t="s">
        <v>39</v>
      </c>
      <c r="I4675" t="str">
        <f>_xlfn.XLOOKUP(shipments[[#This Row],[SPID]],people[SPID],people[Sales_person],"NA",0)</f>
        <v>Dotty Strutley</v>
      </c>
      <c r="J4675">
        <f>YEAR(shipments[[#This Row],[Shipdate]])</f>
        <v>2023</v>
      </c>
      <c r="K4675">
        <f>MONTH(shipments[[#This Row],[Shipdate]])</f>
        <v>7</v>
      </c>
      <c r="L4675" t="str">
        <f>TEXT(shipments[[#This Row],[Shipdate]],"mmmm")</f>
        <v>July</v>
      </c>
      <c r="M4675">
        <f>_xlfn.XLOOKUP(shipments[[#This Row],[PID]],products[PID],products[Cost_per_box],"NA",0)</f>
        <v>4.74</v>
      </c>
      <c r="N4675">
        <f>shipments[[#This Row],[Boxes]]*shipments[[#This Row],[Cost Per Box]]</f>
        <v>3616.6200000000003</v>
      </c>
      <c r="O4675">
        <f>shipments[[#This Row],[Sales Amount]]-shipments[[#This Row],[Total Cost]]</f>
        <v>7064.1299999999992</v>
      </c>
      <c r="P4675" s="9">
        <f>shipments[[#This Row],[Profit]]/shipments[[#This Row],[Sales Amount]]</f>
        <v>0.66138894740537879</v>
      </c>
    </row>
    <row r="4676" spans="1:16" x14ac:dyDescent="1">
      <c r="A4676" t="s">
        <v>4722</v>
      </c>
      <c r="B4676" t="s">
        <v>8053</v>
      </c>
      <c r="C4676" t="s">
        <v>8021</v>
      </c>
      <c r="D4676" t="s">
        <v>8033</v>
      </c>
      <c r="E4676" s="1">
        <v>44985</v>
      </c>
      <c r="F4676">
        <v>15723</v>
      </c>
      <c r="G4676">
        <v>1049</v>
      </c>
      <c r="H4676" t="s">
        <v>6</v>
      </c>
      <c r="I4676" t="str">
        <f>_xlfn.XLOOKUP(shipments[[#This Row],[SPID]],people[SPID],people[Sales_person],"NA",0)</f>
        <v>Dotty Strutley</v>
      </c>
      <c r="J4676">
        <f>YEAR(shipments[[#This Row],[Shipdate]])</f>
        <v>2023</v>
      </c>
      <c r="K4676">
        <f>MONTH(shipments[[#This Row],[Shipdate]])</f>
        <v>2</v>
      </c>
      <c r="L4676" t="str">
        <f>TEXT(shipments[[#This Row],[Shipdate]],"mmmm")</f>
        <v>February</v>
      </c>
      <c r="M4676">
        <f>_xlfn.XLOOKUP(shipments[[#This Row],[PID]],products[PID],products[Cost_per_box],"NA",0)</f>
        <v>4.74</v>
      </c>
      <c r="N4676">
        <f>shipments[[#This Row],[Boxes]]*shipments[[#This Row],[Cost Per Box]]</f>
        <v>4972.26</v>
      </c>
      <c r="O4676">
        <f>shipments[[#This Row],[Sales Amount]]-shipments[[#This Row],[Total Cost]]</f>
        <v>10750.74</v>
      </c>
      <c r="P4676" s="9">
        <f>shipments[[#This Row],[Profit]]/shipments[[#This Row],[Sales Amount]]</f>
        <v>0.68375882465178395</v>
      </c>
    </row>
    <row r="4677" spans="1:16" x14ac:dyDescent="1">
      <c r="A4677" t="s">
        <v>4723</v>
      </c>
      <c r="B4677" t="s">
        <v>8053</v>
      </c>
      <c r="C4677" t="s">
        <v>8022</v>
      </c>
      <c r="D4677" t="s">
        <v>8035</v>
      </c>
      <c r="E4677" s="1">
        <v>45462</v>
      </c>
      <c r="F4677">
        <v>10242</v>
      </c>
      <c r="G4677">
        <v>1138</v>
      </c>
      <c r="H4677" t="s">
        <v>6</v>
      </c>
      <c r="I4677" t="str">
        <f>_xlfn.XLOOKUP(shipments[[#This Row],[SPID]],people[SPID],people[Sales_person],"NA",0)</f>
        <v>Dotty Strutley</v>
      </c>
      <c r="J4677">
        <f>YEAR(shipments[[#This Row],[Shipdate]])</f>
        <v>2024</v>
      </c>
      <c r="K4677">
        <f>MONTH(shipments[[#This Row],[Shipdate]])</f>
        <v>6</v>
      </c>
      <c r="L4677" t="str">
        <f>TEXT(shipments[[#This Row],[Shipdate]],"mmmm")</f>
        <v>June</v>
      </c>
      <c r="M4677">
        <f>_xlfn.XLOOKUP(shipments[[#This Row],[PID]],products[PID],products[Cost_per_box],"NA",0)</f>
        <v>10.51</v>
      </c>
      <c r="N4677">
        <f>shipments[[#This Row],[Boxes]]*shipments[[#This Row],[Cost Per Box]]</f>
        <v>11960.38</v>
      </c>
      <c r="O4677">
        <f>shipments[[#This Row],[Sales Amount]]-shipments[[#This Row],[Total Cost]]</f>
        <v>-1718.3799999999992</v>
      </c>
      <c r="P4677" s="9">
        <f>shipments[[#This Row],[Profit]]/shipments[[#This Row],[Sales Amount]]</f>
        <v>-0.16777777777777769</v>
      </c>
    </row>
    <row r="4678" spans="1:16" x14ac:dyDescent="1">
      <c r="A4678" t="s">
        <v>4724</v>
      </c>
      <c r="B4678" t="s">
        <v>8053</v>
      </c>
      <c r="C4678" t="s">
        <v>8023</v>
      </c>
      <c r="D4678" t="s">
        <v>8034</v>
      </c>
      <c r="E4678" s="1">
        <v>45502</v>
      </c>
      <c r="F4678">
        <v>4162.5</v>
      </c>
      <c r="G4678">
        <v>245</v>
      </c>
      <c r="H4678" t="s">
        <v>17</v>
      </c>
      <c r="I4678" t="str">
        <f>_xlfn.XLOOKUP(shipments[[#This Row],[SPID]],people[SPID],people[Sales_person],"NA",0)</f>
        <v>Dotty Strutley</v>
      </c>
      <c r="J4678">
        <f>YEAR(shipments[[#This Row],[Shipdate]])</f>
        <v>2024</v>
      </c>
      <c r="K4678">
        <f>MONTH(shipments[[#This Row],[Shipdate]])</f>
        <v>7</v>
      </c>
      <c r="L4678" t="str">
        <f>TEXT(shipments[[#This Row],[Shipdate]],"mmmm")</f>
        <v>July</v>
      </c>
      <c r="M4678">
        <f>_xlfn.XLOOKUP(shipments[[#This Row],[PID]],products[PID],products[Cost_per_box],"NA",0)</f>
        <v>6.43</v>
      </c>
      <c r="N4678">
        <f>shipments[[#This Row],[Boxes]]*shipments[[#This Row],[Cost Per Box]]</f>
        <v>1575.35</v>
      </c>
      <c r="O4678">
        <f>shipments[[#This Row],[Sales Amount]]-shipments[[#This Row],[Total Cost]]</f>
        <v>2587.15</v>
      </c>
      <c r="P4678" s="9">
        <f>shipments[[#This Row],[Profit]]/shipments[[#This Row],[Sales Amount]]</f>
        <v>0.6215375375375376</v>
      </c>
    </row>
    <row r="4679" spans="1:16" x14ac:dyDescent="1">
      <c r="A4679" t="s">
        <v>4725</v>
      </c>
      <c r="B4679" t="s">
        <v>8053</v>
      </c>
      <c r="C4679" t="s">
        <v>8023</v>
      </c>
      <c r="D4679" t="s">
        <v>8036</v>
      </c>
      <c r="E4679" s="1">
        <v>45084</v>
      </c>
      <c r="F4679">
        <v>7908.75</v>
      </c>
      <c r="G4679">
        <v>565</v>
      </c>
      <c r="H4679" t="s">
        <v>6</v>
      </c>
      <c r="I4679" t="str">
        <f>_xlfn.XLOOKUP(shipments[[#This Row],[SPID]],people[SPID],people[Sales_person],"NA",0)</f>
        <v>Dotty Strutley</v>
      </c>
      <c r="J4679">
        <f>YEAR(shipments[[#This Row],[Shipdate]])</f>
        <v>2023</v>
      </c>
      <c r="K4679">
        <f>MONTH(shipments[[#This Row],[Shipdate]])</f>
        <v>6</v>
      </c>
      <c r="L4679" t="str">
        <f>TEXT(shipments[[#This Row],[Shipdate]],"mmmm")</f>
        <v>June</v>
      </c>
      <c r="M4679">
        <f>_xlfn.XLOOKUP(shipments[[#This Row],[PID]],products[PID],products[Cost_per_box],"NA",0)</f>
        <v>6.43</v>
      </c>
      <c r="N4679">
        <f>shipments[[#This Row],[Boxes]]*shipments[[#This Row],[Cost Per Box]]</f>
        <v>3632.95</v>
      </c>
      <c r="O4679">
        <f>shipments[[#This Row],[Sales Amount]]-shipments[[#This Row],[Total Cost]]</f>
        <v>4275.8</v>
      </c>
      <c r="P4679" s="9">
        <f>shipments[[#This Row],[Profit]]/shipments[[#This Row],[Sales Amount]]</f>
        <v>0.54064169432590492</v>
      </c>
    </row>
    <row r="4680" spans="1:16" x14ac:dyDescent="1">
      <c r="A4680" t="s">
        <v>4726</v>
      </c>
      <c r="B4680" t="s">
        <v>8053</v>
      </c>
      <c r="C4680" t="s">
        <v>8023</v>
      </c>
      <c r="D4680" t="s">
        <v>8035</v>
      </c>
      <c r="E4680" s="1">
        <v>45460</v>
      </c>
      <c r="F4680">
        <v>3615.75</v>
      </c>
      <c r="G4680">
        <v>226</v>
      </c>
      <c r="H4680" t="s">
        <v>6</v>
      </c>
      <c r="I4680" t="str">
        <f>_xlfn.XLOOKUP(shipments[[#This Row],[SPID]],people[SPID],people[Sales_person],"NA",0)</f>
        <v>Dotty Strutley</v>
      </c>
      <c r="J4680">
        <f>YEAR(shipments[[#This Row],[Shipdate]])</f>
        <v>2024</v>
      </c>
      <c r="K4680">
        <f>MONTH(shipments[[#This Row],[Shipdate]])</f>
        <v>6</v>
      </c>
      <c r="L4680" t="str">
        <f>TEXT(shipments[[#This Row],[Shipdate]],"mmmm")</f>
        <v>June</v>
      </c>
      <c r="M4680">
        <f>_xlfn.XLOOKUP(shipments[[#This Row],[PID]],products[PID],products[Cost_per_box],"NA",0)</f>
        <v>6.43</v>
      </c>
      <c r="N4680">
        <f>shipments[[#This Row],[Boxes]]*shipments[[#This Row],[Cost Per Box]]</f>
        <v>1453.1799999999998</v>
      </c>
      <c r="O4680">
        <f>shipments[[#This Row],[Sales Amount]]-shipments[[#This Row],[Total Cost]]</f>
        <v>2162.5700000000002</v>
      </c>
      <c r="P4680" s="9">
        <f>shipments[[#This Row],[Profit]]/shipments[[#This Row],[Sales Amount]]</f>
        <v>0.59809721357947876</v>
      </c>
    </row>
    <row r="4681" spans="1:16" x14ac:dyDescent="1">
      <c r="A4681" t="s">
        <v>4727</v>
      </c>
      <c r="B4681" t="s">
        <v>8053</v>
      </c>
      <c r="C4681" t="s">
        <v>8025</v>
      </c>
      <c r="D4681" t="s">
        <v>8036</v>
      </c>
      <c r="E4681" s="1">
        <v>45202</v>
      </c>
      <c r="F4681">
        <v>5676.75</v>
      </c>
      <c r="G4681">
        <v>316</v>
      </c>
      <c r="H4681" t="s">
        <v>6</v>
      </c>
      <c r="I4681" t="str">
        <f>_xlfn.XLOOKUP(shipments[[#This Row],[SPID]],people[SPID],people[Sales_person],"NA",0)</f>
        <v>Dotty Strutley</v>
      </c>
      <c r="J4681">
        <f>YEAR(shipments[[#This Row],[Shipdate]])</f>
        <v>2023</v>
      </c>
      <c r="K4681">
        <f>MONTH(shipments[[#This Row],[Shipdate]])</f>
        <v>10</v>
      </c>
      <c r="L4681" t="str">
        <f>TEXT(shipments[[#This Row],[Shipdate]],"mmmm")</f>
        <v>October</v>
      </c>
      <c r="M4681">
        <f>_xlfn.XLOOKUP(shipments[[#This Row],[PID]],products[PID],products[Cost_per_box],"NA",0)</f>
        <v>9.57</v>
      </c>
      <c r="N4681">
        <f>shipments[[#This Row],[Boxes]]*shipments[[#This Row],[Cost Per Box]]</f>
        <v>3024.12</v>
      </c>
      <c r="O4681">
        <f>shipments[[#This Row],[Sales Amount]]-shipments[[#This Row],[Total Cost]]</f>
        <v>2652.63</v>
      </c>
      <c r="P4681" s="9">
        <f>shipments[[#This Row],[Profit]]/shipments[[#This Row],[Sales Amount]]</f>
        <v>0.46727969348659004</v>
      </c>
    </row>
    <row r="4682" spans="1:16" x14ac:dyDescent="1">
      <c r="A4682" t="s">
        <v>4728</v>
      </c>
      <c r="B4682" t="s">
        <v>8053</v>
      </c>
      <c r="C4682" t="s">
        <v>8025</v>
      </c>
      <c r="D4682" t="s">
        <v>8036</v>
      </c>
      <c r="E4682" s="1">
        <v>45315</v>
      </c>
      <c r="F4682">
        <v>8030.25</v>
      </c>
      <c r="G4682">
        <v>502</v>
      </c>
      <c r="H4682" t="s">
        <v>6</v>
      </c>
      <c r="I4682" t="str">
        <f>_xlfn.XLOOKUP(shipments[[#This Row],[SPID]],people[SPID],people[Sales_person],"NA",0)</f>
        <v>Dotty Strutley</v>
      </c>
      <c r="J4682">
        <f>YEAR(shipments[[#This Row],[Shipdate]])</f>
        <v>2024</v>
      </c>
      <c r="K4682">
        <f>MONTH(shipments[[#This Row],[Shipdate]])</f>
        <v>1</v>
      </c>
      <c r="L4682" t="str">
        <f>TEXT(shipments[[#This Row],[Shipdate]],"mmmm")</f>
        <v>January</v>
      </c>
      <c r="M4682">
        <f>_xlfn.XLOOKUP(shipments[[#This Row],[PID]],products[PID],products[Cost_per_box],"NA",0)</f>
        <v>9.57</v>
      </c>
      <c r="N4682">
        <f>shipments[[#This Row],[Boxes]]*shipments[[#This Row],[Cost Per Box]]</f>
        <v>4804.1400000000003</v>
      </c>
      <c r="O4682">
        <f>shipments[[#This Row],[Sales Amount]]-shipments[[#This Row],[Total Cost]]</f>
        <v>3226.1099999999997</v>
      </c>
      <c r="P4682" s="9">
        <f>shipments[[#This Row],[Profit]]/shipments[[#This Row],[Sales Amount]]</f>
        <v>0.40174465303072754</v>
      </c>
    </row>
    <row r="4683" spans="1:16" x14ac:dyDescent="1">
      <c r="A4683" t="s">
        <v>4729</v>
      </c>
      <c r="B4683" t="s">
        <v>8053</v>
      </c>
      <c r="C4683" t="s">
        <v>8025</v>
      </c>
      <c r="D4683" t="s">
        <v>8035</v>
      </c>
      <c r="E4683" s="1">
        <v>45034</v>
      </c>
      <c r="F4683">
        <v>7456.5</v>
      </c>
      <c r="G4683">
        <v>533</v>
      </c>
      <c r="H4683" t="s">
        <v>6</v>
      </c>
      <c r="I4683" t="str">
        <f>_xlfn.XLOOKUP(shipments[[#This Row],[SPID]],people[SPID],people[Sales_person],"NA",0)</f>
        <v>Dotty Strutley</v>
      </c>
      <c r="J4683">
        <f>YEAR(shipments[[#This Row],[Shipdate]])</f>
        <v>2023</v>
      </c>
      <c r="K4683">
        <f>MONTH(shipments[[#This Row],[Shipdate]])</f>
        <v>4</v>
      </c>
      <c r="L4683" t="str">
        <f>TEXT(shipments[[#This Row],[Shipdate]],"mmmm")</f>
        <v>April</v>
      </c>
      <c r="M4683">
        <f>_xlfn.XLOOKUP(shipments[[#This Row],[PID]],products[PID],products[Cost_per_box],"NA",0)</f>
        <v>9.57</v>
      </c>
      <c r="N4683">
        <f>shipments[[#This Row],[Boxes]]*shipments[[#This Row],[Cost Per Box]]</f>
        <v>5100.8100000000004</v>
      </c>
      <c r="O4683">
        <f>shipments[[#This Row],[Sales Amount]]-shipments[[#This Row],[Total Cost]]</f>
        <v>2355.6899999999996</v>
      </c>
      <c r="P4683" s="9">
        <f>shipments[[#This Row],[Profit]]/shipments[[#This Row],[Sales Amount]]</f>
        <v>0.31592436129551393</v>
      </c>
    </row>
    <row r="4684" spans="1:16" x14ac:dyDescent="1">
      <c r="A4684" t="s">
        <v>4730</v>
      </c>
      <c r="B4684" t="s">
        <v>8053</v>
      </c>
      <c r="C4684" t="s">
        <v>8025</v>
      </c>
      <c r="D4684" t="s">
        <v>8032</v>
      </c>
      <c r="E4684" s="1">
        <v>45460</v>
      </c>
      <c r="F4684">
        <v>6941.25</v>
      </c>
      <c r="G4684">
        <v>434</v>
      </c>
      <c r="H4684" t="s">
        <v>6</v>
      </c>
      <c r="I4684" t="str">
        <f>_xlfn.XLOOKUP(shipments[[#This Row],[SPID]],people[SPID],people[Sales_person],"NA",0)</f>
        <v>Dotty Strutley</v>
      </c>
      <c r="J4684">
        <f>YEAR(shipments[[#This Row],[Shipdate]])</f>
        <v>2024</v>
      </c>
      <c r="K4684">
        <f>MONTH(shipments[[#This Row],[Shipdate]])</f>
        <v>6</v>
      </c>
      <c r="L4684" t="str">
        <f>TEXT(shipments[[#This Row],[Shipdate]],"mmmm")</f>
        <v>June</v>
      </c>
      <c r="M4684">
        <f>_xlfn.XLOOKUP(shipments[[#This Row],[PID]],products[PID],products[Cost_per_box],"NA",0)</f>
        <v>9.57</v>
      </c>
      <c r="N4684">
        <f>shipments[[#This Row],[Boxes]]*shipments[[#This Row],[Cost Per Box]]</f>
        <v>4153.38</v>
      </c>
      <c r="O4684">
        <f>shipments[[#This Row],[Sales Amount]]-shipments[[#This Row],[Total Cost]]</f>
        <v>2787.87</v>
      </c>
      <c r="P4684" s="9">
        <f>shipments[[#This Row],[Profit]]/shipments[[#This Row],[Sales Amount]]</f>
        <v>0.40163803349540789</v>
      </c>
    </row>
    <row r="4685" spans="1:16" x14ac:dyDescent="1">
      <c r="A4685" t="s">
        <v>4731</v>
      </c>
      <c r="B4685" t="s">
        <v>8053</v>
      </c>
      <c r="C4685" t="s">
        <v>8026</v>
      </c>
      <c r="D4685" t="s">
        <v>8032</v>
      </c>
      <c r="E4685" s="1">
        <v>45240</v>
      </c>
      <c r="F4685">
        <v>9360</v>
      </c>
      <c r="G4685">
        <v>1170</v>
      </c>
      <c r="H4685" t="s">
        <v>6</v>
      </c>
      <c r="I4685" t="str">
        <f>_xlfn.XLOOKUP(shipments[[#This Row],[SPID]],people[SPID],people[Sales_person],"NA",0)</f>
        <v>Dotty Strutley</v>
      </c>
      <c r="J4685">
        <f>YEAR(shipments[[#This Row],[Shipdate]])</f>
        <v>2023</v>
      </c>
      <c r="K4685">
        <f>MONTH(shipments[[#This Row],[Shipdate]])</f>
        <v>11</v>
      </c>
      <c r="L4685" t="str">
        <f>TEXT(shipments[[#This Row],[Shipdate]],"mmmm")</f>
        <v>November</v>
      </c>
      <c r="M4685">
        <f>_xlfn.XLOOKUP(shipments[[#This Row],[PID]],products[PID],products[Cost_per_box],"NA",0)</f>
        <v>8.43</v>
      </c>
      <c r="N4685">
        <f>shipments[[#This Row],[Boxes]]*shipments[[#This Row],[Cost Per Box]]</f>
        <v>9863.1</v>
      </c>
      <c r="O4685">
        <f>shipments[[#This Row],[Sales Amount]]-shipments[[#This Row],[Total Cost]]</f>
        <v>-503.10000000000036</v>
      </c>
      <c r="P4685" s="9">
        <f>shipments[[#This Row],[Profit]]/shipments[[#This Row],[Sales Amount]]</f>
        <v>-5.3750000000000041E-2</v>
      </c>
    </row>
    <row r="4686" spans="1:16" x14ac:dyDescent="1">
      <c r="A4686" t="s">
        <v>4732</v>
      </c>
      <c r="B4686" t="s">
        <v>8053</v>
      </c>
      <c r="C4686" t="s">
        <v>8026</v>
      </c>
      <c r="D4686" t="s">
        <v>8037</v>
      </c>
      <c r="E4686" s="1">
        <v>45545</v>
      </c>
      <c r="F4686">
        <v>2589.75</v>
      </c>
      <c r="G4686">
        <v>288</v>
      </c>
      <c r="H4686" t="s">
        <v>25</v>
      </c>
      <c r="I4686" t="str">
        <f>_xlfn.XLOOKUP(shipments[[#This Row],[SPID]],people[SPID],people[Sales_person],"NA",0)</f>
        <v>Dotty Strutley</v>
      </c>
      <c r="J4686">
        <f>YEAR(shipments[[#This Row],[Shipdate]])</f>
        <v>2024</v>
      </c>
      <c r="K4686">
        <f>MONTH(shipments[[#This Row],[Shipdate]])</f>
        <v>9</v>
      </c>
      <c r="L4686" t="str">
        <f>TEXT(shipments[[#This Row],[Shipdate]],"mmmm")</f>
        <v>September</v>
      </c>
      <c r="M4686">
        <f>_xlfn.XLOOKUP(shipments[[#This Row],[PID]],products[PID],products[Cost_per_box],"NA",0)</f>
        <v>8.43</v>
      </c>
      <c r="N4686">
        <f>shipments[[#This Row],[Boxes]]*shipments[[#This Row],[Cost Per Box]]</f>
        <v>2427.84</v>
      </c>
      <c r="O4686">
        <f>shipments[[#This Row],[Sales Amount]]-shipments[[#This Row],[Total Cost]]</f>
        <v>161.90999999999985</v>
      </c>
      <c r="P4686" s="9">
        <f>shipments[[#This Row],[Profit]]/shipments[[#This Row],[Sales Amount]]</f>
        <v>6.2519548218939999E-2</v>
      </c>
    </row>
    <row r="4687" spans="1:16" x14ac:dyDescent="1">
      <c r="A4687" t="s">
        <v>4733</v>
      </c>
      <c r="B4687" t="s">
        <v>8053</v>
      </c>
      <c r="C4687" t="s">
        <v>8027</v>
      </c>
      <c r="D4687" t="s">
        <v>8033</v>
      </c>
      <c r="E4687" s="1">
        <v>44946</v>
      </c>
      <c r="F4687">
        <v>4425.75</v>
      </c>
      <c r="G4687">
        <v>554</v>
      </c>
      <c r="H4687" t="s">
        <v>6</v>
      </c>
      <c r="I4687" t="str">
        <f>_xlfn.XLOOKUP(shipments[[#This Row],[SPID]],people[SPID],people[Sales_person],"NA",0)</f>
        <v>Dotty Strutley</v>
      </c>
      <c r="J4687">
        <f>YEAR(shipments[[#This Row],[Shipdate]])</f>
        <v>2023</v>
      </c>
      <c r="K4687">
        <f>MONTH(shipments[[#This Row],[Shipdate]])</f>
        <v>1</v>
      </c>
      <c r="L4687" t="str">
        <f>TEXT(shipments[[#This Row],[Shipdate]],"mmmm")</f>
        <v>January</v>
      </c>
      <c r="M4687">
        <f>_xlfn.XLOOKUP(shipments[[#This Row],[PID]],products[PID],products[Cost_per_box],"NA",0)</f>
        <v>6.8</v>
      </c>
      <c r="N4687">
        <f>shipments[[#This Row],[Boxes]]*shipments[[#This Row],[Cost Per Box]]</f>
        <v>3767.2</v>
      </c>
      <c r="O4687">
        <f>shipments[[#This Row],[Sales Amount]]-shipments[[#This Row],[Total Cost]]</f>
        <v>658.55000000000018</v>
      </c>
      <c r="P4687" s="9">
        <f>shipments[[#This Row],[Profit]]/shipments[[#This Row],[Sales Amount]]</f>
        <v>0.14879963847935382</v>
      </c>
    </row>
    <row r="4688" spans="1:16" x14ac:dyDescent="1">
      <c r="A4688" t="s">
        <v>4734</v>
      </c>
      <c r="B4688" t="s">
        <v>8053</v>
      </c>
      <c r="C4688" t="s">
        <v>8027</v>
      </c>
      <c r="D4688" t="s">
        <v>8036</v>
      </c>
      <c r="E4688" s="1">
        <v>45282</v>
      </c>
      <c r="F4688">
        <v>1329.75</v>
      </c>
      <c r="G4688">
        <v>121</v>
      </c>
      <c r="H4688" t="s">
        <v>6</v>
      </c>
      <c r="I4688" t="str">
        <f>_xlfn.XLOOKUP(shipments[[#This Row],[SPID]],people[SPID],people[Sales_person],"NA",0)</f>
        <v>Dotty Strutley</v>
      </c>
      <c r="J4688">
        <f>YEAR(shipments[[#This Row],[Shipdate]])</f>
        <v>2023</v>
      </c>
      <c r="K4688">
        <f>MONTH(shipments[[#This Row],[Shipdate]])</f>
        <v>12</v>
      </c>
      <c r="L4688" t="str">
        <f>TEXT(shipments[[#This Row],[Shipdate]],"mmmm")</f>
        <v>December</v>
      </c>
      <c r="M4688">
        <f>_xlfn.XLOOKUP(shipments[[#This Row],[PID]],products[PID],products[Cost_per_box],"NA",0)</f>
        <v>6.8</v>
      </c>
      <c r="N4688">
        <f>shipments[[#This Row],[Boxes]]*shipments[[#This Row],[Cost Per Box]]</f>
        <v>822.8</v>
      </c>
      <c r="O4688">
        <f>shipments[[#This Row],[Sales Amount]]-shipments[[#This Row],[Total Cost]]</f>
        <v>506.95000000000005</v>
      </c>
      <c r="P4688" s="9">
        <f>shipments[[#This Row],[Profit]]/shipments[[#This Row],[Sales Amount]]</f>
        <v>0.38123707463808992</v>
      </c>
    </row>
    <row r="4689" spans="1:16" x14ac:dyDescent="1">
      <c r="A4689" t="s">
        <v>4735</v>
      </c>
      <c r="B4689" t="s">
        <v>8053</v>
      </c>
      <c r="C4689" t="s">
        <v>8027</v>
      </c>
      <c r="D4689" t="s">
        <v>8032</v>
      </c>
      <c r="E4689" s="1">
        <v>45425</v>
      </c>
      <c r="F4689">
        <v>947.25</v>
      </c>
      <c r="G4689">
        <v>136</v>
      </c>
      <c r="H4689" t="s">
        <v>6</v>
      </c>
      <c r="I4689" t="str">
        <f>_xlfn.XLOOKUP(shipments[[#This Row],[SPID]],people[SPID],people[Sales_person],"NA",0)</f>
        <v>Dotty Strutley</v>
      </c>
      <c r="J4689">
        <f>YEAR(shipments[[#This Row],[Shipdate]])</f>
        <v>2024</v>
      </c>
      <c r="K4689">
        <f>MONTH(shipments[[#This Row],[Shipdate]])</f>
        <v>5</v>
      </c>
      <c r="L4689" t="str">
        <f>TEXT(shipments[[#This Row],[Shipdate]],"mmmm")</f>
        <v>May</v>
      </c>
      <c r="M4689">
        <f>_xlfn.XLOOKUP(shipments[[#This Row],[PID]],products[PID],products[Cost_per_box],"NA",0)</f>
        <v>6.8</v>
      </c>
      <c r="N4689">
        <f>shipments[[#This Row],[Boxes]]*shipments[[#This Row],[Cost Per Box]]</f>
        <v>924.8</v>
      </c>
      <c r="O4689">
        <f>shipments[[#This Row],[Sales Amount]]-shipments[[#This Row],[Total Cost]]</f>
        <v>22.450000000000045</v>
      </c>
      <c r="P4689" s="9">
        <f>shipments[[#This Row],[Profit]]/shipments[[#This Row],[Sales Amount]]</f>
        <v>2.3700184745315434E-2</v>
      </c>
    </row>
    <row r="4690" spans="1:16" x14ac:dyDescent="1">
      <c r="A4690" t="s">
        <v>4736</v>
      </c>
      <c r="B4690" t="s">
        <v>8053</v>
      </c>
      <c r="C4690" t="s">
        <v>8027</v>
      </c>
      <c r="D4690" t="s">
        <v>8032</v>
      </c>
      <c r="E4690" s="1">
        <v>45237</v>
      </c>
      <c r="F4690">
        <v>144</v>
      </c>
      <c r="G4690">
        <v>16</v>
      </c>
      <c r="H4690" t="s">
        <v>6</v>
      </c>
      <c r="I4690" t="str">
        <f>_xlfn.XLOOKUP(shipments[[#This Row],[SPID]],people[SPID],people[Sales_person],"NA",0)</f>
        <v>Dotty Strutley</v>
      </c>
      <c r="J4690">
        <f>YEAR(shipments[[#This Row],[Shipdate]])</f>
        <v>2023</v>
      </c>
      <c r="K4690">
        <f>MONTH(shipments[[#This Row],[Shipdate]])</f>
        <v>11</v>
      </c>
      <c r="L4690" t="str">
        <f>TEXT(shipments[[#This Row],[Shipdate]],"mmmm")</f>
        <v>November</v>
      </c>
      <c r="M4690">
        <f>_xlfn.XLOOKUP(shipments[[#This Row],[PID]],products[PID],products[Cost_per_box],"NA",0)</f>
        <v>6.8</v>
      </c>
      <c r="N4690">
        <f>shipments[[#This Row],[Boxes]]*shipments[[#This Row],[Cost Per Box]]</f>
        <v>108.8</v>
      </c>
      <c r="O4690">
        <f>shipments[[#This Row],[Sales Amount]]-shipments[[#This Row],[Total Cost]]</f>
        <v>35.200000000000003</v>
      </c>
      <c r="P4690" s="9">
        <f>shipments[[#This Row],[Profit]]/shipments[[#This Row],[Sales Amount]]</f>
        <v>0.24444444444444446</v>
      </c>
    </row>
    <row r="4691" spans="1:16" x14ac:dyDescent="1">
      <c r="A4691" t="s">
        <v>4737</v>
      </c>
      <c r="B4691" t="s">
        <v>8053</v>
      </c>
      <c r="C4691" t="s">
        <v>8027</v>
      </c>
      <c r="D4691" t="s">
        <v>8032</v>
      </c>
      <c r="E4691" s="1">
        <v>45356</v>
      </c>
      <c r="F4691">
        <v>5598</v>
      </c>
      <c r="G4691">
        <v>560</v>
      </c>
      <c r="H4691" t="s">
        <v>6</v>
      </c>
      <c r="I4691" t="str">
        <f>_xlfn.XLOOKUP(shipments[[#This Row],[SPID]],people[SPID],people[Sales_person],"NA",0)</f>
        <v>Dotty Strutley</v>
      </c>
      <c r="J4691">
        <f>YEAR(shipments[[#This Row],[Shipdate]])</f>
        <v>2024</v>
      </c>
      <c r="K4691">
        <f>MONTH(shipments[[#This Row],[Shipdate]])</f>
        <v>3</v>
      </c>
      <c r="L4691" t="str">
        <f>TEXT(shipments[[#This Row],[Shipdate]],"mmmm")</f>
        <v>March</v>
      </c>
      <c r="M4691">
        <f>_xlfn.XLOOKUP(shipments[[#This Row],[PID]],products[PID],products[Cost_per_box],"NA",0)</f>
        <v>6.8</v>
      </c>
      <c r="N4691">
        <f>shipments[[#This Row],[Boxes]]*shipments[[#This Row],[Cost Per Box]]</f>
        <v>3808</v>
      </c>
      <c r="O4691">
        <f>shipments[[#This Row],[Sales Amount]]-shipments[[#This Row],[Total Cost]]</f>
        <v>1790</v>
      </c>
      <c r="P4691" s="9">
        <f>shipments[[#This Row],[Profit]]/shipments[[#This Row],[Sales Amount]]</f>
        <v>0.31975705609146121</v>
      </c>
    </row>
    <row r="4692" spans="1:16" x14ac:dyDescent="1">
      <c r="A4692" t="s">
        <v>4738</v>
      </c>
      <c r="B4692" t="s">
        <v>8053</v>
      </c>
      <c r="C4692" t="s">
        <v>8027</v>
      </c>
      <c r="D4692" t="s">
        <v>8033</v>
      </c>
      <c r="E4692" s="1">
        <v>45091</v>
      </c>
      <c r="F4692">
        <v>7355.25</v>
      </c>
      <c r="G4692">
        <v>669</v>
      </c>
      <c r="H4692" t="s">
        <v>6</v>
      </c>
      <c r="I4692" t="str">
        <f>_xlfn.XLOOKUP(shipments[[#This Row],[SPID]],people[SPID],people[Sales_person],"NA",0)</f>
        <v>Dotty Strutley</v>
      </c>
      <c r="J4692">
        <f>YEAR(shipments[[#This Row],[Shipdate]])</f>
        <v>2023</v>
      </c>
      <c r="K4692">
        <f>MONTH(shipments[[#This Row],[Shipdate]])</f>
        <v>6</v>
      </c>
      <c r="L4692" t="str">
        <f>TEXT(shipments[[#This Row],[Shipdate]],"mmmm")</f>
        <v>June</v>
      </c>
      <c r="M4692">
        <f>_xlfn.XLOOKUP(shipments[[#This Row],[PID]],products[PID],products[Cost_per_box],"NA",0)</f>
        <v>6.8</v>
      </c>
      <c r="N4692">
        <f>shipments[[#This Row],[Boxes]]*shipments[[#This Row],[Cost Per Box]]</f>
        <v>4549.2</v>
      </c>
      <c r="O4692">
        <f>shipments[[#This Row],[Sales Amount]]-shipments[[#This Row],[Total Cost]]</f>
        <v>2806.05</v>
      </c>
      <c r="P4692" s="9">
        <f>shipments[[#This Row],[Profit]]/shipments[[#This Row],[Sales Amount]]</f>
        <v>0.3815030080554706</v>
      </c>
    </row>
    <row r="4693" spans="1:16" x14ac:dyDescent="1">
      <c r="A4693" t="s">
        <v>4739</v>
      </c>
      <c r="B4693" t="s">
        <v>8053</v>
      </c>
      <c r="C4693" t="s">
        <v>8028</v>
      </c>
      <c r="D4693" t="s">
        <v>8036</v>
      </c>
      <c r="E4693" s="1">
        <v>45096</v>
      </c>
      <c r="F4693">
        <v>1440</v>
      </c>
      <c r="G4693">
        <v>54</v>
      </c>
      <c r="H4693" t="s">
        <v>6</v>
      </c>
      <c r="I4693" t="str">
        <f>_xlfn.XLOOKUP(shipments[[#This Row],[SPID]],people[SPID],people[Sales_person],"NA",0)</f>
        <v>Dotty Strutley</v>
      </c>
      <c r="J4693">
        <f>YEAR(shipments[[#This Row],[Shipdate]])</f>
        <v>2023</v>
      </c>
      <c r="K4693">
        <f>MONTH(shipments[[#This Row],[Shipdate]])</f>
        <v>6</v>
      </c>
      <c r="L4693" t="str">
        <f>TEXT(shipments[[#This Row],[Shipdate]],"mmmm")</f>
        <v>June</v>
      </c>
      <c r="M4693">
        <f>_xlfn.XLOOKUP(shipments[[#This Row],[PID]],products[PID],products[Cost_per_box],"NA",0)</f>
        <v>5.04</v>
      </c>
      <c r="N4693">
        <f>shipments[[#This Row],[Boxes]]*shipments[[#This Row],[Cost Per Box]]</f>
        <v>272.16000000000003</v>
      </c>
      <c r="O4693">
        <f>shipments[[#This Row],[Sales Amount]]-shipments[[#This Row],[Total Cost]]</f>
        <v>1167.8399999999999</v>
      </c>
      <c r="P4693" s="9">
        <f>shipments[[#This Row],[Profit]]/shipments[[#This Row],[Sales Amount]]</f>
        <v>0.81099999999999994</v>
      </c>
    </row>
    <row r="4694" spans="1:16" x14ac:dyDescent="1">
      <c r="A4694" t="s">
        <v>4740</v>
      </c>
      <c r="B4694" t="s">
        <v>8053</v>
      </c>
      <c r="C4694" t="s">
        <v>8029</v>
      </c>
      <c r="D4694" t="s">
        <v>8037</v>
      </c>
      <c r="E4694" s="1">
        <v>45433</v>
      </c>
      <c r="F4694">
        <v>14301</v>
      </c>
      <c r="G4694">
        <v>1192</v>
      </c>
      <c r="H4694" t="s">
        <v>6</v>
      </c>
      <c r="I4694" t="str">
        <f>_xlfn.XLOOKUP(shipments[[#This Row],[SPID]],people[SPID],people[Sales_person],"NA",0)</f>
        <v>Dotty Strutley</v>
      </c>
      <c r="J4694">
        <f>YEAR(shipments[[#This Row],[Shipdate]])</f>
        <v>2024</v>
      </c>
      <c r="K4694">
        <f>MONTH(shipments[[#This Row],[Shipdate]])</f>
        <v>5</v>
      </c>
      <c r="L4694" t="str">
        <f>TEXT(shipments[[#This Row],[Shipdate]],"mmmm")</f>
        <v>May</v>
      </c>
      <c r="M4694">
        <f>_xlfn.XLOOKUP(shipments[[#This Row],[PID]],products[PID],products[Cost_per_box],"NA",0)</f>
        <v>2.76</v>
      </c>
      <c r="N4694">
        <f>shipments[[#This Row],[Boxes]]*shipments[[#This Row],[Cost Per Box]]</f>
        <v>3289.9199999999996</v>
      </c>
      <c r="O4694">
        <f>shipments[[#This Row],[Sales Amount]]-shipments[[#This Row],[Total Cost]]</f>
        <v>11011.08</v>
      </c>
      <c r="P4694" s="9">
        <f>shipments[[#This Row],[Profit]]/shipments[[#This Row],[Sales Amount]]</f>
        <v>0.76995175162576046</v>
      </c>
    </row>
    <row r="4695" spans="1:16" x14ac:dyDescent="1">
      <c r="A4695" t="s">
        <v>4741</v>
      </c>
      <c r="B4695" t="s">
        <v>8053</v>
      </c>
      <c r="C4695" t="s">
        <v>8030</v>
      </c>
      <c r="D4695" t="s">
        <v>8037</v>
      </c>
      <c r="E4695" s="1">
        <v>45215</v>
      </c>
      <c r="F4695">
        <v>3372.75</v>
      </c>
      <c r="G4695">
        <v>307</v>
      </c>
      <c r="H4695" t="s">
        <v>6</v>
      </c>
      <c r="I4695" t="str">
        <f>_xlfn.XLOOKUP(shipments[[#This Row],[SPID]],people[SPID],people[Sales_person],"NA",0)</f>
        <v>Dotty Strutley</v>
      </c>
      <c r="J4695">
        <f>YEAR(shipments[[#This Row],[Shipdate]])</f>
        <v>2023</v>
      </c>
      <c r="K4695">
        <f>MONTH(shipments[[#This Row],[Shipdate]])</f>
        <v>10</v>
      </c>
      <c r="L4695" t="str">
        <f>TEXT(shipments[[#This Row],[Shipdate]],"mmmm")</f>
        <v>October</v>
      </c>
      <c r="M4695">
        <f>_xlfn.XLOOKUP(shipments[[#This Row],[PID]],products[PID],products[Cost_per_box],"NA",0)</f>
        <v>3.32</v>
      </c>
      <c r="N4695">
        <f>shipments[[#This Row],[Boxes]]*shipments[[#This Row],[Cost Per Box]]</f>
        <v>1019.2399999999999</v>
      </c>
      <c r="O4695">
        <f>shipments[[#This Row],[Sales Amount]]-shipments[[#This Row],[Total Cost]]</f>
        <v>2353.5100000000002</v>
      </c>
      <c r="P4695" s="9">
        <f>shipments[[#This Row],[Profit]]/shipments[[#This Row],[Sales Amount]]</f>
        <v>0.6978014972944927</v>
      </c>
    </row>
    <row r="4696" spans="1:16" x14ac:dyDescent="1">
      <c r="A4696" t="s">
        <v>4742</v>
      </c>
      <c r="B4696" t="s">
        <v>8053</v>
      </c>
      <c r="C4696" t="s">
        <v>8030</v>
      </c>
      <c r="D4696" t="s">
        <v>8032</v>
      </c>
      <c r="E4696" s="1">
        <v>44993</v>
      </c>
      <c r="F4696">
        <v>72</v>
      </c>
      <c r="G4696">
        <v>8</v>
      </c>
      <c r="H4696" t="s">
        <v>6</v>
      </c>
      <c r="I4696" t="str">
        <f>_xlfn.XLOOKUP(shipments[[#This Row],[SPID]],people[SPID],people[Sales_person],"NA",0)</f>
        <v>Dotty Strutley</v>
      </c>
      <c r="J4696">
        <f>YEAR(shipments[[#This Row],[Shipdate]])</f>
        <v>2023</v>
      </c>
      <c r="K4696">
        <f>MONTH(shipments[[#This Row],[Shipdate]])</f>
        <v>3</v>
      </c>
      <c r="L4696" t="str">
        <f>TEXT(shipments[[#This Row],[Shipdate]],"mmmm")</f>
        <v>March</v>
      </c>
      <c r="M4696">
        <f>_xlfn.XLOOKUP(shipments[[#This Row],[PID]],products[PID],products[Cost_per_box],"NA",0)</f>
        <v>3.32</v>
      </c>
      <c r="N4696">
        <f>shipments[[#This Row],[Boxes]]*shipments[[#This Row],[Cost Per Box]]</f>
        <v>26.56</v>
      </c>
      <c r="O4696">
        <f>shipments[[#This Row],[Sales Amount]]-shipments[[#This Row],[Total Cost]]</f>
        <v>45.44</v>
      </c>
      <c r="P4696" s="9">
        <f>shipments[[#This Row],[Profit]]/shipments[[#This Row],[Sales Amount]]</f>
        <v>0.63111111111111107</v>
      </c>
    </row>
    <row r="4697" spans="1:16" x14ac:dyDescent="1">
      <c r="A4697" t="s">
        <v>4743</v>
      </c>
      <c r="B4697" t="s">
        <v>8053</v>
      </c>
      <c r="C4697" t="s">
        <v>8030</v>
      </c>
      <c r="D4697" t="s">
        <v>8037</v>
      </c>
      <c r="E4697" s="1">
        <v>44943</v>
      </c>
      <c r="F4697">
        <v>4765.5</v>
      </c>
      <c r="G4697">
        <v>434</v>
      </c>
      <c r="H4697" t="s">
        <v>6</v>
      </c>
      <c r="I4697" t="str">
        <f>_xlfn.XLOOKUP(shipments[[#This Row],[SPID]],people[SPID],people[Sales_person],"NA",0)</f>
        <v>Dotty Strutley</v>
      </c>
      <c r="J4697">
        <f>YEAR(shipments[[#This Row],[Shipdate]])</f>
        <v>2023</v>
      </c>
      <c r="K4697">
        <f>MONTH(shipments[[#This Row],[Shipdate]])</f>
        <v>1</v>
      </c>
      <c r="L4697" t="str">
        <f>TEXT(shipments[[#This Row],[Shipdate]],"mmmm")</f>
        <v>January</v>
      </c>
      <c r="M4697">
        <f>_xlfn.XLOOKUP(shipments[[#This Row],[PID]],products[PID],products[Cost_per_box],"NA",0)</f>
        <v>3.32</v>
      </c>
      <c r="N4697">
        <f>shipments[[#This Row],[Boxes]]*shipments[[#This Row],[Cost Per Box]]</f>
        <v>1440.8799999999999</v>
      </c>
      <c r="O4697">
        <f>shipments[[#This Row],[Sales Amount]]-shipments[[#This Row],[Total Cost]]</f>
        <v>3324.62</v>
      </c>
      <c r="P4697" s="9">
        <f>shipments[[#This Row],[Profit]]/shipments[[#This Row],[Sales Amount]]</f>
        <v>0.69764347917322422</v>
      </c>
    </row>
    <row r="4698" spans="1:16" x14ac:dyDescent="1">
      <c r="A4698" t="s">
        <v>4744</v>
      </c>
      <c r="B4698" t="s">
        <v>8053</v>
      </c>
      <c r="C4698" t="s">
        <v>8030</v>
      </c>
      <c r="D4698" t="s">
        <v>8032</v>
      </c>
      <c r="E4698" s="1">
        <v>45037</v>
      </c>
      <c r="F4698">
        <v>3548.25</v>
      </c>
      <c r="G4698">
        <v>323</v>
      </c>
      <c r="H4698" t="s">
        <v>6</v>
      </c>
      <c r="I4698" t="str">
        <f>_xlfn.XLOOKUP(shipments[[#This Row],[SPID]],people[SPID],people[Sales_person],"NA",0)</f>
        <v>Dotty Strutley</v>
      </c>
      <c r="J4698">
        <f>YEAR(shipments[[#This Row],[Shipdate]])</f>
        <v>2023</v>
      </c>
      <c r="K4698">
        <f>MONTH(shipments[[#This Row],[Shipdate]])</f>
        <v>4</v>
      </c>
      <c r="L4698" t="str">
        <f>TEXT(shipments[[#This Row],[Shipdate]],"mmmm")</f>
        <v>April</v>
      </c>
      <c r="M4698">
        <f>_xlfn.XLOOKUP(shipments[[#This Row],[PID]],products[PID],products[Cost_per_box],"NA",0)</f>
        <v>3.32</v>
      </c>
      <c r="N4698">
        <f>shipments[[#This Row],[Boxes]]*shipments[[#This Row],[Cost Per Box]]</f>
        <v>1072.3599999999999</v>
      </c>
      <c r="O4698">
        <f>shipments[[#This Row],[Sales Amount]]-shipments[[#This Row],[Total Cost]]</f>
        <v>2475.8900000000003</v>
      </c>
      <c r="P4698" s="9">
        <f>shipments[[#This Row],[Profit]]/shipments[[#This Row],[Sales Amount]]</f>
        <v>0.69777777777777783</v>
      </c>
    </row>
    <row r="4699" spans="1:16" x14ac:dyDescent="1">
      <c r="A4699" t="s">
        <v>4745</v>
      </c>
      <c r="B4699" t="s">
        <v>8053</v>
      </c>
      <c r="C4699" t="s">
        <v>8030</v>
      </c>
      <c r="D4699" t="s">
        <v>8035</v>
      </c>
      <c r="E4699" s="1">
        <v>45218</v>
      </c>
      <c r="F4699">
        <v>5636.25</v>
      </c>
      <c r="G4699">
        <v>564</v>
      </c>
      <c r="H4699" t="s">
        <v>6</v>
      </c>
      <c r="I4699" t="str">
        <f>_xlfn.XLOOKUP(shipments[[#This Row],[SPID]],people[SPID],people[Sales_person],"NA",0)</f>
        <v>Dotty Strutley</v>
      </c>
      <c r="J4699">
        <f>YEAR(shipments[[#This Row],[Shipdate]])</f>
        <v>2023</v>
      </c>
      <c r="K4699">
        <f>MONTH(shipments[[#This Row],[Shipdate]])</f>
        <v>10</v>
      </c>
      <c r="L4699" t="str">
        <f>TEXT(shipments[[#This Row],[Shipdate]],"mmmm")</f>
        <v>October</v>
      </c>
      <c r="M4699">
        <f>_xlfn.XLOOKUP(shipments[[#This Row],[PID]],products[PID],products[Cost_per_box],"NA",0)</f>
        <v>3.32</v>
      </c>
      <c r="N4699">
        <f>shipments[[#This Row],[Boxes]]*shipments[[#This Row],[Cost Per Box]]</f>
        <v>1872.48</v>
      </c>
      <c r="O4699">
        <f>shipments[[#This Row],[Sales Amount]]-shipments[[#This Row],[Total Cost]]</f>
        <v>3763.77</v>
      </c>
      <c r="P4699" s="9">
        <f>shipments[[#This Row],[Profit]]/shipments[[#This Row],[Sales Amount]]</f>
        <v>0.66777910844976718</v>
      </c>
    </row>
    <row r="4700" spans="1:16" x14ac:dyDescent="1">
      <c r="A4700" t="s">
        <v>4746</v>
      </c>
      <c r="B4700" t="s">
        <v>8053</v>
      </c>
      <c r="C4700" t="s">
        <v>8030</v>
      </c>
      <c r="D4700" t="s">
        <v>8036</v>
      </c>
      <c r="E4700" s="1">
        <v>44945</v>
      </c>
      <c r="F4700">
        <v>969.75</v>
      </c>
      <c r="G4700">
        <v>122</v>
      </c>
      <c r="H4700" t="s">
        <v>6</v>
      </c>
      <c r="I4700" t="str">
        <f>_xlfn.XLOOKUP(shipments[[#This Row],[SPID]],people[SPID],people[Sales_person],"NA",0)</f>
        <v>Dotty Strutley</v>
      </c>
      <c r="J4700">
        <f>YEAR(shipments[[#This Row],[Shipdate]])</f>
        <v>2023</v>
      </c>
      <c r="K4700">
        <f>MONTH(shipments[[#This Row],[Shipdate]])</f>
        <v>1</v>
      </c>
      <c r="L4700" t="str">
        <f>TEXT(shipments[[#This Row],[Shipdate]],"mmmm")</f>
        <v>January</v>
      </c>
      <c r="M4700">
        <f>_xlfn.XLOOKUP(shipments[[#This Row],[PID]],products[PID],products[Cost_per_box],"NA",0)</f>
        <v>3.32</v>
      </c>
      <c r="N4700">
        <f>shipments[[#This Row],[Boxes]]*shipments[[#This Row],[Cost Per Box]]</f>
        <v>405.03999999999996</v>
      </c>
      <c r="O4700">
        <f>shipments[[#This Row],[Sales Amount]]-shipments[[#This Row],[Total Cost]]</f>
        <v>564.71</v>
      </c>
      <c r="P4700" s="9">
        <f>shipments[[#This Row],[Profit]]/shipments[[#This Row],[Sales Amount]]</f>
        <v>0.58232534158288218</v>
      </c>
    </row>
    <row r="4701" spans="1:16" x14ac:dyDescent="1">
      <c r="A4701" t="s">
        <v>4747</v>
      </c>
      <c r="B4701" t="s">
        <v>8053</v>
      </c>
      <c r="C4701" t="s">
        <v>8031</v>
      </c>
      <c r="D4701" t="s">
        <v>8036</v>
      </c>
      <c r="E4701" s="1">
        <v>45282</v>
      </c>
      <c r="F4701">
        <v>8430.75</v>
      </c>
      <c r="G4701">
        <v>422</v>
      </c>
      <c r="H4701" t="s">
        <v>6</v>
      </c>
      <c r="I4701" t="str">
        <f>_xlfn.XLOOKUP(shipments[[#This Row],[SPID]],people[SPID],people[Sales_person],"NA",0)</f>
        <v>Dotty Strutley</v>
      </c>
      <c r="J4701">
        <f>YEAR(shipments[[#This Row],[Shipdate]])</f>
        <v>2023</v>
      </c>
      <c r="K4701">
        <f>MONTH(shipments[[#This Row],[Shipdate]])</f>
        <v>12</v>
      </c>
      <c r="L4701" t="str">
        <f>TEXT(shipments[[#This Row],[Shipdate]],"mmmm")</f>
        <v>December</v>
      </c>
      <c r="M4701">
        <f>_xlfn.XLOOKUP(shipments[[#This Row],[PID]],products[PID],products[Cost_per_box],"NA",0)</f>
        <v>2.65</v>
      </c>
      <c r="N4701">
        <f>shipments[[#This Row],[Boxes]]*shipments[[#This Row],[Cost Per Box]]</f>
        <v>1118.3</v>
      </c>
      <c r="O4701">
        <f>shipments[[#This Row],[Sales Amount]]-shipments[[#This Row],[Total Cost]]</f>
        <v>7312.45</v>
      </c>
      <c r="P4701" s="9">
        <f>shipments[[#This Row],[Profit]]/shipments[[#This Row],[Sales Amount]]</f>
        <v>0.86735462444029299</v>
      </c>
    </row>
    <row r="4702" spans="1:16" x14ac:dyDescent="1">
      <c r="A4702" t="s">
        <v>4748</v>
      </c>
      <c r="B4702" t="s">
        <v>8053</v>
      </c>
      <c r="C4702" t="s">
        <v>8031</v>
      </c>
      <c r="D4702" t="s">
        <v>8034</v>
      </c>
      <c r="E4702" s="1">
        <v>45086</v>
      </c>
      <c r="F4702">
        <v>11812.5</v>
      </c>
      <c r="G4702">
        <v>622</v>
      </c>
      <c r="H4702" t="s">
        <v>6</v>
      </c>
      <c r="I4702" t="str">
        <f>_xlfn.XLOOKUP(shipments[[#This Row],[SPID]],people[SPID],people[Sales_person],"NA",0)</f>
        <v>Dotty Strutley</v>
      </c>
      <c r="J4702">
        <f>YEAR(shipments[[#This Row],[Shipdate]])</f>
        <v>2023</v>
      </c>
      <c r="K4702">
        <f>MONTH(shipments[[#This Row],[Shipdate]])</f>
        <v>6</v>
      </c>
      <c r="L4702" t="str">
        <f>TEXT(shipments[[#This Row],[Shipdate]],"mmmm")</f>
        <v>June</v>
      </c>
      <c r="M4702">
        <f>_xlfn.XLOOKUP(shipments[[#This Row],[PID]],products[PID],products[Cost_per_box],"NA",0)</f>
        <v>2.65</v>
      </c>
      <c r="N4702">
        <f>shipments[[#This Row],[Boxes]]*shipments[[#This Row],[Cost Per Box]]</f>
        <v>1648.3</v>
      </c>
      <c r="O4702">
        <f>shipments[[#This Row],[Sales Amount]]-shipments[[#This Row],[Total Cost]]</f>
        <v>10164.200000000001</v>
      </c>
      <c r="P4702" s="9">
        <f>shipments[[#This Row],[Profit]]/shipments[[#This Row],[Sales Amount]]</f>
        <v>0.8604613756613757</v>
      </c>
    </row>
    <row r="4703" spans="1:16" x14ac:dyDescent="1">
      <c r="A4703" t="s">
        <v>4749</v>
      </c>
      <c r="B4703" t="s">
        <v>8053</v>
      </c>
      <c r="C4703" t="s">
        <v>8031</v>
      </c>
      <c r="D4703" t="s">
        <v>8037</v>
      </c>
      <c r="E4703" s="1">
        <v>44958</v>
      </c>
      <c r="F4703">
        <v>1872</v>
      </c>
      <c r="G4703">
        <v>86</v>
      </c>
      <c r="H4703" t="s">
        <v>6</v>
      </c>
      <c r="I4703" t="str">
        <f>_xlfn.XLOOKUP(shipments[[#This Row],[SPID]],people[SPID],people[Sales_person],"NA",0)</f>
        <v>Dotty Strutley</v>
      </c>
      <c r="J4703">
        <f>YEAR(shipments[[#This Row],[Shipdate]])</f>
        <v>2023</v>
      </c>
      <c r="K4703">
        <f>MONTH(shipments[[#This Row],[Shipdate]])</f>
        <v>2</v>
      </c>
      <c r="L4703" t="str">
        <f>TEXT(shipments[[#This Row],[Shipdate]],"mmmm")</f>
        <v>February</v>
      </c>
      <c r="M4703">
        <f>_xlfn.XLOOKUP(shipments[[#This Row],[PID]],products[PID],products[Cost_per_box],"NA",0)</f>
        <v>2.65</v>
      </c>
      <c r="N4703">
        <f>shipments[[#This Row],[Boxes]]*shipments[[#This Row],[Cost Per Box]]</f>
        <v>227.9</v>
      </c>
      <c r="O4703">
        <f>shipments[[#This Row],[Sales Amount]]-shipments[[#This Row],[Total Cost]]</f>
        <v>1644.1</v>
      </c>
      <c r="P4703" s="9">
        <f>shipments[[#This Row],[Profit]]/shipments[[#This Row],[Sales Amount]]</f>
        <v>0.878258547008547</v>
      </c>
    </row>
    <row r="4704" spans="1:16" x14ac:dyDescent="1">
      <c r="A4704" t="s">
        <v>4750</v>
      </c>
      <c r="B4704" t="s">
        <v>8053</v>
      </c>
      <c r="C4704" t="s">
        <v>8031</v>
      </c>
      <c r="D4704" t="s">
        <v>8037</v>
      </c>
      <c r="E4704" s="1">
        <v>44932</v>
      </c>
      <c r="F4704">
        <v>12532.5</v>
      </c>
      <c r="G4704">
        <v>660</v>
      </c>
      <c r="H4704" t="s">
        <v>6</v>
      </c>
      <c r="I4704" t="str">
        <f>_xlfn.XLOOKUP(shipments[[#This Row],[SPID]],people[SPID],people[Sales_person],"NA",0)</f>
        <v>Dotty Strutley</v>
      </c>
      <c r="J4704">
        <f>YEAR(shipments[[#This Row],[Shipdate]])</f>
        <v>2023</v>
      </c>
      <c r="K4704">
        <f>MONTH(shipments[[#This Row],[Shipdate]])</f>
        <v>1</v>
      </c>
      <c r="L4704" t="str">
        <f>TEXT(shipments[[#This Row],[Shipdate]],"mmmm")</f>
        <v>January</v>
      </c>
      <c r="M4704">
        <f>_xlfn.XLOOKUP(shipments[[#This Row],[PID]],products[PID],products[Cost_per_box],"NA",0)</f>
        <v>2.65</v>
      </c>
      <c r="N4704">
        <f>shipments[[#This Row],[Boxes]]*shipments[[#This Row],[Cost Per Box]]</f>
        <v>1749</v>
      </c>
      <c r="O4704">
        <f>shipments[[#This Row],[Sales Amount]]-shipments[[#This Row],[Total Cost]]</f>
        <v>10783.5</v>
      </c>
      <c r="P4704" s="9">
        <f>shipments[[#This Row],[Profit]]/shipments[[#This Row],[Sales Amount]]</f>
        <v>0.8604428485936565</v>
      </c>
    </row>
    <row r="4705" spans="1:16" x14ac:dyDescent="1">
      <c r="A4705" t="s">
        <v>4751</v>
      </c>
      <c r="B4705" t="s">
        <v>8053</v>
      </c>
      <c r="C4705" t="s">
        <v>8031</v>
      </c>
      <c r="D4705" t="s">
        <v>8032</v>
      </c>
      <c r="E4705" s="1">
        <v>44979</v>
      </c>
      <c r="F4705">
        <v>7393.5</v>
      </c>
      <c r="G4705">
        <v>411</v>
      </c>
      <c r="H4705" t="s">
        <v>6</v>
      </c>
      <c r="I4705" t="str">
        <f>_xlfn.XLOOKUP(shipments[[#This Row],[SPID]],people[SPID],people[Sales_person],"NA",0)</f>
        <v>Dotty Strutley</v>
      </c>
      <c r="J4705">
        <f>YEAR(shipments[[#This Row],[Shipdate]])</f>
        <v>2023</v>
      </c>
      <c r="K4705">
        <f>MONTH(shipments[[#This Row],[Shipdate]])</f>
        <v>2</v>
      </c>
      <c r="L4705" t="str">
        <f>TEXT(shipments[[#This Row],[Shipdate]],"mmmm")</f>
        <v>February</v>
      </c>
      <c r="M4705">
        <f>_xlfn.XLOOKUP(shipments[[#This Row],[PID]],products[PID],products[Cost_per_box],"NA",0)</f>
        <v>2.65</v>
      </c>
      <c r="N4705">
        <f>shipments[[#This Row],[Boxes]]*shipments[[#This Row],[Cost Per Box]]</f>
        <v>1089.1499999999999</v>
      </c>
      <c r="O4705">
        <f>shipments[[#This Row],[Sales Amount]]-shipments[[#This Row],[Total Cost]]</f>
        <v>6304.35</v>
      </c>
      <c r="P4705" s="9">
        <f>shipments[[#This Row],[Profit]]/shipments[[#This Row],[Sales Amount]]</f>
        <v>0.85268817204301084</v>
      </c>
    </row>
    <row r="4706" spans="1:16" x14ac:dyDescent="1">
      <c r="A4706" t="s">
        <v>4752</v>
      </c>
      <c r="B4706" t="s">
        <v>8053</v>
      </c>
      <c r="C4706" t="s">
        <v>8010</v>
      </c>
      <c r="D4706" t="s">
        <v>8035</v>
      </c>
      <c r="E4706" s="1">
        <v>45245</v>
      </c>
      <c r="F4706">
        <v>8795.25</v>
      </c>
      <c r="G4706">
        <v>733</v>
      </c>
      <c r="H4706" t="s">
        <v>6</v>
      </c>
      <c r="I4706" t="str">
        <f>_xlfn.XLOOKUP(shipments[[#This Row],[SPID]],people[SPID],people[Sales_person],"NA",0)</f>
        <v>Dotty Strutley</v>
      </c>
      <c r="J4706">
        <f>YEAR(shipments[[#This Row],[Shipdate]])</f>
        <v>2023</v>
      </c>
      <c r="K4706">
        <f>MONTH(shipments[[#This Row],[Shipdate]])</f>
        <v>11</v>
      </c>
      <c r="L4706" t="str">
        <f>TEXT(shipments[[#This Row],[Shipdate]],"mmmm")</f>
        <v>November</v>
      </c>
      <c r="M4706">
        <f>_xlfn.XLOOKUP(shipments[[#This Row],[PID]],products[PID],products[Cost_per_box],"NA",0)</f>
        <v>5.26</v>
      </c>
      <c r="N4706">
        <f>shipments[[#This Row],[Boxes]]*shipments[[#This Row],[Cost Per Box]]</f>
        <v>3855.58</v>
      </c>
      <c r="O4706">
        <f>shipments[[#This Row],[Sales Amount]]-shipments[[#This Row],[Total Cost]]</f>
        <v>4939.67</v>
      </c>
      <c r="P4706" s="9">
        <f>shipments[[#This Row],[Profit]]/shipments[[#This Row],[Sales Amount]]</f>
        <v>0.56162928853642591</v>
      </c>
    </row>
    <row r="4707" spans="1:16" x14ac:dyDescent="1">
      <c r="A4707" t="s">
        <v>4753</v>
      </c>
      <c r="B4707" t="s">
        <v>8053</v>
      </c>
      <c r="C4707" t="s">
        <v>8010</v>
      </c>
      <c r="D4707" t="s">
        <v>8032</v>
      </c>
      <c r="E4707" s="1">
        <v>45435</v>
      </c>
      <c r="F4707">
        <v>4153.5</v>
      </c>
      <c r="G4707">
        <v>260</v>
      </c>
      <c r="H4707" t="s">
        <v>6</v>
      </c>
      <c r="I4707" t="str">
        <f>_xlfn.XLOOKUP(shipments[[#This Row],[SPID]],people[SPID],people[Sales_person],"NA",0)</f>
        <v>Dotty Strutley</v>
      </c>
      <c r="J4707">
        <f>YEAR(shipments[[#This Row],[Shipdate]])</f>
        <v>2024</v>
      </c>
      <c r="K4707">
        <f>MONTH(shipments[[#This Row],[Shipdate]])</f>
        <v>5</v>
      </c>
      <c r="L4707" t="str">
        <f>TEXT(shipments[[#This Row],[Shipdate]],"mmmm")</f>
        <v>May</v>
      </c>
      <c r="M4707">
        <f>_xlfn.XLOOKUP(shipments[[#This Row],[PID]],products[PID],products[Cost_per_box],"NA",0)</f>
        <v>5.26</v>
      </c>
      <c r="N4707">
        <f>shipments[[#This Row],[Boxes]]*shipments[[#This Row],[Cost Per Box]]</f>
        <v>1367.6</v>
      </c>
      <c r="O4707">
        <f>shipments[[#This Row],[Sales Amount]]-shipments[[#This Row],[Total Cost]]</f>
        <v>2785.9</v>
      </c>
      <c r="P4707" s="9">
        <f>shipments[[#This Row],[Profit]]/shipments[[#This Row],[Sales Amount]]</f>
        <v>0.67073552425665106</v>
      </c>
    </row>
    <row r="4708" spans="1:16" x14ac:dyDescent="1">
      <c r="A4708" t="s">
        <v>4754</v>
      </c>
      <c r="B4708" t="s">
        <v>8053</v>
      </c>
      <c r="C4708" t="s">
        <v>8010</v>
      </c>
      <c r="D4708" t="s">
        <v>8032</v>
      </c>
      <c r="E4708" s="1">
        <v>44963</v>
      </c>
      <c r="F4708">
        <v>1464.75</v>
      </c>
      <c r="G4708">
        <v>113</v>
      </c>
      <c r="H4708" t="s">
        <v>6</v>
      </c>
      <c r="I4708" t="str">
        <f>_xlfn.XLOOKUP(shipments[[#This Row],[SPID]],people[SPID],people[Sales_person],"NA",0)</f>
        <v>Dotty Strutley</v>
      </c>
      <c r="J4708">
        <f>YEAR(shipments[[#This Row],[Shipdate]])</f>
        <v>2023</v>
      </c>
      <c r="K4708">
        <f>MONTH(shipments[[#This Row],[Shipdate]])</f>
        <v>2</v>
      </c>
      <c r="L4708" t="str">
        <f>TEXT(shipments[[#This Row],[Shipdate]],"mmmm")</f>
        <v>February</v>
      </c>
      <c r="M4708">
        <f>_xlfn.XLOOKUP(shipments[[#This Row],[PID]],products[PID],products[Cost_per_box],"NA",0)</f>
        <v>5.26</v>
      </c>
      <c r="N4708">
        <f>shipments[[#This Row],[Boxes]]*shipments[[#This Row],[Cost Per Box]]</f>
        <v>594.38</v>
      </c>
      <c r="O4708">
        <f>shipments[[#This Row],[Sales Amount]]-shipments[[#This Row],[Total Cost]]</f>
        <v>870.37</v>
      </c>
      <c r="P4708" s="9">
        <f>shipments[[#This Row],[Profit]]/shipments[[#This Row],[Sales Amount]]</f>
        <v>0.59421061614610005</v>
      </c>
    </row>
    <row r="4709" spans="1:16" x14ac:dyDescent="1">
      <c r="A4709" t="s">
        <v>4755</v>
      </c>
      <c r="B4709" t="s">
        <v>8053</v>
      </c>
      <c r="C4709" t="s">
        <v>8013</v>
      </c>
      <c r="D4709" t="s">
        <v>8032</v>
      </c>
      <c r="E4709" s="1">
        <v>45350</v>
      </c>
      <c r="F4709">
        <v>1253.25</v>
      </c>
      <c r="G4709">
        <v>209</v>
      </c>
      <c r="H4709" t="s">
        <v>6</v>
      </c>
      <c r="I4709" t="str">
        <f>_xlfn.XLOOKUP(shipments[[#This Row],[SPID]],people[SPID],people[Sales_person],"NA",0)</f>
        <v>Dotty Strutley</v>
      </c>
      <c r="J4709">
        <f>YEAR(shipments[[#This Row],[Shipdate]])</f>
        <v>2024</v>
      </c>
      <c r="K4709">
        <f>MONTH(shipments[[#This Row],[Shipdate]])</f>
        <v>2</v>
      </c>
      <c r="L4709" t="str">
        <f>TEXT(shipments[[#This Row],[Shipdate]],"mmmm")</f>
        <v>February</v>
      </c>
      <c r="M4709">
        <f>_xlfn.XLOOKUP(shipments[[#This Row],[PID]],products[PID],products[Cost_per_box],"NA",0)</f>
        <v>3.85</v>
      </c>
      <c r="N4709">
        <f>shipments[[#This Row],[Boxes]]*shipments[[#This Row],[Cost Per Box]]</f>
        <v>804.65</v>
      </c>
      <c r="O4709">
        <f>shipments[[#This Row],[Sales Amount]]-shipments[[#This Row],[Total Cost]]</f>
        <v>448.6</v>
      </c>
      <c r="P4709" s="9">
        <f>shipments[[#This Row],[Profit]]/shipments[[#This Row],[Sales Amount]]</f>
        <v>0.35794933173748256</v>
      </c>
    </row>
    <row r="4710" spans="1:16" x14ac:dyDescent="1">
      <c r="A4710" t="s">
        <v>4756</v>
      </c>
      <c r="B4710" t="s">
        <v>8053</v>
      </c>
      <c r="C4710" t="s">
        <v>8013</v>
      </c>
      <c r="D4710" t="s">
        <v>8032</v>
      </c>
      <c r="E4710" s="1">
        <v>45357</v>
      </c>
      <c r="F4710">
        <v>4664.25</v>
      </c>
      <c r="G4710">
        <v>667</v>
      </c>
      <c r="H4710" t="s">
        <v>6</v>
      </c>
      <c r="I4710" t="str">
        <f>_xlfn.XLOOKUP(shipments[[#This Row],[SPID]],people[SPID],people[Sales_person],"NA",0)</f>
        <v>Dotty Strutley</v>
      </c>
      <c r="J4710">
        <f>YEAR(shipments[[#This Row],[Shipdate]])</f>
        <v>2024</v>
      </c>
      <c r="K4710">
        <f>MONTH(shipments[[#This Row],[Shipdate]])</f>
        <v>3</v>
      </c>
      <c r="L4710" t="str">
        <f>TEXT(shipments[[#This Row],[Shipdate]],"mmmm")</f>
        <v>March</v>
      </c>
      <c r="M4710">
        <f>_xlfn.XLOOKUP(shipments[[#This Row],[PID]],products[PID],products[Cost_per_box],"NA",0)</f>
        <v>3.85</v>
      </c>
      <c r="N4710">
        <f>shipments[[#This Row],[Boxes]]*shipments[[#This Row],[Cost Per Box]]</f>
        <v>2567.9500000000003</v>
      </c>
      <c r="O4710">
        <f>shipments[[#This Row],[Sales Amount]]-shipments[[#This Row],[Total Cost]]</f>
        <v>2096.2999999999997</v>
      </c>
      <c r="P4710" s="9">
        <f>shipments[[#This Row],[Profit]]/shipments[[#This Row],[Sales Amount]]</f>
        <v>0.44943988851369454</v>
      </c>
    </row>
    <row r="4711" spans="1:16" x14ac:dyDescent="1">
      <c r="A4711" t="s">
        <v>4757</v>
      </c>
      <c r="B4711" t="s">
        <v>8053</v>
      </c>
      <c r="C4711" t="s">
        <v>8013</v>
      </c>
      <c r="D4711" t="s">
        <v>8037</v>
      </c>
      <c r="E4711" s="1">
        <v>45537</v>
      </c>
      <c r="F4711">
        <v>2157.75</v>
      </c>
      <c r="G4711">
        <v>270</v>
      </c>
      <c r="H4711" t="s">
        <v>25</v>
      </c>
      <c r="I4711" t="str">
        <f>_xlfn.XLOOKUP(shipments[[#This Row],[SPID]],people[SPID],people[Sales_person],"NA",0)</f>
        <v>Dotty Strutley</v>
      </c>
      <c r="J4711">
        <f>YEAR(shipments[[#This Row],[Shipdate]])</f>
        <v>2024</v>
      </c>
      <c r="K4711">
        <f>MONTH(shipments[[#This Row],[Shipdate]])</f>
        <v>9</v>
      </c>
      <c r="L4711" t="str">
        <f>TEXT(shipments[[#This Row],[Shipdate]],"mmmm")</f>
        <v>September</v>
      </c>
      <c r="M4711">
        <f>_xlfn.XLOOKUP(shipments[[#This Row],[PID]],products[PID],products[Cost_per_box],"NA",0)</f>
        <v>3.85</v>
      </c>
      <c r="N4711">
        <f>shipments[[#This Row],[Boxes]]*shipments[[#This Row],[Cost Per Box]]</f>
        <v>1039.5</v>
      </c>
      <c r="O4711">
        <f>shipments[[#This Row],[Sales Amount]]-shipments[[#This Row],[Total Cost]]</f>
        <v>1118.25</v>
      </c>
      <c r="P4711" s="9">
        <f>shipments[[#This Row],[Profit]]/shipments[[#This Row],[Sales Amount]]</f>
        <v>0.51824817518248179</v>
      </c>
    </row>
    <row r="4712" spans="1:16" x14ac:dyDescent="1">
      <c r="A4712" t="s">
        <v>4758</v>
      </c>
      <c r="B4712" t="s">
        <v>8053</v>
      </c>
      <c r="C4712" t="s">
        <v>8013</v>
      </c>
      <c r="D4712" t="s">
        <v>8032</v>
      </c>
      <c r="E4712" s="1">
        <v>45537</v>
      </c>
      <c r="F4712">
        <v>7782.75</v>
      </c>
      <c r="G4712">
        <v>1298</v>
      </c>
      <c r="H4712" t="s">
        <v>25</v>
      </c>
      <c r="I4712" t="str">
        <f>_xlfn.XLOOKUP(shipments[[#This Row],[SPID]],people[SPID],people[Sales_person],"NA",0)</f>
        <v>Dotty Strutley</v>
      </c>
      <c r="J4712">
        <f>YEAR(shipments[[#This Row],[Shipdate]])</f>
        <v>2024</v>
      </c>
      <c r="K4712">
        <f>MONTH(shipments[[#This Row],[Shipdate]])</f>
        <v>9</v>
      </c>
      <c r="L4712" t="str">
        <f>TEXT(shipments[[#This Row],[Shipdate]],"mmmm")</f>
        <v>September</v>
      </c>
      <c r="M4712">
        <f>_xlfn.XLOOKUP(shipments[[#This Row],[PID]],products[PID],products[Cost_per_box],"NA",0)</f>
        <v>3.85</v>
      </c>
      <c r="N4712">
        <f>shipments[[#This Row],[Boxes]]*shipments[[#This Row],[Cost Per Box]]</f>
        <v>4997.3</v>
      </c>
      <c r="O4712">
        <f>shipments[[#This Row],[Sales Amount]]-shipments[[#This Row],[Total Cost]]</f>
        <v>2785.45</v>
      </c>
      <c r="P4712" s="9">
        <f>shipments[[#This Row],[Profit]]/shipments[[#This Row],[Sales Amount]]</f>
        <v>0.35790048504705918</v>
      </c>
    </row>
    <row r="4713" spans="1:16" x14ac:dyDescent="1">
      <c r="A4713" t="s">
        <v>4759</v>
      </c>
      <c r="B4713" t="s">
        <v>8053</v>
      </c>
      <c r="C4713" t="s">
        <v>8013</v>
      </c>
      <c r="D4713" t="s">
        <v>8037</v>
      </c>
      <c r="E4713" s="1">
        <v>45125</v>
      </c>
      <c r="F4713">
        <v>3516.75</v>
      </c>
      <c r="G4713">
        <v>391</v>
      </c>
      <c r="H4713" t="s">
        <v>6</v>
      </c>
      <c r="I4713" t="str">
        <f>_xlfn.XLOOKUP(shipments[[#This Row],[SPID]],people[SPID],people[Sales_person],"NA",0)</f>
        <v>Dotty Strutley</v>
      </c>
      <c r="J4713">
        <f>YEAR(shipments[[#This Row],[Shipdate]])</f>
        <v>2023</v>
      </c>
      <c r="K4713">
        <f>MONTH(shipments[[#This Row],[Shipdate]])</f>
        <v>7</v>
      </c>
      <c r="L4713" t="str">
        <f>TEXT(shipments[[#This Row],[Shipdate]],"mmmm")</f>
        <v>July</v>
      </c>
      <c r="M4713">
        <f>_xlfn.XLOOKUP(shipments[[#This Row],[PID]],products[PID],products[Cost_per_box],"NA",0)</f>
        <v>3.85</v>
      </c>
      <c r="N4713">
        <f>shipments[[#This Row],[Boxes]]*shipments[[#This Row],[Cost Per Box]]</f>
        <v>1505.3500000000001</v>
      </c>
      <c r="O4713">
        <f>shipments[[#This Row],[Sales Amount]]-shipments[[#This Row],[Total Cost]]</f>
        <v>2011.3999999999999</v>
      </c>
      <c r="P4713" s="9">
        <f>shipments[[#This Row],[Profit]]/shipments[[#This Row],[Sales Amount]]</f>
        <v>0.57194853202530738</v>
      </c>
    </row>
    <row r="4714" spans="1:16" x14ac:dyDescent="1">
      <c r="A4714" t="s">
        <v>4760</v>
      </c>
      <c r="B4714" t="s">
        <v>8053</v>
      </c>
      <c r="C4714" t="s">
        <v>8013</v>
      </c>
      <c r="D4714" t="s">
        <v>8033</v>
      </c>
      <c r="E4714" s="1">
        <v>45562</v>
      </c>
      <c r="F4714">
        <v>2274.75</v>
      </c>
      <c r="G4714">
        <v>285</v>
      </c>
      <c r="H4714" t="s">
        <v>25</v>
      </c>
      <c r="I4714" t="str">
        <f>_xlfn.XLOOKUP(shipments[[#This Row],[SPID]],people[SPID],people[Sales_person],"NA",0)</f>
        <v>Dotty Strutley</v>
      </c>
      <c r="J4714">
        <f>YEAR(shipments[[#This Row],[Shipdate]])</f>
        <v>2024</v>
      </c>
      <c r="K4714">
        <f>MONTH(shipments[[#This Row],[Shipdate]])</f>
        <v>9</v>
      </c>
      <c r="L4714" t="str">
        <f>TEXT(shipments[[#This Row],[Shipdate]],"mmmm")</f>
        <v>September</v>
      </c>
      <c r="M4714">
        <f>_xlfn.XLOOKUP(shipments[[#This Row],[PID]],products[PID],products[Cost_per_box],"NA",0)</f>
        <v>3.85</v>
      </c>
      <c r="N4714">
        <f>shipments[[#This Row],[Boxes]]*shipments[[#This Row],[Cost Per Box]]</f>
        <v>1097.25</v>
      </c>
      <c r="O4714">
        <f>shipments[[#This Row],[Sales Amount]]-shipments[[#This Row],[Total Cost]]</f>
        <v>1177.5</v>
      </c>
      <c r="P4714" s="9">
        <f>shipments[[#This Row],[Profit]]/shipments[[#This Row],[Sales Amount]]</f>
        <v>0.51763930102209033</v>
      </c>
    </row>
    <row r="4715" spans="1:16" x14ac:dyDescent="1">
      <c r="A4715" t="s">
        <v>4761</v>
      </c>
      <c r="B4715" t="s">
        <v>8053</v>
      </c>
      <c r="C4715" t="s">
        <v>8013</v>
      </c>
      <c r="D4715" t="s">
        <v>8037</v>
      </c>
      <c r="E4715" s="1">
        <v>45002</v>
      </c>
      <c r="F4715">
        <v>3964.5</v>
      </c>
      <c r="G4715">
        <v>496</v>
      </c>
      <c r="H4715" t="s">
        <v>6</v>
      </c>
      <c r="I4715" t="str">
        <f>_xlfn.XLOOKUP(shipments[[#This Row],[SPID]],people[SPID],people[Sales_person],"NA",0)</f>
        <v>Dotty Strutley</v>
      </c>
      <c r="J4715">
        <f>YEAR(shipments[[#This Row],[Shipdate]])</f>
        <v>2023</v>
      </c>
      <c r="K4715">
        <f>MONTH(shipments[[#This Row],[Shipdate]])</f>
        <v>3</v>
      </c>
      <c r="L4715" t="str">
        <f>TEXT(shipments[[#This Row],[Shipdate]],"mmmm")</f>
        <v>March</v>
      </c>
      <c r="M4715">
        <f>_xlfn.XLOOKUP(shipments[[#This Row],[PID]],products[PID],products[Cost_per_box],"NA",0)</f>
        <v>3.85</v>
      </c>
      <c r="N4715">
        <f>shipments[[#This Row],[Boxes]]*shipments[[#This Row],[Cost Per Box]]</f>
        <v>1909.6000000000001</v>
      </c>
      <c r="O4715">
        <f>shipments[[#This Row],[Sales Amount]]-shipments[[#This Row],[Total Cost]]</f>
        <v>2054.8999999999996</v>
      </c>
      <c r="P4715" s="9">
        <f>shipments[[#This Row],[Profit]]/shipments[[#This Row],[Sales Amount]]</f>
        <v>0.51832513557825699</v>
      </c>
    </row>
    <row r="4716" spans="1:16" x14ac:dyDescent="1">
      <c r="A4716" t="s">
        <v>4762</v>
      </c>
      <c r="B4716" t="s">
        <v>8053</v>
      </c>
      <c r="C4716" t="s">
        <v>8014</v>
      </c>
      <c r="D4716" t="s">
        <v>8033</v>
      </c>
      <c r="E4716" s="1">
        <v>45155</v>
      </c>
      <c r="F4716">
        <v>11886.75</v>
      </c>
      <c r="G4716">
        <v>1699</v>
      </c>
      <c r="H4716" t="s">
        <v>6</v>
      </c>
      <c r="I4716" t="str">
        <f>_xlfn.XLOOKUP(shipments[[#This Row],[SPID]],people[SPID],people[Sales_person],"NA",0)</f>
        <v>Dotty Strutley</v>
      </c>
      <c r="J4716">
        <f>YEAR(shipments[[#This Row],[Shipdate]])</f>
        <v>2023</v>
      </c>
      <c r="K4716">
        <f>MONTH(shipments[[#This Row],[Shipdate]])</f>
        <v>8</v>
      </c>
      <c r="L4716" t="str">
        <f>TEXT(shipments[[#This Row],[Shipdate]],"mmmm")</f>
        <v>August</v>
      </c>
      <c r="M4716">
        <f>_xlfn.XLOOKUP(shipments[[#This Row],[PID]],products[PID],products[Cost_per_box],"NA",0)</f>
        <v>5.72</v>
      </c>
      <c r="N4716">
        <f>shipments[[#This Row],[Boxes]]*shipments[[#This Row],[Cost Per Box]]</f>
        <v>9718.2799999999988</v>
      </c>
      <c r="O4716">
        <f>shipments[[#This Row],[Sales Amount]]-shipments[[#This Row],[Total Cost]]</f>
        <v>2168.4700000000012</v>
      </c>
      <c r="P4716" s="9">
        <f>shipments[[#This Row],[Profit]]/shipments[[#This Row],[Sales Amount]]</f>
        <v>0.18242749279660136</v>
      </c>
    </row>
    <row r="4717" spans="1:16" x14ac:dyDescent="1">
      <c r="A4717" t="s">
        <v>4763</v>
      </c>
      <c r="B4717" t="s">
        <v>8053</v>
      </c>
      <c r="C4717" t="s">
        <v>8014</v>
      </c>
      <c r="D4717" t="s">
        <v>8033</v>
      </c>
      <c r="E4717" s="1">
        <v>45254</v>
      </c>
      <c r="F4717">
        <v>14242.5</v>
      </c>
      <c r="G4717">
        <v>2035</v>
      </c>
      <c r="H4717" t="s">
        <v>6</v>
      </c>
      <c r="I4717" t="str">
        <f>_xlfn.XLOOKUP(shipments[[#This Row],[SPID]],people[SPID],people[Sales_person],"NA",0)</f>
        <v>Dotty Strutley</v>
      </c>
      <c r="J4717">
        <f>YEAR(shipments[[#This Row],[Shipdate]])</f>
        <v>2023</v>
      </c>
      <c r="K4717">
        <f>MONTH(shipments[[#This Row],[Shipdate]])</f>
        <v>11</v>
      </c>
      <c r="L4717" t="str">
        <f>TEXT(shipments[[#This Row],[Shipdate]],"mmmm")</f>
        <v>November</v>
      </c>
      <c r="M4717">
        <f>_xlfn.XLOOKUP(shipments[[#This Row],[PID]],products[PID],products[Cost_per_box],"NA",0)</f>
        <v>5.72</v>
      </c>
      <c r="N4717">
        <f>shipments[[#This Row],[Boxes]]*shipments[[#This Row],[Cost Per Box]]</f>
        <v>11640.199999999999</v>
      </c>
      <c r="O4717">
        <f>shipments[[#This Row],[Sales Amount]]-shipments[[#This Row],[Total Cost]]</f>
        <v>2602.3000000000011</v>
      </c>
      <c r="P4717" s="9">
        <f>shipments[[#This Row],[Profit]]/shipments[[#This Row],[Sales Amount]]</f>
        <v>0.18271370896963321</v>
      </c>
    </row>
    <row r="4718" spans="1:16" x14ac:dyDescent="1">
      <c r="A4718" t="s">
        <v>4764</v>
      </c>
      <c r="B4718" t="s">
        <v>8053</v>
      </c>
      <c r="C4718" t="s">
        <v>8014</v>
      </c>
      <c r="D4718" t="s">
        <v>8037</v>
      </c>
      <c r="E4718" s="1">
        <v>45523</v>
      </c>
      <c r="F4718">
        <v>1131.75</v>
      </c>
      <c r="G4718">
        <v>162</v>
      </c>
      <c r="H4718" t="s">
        <v>17</v>
      </c>
      <c r="I4718" t="str">
        <f>_xlfn.XLOOKUP(shipments[[#This Row],[SPID]],people[SPID],people[Sales_person],"NA",0)</f>
        <v>Dotty Strutley</v>
      </c>
      <c r="J4718">
        <f>YEAR(shipments[[#This Row],[Shipdate]])</f>
        <v>2024</v>
      </c>
      <c r="K4718">
        <f>MONTH(shipments[[#This Row],[Shipdate]])</f>
        <v>8</v>
      </c>
      <c r="L4718" t="str">
        <f>TEXT(shipments[[#This Row],[Shipdate]],"mmmm")</f>
        <v>August</v>
      </c>
      <c r="M4718">
        <f>_xlfn.XLOOKUP(shipments[[#This Row],[PID]],products[PID],products[Cost_per_box],"NA",0)</f>
        <v>5.72</v>
      </c>
      <c r="N4718">
        <f>shipments[[#This Row],[Boxes]]*shipments[[#This Row],[Cost Per Box]]</f>
        <v>926.64</v>
      </c>
      <c r="O4718">
        <f>shipments[[#This Row],[Sales Amount]]-shipments[[#This Row],[Total Cost]]</f>
        <v>205.11</v>
      </c>
      <c r="P4718" s="9">
        <f>shipments[[#This Row],[Profit]]/shipments[[#This Row],[Sales Amount]]</f>
        <v>0.18123260437375746</v>
      </c>
    </row>
    <row r="4719" spans="1:16" x14ac:dyDescent="1">
      <c r="A4719" t="s">
        <v>4765</v>
      </c>
      <c r="B4719" t="s">
        <v>8053</v>
      </c>
      <c r="C4719" t="s">
        <v>8014</v>
      </c>
      <c r="D4719" t="s">
        <v>8037</v>
      </c>
      <c r="E4719" s="1">
        <v>45559</v>
      </c>
      <c r="F4719">
        <v>8970.75</v>
      </c>
      <c r="G4719">
        <v>1496</v>
      </c>
      <c r="H4719" t="s">
        <v>25</v>
      </c>
      <c r="I4719" t="str">
        <f>_xlfn.XLOOKUP(shipments[[#This Row],[SPID]],people[SPID],people[Sales_person],"NA",0)</f>
        <v>Dotty Strutley</v>
      </c>
      <c r="J4719">
        <f>YEAR(shipments[[#This Row],[Shipdate]])</f>
        <v>2024</v>
      </c>
      <c r="K4719">
        <f>MONTH(shipments[[#This Row],[Shipdate]])</f>
        <v>9</v>
      </c>
      <c r="L4719" t="str">
        <f>TEXT(shipments[[#This Row],[Shipdate]],"mmmm")</f>
        <v>September</v>
      </c>
      <c r="M4719">
        <f>_xlfn.XLOOKUP(shipments[[#This Row],[PID]],products[PID],products[Cost_per_box],"NA",0)</f>
        <v>5.72</v>
      </c>
      <c r="N4719">
        <f>shipments[[#This Row],[Boxes]]*shipments[[#This Row],[Cost Per Box]]</f>
        <v>8557.119999999999</v>
      </c>
      <c r="O4719">
        <f>shipments[[#This Row],[Sales Amount]]-shipments[[#This Row],[Total Cost]]</f>
        <v>413.63000000000102</v>
      </c>
      <c r="P4719" s="9">
        <f>shipments[[#This Row],[Profit]]/shipments[[#This Row],[Sales Amount]]</f>
        <v>4.6108742301368452E-2</v>
      </c>
    </row>
    <row r="4720" spans="1:16" x14ac:dyDescent="1">
      <c r="A4720" t="s">
        <v>4766</v>
      </c>
      <c r="B4720" t="s">
        <v>8053</v>
      </c>
      <c r="C4720" t="s">
        <v>8014</v>
      </c>
      <c r="D4720" t="s">
        <v>8036</v>
      </c>
      <c r="E4720" s="1">
        <v>45341</v>
      </c>
      <c r="F4720">
        <v>3217.5</v>
      </c>
      <c r="G4720">
        <v>644</v>
      </c>
      <c r="H4720" t="s">
        <v>6</v>
      </c>
      <c r="I4720" t="str">
        <f>_xlfn.XLOOKUP(shipments[[#This Row],[SPID]],people[SPID],people[Sales_person],"NA",0)</f>
        <v>Dotty Strutley</v>
      </c>
      <c r="J4720">
        <f>YEAR(shipments[[#This Row],[Shipdate]])</f>
        <v>2024</v>
      </c>
      <c r="K4720">
        <f>MONTH(shipments[[#This Row],[Shipdate]])</f>
        <v>2</v>
      </c>
      <c r="L4720" t="str">
        <f>TEXT(shipments[[#This Row],[Shipdate]],"mmmm")</f>
        <v>February</v>
      </c>
      <c r="M4720">
        <f>_xlfn.XLOOKUP(shipments[[#This Row],[PID]],products[PID],products[Cost_per_box],"NA",0)</f>
        <v>5.72</v>
      </c>
      <c r="N4720">
        <f>shipments[[#This Row],[Boxes]]*shipments[[#This Row],[Cost Per Box]]</f>
        <v>3683.68</v>
      </c>
      <c r="O4720">
        <f>shipments[[#This Row],[Sales Amount]]-shipments[[#This Row],[Total Cost]]</f>
        <v>-466.17999999999984</v>
      </c>
      <c r="P4720" s="9">
        <f>shipments[[#This Row],[Profit]]/shipments[[#This Row],[Sales Amount]]</f>
        <v>-0.14488888888888884</v>
      </c>
    </row>
    <row r="4721" spans="1:16" x14ac:dyDescent="1">
      <c r="A4721" t="s">
        <v>4767</v>
      </c>
      <c r="B4721" t="s">
        <v>8053</v>
      </c>
      <c r="C4721" t="s">
        <v>8014</v>
      </c>
      <c r="D4721" t="s">
        <v>8036</v>
      </c>
      <c r="E4721" s="1">
        <v>45562</v>
      </c>
      <c r="F4721">
        <v>1615.5</v>
      </c>
      <c r="G4721">
        <v>180</v>
      </c>
      <c r="H4721" t="s">
        <v>25</v>
      </c>
      <c r="I4721" t="str">
        <f>_xlfn.XLOOKUP(shipments[[#This Row],[SPID]],people[SPID],people[Sales_person],"NA",0)</f>
        <v>Dotty Strutley</v>
      </c>
      <c r="J4721">
        <f>YEAR(shipments[[#This Row],[Shipdate]])</f>
        <v>2024</v>
      </c>
      <c r="K4721">
        <f>MONTH(shipments[[#This Row],[Shipdate]])</f>
        <v>9</v>
      </c>
      <c r="L4721" t="str">
        <f>TEXT(shipments[[#This Row],[Shipdate]],"mmmm")</f>
        <v>September</v>
      </c>
      <c r="M4721">
        <f>_xlfn.XLOOKUP(shipments[[#This Row],[PID]],products[PID],products[Cost_per_box],"NA",0)</f>
        <v>5.72</v>
      </c>
      <c r="N4721">
        <f>shipments[[#This Row],[Boxes]]*shipments[[#This Row],[Cost Per Box]]</f>
        <v>1029.5999999999999</v>
      </c>
      <c r="O4721">
        <f>shipments[[#This Row],[Sales Amount]]-shipments[[#This Row],[Total Cost]]</f>
        <v>585.90000000000009</v>
      </c>
      <c r="P4721" s="9">
        <f>shipments[[#This Row],[Profit]]/shipments[[#This Row],[Sales Amount]]</f>
        <v>0.36267409470752093</v>
      </c>
    </row>
    <row r="4722" spans="1:16" x14ac:dyDescent="1">
      <c r="A4722" t="s">
        <v>4768</v>
      </c>
      <c r="B4722" t="s">
        <v>8053</v>
      </c>
      <c r="C4722" t="s">
        <v>8014</v>
      </c>
      <c r="D4722" t="s">
        <v>8037</v>
      </c>
      <c r="E4722" s="1">
        <v>45463</v>
      </c>
      <c r="F4722">
        <v>191.25</v>
      </c>
      <c r="G4722">
        <v>24</v>
      </c>
      <c r="H4722" t="s">
        <v>6</v>
      </c>
      <c r="I4722" t="str">
        <f>_xlfn.XLOOKUP(shipments[[#This Row],[SPID]],people[SPID],people[Sales_person],"NA",0)</f>
        <v>Dotty Strutley</v>
      </c>
      <c r="J4722">
        <f>YEAR(shipments[[#This Row],[Shipdate]])</f>
        <v>2024</v>
      </c>
      <c r="K4722">
        <f>MONTH(shipments[[#This Row],[Shipdate]])</f>
        <v>6</v>
      </c>
      <c r="L4722" t="str">
        <f>TEXT(shipments[[#This Row],[Shipdate]],"mmmm")</f>
        <v>June</v>
      </c>
      <c r="M4722">
        <f>_xlfn.XLOOKUP(shipments[[#This Row],[PID]],products[PID],products[Cost_per_box],"NA",0)</f>
        <v>5.72</v>
      </c>
      <c r="N4722">
        <f>shipments[[#This Row],[Boxes]]*shipments[[#This Row],[Cost Per Box]]</f>
        <v>137.28</v>
      </c>
      <c r="O4722">
        <f>shipments[[#This Row],[Sales Amount]]-shipments[[#This Row],[Total Cost]]</f>
        <v>53.97</v>
      </c>
      <c r="P4722" s="9">
        <f>shipments[[#This Row],[Profit]]/shipments[[#This Row],[Sales Amount]]</f>
        <v>0.28219607843137257</v>
      </c>
    </row>
    <row r="4723" spans="1:16" x14ac:dyDescent="1">
      <c r="A4723" t="s">
        <v>4769</v>
      </c>
      <c r="B4723" t="s">
        <v>8053</v>
      </c>
      <c r="C4723" t="s">
        <v>8014</v>
      </c>
      <c r="D4723" t="s">
        <v>8032</v>
      </c>
      <c r="E4723" s="1">
        <v>44993</v>
      </c>
      <c r="F4723">
        <v>1786.5</v>
      </c>
      <c r="G4723">
        <v>224</v>
      </c>
      <c r="H4723" t="s">
        <v>6</v>
      </c>
      <c r="I4723" t="str">
        <f>_xlfn.XLOOKUP(shipments[[#This Row],[SPID]],people[SPID],people[Sales_person],"NA",0)</f>
        <v>Dotty Strutley</v>
      </c>
      <c r="J4723">
        <f>YEAR(shipments[[#This Row],[Shipdate]])</f>
        <v>2023</v>
      </c>
      <c r="K4723">
        <f>MONTH(shipments[[#This Row],[Shipdate]])</f>
        <v>3</v>
      </c>
      <c r="L4723" t="str">
        <f>TEXT(shipments[[#This Row],[Shipdate]],"mmmm")</f>
        <v>March</v>
      </c>
      <c r="M4723">
        <f>_xlfn.XLOOKUP(shipments[[#This Row],[PID]],products[PID],products[Cost_per_box],"NA",0)</f>
        <v>5.72</v>
      </c>
      <c r="N4723">
        <f>shipments[[#This Row],[Boxes]]*shipments[[#This Row],[Cost Per Box]]</f>
        <v>1281.28</v>
      </c>
      <c r="O4723">
        <f>shipments[[#This Row],[Sales Amount]]-shipments[[#This Row],[Total Cost]]</f>
        <v>505.22</v>
      </c>
      <c r="P4723" s="9">
        <f>shipments[[#This Row],[Profit]]/shipments[[#This Row],[Sales Amount]]</f>
        <v>0.28279876854184161</v>
      </c>
    </row>
    <row r="4724" spans="1:16" x14ac:dyDescent="1">
      <c r="A4724" t="s">
        <v>4770</v>
      </c>
      <c r="B4724" t="s">
        <v>8053</v>
      </c>
      <c r="C4724" t="s">
        <v>8014</v>
      </c>
      <c r="D4724" t="s">
        <v>8037</v>
      </c>
      <c r="E4724" s="1">
        <v>45307</v>
      </c>
      <c r="F4724">
        <v>7285.5</v>
      </c>
      <c r="G4724">
        <v>1215</v>
      </c>
      <c r="H4724" t="s">
        <v>6</v>
      </c>
      <c r="I4724" t="str">
        <f>_xlfn.XLOOKUP(shipments[[#This Row],[SPID]],people[SPID],people[Sales_person],"NA",0)</f>
        <v>Dotty Strutley</v>
      </c>
      <c r="J4724">
        <f>YEAR(shipments[[#This Row],[Shipdate]])</f>
        <v>2024</v>
      </c>
      <c r="K4724">
        <f>MONTH(shipments[[#This Row],[Shipdate]])</f>
        <v>1</v>
      </c>
      <c r="L4724" t="str">
        <f>TEXT(shipments[[#This Row],[Shipdate]],"mmmm")</f>
        <v>January</v>
      </c>
      <c r="M4724">
        <f>_xlfn.XLOOKUP(shipments[[#This Row],[PID]],products[PID],products[Cost_per_box],"NA",0)</f>
        <v>5.72</v>
      </c>
      <c r="N4724">
        <f>shipments[[#This Row],[Boxes]]*shipments[[#This Row],[Cost Per Box]]</f>
        <v>6949.7999999999993</v>
      </c>
      <c r="O4724">
        <f>shipments[[#This Row],[Sales Amount]]-shipments[[#This Row],[Total Cost]]</f>
        <v>335.70000000000073</v>
      </c>
      <c r="P4724" s="9">
        <f>shipments[[#This Row],[Profit]]/shipments[[#This Row],[Sales Amount]]</f>
        <v>4.6077825818406526E-2</v>
      </c>
    </row>
    <row r="4725" spans="1:16" x14ac:dyDescent="1">
      <c r="A4725" t="s">
        <v>4771</v>
      </c>
      <c r="B4725" t="s">
        <v>8053</v>
      </c>
      <c r="C4725" t="s">
        <v>8015</v>
      </c>
      <c r="D4725" t="s">
        <v>8032</v>
      </c>
      <c r="E4725" s="1">
        <v>45415</v>
      </c>
      <c r="F4725">
        <v>5292</v>
      </c>
      <c r="G4725">
        <v>204</v>
      </c>
      <c r="H4725" t="s">
        <v>6</v>
      </c>
      <c r="I4725" t="str">
        <f>_xlfn.XLOOKUP(shipments[[#This Row],[SPID]],people[SPID],people[Sales_person],"NA",0)</f>
        <v>Dotty Strutley</v>
      </c>
      <c r="J4725">
        <f>YEAR(shipments[[#This Row],[Shipdate]])</f>
        <v>2024</v>
      </c>
      <c r="K4725">
        <f>MONTH(shipments[[#This Row],[Shipdate]])</f>
        <v>5</v>
      </c>
      <c r="L4725" t="str">
        <f>TEXT(shipments[[#This Row],[Shipdate]],"mmmm")</f>
        <v>May</v>
      </c>
      <c r="M4725">
        <f>_xlfn.XLOOKUP(shipments[[#This Row],[PID]],products[PID],products[Cost_per_box],"NA",0)</f>
        <v>6.31</v>
      </c>
      <c r="N4725">
        <f>shipments[[#This Row],[Boxes]]*shipments[[#This Row],[Cost Per Box]]</f>
        <v>1287.24</v>
      </c>
      <c r="O4725">
        <f>shipments[[#This Row],[Sales Amount]]-shipments[[#This Row],[Total Cost]]</f>
        <v>4004.76</v>
      </c>
      <c r="P4725" s="9">
        <f>shipments[[#This Row],[Profit]]/shipments[[#This Row],[Sales Amount]]</f>
        <v>0.75675736961451257</v>
      </c>
    </row>
    <row r="4726" spans="1:16" x14ac:dyDescent="1">
      <c r="A4726" t="s">
        <v>4772</v>
      </c>
      <c r="B4726" t="s">
        <v>8053</v>
      </c>
      <c r="C4726" t="s">
        <v>8016</v>
      </c>
      <c r="D4726" t="s">
        <v>8033</v>
      </c>
      <c r="E4726" s="1">
        <v>45491</v>
      </c>
      <c r="F4726">
        <v>5850</v>
      </c>
      <c r="G4726">
        <v>209</v>
      </c>
      <c r="H4726" t="s">
        <v>17</v>
      </c>
      <c r="I4726" t="str">
        <f>_xlfn.XLOOKUP(shipments[[#This Row],[SPID]],people[SPID],people[Sales_person],"NA",0)</f>
        <v>Dotty Strutley</v>
      </c>
      <c r="J4726">
        <f>YEAR(shipments[[#This Row],[Shipdate]])</f>
        <v>2024</v>
      </c>
      <c r="K4726">
        <f>MONTH(shipments[[#This Row],[Shipdate]])</f>
        <v>7</v>
      </c>
      <c r="L4726" t="str">
        <f>TEXT(shipments[[#This Row],[Shipdate]],"mmmm")</f>
        <v>July</v>
      </c>
      <c r="M4726">
        <f>_xlfn.XLOOKUP(shipments[[#This Row],[PID]],products[PID],products[Cost_per_box],"NA",0)</f>
        <v>9.94</v>
      </c>
      <c r="N4726">
        <f>shipments[[#This Row],[Boxes]]*shipments[[#This Row],[Cost Per Box]]</f>
        <v>2077.46</v>
      </c>
      <c r="O4726">
        <f>shipments[[#This Row],[Sales Amount]]-shipments[[#This Row],[Total Cost]]</f>
        <v>3772.54</v>
      </c>
      <c r="P4726" s="9">
        <f>shipments[[#This Row],[Profit]]/shipments[[#This Row],[Sales Amount]]</f>
        <v>0.64487863247863242</v>
      </c>
    </row>
    <row r="4727" spans="1:16" x14ac:dyDescent="1">
      <c r="A4727" t="s">
        <v>4773</v>
      </c>
      <c r="B4727" t="s">
        <v>8053</v>
      </c>
      <c r="C4727" t="s">
        <v>8016</v>
      </c>
      <c r="D4727" t="s">
        <v>8033</v>
      </c>
      <c r="E4727" s="1">
        <v>45106</v>
      </c>
      <c r="F4727">
        <v>5346</v>
      </c>
      <c r="G4727">
        <v>198</v>
      </c>
      <c r="H4727" t="s">
        <v>6</v>
      </c>
      <c r="I4727" t="str">
        <f>_xlfn.XLOOKUP(shipments[[#This Row],[SPID]],people[SPID],people[Sales_person],"NA",0)</f>
        <v>Dotty Strutley</v>
      </c>
      <c r="J4727">
        <f>YEAR(shipments[[#This Row],[Shipdate]])</f>
        <v>2023</v>
      </c>
      <c r="K4727">
        <f>MONTH(shipments[[#This Row],[Shipdate]])</f>
        <v>6</v>
      </c>
      <c r="L4727" t="str">
        <f>TEXT(shipments[[#This Row],[Shipdate]],"mmmm")</f>
        <v>June</v>
      </c>
      <c r="M4727">
        <f>_xlfn.XLOOKUP(shipments[[#This Row],[PID]],products[PID],products[Cost_per_box],"NA",0)</f>
        <v>9.94</v>
      </c>
      <c r="N4727">
        <f>shipments[[#This Row],[Boxes]]*shipments[[#This Row],[Cost Per Box]]</f>
        <v>1968.12</v>
      </c>
      <c r="O4727">
        <f>shipments[[#This Row],[Sales Amount]]-shipments[[#This Row],[Total Cost]]</f>
        <v>3377.88</v>
      </c>
      <c r="P4727" s="9">
        <f>shipments[[#This Row],[Profit]]/shipments[[#This Row],[Sales Amount]]</f>
        <v>0.63185185185185189</v>
      </c>
    </row>
    <row r="4728" spans="1:16" x14ac:dyDescent="1">
      <c r="A4728" t="s">
        <v>4774</v>
      </c>
      <c r="B4728" t="s">
        <v>8053</v>
      </c>
      <c r="C4728" t="s">
        <v>8016</v>
      </c>
      <c r="D4728" t="s">
        <v>8032</v>
      </c>
      <c r="E4728" s="1">
        <v>45110</v>
      </c>
      <c r="F4728">
        <v>2704.5</v>
      </c>
      <c r="G4728">
        <v>105</v>
      </c>
      <c r="H4728" t="s">
        <v>6</v>
      </c>
      <c r="I4728" t="str">
        <f>_xlfn.XLOOKUP(shipments[[#This Row],[SPID]],people[SPID],people[Sales_person],"NA",0)</f>
        <v>Dotty Strutley</v>
      </c>
      <c r="J4728">
        <f>YEAR(shipments[[#This Row],[Shipdate]])</f>
        <v>2023</v>
      </c>
      <c r="K4728">
        <f>MONTH(shipments[[#This Row],[Shipdate]])</f>
        <v>7</v>
      </c>
      <c r="L4728" t="str">
        <f>TEXT(shipments[[#This Row],[Shipdate]],"mmmm")</f>
        <v>July</v>
      </c>
      <c r="M4728">
        <f>_xlfn.XLOOKUP(shipments[[#This Row],[PID]],products[PID],products[Cost_per_box],"NA",0)</f>
        <v>9.94</v>
      </c>
      <c r="N4728">
        <f>shipments[[#This Row],[Boxes]]*shipments[[#This Row],[Cost Per Box]]</f>
        <v>1043.7</v>
      </c>
      <c r="O4728">
        <f>shipments[[#This Row],[Sales Amount]]-shipments[[#This Row],[Total Cost]]</f>
        <v>1660.8</v>
      </c>
      <c r="P4728" s="9">
        <f>shipments[[#This Row],[Profit]]/shipments[[#This Row],[Sales Amount]]</f>
        <v>0.61408763172490288</v>
      </c>
    </row>
    <row r="4729" spans="1:16" x14ac:dyDescent="1">
      <c r="A4729" t="s">
        <v>4775</v>
      </c>
      <c r="B4729" t="s">
        <v>8053</v>
      </c>
      <c r="C4729" t="s">
        <v>8016</v>
      </c>
      <c r="D4729" t="s">
        <v>8037</v>
      </c>
      <c r="E4729" s="1">
        <v>45365</v>
      </c>
      <c r="F4729">
        <v>5503.5</v>
      </c>
      <c r="G4729">
        <v>230</v>
      </c>
      <c r="H4729" t="s">
        <v>6</v>
      </c>
      <c r="I4729" t="str">
        <f>_xlfn.XLOOKUP(shipments[[#This Row],[SPID]],people[SPID],people[Sales_person],"NA",0)</f>
        <v>Dotty Strutley</v>
      </c>
      <c r="J4729">
        <f>YEAR(shipments[[#This Row],[Shipdate]])</f>
        <v>2024</v>
      </c>
      <c r="K4729">
        <f>MONTH(shipments[[#This Row],[Shipdate]])</f>
        <v>3</v>
      </c>
      <c r="L4729" t="str">
        <f>TEXT(shipments[[#This Row],[Shipdate]],"mmmm")</f>
        <v>March</v>
      </c>
      <c r="M4729">
        <f>_xlfn.XLOOKUP(shipments[[#This Row],[PID]],products[PID],products[Cost_per_box],"NA",0)</f>
        <v>9.94</v>
      </c>
      <c r="N4729">
        <f>shipments[[#This Row],[Boxes]]*shipments[[#This Row],[Cost Per Box]]</f>
        <v>2286.1999999999998</v>
      </c>
      <c r="O4729">
        <f>shipments[[#This Row],[Sales Amount]]-shipments[[#This Row],[Total Cost]]</f>
        <v>3217.3</v>
      </c>
      <c r="P4729" s="9">
        <f>shipments[[#This Row],[Profit]]/shipments[[#This Row],[Sales Amount]]</f>
        <v>0.58459162351231042</v>
      </c>
    </row>
    <row r="4730" spans="1:16" x14ac:dyDescent="1">
      <c r="A4730" t="s">
        <v>4776</v>
      </c>
      <c r="B4730" t="s">
        <v>8053</v>
      </c>
      <c r="C4730" t="s">
        <v>8016</v>
      </c>
      <c r="D4730" t="s">
        <v>8032</v>
      </c>
      <c r="E4730" s="1">
        <v>45432</v>
      </c>
      <c r="F4730">
        <v>4599</v>
      </c>
      <c r="G4730">
        <v>184</v>
      </c>
      <c r="H4730" t="s">
        <v>6</v>
      </c>
      <c r="I4730" t="str">
        <f>_xlfn.XLOOKUP(shipments[[#This Row],[SPID]],people[SPID],people[Sales_person],"NA",0)</f>
        <v>Dotty Strutley</v>
      </c>
      <c r="J4730">
        <f>YEAR(shipments[[#This Row],[Shipdate]])</f>
        <v>2024</v>
      </c>
      <c r="K4730">
        <f>MONTH(shipments[[#This Row],[Shipdate]])</f>
        <v>5</v>
      </c>
      <c r="L4730" t="str">
        <f>TEXT(shipments[[#This Row],[Shipdate]],"mmmm")</f>
        <v>May</v>
      </c>
      <c r="M4730">
        <f>_xlfn.XLOOKUP(shipments[[#This Row],[PID]],products[PID],products[Cost_per_box],"NA",0)</f>
        <v>9.94</v>
      </c>
      <c r="N4730">
        <f>shipments[[#This Row],[Boxes]]*shipments[[#This Row],[Cost Per Box]]</f>
        <v>1828.9599999999998</v>
      </c>
      <c r="O4730">
        <f>shipments[[#This Row],[Sales Amount]]-shipments[[#This Row],[Total Cost]]</f>
        <v>2770.04</v>
      </c>
      <c r="P4730" s="9">
        <f>shipments[[#This Row],[Profit]]/shipments[[#This Row],[Sales Amount]]</f>
        <v>0.6023135464231355</v>
      </c>
    </row>
    <row r="4731" spans="1:16" x14ac:dyDescent="1">
      <c r="A4731" t="s">
        <v>4777</v>
      </c>
      <c r="B4731" t="s">
        <v>8053</v>
      </c>
      <c r="C4731" t="s">
        <v>8017</v>
      </c>
      <c r="D4731" t="s">
        <v>8032</v>
      </c>
      <c r="E4731" s="1">
        <v>45132</v>
      </c>
      <c r="F4731">
        <v>8001</v>
      </c>
      <c r="G4731">
        <v>381</v>
      </c>
      <c r="H4731" t="s">
        <v>6</v>
      </c>
      <c r="I4731" t="str">
        <f>_xlfn.XLOOKUP(shipments[[#This Row],[SPID]],people[SPID],people[Sales_person],"NA",0)</f>
        <v>Dotty Strutley</v>
      </c>
      <c r="J4731">
        <f>YEAR(shipments[[#This Row],[Shipdate]])</f>
        <v>2023</v>
      </c>
      <c r="K4731">
        <f>MONTH(shipments[[#This Row],[Shipdate]])</f>
        <v>7</v>
      </c>
      <c r="L4731" t="str">
        <f>TEXT(shipments[[#This Row],[Shipdate]],"mmmm")</f>
        <v>July</v>
      </c>
      <c r="M4731">
        <f>_xlfn.XLOOKUP(shipments[[#This Row],[PID]],products[PID],products[Cost_per_box],"NA",0)</f>
        <v>7.73</v>
      </c>
      <c r="N4731">
        <f>shipments[[#This Row],[Boxes]]*shipments[[#This Row],[Cost Per Box]]</f>
        <v>2945.13</v>
      </c>
      <c r="O4731">
        <f>shipments[[#This Row],[Sales Amount]]-shipments[[#This Row],[Total Cost]]</f>
        <v>5055.87</v>
      </c>
      <c r="P4731" s="9">
        <f>shipments[[#This Row],[Profit]]/shipments[[#This Row],[Sales Amount]]</f>
        <v>0.63190476190476186</v>
      </c>
    </row>
    <row r="4732" spans="1:16" x14ac:dyDescent="1">
      <c r="A4732" t="s">
        <v>4778</v>
      </c>
      <c r="B4732" t="s">
        <v>8053</v>
      </c>
      <c r="C4732" t="s">
        <v>8017</v>
      </c>
      <c r="D4732" t="s">
        <v>8035</v>
      </c>
      <c r="E4732" s="1">
        <v>45350</v>
      </c>
      <c r="F4732">
        <v>10055.25</v>
      </c>
      <c r="G4732">
        <v>458</v>
      </c>
      <c r="H4732" t="s">
        <v>6</v>
      </c>
      <c r="I4732" t="str">
        <f>_xlfn.XLOOKUP(shipments[[#This Row],[SPID]],people[SPID],people[Sales_person],"NA",0)</f>
        <v>Dotty Strutley</v>
      </c>
      <c r="J4732">
        <f>YEAR(shipments[[#This Row],[Shipdate]])</f>
        <v>2024</v>
      </c>
      <c r="K4732">
        <f>MONTH(shipments[[#This Row],[Shipdate]])</f>
        <v>2</v>
      </c>
      <c r="L4732" t="str">
        <f>TEXT(shipments[[#This Row],[Shipdate]],"mmmm")</f>
        <v>February</v>
      </c>
      <c r="M4732">
        <f>_xlfn.XLOOKUP(shipments[[#This Row],[PID]],products[PID],products[Cost_per_box],"NA",0)</f>
        <v>7.73</v>
      </c>
      <c r="N4732">
        <f>shipments[[#This Row],[Boxes]]*shipments[[#This Row],[Cost Per Box]]</f>
        <v>3540.34</v>
      </c>
      <c r="O4732">
        <f>shipments[[#This Row],[Sales Amount]]-shipments[[#This Row],[Total Cost]]</f>
        <v>6514.91</v>
      </c>
      <c r="P4732" s="9">
        <f>shipments[[#This Row],[Profit]]/shipments[[#This Row],[Sales Amount]]</f>
        <v>0.64791129012207549</v>
      </c>
    </row>
    <row r="4733" spans="1:16" x14ac:dyDescent="1">
      <c r="A4733" t="s">
        <v>4779</v>
      </c>
      <c r="B4733" t="s">
        <v>8053</v>
      </c>
      <c r="C4733" t="s">
        <v>8017</v>
      </c>
      <c r="D4733" t="s">
        <v>8036</v>
      </c>
      <c r="E4733" s="1">
        <v>45455</v>
      </c>
      <c r="F4733">
        <v>5699.25</v>
      </c>
      <c r="G4733">
        <v>285</v>
      </c>
      <c r="H4733" t="s">
        <v>39</v>
      </c>
      <c r="I4733" t="str">
        <f>_xlfn.XLOOKUP(shipments[[#This Row],[SPID]],people[SPID],people[Sales_person],"NA",0)</f>
        <v>Dotty Strutley</v>
      </c>
      <c r="J4733">
        <f>YEAR(shipments[[#This Row],[Shipdate]])</f>
        <v>2024</v>
      </c>
      <c r="K4733">
        <f>MONTH(shipments[[#This Row],[Shipdate]])</f>
        <v>6</v>
      </c>
      <c r="L4733" t="str">
        <f>TEXT(shipments[[#This Row],[Shipdate]],"mmmm")</f>
        <v>June</v>
      </c>
      <c r="M4733">
        <f>_xlfn.XLOOKUP(shipments[[#This Row],[PID]],products[PID],products[Cost_per_box],"NA",0)</f>
        <v>7.73</v>
      </c>
      <c r="N4733">
        <f>shipments[[#This Row],[Boxes]]*shipments[[#This Row],[Cost Per Box]]</f>
        <v>2203.0500000000002</v>
      </c>
      <c r="O4733">
        <f>shipments[[#This Row],[Sales Amount]]-shipments[[#This Row],[Total Cost]]</f>
        <v>3496.2</v>
      </c>
      <c r="P4733" s="9">
        <f>shipments[[#This Row],[Profit]]/shipments[[#This Row],[Sales Amount]]</f>
        <v>0.61344913804447954</v>
      </c>
    </row>
    <row r="4734" spans="1:16" x14ac:dyDescent="1">
      <c r="A4734" t="s">
        <v>4780</v>
      </c>
      <c r="B4734" t="s">
        <v>8053</v>
      </c>
      <c r="C4734" t="s">
        <v>8017</v>
      </c>
      <c r="D4734" t="s">
        <v>8036</v>
      </c>
      <c r="E4734" s="1">
        <v>45128</v>
      </c>
      <c r="F4734">
        <v>7411.5</v>
      </c>
      <c r="G4734">
        <v>391</v>
      </c>
      <c r="H4734" t="s">
        <v>6</v>
      </c>
      <c r="I4734" t="str">
        <f>_xlfn.XLOOKUP(shipments[[#This Row],[SPID]],people[SPID],people[Sales_person],"NA",0)</f>
        <v>Dotty Strutley</v>
      </c>
      <c r="J4734">
        <f>YEAR(shipments[[#This Row],[Shipdate]])</f>
        <v>2023</v>
      </c>
      <c r="K4734">
        <f>MONTH(shipments[[#This Row],[Shipdate]])</f>
        <v>7</v>
      </c>
      <c r="L4734" t="str">
        <f>TEXT(shipments[[#This Row],[Shipdate]],"mmmm")</f>
        <v>July</v>
      </c>
      <c r="M4734">
        <f>_xlfn.XLOOKUP(shipments[[#This Row],[PID]],products[PID],products[Cost_per_box],"NA",0)</f>
        <v>7.73</v>
      </c>
      <c r="N4734">
        <f>shipments[[#This Row],[Boxes]]*shipments[[#This Row],[Cost Per Box]]</f>
        <v>3022.4300000000003</v>
      </c>
      <c r="O4734">
        <f>shipments[[#This Row],[Sales Amount]]-shipments[[#This Row],[Total Cost]]</f>
        <v>4389.07</v>
      </c>
      <c r="P4734" s="9">
        <f>shipments[[#This Row],[Profit]]/shipments[[#This Row],[Sales Amount]]</f>
        <v>0.59219726101329007</v>
      </c>
    </row>
    <row r="4735" spans="1:16" x14ac:dyDescent="1">
      <c r="A4735" t="s">
        <v>4781</v>
      </c>
      <c r="B4735" t="s">
        <v>8053</v>
      </c>
      <c r="C4735" t="s">
        <v>8019</v>
      </c>
      <c r="D4735" t="s">
        <v>8033</v>
      </c>
      <c r="E4735" s="1">
        <v>45301</v>
      </c>
      <c r="F4735">
        <v>1968.75</v>
      </c>
      <c r="G4735">
        <v>141</v>
      </c>
      <c r="H4735" t="s">
        <v>6</v>
      </c>
      <c r="I4735" t="str">
        <f>_xlfn.XLOOKUP(shipments[[#This Row],[SPID]],people[SPID],people[Sales_person],"NA",0)</f>
        <v>Dotty Strutley</v>
      </c>
      <c r="J4735">
        <f>YEAR(shipments[[#This Row],[Shipdate]])</f>
        <v>2024</v>
      </c>
      <c r="K4735">
        <f>MONTH(shipments[[#This Row],[Shipdate]])</f>
        <v>1</v>
      </c>
      <c r="L4735" t="str">
        <f>TEXT(shipments[[#This Row],[Shipdate]],"mmmm")</f>
        <v>January</v>
      </c>
      <c r="M4735">
        <f>_xlfn.XLOOKUP(shipments[[#This Row],[PID]],products[PID],products[Cost_per_box],"NA",0)</f>
        <v>8.2200000000000006</v>
      </c>
      <c r="N4735">
        <f>shipments[[#This Row],[Boxes]]*shipments[[#This Row],[Cost Per Box]]</f>
        <v>1159.02</v>
      </c>
      <c r="O4735">
        <f>shipments[[#This Row],[Sales Amount]]-shipments[[#This Row],[Total Cost]]</f>
        <v>809.73</v>
      </c>
      <c r="P4735" s="9">
        <f>shipments[[#This Row],[Profit]]/shipments[[#This Row],[Sales Amount]]</f>
        <v>0.41129142857142859</v>
      </c>
    </row>
    <row r="4736" spans="1:16" x14ac:dyDescent="1">
      <c r="A4736" t="s">
        <v>4782</v>
      </c>
      <c r="B4736" t="s">
        <v>8053</v>
      </c>
      <c r="C4736" t="s">
        <v>8019</v>
      </c>
      <c r="D4736" t="s">
        <v>8035</v>
      </c>
      <c r="E4736" s="1">
        <v>45267</v>
      </c>
      <c r="F4736">
        <v>1354.5</v>
      </c>
      <c r="G4736">
        <v>85</v>
      </c>
      <c r="H4736" t="s">
        <v>6</v>
      </c>
      <c r="I4736" t="str">
        <f>_xlfn.XLOOKUP(shipments[[#This Row],[SPID]],people[SPID],people[Sales_person],"NA",0)</f>
        <v>Dotty Strutley</v>
      </c>
      <c r="J4736">
        <f>YEAR(shipments[[#This Row],[Shipdate]])</f>
        <v>2023</v>
      </c>
      <c r="K4736">
        <f>MONTH(shipments[[#This Row],[Shipdate]])</f>
        <v>12</v>
      </c>
      <c r="L4736" t="str">
        <f>TEXT(shipments[[#This Row],[Shipdate]],"mmmm")</f>
        <v>December</v>
      </c>
      <c r="M4736">
        <f>_xlfn.XLOOKUP(shipments[[#This Row],[PID]],products[PID],products[Cost_per_box],"NA",0)</f>
        <v>8.2200000000000006</v>
      </c>
      <c r="N4736">
        <f>shipments[[#This Row],[Boxes]]*shipments[[#This Row],[Cost Per Box]]</f>
        <v>698.7</v>
      </c>
      <c r="O4736">
        <f>shipments[[#This Row],[Sales Amount]]-shipments[[#This Row],[Total Cost]]</f>
        <v>655.8</v>
      </c>
      <c r="P4736" s="9">
        <f>shipments[[#This Row],[Profit]]/shipments[[#This Row],[Sales Amount]]</f>
        <v>0.48416389811738647</v>
      </c>
    </row>
    <row r="4737" spans="1:16" x14ac:dyDescent="1">
      <c r="A4737" t="s">
        <v>4783</v>
      </c>
      <c r="B4737" t="s">
        <v>8053</v>
      </c>
      <c r="C4737" t="s">
        <v>8019</v>
      </c>
      <c r="D4737" t="s">
        <v>8037</v>
      </c>
      <c r="E4737" s="1">
        <v>45470</v>
      </c>
      <c r="F4737">
        <v>3872.25</v>
      </c>
      <c r="G4737">
        <v>277</v>
      </c>
      <c r="H4737" t="s">
        <v>6</v>
      </c>
      <c r="I4737" t="str">
        <f>_xlfn.XLOOKUP(shipments[[#This Row],[SPID]],people[SPID],people[Sales_person],"NA",0)</f>
        <v>Dotty Strutley</v>
      </c>
      <c r="J4737">
        <f>YEAR(shipments[[#This Row],[Shipdate]])</f>
        <v>2024</v>
      </c>
      <c r="K4737">
        <f>MONTH(shipments[[#This Row],[Shipdate]])</f>
        <v>6</v>
      </c>
      <c r="L4737" t="str">
        <f>TEXT(shipments[[#This Row],[Shipdate]],"mmmm")</f>
        <v>June</v>
      </c>
      <c r="M4737">
        <f>_xlfn.XLOOKUP(shipments[[#This Row],[PID]],products[PID],products[Cost_per_box],"NA",0)</f>
        <v>8.2200000000000006</v>
      </c>
      <c r="N4737">
        <f>shipments[[#This Row],[Boxes]]*shipments[[#This Row],[Cost Per Box]]</f>
        <v>2276.94</v>
      </c>
      <c r="O4737">
        <f>shipments[[#This Row],[Sales Amount]]-shipments[[#This Row],[Total Cost]]</f>
        <v>1595.31</v>
      </c>
      <c r="P4737" s="9">
        <f>shipments[[#This Row],[Profit]]/shipments[[#This Row],[Sales Amount]]</f>
        <v>0.41198527987604106</v>
      </c>
    </row>
    <row r="4738" spans="1:16" x14ac:dyDescent="1">
      <c r="A4738" t="s">
        <v>4784</v>
      </c>
      <c r="B4738" t="s">
        <v>8053</v>
      </c>
      <c r="C4738" t="s">
        <v>8019</v>
      </c>
      <c r="D4738" t="s">
        <v>8037</v>
      </c>
      <c r="E4738" s="1">
        <v>45184</v>
      </c>
      <c r="F4738">
        <v>13185</v>
      </c>
      <c r="G4738">
        <v>1099</v>
      </c>
      <c r="H4738" t="s">
        <v>6</v>
      </c>
      <c r="I4738" t="str">
        <f>_xlfn.XLOOKUP(shipments[[#This Row],[SPID]],people[SPID],people[Sales_person],"NA",0)</f>
        <v>Dotty Strutley</v>
      </c>
      <c r="J4738">
        <f>YEAR(shipments[[#This Row],[Shipdate]])</f>
        <v>2023</v>
      </c>
      <c r="K4738">
        <f>MONTH(shipments[[#This Row],[Shipdate]])</f>
        <v>9</v>
      </c>
      <c r="L4738" t="str">
        <f>TEXT(shipments[[#This Row],[Shipdate]],"mmmm")</f>
        <v>September</v>
      </c>
      <c r="M4738">
        <f>_xlfn.XLOOKUP(shipments[[#This Row],[PID]],products[PID],products[Cost_per_box],"NA",0)</f>
        <v>8.2200000000000006</v>
      </c>
      <c r="N4738">
        <f>shipments[[#This Row],[Boxes]]*shipments[[#This Row],[Cost Per Box]]</f>
        <v>9033.7800000000007</v>
      </c>
      <c r="O4738">
        <f>shipments[[#This Row],[Sales Amount]]-shipments[[#This Row],[Total Cost]]</f>
        <v>4151.2199999999993</v>
      </c>
      <c r="P4738" s="9">
        <f>shipments[[#This Row],[Profit]]/shipments[[#This Row],[Sales Amount]]</f>
        <v>0.31484414106939701</v>
      </c>
    </row>
    <row r="4739" spans="1:16" x14ac:dyDescent="1">
      <c r="A4739" t="s">
        <v>4785</v>
      </c>
      <c r="B4739" t="s">
        <v>8053</v>
      </c>
      <c r="C4739" t="s">
        <v>8020</v>
      </c>
      <c r="D4739" t="s">
        <v>8035</v>
      </c>
      <c r="E4739" s="1">
        <v>45208</v>
      </c>
      <c r="F4739">
        <v>2216.25</v>
      </c>
      <c r="G4739">
        <v>124</v>
      </c>
      <c r="H4739" t="s">
        <v>6</v>
      </c>
      <c r="I4739" t="str">
        <f>_xlfn.XLOOKUP(shipments[[#This Row],[SPID]],people[SPID],people[Sales_person],"NA",0)</f>
        <v>Dotty Strutley</v>
      </c>
      <c r="J4739">
        <f>YEAR(shipments[[#This Row],[Shipdate]])</f>
        <v>2023</v>
      </c>
      <c r="K4739">
        <f>MONTH(shipments[[#This Row],[Shipdate]])</f>
        <v>10</v>
      </c>
      <c r="L4739" t="str">
        <f>TEXT(shipments[[#This Row],[Shipdate]],"mmmm")</f>
        <v>October</v>
      </c>
      <c r="M4739">
        <f>_xlfn.XLOOKUP(shipments[[#This Row],[PID]],products[PID],products[Cost_per_box],"NA",0)</f>
        <v>10.23</v>
      </c>
      <c r="N4739">
        <f>shipments[[#This Row],[Boxes]]*shipments[[#This Row],[Cost Per Box]]</f>
        <v>1268.52</v>
      </c>
      <c r="O4739">
        <f>shipments[[#This Row],[Sales Amount]]-shipments[[#This Row],[Total Cost]]</f>
        <v>947.73</v>
      </c>
      <c r="P4739" s="9">
        <f>shipments[[#This Row],[Profit]]/shipments[[#This Row],[Sales Amount]]</f>
        <v>0.42762774957698818</v>
      </c>
    </row>
    <row r="4740" spans="1:16" x14ac:dyDescent="1">
      <c r="A4740" t="s">
        <v>4786</v>
      </c>
      <c r="B4740" t="s">
        <v>8053</v>
      </c>
      <c r="C4740" t="s">
        <v>8020</v>
      </c>
      <c r="D4740" t="s">
        <v>8037</v>
      </c>
      <c r="E4740" s="1">
        <v>45331</v>
      </c>
      <c r="F4740">
        <v>1147.5</v>
      </c>
      <c r="G4740">
        <v>55</v>
      </c>
      <c r="H4740" t="s">
        <v>6</v>
      </c>
      <c r="I4740" t="str">
        <f>_xlfn.XLOOKUP(shipments[[#This Row],[SPID]],people[SPID],people[Sales_person],"NA",0)</f>
        <v>Dotty Strutley</v>
      </c>
      <c r="J4740">
        <f>YEAR(shipments[[#This Row],[Shipdate]])</f>
        <v>2024</v>
      </c>
      <c r="K4740">
        <f>MONTH(shipments[[#This Row],[Shipdate]])</f>
        <v>2</v>
      </c>
      <c r="L4740" t="str">
        <f>TEXT(shipments[[#This Row],[Shipdate]],"mmmm")</f>
        <v>February</v>
      </c>
      <c r="M4740">
        <f>_xlfn.XLOOKUP(shipments[[#This Row],[PID]],products[PID],products[Cost_per_box],"NA",0)</f>
        <v>10.23</v>
      </c>
      <c r="N4740">
        <f>shipments[[#This Row],[Boxes]]*shipments[[#This Row],[Cost Per Box]]</f>
        <v>562.65</v>
      </c>
      <c r="O4740">
        <f>shipments[[#This Row],[Sales Amount]]-shipments[[#This Row],[Total Cost]]</f>
        <v>584.85</v>
      </c>
      <c r="P4740" s="9">
        <f>shipments[[#This Row],[Profit]]/shipments[[#This Row],[Sales Amount]]</f>
        <v>0.5096732026143791</v>
      </c>
    </row>
    <row r="4741" spans="1:16" x14ac:dyDescent="1">
      <c r="A4741" t="s">
        <v>4787</v>
      </c>
      <c r="B4741" t="s">
        <v>8053</v>
      </c>
      <c r="C4741" t="s">
        <v>8022</v>
      </c>
      <c r="D4741" t="s">
        <v>8037</v>
      </c>
      <c r="E4741" s="1">
        <v>45558</v>
      </c>
      <c r="F4741">
        <v>4277.25</v>
      </c>
      <c r="G4741">
        <v>476</v>
      </c>
      <c r="H4741" t="s">
        <v>25</v>
      </c>
      <c r="I4741" t="str">
        <f>_xlfn.XLOOKUP(shipments[[#This Row],[SPID]],people[SPID],people[Sales_person],"NA",0)</f>
        <v>Dotty Strutley</v>
      </c>
      <c r="J4741">
        <f>YEAR(shipments[[#This Row],[Shipdate]])</f>
        <v>2024</v>
      </c>
      <c r="K4741">
        <f>MONTH(shipments[[#This Row],[Shipdate]])</f>
        <v>9</v>
      </c>
      <c r="L4741" t="str">
        <f>TEXT(shipments[[#This Row],[Shipdate]],"mmmm")</f>
        <v>September</v>
      </c>
      <c r="M4741">
        <f>_xlfn.XLOOKUP(shipments[[#This Row],[PID]],products[PID],products[Cost_per_box],"NA",0)</f>
        <v>10.51</v>
      </c>
      <c r="N4741">
        <f>shipments[[#This Row],[Boxes]]*shipments[[#This Row],[Cost Per Box]]</f>
        <v>5002.76</v>
      </c>
      <c r="O4741">
        <f>shipments[[#This Row],[Sales Amount]]-shipments[[#This Row],[Total Cost]]</f>
        <v>-725.51000000000022</v>
      </c>
      <c r="P4741" s="9">
        <f>shipments[[#This Row],[Profit]]/shipments[[#This Row],[Sales Amount]]</f>
        <v>-0.1696206674849495</v>
      </c>
    </row>
    <row r="4742" spans="1:16" x14ac:dyDescent="1">
      <c r="A4742" t="s">
        <v>4788</v>
      </c>
      <c r="B4742" t="s">
        <v>8053</v>
      </c>
      <c r="C4742" t="s">
        <v>8022</v>
      </c>
      <c r="D4742" t="s">
        <v>8035</v>
      </c>
      <c r="E4742" s="1">
        <v>45253</v>
      </c>
      <c r="F4742">
        <v>2823.75</v>
      </c>
      <c r="G4742">
        <v>404</v>
      </c>
      <c r="H4742" t="s">
        <v>6</v>
      </c>
      <c r="I4742" t="str">
        <f>_xlfn.XLOOKUP(shipments[[#This Row],[SPID]],people[SPID],people[Sales_person],"NA",0)</f>
        <v>Dotty Strutley</v>
      </c>
      <c r="J4742">
        <f>YEAR(shipments[[#This Row],[Shipdate]])</f>
        <v>2023</v>
      </c>
      <c r="K4742">
        <f>MONTH(shipments[[#This Row],[Shipdate]])</f>
        <v>11</v>
      </c>
      <c r="L4742" t="str">
        <f>TEXT(shipments[[#This Row],[Shipdate]],"mmmm")</f>
        <v>November</v>
      </c>
      <c r="M4742">
        <f>_xlfn.XLOOKUP(shipments[[#This Row],[PID]],products[PID],products[Cost_per_box],"NA",0)</f>
        <v>10.51</v>
      </c>
      <c r="N4742">
        <f>shipments[[#This Row],[Boxes]]*shipments[[#This Row],[Cost Per Box]]</f>
        <v>4246.04</v>
      </c>
      <c r="O4742">
        <f>shipments[[#This Row],[Sales Amount]]-shipments[[#This Row],[Total Cost]]</f>
        <v>-1422.29</v>
      </c>
      <c r="P4742" s="9">
        <f>shipments[[#This Row],[Profit]]/shipments[[#This Row],[Sales Amount]]</f>
        <v>-0.50368835768038955</v>
      </c>
    </row>
    <row r="4743" spans="1:16" x14ac:dyDescent="1">
      <c r="A4743" t="s">
        <v>4789</v>
      </c>
      <c r="B4743" t="s">
        <v>8053</v>
      </c>
      <c r="C4743" t="s">
        <v>8025</v>
      </c>
      <c r="D4743" t="s">
        <v>8033</v>
      </c>
      <c r="E4743" s="1">
        <v>45334</v>
      </c>
      <c r="F4743">
        <v>74.25</v>
      </c>
      <c r="G4743">
        <v>5</v>
      </c>
      <c r="H4743" t="s">
        <v>6</v>
      </c>
      <c r="I4743" t="str">
        <f>_xlfn.XLOOKUP(shipments[[#This Row],[SPID]],people[SPID],people[Sales_person],"NA",0)</f>
        <v>Dotty Strutley</v>
      </c>
      <c r="J4743">
        <f>YEAR(shipments[[#This Row],[Shipdate]])</f>
        <v>2024</v>
      </c>
      <c r="K4743">
        <f>MONTH(shipments[[#This Row],[Shipdate]])</f>
        <v>2</v>
      </c>
      <c r="L4743" t="str">
        <f>TEXT(shipments[[#This Row],[Shipdate]],"mmmm")</f>
        <v>February</v>
      </c>
      <c r="M4743">
        <f>_xlfn.XLOOKUP(shipments[[#This Row],[PID]],products[PID],products[Cost_per_box],"NA",0)</f>
        <v>9.57</v>
      </c>
      <c r="N4743">
        <f>shipments[[#This Row],[Boxes]]*shipments[[#This Row],[Cost Per Box]]</f>
        <v>47.85</v>
      </c>
      <c r="O4743">
        <f>shipments[[#This Row],[Sales Amount]]-shipments[[#This Row],[Total Cost]]</f>
        <v>26.4</v>
      </c>
      <c r="P4743" s="9">
        <f>shipments[[#This Row],[Profit]]/shipments[[#This Row],[Sales Amount]]</f>
        <v>0.35555555555555551</v>
      </c>
    </row>
    <row r="4744" spans="1:16" x14ac:dyDescent="1">
      <c r="A4744" t="s">
        <v>4790</v>
      </c>
      <c r="B4744" t="s">
        <v>8053</v>
      </c>
      <c r="C4744" t="s">
        <v>8025</v>
      </c>
      <c r="D4744" t="s">
        <v>8033</v>
      </c>
      <c r="E4744" s="1">
        <v>45268</v>
      </c>
      <c r="F4744">
        <v>4819.5</v>
      </c>
      <c r="G4744">
        <v>302</v>
      </c>
      <c r="H4744" t="s">
        <v>6</v>
      </c>
      <c r="I4744" t="str">
        <f>_xlfn.XLOOKUP(shipments[[#This Row],[SPID]],people[SPID],people[Sales_person],"NA",0)</f>
        <v>Dotty Strutley</v>
      </c>
      <c r="J4744">
        <f>YEAR(shipments[[#This Row],[Shipdate]])</f>
        <v>2023</v>
      </c>
      <c r="K4744">
        <f>MONTH(shipments[[#This Row],[Shipdate]])</f>
        <v>12</v>
      </c>
      <c r="L4744" t="str">
        <f>TEXT(shipments[[#This Row],[Shipdate]],"mmmm")</f>
        <v>December</v>
      </c>
      <c r="M4744">
        <f>_xlfn.XLOOKUP(shipments[[#This Row],[PID]],products[PID],products[Cost_per_box],"NA",0)</f>
        <v>9.57</v>
      </c>
      <c r="N4744">
        <f>shipments[[#This Row],[Boxes]]*shipments[[#This Row],[Cost Per Box]]</f>
        <v>2890.14</v>
      </c>
      <c r="O4744">
        <f>shipments[[#This Row],[Sales Amount]]-shipments[[#This Row],[Total Cost]]</f>
        <v>1929.3600000000001</v>
      </c>
      <c r="P4744" s="9">
        <f>shipments[[#This Row],[Profit]]/shipments[[#This Row],[Sales Amount]]</f>
        <v>0.40032368502956739</v>
      </c>
    </row>
    <row r="4745" spans="1:16" x14ac:dyDescent="1">
      <c r="A4745" t="s">
        <v>4791</v>
      </c>
      <c r="B4745" t="s">
        <v>8053</v>
      </c>
      <c r="C4745" t="s">
        <v>8025</v>
      </c>
      <c r="D4745" t="s">
        <v>8036</v>
      </c>
      <c r="E4745" s="1">
        <v>45030</v>
      </c>
      <c r="F4745">
        <v>3933</v>
      </c>
      <c r="G4745">
        <v>232</v>
      </c>
      <c r="H4745" t="s">
        <v>6</v>
      </c>
      <c r="I4745" t="str">
        <f>_xlfn.XLOOKUP(shipments[[#This Row],[SPID]],people[SPID],people[Sales_person],"NA",0)</f>
        <v>Dotty Strutley</v>
      </c>
      <c r="J4745">
        <f>YEAR(shipments[[#This Row],[Shipdate]])</f>
        <v>2023</v>
      </c>
      <c r="K4745">
        <f>MONTH(shipments[[#This Row],[Shipdate]])</f>
        <v>4</v>
      </c>
      <c r="L4745" t="str">
        <f>TEXT(shipments[[#This Row],[Shipdate]],"mmmm")</f>
        <v>April</v>
      </c>
      <c r="M4745">
        <f>_xlfn.XLOOKUP(shipments[[#This Row],[PID]],products[PID],products[Cost_per_box],"NA",0)</f>
        <v>9.57</v>
      </c>
      <c r="N4745">
        <f>shipments[[#This Row],[Boxes]]*shipments[[#This Row],[Cost Per Box]]</f>
        <v>2220.2400000000002</v>
      </c>
      <c r="O4745">
        <f>shipments[[#This Row],[Sales Amount]]-shipments[[#This Row],[Total Cost]]</f>
        <v>1712.7599999999998</v>
      </c>
      <c r="P4745" s="9">
        <f>shipments[[#This Row],[Profit]]/shipments[[#This Row],[Sales Amount]]</f>
        <v>0.43548436308161703</v>
      </c>
    </row>
    <row r="4746" spans="1:16" x14ac:dyDescent="1">
      <c r="A4746" t="s">
        <v>4792</v>
      </c>
      <c r="B4746" t="s">
        <v>8053</v>
      </c>
      <c r="C4746" t="s">
        <v>8026</v>
      </c>
      <c r="D4746" t="s">
        <v>8032</v>
      </c>
      <c r="E4746" s="1">
        <v>45191</v>
      </c>
      <c r="F4746">
        <v>1631.25</v>
      </c>
      <c r="G4746">
        <v>182</v>
      </c>
      <c r="H4746" t="s">
        <v>6</v>
      </c>
      <c r="I4746" t="str">
        <f>_xlfn.XLOOKUP(shipments[[#This Row],[SPID]],people[SPID],people[Sales_person],"NA",0)</f>
        <v>Dotty Strutley</v>
      </c>
      <c r="J4746">
        <f>YEAR(shipments[[#This Row],[Shipdate]])</f>
        <v>2023</v>
      </c>
      <c r="K4746">
        <f>MONTH(shipments[[#This Row],[Shipdate]])</f>
        <v>9</v>
      </c>
      <c r="L4746" t="str">
        <f>TEXT(shipments[[#This Row],[Shipdate]],"mmmm")</f>
        <v>September</v>
      </c>
      <c r="M4746">
        <f>_xlfn.XLOOKUP(shipments[[#This Row],[PID]],products[PID],products[Cost_per_box],"NA",0)</f>
        <v>8.43</v>
      </c>
      <c r="N4746">
        <f>shipments[[#This Row],[Boxes]]*shipments[[#This Row],[Cost Per Box]]</f>
        <v>1534.26</v>
      </c>
      <c r="O4746">
        <f>shipments[[#This Row],[Sales Amount]]-shipments[[#This Row],[Total Cost]]</f>
        <v>96.990000000000009</v>
      </c>
      <c r="P4746" s="9">
        <f>shipments[[#This Row],[Profit]]/shipments[[#This Row],[Sales Amount]]</f>
        <v>5.9457471264367824E-2</v>
      </c>
    </row>
    <row r="4747" spans="1:16" x14ac:dyDescent="1">
      <c r="A4747" t="s">
        <v>4793</v>
      </c>
      <c r="B4747" t="s">
        <v>8053</v>
      </c>
      <c r="C4747" t="s">
        <v>8026</v>
      </c>
      <c r="D4747" t="s">
        <v>8033</v>
      </c>
      <c r="E4747" s="1">
        <v>45483</v>
      </c>
      <c r="F4747">
        <v>5622.75</v>
      </c>
      <c r="G4747">
        <v>804</v>
      </c>
      <c r="H4747" t="s">
        <v>17</v>
      </c>
      <c r="I4747" t="str">
        <f>_xlfn.XLOOKUP(shipments[[#This Row],[SPID]],people[SPID],people[Sales_person],"NA",0)</f>
        <v>Dotty Strutley</v>
      </c>
      <c r="J4747">
        <f>YEAR(shipments[[#This Row],[Shipdate]])</f>
        <v>2024</v>
      </c>
      <c r="K4747">
        <f>MONTH(shipments[[#This Row],[Shipdate]])</f>
        <v>7</v>
      </c>
      <c r="L4747" t="str">
        <f>TEXT(shipments[[#This Row],[Shipdate]],"mmmm")</f>
        <v>July</v>
      </c>
      <c r="M4747">
        <f>_xlfn.XLOOKUP(shipments[[#This Row],[PID]],products[PID],products[Cost_per_box],"NA",0)</f>
        <v>8.43</v>
      </c>
      <c r="N4747">
        <f>shipments[[#This Row],[Boxes]]*shipments[[#This Row],[Cost Per Box]]</f>
        <v>6777.7199999999993</v>
      </c>
      <c r="O4747">
        <f>shipments[[#This Row],[Sales Amount]]-shipments[[#This Row],[Total Cost]]</f>
        <v>-1154.9699999999993</v>
      </c>
      <c r="P4747" s="9">
        <f>shipments[[#This Row],[Profit]]/shipments[[#This Row],[Sales Amount]]</f>
        <v>-0.20541016406562612</v>
      </c>
    </row>
    <row r="4748" spans="1:16" x14ac:dyDescent="1">
      <c r="A4748" t="s">
        <v>4794</v>
      </c>
      <c r="B4748" t="s">
        <v>8053</v>
      </c>
      <c r="C4748" t="s">
        <v>8026</v>
      </c>
      <c r="D4748" t="s">
        <v>8032</v>
      </c>
      <c r="E4748" s="1">
        <v>45083</v>
      </c>
      <c r="F4748">
        <v>3251.25</v>
      </c>
      <c r="G4748">
        <v>326</v>
      </c>
      <c r="H4748" t="s">
        <v>6</v>
      </c>
      <c r="I4748" t="str">
        <f>_xlfn.XLOOKUP(shipments[[#This Row],[SPID]],people[SPID],people[Sales_person],"NA",0)</f>
        <v>Dotty Strutley</v>
      </c>
      <c r="J4748">
        <f>YEAR(shipments[[#This Row],[Shipdate]])</f>
        <v>2023</v>
      </c>
      <c r="K4748">
        <f>MONTH(shipments[[#This Row],[Shipdate]])</f>
        <v>6</v>
      </c>
      <c r="L4748" t="str">
        <f>TEXT(shipments[[#This Row],[Shipdate]],"mmmm")</f>
        <v>June</v>
      </c>
      <c r="M4748">
        <f>_xlfn.XLOOKUP(shipments[[#This Row],[PID]],products[PID],products[Cost_per_box],"NA",0)</f>
        <v>8.43</v>
      </c>
      <c r="N4748">
        <f>shipments[[#This Row],[Boxes]]*shipments[[#This Row],[Cost Per Box]]</f>
        <v>2748.18</v>
      </c>
      <c r="O4748">
        <f>shipments[[#This Row],[Sales Amount]]-shipments[[#This Row],[Total Cost]]</f>
        <v>503.07000000000016</v>
      </c>
      <c r="P4748" s="9">
        <f>shipments[[#This Row],[Profit]]/shipments[[#This Row],[Sales Amount]]</f>
        <v>0.1547312572087659</v>
      </c>
    </row>
    <row r="4749" spans="1:16" x14ac:dyDescent="1">
      <c r="A4749" t="s">
        <v>4795</v>
      </c>
      <c r="B4749" t="s">
        <v>8053</v>
      </c>
      <c r="C4749" t="s">
        <v>8027</v>
      </c>
      <c r="D4749" t="s">
        <v>8033</v>
      </c>
      <c r="E4749" s="1">
        <v>45306</v>
      </c>
      <c r="F4749">
        <v>12161.25</v>
      </c>
      <c r="G4749">
        <v>1217</v>
      </c>
      <c r="H4749" t="s">
        <v>6</v>
      </c>
      <c r="I4749" t="str">
        <f>_xlfn.XLOOKUP(shipments[[#This Row],[SPID]],people[SPID],people[Sales_person],"NA",0)</f>
        <v>Dotty Strutley</v>
      </c>
      <c r="J4749">
        <f>YEAR(shipments[[#This Row],[Shipdate]])</f>
        <v>2024</v>
      </c>
      <c r="K4749">
        <f>MONTH(shipments[[#This Row],[Shipdate]])</f>
        <v>1</v>
      </c>
      <c r="L4749" t="str">
        <f>TEXT(shipments[[#This Row],[Shipdate]],"mmmm")</f>
        <v>January</v>
      </c>
      <c r="M4749">
        <f>_xlfn.XLOOKUP(shipments[[#This Row],[PID]],products[PID],products[Cost_per_box],"NA",0)</f>
        <v>6.8</v>
      </c>
      <c r="N4749">
        <f>shipments[[#This Row],[Boxes]]*shipments[[#This Row],[Cost Per Box]]</f>
        <v>8275.6</v>
      </c>
      <c r="O4749">
        <f>shipments[[#This Row],[Sales Amount]]-shipments[[#This Row],[Total Cost]]</f>
        <v>3885.6499999999996</v>
      </c>
      <c r="P4749" s="9">
        <f>shipments[[#This Row],[Profit]]/shipments[[#This Row],[Sales Amount]]</f>
        <v>0.31951074108335897</v>
      </c>
    </row>
    <row r="4750" spans="1:16" x14ac:dyDescent="1">
      <c r="A4750" t="s">
        <v>4796</v>
      </c>
      <c r="B4750" t="s">
        <v>8053</v>
      </c>
      <c r="C4750" t="s">
        <v>8027</v>
      </c>
      <c r="D4750" t="s">
        <v>8036</v>
      </c>
      <c r="E4750" s="1">
        <v>45243</v>
      </c>
      <c r="F4750">
        <v>2614.5</v>
      </c>
      <c r="G4750">
        <v>291</v>
      </c>
      <c r="H4750" t="s">
        <v>6</v>
      </c>
      <c r="I4750" t="str">
        <f>_xlfn.XLOOKUP(shipments[[#This Row],[SPID]],people[SPID],people[Sales_person],"NA",0)</f>
        <v>Dotty Strutley</v>
      </c>
      <c r="J4750">
        <f>YEAR(shipments[[#This Row],[Shipdate]])</f>
        <v>2023</v>
      </c>
      <c r="K4750">
        <f>MONTH(shipments[[#This Row],[Shipdate]])</f>
        <v>11</v>
      </c>
      <c r="L4750" t="str">
        <f>TEXT(shipments[[#This Row],[Shipdate]],"mmmm")</f>
        <v>November</v>
      </c>
      <c r="M4750">
        <f>_xlfn.XLOOKUP(shipments[[#This Row],[PID]],products[PID],products[Cost_per_box],"NA",0)</f>
        <v>6.8</v>
      </c>
      <c r="N4750">
        <f>shipments[[#This Row],[Boxes]]*shipments[[#This Row],[Cost Per Box]]</f>
        <v>1978.8</v>
      </c>
      <c r="O4750">
        <f>shipments[[#This Row],[Sales Amount]]-shipments[[#This Row],[Total Cost]]</f>
        <v>635.70000000000005</v>
      </c>
      <c r="P4750" s="9">
        <f>shipments[[#This Row],[Profit]]/shipments[[#This Row],[Sales Amount]]</f>
        <v>0.24314400458978774</v>
      </c>
    </row>
    <row r="4751" spans="1:16" x14ac:dyDescent="1">
      <c r="A4751" t="s">
        <v>4797</v>
      </c>
      <c r="B4751" t="s">
        <v>8053</v>
      </c>
      <c r="C4751" t="s">
        <v>8027</v>
      </c>
      <c r="D4751" t="s">
        <v>8035</v>
      </c>
      <c r="E4751" s="1">
        <v>45176</v>
      </c>
      <c r="F4751">
        <v>16618.5</v>
      </c>
      <c r="G4751">
        <v>1662</v>
      </c>
      <c r="H4751" t="s">
        <v>6</v>
      </c>
      <c r="I4751" t="str">
        <f>_xlfn.XLOOKUP(shipments[[#This Row],[SPID]],people[SPID],people[Sales_person],"NA",0)</f>
        <v>Dotty Strutley</v>
      </c>
      <c r="J4751">
        <f>YEAR(shipments[[#This Row],[Shipdate]])</f>
        <v>2023</v>
      </c>
      <c r="K4751">
        <f>MONTH(shipments[[#This Row],[Shipdate]])</f>
        <v>9</v>
      </c>
      <c r="L4751" t="str">
        <f>TEXT(shipments[[#This Row],[Shipdate]],"mmmm")</f>
        <v>September</v>
      </c>
      <c r="M4751">
        <f>_xlfn.XLOOKUP(shipments[[#This Row],[PID]],products[PID],products[Cost_per_box],"NA",0)</f>
        <v>6.8</v>
      </c>
      <c r="N4751">
        <f>shipments[[#This Row],[Boxes]]*shipments[[#This Row],[Cost Per Box]]</f>
        <v>11301.6</v>
      </c>
      <c r="O4751">
        <f>shipments[[#This Row],[Sales Amount]]-shipments[[#This Row],[Total Cost]]</f>
        <v>5316.9</v>
      </c>
      <c r="P4751" s="9">
        <f>shipments[[#This Row],[Profit]]/shipments[[#This Row],[Sales Amount]]</f>
        <v>0.31993862261936995</v>
      </c>
    </row>
    <row r="4752" spans="1:16" x14ac:dyDescent="1">
      <c r="A4752" t="s">
        <v>4798</v>
      </c>
      <c r="B4752" t="s">
        <v>8053</v>
      </c>
      <c r="C4752" t="s">
        <v>8027</v>
      </c>
      <c r="D4752" t="s">
        <v>8036</v>
      </c>
      <c r="E4752" s="1">
        <v>45488</v>
      </c>
      <c r="F4752">
        <v>3010.5</v>
      </c>
      <c r="G4752">
        <v>335</v>
      </c>
      <c r="H4752" t="s">
        <v>17</v>
      </c>
      <c r="I4752" t="str">
        <f>_xlfn.XLOOKUP(shipments[[#This Row],[SPID]],people[SPID],people[Sales_person],"NA",0)</f>
        <v>Dotty Strutley</v>
      </c>
      <c r="J4752">
        <f>YEAR(shipments[[#This Row],[Shipdate]])</f>
        <v>2024</v>
      </c>
      <c r="K4752">
        <f>MONTH(shipments[[#This Row],[Shipdate]])</f>
        <v>7</v>
      </c>
      <c r="L4752" t="str">
        <f>TEXT(shipments[[#This Row],[Shipdate]],"mmmm")</f>
        <v>July</v>
      </c>
      <c r="M4752">
        <f>_xlfn.XLOOKUP(shipments[[#This Row],[PID]],products[PID],products[Cost_per_box],"NA",0)</f>
        <v>6.8</v>
      </c>
      <c r="N4752">
        <f>shipments[[#This Row],[Boxes]]*shipments[[#This Row],[Cost Per Box]]</f>
        <v>2278</v>
      </c>
      <c r="O4752">
        <f>shipments[[#This Row],[Sales Amount]]-shipments[[#This Row],[Total Cost]]</f>
        <v>732.5</v>
      </c>
      <c r="P4752" s="9">
        <f>shipments[[#This Row],[Profit]]/shipments[[#This Row],[Sales Amount]]</f>
        <v>0.24331506394286664</v>
      </c>
    </row>
    <row r="4753" spans="1:16" x14ac:dyDescent="1">
      <c r="A4753" t="s">
        <v>4799</v>
      </c>
      <c r="B4753" t="s">
        <v>8053</v>
      </c>
      <c r="C4753" t="s">
        <v>8027</v>
      </c>
      <c r="D4753" t="s">
        <v>8037</v>
      </c>
      <c r="E4753" s="1">
        <v>45019</v>
      </c>
      <c r="F4753">
        <v>1066.5</v>
      </c>
      <c r="G4753">
        <v>119</v>
      </c>
      <c r="H4753" t="s">
        <v>6</v>
      </c>
      <c r="I4753" t="str">
        <f>_xlfn.XLOOKUP(shipments[[#This Row],[SPID]],people[SPID],people[Sales_person],"NA",0)</f>
        <v>Dotty Strutley</v>
      </c>
      <c r="J4753">
        <f>YEAR(shipments[[#This Row],[Shipdate]])</f>
        <v>2023</v>
      </c>
      <c r="K4753">
        <f>MONTH(shipments[[#This Row],[Shipdate]])</f>
        <v>4</v>
      </c>
      <c r="L4753" t="str">
        <f>TEXT(shipments[[#This Row],[Shipdate]],"mmmm")</f>
        <v>April</v>
      </c>
      <c r="M4753">
        <f>_xlfn.XLOOKUP(shipments[[#This Row],[PID]],products[PID],products[Cost_per_box],"NA",0)</f>
        <v>6.8</v>
      </c>
      <c r="N4753">
        <f>shipments[[#This Row],[Boxes]]*shipments[[#This Row],[Cost Per Box]]</f>
        <v>809.19999999999993</v>
      </c>
      <c r="O4753">
        <f>shipments[[#This Row],[Sales Amount]]-shipments[[#This Row],[Total Cost]]</f>
        <v>257.30000000000007</v>
      </c>
      <c r="P4753" s="9">
        <f>shipments[[#This Row],[Profit]]/shipments[[#This Row],[Sales Amount]]</f>
        <v>0.24125644631973753</v>
      </c>
    </row>
    <row r="4754" spans="1:16" x14ac:dyDescent="1">
      <c r="A4754" t="s">
        <v>4800</v>
      </c>
      <c r="B4754" t="s">
        <v>8053</v>
      </c>
      <c r="C4754" t="s">
        <v>8027</v>
      </c>
      <c r="D4754" t="s">
        <v>8034</v>
      </c>
      <c r="E4754" s="1">
        <v>45135</v>
      </c>
      <c r="F4754">
        <v>5049</v>
      </c>
      <c r="G4754">
        <v>505</v>
      </c>
      <c r="H4754" t="s">
        <v>6</v>
      </c>
      <c r="I4754" t="str">
        <f>_xlfn.XLOOKUP(shipments[[#This Row],[SPID]],people[SPID],people[Sales_person],"NA",0)</f>
        <v>Dotty Strutley</v>
      </c>
      <c r="J4754">
        <f>YEAR(shipments[[#This Row],[Shipdate]])</f>
        <v>2023</v>
      </c>
      <c r="K4754">
        <f>MONTH(shipments[[#This Row],[Shipdate]])</f>
        <v>7</v>
      </c>
      <c r="L4754" t="str">
        <f>TEXT(shipments[[#This Row],[Shipdate]],"mmmm")</f>
        <v>July</v>
      </c>
      <c r="M4754">
        <f>_xlfn.XLOOKUP(shipments[[#This Row],[PID]],products[PID],products[Cost_per_box],"NA",0)</f>
        <v>6.8</v>
      </c>
      <c r="N4754">
        <f>shipments[[#This Row],[Boxes]]*shipments[[#This Row],[Cost Per Box]]</f>
        <v>3434</v>
      </c>
      <c r="O4754">
        <f>shipments[[#This Row],[Sales Amount]]-shipments[[#This Row],[Total Cost]]</f>
        <v>1615</v>
      </c>
      <c r="P4754" s="9">
        <f>shipments[[#This Row],[Profit]]/shipments[[#This Row],[Sales Amount]]</f>
        <v>0.31986531986531985</v>
      </c>
    </row>
    <row r="4755" spans="1:16" x14ac:dyDescent="1">
      <c r="A4755" t="s">
        <v>4801</v>
      </c>
      <c r="B4755" t="s">
        <v>8053</v>
      </c>
      <c r="C4755" t="s">
        <v>8029</v>
      </c>
      <c r="D4755" t="s">
        <v>8036</v>
      </c>
      <c r="E4755" s="1">
        <v>44958</v>
      </c>
      <c r="F4755">
        <v>9281.25</v>
      </c>
      <c r="G4755">
        <v>929</v>
      </c>
      <c r="H4755" t="s">
        <v>6</v>
      </c>
      <c r="I4755" t="str">
        <f>_xlfn.XLOOKUP(shipments[[#This Row],[SPID]],people[SPID],people[Sales_person],"NA",0)</f>
        <v>Dotty Strutley</v>
      </c>
      <c r="J4755">
        <f>YEAR(shipments[[#This Row],[Shipdate]])</f>
        <v>2023</v>
      </c>
      <c r="K4755">
        <f>MONTH(shipments[[#This Row],[Shipdate]])</f>
        <v>2</v>
      </c>
      <c r="L4755" t="str">
        <f>TEXT(shipments[[#This Row],[Shipdate]],"mmmm")</f>
        <v>February</v>
      </c>
      <c r="M4755">
        <f>_xlfn.XLOOKUP(shipments[[#This Row],[PID]],products[PID],products[Cost_per_box],"NA",0)</f>
        <v>2.76</v>
      </c>
      <c r="N4755">
        <f>shipments[[#This Row],[Boxes]]*shipments[[#This Row],[Cost Per Box]]</f>
        <v>2564.04</v>
      </c>
      <c r="O4755">
        <f>shipments[[#This Row],[Sales Amount]]-shipments[[#This Row],[Total Cost]]</f>
        <v>6717.21</v>
      </c>
      <c r="P4755" s="9">
        <f>shipments[[#This Row],[Profit]]/shipments[[#This Row],[Sales Amount]]</f>
        <v>0.72373979797979804</v>
      </c>
    </row>
    <row r="4756" spans="1:16" x14ac:dyDescent="1">
      <c r="A4756" t="s">
        <v>4802</v>
      </c>
      <c r="B4756" t="s">
        <v>8053</v>
      </c>
      <c r="C4756" t="s">
        <v>8029</v>
      </c>
      <c r="D4756" t="s">
        <v>8036</v>
      </c>
      <c r="E4756" s="1">
        <v>45533</v>
      </c>
      <c r="F4756">
        <v>9119.25</v>
      </c>
      <c r="G4756">
        <v>1140</v>
      </c>
      <c r="H4756" t="s">
        <v>17</v>
      </c>
      <c r="I4756" t="str">
        <f>_xlfn.XLOOKUP(shipments[[#This Row],[SPID]],people[SPID],people[Sales_person],"NA",0)</f>
        <v>Dotty Strutley</v>
      </c>
      <c r="J4756">
        <f>YEAR(shipments[[#This Row],[Shipdate]])</f>
        <v>2024</v>
      </c>
      <c r="K4756">
        <f>MONTH(shipments[[#This Row],[Shipdate]])</f>
        <v>8</v>
      </c>
      <c r="L4756" t="str">
        <f>TEXT(shipments[[#This Row],[Shipdate]],"mmmm")</f>
        <v>August</v>
      </c>
      <c r="M4756">
        <f>_xlfn.XLOOKUP(shipments[[#This Row],[PID]],products[PID],products[Cost_per_box],"NA",0)</f>
        <v>2.76</v>
      </c>
      <c r="N4756">
        <f>shipments[[#This Row],[Boxes]]*shipments[[#This Row],[Cost Per Box]]</f>
        <v>3146.3999999999996</v>
      </c>
      <c r="O4756">
        <f>shipments[[#This Row],[Sales Amount]]-shipments[[#This Row],[Total Cost]]</f>
        <v>5972.85</v>
      </c>
      <c r="P4756" s="9">
        <f>shipments[[#This Row],[Profit]]/shipments[[#This Row],[Sales Amount]]</f>
        <v>0.65497162595608194</v>
      </c>
    </row>
    <row r="4757" spans="1:16" x14ac:dyDescent="1">
      <c r="A4757" t="s">
        <v>4803</v>
      </c>
      <c r="B4757" t="s">
        <v>8053</v>
      </c>
      <c r="C4757" t="s">
        <v>8029</v>
      </c>
      <c r="D4757" t="s">
        <v>8033</v>
      </c>
      <c r="E4757" s="1">
        <v>45258</v>
      </c>
      <c r="F4757">
        <v>569.25</v>
      </c>
      <c r="G4757">
        <v>48</v>
      </c>
      <c r="H4757" t="s">
        <v>6</v>
      </c>
      <c r="I4757" t="str">
        <f>_xlfn.XLOOKUP(shipments[[#This Row],[SPID]],people[SPID],people[Sales_person],"NA",0)</f>
        <v>Dotty Strutley</v>
      </c>
      <c r="J4757">
        <f>YEAR(shipments[[#This Row],[Shipdate]])</f>
        <v>2023</v>
      </c>
      <c r="K4757">
        <f>MONTH(shipments[[#This Row],[Shipdate]])</f>
        <v>11</v>
      </c>
      <c r="L4757" t="str">
        <f>TEXT(shipments[[#This Row],[Shipdate]],"mmmm")</f>
        <v>November</v>
      </c>
      <c r="M4757">
        <f>_xlfn.XLOOKUP(shipments[[#This Row],[PID]],products[PID],products[Cost_per_box],"NA",0)</f>
        <v>2.76</v>
      </c>
      <c r="N4757">
        <f>shipments[[#This Row],[Boxes]]*shipments[[#This Row],[Cost Per Box]]</f>
        <v>132.47999999999999</v>
      </c>
      <c r="O4757">
        <f>shipments[[#This Row],[Sales Amount]]-shipments[[#This Row],[Total Cost]]</f>
        <v>436.77</v>
      </c>
      <c r="P4757" s="9">
        <f>shipments[[#This Row],[Profit]]/shipments[[#This Row],[Sales Amount]]</f>
        <v>0.76727272727272722</v>
      </c>
    </row>
    <row r="4758" spans="1:16" x14ac:dyDescent="1">
      <c r="A4758" t="s">
        <v>4804</v>
      </c>
      <c r="B4758" t="s">
        <v>8053</v>
      </c>
      <c r="C4758" t="s">
        <v>8029</v>
      </c>
      <c r="D4758" t="s">
        <v>8036</v>
      </c>
      <c r="E4758" s="1">
        <v>45128</v>
      </c>
      <c r="F4758">
        <v>3431.25</v>
      </c>
      <c r="G4758">
        <v>286</v>
      </c>
      <c r="H4758" t="s">
        <v>6</v>
      </c>
      <c r="I4758" t="str">
        <f>_xlfn.XLOOKUP(shipments[[#This Row],[SPID]],people[SPID],people[Sales_person],"NA",0)</f>
        <v>Dotty Strutley</v>
      </c>
      <c r="J4758">
        <f>YEAR(shipments[[#This Row],[Shipdate]])</f>
        <v>2023</v>
      </c>
      <c r="K4758">
        <f>MONTH(shipments[[#This Row],[Shipdate]])</f>
        <v>7</v>
      </c>
      <c r="L4758" t="str">
        <f>TEXT(shipments[[#This Row],[Shipdate]],"mmmm")</f>
        <v>July</v>
      </c>
      <c r="M4758">
        <f>_xlfn.XLOOKUP(shipments[[#This Row],[PID]],products[PID],products[Cost_per_box],"NA",0)</f>
        <v>2.76</v>
      </c>
      <c r="N4758">
        <f>shipments[[#This Row],[Boxes]]*shipments[[#This Row],[Cost Per Box]]</f>
        <v>789.3599999999999</v>
      </c>
      <c r="O4758">
        <f>shipments[[#This Row],[Sales Amount]]-shipments[[#This Row],[Total Cost]]</f>
        <v>2641.8900000000003</v>
      </c>
      <c r="P4758" s="9">
        <f>shipments[[#This Row],[Profit]]/shipments[[#This Row],[Sales Amount]]</f>
        <v>0.76994972677595641</v>
      </c>
    </row>
    <row r="4759" spans="1:16" x14ac:dyDescent="1">
      <c r="A4759" t="s">
        <v>4805</v>
      </c>
      <c r="B4759" t="s">
        <v>8053</v>
      </c>
      <c r="C4759" t="s">
        <v>8030</v>
      </c>
      <c r="D4759" t="s">
        <v>8037</v>
      </c>
      <c r="E4759" s="1">
        <v>44998</v>
      </c>
      <c r="F4759">
        <v>17232.75</v>
      </c>
      <c r="G4759">
        <v>2155</v>
      </c>
      <c r="H4759" t="s">
        <v>6</v>
      </c>
      <c r="I4759" t="str">
        <f>_xlfn.XLOOKUP(shipments[[#This Row],[SPID]],people[SPID],people[Sales_person],"NA",0)</f>
        <v>Dotty Strutley</v>
      </c>
      <c r="J4759">
        <f>YEAR(shipments[[#This Row],[Shipdate]])</f>
        <v>2023</v>
      </c>
      <c r="K4759">
        <f>MONTH(shipments[[#This Row],[Shipdate]])</f>
        <v>3</v>
      </c>
      <c r="L4759" t="str">
        <f>TEXT(shipments[[#This Row],[Shipdate]],"mmmm")</f>
        <v>March</v>
      </c>
      <c r="M4759">
        <f>_xlfn.XLOOKUP(shipments[[#This Row],[PID]],products[PID],products[Cost_per_box],"NA",0)</f>
        <v>3.32</v>
      </c>
      <c r="N4759">
        <f>shipments[[#This Row],[Boxes]]*shipments[[#This Row],[Cost Per Box]]</f>
        <v>7154.5999999999995</v>
      </c>
      <c r="O4759">
        <f>shipments[[#This Row],[Sales Amount]]-shipments[[#This Row],[Total Cost]]</f>
        <v>10078.150000000001</v>
      </c>
      <c r="P4759" s="9">
        <f>shipments[[#This Row],[Profit]]/shipments[[#This Row],[Sales Amount]]</f>
        <v>0.58482540511526027</v>
      </c>
    </row>
    <row r="4760" spans="1:16" x14ac:dyDescent="1">
      <c r="A4760" t="s">
        <v>4806</v>
      </c>
      <c r="B4760" t="s">
        <v>8053</v>
      </c>
      <c r="C4760" t="s">
        <v>8030</v>
      </c>
      <c r="D4760" t="s">
        <v>8033</v>
      </c>
      <c r="E4760" s="1">
        <v>45261</v>
      </c>
      <c r="F4760">
        <v>7130.25</v>
      </c>
      <c r="G4760">
        <v>892</v>
      </c>
      <c r="H4760" t="s">
        <v>6</v>
      </c>
      <c r="I4760" t="str">
        <f>_xlfn.XLOOKUP(shipments[[#This Row],[SPID]],people[SPID],people[Sales_person],"NA",0)</f>
        <v>Dotty Strutley</v>
      </c>
      <c r="J4760">
        <f>YEAR(shipments[[#This Row],[Shipdate]])</f>
        <v>2023</v>
      </c>
      <c r="K4760">
        <f>MONTH(shipments[[#This Row],[Shipdate]])</f>
        <v>12</v>
      </c>
      <c r="L4760" t="str">
        <f>TEXT(shipments[[#This Row],[Shipdate]],"mmmm")</f>
        <v>December</v>
      </c>
      <c r="M4760">
        <f>_xlfn.XLOOKUP(shipments[[#This Row],[PID]],products[PID],products[Cost_per_box],"NA",0)</f>
        <v>3.32</v>
      </c>
      <c r="N4760">
        <f>shipments[[#This Row],[Boxes]]*shipments[[#This Row],[Cost Per Box]]</f>
        <v>2961.44</v>
      </c>
      <c r="O4760">
        <f>shipments[[#This Row],[Sales Amount]]-shipments[[#This Row],[Total Cost]]</f>
        <v>4168.8099999999995</v>
      </c>
      <c r="P4760" s="9">
        <f>shipments[[#This Row],[Profit]]/shipments[[#This Row],[Sales Amount]]</f>
        <v>0.58466533431506607</v>
      </c>
    </row>
    <row r="4761" spans="1:16" x14ac:dyDescent="1">
      <c r="A4761" t="s">
        <v>4807</v>
      </c>
      <c r="B4761" t="s">
        <v>8053</v>
      </c>
      <c r="C4761" t="s">
        <v>8031</v>
      </c>
      <c r="D4761" t="s">
        <v>8037</v>
      </c>
      <c r="E4761" s="1">
        <v>45135</v>
      </c>
      <c r="F4761">
        <v>5996.25</v>
      </c>
      <c r="G4761">
        <v>300</v>
      </c>
      <c r="H4761" t="s">
        <v>6</v>
      </c>
      <c r="I4761" t="str">
        <f>_xlfn.XLOOKUP(shipments[[#This Row],[SPID]],people[SPID],people[Sales_person],"NA",0)</f>
        <v>Dotty Strutley</v>
      </c>
      <c r="J4761">
        <f>YEAR(shipments[[#This Row],[Shipdate]])</f>
        <v>2023</v>
      </c>
      <c r="K4761">
        <f>MONTH(shipments[[#This Row],[Shipdate]])</f>
        <v>7</v>
      </c>
      <c r="L4761" t="str">
        <f>TEXT(shipments[[#This Row],[Shipdate]],"mmmm")</f>
        <v>July</v>
      </c>
      <c r="M4761">
        <f>_xlfn.XLOOKUP(shipments[[#This Row],[PID]],products[PID],products[Cost_per_box],"NA",0)</f>
        <v>2.65</v>
      </c>
      <c r="N4761">
        <f>shipments[[#This Row],[Boxes]]*shipments[[#This Row],[Cost Per Box]]</f>
        <v>795</v>
      </c>
      <c r="O4761">
        <f>shipments[[#This Row],[Sales Amount]]-shipments[[#This Row],[Total Cost]]</f>
        <v>5201.25</v>
      </c>
      <c r="P4761" s="9">
        <f>shipments[[#This Row],[Profit]]/shipments[[#This Row],[Sales Amount]]</f>
        <v>0.8674171357098186</v>
      </c>
    </row>
    <row r="4762" spans="1:16" x14ac:dyDescent="1">
      <c r="A4762" t="s">
        <v>4808</v>
      </c>
      <c r="B4762" t="s">
        <v>8053</v>
      </c>
      <c r="C4762" t="s">
        <v>8031</v>
      </c>
      <c r="D4762" t="s">
        <v>8032</v>
      </c>
      <c r="E4762" s="1">
        <v>45054</v>
      </c>
      <c r="F4762">
        <v>7143.75</v>
      </c>
      <c r="G4762">
        <v>397</v>
      </c>
      <c r="H4762" t="s">
        <v>6</v>
      </c>
      <c r="I4762" t="str">
        <f>_xlfn.XLOOKUP(shipments[[#This Row],[SPID]],people[SPID],people[Sales_person],"NA",0)</f>
        <v>Dotty Strutley</v>
      </c>
      <c r="J4762">
        <f>YEAR(shipments[[#This Row],[Shipdate]])</f>
        <v>2023</v>
      </c>
      <c r="K4762">
        <f>MONTH(shipments[[#This Row],[Shipdate]])</f>
        <v>5</v>
      </c>
      <c r="L4762" t="str">
        <f>TEXT(shipments[[#This Row],[Shipdate]],"mmmm")</f>
        <v>May</v>
      </c>
      <c r="M4762">
        <f>_xlfn.XLOOKUP(shipments[[#This Row],[PID]],products[PID],products[Cost_per_box],"NA",0)</f>
        <v>2.65</v>
      </c>
      <c r="N4762">
        <f>shipments[[#This Row],[Boxes]]*shipments[[#This Row],[Cost Per Box]]</f>
        <v>1052.05</v>
      </c>
      <c r="O4762">
        <f>shipments[[#This Row],[Sales Amount]]-shipments[[#This Row],[Total Cost]]</f>
        <v>6091.7</v>
      </c>
      <c r="P4762" s="9">
        <f>shipments[[#This Row],[Profit]]/shipments[[#This Row],[Sales Amount]]</f>
        <v>0.85273140857392826</v>
      </c>
    </row>
    <row r="4763" spans="1:16" x14ac:dyDescent="1">
      <c r="A4763" t="s">
        <v>4809</v>
      </c>
      <c r="B4763" t="s">
        <v>8053</v>
      </c>
      <c r="C4763" t="s">
        <v>8031</v>
      </c>
      <c r="D4763" t="s">
        <v>8032</v>
      </c>
      <c r="E4763" s="1">
        <v>45141</v>
      </c>
      <c r="F4763">
        <v>690.75</v>
      </c>
      <c r="G4763">
        <v>37</v>
      </c>
      <c r="H4763" t="s">
        <v>6</v>
      </c>
      <c r="I4763" t="str">
        <f>_xlfn.XLOOKUP(shipments[[#This Row],[SPID]],people[SPID],people[Sales_person],"NA",0)</f>
        <v>Dotty Strutley</v>
      </c>
      <c r="J4763">
        <f>YEAR(shipments[[#This Row],[Shipdate]])</f>
        <v>2023</v>
      </c>
      <c r="K4763">
        <f>MONTH(shipments[[#This Row],[Shipdate]])</f>
        <v>8</v>
      </c>
      <c r="L4763" t="str">
        <f>TEXT(shipments[[#This Row],[Shipdate]],"mmmm")</f>
        <v>August</v>
      </c>
      <c r="M4763">
        <f>_xlfn.XLOOKUP(shipments[[#This Row],[PID]],products[PID],products[Cost_per_box],"NA",0)</f>
        <v>2.65</v>
      </c>
      <c r="N4763">
        <f>shipments[[#This Row],[Boxes]]*shipments[[#This Row],[Cost Per Box]]</f>
        <v>98.05</v>
      </c>
      <c r="O4763">
        <f>shipments[[#This Row],[Sales Amount]]-shipments[[#This Row],[Total Cost]]</f>
        <v>592.70000000000005</v>
      </c>
      <c r="P4763" s="9">
        <f>shipments[[#This Row],[Profit]]/shipments[[#This Row],[Sales Amount]]</f>
        <v>0.85805284111473046</v>
      </c>
    </row>
    <row r="4764" spans="1:16" x14ac:dyDescent="1">
      <c r="A4764" t="s">
        <v>4810</v>
      </c>
      <c r="B4764" t="s">
        <v>8053</v>
      </c>
      <c r="C4764" t="s">
        <v>8010</v>
      </c>
      <c r="D4764" t="s">
        <v>8032</v>
      </c>
      <c r="E4764" s="1">
        <v>45127</v>
      </c>
      <c r="F4764">
        <v>747</v>
      </c>
      <c r="G4764">
        <v>63</v>
      </c>
      <c r="H4764" t="s">
        <v>6</v>
      </c>
      <c r="I4764" t="str">
        <f>_xlfn.XLOOKUP(shipments[[#This Row],[SPID]],people[SPID],people[Sales_person],"NA",0)</f>
        <v>Dotty Strutley</v>
      </c>
      <c r="J4764">
        <f>YEAR(shipments[[#This Row],[Shipdate]])</f>
        <v>2023</v>
      </c>
      <c r="K4764">
        <f>MONTH(shipments[[#This Row],[Shipdate]])</f>
        <v>7</v>
      </c>
      <c r="L4764" t="str">
        <f>TEXT(shipments[[#This Row],[Shipdate]],"mmmm")</f>
        <v>July</v>
      </c>
      <c r="M4764">
        <f>_xlfn.XLOOKUP(shipments[[#This Row],[PID]],products[PID],products[Cost_per_box],"NA",0)</f>
        <v>5.26</v>
      </c>
      <c r="N4764">
        <f>shipments[[#This Row],[Boxes]]*shipments[[#This Row],[Cost Per Box]]</f>
        <v>331.38</v>
      </c>
      <c r="O4764">
        <f>shipments[[#This Row],[Sales Amount]]-shipments[[#This Row],[Total Cost]]</f>
        <v>415.62</v>
      </c>
      <c r="P4764" s="9">
        <f>shipments[[#This Row],[Profit]]/shipments[[#This Row],[Sales Amount]]</f>
        <v>0.55638554216867475</v>
      </c>
    </row>
    <row r="4765" spans="1:16" x14ac:dyDescent="1">
      <c r="A4765" t="s">
        <v>4811</v>
      </c>
      <c r="B4765" t="s">
        <v>8053</v>
      </c>
      <c r="C4765" t="s">
        <v>8010</v>
      </c>
      <c r="D4765" t="s">
        <v>8036</v>
      </c>
      <c r="E4765" s="1">
        <v>45446</v>
      </c>
      <c r="F4765">
        <v>8106.75</v>
      </c>
      <c r="G4765">
        <v>580</v>
      </c>
      <c r="H4765" t="s">
        <v>6</v>
      </c>
      <c r="I4765" t="str">
        <f>_xlfn.XLOOKUP(shipments[[#This Row],[SPID]],people[SPID],people[Sales_person],"NA",0)</f>
        <v>Dotty Strutley</v>
      </c>
      <c r="J4765">
        <f>YEAR(shipments[[#This Row],[Shipdate]])</f>
        <v>2024</v>
      </c>
      <c r="K4765">
        <f>MONTH(shipments[[#This Row],[Shipdate]])</f>
        <v>6</v>
      </c>
      <c r="L4765" t="str">
        <f>TEXT(shipments[[#This Row],[Shipdate]],"mmmm")</f>
        <v>June</v>
      </c>
      <c r="M4765">
        <f>_xlfn.XLOOKUP(shipments[[#This Row],[PID]],products[PID],products[Cost_per_box],"NA",0)</f>
        <v>5.26</v>
      </c>
      <c r="N4765">
        <f>shipments[[#This Row],[Boxes]]*shipments[[#This Row],[Cost Per Box]]</f>
        <v>3050.7999999999997</v>
      </c>
      <c r="O4765">
        <f>shipments[[#This Row],[Sales Amount]]-shipments[[#This Row],[Total Cost]]</f>
        <v>5055.9500000000007</v>
      </c>
      <c r="P4765" s="9">
        <f>shipments[[#This Row],[Profit]]/shipments[[#This Row],[Sales Amount]]</f>
        <v>0.62367163166497064</v>
      </c>
    </row>
    <row r="4766" spans="1:16" x14ac:dyDescent="1">
      <c r="A4766" t="s">
        <v>4812</v>
      </c>
      <c r="B4766" t="s">
        <v>8053</v>
      </c>
      <c r="C4766" t="s">
        <v>8010</v>
      </c>
      <c r="D4766" t="s">
        <v>8032</v>
      </c>
      <c r="E4766" s="1">
        <v>45233</v>
      </c>
      <c r="F4766">
        <v>4288.5</v>
      </c>
      <c r="G4766">
        <v>330</v>
      </c>
      <c r="H4766" t="s">
        <v>6</v>
      </c>
      <c r="I4766" t="str">
        <f>_xlfn.XLOOKUP(shipments[[#This Row],[SPID]],people[SPID],people[Sales_person],"NA",0)</f>
        <v>Dotty Strutley</v>
      </c>
      <c r="J4766">
        <f>YEAR(shipments[[#This Row],[Shipdate]])</f>
        <v>2023</v>
      </c>
      <c r="K4766">
        <f>MONTH(shipments[[#This Row],[Shipdate]])</f>
        <v>11</v>
      </c>
      <c r="L4766" t="str">
        <f>TEXT(shipments[[#This Row],[Shipdate]],"mmmm")</f>
        <v>November</v>
      </c>
      <c r="M4766">
        <f>_xlfn.XLOOKUP(shipments[[#This Row],[PID]],products[PID],products[Cost_per_box],"NA",0)</f>
        <v>5.26</v>
      </c>
      <c r="N4766">
        <f>shipments[[#This Row],[Boxes]]*shipments[[#This Row],[Cost Per Box]]</f>
        <v>1735.8</v>
      </c>
      <c r="O4766">
        <f>shipments[[#This Row],[Sales Amount]]-shipments[[#This Row],[Total Cost]]</f>
        <v>2552.6999999999998</v>
      </c>
      <c r="P4766" s="9">
        <f>shipments[[#This Row],[Profit]]/shipments[[#This Row],[Sales Amount]]</f>
        <v>0.59524309199020631</v>
      </c>
    </row>
    <row r="4767" spans="1:16" x14ac:dyDescent="1">
      <c r="A4767" t="s">
        <v>4813</v>
      </c>
      <c r="B4767" t="s">
        <v>8053</v>
      </c>
      <c r="C4767" t="s">
        <v>8010</v>
      </c>
      <c r="D4767" t="s">
        <v>8034</v>
      </c>
      <c r="E4767" s="1">
        <v>45120</v>
      </c>
      <c r="F4767">
        <v>7753.5</v>
      </c>
      <c r="G4767">
        <v>554</v>
      </c>
      <c r="H4767" t="s">
        <v>39</v>
      </c>
      <c r="I4767" t="str">
        <f>_xlfn.XLOOKUP(shipments[[#This Row],[SPID]],people[SPID],people[Sales_person],"NA",0)</f>
        <v>Dotty Strutley</v>
      </c>
      <c r="J4767">
        <f>YEAR(shipments[[#This Row],[Shipdate]])</f>
        <v>2023</v>
      </c>
      <c r="K4767">
        <f>MONTH(shipments[[#This Row],[Shipdate]])</f>
        <v>7</v>
      </c>
      <c r="L4767" t="str">
        <f>TEXT(shipments[[#This Row],[Shipdate]],"mmmm")</f>
        <v>July</v>
      </c>
      <c r="M4767">
        <f>_xlfn.XLOOKUP(shipments[[#This Row],[PID]],products[PID],products[Cost_per_box],"NA",0)</f>
        <v>5.26</v>
      </c>
      <c r="N4767">
        <f>shipments[[#This Row],[Boxes]]*shipments[[#This Row],[Cost Per Box]]</f>
        <v>2914.04</v>
      </c>
      <c r="O4767">
        <f>shipments[[#This Row],[Sales Amount]]-shipments[[#This Row],[Total Cost]]</f>
        <v>4839.46</v>
      </c>
      <c r="P4767" s="9">
        <f>shipments[[#This Row],[Profit]]/shipments[[#This Row],[Sales Amount]]</f>
        <v>0.62416457083897592</v>
      </c>
    </row>
    <row r="4768" spans="1:16" x14ac:dyDescent="1">
      <c r="A4768" t="s">
        <v>4814</v>
      </c>
      <c r="B4768" t="s">
        <v>8053</v>
      </c>
      <c r="C4768" t="s">
        <v>8013</v>
      </c>
      <c r="D4768" t="s">
        <v>8033</v>
      </c>
      <c r="E4768" s="1">
        <v>44935</v>
      </c>
      <c r="F4768">
        <v>4970.25</v>
      </c>
      <c r="G4768">
        <v>553</v>
      </c>
      <c r="H4768" t="s">
        <v>6</v>
      </c>
      <c r="I4768" t="str">
        <f>_xlfn.XLOOKUP(shipments[[#This Row],[SPID]],people[SPID],people[Sales_person],"NA",0)</f>
        <v>Dotty Strutley</v>
      </c>
      <c r="J4768">
        <f>YEAR(shipments[[#This Row],[Shipdate]])</f>
        <v>2023</v>
      </c>
      <c r="K4768">
        <f>MONTH(shipments[[#This Row],[Shipdate]])</f>
        <v>1</v>
      </c>
      <c r="L4768" t="str">
        <f>TEXT(shipments[[#This Row],[Shipdate]],"mmmm")</f>
        <v>January</v>
      </c>
      <c r="M4768">
        <f>_xlfn.XLOOKUP(shipments[[#This Row],[PID]],products[PID],products[Cost_per_box],"NA",0)</f>
        <v>3.85</v>
      </c>
      <c r="N4768">
        <f>shipments[[#This Row],[Boxes]]*shipments[[#This Row],[Cost Per Box]]</f>
        <v>2129.0500000000002</v>
      </c>
      <c r="O4768">
        <f>shipments[[#This Row],[Sales Amount]]-shipments[[#This Row],[Total Cost]]</f>
        <v>2841.2</v>
      </c>
      <c r="P4768" s="9">
        <f>shipments[[#This Row],[Profit]]/shipments[[#This Row],[Sales Amount]]</f>
        <v>0.57164126552990291</v>
      </c>
    </row>
    <row r="4769" spans="1:16" x14ac:dyDescent="1">
      <c r="A4769" t="s">
        <v>4815</v>
      </c>
      <c r="B4769" t="s">
        <v>8053</v>
      </c>
      <c r="C4769" t="s">
        <v>8013</v>
      </c>
      <c r="D4769" t="s">
        <v>8032</v>
      </c>
      <c r="E4769" s="1">
        <v>45450</v>
      </c>
      <c r="F4769">
        <v>4396.5</v>
      </c>
      <c r="G4769">
        <v>733</v>
      </c>
      <c r="H4769" t="s">
        <v>6</v>
      </c>
      <c r="I4769" t="str">
        <f>_xlfn.XLOOKUP(shipments[[#This Row],[SPID]],people[SPID],people[Sales_person],"NA",0)</f>
        <v>Dotty Strutley</v>
      </c>
      <c r="J4769">
        <f>YEAR(shipments[[#This Row],[Shipdate]])</f>
        <v>2024</v>
      </c>
      <c r="K4769">
        <f>MONTH(shipments[[#This Row],[Shipdate]])</f>
        <v>6</v>
      </c>
      <c r="L4769" t="str">
        <f>TEXT(shipments[[#This Row],[Shipdate]],"mmmm")</f>
        <v>June</v>
      </c>
      <c r="M4769">
        <f>_xlfn.XLOOKUP(shipments[[#This Row],[PID]],products[PID],products[Cost_per_box],"NA",0)</f>
        <v>3.85</v>
      </c>
      <c r="N4769">
        <f>shipments[[#This Row],[Boxes]]*shipments[[#This Row],[Cost Per Box]]</f>
        <v>2822.05</v>
      </c>
      <c r="O4769">
        <f>shipments[[#This Row],[Sales Amount]]-shipments[[#This Row],[Total Cost]]</f>
        <v>1574.4499999999998</v>
      </c>
      <c r="P4769" s="9">
        <f>shipments[[#This Row],[Profit]]/shipments[[#This Row],[Sales Amount]]</f>
        <v>0.35811440918912768</v>
      </c>
    </row>
    <row r="4770" spans="1:16" x14ac:dyDescent="1">
      <c r="A4770" t="s">
        <v>4816</v>
      </c>
      <c r="B4770" t="s">
        <v>8053</v>
      </c>
      <c r="C4770" t="s">
        <v>8013</v>
      </c>
      <c r="D4770" t="s">
        <v>8033</v>
      </c>
      <c r="E4770" s="1">
        <v>44960</v>
      </c>
      <c r="F4770">
        <v>2187</v>
      </c>
      <c r="G4770">
        <v>438</v>
      </c>
      <c r="H4770" t="s">
        <v>6</v>
      </c>
      <c r="I4770" t="str">
        <f>_xlfn.XLOOKUP(shipments[[#This Row],[SPID]],people[SPID],people[Sales_person],"NA",0)</f>
        <v>Dotty Strutley</v>
      </c>
      <c r="J4770">
        <f>YEAR(shipments[[#This Row],[Shipdate]])</f>
        <v>2023</v>
      </c>
      <c r="K4770">
        <f>MONTH(shipments[[#This Row],[Shipdate]])</f>
        <v>2</v>
      </c>
      <c r="L4770" t="str">
        <f>TEXT(shipments[[#This Row],[Shipdate]],"mmmm")</f>
        <v>February</v>
      </c>
      <c r="M4770">
        <f>_xlfn.XLOOKUP(shipments[[#This Row],[PID]],products[PID],products[Cost_per_box],"NA",0)</f>
        <v>3.85</v>
      </c>
      <c r="N4770">
        <f>shipments[[#This Row],[Boxes]]*shipments[[#This Row],[Cost Per Box]]</f>
        <v>1686.3</v>
      </c>
      <c r="O4770">
        <f>shipments[[#This Row],[Sales Amount]]-shipments[[#This Row],[Total Cost]]</f>
        <v>500.70000000000005</v>
      </c>
      <c r="P4770" s="9">
        <f>shipments[[#This Row],[Profit]]/shipments[[#This Row],[Sales Amount]]</f>
        <v>0.22894375857338822</v>
      </c>
    </row>
    <row r="4771" spans="1:16" x14ac:dyDescent="1">
      <c r="A4771" t="s">
        <v>4817</v>
      </c>
      <c r="B4771" t="s">
        <v>8053</v>
      </c>
      <c r="C4771" t="s">
        <v>8013</v>
      </c>
      <c r="D4771" t="s">
        <v>8035</v>
      </c>
      <c r="E4771" s="1">
        <v>45182</v>
      </c>
      <c r="F4771">
        <v>321.75</v>
      </c>
      <c r="G4771">
        <v>46</v>
      </c>
      <c r="H4771" t="s">
        <v>6</v>
      </c>
      <c r="I4771" t="str">
        <f>_xlfn.XLOOKUP(shipments[[#This Row],[SPID]],people[SPID],people[Sales_person],"NA",0)</f>
        <v>Dotty Strutley</v>
      </c>
      <c r="J4771">
        <f>YEAR(shipments[[#This Row],[Shipdate]])</f>
        <v>2023</v>
      </c>
      <c r="K4771">
        <f>MONTH(shipments[[#This Row],[Shipdate]])</f>
        <v>9</v>
      </c>
      <c r="L4771" t="str">
        <f>TEXT(shipments[[#This Row],[Shipdate]],"mmmm")</f>
        <v>September</v>
      </c>
      <c r="M4771">
        <f>_xlfn.XLOOKUP(shipments[[#This Row],[PID]],products[PID],products[Cost_per_box],"NA",0)</f>
        <v>3.85</v>
      </c>
      <c r="N4771">
        <f>shipments[[#This Row],[Boxes]]*shipments[[#This Row],[Cost Per Box]]</f>
        <v>177.1</v>
      </c>
      <c r="O4771">
        <f>shipments[[#This Row],[Sales Amount]]-shipments[[#This Row],[Total Cost]]</f>
        <v>144.65</v>
      </c>
      <c r="P4771" s="9">
        <f>shipments[[#This Row],[Profit]]/shipments[[#This Row],[Sales Amount]]</f>
        <v>0.44957264957264959</v>
      </c>
    </row>
    <row r="4772" spans="1:16" x14ac:dyDescent="1">
      <c r="A4772" t="s">
        <v>4818</v>
      </c>
      <c r="B4772" t="s">
        <v>8053</v>
      </c>
      <c r="C4772" t="s">
        <v>8013</v>
      </c>
      <c r="D4772" t="s">
        <v>8032</v>
      </c>
      <c r="E4772" s="1">
        <v>44932</v>
      </c>
      <c r="F4772">
        <v>1959.75</v>
      </c>
      <c r="G4772">
        <v>327</v>
      </c>
      <c r="H4772" t="s">
        <v>6</v>
      </c>
      <c r="I4772" t="str">
        <f>_xlfn.XLOOKUP(shipments[[#This Row],[SPID]],people[SPID],people[Sales_person],"NA",0)</f>
        <v>Dotty Strutley</v>
      </c>
      <c r="J4772">
        <f>YEAR(shipments[[#This Row],[Shipdate]])</f>
        <v>2023</v>
      </c>
      <c r="K4772">
        <f>MONTH(shipments[[#This Row],[Shipdate]])</f>
        <v>1</v>
      </c>
      <c r="L4772" t="str">
        <f>TEXT(shipments[[#This Row],[Shipdate]],"mmmm")</f>
        <v>January</v>
      </c>
      <c r="M4772">
        <f>_xlfn.XLOOKUP(shipments[[#This Row],[PID]],products[PID],products[Cost_per_box],"NA",0)</f>
        <v>3.85</v>
      </c>
      <c r="N4772">
        <f>shipments[[#This Row],[Boxes]]*shipments[[#This Row],[Cost Per Box]]</f>
        <v>1258.95</v>
      </c>
      <c r="O4772">
        <f>shipments[[#This Row],[Sales Amount]]-shipments[[#This Row],[Total Cost]]</f>
        <v>700.8</v>
      </c>
      <c r="P4772" s="9">
        <f>shipments[[#This Row],[Profit]]/shipments[[#This Row],[Sales Amount]]</f>
        <v>0.35759663222349786</v>
      </c>
    </row>
    <row r="4773" spans="1:16" x14ac:dyDescent="1">
      <c r="A4773" t="s">
        <v>4819</v>
      </c>
      <c r="B4773" t="s">
        <v>8053</v>
      </c>
      <c r="C4773" t="s">
        <v>8013</v>
      </c>
      <c r="D4773" t="s">
        <v>8033</v>
      </c>
      <c r="E4773" s="1">
        <v>45463</v>
      </c>
      <c r="F4773">
        <v>542.25</v>
      </c>
      <c r="G4773">
        <v>68</v>
      </c>
      <c r="H4773" t="s">
        <v>6</v>
      </c>
      <c r="I4773" t="str">
        <f>_xlfn.XLOOKUP(shipments[[#This Row],[SPID]],people[SPID],people[Sales_person],"NA",0)</f>
        <v>Dotty Strutley</v>
      </c>
      <c r="J4773">
        <f>YEAR(shipments[[#This Row],[Shipdate]])</f>
        <v>2024</v>
      </c>
      <c r="K4773">
        <f>MONTH(shipments[[#This Row],[Shipdate]])</f>
        <v>6</v>
      </c>
      <c r="L4773" t="str">
        <f>TEXT(shipments[[#This Row],[Shipdate]],"mmmm")</f>
        <v>June</v>
      </c>
      <c r="M4773">
        <f>_xlfn.XLOOKUP(shipments[[#This Row],[PID]],products[PID],products[Cost_per_box],"NA",0)</f>
        <v>3.85</v>
      </c>
      <c r="N4773">
        <f>shipments[[#This Row],[Boxes]]*shipments[[#This Row],[Cost Per Box]]</f>
        <v>261.8</v>
      </c>
      <c r="O4773">
        <f>shipments[[#This Row],[Sales Amount]]-shipments[[#This Row],[Total Cost]]</f>
        <v>280.45</v>
      </c>
      <c r="P4773" s="9">
        <f>shipments[[#This Row],[Profit]]/shipments[[#This Row],[Sales Amount]]</f>
        <v>0.51719686491470718</v>
      </c>
    </row>
    <row r="4774" spans="1:16" x14ac:dyDescent="1">
      <c r="A4774" t="s">
        <v>4820</v>
      </c>
      <c r="B4774" t="s">
        <v>8053</v>
      </c>
      <c r="C4774" t="s">
        <v>8013</v>
      </c>
      <c r="D4774" t="s">
        <v>8037</v>
      </c>
      <c r="E4774" s="1">
        <v>45070</v>
      </c>
      <c r="F4774">
        <v>3489.75</v>
      </c>
      <c r="G4774">
        <v>499</v>
      </c>
      <c r="H4774" t="s">
        <v>6</v>
      </c>
      <c r="I4774" t="str">
        <f>_xlfn.XLOOKUP(shipments[[#This Row],[SPID]],people[SPID],people[Sales_person],"NA",0)</f>
        <v>Dotty Strutley</v>
      </c>
      <c r="J4774">
        <f>YEAR(shipments[[#This Row],[Shipdate]])</f>
        <v>2023</v>
      </c>
      <c r="K4774">
        <f>MONTH(shipments[[#This Row],[Shipdate]])</f>
        <v>5</v>
      </c>
      <c r="L4774" t="str">
        <f>TEXT(shipments[[#This Row],[Shipdate]],"mmmm")</f>
        <v>May</v>
      </c>
      <c r="M4774">
        <f>_xlfn.XLOOKUP(shipments[[#This Row],[PID]],products[PID],products[Cost_per_box],"NA",0)</f>
        <v>3.85</v>
      </c>
      <c r="N4774">
        <f>shipments[[#This Row],[Boxes]]*shipments[[#This Row],[Cost Per Box]]</f>
        <v>1921.15</v>
      </c>
      <c r="O4774">
        <f>shipments[[#This Row],[Sales Amount]]-shipments[[#This Row],[Total Cost]]</f>
        <v>1568.6</v>
      </c>
      <c r="P4774" s="9">
        <f>shipments[[#This Row],[Profit]]/shipments[[#This Row],[Sales Amount]]</f>
        <v>0.44948778565799841</v>
      </c>
    </row>
    <row r="4775" spans="1:16" x14ac:dyDescent="1">
      <c r="A4775" t="s">
        <v>4821</v>
      </c>
      <c r="B4775" t="s">
        <v>8053</v>
      </c>
      <c r="C4775" t="s">
        <v>8014</v>
      </c>
      <c r="D4775" t="s">
        <v>8033</v>
      </c>
      <c r="E4775" s="1">
        <v>45111</v>
      </c>
      <c r="F4775">
        <v>7562.25</v>
      </c>
      <c r="G4775">
        <v>1513</v>
      </c>
      <c r="H4775" t="s">
        <v>6</v>
      </c>
      <c r="I4775" t="str">
        <f>_xlfn.XLOOKUP(shipments[[#This Row],[SPID]],people[SPID],people[Sales_person],"NA",0)</f>
        <v>Dotty Strutley</v>
      </c>
      <c r="J4775">
        <f>YEAR(shipments[[#This Row],[Shipdate]])</f>
        <v>2023</v>
      </c>
      <c r="K4775">
        <f>MONTH(shipments[[#This Row],[Shipdate]])</f>
        <v>7</v>
      </c>
      <c r="L4775" t="str">
        <f>TEXT(shipments[[#This Row],[Shipdate]],"mmmm")</f>
        <v>July</v>
      </c>
      <c r="M4775">
        <f>_xlfn.XLOOKUP(shipments[[#This Row],[PID]],products[PID],products[Cost_per_box],"NA",0)</f>
        <v>5.72</v>
      </c>
      <c r="N4775">
        <f>shipments[[#This Row],[Boxes]]*shipments[[#This Row],[Cost Per Box]]</f>
        <v>8654.3599999999988</v>
      </c>
      <c r="O4775">
        <f>shipments[[#This Row],[Sales Amount]]-shipments[[#This Row],[Total Cost]]</f>
        <v>-1092.1099999999988</v>
      </c>
      <c r="P4775" s="9">
        <f>shipments[[#This Row],[Profit]]/shipments[[#This Row],[Sales Amount]]</f>
        <v>-0.14441601375252058</v>
      </c>
    </row>
    <row r="4776" spans="1:16" x14ac:dyDescent="1">
      <c r="A4776" t="s">
        <v>4822</v>
      </c>
      <c r="B4776" t="s">
        <v>8053</v>
      </c>
      <c r="C4776" t="s">
        <v>8014</v>
      </c>
      <c r="D4776" t="s">
        <v>8032</v>
      </c>
      <c r="E4776" s="1">
        <v>45044</v>
      </c>
      <c r="F4776">
        <v>8381.25</v>
      </c>
      <c r="G4776">
        <v>1677</v>
      </c>
      <c r="H4776" t="s">
        <v>6</v>
      </c>
      <c r="I4776" t="str">
        <f>_xlfn.XLOOKUP(shipments[[#This Row],[SPID]],people[SPID],people[Sales_person],"NA",0)</f>
        <v>Dotty Strutley</v>
      </c>
      <c r="J4776">
        <f>YEAR(shipments[[#This Row],[Shipdate]])</f>
        <v>2023</v>
      </c>
      <c r="K4776">
        <f>MONTH(shipments[[#This Row],[Shipdate]])</f>
        <v>4</v>
      </c>
      <c r="L4776" t="str">
        <f>TEXT(shipments[[#This Row],[Shipdate]],"mmmm")</f>
        <v>April</v>
      </c>
      <c r="M4776">
        <f>_xlfn.XLOOKUP(shipments[[#This Row],[PID]],products[PID],products[Cost_per_box],"NA",0)</f>
        <v>5.72</v>
      </c>
      <c r="N4776">
        <f>shipments[[#This Row],[Boxes]]*shipments[[#This Row],[Cost Per Box]]</f>
        <v>9592.4399999999987</v>
      </c>
      <c r="O4776">
        <f>shipments[[#This Row],[Sales Amount]]-shipments[[#This Row],[Total Cost]]</f>
        <v>-1211.1899999999987</v>
      </c>
      <c r="P4776" s="9">
        <f>shipments[[#This Row],[Profit]]/shipments[[#This Row],[Sales Amount]]</f>
        <v>-0.14451185682326606</v>
      </c>
    </row>
    <row r="4777" spans="1:16" x14ac:dyDescent="1">
      <c r="A4777" t="s">
        <v>4823</v>
      </c>
      <c r="B4777" t="s">
        <v>8053</v>
      </c>
      <c r="C4777" t="s">
        <v>8014</v>
      </c>
      <c r="D4777" t="s">
        <v>8032</v>
      </c>
      <c r="E4777" s="1">
        <v>44946</v>
      </c>
      <c r="F4777">
        <v>7434</v>
      </c>
      <c r="G4777">
        <v>1487</v>
      </c>
      <c r="H4777" t="s">
        <v>6</v>
      </c>
      <c r="I4777" t="str">
        <f>_xlfn.XLOOKUP(shipments[[#This Row],[SPID]],people[SPID],people[Sales_person],"NA",0)</f>
        <v>Dotty Strutley</v>
      </c>
      <c r="J4777">
        <f>YEAR(shipments[[#This Row],[Shipdate]])</f>
        <v>2023</v>
      </c>
      <c r="K4777">
        <f>MONTH(shipments[[#This Row],[Shipdate]])</f>
        <v>1</v>
      </c>
      <c r="L4777" t="str">
        <f>TEXT(shipments[[#This Row],[Shipdate]],"mmmm")</f>
        <v>January</v>
      </c>
      <c r="M4777">
        <f>_xlfn.XLOOKUP(shipments[[#This Row],[PID]],products[PID],products[Cost_per_box],"NA",0)</f>
        <v>5.72</v>
      </c>
      <c r="N4777">
        <f>shipments[[#This Row],[Boxes]]*shipments[[#This Row],[Cost Per Box]]</f>
        <v>8505.64</v>
      </c>
      <c r="O4777">
        <f>shipments[[#This Row],[Sales Amount]]-shipments[[#This Row],[Total Cost]]</f>
        <v>-1071.6399999999994</v>
      </c>
      <c r="P4777" s="9">
        <f>shipments[[#This Row],[Profit]]/shipments[[#This Row],[Sales Amount]]</f>
        <v>-0.14415388754371797</v>
      </c>
    </row>
    <row r="4778" spans="1:16" x14ac:dyDescent="1">
      <c r="A4778" t="s">
        <v>4824</v>
      </c>
      <c r="B4778" t="s">
        <v>8053</v>
      </c>
      <c r="C4778" t="s">
        <v>8015</v>
      </c>
      <c r="D4778" t="s">
        <v>8033</v>
      </c>
      <c r="E4778" s="1">
        <v>45338</v>
      </c>
      <c r="F4778">
        <v>4788</v>
      </c>
      <c r="G4778">
        <v>200</v>
      </c>
      <c r="H4778" t="s">
        <v>6</v>
      </c>
      <c r="I4778" t="str">
        <f>_xlfn.XLOOKUP(shipments[[#This Row],[SPID]],people[SPID],people[Sales_person],"NA",0)</f>
        <v>Dotty Strutley</v>
      </c>
      <c r="J4778">
        <f>YEAR(shipments[[#This Row],[Shipdate]])</f>
        <v>2024</v>
      </c>
      <c r="K4778">
        <f>MONTH(shipments[[#This Row],[Shipdate]])</f>
        <v>2</v>
      </c>
      <c r="L4778" t="str">
        <f>TEXT(shipments[[#This Row],[Shipdate]],"mmmm")</f>
        <v>February</v>
      </c>
      <c r="M4778">
        <f>_xlfn.XLOOKUP(shipments[[#This Row],[PID]],products[PID],products[Cost_per_box],"NA",0)</f>
        <v>6.31</v>
      </c>
      <c r="N4778">
        <f>shipments[[#This Row],[Boxes]]*shipments[[#This Row],[Cost Per Box]]</f>
        <v>1262</v>
      </c>
      <c r="O4778">
        <f>shipments[[#This Row],[Sales Amount]]-shipments[[#This Row],[Total Cost]]</f>
        <v>3526</v>
      </c>
      <c r="P4778" s="9">
        <f>shipments[[#This Row],[Profit]]/shipments[[#This Row],[Sales Amount]]</f>
        <v>0.7364243943191312</v>
      </c>
    </row>
    <row r="4779" spans="1:16" x14ac:dyDescent="1">
      <c r="A4779" t="s">
        <v>4825</v>
      </c>
      <c r="B4779" t="s">
        <v>8053</v>
      </c>
      <c r="C4779" t="s">
        <v>8015</v>
      </c>
      <c r="D4779" t="s">
        <v>8034</v>
      </c>
      <c r="E4779" s="1">
        <v>45153</v>
      </c>
      <c r="F4779">
        <v>6572.25</v>
      </c>
      <c r="G4779">
        <v>244</v>
      </c>
      <c r="H4779" t="s">
        <v>6</v>
      </c>
      <c r="I4779" t="str">
        <f>_xlfn.XLOOKUP(shipments[[#This Row],[SPID]],people[SPID],people[Sales_person],"NA",0)</f>
        <v>Dotty Strutley</v>
      </c>
      <c r="J4779">
        <f>YEAR(shipments[[#This Row],[Shipdate]])</f>
        <v>2023</v>
      </c>
      <c r="K4779">
        <f>MONTH(shipments[[#This Row],[Shipdate]])</f>
        <v>8</v>
      </c>
      <c r="L4779" t="str">
        <f>TEXT(shipments[[#This Row],[Shipdate]],"mmmm")</f>
        <v>August</v>
      </c>
      <c r="M4779">
        <f>_xlfn.XLOOKUP(shipments[[#This Row],[PID]],products[PID],products[Cost_per_box],"NA",0)</f>
        <v>6.31</v>
      </c>
      <c r="N4779">
        <f>shipments[[#This Row],[Boxes]]*shipments[[#This Row],[Cost Per Box]]</f>
        <v>1539.6399999999999</v>
      </c>
      <c r="O4779">
        <f>shipments[[#This Row],[Sales Amount]]-shipments[[#This Row],[Total Cost]]</f>
        <v>5032.6100000000006</v>
      </c>
      <c r="P4779" s="9">
        <f>shipments[[#This Row],[Profit]]/shipments[[#This Row],[Sales Amount]]</f>
        <v>0.76573623949180269</v>
      </c>
    </row>
    <row r="4780" spans="1:16" x14ac:dyDescent="1">
      <c r="A4780" t="s">
        <v>4826</v>
      </c>
      <c r="B4780" t="s">
        <v>8053</v>
      </c>
      <c r="C4780" t="s">
        <v>8015</v>
      </c>
      <c r="D4780" t="s">
        <v>8037</v>
      </c>
      <c r="E4780" s="1">
        <v>45132</v>
      </c>
      <c r="F4780">
        <v>4857.75</v>
      </c>
      <c r="G4780">
        <v>180</v>
      </c>
      <c r="H4780" t="s">
        <v>6</v>
      </c>
      <c r="I4780" t="str">
        <f>_xlfn.XLOOKUP(shipments[[#This Row],[SPID]],people[SPID],people[Sales_person],"NA",0)</f>
        <v>Dotty Strutley</v>
      </c>
      <c r="J4780">
        <f>YEAR(shipments[[#This Row],[Shipdate]])</f>
        <v>2023</v>
      </c>
      <c r="K4780">
        <f>MONTH(shipments[[#This Row],[Shipdate]])</f>
        <v>7</v>
      </c>
      <c r="L4780" t="str">
        <f>TEXT(shipments[[#This Row],[Shipdate]],"mmmm")</f>
        <v>July</v>
      </c>
      <c r="M4780">
        <f>_xlfn.XLOOKUP(shipments[[#This Row],[PID]],products[PID],products[Cost_per_box],"NA",0)</f>
        <v>6.31</v>
      </c>
      <c r="N4780">
        <f>shipments[[#This Row],[Boxes]]*shipments[[#This Row],[Cost Per Box]]</f>
        <v>1135.8</v>
      </c>
      <c r="O4780">
        <f>shipments[[#This Row],[Sales Amount]]-shipments[[#This Row],[Total Cost]]</f>
        <v>3721.95</v>
      </c>
      <c r="P4780" s="9">
        <f>shipments[[#This Row],[Profit]]/shipments[[#This Row],[Sales Amount]]</f>
        <v>0.76618805002315882</v>
      </c>
    </row>
    <row r="4781" spans="1:16" x14ac:dyDescent="1">
      <c r="A4781" t="s">
        <v>4827</v>
      </c>
      <c r="B4781" t="s">
        <v>8053</v>
      </c>
      <c r="C4781" t="s">
        <v>8016</v>
      </c>
      <c r="D4781" t="s">
        <v>8034</v>
      </c>
      <c r="E4781" s="1">
        <v>44958</v>
      </c>
      <c r="F4781">
        <v>6525</v>
      </c>
      <c r="G4781">
        <v>234</v>
      </c>
      <c r="H4781" t="s">
        <v>6</v>
      </c>
      <c r="I4781" t="str">
        <f>_xlfn.XLOOKUP(shipments[[#This Row],[SPID]],people[SPID],people[Sales_person],"NA",0)</f>
        <v>Dotty Strutley</v>
      </c>
      <c r="J4781">
        <f>YEAR(shipments[[#This Row],[Shipdate]])</f>
        <v>2023</v>
      </c>
      <c r="K4781">
        <f>MONTH(shipments[[#This Row],[Shipdate]])</f>
        <v>2</v>
      </c>
      <c r="L4781" t="str">
        <f>TEXT(shipments[[#This Row],[Shipdate]],"mmmm")</f>
        <v>February</v>
      </c>
      <c r="M4781">
        <f>_xlfn.XLOOKUP(shipments[[#This Row],[PID]],products[PID],products[Cost_per_box],"NA",0)</f>
        <v>9.94</v>
      </c>
      <c r="N4781">
        <f>shipments[[#This Row],[Boxes]]*shipments[[#This Row],[Cost Per Box]]</f>
        <v>2325.96</v>
      </c>
      <c r="O4781">
        <f>shipments[[#This Row],[Sales Amount]]-shipments[[#This Row],[Total Cost]]</f>
        <v>4199.04</v>
      </c>
      <c r="P4781" s="9">
        <f>shipments[[#This Row],[Profit]]/shipments[[#This Row],[Sales Amount]]</f>
        <v>0.64353103448275861</v>
      </c>
    </row>
    <row r="4782" spans="1:16" x14ac:dyDescent="1">
      <c r="A4782" t="s">
        <v>4828</v>
      </c>
      <c r="B4782" t="s">
        <v>8053</v>
      </c>
      <c r="C4782" t="s">
        <v>8017</v>
      </c>
      <c r="D4782" t="s">
        <v>8035</v>
      </c>
      <c r="E4782" s="1">
        <v>45427</v>
      </c>
      <c r="F4782">
        <v>5854.5</v>
      </c>
      <c r="G4782">
        <v>326</v>
      </c>
      <c r="H4782" t="s">
        <v>39</v>
      </c>
      <c r="I4782" t="str">
        <f>_xlfn.XLOOKUP(shipments[[#This Row],[SPID]],people[SPID],people[Sales_person],"NA",0)</f>
        <v>Dotty Strutley</v>
      </c>
      <c r="J4782">
        <f>YEAR(shipments[[#This Row],[Shipdate]])</f>
        <v>2024</v>
      </c>
      <c r="K4782">
        <f>MONTH(shipments[[#This Row],[Shipdate]])</f>
        <v>5</v>
      </c>
      <c r="L4782" t="str">
        <f>TEXT(shipments[[#This Row],[Shipdate]],"mmmm")</f>
        <v>May</v>
      </c>
      <c r="M4782">
        <f>_xlfn.XLOOKUP(shipments[[#This Row],[PID]],products[PID],products[Cost_per_box],"NA",0)</f>
        <v>7.73</v>
      </c>
      <c r="N4782">
        <f>shipments[[#This Row],[Boxes]]*shipments[[#This Row],[Cost Per Box]]</f>
        <v>2519.98</v>
      </c>
      <c r="O4782">
        <f>shipments[[#This Row],[Sales Amount]]-shipments[[#This Row],[Total Cost]]</f>
        <v>3334.52</v>
      </c>
      <c r="P4782" s="9">
        <f>shipments[[#This Row],[Profit]]/shipments[[#This Row],[Sales Amount]]</f>
        <v>0.56956529165599112</v>
      </c>
    </row>
    <row r="4783" spans="1:16" x14ac:dyDescent="1">
      <c r="A4783" t="s">
        <v>4829</v>
      </c>
      <c r="B4783" t="s">
        <v>8053</v>
      </c>
      <c r="C4783" t="s">
        <v>8017</v>
      </c>
      <c r="D4783" t="s">
        <v>8037</v>
      </c>
      <c r="E4783" s="1">
        <v>45127</v>
      </c>
      <c r="F4783">
        <v>8874</v>
      </c>
      <c r="G4783">
        <v>468</v>
      </c>
      <c r="H4783" t="s">
        <v>6</v>
      </c>
      <c r="I4783" t="str">
        <f>_xlfn.XLOOKUP(shipments[[#This Row],[SPID]],people[SPID],people[Sales_person],"NA",0)</f>
        <v>Dotty Strutley</v>
      </c>
      <c r="J4783">
        <f>YEAR(shipments[[#This Row],[Shipdate]])</f>
        <v>2023</v>
      </c>
      <c r="K4783">
        <f>MONTH(shipments[[#This Row],[Shipdate]])</f>
        <v>7</v>
      </c>
      <c r="L4783" t="str">
        <f>TEXT(shipments[[#This Row],[Shipdate]],"mmmm")</f>
        <v>July</v>
      </c>
      <c r="M4783">
        <f>_xlfn.XLOOKUP(shipments[[#This Row],[PID]],products[PID],products[Cost_per_box],"NA",0)</f>
        <v>7.73</v>
      </c>
      <c r="N4783">
        <f>shipments[[#This Row],[Boxes]]*shipments[[#This Row],[Cost Per Box]]</f>
        <v>3617.6400000000003</v>
      </c>
      <c r="O4783">
        <f>shipments[[#This Row],[Sales Amount]]-shipments[[#This Row],[Total Cost]]</f>
        <v>5256.36</v>
      </c>
      <c r="P4783" s="9">
        <f>shipments[[#This Row],[Profit]]/shipments[[#This Row],[Sales Amount]]</f>
        <v>0.5923326572008113</v>
      </c>
    </row>
    <row r="4784" spans="1:16" x14ac:dyDescent="1">
      <c r="A4784" t="s">
        <v>4830</v>
      </c>
      <c r="B4784" t="s">
        <v>8053</v>
      </c>
      <c r="C4784" t="s">
        <v>8018</v>
      </c>
      <c r="D4784" t="s">
        <v>8036</v>
      </c>
      <c r="E4784" s="1">
        <v>45343</v>
      </c>
      <c r="F4784">
        <v>1064.25</v>
      </c>
      <c r="G4784">
        <v>51</v>
      </c>
      <c r="H4784" t="s">
        <v>6</v>
      </c>
      <c r="I4784" t="str">
        <f>_xlfn.XLOOKUP(shipments[[#This Row],[SPID]],people[SPID],people[Sales_person],"NA",0)</f>
        <v>Dotty Strutley</v>
      </c>
      <c r="J4784">
        <f>YEAR(shipments[[#This Row],[Shipdate]])</f>
        <v>2024</v>
      </c>
      <c r="K4784">
        <f>MONTH(shipments[[#This Row],[Shipdate]])</f>
        <v>2</v>
      </c>
      <c r="L4784" t="str">
        <f>TEXT(shipments[[#This Row],[Shipdate]],"mmmm")</f>
        <v>February</v>
      </c>
      <c r="M4784">
        <f>_xlfn.XLOOKUP(shipments[[#This Row],[PID]],products[PID],products[Cost_per_box],"NA",0)</f>
        <v>3.68</v>
      </c>
      <c r="N4784">
        <f>shipments[[#This Row],[Boxes]]*shipments[[#This Row],[Cost Per Box]]</f>
        <v>187.68</v>
      </c>
      <c r="O4784">
        <f>shipments[[#This Row],[Sales Amount]]-shipments[[#This Row],[Total Cost]]</f>
        <v>876.56999999999994</v>
      </c>
      <c r="P4784" s="9">
        <f>shipments[[#This Row],[Profit]]/shipments[[#This Row],[Sales Amount]]</f>
        <v>0.82365045806906267</v>
      </c>
    </row>
    <row r="4785" spans="1:16" x14ac:dyDescent="1">
      <c r="A4785" t="s">
        <v>4831</v>
      </c>
      <c r="B4785" t="s">
        <v>8053</v>
      </c>
      <c r="C4785" t="s">
        <v>8019</v>
      </c>
      <c r="D4785" t="s">
        <v>8034</v>
      </c>
      <c r="E4785" s="1">
        <v>45194</v>
      </c>
      <c r="F4785">
        <v>5553</v>
      </c>
      <c r="G4785">
        <v>371</v>
      </c>
      <c r="H4785" t="s">
        <v>6</v>
      </c>
      <c r="I4785" t="str">
        <f>_xlfn.XLOOKUP(shipments[[#This Row],[SPID]],people[SPID],people[Sales_person],"NA",0)</f>
        <v>Dotty Strutley</v>
      </c>
      <c r="J4785">
        <f>YEAR(shipments[[#This Row],[Shipdate]])</f>
        <v>2023</v>
      </c>
      <c r="K4785">
        <f>MONTH(shipments[[#This Row],[Shipdate]])</f>
        <v>9</v>
      </c>
      <c r="L4785" t="str">
        <f>TEXT(shipments[[#This Row],[Shipdate]],"mmmm")</f>
        <v>September</v>
      </c>
      <c r="M4785">
        <f>_xlfn.XLOOKUP(shipments[[#This Row],[PID]],products[PID],products[Cost_per_box],"NA",0)</f>
        <v>8.2200000000000006</v>
      </c>
      <c r="N4785">
        <f>shipments[[#This Row],[Boxes]]*shipments[[#This Row],[Cost Per Box]]</f>
        <v>3049.6200000000003</v>
      </c>
      <c r="O4785">
        <f>shipments[[#This Row],[Sales Amount]]-shipments[[#This Row],[Total Cost]]</f>
        <v>2503.3799999999997</v>
      </c>
      <c r="P4785" s="9">
        <f>shipments[[#This Row],[Profit]]/shipments[[#This Row],[Sales Amount]]</f>
        <v>0.45081577525661798</v>
      </c>
    </row>
    <row r="4786" spans="1:16" x14ac:dyDescent="1">
      <c r="A4786" t="s">
        <v>4832</v>
      </c>
      <c r="B4786" t="s">
        <v>8053</v>
      </c>
      <c r="C4786" t="s">
        <v>8019</v>
      </c>
      <c r="D4786" t="s">
        <v>8037</v>
      </c>
      <c r="E4786" s="1">
        <v>45559</v>
      </c>
      <c r="F4786">
        <v>7112.25</v>
      </c>
      <c r="G4786">
        <v>445</v>
      </c>
      <c r="H4786" t="s">
        <v>25</v>
      </c>
      <c r="I4786" t="str">
        <f>_xlfn.XLOOKUP(shipments[[#This Row],[SPID]],people[SPID],people[Sales_person],"NA",0)</f>
        <v>Dotty Strutley</v>
      </c>
      <c r="J4786">
        <f>YEAR(shipments[[#This Row],[Shipdate]])</f>
        <v>2024</v>
      </c>
      <c r="K4786">
        <f>MONTH(shipments[[#This Row],[Shipdate]])</f>
        <v>9</v>
      </c>
      <c r="L4786" t="str">
        <f>TEXT(shipments[[#This Row],[Shipdate]],"mmmm")</f>
        <v>September</v>
      </c>
      <c r="M4786">
        <f>_xlfn.XLOOKUP(shipments[[#This Row],[PID]],products[PID],products[Cost_per_box],"NA",0)</f>
        <v>8.2200000000000006</v>
      </c>
      <c r="N4786">
        <f>shipments[[#This Row],[Boxes]]*shipments[[#This Row],[Cost Per Box]]</f>
        <v>3657.9</v>
      </c>
      <c r="O4786">
        <f>shipments[[#This Row],[Sales Amount]]-shipments[[#This Row],[Total Cost]]</f>
        <v>3454.35</v>
      </c>
      <c r="P4786" s="9">
        <f>shipments[[#This Row],[Profit]]/shipments[[#This Row],[Sales Amount]]</f>
        <v>0.48569018243171991</v>
      </c>
    </row>
    <row r="4787" spans="1:16" x14ac:dyDescent="1">
      <c r="A4787" t="s">
        <v>4833</v>
      </c>
      <c r="B4787" t="s">
        <v>8053</v>
      </c>
      <c r="C4787" t="s">
        <v>8019</v>
      </c>
      <c r="D4787" t="s">
        <v>8032</v>
      </c>
      <c r="E4787" s="1">
        <v>45075</v>
      </c>
      <c r="F4787">
        <v>414</v>
      </c>
      <c r="G4787">
        <v>32</v>
      </c>
      <c r="H4787" t="s">
        <v>6</v>
      </c>
      <c r="I4787" t="str">
        <f>_xlfn.XLOOKUP(shipments[[#This Row],[SPID]],people[SPID],people[Sales_person],"NA",0)</f>
        <v>Dotty Strutley</v>
      </c>
      <c r="J4787">
        <f>YEAR(shipments[[#This Row],[Shipdate]])</f>
        <v>2023</v>
      </c>
      <c r="K4787">
        <f>MONTH(shipments[[#This Row],[Shipdate]])</f>
        <v>5</v>
      </c>
      <c r="L4787" t="str">
        <f>TEXT(shipments[[#This Row],[Shipdate]],"mmmm")</f>
        <v>May</v>
      </c>
      <c r="M4787">
        <f>_xlfn.XLOOKUP(shipments[[#This Row],[PID]],products[PID],products[Cost_per_box],"NA",0)</f>
        <v>8.2200000000000006</v>
      </c>
      <c r="N4787">
        <f>shipments[[#This Row],[Boxes]]*shipments[[#This Row],[Cost Per Box]]</f>
        <v>263.04000000000002</v>
      </c>
      <c r="O4787">
        <f>shipments[[#This Row],[Sales Amount]]-shipments[[#This Row],[Total Cost]]</f>
        <v>150.95999999999998</v>
      </c>
      <c r="P4787" s="9">
        <f>shipments[[#This Row],[Profit]]/shipments[[#This Row],[Sales Amount]]</f>
        <v>0.36463768115942025</v>
      </c>
    </row>
    <row r="4788" spans="1:16" x14ac:dyDescent="1">
      <c r="A4788" t="s">
        <v>4834</v>
      </c>
      <c r="B4788" t="s">
        <v>8053</v>
      </c>
      <c r="C4788" t="s">
        <v>8019</v>
      </c>
      <c r="D4788" t="s">
        <v>8037</v>
      </c>
      <c r="E4788" s="1">
        <v>45181</v>
      </c>
      <c r="F4788">
        <v>7299</v>
      </c>
      <c r="G4788">
        <v>487</v>
      </c>
      <c r="H4788" t="s">
        <v>6</v>
      </c>
      <c r="I4788" t="str">
        <f>_xlfn.XLOOKUP(shipments[[#This Row],[SPID]],people[SPID],people[Sales_person],"NA",0)</f>
        <v>Dotty Strutley</v>
      </c>
      <c r="J4788">
        <f>YEAR(shipments[[#This Row],[Shipdate]])</f>
        <v>2023</v>
      </c>
      <c r="K4788">
        <f>MONTH(shipments[[#This Row],[Shipdate]])</f>
        <v>9</v>
      </c>
      <c r="L4788" t="str">
        <f>TEXT(shipments[[#This Row],[Shipdate]],"mmmm")</f>
        <v>September</v>
      </c>
      <c r="M4788">
        <f>_xlfn.XLOOKUP(shipments[[#This Row],[PID]],products[PID],products[Cost_per_box],"NA",0)</f>
        <v>8.2200000000000006</v>
      </c>
      <c r="N4788">
        <f>shipments[[#This Row],[Boxes]]*shipments[[#This Row],[Cost Per Box]]</f>
        <v>4003.1400000000003</v>
      </c>
      <c r="O4788">
        <f>shipments[[#This Row],[Sales Amount]]-shipments[[#This Row],[Total Cost]]</f>
        <v>3295.8599999999997</v>
      </c>
      <c r="P4788" s="9">
        <f>shipments[[#This Row],[Profit]]/shipments[[#This Row],[Sales Amount]]</f>
        <v>0.45154952733251125</v>
      </c>
    </row>
    <row r="4789" spans="1:16" x14ac:dyDescent="1">
      <c r="A4789" t="s">
        <v>4835</v>
      </c>
      <c r="B4789" t="s">
        <v>8053</v>
      </c>
      <c r="C4789" t="s">
        <v>8019</v>
      </c>
      <c r="D4789" t="s">
        <v>8034</v>
      </c>
      <c r="E4789" s="1">
        <v>45483</v>
      </c>
      <c r="F4789">
        <v>3991.5</v>
      </c>
      <c r="G4789">
        <v>333</v>
      </c>
      <c r="H4789" t="s">
        <v>17</v>
      </c>
      <c r="I4789" t="str">
        <f>_xlfn.XLOOKUP(shipments[[#This Row],[SPID]],people[SPID],people[Sales_person],"NA",0)</f>
        <v>Dotty Strutley</v>
      </c>
      <c r="J4789">
        <f>YEAR(shipments[[#This Row],[Shipdate]])</f>
        <v>2024</v>
      </c>
      <c r="K4789">
        <f>MONTH(shipments[[#This Row],[Shipdate]])</f>
        <v>7</v>
      </c>
      <c r="L4789" t="str">
        <f>TEXT(shipments[[#This Row],[Shipdate]],"mmmm")</f>
        <v>July</v>
      </c>
      <c r="M4789">
        <f>_xlfn.XLOOKUP(shipments[[#This Row],[PID]],products[PID],products[Cost_per_box],"NA",0)</f>
        <v>8.2200000000000006</v>
      </c>
      <c r="N4789">
        <f>shipments[[#This Row],[Boxes]]*shipments[[#This Row],[Cost Per Box]]</f>
        <v>2737.26</v>
      </c>
      <c r="O4789">
        <f>shipments[[#This Row],[Sales Amount]]-shipments[[#This Row],[Total Cost]]</f>
        <v>1254.2399999999998</v>
      </c>
      <c r="P4789" s="9">
        <f>shipments[[#This Row],[Profit]]/shipments[[#This Row],[Sales Amount]]</f>
        <v>0.31422773393461101</v>
      </c>
    </row>
    <row r="4790" spans="1:16" x14ac:dyDescent="1">
      <c r="A4790" t="s">
        <v>4836</v>
      </c>
      <c r="B4790" t="s">
        <v>8053</v>
      </c>
      <c r="C4790" t="s">
        <v>8019</v>
      </c>
      <c r="D4790" t="s">
        <v>8036</v>
      </c>
      <c r="E4790" s="1">
        <v>45548</v>
      </c>
      <c r="F4790">
        <v>546.75</v>
      </c>
      <c r="G4790">
        <v>46</v>
      </c>
      <c r="H4790" t="s">
        <v>25</v>
      </c>
      <c r="I4790" t="str">
        <f>_xlfn.XLOOKUP(shipments[[#This Row],[SPID]],people[SPID],people[Sales_person],"NA",0)</f>
        <v>Dotty Strutley</v>
      </c>
      <c r="J4790">
        <f>YEAR(shipments[[#This Row],[Shipdate]])</f>
        <v>2024</v>
      </c>
      <c r="K4790">
        <f>MONTH(shipments[[#This Row],[Shipdate]])</f>
        <v>9</v>
      </c>
      <c r="L4790" t="str">
        <f>TEXT(shipments[[#This Row],[Shipdate]],"mmmm")</f>
        <v>September</v>
      </c>
      <c r="M4790">
        <f>_xlfn.XLOOKUP(shipments[[#This Row],[PID]],products[PID],products[Cost_per_box],"NA",0)</f>
        <v>8.2200000000000006</v>
      </c>
      <c r="N4790">
        <f>shipments[[#This Row],[Boxes]]*shipments[[#This Row],[Cost Per Box]]</f>
        <v>378.12</v>
      </c>
      <c r="O4790">
        <f>shipments[[#This Row],[Sales Amount]]-shipments[[#This Row],[Total Cost]]</f>
        <v>168.63</v>
      </c>
      <c r="P4790" s="9">
        <f>shipments[[#This Row],[Profit]]/shipments[[#This Row],[Sales Amount]]</f>
        <v>0.30842249657064469</v>
      </c>
    </row>
    <row r="4791" spans="1:16" x14ac:dyDescent="1">
      <c r="A4791" t="s">
        <v>4837</v>
      </c>
      <c r="B4791" t="s">
        <v>8053</v>
      </c>
      <c r="C4791" t="s">
        <v>8020</v>
      </c>
      <c r="D4791" t="s">
        <v>8032</v>
      </c>
      <c r="E4791" s="1">
        <v>45117</v>
      </c>
      <c r="F4791">
        <v>8712</v>
      </c>
      <c r="G4791">
        <v>484</v>
      </c>
      <c r="H4791" t="s">
        <v>6</v>
      </c>
      <c r="I4791" t="str">
        <f>_xlfn.XLOOKUP(shipments[[#This Row],[SPID]],people[SPID],people[Sales_person],"NA",0)</f>
        <v>Dotty Strutley</v>
      </c>
      <c r="J4791">
        <f>YEAR(shipments[[#This Row],[Shipdate]])</f>
        <v>2023</v>
      </c>
      <c r="K4791">
        <f>MONTH(shipments[[#This Row],[Shipdate]])</f>
        <v>7</v>
      </c>
      <c r="L4791" t="str">
        <f>TEXT(shipments[[#This Row],[Shipdate]],"mmmm")</f>
        <v>July</v>
      </c>
      <c r="M4791">
        <f>_xlfn.XLOOKUP(shipments[[#This Row],[PID]],products[PID],products[Cost_per_box],"NA",0)</f>
        <v>10.23</v>
      </c>
      <c r="N4791">
        <f>shipments[[#This Row],[Boxes]]*shipments[[#This Row],[Cost Per Box]]</f>
        <v>4951.3200000000006</v>
      </c>
      <c r="O4791">
        <f>shipments[[#This Row],[Sales Amount]]-shipments[[#This Row],[Total Cost]]</f>
        <v>3760.6799999999994</v>
      </c>
      <c r="P4791" s="9">
        <f>shipments[[#This Row],[Profit]]/shipments[[#This Row],[Sales Amount]]</f>
        <v>0.43166666666666659</v>
      </c>
    </row>
    <row r="4792" spans="1:16" x14ac:dyDescent="1">
      <c r="A4792" t="s">
        <v>4838</v>
      </c>
      <c r="B4792" t="s">
        <v>8053</v>
      </c>
      <c r="C4792" t="s">
        <v>8020</v>
      </c>
      <c r="D4792" t="s">
        <v>8033</v>
      </c>
      <c r="E4792" s="1">
        <v>45257</v>
      </c>
      <c r="F4792">
        <v>6090.75</v>
      </c>
      <c r="G4792">
        <v>291</v>
      </c>
      <c r="H4792" t="s">
        <v>6</v>
      </c>
      <c r="I4792" t="str">
        <f>_xlfn.XLOOKUP(shipments[[#This Row],[SPID]],people[SPID],people[Sales_person],"NA",0)</f>
        <v>Dotty Strutley</v>
      </c>
      <c r="J4792">
        <f>YEAR(shipments[[#This Row],[Shipdate]])</f>
        <v>2023</v>
      </c>
      <c r="K4792">
        <f>MONTH(shipments[[#This Row],[Shipdate]])</f>
        <v>11</v>
      </c>
      <c r="L4792" t="str">
        <f>TEXT(shipments[[#This Row],[Shipdate]],"mmmm")</f>
        <v>November</v>
      </c>
      <c r="M4792">
        <f>_xlfn.XLOOKUP(shipments[[#This Row],[PID]],products[PID],products[Cost_per_box],"NA",0)</f>
        <v>10.23</v>
      </c>
      <c r="N4792">
        <f>shipments[[#This Row],[Boxes]]*shipments[[#This Row],[Cost Per Box]]</f>
        <v>2976.9300000000003</v>
      </c>
      <c r="O4792">
        <f>shipments[[#This Row],[Sales Amount]]-shipments[[#This Row],[Total Cost]]</f>
        <v>3113.8199999999997</v>
      </c>
      <c r="P4792" s="9">
        <f>shipments[[#This Row],[Profit]]/shipments[[#This Row],[Sales Amount]]</f>
        <v>0.51123753232360547</v>
      </c>
    </row>
    <row r="4793" spans="1:16" x14ac:dyDescent="1">
      <c r="A4793" t="s">
        <v>4839</v>
      </c>
      <c r="B4793" t="s">
        <v>8053</v>
      </c>
      <c r="C4793" t="s">
        <v>8020</v>
      </c>
      <c r="D4793" t="s">
        <v>8036</v>
      </c>
      <c r="E4793" s="1">
        <v>45481</v>
      </c>
      <c r="F4793">
        <v>5199.75</v>
      </c>
      <c r="G4793">
        <v>248</v>
      </c>
      <c r="H4793" t="s">
        <v>17</v>
      </c>
      <c r="I4793" t="str">
        <f>_xlfn.XLOOKUP(shipments[[#This Row],[SPID]],people[SPID],people[Sales_person],"NA",0)</f>
        <v>Dotty Strutley</v>
      </c>
      <c r="J4793">
        <f>YEAR(shipments[[#This Row],[Shipdate]])</f>
        <v>2024</v>
      </c>
      <c r="K4793">
        <f>MONTH(shipments[[#This Row],[Shipdate]])</f>
        <v>7</v>
      </c>
      <c r="L4793" t="str">
        <f>TEXT(shipments[[#This Row],[Shipdate]],"mmmm")</f>
        <v>July</v>
      </c>
      <c r="M4793">
        <f>_xlfn.XLOOKUP(shipments[[#This Row],[PID]],products[PID],products[Cost_per_box],"NA",0)</f>
        <v>10.23</v>
      </c>
      <c r="N4793">
        <f>shipments[[#This Row],[Boxes]]*shipments[[#This Row],[Cost Per Box]]</f>
        <v>2537.04</v>
      </c>
      <c r="O4793">
        <f>shipments[[#This Row],[Sales Amount]]-shipments[[#This Row],[Total Cost]]</f>
        <v>2662.71</v>
      </c>
      <c r="P4793" s="9">
        <f>shipments[[#This Row],[Profit]]/shipments[[#This Row],[Sales Amount]]</f>
        <v>0.51208423481898169</v>
      </c>
    </row>
    <row r="4794" spans="1:16" x14ac:dyDescent="1">
      <c r="A4794" t="s">
        <v>4840</v>
      </c>
      <c r="B4794" t="s">
        <v>8053</v>
      </c>
      <c r="C4794" t="s">
        <v>8021</v>
      </c>
      <c r="D4794" t="s">
        <v>8033</v>
      </c>
      <c r="E4794" s="1">
        <v>45532</v>
      </c>
      <c r="F4794">
        <v>3307.5</v>
      </c>
      <c r="G4794">
        <v>221</v>
      </c>
      <c r="H4794" t="s">
        <v>17</v>
      </c>
      <c r="I4794" t="str">
        <f>_xlfn.XLOOKUP(shipments[[#This Row],[SPID]],people[SPID],people[Sales_person],"NA",0)</f>
        <v>Dotty Strutley</v>
      </c>
      <c r="J4794">
        <f>YEAR(shipments[[#This Row],[Shipdate]])</f>
        <v>2024</v>
      </c>
      <c r="K4794">
        <f>MONTH(shipments[[#This Row],[Shipdate]])</f>
        <v>8</v>
      </c>
      <c r="L4794" t="str">
        <f>TEXT(shipments[[#This Row],[Shipdate]],"mmmm")</f>
        <v>August</v>
      </c>
      <c r="M4794">
        <f>_xlfn.XLOOKUP(shipments[[#This Row],[PID]],products[PID],products[Cost_per_box],"NA",0)</f>
        <v>4.74</v>
      </c>
      <c r="N4794">
        <f>shipments[[#This Row],[Boxes]]*shipments[[#This Row],[Cost Per Box]]</f>
        <v>1047.54</v>
      </c>
      <c r="O4794">
        <f>shipments[[#This Row],[Sales Amount]]-shipments[[#This Row],[Total Cost]]</f>
        <v>2259.96</v>
      </c>
      <c r="P4794" s="9">
        <f>shipments[[#This Row],[Profit]]/shipments[[#This Row],[Sales Amount]]</f>
        <v>0.68328344671201813</v>
      </c>
    </row>
    <row r="4795" spans="1:16" x14ac:dyDescent="1">
      <c r="A4795" t="s">
        <v>4841</v>
      </c>
      <c r="B4795" t="s">
        <v>8053</v>
      </c>
      <c r="C4795" t="s">
        <v>8021</v>
      </c>
      <c r="D4795" t="s">
        <v>8037</v>
      </c>
      <c r="E4795" s="1">
        <v>45397</v>
      </c>
      <c r="F4795">
        <v>9733.5</v>
      </c>
      <c r="G4795">
        <v>696</v>
      </c>
      <c r="H4795" t="s">
        <v>6</v>
      </c>
      <c r="I4795" t="str">
        <f>_xlfn.XLOOKUP(shipments[[#This Row],[SPID]],people[SPID],people[Sales_person],"NA",0)</f>
        <v>Dotty Strutley</v>
      </c>
      <c r="J4795">
        <f>YEAR(shipments[[#This Row],[Shipdate]])</f>
        <v>2024</v>
      </c>
      <c r="K4795">
        <f>MONTH(shipments[[#This Row],[Shipdate]])</f>
        <v>4</v>
      </c>
      <c r="L4795" t="str">
        <f>TEXT(shipments[[#This Row],[Shipdate]],"mmmm")</f>
        <v>April</v>
      </c>
      <c r="M4795">
        <f>_xlfn.XLOOKUP(shipments[[#This Row],[PID]],products[PID],products[Cost_per_box],"NA",0)</f>
        <v>4.74</v>
      </c>
      <c r="N4795">
        <f>shipments[[#This Row],[Boxes]]*shipments[[#This Row],[Cost Per Box]]</f>
        <v>3299.04</v>
      </c>
      <c r="O4795">
        <f>shipments[[#This Row],[Sales Amount]]-shipments[[#This Row],[Total Cost]]</f>
        <v>6434.46</v>
      </c>
      <c r="P4795" s="9">
        <f>shipments[[#This Row],[Profit]]/shipments[[#This Row],[Sales Amount]]</f>
        <v>0.66106333795654182</v>
      </c>
    </row>
    <row r="4796" spans="1:16" x14ac:dyDescent="1">
      <c r="A4796" t="s">
        <v>4842</v>
      </c>
      <c r="B4796" t="s">
        <v>8053</v>
      </c>
      <c r="C4796" t="s">
        <v>8022</v>
      </c>
      <c r="D4796" t="s">
        <v>8033</v>
      </c>
      <c r="E4796" s="1">
        <v>45303</v>
      </c>
      <c r="F4796">
        <v>679.5</v>
      </c>
      <c r="G4796">
        <v>68</v>
      </c>
      <c r="H4796" t="s">
        <v>6</v>
      </c>
      <c r="I4796" t="str">
        <f>_xlfn.XLOOKUP(shipments[[#This Row],[SPID]],people[SPID],people[Sales_person],"NA",0)</f>
        <v>Dotty Strutley</v>
      </c>
      <c r="J4796">
        <f>YEAR(shipments[[#This Row],[Shipdate]])</f>
        <v>2024</v>
      </c>
      <c r="K4796">
        <f>MONTH(shipments[[#This Row],[Shipdate]])</f>
        <v>1</v>
      </c>
      <c r="L4796" t="str">
        <f>TEXT(shipments[[#This Row],[Shipdate]],"mmmm")</f>
        <v>January</v>
      </c>
      <c r="M4796">
        <f>_xlfn.XLOOKUP(shipments[[#This Row],[PID]],products[PID],products[Cost_per_box],"NA",0)</f>
        <v>10.51</v>
      </c>
      <c r="N4796">
        <f>shipments[[#This Row],[Boxes]]*shipments[[#This Row],[Cost Per Box]]</f>
        <v>714.68</v>
      </c>
      <c r="O4796">
        <f>shipments[[#This Row],[Sales Amount]]-shipments[[#This Row],[Total Cost]]</f>
        <v>-35.17999999999995</v>
      </c>
      <c r="P4796" s="9">
        <f>shipments[[#This Row],[Profit]]/shipments[[#This Row],[Sales Amount]]</f>
        <v>-5.1773362766740175E-2</v>
      </c>
    </row>
    <row r="4797" spans="1:16" x14ac:dyDescent="1">
      <c r="A4797" t="s">
        <v>4843</v>
      </c>
      <c r="B4797" t="s">
        <v>8053</v>
      </c>
      <c r="C4797" t="s">
        <v>8022</v>
      </c>
      <c r="D4797" t="s">
        <v>8037</v>
      </c>
      <c r="E4797" s="1">
        <v>45478</v>
      </c>
      <c r="F4797">
        <v>9162</v>
      </c>
      <c r="G4797">
        <v>1527</v>
      </c>
      <c r="H4797" t="s">
        <v>17</v>
      </c>
      <c r="I4797" t="str">
        <f>_xlfn.XLOOKUP(shipments[[#This Row],[SPID]],people[SPID],people[Sales_person],"NA",0)</f>
        <v>Dotty Strutley</v>
      </c>
      <c r="J4797">
        <f>YEAR(shipments[[#This Row],[Shipdate]])</f>
        <v>2024</v>
      </c>
      <c r="K4797">
        <f>MONTH(shipments[[#This Row],[Shipdate]])</f>
        <v>7</v>
      </c>
      <c r="L4797" t="str">
        <f>TEXT(shipments[[#This Row],[Shipdate]],"mmmm")</f>
        <v>July</v>
      </c>
      <c r="M4797">
        <f>_xlfn.XLOOKUP(shipments[[#This Row],[PID]],products[PID],products[Cost_per_box],"NA",0)</f>
        <v>10.51</v>
      </c>
      <c r="N4797">
        <f>shipments[[#This Row],[Boxes]]*shipments[[#This Row],[Cost Per Box]]</f>
        <v>16048.77</v>
      </c>
      <c r="O4797">
        <f>shipments[[#This Row],[Sales Amount]]-shipments[[#This Row],[Total Cost]]</f>
        <v>-6886.77</v>
      </c>
      <c r="P4797" s="9">
        <f>shipments[[#This Row],[Profit]]/shipments[[#This Row],[Sales Amount]]</f>
        <v>-0.75166666666666671</v>
      </c>
    </row>
    <row r="4798" spans="1:16" x14ac:dyDescent="1">
      <c r="A4798" t="s">
        <v>4844</v>
      </c>
      <c r="B4798" t="s">
        <v>8053</v>
      </c>
      <c r="C4798" t="s">
        <v>8022</v>
      </c>
      <c r="D4798" t="s">
        <v>8037</v>
      </c>
      <c r="E4798" s="1">
        <v>45502</v>
      </c>
      <c r="F4798">
        <v>7623</v>
      </c>
      <c r="G4798">
        <v>1089</v>
      </c>
      <c r="H4798" t="s">
        <v>17</v>
      </c>
      <c r="I4798" t="str">
        <f>_xlfn.XLOOKUP(shipments[[#This Row],[SPID]],people[SPID],people[Sales_person],"NA",0)</f>
        <v>Dotty Strutley</v>
      </c>
      <c r="J4798">
        <f>YEAR(shipments[[#This Row],[Shipdate]])</f>
        <v>2024</v>
      </c>
      <c r="K4798">
        <f>MONTH(shipments[[#This Row],[Shipdate]])</f>
        <v>7</v>
      </c>
      <c r="L4798" t="str">
        <f>TEXT(shipments[[#This Row],[Shipdate]],"mmmm")</f>
        <v>July</v>
      </c>
      <c r="M4798">
        <f>_xlfn.XLOOKUP(shipments[[#This Row],[PID]],products[PID],products[Cost_per_box],"NA",0)</f>
        <v>10.51</v>
      </c>
      <c r="N4798">
        <f>shipments[[#This Row],[Boxes]]*shipments[[#This Row],[Cost Per Box]]</f>
        <v>11445.39</v>
      </c>
      <c r="O4798">
        <f>shipments[[#This Row],[Sales Amount]]-shipments[[#This Row],[Total Cost]]</f>
        <v>-3822.3899999999994</v>
      </c>
      <c r="P4798" s="9">
        <f>shipments[[#This Row],[Profit]]/shipments[[#This Row],[Sales Amount]]</f>
        <v>-0.50142857142857133</v>
      </c>
    </row>
    <row r="4799" spans="1:16" x14ac:dyDescent="1">
      <c r="A4799" t="s">
        <v>4845</v>
      </c>
      <c r="B4799" t="s">
        <v>8053</v>
      </c>
      <c r="C4799" t="s">
        <v>8023</v>
      </c>
      <c r="D4799" t="s">
        <v>8032</v>
      </c>
      <c r="E4799" s="1">
        <v>45523</v>
      </c>
      <c r="F4799">
        <v>5366.25</v>
      </c>
      <c r="G4799">
        <v>358</v>
      </c>
      <c r="H4799" t="s">
        <v>39</v>
      </c>
      <c r="I4799" t="str">
        <f>_xlfn.XLOOKUP(shipments[[#This Row],[SPID]],people[SPID],people[Sales_person],"NA",0)</f>
        <v>Dotty Strutley</v>
      </c>
      <c r="J4799">
        <f>YEAR(shipments[[#This Row],[Shipdate]])</f>
        <v>2024</v>
      </c>
      <c r="K4799">
        <f>MONTH(shipments[[#This Row],[Shipdate]])</f>
        <v>8</v>
      </c>
      <c r="L4799" t="str">
        <f>TEXT(shipments[[#This Row],[Shipdate]],"mmmm")</f>
        <v>August</v>
      </c>
      <c r="M4799">
        <f>_xlfn.XLOOKUP(shipments[[#This Row],[PID]],products[PID],products[Cost_per_box],"NA",0)</f>
        <v>6.43</v>
      </c>
      <c r="N4799">
        <f>shipments[[#This Row],[Boxes]]*shipments[[#This Row],[Cost Per Box]]</f>
        <v>2301.94</v>
      </c>
      <c r="O4799">
        <f>shipments[[#This Row],[Sales Amount]]-shipments[[#This Row],[Total Cost]]</f>
        <v>3064.31</v>
      </c>
      <c r="P4799" s="9">
        <f>shipments[[#This Row],[Profit]]/shipments[[#This Row],[Sales Amount]]</f>
        <v>0.57103377591427906</v>
      </c>
    </row>
    <row r="4800" spans="1:16" x14ac:dyDescent="1">
      <c r="A4800" t="s">
        <v>4846</v>
      </c>
      <c r="B4800" t="s">
        <v>8053</v>
      </c>
      <c r="C4800" t="s">
        <v>8023</v>
      </c>
      <c r="D4800" t="s">
        <v>8032</v>
      </c>
      <c r="E4800" s="1">
        <v>45166</v>
      </c>
      <c r="F4800">
        <v>6855.75</v>
      </c>
      <c r="G4800">
        <v>458</v>
      </c>
      <c r="H4800" t="s">
        <v>6</v>
      </c>
      <c r="I4800" t="str">
        <f>_xlfn.XLOOKUP(shipments[[#This Row],[SPID]],people[SPID],people[Sales_person],"NA",0)</f>
        <v>Dotty Strutley</v>
      </c>
      <c r="J4800">
        <f>YEAR(shipments[[#This Row],[Shipdate]])</f>
        <v>2023</v>
      </c>
      <c r="K4800">
        <f>MONTH(shipments[[#This Row],[Shipdate]])</f>
        <v>8</v>
      </c>
      <c r="L4800" t="str">
        <f>TEXT(shipments[[#This Row],[Shipdate]],"mmmm")</f>
        <v>August</v>
      </c>
      <c r="M4800">
        <f>_xlfn.XLOOKUP(shipments[[#This Row],[PID]],products[PID],products[Cost_per_box],"NA",0)</f>
        <v>6.43</v>
      </c>
      <c r="N4800">
        <f>shipments[[#This Row],[Boxes]]*shipments[[#This Row],[Cost Per Box]]</f>
        <v>2944.94</v>
      </c>
      <c r="O4800">
        <f>shipments[[#This Row],[Sales Amount]]-shipments[[#This Row],[Total Cost]]</f>
        <v>3910.81</v>
      </c>
      <c r="P4800" s="9">
        <f>shipments[[#This Row],[Profit]]/shipments[[#This Row],[Sales Amount]]</f>
        <v>0.57044232943149908</v>
      </c>
    </row>
    <row r="4801" spans="1:16" x14ac:dyDescent="1">
      <c r="A4801" t="s">
        <v>4847</v>
      </c>
      <c r="B4801" t="s">
        <v>8053</v>
      </c>
      <c r="C4801" t="s">
        <v>8024</v>
      </c>
      <c r="D4801" t="s">
        <v>8036</v>
      </c>
      <c r="E4801" s="1">
        <v>45169</v>
      </c>
      <c r="F4801">
        <v>222.75</v>
      </c>
      <c r="G4801">
        <v>11</v>
      </c>
      <c r="H4801" t="s">
        <v>6</v>
      </c>
      <c r="I4801" t="str">
        <f>_xlfn.XLOOKUP(shipments[[#This Row],[SPID]],people[SPID],people[Sales_person],"NA",0)</f>
        <v>Dotty Strutley</v>
      </c>
      <c r="J4801">
        <f>YEAR(shipments[[#This Row],[Shipdate]])</f>
        <v>2023</v>
      </c>
      <c r="K4801">
        <f>MONTH(shipments[[#This Row],[Shipdate]])</f>
        <v>8</v>
      </c>
      <c r="L4801" t="str">
        <f>TEXT(shipments[[#This Row],[Shipdate]],"mmmm")</f>
        <v>August</v>
      </c>
      <c r="M4801">
        <f>_xlfn.XLOOKUP(shipments[[#This Row],[PID]],products[PID],products[Cost_per_box],"NA",0)</f>
        <v>12.41</v>
      </c>
      <c r="N4801">
        <f>shipments[[#This Row],[Boxes]]*shipments[[#This Row],[Cost Per Box]]</f>
        <v>136.51</v>
      </c>
      <c r="O4801">
        <f>shipments[[#This Row],[Sales Amount]]-shipments[[#This Row],[Total Cost]]</f>
        <v>86.240000000000009</v>
      </c>
      <c r="P4801" s="9">
        <f>shipments[[#This Row],[Profit]]/shipments[[#This Row],[Sales Amount]]</f>
        <v>0.38716049382716056</v>
      </c>
    </row>
    <row r="4802" spans="1:16" x14ac:dyDescent="1">
      <c r="A4802" t="s">
        <v>4848</v>
      </c>
      <c r="B4802" t="s">
        <v>8053</v>
      </c>
      <c r="C4802" t="s">
        <v>8025</v>
      </c>
      <c r="D4802" t="s">
        <v>8037</v>
      </c>
      <c r="E4802" s="1">
        <v>45343</v>
      </c>
      <c r="F4802">
        <v>5152.5</v>
      </c>
      <c r="G4802">
        <v>344</v>
      </c>
      <c r="H4802" t="s">
        <v>6</v>
      </c>
      <c r="I4802" t="str">
        <f>_xlfn.XLOOKUP(shipments[[#This Row],[SPID]],people[SPID],people[Sales_person],"NA",0)</f>
        <v>Dotty Strutley</v>
      </c>
      <c r="J4802">
        <f>YEAR(shipments[[#This Row],[Shipdate]])</f>
        <v>2024</v>
      </c>
      <c r="K4802">
        <f>MONTH(shipments[[#This Row],[Shipdate]])</f>
        <v>2</v>
      </c>
      <c r="L4802" t="str">
        <f>TEXT(shipments[[#This Row],[Shipdate]],"mmmm")</f>
        <v>February</v>
      </c>
      <c r="M4802">
        <f>_xlfn.XLOOKUP(shipments[[#This Row],[PID]],products[PID],products[Cost_per_box],"NA",0)</f>
        <v>9.57</v>
      </c>
      <c r="N4802">
        <f>shipments[[#This Row],[Boxes]]*shipments[[#This Row],[Cost Per Box]]</f>
        <v>3292.08</v>
      </c>
      <c r="O4802">
        <f>shipments[[#This Row],[Sales Amount]]-shipments[[#This Row],[Total Cost]]</f>
        <v>1860.42</v>
      </c>
      <c r="P4802" s="9">
        <f>shipments[[#This Row],[Profit]]/shipments[[#This Row],[Sales Amount]]</f>
        <v>0.36107132459970892</v>
      </c>
    </row>
    <row r="4803" spans="1:16" x14ac:dyDescent="1">
      <c r="A4803" t="s">
        <v>4849</v>
      </c>
      <c r="B4803" t="s">
        <v>8053</v>
      </c>
      <c r="C4803" t="s">
        <v>8025</v>
      </c>
      <c r="D4803" t="s">
        <v>8033</v>
      </c>
      <c r="E4803" s="1">
        <v>44930</v>
      </c>
      <c r="F4803">
        <v>4612.5</v>
      </c>
      <c r="G4803">
        <v>308</v>
      </c>
      <c r="H4803" t="s">
        <v>6</v>
      </c>
      <c r="I4803" t="str">
        <f>_xlfn.XLOOKUP(shipments[[#This Row],[SPID]],people[SPID],people[Sales_person],"NA",0)</f>
        <v>Dotty Strutley</v>
      </c>
      <c r="J4803">
        <f>YEAR(shipments[[#This Row],[Shipdate]])</f>
        <v>2023</v>
      </c>
      <c r="K4803">
        <f>MONTH(shipments[[#This Row],[Shipdate]])</f>
        <v>1</v>
      </c>
      <c r="L4803" t="str">
        <f>TEXT(shipments[[#This Row],[Shipdate]],"mmmm")</f>
        <v>January</v>
      </c>
      <c r="M4803">
        <f>_xlfn.XLOOKUP(shipments[[#This Row],[PID]],products[PID],products[Cost_per_box],"NA",0)</f>
        <v>9.57</v>
      </c>
      <c r="N4803">
        <f>shipments[[#This Row],[Boxes]]*shipments[[#This Row],[Cost Per Box]]</f>
        <v>2947.56</v>
      </c>
      <c r="O4803">
        <f>shipments[[#This Row],[Sales Amount]]-shipments[[#This Row],[Total Cost]]</f>
        <v>1664.94</v>
      </c>
      <c r="P4803" s="9">
        <f>shipments[[#This Row],[Profit]]/shipments[[#This Row],[Sales Amount]]</f>
        <v>0.36096260162601629</v>
      </c>
    </row>
    <row r="4804" spans="1:16" x14ac:dyDescent="1">
      <c r="A4804" t="s">
        <v>4850</v>
      </c>
      <c r="B4804" t="s">
        <v>8053</v>
      </c>
      <c r="C4804" t="s">
        <v>8025</v>
      </c>
      <c r="D4804" t="s">
        <v>8037</v>
      </c>
      <c r="E4804" s="1">
        <v>45349</v>
      </c>
      <c r="F4804">
        <v>5847.75</v>
      </c>
      <c r="G4804">
        <v>325</v>
      </c>
      <c r="H4804" t="s">
        <v>6</v>
      </c>
      <c r="I4804" t="str">
        <f>_xlfn.XLOOKUP(shipments[[#This Row],[SPID]],people[SPID],people[Sales_person],"NA",0)</f>
        <v>Dotty Strutley</v>
      </c>
      <c r="J4804">
        <f>YEAR(shipments[[#This Row],[Shipdate]])</f>
        <v>2024</v>
      </c>
      <c r="K4804">
        <f>MONTH(shipments[[#This Row],[Shipdate]])</f>
        <v>2</v>
      </c>
      <c r="L4804" t="str">
        <f>TEXT(shipments[[#This Row],[Shipdate]],"mmmm")</f>
        <v>February</v>
      </c>
      <c r="M4804">
        <f>_xlfn.XLOOKUP(shipments[[#This Row],[PID]],products[PID],products[Cost_per_box],"NA",0)</f>
        <v>9.57</v>
      </c>
      <c r="N4804">
        <f>shipments[[#This Row],[Boxes]]*shipments[[#This Row],[Cost Per Box]]</f>
        <v>3110.25</v>
      </c>
      <c r="O4804">
        <f>shipments[[#This Row],[Sales Amount]]-shipments[[#This Row],[Total Cost]]</f>
        <v>2737.5</v>
      </c>
      <c r="P4804" s="9">
        <f>shipments[[#This Row],[Profit]]/shipments[[#This Row],[Sales Amount]]</f>
        <v>0.46812876747466975</v>
      </c>
    </row>
    <row r="4805" spans="1:16" x14ac:dyDescent="1">
      <c r="A4805" t="s">
        <v>4851</v>
      </c>
      <c r="B4805" t="s">
        <v>8053</v>
      </c>
      <c r="C4805" t="s">
        <v>8026</v>
      </c>
      <c r="D4805" t="s">
        <v>8036</v>
      </c>
      <c r="E4805" s="1">
        <v>45132</v>
      </c>
      <c r="F4805">
        <v>7346.25</v>
      </c>
      <c r="G4805">
        <v>919</v>
      </c>
      <c r="H4805" t="s">
        <v>6</v>
      </c>
      <c r="I4805" t="str">
        <f>_xlfn.XLOOKUP(shipments[[#This Row],[SPID]],people[SPID],people[Sales_person],"NA",0)</f>
        <v>Dotty Strutley</v>
      </c>
      <c r="J4805">
        <f>YEAR(shipments[[#This Row],[Shipdate]])</f>
        <v>2023</v>
      </c>
      <c r="K4805">
        <f>MONTH(shipments[[#This Row],[Shipdate]])</f>
        <v>7</v>
      </c>
      <c r="L4805" t="str">
        <f>TEXT(shipments[[#This Row],[Shipdate]],"mmmm")</f>
        <v>July</v>
      </c>
      <c r="M4805">
        <f>_xlfn.XLOOKUP(shipments[[#This Row],[PID]],products[PID],products[Cost_per_box],"NA",0)</f>
        <v>8.43</v>
      </c>
      <c r="N4805">
        <f>shipments[[#This Row],[Boxes]]*shipments[[#This Row],[Cost Per Box]]</f>
        <v>7747.17</v>
      </c>
      <c r="O4805">
        <f>shipments[[#This Row],[Sales Amount]]-shipments[[#This Row],[Total Cost]]</f>
        <v>-400.92000000000007</v>
      </c>
      <c r="P4805" s="9">
        <f>shipments[[#This Row],[Profit]]/shipments[[#This Row],[Sales Amount]]</f>
        <v>-5.4574783052577854E-2</v>
      </c>
    </row>
    <row r="4806" spans="1:16" x14ac:dyDescent="1">
      <c r="A4806" t="s">
        <v>4852</v>
      </c>
      <c r="B4806" t="s">
        <v>8053</v>
      </c>
      <c r="C4806" t="s">
        <v>8026</v>
      </c>
      <c r="D4806" t="s">
        <v>8037</v>
      </c>
      <c r="E4806" s="1">
        <v>45407</v>
      </c>
      <c r="F4806">
        <v>8822.25</v>
      </c>
      <c r="G4806">
        <v>883</v>
      </c>
      <c r="H4806" t="s">
        <v>39</v>
      </c>
      <c r="I4806" t="str">
        <f>_xlfn.XLOOKUP(shipments[[#This Row],[SPID]],people[SPID],people[Sales_person],"NA",0)</f>
        <v>Dotty Strutley</v>
      </c>
      <c r="J4806">
        <f>YEAR(shipments[[#This Row],[Shipdate]])</f>
        <v>2024</v>
      </c>
      <c r="K4806">
        <f>MONTH(shipments[[#This Row],[Shipdate]])</f>
        <v>4</v>
      </c>
      <c r="L4806" t="str">
        <f>TEXT(shipments[[#This Row],[Shipdate]],"mmmm")</f>
        <v>April</v>
      </c>
      <c r="M4806">
        <f>_xlfn.XLOOKUP(shipments[[#This Row],[PID]],products[PID],products[Cost_per_box],"NA",0)</f>
        <v>8.43</v>
      </c>
      <c r="N4806">
        <f>shipments[[#This Row],[Boxes]]*shipments[[#This Row],[Cost Per Box]]</f>
        <v>7443.69</v>
      </c>
      <c r="O4806">
        <f>shipments[[#This Row],[Sales Amount]]-shipments[[#This Row],[Total Cost]]</f>
        <v>1378.5600000000004</v>
      </c>
      <c r="P4806" s="9">
        <f>shipments[[#This Row],[Profit]]/shipments[[#This Row],[Sales Amount]]</f>
        <v>0.15625945762135515</v>
      </c>
    </row>
    <row r="4807" spans="1:16" x14ac:dyDescent="1">
      <c r="A4807" t="s">
        <v>4853</v>
      </c>
      <c r="B4807" t="s">
        <v>8053</v>
      </c>
      <c r="C4807" t="s">
        <v>8027</v>
      </c>
      <c r="D4807" t="s">
        <v>8032</v>
      </c>
      <c r="E4807" s="1">
        <v>45372</v>
      </c>
      <c r="F4807">
        <v>12012.75</v>
      </c>
      <c r="G4807">
        <v>1717</v>
      </c>
      <c r="H4807" t="s">
        <v>6</v>
      </c>
      <c r="I4807" t="str">
        <f>_xlfn.XLOOKUP(shipments[[#This Row],[SPID]],people[SPID],people[Sales_person],"NA",0)</f>
        <v>Dotty Strutley</v>
      </c>
      <c r="J4807">
        <f>YEAR(shipments[[#This Row],[Shipdate]])</f>
        <v>2024</v>
      </c>
      <c r="K4807">
        <f>MONTH(shipments[[#This Row],[Shipdate]])</f>
        <v>3</v>
      </c>
      <c r="L4807" t="str">
        <f>TEXT(shipments[[#This Row],[Shipdate]],"mmmm")</f>
        <v>March</v>
      </c>
      <c r="M4807">
        <f>_xlfn.XLOOKUP(shipments[[#This Row],[PID]],products[PID],products[Cost_per_box],"NA",0)</f>
        <v>6.8</v>
      </c>
      <c r="N4807">
        <f>shipments[[#This Row],[Boxes]]*shipments[[#This Row],[Cost Per Box]]</f>
        <v>11675.6</v>
      </c>
      <c r="O4807">
        <f>shipments[[#This Row],[Sales Amount]]-shipments[[#This Row],[Total Cost]]</f>
        <v>337.14999999999964</v>
      </c>
      <c r="P4807" s="9">
        <f>shipments[[#This Row],[Profit]]/shipments[[#This Row],[Sales Amount]]</f>
        <v>2.8066013194314343E-2</v>
      </c>
    </row>
    <row r="4808" spans="1:16" x14ac:dyDescent="1">
      <c r="A4808" t="s">
        <v>4854</v>
      </c>
      <c r="B4808" t="s">
        <v>8053</v>
      </c>
      <c r="C4808" t="s">
        <v>8027</v>
      </c>
      <c r="D4808" t="s">
        <v>8033</v>
      </c>
      <c r="E4808" s="1">
        <v>45120</v>
      </c>
      <c r="F4808">
        <v>6482.25</v>
      </c>
      <c r="G4808">
        <v>927</v>
      </c>
      <c r="H4808" t="s">
        <v>6</v>
      </c>
      <c r="I4808" t="str">
        <f>_xlfn.XLOOKUP(shipments[[#This Row],[SPID]],people[SPID],people[Sales_person],"NA",0)</f>
        <v>Dotty Strutley</v>
      </c>
      <c r="J4808">
        <f>YEAR(shipments[[#This Row],[Shipdate]])</f>
        <v>2023</v>
      </c>
      <c r="K4808">
        <f>MONTH(shipments[[#This Row],[Shipdate]])</f>
        <v>7</v>
      </c>
      <c r="L4808" t="str">
        <f>TEXT(shipments[[#This Row],[Shipdate]],"mmmm")</f>
        <v>July</v>
      </c>
      <c r="M4808">
        <f>_xlfn.XLOOKUP(shipments[[#This Row],[PID]],products[PID],products[Cost_per_box],"NA",0)</f>
        <v>6.8</v>
      </c>
      <c r="N4808">
        <f>shipments[[#This Row],[Boxes]]*shipments[[#This Row],[Cost Per Box]]</f>
        <v>6303.5999999999995</v>
      </c>
      <c r="O4808">
        <f>shipments[[#This Row],[Sales Amount]]-shipments[[#This Row],[Total Cost]]</f>
        <v>178.65000000000055</v>
      </c>
      <c r="P4808" s="9">
        <f>shipments[[#This Row],[Profit]]/shipments[[#This Row],[Sales Amount]]</f>
        <v>2.7559875043387798E-2</v>
      </c>
    </row>
    <row r="4809" spans="1:16" x14ac:dyDescent="1">
      <c r="A4809" t="s">
        <v>4855</v>
      </c>
      <c r="B4809" t="s">
        <v>8053</v>
      </c>
      <c r="C4809" t="s">
        <v>8027</v>
      </c>
      <c r="D4809" t="s">
        <v>8032</v>
      </c>
      <c r="E4809" s="1">
        <v>45278</v>
      </c>
      <c r="F4809">
        <v>14757.75</v>
      </c>
      <c r="G4809">
        <v>1476</v>
      </c>
      <c r="H4809" t="s">
        <v>39</v>
      </c>
      <c r="I4809" t="str">
        <f>_xlfn.XLOOKUP(shipments[[#This Row],[SPID]],people[SPID],people[Sales_person],"NA",0)</f>
        <v>Dotty Strutley</v>
      </c>
      <c r="J4809">
        <f>YEAR(shipments[[#This Row],[Shipdate]])</f>
        <v>2023</v>
      </c>
      <c r="K4809">
        <f>MONTH(shipments[[#This Row],[Shipdate]])</f>
        <v>12</v>
      </c>
      <c r="L4809" t="str">
        <f>TEXT(shipments[[#This Row],[Shipdate]],"mmmm")</f>
        <v>December</v>
      </c>
      <c r="M4809">
        <f>_xlfn.XLOOKUP(shipments[[#This Row],[PID]],products[PID],products[Cost_per_box],"NA",0)</f>
        <v>6.8</v>
      </c>
      <c r="N4809">
        <f>shipments[[#This Row],[Boxes]]*shipments[[#This Row],[Cost Per Box]]</f>
        <v>10036.799999999999</v>
      </c>
      <c r="O4809">
        <f>shipments[[#This Row],[Sales Amount]]-shipments[[#This Row],[Total Cost]]</f>
        <v>4720.9500000000007</v>
      </c>
      <c r="P4809" s="9">
        <f>shipments[[#This Row],[Profit]]/shipments[[#This Row],[Sales Amount]]</f>
        <v>0.31989632565939935</v>
      </c>
    </row>
    <row r="4810" spans="1:16" x14ac:dyDescent="1">
      <c r="A4810" t="s">
        <v>4856</v>
      </c>
      <c r="B4810" t="s">
        <v>8053</v>
      </c>
      <c r="C4810" t="s">
        <v>8027</v>
      </c>
      <c r="D4810" t="s">
        <v>8037</v>
      </c>
      <c r="E4810" s="1">
        <v>45021</v>
      </c>
      <c r="F4810">
        <v>11794.5</v>
      </c>
      <c r="G4810">
        <v>1475</v>
      </c>
      <c r="H4810" t="s">
        <v>6</v>
      </c>
      <c r="I4810" t="str">
        <f>_xlfn.XLOOKUP(shipments[[#This Row],[SPID]],people[SPID],people[Sales_person],"NA",0)</f>
        <v>Dotty Strutley</v>
      </c>
      <c r="J4810">
        <f>YEAR(shipments[[#This Row],[Shipdate]])</f>
        <v>2023</v>
      </c>
      <c r="K4810">
        <f>MONTH(shipments[[#This Row],[Shipdate]])</f>
        <v>4</v>
      </c>
      <c r="L4810" t="str">
        <f>TEXT(shipments[[#This Row],[Shipdate]],"mmmm")</f>
        <v>April</v>
      </c>
      <c r="M4810">
        <f>_xlfn.XLOOKUP(shipments[[#This Row],[PID]],products[PID],products[Cost_per_box],"NA",0)</f>
        <v>6.8</v>
      </c>
      <c r="N4810">
        <f>shipments[[#This Row],[Boxes]]*shipments[[#This Row],[Cost Per Box]]</f>
        <v>10030</v>
      </c>
      <c r="O4810">
        <f>shipments[[#This Row],[Sales Amount]]-shipments[[#This Row],[Total Cost]]</f>
        <v>1764.5</v>
      </c>
      <c r="P4810" s="9">
        <f>shipments[[#This Row],[Profit]]/shipments[[#This Row],[Sales Amount]]</f>
        <v>0.14960362881003858</v>
      </c>
    </row>
    <row r="4811" spans="1:16" x14ac:dyDescent="1">
      <c r="A4811" t="s">
        <v>4857</v>
      </c>
      <c r="B4811" t="s">
        <v>8053</v>
      </c>
      <c r="C4811" t="s">
        <v>8027</v>
      </c>
      <c r="D4811" t="s">
        <v>8037</v>
      </c>
      <c r="E4811" s="1">
        <v>45104</v>
      </c>
      <c r="F4811">
        <v>8714.25</v>
      </c>
      <c r="G4811">
        <v>793</v>
      </c>
      <c r="H4811" t="s">
        <v>6</v>
      </c>
      <c r="I4811" t="str">
        <f>_xlfn.XLOOKUP(shipments[[#This Row],[SPID]],people[SPID],people[Sales_person],"NA",0)</f>
        <v>Dotty Strutley</v>
      </c>
      <c r="J4811">
        <f>YEAR(shipments[[#This Row],[Shipdate]])</f>
        <v>2023</v>
      </c>
      <c r="K4811">
        <f>MONTH(shipments[[#This Row],[Shipdate]])</f>
        <v>6</v>
      </c>
      <c r="L4811" t="str">
        <f>TEXT(shipments[[#This Row],[Shipdate]],"mmmm")</f>
        <v>June</v>
      </c>
      <c r="M4811">
        <f>_xlfn.XLOOKUP(shipments[[#This Row],[PID]],products[PID],products[Cost_per_box],"NA",0)</f>
        <v>6.8</v>
      </c>
      <c r="N4811">
        <f>shipments[[#This Row],[Boxes]]*shipments[[#This Row],[Cost Per Box]]</f>
        <v>5392.4</v>
      </c>
      <c r="O4811">
        <f>shipments[[#This Row],[Sales Amount]]-shipments[[#This Row],[Total Cost]]</f>
        <v>3321.8500000000004</v>
      </c>
      <c r="P4811" s="9">
        <f>shipments[[#This Row],[Profit]]/shipments[[#This Row],[Sales Amount]]</f>
        <v>0.38119746392403253</v>
      </c>
    </row>
    <row r="4812" spans="1:16" x14ac:dyDescent="1">
      <c r="A4812" t="s">
        <v>4858</v>
      </c>
      <c r="B4812" t="s">
        <v>8053</v>
      </c>
      <c r="C4812" t="s">
        <v>8028</v>
      </c>
      <c r="D4812" t="s">
        <v>8036</v>
      </c>
      <c r="E4812" s="1">
        <v>45113</v>
      </c>
      <c r="F4812">
        <v>5897.25</v>
      </c>
      <c r="G4812">
        <v>219</v>
      </c>
      <c r="H4812" t="s">
        <v>6</v>
      </c>
      <c r="I4812" t="str">
        <f>_xlfn.XLOOKUP(shipments[[#This Row],[SPID]],people[SPID],people[Sales_person],"NA",0)</f>
        <v>Dotty Strutley</v>
      </c>
      <c r="J4812">
        <f>YEAR(shipments[[#This Row],[Shipdate]])</f>
        <v>2023</v>
      </c>
      <c r="K4812">
        <f>MONTH(shipments[[#This Row],[Shipdate]])</f>
        <v>7</v>
      </c>
      <c r="L4812" t="str">
        <f>TEXT(shipments[[#This Row],[Shipdate]],"mmmm")</f>
        <v>July</v>
      </c>
      <c r="M4812">
        <f>_xlfn.XLOOKUP(shipments[[#This Row],[PID]],products[PID],products[Cost_per_box],"NA",0)</f>
        <v>5.04</v>
      </c>
      <c r="N4812">
        <f>shipments[[#This Row],[Boxes]]*shipments[[#This Row],[Cost Per Box]]</f>
        <v>1103.76</v>
      </c>
      <c r="O4812">
        <f>shipments[[#This Row],[Sales Amount]]-shipments[[#This Row],[Total Cost]]</f>
        <v>4793.49</v>
      </c>
      <c r="P4812" s="9">
        <f>shipments[[#This Row],[Profit]]/shipments[[#This Row],[Sales Amount]]</f>
        <v>0.8128347958794353</v>
      </c>
    </row>
    <row r="4813" spans="1:16" x14ac:dyDescent="1">
      <c r="A4813" t="s">
        <v>4859</v>
      </c>
      <c r="B4813" t="s">
        <v>8053</v>
      </c>
      <c r="C4813" t="s">
        <v>8028</v>
      </c>
      <c r="D4813" t="s">
        <v>8036</v>
      </c>
      <c r="E4813" s="1">
        <v>45287</v>
      </c>
      <c r="F4813">
        <v>1741.5</v>
      </c>
      <c r="G4813">
        <v>65</v>
      </c>
      <c r="H4813" t="s">
        <v>6</v>
      </c>
      <c r="I4813" t="str">
        <f>_xlfn.XLOOKUP(shipments[[#This Row],[SPID]],people[SPID],people[Sales_person],"NA",0)</f>
        <v>Dotty Strutley</v>
      </c>
      <c r="J4813">
        <f>YEAR(shipments[[#This Row],[Shipdate]])</f>
        <v>2023</v>
      </c>
      <c r="K4813">
        <f>MONTH(shipments[[#This Row],[Shipdate]])</f>
        <v>12</v>
      </c>
      <c r="L4813" t="str">
        <f>TEXT(shipments[[#This Row],[Shipdate]],"mmmm")</f>
        <v>December</v>
      </c>
      <c r="M4813">
        <f>_xlfn.XLOOKUP(shipments[[#This Row],[PID]],products[PID],products[Cost_per_box],"NA",0)</f>
        <v>5.04</v>
      </c>
      <c r="N4813">
        <f>shipments[[#This Row],[Boxes]]*shipments[[#This Row],[Cost Per Box]]</f>
        <v>327.60000000000002</v>
      </c>
      <c r="O4813">
        <f>shipments[[#This Row],[Sales Amount]]-shipments[[#This Row],[Total Cost]]</f>
        <v>1413.9</v>
      </c>
      <c r="P4813" s="9">
        <f>shipments[[#This Row],[Profit]]/shipments[[#This Row],[Sales Amount]]</f>
        <v>0.81188630490956082</v>
      </c>
    </row>
    <row r="4814" spans="1:16" x14ac:dyDescent="1">
      <c r="A4814" t="s">
        <v>4860</v>
      </c>
      <c r="B4814" t="s">
        <v>8053</v>
      </c>
      <c r="C4814" t="s">
        <v>8028</v>
      </c>
      <c r="D4814" t="s">
        <v>8036</v>
      </c>
      <c r="E4814" s="1">
        <v>45461</v>
      </c>
      <c r="F4814">
        <v>4547.25</v>
      </c>
      <c r="G4814">
        <v>175</v>
      </c>
      <c r="H4814" t="s">
        <v>6</v>
      </c>
      <c r="I4814" t="str">
        <f>_xlfn.XLOOKUP(shipments[[#This Row],[SPID]],people[SPID],people[Sales_person],"NA",0)</f>
        <v>Dotty Strutley</v>
      </c>
      <c r="J4814">
        <f>YEAR(shipments[[#This Row],[Shipdate]])</f>
        <v>2024</v>
      </c>
      <c r="K4814">
        <f>MONTH(shipments[[#This Row],[Shipdate]])</f>
        <v>6</v>
      </c>
      <c r="L4814" t="str">
        <f>TEXT(shipments[[#This Row],[Shipdate]],"mmmm")</f>
        <v>June</v>
      </c>
      <c r="M4814">
        <f>_xlfn.XLOOKUP(shipments[[#This Row],[PID]],products[PID],products[Cost_per_box],"NA",0)</f>
        <v>5.04</v>
      </c>
      <c r="N4814">
        <f>shipments[[#This Row],[Boxes]]*shipments[[#This Row],[Cost Per Box]]</f>
        <v>882</v>
      </c>
      <c r="O4814">
        <f>shipments[[#This Row],[Sales Amount]]-shipments[[#This Row],[Total Cost]]</f>
        <v>3665.25</v>
      </c>
      <c r="P4814" s="9">
        <f>shipments[[#This Row],[Profit]]/shipments[[#This Row],[Sales Amount]]</f>
        <v>0.8060366155368629</v>
      </c>
    </row>
    <row r="4815" spans="1:16" x14ac:dyDescent="1">
      <c r="A4815" t="s">
        <v>4861</v>
      </c>
      <c r="B4815" t="s">
        <v>8053</v>
      </c>
      <c r="C4815" t="s">
        <v>8028</v>
      </c>
      <c r="D4815" t="s">
        <v>8037</v>
      </c>
      <c r="E4815" s="1">
        <v>45558</v>
      </c>
      <c r="F4815">
        <v>1359</v>
      </c>
      <c r="G4815">
        <v>47</v>
      </c>
      <c r="H4815" t="s">
        <v>25</v>
      </c>
      <c r="I4815" t="str">
        <f>_xlfn.XLOOKUP(shipments[[#This Row],[SPID]],people[SPID],people[Sales_person],"NA",0)</f>
        <v>Dotty Strutley</v>
      </c>
      <c r="J4815">
        <f>YEAR(shipments[[#This Row],[Shipdate]])</f>
        <v>2024</v>
      </c>
      <c r="K4815">
        <f>MONTH(shipments[[#This Row],[Shipdate]])</f>
        <v>9</v>
      </c>
      <c r="L4815" t="str">
        <f>TEXT(shipments[[#This Row],[Shipdate]],"mmmm")</f>
        <v>September</v>
      </c>
      <c r="M4815">
        <f>_xlfn.XLOOKUP(shipments[[#This Row],[PID]],products[PID],products[Cost_per_box],"NA",0)</f>
        <v>5.04</v>
      </c>
      <c r="N4815">
        <f>shipments[[#This Row],[Boxes]]*shipments[[#This Row],[Cost Per Box]]</f>
        <v>236.88</v>
      </c>
      <c r="O4815">
        <f>shipments[[#This Row],[Sales Amount]]-shipments[[#This Row],[Total Cost]]</f>
        <v>1122.1199999999999</v>
      </c>
      <c r="P4815" s="9">
        <f>shipments[[#This Row],[Profit]]/shipments[[#This Row],[Sales Amount]]</f>
        <v>0.8256953642384105</v>
      </c>
    </row>
    <row r="4816" spans="1:16" x14ac:dyDescent="1">
      <c r="A4816" t="s">
        <v>4862</v>
      </c>
      <c r="B4816" t="s">
        <v>8053</v>
      </c>
      <c r="C4816" t="s">
        <v>8029</v>
      </c>
      <c r="D4816" t="s">
        <v>8036</v>
      </c>
      <c r="E4816" s="1">
        <v>45175</v>
      </c>
      <c r="F4816">
        <v>1755</v>
      </c>
      <c r="G4816">
        <v>220</v>
      </c>
      <c r="H4816" t="s">
        <v>6</v>
      </c>
      <c r="I4816" t="str">
        <f>_xlfn.XLOOKUP(shipments[[#This Row],[SPID]],people[SPID],people[Sales_person],"NA",0)</f>
        <v>Dotty Strutley</v>
      </c>
      <c r="J4816">
        <f>YEAR(shipments[[#This Row],[Shipdate]])</f>
        <v>2023</v>
      </c>
      <c r="K4816">
        <f>MONTH(shipments[[#This Row],[Shipdate]])</f>
        <v>9</v>
      </c>
      <c r="L4816" t="str">
        <f>TEXT(shipments[[#This Row],[Shipdate]],"mmmm")</f>
        <v>September</v>
      </c>
      <c r="M4816">
        <f>_xlfn.XLOOKUP(shipments[[#This Row],[PID]],products[PID],products[Cost_per_box],"NA",0)</f>
        <v>2.76</v>
      </c>
      <c r="N4816">
        <f>shipments[[#This Row],[Boxes]]*shipments[[#This Row],[Cost Per Box]]</f>
        <v>607.19999999999993</v>
      </c>
      <c r="O4816">
        <f>shipments[[#This Row],[Sales Amount]]-shipments[[#This Row],[Total Cost]]</f>
        <v>1147.8000000000002</v>
      </c>
      <c r="P4816" s="9">
        <f>shipments[[#This Row],[Profit]]/shipments[[#This Row],[Sales Amount]]</f>
        <v>0.65401709401709407</v>
      </c>
    </row>
    <row r="4817" spans="1:16" x14ac:dyDescent="1">
      <c r="A4817" t="s">
        <v>4863</v>
      </c>
      <c r="B4817" t="s">
        <v>8053</v>
      </c>
      <c r="C4817" t="s">
        <v>8029</v>
      </c>
      <c r="D4817" t="s">
        <v>8032</v>
      </c>
      <c r="E4817" s="1">
        <v>45560</v>
      </c>
      <c r="F4817">
        <v>1615.5</v>
      </c>
      <c r="G4817">
        <v>202</v>
      </c>
      <c r="H4817" t="s">
        <v>25</v>
      </c>
      <c r="I4817" t="str">
        <f>_xlfn.XLOOKUP(shipments[[#This Row],[SPID]],people[SPID],people[Sales_person],"NA",0)</f>
        <v>Dotty Strutley</v>
      </c>
      <c r="J4817">
        <f>YEAR(shipments[[#This Row],[Shipdate]])</f>
        <v>2024</v>
      </c>
      <c r="K4817">
        <f>MONTH(shipments[[#This Row],[Shipdate]])</f>
        <v>9</v>
      </c>
      <c r="L4817" t="str">
        <f>TEXT(shipments[[#This Row],[Shipdate]],"mmmm")</f>
        <v>September</v>
      </c>
      <c r="M4817">
        <f>_xlfn.XLOOKUP(shipments[[#This Row],[PID]],products[PID],products[Cost_per_box],"NA",0)</f>
        <v>2.76</v>
      </c>
      <c r="N4817">
        <f>shipments[[#This Row],[Boxes]]*shipments[[#This Row],[Cost Per Box]]</f>
        <v>557.52</v>
      </c>
      <c r="O4817">
        <f>shipments[[#This Row],[Sales Amount]]-shipments[[#This Row],[Total Cost]]</f>
        <v>1057.98</v>
      </c>
      <c r="P4817" s="9">
        <f>shipments[[#This Row],[Profit]]/shipments[[#This Row],[Sales Amount]]</f>
        <v>0.65489322191272048</v>
      </c>
    </row>
    <row r="4818" spans="1:16" x14ac:dyDescent="1">
      <c r="A4818" t="s">
        <v>4864</v>
      </c>
      <c r="B4818" t="s">
        <v>8053</v>
      </c>
      <c r="C4818" t="s">
        <v>8029</v>
      </c>
      <c r="D4818" t="s">
        <v>8033</v>
      </c>
      <c r="E4818" s="1">
        <v>45499</v>
      </c>
      <c r="F4818">
        <v>2229.75</v>
      </c>
      <c r="G4818">
        <v>279</v>
      </c>
      <c r="H4818" t="s">
        <v>17</v>
      </c>
      <c r="I4818" t="str">
        <f>_xlfn.XLOOKUP(shipments[[#This Row],[SPID]],people[SPID],people[Sales_person],"NA",0)</f>
        <v>Dotty Strutley</v>
      </c>
      <c r="J4818">
        <f>YEAR(shipments[[#This Row],[Shipdate]])</f>
        <v>2024</v>
      </c>
      <c r="K4818">
        <f>MONTH(shipments[[#This Row],[Shipdate]])</f>
        <v>7</v>
      </c>
      <c r="L4818" t="str">
        <f>TEXT(shipments[[#This Row],[Shipdate]],"mmmm")</f>
        <v>July</v>
      </c>
      <c r="M4818">
        <f>_xlfn.XLOOKUP(shipments[[#This Row],[PID]],products[PID],products[Cost_per_box],"NA",0)</f>
        <v>2.76</v>
      </c>
      <c r="N4818">
        <f>shipments[[#This Row],[Boxes]]*shipments[[#This Row],[Cost Per Box]]</f>
        <v>770.04</v>
      </c>
      <c r="O4818">
        <f>shipments[[#This Row],[Sales Amount]]-shipments[[#This Row],[Total Cost]]</f>
        <v>1459.71</v>
      </c>
      <c r="P4818" s="9">
        <f>shipments[[#This Row],[Profit]]/shipments[[#This Row],[Sales Amount]]</f>
        <v>0.6546518668012109</v>
      </c>
    </row>
    <row r="4819" spans="1:16" x14ac:dyDescent="1">
      <c r="A4819" t="s">
        <v>4865</v>
      </c>
      <c r="B4819" t="s">
        <v>8053</v>
      </c>
      <c r="C4819" t="s">
        <v>8029</v>
      </c>
      <c r="D4819" t="s">
        <v>8033</v>
      </c>
      <c r="E4819" s="1">
        <v>45238</v>
      </c>
      <c r="F4819">
        <v>6687</v>
      </c>
      <c r="G4819">
        <v>836</v>
      </c>
      <c r="H4819" t="s">
        <v>6</v>
      </c>
      <c r="I4819" t="str">
        <f>_xlfn.XLOOKUP(shipments[[#This Row],[SPID]],people[SPID],people[Sales_person],"NA",0)</f>
        <v>Dotty Strutley</v>
      </c>
      <c r="J4819">
        <f>YEAR(shipments[[#This Row],[Shipdate]])</f>
        <v>2023</v>
      </c>
      <c r="K4819">
        <f>MONTH(shipments[[#This Row],[Shipdate]])</f>
        <v>11</v>
      </c>
      <c r="L4819" t="str">
        <f>TEXT(shipments[[#This Row],[Shipdate]],"mmmm")</f>
        <v>November</v>
      </c>
      <c r="M4819">
        <f>_xlfn.XLOOKUP(shipments[[#This Row],[PID]],products[PID],products[Cost_per_box],"NA",0)</f>
        <v>2.76</v>
      </c>
      <c r="N4819">
        <f>shipments[[#This Row],[Boxes]]*shipments[[#This Row],[Cost Per Box]]</f>
        <v>2307.3599999999997</v>
      </c>
      <c r="O4819">
        <f>shipments[[#This Row],[Sales Amount]]-shipments[[#This Row],[Total Cost]]</f>
        <v>4379.6400000000003</v>
      </c>
      <c r="P4819" s="9">
        <f>shipments[[#This Row],[Profit]]/shipments[[#This Row],[Sales Amount]]</f>
        <v>0.65494840735755955</v>
      </c>
    </row>
    <row r="4820" spans="1:16" x14ac:dyDescent="1">
      <c r="A4820" t="s">
        <v>4866</v>
      </c>
      <c r="B4820" t="s">
        <v>8053</v>
      </c>
      <c r="C4820" t="s">
        <v>8030</v>
      </c>
      <c r="D4820" t="s">
        <v>8036</v>
      </c>
      <c r="E4820" s="1">
        <v>45553</v>
      </c>
      <c r="F4820">
        <v>1784.25</v>
      </c>
      <c r="G4820">
        <v>224</v>
      </c>
      <c r="H4820" t="s">
        <v>25</v>
      </c>
      <c r="I4820" t="str">
        <f>_xlfn.XLOOKUP(shipments[[#This Row],[SPID]],people[SPID],people[Sales_person],"NA",0)</f>
        <v>Dotty Strutley</v>
      </c>
      <c r="J4820">
        <f>YEAR(shipments[[#This Row],[Shipdate]])</f>
        <v>2024</v>
      </c>
      <c r="K4820">
        <f>MONTH(shipments[[#This Row],[Shipdate]])</f>
        <v>9</v>
      </c>
      <c r="L4820" t="str">
        <f>TEXT(shipments[[#This Row],[Shipdate]],"mmmm")</f>
        <v>September</v>
      </c>
      <c r="M4820">
        <f>_xlfn.XLOOKUP(shipments[[#This Row],[PID]],products[PID],products[Cost_per_box],"NA",0)</f>
        <v>3.32</v>
      </c>
      <c r="N4820">
        <f>shipments[[#This Row],[Boxes]]*shipments[[#This Row],[Cost Per Box]]</f>
        <v>743.68</v>
      </c>
      <c r="O4820">
        <f>shipments[[#This Row],[Sales Amount]]-shipments[[#This Row],[Total Cost]]</f>
        <v>1040.5700000000002</v>
      </c>
      <c r="P4820" s="9">
        <f>shipments[[#This Row],[Profit]]/shipments[[#This Row],[Sales Amount]]</f>
        <v>0.58319742188594659</v>
      </c>
    </row>
    <row r="4821" spans="1:16" x14ac:dyDescent="1">
      <c r="A4821" t="s">
        <v>4867</v>
      </c>
      <c r="B4821" t="s">
        <v>8053</v>
      </c>
      <c r="C4821" t="s">
        <v>8030</v>
      </c>
      <c r="D4821" t="s">
        <v>8037</v>
      </c>
      <c r="E4821" s="1">
        <v>45488</v>
      </c>
      <c r="F4821">
        <v>2412</v>
      </c>
      <c r="G4821">
        <v>220</v>
      </c>
      <c r="H4821" t="s">
        <v>39</v>
      </c>
      <c r="I4821" t="str">
        <f>_xlfn.XLOOKUP(shipments[[#This Row],[SPID]],people[SPID],people[Sales_person],"NA",0)</f>
        <v>Dotty Strutley</v>
      </c>
      <c r="J4821">
        <f>YEAR(shipments[[#This Row],[Shipdate]])</f>
        <v>2024</v>
      </c>
      <c r="K4821">
        <f>MONTH(shipments[[#This Row],[Shipdate]])</f>
        <v>7</v>
      </c>
      <c r="L4821" t="str">
        <f>TEXT(shipments[[#This Row],[Shipdate]],"mmmm")</f>
        <v>July</v>
      </c>
      <c r="M4821">
        <f>_xlfn.XLOOKUP(shipments[[#This Row],[PID]],products[PID],products[Cost_per_box],"NA",0)</f>
        <v>3.32</v>
      </c>
      <c r="N4821">
        <f>shipments[[#This Row],[Boxes]]*shipments[[#This Row],[Cost Per Box]]</f>
        <v>730.4</v>
      </c>
      <c r="O4821">
        <f>shipments[[#This Row],[Sales Amount]]-shipments[[#This Row],[Total Cost]]</f>
        <v>1681.6</v>
      </c>
      <c r="P4821" s="9">
        <f>shipments[[#This Row],[Profit]]/shipments[[#This Row],[Sales Amount]]</f>
        <v>0.6971807628524046</v>
      </c>
    </row>
    <row r="4822" spans="1:16" x14ac:dyDescent="1">
      <c r="A4822" t="s">
        <v>4868</v>
      </c>
      <c r="B4822" t="s">
        <v>8053</v>
      </c>
      <c r="C4822" t="s">
        <v>8030</v>
      </c>
      <c r="D4822" t="s">
        <v>8032</v>
      </c>
      <c r="E4822" s="1">
        <v>45377</v>
      </c>
      <c r="F4822">
        <v>83.25</v>
      </c>
      <c r="G4822">
        <v>8</v>
      </c>
      <c r="H4822" t="s">
        <v>6</v>
      </c>
      <c r="I4822" t="str">
        <f>_xlfn.XLOOKUP(shipments[[#This Row],[SPID]],people[SPID],people[Sales_person],"NA",0)</f>
        <v>Dotty Strutley</v>
      </c>
      <c r="J4822">
        <f>YEAR(shipments[[#This Row],[Shipdate]])</f>
        <v>2024</v>
      </c>
      <c r="K4822">
        <f>MONTH(shipments[[#This Row],[Shipdate]])</f>
        <v>3</v>
      </c>
      <c r="L4822" t="str">
        <f>TEXT(shipments[[#This Row],[Shipdate]],"mmmm")</f>
        <v>March</v>
      </c>
      <c r="M4822">
        <f>_xlfn.XLOOKUP(shipments[[#This Row],[PID]],products[PID],products[Cost_per_box],"NA",0)</f>
        <v>3.32</v>
      </c>
      <c r="N4822">
        <f>shipments[[#This Row],[Boxes]]*shipments[[#This Row],[Cost Per Box]]</f>
        <v>26.56</v>
      </c>
      <c r="O4822">
        <f>shipments[[#This Row],[Sales Amount]]-shipments[[#This Row],[Total Cost]]</f>
        <v>56.69</v>
      </c>
      <c r="P4822" s="9">
        <f>shipments[[#This Row],[Profit]]/shipments[[#This Row],[Sales Amount]]</f>
        <v>0.68096096096096093</v>
      </c>
    </row>
    <row r="4823" spans="1:16" x14ac:dyDescent="1">
      <c r="A4823" t="s">
        <v>4869</v>
      </c>
      <c r="B4823" t="s">
        <v>8053</v>
      </c>
      <c r="C4823" t="s">
        <v>8030</v>
      </c>
      <c r="D4823" t="s">
        <v>8036</v>
      </c>
      <c r="E4823" s="1">
        <v>45251</v>
      </c>
      <c r="F4823">
        <v>13995</v>
      </c>
      <c r="G4823">
        <v>1273</v>
      </c>
      <c r="H4823" t="s">
        <v>6</v>
      </c>
      <c r="I4823" t="str">
        <f>_xlfn.XLOOKUP(shipments[[#This Row],[SPID]],people[SPID],people[Sales_person],"NA",0)</f>
        <v>Dotty Strutley</v>
      </c>
      <c r="J4823">
        <f>YEAR(shipments[[#This Row],[Shipdate]])</f>
        <v>2023</v>
      </c>
      <c r="K4823">
        <f>MONTH(shipments[[#This Row],[Shipdate]])</f>
        <v>11</v>
      </c>
      <c r="L4823" t="str">
        <f>TEXT(shipments[[#This Row],[Shipdate]],"mmmm")</f>
        <v>November</v>
      </c>
      <c r="M4823">
        <f>_xlfn.XLOOKUP(shipments[[#This Row],[PID]],products[PID],products[Cost_per_box],"NA",0)</f>
        <v>3.32</v>
      </c>
      <c r="N4823">
        <f>shipments[[#This Row],[Boxes]]*shipments[[#This Row],[Cost Per Box]]</f>
        <v>4226.3599999999997</v>
      </c>
      <c r="O4823">
        <f>shipments[[#This Row],[Sales Amount]]-shipments[[#This Row],[Total Cost]]</f>
        <v>9768.64</v>
      </c>
      <c r="P4823" s="9">
        <f>shipments[[#This Row],[Profit]]/shipments[[#This Row],[Sales Amount]]</f>
        <v>0.69800928903179704</v>
      </c>
    </row>
    <row r="4824" spans="1:16" x14ac:dyDescent="1">
      <c r="A4824" t="s">
        <v>4870</v>
      </c>
      <c r="B4824" t="s">
        <v>8053</v>
      </c>
      <c r="C4824" t="s">
        <v>8030</v>
      </c>
      <c r="D4824" t="s">
        <v>8037</v>
      </c>
      <c r="E4824" s="1">
        <v>45253</v>
      </c>
      <c r="F4824">
        <v>4509</v>
      </c>
      <c r="G4824">
        <v>564</v>
      </c>
      <c r="H4824" t="s">
        <v>6</v>
      </c>
      <c r="I4824" t="str">
        <f>_xlfn.XLOOKUP(shipments[[#This Row],[SPID]],people[SPID],people[Sales_person],"NA",0)</f>
        <v>Dotty Strutley</v>
      </c>
      <c r="J4824">
        <f>YEAR(shipments[[#This Row],[Shipdate]])</f>
        <v>2023</v>
      </c>
      <c r="K4824">
        <f>MONTH(shipments[[#This Row],[Shipdate]])</f>
        <v>11</v>
      </c>
      <c r="L4824" t="str">
        <f>TEXT(shipments[[#This Row],[Shipdate]],"mmmm")</f>
        <v>November</v>
      </c>
      <c r="M4824">
        <f>_xlfn.XLOOKUP(shipments[[#This Row],[PID]],products[PID],products[Cost_per_box],"NA",0)</f>
        <v>3.32</v>
      </c>
      <c r="N4824">
        <f>shipments[[#This Row],[Boxes]]*shipments[[#This Row],[Cost Per Box]]</f>
        <v>1872.48</v>
      </c>
      <c r="O4824">
        <f>shipments[[#This Row],[Sales Amount]]-shipments[[#This Row],[Total Cost]]</f>
        <v>2636.52</v>
      </c>
      <c r="P4824" s="9">
        <f>shipments[[#This Row],[Profit]]/shipments[[#This Row],[Sales Amount]]</f>
        <v>0.58472388556220889</v>
      </c>
    </row>
    <row r="4825" spans="1:16" x14ac:dyDescent="1">
      <c r="A4825" t="s">
        <v>4871</v>
      </c>
      <c r="B4825" t="s">
        <v>8053</v>
      </c>
      <c r="C4825" t="s">
        <v>8030</v>
      </c>
      <c r="D4825" t="s">
        <v>8036</v>
      </c>
      <c r="E4825" s="1">
        <v>45371</v>
      </c>
      <c r="F4825">
        <v>4135.5</v>
      </c>
      <c r="G4825">
        <v>376</v>
      </c>
      <c r="H4825" t="s">
        <v>6</v>
      </c>
      <c r="I4825" t="str">
        <f>_xlfn.XLOOKUP(shipments[[#This Row],[SPID]],people[SPID],people[Sales_person],"NA",0)</f>
        <v>Dotty Strutley</v>
      </c>
      <c r="J4825">
        <f>YEAR(shipments[[#This Row],[Shipdate]])</f>
        <v>2024</v>
      </c>
      <c r="K4825">
        <f>MONTH(shipments[[#This Row],[Shipdate]])</f>
        <v>3</v>
      </c>
      <c r="L4825" t="str">
        <f>TEXT(shipments[[#This Row],[Shipdate]],"mmmm")</f>
        <v>March</v>
      </c>
      <c r="M4825">
        <f>_xlfn.XLOOKUP(shipments[[#This Row],[PID]],products[PID],products[Cost_per_box],"NA",0)</f>
        <v>3.32</v>
      </c>
      <c r="N4825">
        <f>shipments[[#This Row],[Boxes]]*shipments[[#This Row],[Cost Per Box]]</f>
        <v>1248.32</v>
      </c>
      <c r="O4825">
        <f>shipments[[#This Row],[Sales Amount]]-shipments[[#This Row],[Total Cost]]</f>
        <v>2887.1800000000003</v>
      </c>
      <c r="P4825" s="9">
        <f>shipments[[#This Row],[Profit]]/shipments[[#This Row],[Sales Amount]]</f>
        <v>0.6981453270463065</v>
      </c>
    </row>
    <row r="4826" spans="1:16" x14ac:dyDescent="1">
      <c r="A4826" t="s">
        <v>4872</v>
      </c>
      <c r="B4826" t="s">
        <v>8053</v>
      </c>
      <c r="C4826" t="s">
        <v>8031</v>
      </c>
      <c r="D4826" t="s">
        <v>8033</v>
      </c>
      <c r="E4826" s="1">
        <v>44964</v>
      </c>
      <c r="F4826">
        <v>5323.5</v>
      </c>
      <c r="G4826">
        <v>254</v>
      </c>
      <c r="H4826" t="s">
        <v>6</v>
      </c>
      <c r="I4826" t="str">
        <f>_xlfn.XLOOKUP(shipments[[#This Row],[SPID]],people[SPID],people[Sales_person],"NA",0)</f>
        <v>Dotty Strutley</v>
      </c>
      <c r="J4826">
        <f>YEAR(shipments[[#This Row],[Shipdate]])</f>
        <v>2023</v>
      </c>
      <c r="K4826">
        <f>MONTH(shipments[[#This Row],[Shipdate]])</f>
        <v>2</v>
      </c>
      <c r="L4826" t="str">
        <f>TEXT(shipments[[#This Row],[Shipdate]],"mmmm")</f>
        <v>February</v>
      </c>
      <c r="M4826">
        <f>_xlfn.XLOOKUP(shipments[[#This Row],[PID]],products[PID],products[Cost_per_box],"NA",0)</f>
        <v>2.65</v>
      </c>
      <c r="N4826">
        <f>shipments[[#This Row],[Boxes]]*shipments[[#This Row],[Cost Per Box]]</f>
        <v>673.1</v>
      </c>
      <c r="O4826">
        <f>shipments[[#This Row],[Sales Amount]]-shipments[[#This Row],[Total Cost]]</f>
        <v>4650.3999999999996</v>
      </c>
      <c r="P4826" s="9">
        <f>shipments[[#This Row],[Profit]]/shipments[[#This Row],[Sales Amount]]</f>
        <v>0.8735606274067812</v>
      </c>
    </row>
    <row r="4827" spans="1:16" x14ac:dyDescent="1">
      <c r="A4827" t="s">
        <v>4873</v>
      </c>
      <c r="B4827" t="s">
        <v>8053</v>
      </c>
      <c r="C4827" t="s">
        <v>8031</v>
      </c>
      <c r="D4827" t="s">
        <v>8034</v>
      </c>
      <c r="E4827" s="1">
        <v>45492</v>
      </c>
      <c r="F4827">
        <v>8174.25</v>
      </c>
      <c r="G4827">
        <v>455</v>
      </c>
      <c r="H4827" t="s">
        <v>17</v>
      </c>
      <c r="I4827" t="str">
        <f>_xlfn.XLOOKUP(shipments[[#This Row],[SPID]],people[SPID],people[Sales_person],"NA",0)</f>
        <v>Dotty Strutley</v>
      </c>
      <c r="J4827">
        <f>YEAR(shipments[[#This Row],[Shipdate]])</f>
        <v>2024</v>
      </c>
      <c r="K4827">
        <f>MONTH(shipments[[#This Row],[Shipdate]])</f>
        <v>7</v>
      </c>
      <c r="L4827" t="str">
        <f>TEXT(shipments[[#This Row],[Shipdate]],"mmmm")</f>
        <v>July</v>
      </c>
      <c r="M4827">
        <f>_xlfn.XLOOKUP(shipments[[#This Row],[PID]],products[PID],products[Cost_per_box],"NA",0)</f>
        <v>2.65</v>
      </c>
      <c r="N4827">
        <f>shipments[[#This Row],[Boxes]]*shipments[[#This Row],[Cost Per Box]]</f>
        <v>1205.75</v>
      </c>
      <c r="O4827">
        <f>shipments[[#This Row],[Sales Amount]]-shipments[[#This Row],[Total Cost]]</f>
        <v>6968.5</v>
      </c>
      <c r="P4827" s="9">
        <f>shipments[[#This Row],[Profit]]/shipments[[#This Row],[Sales Amount]]</f>
        <v>0.85249411260971952</v>
      </c>
    </row>
    <row r="4828" spans="1:16" x14ac:dyDescent="1">
      <c r="A4828" t="s">
        <v>4874</v>
      </c>
      <c r="B4828" t="s">
        <v>8053</v>
      </c>
      <c r="C4828" t="s">
        <v>8031</v>
      </c>
      <c r="D4828" t="s">
        <v>8033</v>
      </c>
      <c r="E4828" s="1">
        <v>45331</v>
      </c>
      <c r="F4828">
        <v>2736</v>
      </c>
      <c r="G4828">
        <v>125</v>
      </c>
      <c r="H4828" t="s">
        <v>39</v>
      </c>
      <c r="I4828" t="str">
        <f>_xlfn.XLOOKUP(shipments[[#This Row],[SPID]],people[SPID],people[Sales_person],"NA",0)</f>
        <v>Dotty Strutley</v>
      </c>
      <c r="J4828">
        <f>YEAR(shipments[[#This Row],[Shipdate]])</f>
        <v>2024</v>
      </c>
      <c r="K4828">
        <f>MONTH(shipments[[#This Row],[Shipdate]])</f>
        <v>2</v>
      </c>
      <c r="L4828" t="str">
        <f>TEXT(shipments[[#This Row],[Shipdate]],"mmmm")</f>
        <v>February</v>
      </c>
      <c r="M4828">
        <f>_xlfn.XLOOKUP(shipments[[#This Row],[PID]],products[PID],products[Cost_per_box],"NA",0)</f>
        <v>2.65</v>
      </c>
      <c r="N4828">
        <f>shipments[[#This Row],[Boxes]]*shipments[[#This Row],[Cost Per Box]]</f>
        <v>331.25</v>
      </c>
      <c r="O4828">
        <f>shipments[[#This Row],[Sales Amount]]-shipments[[#This Row],[Total Cost]]</f>
        <v>2404.75</v>
      </c>
      <c r="P4828" s="9">
        <f>shipments[[#This Row],[Profit]]/shipments[[#This Row],[Sales Amount]]</f>
        <v>0.87892909356725146</v>
      </c>
    </row>
    <row r="4829" spans="1:16" x14ac:dyDescent="1">
      <c r="A4829" t="s">
        <v>4875</v>
      </c>
      <c r="B4829" t="s">
        <v>8053</v>
      </c>
      <c r="C4829" t="s">
        <v>8031</v>
      </c>
      <c r="D4829" t="s">
        <v>8037</v>
      </c>
      <c r="E4829" s="1">
        <v>45090</v>
      </c>
      <c r="F4829">
        <v>10332</v>
      </c>
      <c r="G4829">
        <v>470</v>
      </c>
      <c r="H4829" t="s">
        <v>6</v>
      </c>
      <c r="I4829" t="str">
        <f>_xlfn.XLOOKUP(shipments[[#This Row],[SPID]],people[SPID],people[Sales_person],"NA",0)</f>
        <v>Dotty Strutley</v>
      </c>
      <c r="J4829">
        <f>YEAR(shipments[[#This Row],[Shipdate]])</f>
        <v>2023</v>
      </c>
      <c r="K4829">
        <f>MONTH(shipments[[#This Row],[Shipdate]])</f>
        <v>6</v>
      </c>
      <c r="L4829" t="str">
        <f>TEXT(shipments[[#This Row],[Shipdate]],"mmmm")</f>
        <v>June</v>
      </c>
      <c r="M4829">
        <f>_xlfn.XLOOKUP(shipments[[#This Row],[PID]],products[PID],products[Cost_per_box],"NA",0)</f>
        <v>2.65</v>
      </c>
      <c r="N4829">
        <f>shipments[[#This Row],[Boxes]]*shipments[[#This Row],[Cost Per Box]]</f>
        <v>1245.5</v>
      </c>
      <c r="O4829">
        <f>shipments[[#This Row],[Sales Amount]]-shipments[[#This Row],[Total Cost]]</f>
        <v>9086.5</v>
      </c>
      <c r="P4829" s="9">
        <f>shipments[[#This Row],[Profit]]/shipments[[#This Row],[Sales Amount]]</f>
        <v>0.87945218737901665</v>
      </c>
    </row>
    <row r="4830" spans="1:16" x14ac:dyDescent="1">
      <c r="A4830" t="s">
        <v>4876</v>
      </c>
      <c r="B4830" t="s">
        <v>8053</v>
      </c>
      <c r="C4830" t="s">
        <v>8031</v>
      </c>
      <c r="D4830" t="s">
        <v>8032</v>
      </c>
      <c r="E4830" s="1">
        <v>45274</v>
      </c>
      <c r="F4830">
        <v>7751.25</v>
      </c>
      <c r="G4830">
        <v>388</v>
      </c>
      <c r="H4830" t="s">
        <v>6</v>
      </c>
      <c r="I4830" t="str">
        <f>_xlfn.XLOOKUP(shipments[[#This Row],[SPID]],people[SPID],people[Sales_person],"NA",0)</f>
        <v>Dotty Strutley</v>
      </c>
      <c r="J4830">
        <f>YEAR(shipments[[#This Row],[Shipdate]])</f>
        <v>2023</v>
      </c>
      <c r="K4830">
        <f>MONTH(shipments[[#This Row],[Shipdate]])</f>
        <v>12</v>
      </c>
      <c r="L4830" t="str">
        <f>TEXT(shipments[[#This Row],[Shipdate]],"mmmm")</f>
        <v>December</v>
      </c>
      <c r="M4830">
        <f>_xlfn.XLOOKUP(shipments[[#This Row],[PID]],products[PID],products[Cost_per_box],"NA",0)</f>
        <v>2.65</v>
      </c>
      <c r="N4830">
        <f>shipments[[#This Row],[Boxes]]*shipments[[#This Row],[Cost Per Box]]</f>
        <v>1028.2</v>
      </c>
      <c r="O4830">
        <f>shipments[[#This Row],[Sales Amount]]-shipments[[#This Row],[Total Cost]]</f>
        <v>6723.05</v>
      </c>
      <c r="P4830" s="9">
        <f>shipments[[#This Row],[Profit]]/shipments[[#This Row],[Sales Amount]]</f>
        <v>0.86735042735042733</v>
      </c>
    </row>
    <row r="4831" spans="1:16" x14ac:dyDescent="1">
      <c r="A4831" t="s">
        <v>4877</v>
      </c>
      <c r="B4831" t="s">
        <v>8053</v>
      </c>
      <c r="C4831" t="s">
        <v>8010</v>
      </c>
      <c r="D4831" t="s">
        <v>8033</v>
      </c>
      <c r="E4831" s="1">
        <v>45120</v>
      </c>
      <c r="F4831">
        <v>533.25</v>
      </c>
      <c r="G4831">
        <v>34</v>
      </c>
      <c r="H4831" t="s">
        <v>6</v>
      </c>
      <c r="I4831" t="str">
        <f>_xlfn.XLOOKUP(shipments[[#This Row],[SPID]],people[SPID],people[Sales_person],"NA",0)</f>
        <v>Dotty Strutley</v>
      </c>
      <c r="J4831">
        <f>YEAR(shipments[[#This Row],[Shipdate]])</f>
        <v>2023</v>
      </c>
      <c r="K4831">
        <f>MONTH(shipments[[#This Row],[Shipdate]])</f>
        <v>7</v>
      </c>
      <c r="L4831" t="str">
        <f>TEXT(shipments[[#This Row],[Shipdate]],"mmmm")</f>
        <v>July</v>
      </c>
      <c r="M4831">
        <f>_xlfn.XLOOKUP(shipments[[#This Row],[PID]],products[PID],products[Cost_per_box],"NA",0)</f>
        <v>5.26</v>
      </c>
      <c r="N4831">
        <f>shipments[[#This Row],[Boxes]]*shipments[[#This Row],[Cost Per Box]]</f>
        <v>178.84</v>
      </c>
      <c r="O4831">
        <f>shipments[[#This Row],[Sales Amount]]-shipments[[#This Row],[Total Cost]]</f>
        <v>354.40999999999997</v>
      </c>
      <c r="P4831" s="9">
        <f>shipments[[#This Row],[Profit]]/shipments[[#This Row],[Sales Amount]]</f>
        <v>0.66462259728082507</v>
      </c>
    </row>
    <row r="4832" spans="1:16" x14ac:dyDescent="1">
      <c r="A4832" t="s">
        <v>4878</v>
      </c>
      <c r="B4832" t="s">
        <v>8053</v>
      </c>
      <c r="C4832" t="s">
        <v>8010</v>
      </c>
      <c r="D4832" t="s">
        <v>8037</v>
      </c>
      <c r="E4832" s="1">
        <v>45254</v>
      </c>
      <c r="F4832">
        <v>6401.25</v>
      </c>
      <c r="G4832">
        <v>493</v>
      </c>
      <c r="H4832" t="s">
        <v>6</v>
      </c>
      <c r="I4832" t="str">
        <f>_xlfn.XLOOKUP(shipments[[#This Row],[SPID]],people[SPID],people[Sales_person],"NA",0)</f>
        <v>Dotty Strutley</v>
      </c>
      <c r="J4832">
        <f>YEAR(shipments[[#This Row],[Shipdate]])</f>
        <v>2023</v>
      </c>
      <c r="K4832">
        <f>MONTH(shipments[[#This Row],[Shipdate]])</f>
        <v>11</v>
      </c>
      <c r="L4832" t="str">
        <f>TEXT(shipments[[#This Row],[Shipdate]],"mmmm")</f>
        <v>November</v>
      </c>
      <c r="M4832">
        <f>_xlfn.XLOOKUP(shipments[[#This Row],[PID]],products[PID],products[Cost_per_box],"NA",0)</f>
        <v>5.26</v>
      </c>
      <c r="N4832">
        <f>shipments[[#This Row],[Boxes]]*shipments[[#This Row],[Cost Per Box]]</f>
        <v>2593.1799999999998</v>
      </c>
      <c r="O4832">
        <f>shipments[[#This Row],[Sales Amount]]-shipments[[#This Row],[Total Cost]]</f>
        <v>3808.07</v>
      </c>
      <c r="P4832" s="9">
        <f>shipments[[#This Row],[Profit]]/shipments[[#This Row],[Sales Amount]]</f>
        <v>0.59489474711970325</v>
      </c>
    </row>
    <row r="4833" spans="1:16" x14ac:dyDescent="1">
      <c r="A4833" t="s">
        <v>4879</v>
      </c>
      <c r="B4833" t="s">
        <v>8053</v>
      </c>
      <c r="C4833" t="s">
        <v>8010</v>
      </c>
      <c r="D4833" t="s">
        <v>8032</v>
      </c>
      <c r="E4833" s="1">
        <v>45495</v>
      </c>
      <c r="F4833">
        <v>1320.75</v>
      </c>
      <c r="G4833">
        <v>89</v>
      </c>
      <c r="H4833" t="s">
        <v>17</v>
      </c>
      <c r="I4833" t="str">
        <f>_xlfn.XLOOKUP(shipments[[#This Row],[SPID]],people[SPID],people[Sales_person],"NA",0)</f>
        <v>Dotty Strutley</v>
      </c>
      <c r="J4833">
        <f>YEAR(shipments[[#This Row],[Shipdate]])</f>
        <v>2024</v>
      </c>
      <c r="K4833">
        <f>MONTH(shipments[[#This Row],[Shipdate]])</f>
        <v>7</v>
      </c>
      <c r="L4833" t="str">
        <f>TEXT(shipments[[#This Row],[Shipdate]],"mmmm")</f>
        <v>July</v>
      </c>
      <c r="M4833">
        <f>_xlfn.XLOOKUP(shipments[[#This Row],[PID]],products[PID],products[Cost_per_box],"NA",0)</f>
        <v>5.26</v>
      </c>
      <c r="N4833">
        <f>shipments[[#This Row],[Boxes]]*shipments[[#This Row],[Cost Per Box]]</f>
        <v>468.14</v>
      </c>
      <c r="O4833">
        <f>shipments[[#This Row],[Sales Amount]]-shipments[[#This Row],[Total Cost]]</f>
        <v>852.61</v>
      </c>
      <c r="P4833" s="9">
        <f>shipments[[#This Row],[Profit]]/shipments[[#This Row],[Sales Amount]]</f>
        <v>0.64554987696384636</v>
      </c>
    </row>
    <row r="4834" spans="1:16" x14ac:dyDescent="1">
      <c r="A4834" t="s">
        <v>4880</v>
      </c>
      <c r="B4834" t="s">
        <v>8053</v>
      </c>
      <c r="C4834" t="s">
        <v>8011</v>
      </c>
      <c r="D4834" t="s">
        <v>8036</v>
      </c>
      <c r="E4834" s="1">
        <v>45119</v>
      </c>
      <c r="F4834">
        <v>13666.5</v>
      </c>
      <c r="G4834">
        <v>1052</v>
      </c>
      <c r="H4834" t="s">
        <v>6</v>
      </c>
      <c r="I4834" t="str">
        <f>_xlfn.XLOOKUP(shipments[[#This Row],[SPID]],people[SPID],people[Sales_person],"NA",0)</f>
        <v>Dotty Strutley</v>
      </c>
      <c r="J4834">
        <f>YEAR(shipments[[#This Row],[Shipdate]])</f>
        <v>2023</v>
      </c>
      <c r="K4834">
        <f>MONTH(shipments[[#This Row],[Shipdate]])</f>
        <v>7</v>
      </c>
      <c r="L4834" t="str">
        <f>TEXT(shipments[[#This Row],[Shipdate]],"mmmm")</f>
        <v>July</v>
      </c>
      <c r="M4834">
        <f>_xlfn.XLOOKUP(shipments[[#This Row],[PID]],products[PID],products[Cost_per_box],"NA",0)</f>
        <v>7.48</v>
      </c>
      <c r="N4834">
        <f>shipments[[#This Row],[Boxes]]*shipments[[#This Row],[Cost Per Box]]</f>
        <v>7868.96</v>
      </c>
      <c r="O4834">
        <f>shipments[[#This Row],[Sales Amount]]-shipments[[#This Row],[Total Cost]]</f>
        <v>5797.54</v>
      </c>
      <c r="P4834" s="9">
        <f>shipments[[#This Row],[Profit]]/shipments[[#This Row],[Sales Amount]]</f>
        <v>0.42421541726118611</v>
      </c>
    </row>
    <row r="4835" spans="1:16" x14ac:dyDescent="1">
      <c r="A4835" t="s">
        <v>4881</v>
      </c>
      <c r="B4835" t="s">
        <v>8053</v>
      </c>
      <c r="C4835" t="s">
        <v>8011</v>
      </c>
      <c r="D4835" t="s">
        <v>8037</v>
      </c>
      <c r="E4835" s="1">
        <v>45224</v>
      </c>
      <c r="F4835">
        <v>1109.25</v>
      </c>
      <c r="G4835">
        <v>80</v>
      </c>
      <c r="H4835" t="s">
        <v>6</v>
      </c>
      <c r="I4835" t="str">
        <f>_xlfn.XLOOKUP(shipments[[#This Row],[SPID]],people[SPID],people[Sales_person],"NA",0)</f>
        <v>Dotty Strutley</v>
      </c>
      <c r="J4835">
        <f>YEAR(shipments[[#This Row],[Shipdate]])</f>
        <v>2023</v>
      </c>
      <c r="K4835">
        <f>MONTH(shipments[[#This Row],[Shipdate]])</f>
        <v>10</v>
      </c>
      <c r="L4835" t="str">
        <f>TEXT(shipments[[#This Row],[Shipdate]],"mmmm")</f>
        <v>October</v>
      </c>
      <c r="M4835">
        <f>_xlfn.XLOOKUP(shipments[[#This Row],[PID]],products[PID],products[Cost_per_box],"NA",0)</f>
        <v>7.48</v>
      </c>
      <c r="N4835">
        <f>shipments[[#This Row],[Boxes]]*shipments[[#This Row],[Cost Per Box]]</f>
        <v>598.40000000000009</v>
      </c>
      <c r="O4835">
        <f>shipments[[#This Row],[Sales Amount]]-shipments[[#This Row],[Total Cost]]</f>
        <v>510.84999999999991</v>
      </c>
      <c r="P4835" s="9">
        <f>shipments[[#This Row],[Profit]]/shipments[[#This Row],[Sales Amount]]</f>
        <v>0.46053639846743288</v>
      </c>
    </row>
    <row r="4836" spans="1:16" x14ac:dyDescent="1">
      <c r="A4836" t="s">
        <v>4882</v>
      </c>
      <c r="B4836" t="s">
        <v>8053</v>
      </c>
      <c r="C4836" t="s">
        <v>8013</v>
      </c>
      <c r="D4836" t="s">
        <v>8032</v>
      </c>
      <c r="E4836" s="1">
        <v>45378</v>
      </c>
      <c r="F4836">
        <v>911.25</v>
      </c>
      <c r="G4836">
        <v>183</v>
      </c>
      <c r="H4836" t="s">
        <v>6</v>
      </c>
      <c r="I4836" t="str">
        <f>_xlfn.XLOOKUP(shipments[[#This Row],[SPID]],people[SPID],people[Sales_person],"NA",0)</f>
        <v>Dotty Strutley</v>
      </c>
      <c r="J4836">
        <f>YEAR(shipments[[#This Row],[Shipdate]])</f>
        <v>2024</v>
      </c>
      <c r="K4836">
        <f>MONTH(shipments[[#This Row],[Shipdate]])</f>
        <v>3</v>
      </c>
      <c r="L4836" t="str">
        <f>TEXT(shipments[[#This Row],[Shipdate]],"mmmm")</f>
        <v>March</v>
      </c>
      <c r="M4836">
        <f>_xlfn.XLOOKUP(shipments[[#This Row],[PID]],products[PID],products[Cost_per_box],"NA",0)</f>
        <v>3.85</v>
      </c>
      <c r="N4836">
        <f>shipments[[#This Row],[Boxes]]*shipments[[#This Row],[Cost Per Box]]</f>
        <v>704.55000000000007</v>
      </c>
      <c r="O4836">
        <f>shipments[[#This Row],[Sales Amount]]-shipments[[#This Row],[Total Cost]]</f>
        <v>206.69999999999993</v>
      </c>
      <c r="P4836" s="9">
        <f>shipments[[#This Row],[Profit]]/shipments[[#This Row],[Sales Amount]]</f>
        <v>0.22683127572016454</v>
      </c>
    </row>
    <row r="4837" spans="1:16" x14ac:dyDescent="1">
      <c r="A4837" t="s">
        <v>4883</v>
      </c>
      <c r="B4837" t="s">
        <v>8053</v>
      </c>
      <c r="C4837" t="s">
        <v>8013</v>
      </c>
      <c r="D4837" t="s">
        <v>8036</v>
      </c>
      <c r="E4837" s="1">
        <v>44943</v>
      </c>
      <c r="F4837">
        <v>4239</v>
      </c>
      <c r="G4837">
        <v>530</v>
      </c>
      <c r="H4837" t="s">
        <v>6</v>
      </c>
      <c r="I4837" t="str">
        <f>_xlfn.XLOOKUP(shipments[[#This Row],[SPID]],people[SPID],people[Sales_person],"NA",0)</f>
        <v>Dotty Strutley</v>
      </c>
      <c r="J4837">
        <f>YEAR(shipments[[#This Row],[Shipdate]])</f>
        <v>2023</v>
      </c>
      <c r="K4837">
        <f>MONTH(shipments[[#This Row],[Shipdate]])</f>
        <v>1</v>
      </c>
      <c r="L4837" t="str">
        <f>TEXT(shipments[[#This Row],[Shipdate]],"mmmm")</f>
        <v>January</v>
      </c>
      <c r="M4837">
        <f>_xlfn.XLOOKUP(shipments[[#This Row],[PID]],products[PID],products[Cost_per_box],"NA",0)</f>
        <v>3.85</v>
      </c>
      <c r="N4837">
        <f>shipments[[#This Row],[Boxes]]*shipments[[#This Row],[Cost Per Box]]</f>
        <v>2040.5</v>
      </c>
      <c r="O4837">
        <f>shipments[[#This Row],[Sales Amount]]-shipments[[#This Row],[Total Cost]]</f>
        <v>2198.5</v>
      </c>
      <c r="P4837" s="9">
        <f>shipments[[#This Row],[Profit]]/shipments[[#This Row],[Sales Amount]]</f>
        <v>0.51863647086577025</v>
      </c>
    </row>
    <row r="4838" spans="1:16" x14ac:dyDescent="1">
      <c r="A4838" t="s">
        <v>4884</v>
      </c>
      <c r="B4838" t="s">
        <v>8053</v>
      </c>
      <c r="C4838" t="s">
        <v>8013</v>
      </c>
      <c r="D4838" t="s">
        <v>8033</v>
      </c>
      <c r="E4838" s="1">
        <v>45419</v>
      </c>
      <c r="F4838">
        <v>16240.5</v>
      </c>
      <c r="G4838">
        <v>2031</v>
      </c>
      <c r="H4838" t="s">
        <v>39</v>
      </c>
      <c r="I4838" t="str">
        <f>_xlfn.XLOOKUP(shipments[[#This Row],[SPID]],people[SPID],people[Sales_person],"NA",0)</f>
        <v>Dotty Strutley</v>
      </c>
      <c r="J4838">
        <f>YEAR(shipments[[#This Row],[Shipdate]])</f>
        <v>2024</v>
      </c>
      <c r="K4838">
        <f>MONTH(shipments[[#This Row],[Shipdate]])</f>
        <v>5</v>
      </c>
      <c r="L4838" t="str">
        <f>TEXT(shipments[[#This Row],[Shipdate]],"mmmm")</f>
        <v>May</v>
      </c>
      <c r="M4838">
        <f>_xlfn.XLOOKUP(shipments[[#This Row],[PID]],products[PID],products[Cost_per_box],"NA",0)</f>
        <v>3.85</v>
      </c>
      <c r="N4838">
        <f>shipments[[#This Row],[Boxes]]*shipments[[#This Row],[Cost Per Box]]</f>
        <v>7819.35</v>
      </c>
      <c r="O4838">
        <f>shipments[[#This Row],[Sales Amount]]-shipments[[#This Row],[Total Cost]]</f>
        <v>8421.15</v>
      </c>
      <c r="P4838" s="9">
        <f>shipments[[#This Row],[Profit]]/shipments[[#This Row],[Sales Amount]]</f>
        <v>0.51852775468735568</v>
      </c>
    </row>
    <row r="4839" spans="1:16" x14ac:dyDescent="1">
      <c r="A4839" t="s">
        <v>4885</v>
      </c>
      <c r="B4839" t="s">
        <v>8053</v>
      </c>
      <c r="C4839" t="s">
        <v>8013</v>
      </c>
      <c r="D4839" t="s">
        <v>8037</v>
      </c>
      <c r="E4839" s="1">
        <v>45307</v>
      </c>
      <c r="F4839">
        <v>47.25</v>
      </c>
      <c r="G4839">
        <v>10</v>
      </c>
      <c r="H4839" t="s">
        <v>6</v>
      </c>
      <c r="I4839" t="str">
        <f>_xlfn.XLOOKUP(shipments[[#This Row],[SPID]],people[SPID],people[Sales_person],"NA",0)</f>
        <v>Dotty Strutley</v>
      </c>
      <c r="J4839">
        <f>YEAR(shipments[[#This Row],[Shipdate]])</f>
        <v>2024</v>
      </c>
      <c r="K4839">
        <f>MONTH(shipments[[#This Row],[Shipdate]])</f>
        <v>1</v>
      </c>
      <c r="L4839" t="str">
        <f>TEXT(shipments[[#This Row],[Shipdate]],"mmmm")</f>
        <v>January</v>
      </c>
      <c r="M4839">
        <f>_xlfn.XLOOKUP(shipments[[#This Row],[PID]],products[PID],products[Cost_per_box],"NA",0)</f>
        <v>3.85</v>
      </c>
      <c r="N4839">
        <f>shipments[[#This Row],[Boxes]]*shipments[[#This Row],[Cost Per Box]]</f>
        <v>38.5</v>
      </c>
      <c r="O4839">
        <f>shipments[[#This Row],[Sales Amount]]-shipments[[#This Row],[Total Cost]]</f>
        <v>8.75</v>
      </c>
      <c r="P4839" s="9">
        <f>shipments[[#This Row],[Profit]]/shipments[[#This Row],[Sales Amount]]</f>
        <v>0.18518518518518517</v>
      </c>
    </row>
    <row r="4840" spans="1:16" x14ac:dyDescent="1">
      <c r="A4840" t="s">
        <v>4886</v>
      </c>
      <c r="B4840" t="s">
        <v>8053</v>
      </c>
      <c r="C4840" t="s">
        <v>8013</v>
      </c>
      <c r="D4840" t="s">
        <v>8036</v>
      </c>
      <c r="E4840" s="1">
        <v>45237</v>
      </c>
      <c r="F4840">
        <v>1127.25</v>
      </c>
      <c r="G4840">
        <v>226</v>
      </c>
      <c r="H4840" t="s">
        <v>6</v>
      </c>
      <c r="I4840" t="str">
        <f>_xlfn.XLOOKUP(shipments[[#This Row],[SPID]],people[SPID],people[Sales_person],"NA",0)</f>
        <v>Dotty Strutley</v>
      </c>
      <c r="J4840">
        <f>YEAR(shipments[[#This Row],[Shipdate]])</f>
        <v>2023</v>
      </c>
      <c r="K4840">
        <f>MONTH(shipments[[#This Row],[Shipdate]])</f>
        <v>11</v>
      </c>
      <c r="L4840" t="str">
        <f>TEXT(shipments[[#This Row],[Shipdate]],"mmmm")</f>
        <v>November</v>
      </c>
      <c r="M4840">
        <f>_xlfn.XLOOKUP(shipments[[#This Row],[PID]],products[PID],products[Cost_per_box],"NA",0)</f>
        <v>3.85</v>
      </c>
      <c r="N4840">
        <f>shipments[[#This Row],[Boxes]]*shipments[[#This Row],[Cost Per Box]]</f>
        <v>870.1</v>
      </c>
      <c r="O4840">
        <f>shipments[[#This Row],[Sales Amount]]-shipments[[#This Row],[Total Cost]]</f>
        <v>257.14999999999998</v>
      </c>
      <c r="P4840" s="9">
        <f>shipments[[#This Row],[Profit]]/shipments[[#This Row],[Sales Amount]]</f>
        <v>0.22812153470836102</v>
      </c>
    </row>
    <row r="4841" spans="1:16" x14ac:dyDescent="1">
      <c r="A4841" t="s">
        <v>4887</v>
      </c>
      <c r="B4841" t="s">
        <v>8053</v>
      </c>
      <c r="C4841" t="s">
        <v>8014</v>
      </c>
      <c r="D4841" t="s">
        <v>8032</v>
      </c>
      <c r="E4841" s="1">
        <v>44971</v>
      </c>
      <c r="F4841">
        <v>1620</v>
      </c>
      <c r="G4841">
        <v>180</v>
      </c>
      <c r="H4841" t="s">
        <v>6</v>
      </c>
      <c r="I4841" t="str">
        <f>_xlfn.XLOOKUP(shipments[[#This Row],[SPID]],people[SPID],people[Sales_person],"NA",0)</f>
        <v>Dotty Strutley</v>
      </c>
      <c r="J4841">
        <f>YEAR(shipments[[#This Row],[Shipdate]])</f>
        <v>2023</v>
      </c>
      <c r="K4841">
        <f>MONTH(shipments[[#This Row],[Shipdate]])</f>
        <v>2</v>
      </c>
      <c r="L4841" t="str">
        <f>TEXT(shipments[[#This Row],[Shipdate]],"mmmm")</f>
        <v>February</v>
      </c>
      <c r="M4841">
        <f>_xlfn.XLOOKUP(shipments[[#This Row],[PID]],products[PID],products[Cost_per_box],"NA",0)</f>
        <v>5.72</v>
      </c>
      <c r="N4841">
        <f>shipments[[#This Row],[Boxes]]*shipments[[#This Row],[Cost Per Box]]</f>
        <v>1029.5999999999999</v>
      </c>
      <c r="O4841">
        <f>shipments[[#This Row],[Sales Amount]]-shipments[[#This Row],[Total Cost]]</f>
        <v>590.40000000000009</v>
      </c>
      <c r="P4841" s="9">
        <f>shipments[[#This Row],[Profit]]/shipments[[#This Row],[Sales Amount]]</f>
        <v>0.36444444444444452</v>
      </c>
    </row>
    <row r="4842" spans="1:16" x14ac:dyDescent="1">
      <c r="A4842" t="s">
        <v>4888</v>
      </c>
      <c r="B4842" t="s">
        <v>8053</v>
      </c>
      <c r="C4842" t="s">
        <v>8014</v>
      </c>
      <c r="D4842" t="s">
        <v>8032</v>
      </c>
      <c r="E4842" s="1">
        <v>45252</v>
      </c>
      <c r="F4842">
        <v>3611.25</v>
      </c>
      <c r="G4842">
        <v>516</v>
      </c>
      <c r="H4842" t="s">
        <v>6</v>
      </c>
      <c r="I4842" t="str">
        <f>_xlfn.XLOOKUP(shipments[[#This Row],[SPID]],people[SPID],people[Sales_person],"NA",0)</f>
        <v>Dotty Strutley</v>
      </c>
      <c r="J4842">
        <f>YEAR(shipments[[#This Row],[Shipdate]])</f>
        <v>2023</v>
      </c>
      <c r="K4842">
        <f>MONTH(shipments[[#This Row],[Shipdate]])</f>
        <v>11</v>
      </c>
      <c r="L4842" t="str">
        <f>TEXT(shipments[[#This Row],[Shipdate]],"mmmm")</f>
        <v>November</v>
      </c>
      <c r="M4842">
        <f>_xlfn.XLOOKUP(shipments[[#This Row],[PID]],products[PID],products[Cost_per_box],"NA",0)</f>
        <v>5.72</v>
      </c>
      <c r="N4842">
        <f>shipments[[#This Row],[Boxes]]*shipments[[#This Row],[Cost Per Box]]</f>
        <v>2951.52</v>
      </c>
      <c r="O4842">
        <f>shipments[[#This Row],[Sales Amount]]-shipments[[#This Row],[Total Cost]]</f>
        <v>659.73</v>
      </c>
      <c r="P4842" s="9">
        <f>shipments[[#This Row],[Profit]]/shipments[[#This Row],[Sales Amount]]</f>
        <v>0.18268743509865007</v>
      </c>
    </row>
    <row r="4843" spans="1:16" x14ac:dyDescent="1">
      <c r="A4843" t="s">
        <v>4889</v>
      </c>
      <c r="B4843" t="s">
        <v>8053</v>
      </c>
      <c r="C4843" t="s">
        <v>8014</v>
      </c>
      <c r="D4843" t="s">
        <v>8036</v>
      </c>
      <c r="E4843" s="1">
        <v>45253</v>
      </c>
      <c r="F4843">
        <v>29.25</v>
      </c>
      <c r="G4843">
        <v>5</v>
      </c>
      <c r="H4843" t="s">
        <v>6</v>
      </c>
      <c r="I4843" t="str">
        <f>_xlfn.XLOOKUP(shipments[[#This Row],[SPID]],people[SPID],people[Sales_person],"NA",0)</f>
        <v>Dotty Strutley</v>
      </c>
      <c r="J4843">
        <f>YEAR(shipments[[#This Row],[Shipdate]])</f>
        <v>2023</v>
      </c>
      <c r="K4843">
        <f>MONTH(shipments[[#This Row],[Shipdate]])</f>
        <v>11</v>
      </c>
      <c r="L4843" t="str">
        <f>TEXT(shipments[[#This Row],[Shipdate]],"mmmm")</f>
        <v>November</v>
      </c>
      <c r="M4843">
        <f>_xlfn.XLOOKUP(shipments[[#This Row],[PID]],products[PID],products[Cost_per_box],"NA",0)</f>
        <v>5.72</v>
      </c>
      <c r="N4843">
        <f>shipments[[#This Row],[Boxes]]*shipments[[#This Row],[Cost Per Box]]</f>
        <v>28.599999999999998</v>
      </c>
      <c r="O4843">
        <f>shipments[[#This Row],[Sales Amount]]-shipments[[#This Row],[Total Cost]]</f>
        <v>0.65000000000000213</v>
      </c>
      <c r="P4843" s="9">
        <f>shipments[[#This Row],[Profit]]/shipments[[#This Row],[Sales Amount]]</f>
        <v>2.2222222222222296E-2</v>
      </c>
    </row>
    <row r="4844" spans="1:16" x14ac:dyDescent="1">
      <c r="A4844" t="s">
        <v>4890</v>
      </c>
      <c r="B4844" t="s">
        <v>8053</v>
      </c>
      <c r="C4844" t="s">
        <v>8014</v>
      </c>
      <c r="D4844" t="s">
        <v>8037</v>
      </c>
      <c r="E4844" s="1">
        <v>45412</v>
      </c>
      <c r="F4844">
        <v>801</v>
      </c>
      <c r="G4844">
        <v>161</v>
      </c>
      <c r="H4844" t="s">
        <v>6</v>
      </c>
      <c r="I4844" t="str">
        <f>_xlfn.XLOOKUP(shipments[[#This Row],[SPID]],people[SPID],people[Sales_person],"NA",0)</f>
        <v>Dotty Strutley</v>
      </c>
      <c r="J4844">
        <f>YEAR(shipments[[#This Row],[Shipdate]])</f>
        <v>2024</v>
      </c>
      <c r="K4844">
        <f>MONTH(shipments[[#This Row],[Shipdate]])</f>
        <v>4</v>
      </c>
      <c r="L4844" t="str">
        <f>TEXT(shipments[[#This Row],[Shipdate]],"mmmm")</f>
        <v>April</v>
      </c>
      <c r="M4844">
        <f>_xlfn.XLOOKUP(shipments[[#This Row],[PID]],products[PID],products[Cost_per_box],"NA",0)</f>
        <v>5.72</v>
      </c>
      <c r="N4844">
        <f>shipments[[#This Row],[Boxes]]*shipments[[#This Row],[Cost Per Box]]</f>
        <v>920.92</v>
      </c>
      <c r="O4844">
        <f>shipments[[#This Row],[Sales Amount]]-shipments[[#This Row],[Total Cost]]</f>
        <v>-119.91999999999996</v>
      </c>
      <c r="P4844" s="9">
        <f>shipments[[#This Row],[Profit]]/shipments[[#This Row],[Sales Amount]]</f>
        <v>-0.14971285892634204</v>
      </c>
    </row>
    <row r="4845" spans="1:16" x14ac:dyDescent="1">
      <c r="A4845" t="s">
        <v>4891</v>
      </c>
      <c r="B4845" t="s">
        <v>8053</v>
      </c>
      <c r="C4845" t="s">
        <v>8016</v>
      </c>
      <c r="D4845" t="s">
        <v>8037</v>
      </c>
      <c r="E4845" s="1">
        <v>45526</v>
      </c>
      <c r="F4845">
        <v>4308.75</v>
      </c>
      <c r="G4845">
        <v>180</v>
      </c>
      <c r="H4845" t="s">
        <v>17</v>
      </c>
      <c r="I4845" t="str">
        <f>_xlfn.XLOOKUP(shipments[[#This Row],[SPID]],people[SPID],people[Sales_person],"NA",0)</f>
        <v>Dotty Strutley</v>
      </c>
      <c r="J4845">
        <f>YEAR(shipments[[#This Row],[Shipdate]])</f>
        <v>2024</v>
      </c>
      <c r="K4845">
        <f>MONTH(shipments[[#This Row],[Shipdate]])</f>
        <v>8</v>
      </c>
      <c r="L4845" t="str">
        <f>TEXT(shipments[[#This Row],[Shipdate]],"mmmm")</f>
        <v>August</v>
      </c>
      <c r="M4845">
        <f>_xlfn.XLOOKUP(shipments[[#This Row],[PID]],products[PID],products[Cost_per_box],"NA",0)</f>
        <v>9.94</v>
      </c>
      <c r="N4845">
        <f>shipments[[#This Row],[Boxes]]*shipments[[#This Row],[Cost Per Box]]</f>
        <v>1789.1999999999998</v>
      </c>
      <c r="O4845">
        <f>shipments[[#This Row],[Sales Amount]]-shipments[[#This Row],[Total Cost]]</f>
        <v>2519.5500000000002</v>
      </c>
      <c r="P4845" s="9">
        <f>shipments[[#This Row],[Profit]]/shipments[[#This Row],[Sales Amount]]</f>
        <v>0.58475195822454318</v>
      </c>
    </row>
    <row r="4846" spans="1:16" x14ac:dyDescent="1">
      <c r="A4846" t="s">
        <v>4892</v>
      </c>
      <c r="B4846" t="s">
        <v>8053</v>
      </c>
      <c r="C4846" t="s">
        <v>8016</v>
      </c>
      <c r="D4846" t="s">
        <v>8037</v>
      </c>
      <c r="E4846" s="1">
        <v>45253</v>
      </c>
      <c r="F4846">
        <v>5501.25</v>
      </c>
      <c r="G4846">
        <v>212</v>
      </c>
      <c r="H4846" t="s">
        <v>6</v>
      </c>
      <c r="I4846" t="str">
        <f>_xlfn.XLOOKUP(shipments[[#This Row],[SPID]],people[SPID],people[Sales_person],"NA",0)</f>
        <v>Dotty Strutley</v>
      </c>
      <c r="J4846">
        <f>YEAR(shipments[[#This Row],[Shipdate]])</f>
        <v>2023</v>
      </c>
      <c r="K4846">
        <f>MONTH(shipments[[#This Row],[Shipdate]])</f>
        <v>11</v>
      </c>
      <c r="L4846" t="str">
        <f>TEXT(shipments[[#This Row],[Shipdate]],"mmmm")</f>
        <v>November</v>
      </c>
      <c r="M4846">
        <f>_xlfn.XLOOKUP(shipments[[#This Row],[PID]],products[PID],products[Cost_per_box],"NA",0)</f>
        <v>9.94</v>
      </c>
      <c r="N4846">
        <f>shipments[[#This Row],[Boxes]]*shipments[[#This Row],[Cost Per Box]]</f>
        <v>2107.2799999999997</v>
      </c>
      <c r="O4846">
        <f>shipments[[#This Row],[Sales Amount]]-shipments[[#This Row],[Total Cost]]</f>
        <v>3393.9700000000003</v>
      </c>
      <c r="P4846" s="9">
        <f>shipments[[#This Row],[Profit]]/shipments[[#This Row],[Sales Amount]]</f>
        <v>0.61694523971824589</v>
      </c>
    </row>
    <row r="4847" spans="1:16" x14ac:dyDescent="1">
      <c r="A4847" t="s">
        <v>4893</v>
      </c>
      <c r="B4847" t="s">
        <v>8053</v>
      </c>
      <c r="C4847" t="s">
        <v>8016</v>
      </c>
      <c r="D4847" t="s">
        <v>8033</v>
      </c>
      <c r="E4847" s="1">
        <v>45219</v>
      </c>
      <c r="F4847">
        <v>5586.75</v>
      </c>
      <c r="G4847">
        <v>215</v>
      </c>
      <c r="H4847" t="s">
        <v>6</v>
      </c>
      <c r="I4847" t="str">
        <f>_xlfn.XLOOKUP(shipments[[#This Row],[SPID]],people[SPID],people[Sales_person],"NA",0)</f>
        <v>Dotty Strutley</v>
      </c>
      <c r="J4847">
        <f>YEAR(shipments[[#This Row],[Shipdate]])</f>
        <v>2023</v>
      </c>
      <c r="K4847">
        <f>MONTH(shipments[[#This Row],[Shipdate]])</f>
        <v>10</v>
      </c>
      <c r="L4847" t="str">
        <f>TEXT(shipments[[#This Row],[Shipdate]],"mmmm")</f>
        <v>October</v>
      </c>
      <c r="M4847">
        <f>_xlfn.XLOOKUP(shipments[[#This Row],[PID]],products[PID],products[Cost_per_box],"NA",0)</f>
        <v>9.94</v>
      </c>
      <c r="N4847">
        <f>shipments[[#This Row],[Boxes]]*shipments[[#This Row],[Cost Per Box]]</f>
        <v>2137.1</v>
      </c>
      <c r="O4847">
        <f>shipments[[#This Row],[Sales Amount]]-shipments[[#This Row],[Total Cost]]</f>
        <v>3449.65</v>
      </c>
      <c r="P4847" s="9">
        <f>shipments[[#This Row],[Profit]]/shipments[[#This Row],[Sales Amount]]</f>
        <v>0.61746990647514211</v>
      </c>
    </row>
    <row r="4848" spans="1:16" x14ac:dyDescent="1">
      <c r="A4848" t="s">
        <v>4894</v>
      </c>
      <c r="B4848" t="s">
        <v>8053</v>
      </c>
      <c r="C4848" t="s">
        <v>8017</v>
      </c>
      <c r="D4848" t="s">
        <v>8033</v>
      </c>
      <c r="E4848" s="1">
        <v>45127</v>
      </c>
      <c r="F4848">
        <v>5211</v>
      </c>
      <c r="G4848">
        <v>237</v>
      </c>
      <c r="H4848" t="s">
        <v>6</v>
      </c>
      <c r="I4848" t="str">
        <f>_xlfn.XLOOKUP(shipments[[#This Row],[SPID]],people[SPID],people[Sales_person],"NA",0)</f>
        <v>Dotty Strutley</v>
      </c>
      <c r="J4848">
        <f>YEAR(shipments[[#This Row],[Shipdate]])</f>
        <v>2023</v>
      </c>
      <c r="K4848">
        <f>MONTH(shipments[[#This Row],[Shipdate]])</f>
        <v>7</v>
      </c>
      <c r="L4848" t="str">
        <f>TEXT(shipments[[#This Row],[Shipdate]],"mmmm")</f>
        <v>July</v>
      </c>
      <c r="M4848">
        <f>_xlfn.XLOOKUP(shipments[[#This Row],[PID]],products[PID],products[Cost_per_box],"NA",0)</f>
        <v>7.73</v>
      </c>
      <c r="N4848">
        <f>shipments[[#This Row],[Boxes]]*shipments[[#This Row],[Cost Per Box]]</f>
        <v>1832.01</v>
      </c>
      <c r="O4848">
        <f>shipments[[#This Row],[Sales Amount]]-shipments[[#This Row],[Total Cost]]</f>
        <v>3378.99</v>
      </c>
      <c r="P4848" s="9">
        <f>shipments[[#This Row],[Profit]]/shipments[[#This Row],[Sales Amount]]</f>
        <v>0.64843408175014383</v>
      </c>
    </row>
    <row r="4849" spans="1:16" x14ac:dyDescent="1">
      <c r="A4849" t="s">
        <v>4895</v>
      </c>
      <c r="B4849" t="s">
        <v>8053</v>
      </c>
      <c r="C4849" t="s">
        <v>8017</v>
      </c>
      <c r="D4849" t="s">
        <v>8037</v>
      </c>
      <c r="E4849" s="1">
        <v>45272</v>
      </c>
      <c r="F4849">
        <v>411.75</v>
      </c>
      <c r="G4849">
        <v>22</v>
      </c>
      <c r="H4849" t="s">
        <v>6</v>
      </c>
      <c r="I4849" t="str">
        <f>_xlfn.XLOOKUP(shipments[[#This Row],[SPID]],people[SPID],people[Sales_person],"NA",0)</f>
        <v>Dotty Strutley</v>
      </c>
      <c r="J4849">
        <f>YEAR(shipments[[#This Row],[Shipdate]])</f>
        <v>2023</v>
      </c>
      <c r="K4849">
        <f>MONTH(shipments[[#This Row],[Shipdate]])</f>
        <v>12</v>
      </c>
      <c r="L4849" t="str">
        <f>TEXT(shipments[[#This Row],[Shipdate]],"mmmm")</f>
        <v>December</v>
      </c>
      <c r="M4849">
        <f>_xlfn.XLOOKUP(shipments[[#This Row],[PID]],products[PID],products[Cost_per_box],"NA",0)</f>
        <v>7.73</v>
      </c>
      <c r="N4849">
        <f>shipments[[#This Row],[Boxes]]*shipments[[#This Row],[Cost Per Box]]</f>
        <v>170.06</v>
      </c>
      <c r="O4849">
        <f>shipments[[#This Row],[Sales Amount]]-shipments[[#This Row],[Total Cost]]</f>
        <v>241.69</v>
      </c>
      <c r="P4849" s="9">
        <f>shipments[[#This Row],[Profit]]/shipments[[#This Row],[Sales Amount]]</f>
        <v>0.58698239222829385</v>
      </c>
    </row>
    <row r="4850" spans="1:16" x14ac:dyDescent="1">
      <c r="A4850" t="s">
        <v>4896</v>
      </c>
      <c r="B4850" t="s">
        <v>8053</v>
      </c>
      <c r="C4850" t="s">
        <v>8017</v>
      </c>
      <c r="D4850" t="s">
        <v>8032</v>
      </c>
      <c r="E4850" s="1">
        <v>45154</v>
      </c>
      <c r="F4850">
        <v>1923.75</v>
      </c>
      <c r="G4850">
        <v>102</v>
      </c>
      <c r="H4850" t="s">
        <v>6</v>
      </c>
      <c r="I4850" t="str">
        <f>_xlfn.XLOOKUP(shipments[[#This Row],[SPID]],people[SPID],people[Sales_person],"NA",0)</f>
        <v>Dotty Strutley</v>
      </c>
      <c r="J4850">
        <f>YEAR(shipments[[#This Row],[Shipdate]])</f>
        <v>2023</v>
      </c>
      <c r="K4850">
        <f>MONTH(shipments[[#This Row],[Shipdate]])</f>
        <v>8</v>
      </c>
      <c r="L4850" t="str">
        <f>TEXT(shipments[[#This Row],[Shipdate]],"mmmm")</f>
        <v>August</v>
      </c>
      <c r="M4850">
        <f>_xlfn.XLOOKUP(shipments[[#This Row],[PID]],products[PID],products[Cost_per_box],"NA",0)</f>
        <v>7.73</v>
      </c>
      <c r="N4850">
        <f>shipments[[#This Row],[Boxes]]*shipments[[#This Row],[Cost Per Box]]</f>
        <v>788.46</v>
      </c>
      <c r="O4850">
        <f>shipments[[#This Row],[Sales Amount]]-shipments[[#This Row],[Total Cost]]</f>
        <v>1135.29</v>
      </c>
      <c r="P4850" s="9">
        <f>shipments[[#This Row],[Profit]]/shipments[[#This Row],[Sales Amount]]</f>
        <v>0.59014424951267053</v>
      </c>
    </row>
    <row r="4851" spans="1:16" x14ac:dyDescent="1">
      <c r="A4851" t="s">
        <v>4897</v>
      </c>
      <c r="B4851" t="s">
        <v>8053</v>
      </c>
      <c r="C4851" t="s">
        <v>8017</v>
      </c>
      <c r="D4851" t="s">
        <v>8037</v>
      </c>
      <c r="E4851" s="1">
        <v>45331</v>
      </c>
      <c r="F4851">
        <v>6401.25</v>
      </c>
      <c r="G4851">
        <v>321</v>
      </c>
      <c r="H4851" t="s">
        <v>6</v>
      </c>
      <c r="I4851" t="str">
        <f>_xlfn.XLOOKUP(shipments[[#This Row],[SPID]],people[SPID],people[Sales_person],"NA",0)</f>
        <v>Dotty Strutley</v>
      </c>
      <c r="J4851">
        <f>YEAR(shipments[[#This Row],[Shipdate]])</f>
        <v>2024</v>
      </c>
      <c r="K4851">
        <f>MONTH(shipments[[#This Row],[Shipdate]])</f>
        <v>2</v>
      </c>
      <c r="L4851" t="str">
        <f>TEXT(shipments[[#This Row],[Shipdate]],"mmmm")</f>
        <v>February</v>
      </c>
      <c r="M4851">
        <f>_xlfn.XLOOKUP(shipments[[#This Row],[PID]],products[PID],products[Cost_per_box],"NA",0)</f>
        <v>7.73</v>
      </c>
      <c r="N4851">
        <f>shipments[[#This Row],[Boxes]]*shipments[[#This Row],[Cost Per Box]]</f>
        <v>2481.33</v>
      </c>
      <c r="O4851">
        <f>shipments[[#This Row],[Sales Amount]]-shipments[[#This Row],[Total Cost]]</f>
        <v>3919.92</v>
      </c>
      <c r="P4851" s="9">
        <f>shipments[[#This Row],[Profit]]/shipments[[#This Row],[Sales Amount]]</f>
        <v>0.61236789689513771</v>
      </c>
    </row>
    <row r="4852" spans="1:16" x14ac:dyDescent="1">
      <c r="A4852" t="s">
        <v>4898</v>
      </c>
      <c r="B4852" t="s">
        <v>8053</v>
      </c>
      <c r="C4852" t="s">
        <v>8017</v>
      </c>
      <c r="D4852" t="s">
        <v>8036</v>
      </c>
      <c r="E4852" s="1">
        <v>45371</v>
      </c>
      <c r="F4852">
        <v>6174</v>
      </c>
      <c r="G4852">
        <v>281</v>
      </c>
      <c r="H4852" t="s">
        <v>6</v>
      </c>
      <c r="I4852" t="str">
        <f>_xlfn.XLOOKUP(shipments[[#This Row],[SPID]],people[SPID],people[Sales_person],"NA",0)</f>
        <v>Dotty Strutley</v>
      </c>
      <c r="J4852">
        <f>YEAR(shipments[[#This Row],[Shipdate]])</f>
        <v>2024</v>
      </c>
      <c r="K4852">
        <f>MONTH(shipments[[#This Row],[Shipdate]])</f>
        <v>3</v>
      </c>
      <c r="L4852" t="str">
        <f>TEXT(shipments[[#This Row],[Shipdate]],"mmmm")</f>
        <v>March</v>
      </c>
      <c r="M4852">
        <f>_xlfn.XLOOKUP(shipments[[#This Row],[PID]],products[PID],products[Cost_per_box],"NA",0)</f>
        <v>7.73</v>
      </c>
      <c r="N4852">
        <f>shipments[[#This Row],[Boxes]]*shipments[[#This Row],[Cost Per Box]]</f>
        <v>2172.13</v>
      </c>
      <c r="O4852">
        <f>shipments[[#This Row],[Sales Amount]]-shipments[[#This Row],[Total Cost]]</f>
        <v>4001.87</v>
      </c>
      <c r="P4852" s="9">
        <f>shipments[[#This Row],[Profit]]/shipments[[#This Row],[Sales Amount]]</f>
        <v>0.64818108195659219</v>
      </c>
    </row>
    <row r="4853" spans="1:16" x14ac:dyDescent="1">
      <c r="A4853" t="s">
        <v>4899</v>
      </c>
      <c r="B4853" t="s">
        <v>8053</v>
      </c>
      <c r="C4853" t="s">
        <v>8018</v>
      </c>
      <c r="D4853" t="s">
        <v>8037</v>
      </c>
      <c r="E4853" s="1">
        <v>45226</v>
      </c>
      <c r="F4853">
        <v>2531.25</v>
      </c>
      <c r="G4853">
        <v>134</v>
      </c>
      <c r="H4853" t="s">
        <v>6</v>
      </c>
      <c r="I4853" t="str">
        <f>_xlfn.XLOOKUP(shipments[[#This Row],[SPID]],people[SPID],people[Sales_person],"NA",0)</f>
        <v>Dotty Strutley</v>
      </c>
      <c r="J4853">
        <f>YEAR(shipments[[#This Row],[Shipdate]])</f>
        <v>2023</v>
      </c>
      <c r="K4853">
        <f>MONTH(shipments[[#This Row],[Shipdate]])</f>
        <v>10</v>
      </c>
      <c r="L4853" t="str">
        <f>TEXT(shipments[[#This Row],[Shipdate]],"mmmm")</f>
        <v>October</v>
      </c>
      <c r="M4853">
        <f>_xlfn.XLOOKUP(shipments[[#This Row],[PID]],products[PID],products[Cost_per_box],"NA",0)</f>
        <v>3.68</v>
      </c>
      <c r="N4853">
        <f>shipments[[#This Row],[Boxes]]*shipments[[#This Row],[Cost Per Box]]</f>
        <v>493.12</v>
      </c>
      <c r="O4853">
        <f>shipments[[#This Row],[Sales Amount]]-shipments[[#This Row],[Total Cost]]</f>
        <v>2038.13</v>
      </c>
      <c r="P4853" s="9">
        <f>shipments[[#This Row],[Profit]]/shipments[[#This Row],[Sales Amount]]</f>
        <v>0.80518716049382721</v>
      </c>
    </row>
    <row r="4854" spans="1:16" x14ac:dyDescent="1">
      <c r="A4854" t="s">
        <v>4900</v>
      </c>
      <c r="B4854" t="s">
        <v>8053</v>
      </c>
      <c r="C4854" t="s">
        <v>8019</v>
      </c>
      <c r="D4854" t="s">
        <v>8036</v>
      </c>
      <c r="E4854" s="1">
        <v>45505</v>
      </c>
      <c r="F4854">
        <v>1377</v>
      </c>
      <c r="G4854">
        <v>87</v>
      </c>
      <c r="H4854" t="s">
        <v>17</v>
      </c>
      <c r="I4854" t="str">
        <f>_xlfn.XLOOKUP(shipments[[#This Row],[SPID]],people[SPID],people[Sales_person],"NA",0)</f>
        <v>Dotty Strutley</v>
      </c>
      <c r="J4854">
        <f>YEAR(shipments[[#This Row],[Shipdate]])</f>
        <v>2024</v>
      </c>
      <c r="K4854">
        <f>MONTH(shipments[[#This Row],[Shipdate]])</f>
        <v>8</v>
      </c>
      <c r="L4854" t="str">
        <f>TEXT(shipments[[#This Row],[Shipdate]],"mmmm")</f>
        <v>August</v>
      </c>
      <c r="M4854">
        <f>_xlfn.XLOOKUP(shipments[[#This Row],[PID]],products[PID],products[Cost_per_box],"NA",0)</f>
        <v>8.2200000000000006</v>
      </c>
      <c r="N4854">
        <f>shipments[[#This Row],[Boxes]]*shipments[[#This Row],[Cost Per Box]]</f>
        <v>715.1400000000001</v>
      </c>
      <c r="O4854">
        <f>shipments[[#This Row],[Sales Amount]]-shipments[[#This Row],[Total Cost]]</f>
        <v>661.8599999999999</v>
      </c>
      <c r="P4854" s="9">
        <f>shipments[[#This Row],[Profit]]/shipments[[#This Row],[Sales Amount]]</f>
        <v>0.48065359477124175</v>
      </c>
    </row>
    <row r="4855" spans="1:16" x14ac:dyDescent="1">
      <c r="A4855" t="s">
        <v>4901</v>
      </c>
      <c r="B4855" t="s">
        <v>8053</v>
      </c>
      <c r="C4855" t="s">
        <v>8019</v>
      </c>
      <c r="D4855" t="s">
        <v>8034</v>
      </c>
      <c r="E4855" s="1">
        <v>45090</v>
      </c>
      <c r="F4855">
        <v>1579.5</v>
      </c>
      <c r="G4855">
        <v>106</v>
      </c>
      <c r="H4855" t="s">
        <v>6</v>
      </c>
      <c r="I4855" t="str">
        <f>_xlfn.XLOOKUP(shipments[[#This Row],[SPID]],people[SPID],people[Sales_person],"NA",0)</f>
        <v>Dotty Strutley</v>
      </c>
      <c r="J4855">
        <f>YEAR(shipments[[#This Row],[Shipdate]])</f>
        <v>2023</v>
      </c>
      <c r="K4855">
        <f>MONTH(shipments[[#This Row],[Shipdate]])</f>
        <v>6</v>
      </c>
      <c r="L4855" t="str">
        <f>TEXT(shipments[[#This Row],[Shipdate]],"mmmm")</f>
        <v>June</v>
      </c>
      <c r="M4855">
        <f>_xlfn.XLOOKUP(shipments[[#This Row],[PID]],products[PID],products[Cost_per_box],"NA",0)</f>
        <v>8.2200000000000006</v>
      </c>
      <c r="N4855">
        <f>shipments[[#This Row],[Boxes]]*shipments[[#This Row],[Cost Per Box]]</f>
        <v>871.32</v>
      </c>
      <c r="O4855">
        <f>shipments[[#This Row],[Sales Amount]]-shipments[[#This Row],[Total Cost]]</f>
        <v>708.18</v>
      </c>
      <c r="P4855" s="9">
        <f>shipments[[#This Row],[Profit]]/shipments[[#This Row],[Sales Amount]]</f>
        <v>0.44835707502374167</v>
      </c>
    </row>
    <row r="4856" spans="1:16" x14ac:dyDescent="1">
      <c r="A4856" t="s">
        <v>4902</v>
      </c>
      <c r="B4856" t="s">
        <v>8053</v>
      </c>
      <c r="C4856" t="s">
        <v>8019</v>
      </c>
      <c r="D4856" t="s">
        <v>8035</v>
      </c>
      <c r="E4856" s="1">
        <v>45188</v>
      </c>
      <c r="F4856">
        <v>4398.75</v>
      </c>
      <c r="G4856">
        <v>294</v>
      </c>
      <c r="H4856" t="s">
        <v>6</v>
      </c>
      <c r="I4856" t="str">
        <f>_xlfn.XLOOKUP(shipments[[#This Row],[SPID]],people[SPID],people[Sales_person],"NA",0)</f>
        <v>Dotty Strutley</v>
      </c>
      <c r="J4856">
        <f>YEAR(shipments[[#This Row],[Shipdate]])</f>
        <v>2023</v>
      </c>
      <c r="K4856">
        <f>MONTH(shipments[[#This Row],[Shipdate]])</f>
        <v>9</v>
      </c>
      <c r="L4856" t="str">
        <f>TEXT(shipments[[#This Row],[Shipdate]],"mmmm")</f>
        <v>September</v>
      </c>
      <c r="M4856">
        <f>_xlfn.XLOOKUP(shipments[[#This Row],[PID]],products[PID],products[Cost_per_box],"NA",0)</f>
        <v>8.2200000000000006</v>
      </c>
      <c r="N4856">
        <f>shipments[[#This Row],[Boxes]]*shipments[[#This Row],[Cost Per Box]]</f>
        <v>2416.6800000000003</v>
      </c>
      <c r="O4856">
        <f>shipments[[#This Row],[Sales Amount]]-shipments[[#This Row],[Total Cost]]</f>
        <v>1982.0699999999997</v>
      </c>
      <c r="P4856" s="9">
        <f>shipments[[#This Row],[Profit]]/shipments[[#This Row],[Sales Amount]]</f>
        <v>0.45059846547314569</v>
      </c>
    </row>
    <row r="4857" spans="1:16" x14ac:dyDescent="1">
      <c r="A4857" t="s">
        <v>4903</v>
      </c>
      <c r="B4857" t="s">
        <v>8053</v>
      </c>
      <c r="C4857" t="s">
        <v>8019</v>
      </c>
      <c r="D4857" t="s">
        <v>8035</v>
      </c>
      <c r="E4857" s="1">
        <v>45510</v>
      </c>
      <c r="F4857">
        <v>9420.75</v>
      </c>
      <c r="G4857">
        <v>589</v>
      </c>
      <c r="H4857" t="s">
        <v>17</v>
      </c>
      <c r="I4857" t="str">
        <f>_xlfn.XLOOKUP(shipments[[#This Row],[SPID]],people[SPID],people[Sales_person],"NA",0)</f>
        <v>Dotty Strutley</v>
      </c>
      <c r="J4857">
        <f>YEAR(shipments[[#This Row],[Shipdate]])</f>
        <v>2024</v>
      </c>
      <c r="K4857">
        <f>MONTH(shipments[[#This Row],[Shipdate]])</f>
        <v>8</v>
      </c>
      <c r="L4857" t="str">
        <f>TEXT(shipments[[#This Row],[Shipdate]],"mmmm")</f>
        <v>August</v>
      </c>
      <c r="M4857">
        <f>_xlfn.XLOOKUP(shipments[[#This Row],[PID]],products[PID],products[Cost_per_box],"NA",0)</f>
        <v>8.2200000000000006</v>
      </c>
      <c r="N4857">
        <f>shipments[[#This Row],[Boxes]]*shipments[[#This Row],[Cost Per Box]]</f>
        <v>4841.58</v>
      </c>
      <c r="O4857">
        <f>shipments[[#This Row],[Sales Amount]]-shipments[[#This Row],[Total Cost]]</f>
        <v>4579.17</v>
      </c>
      <c r="P4857" s="9">
        <f>shipments[[#This Row],[Profit]]/shipments[[#This Row],[Sales Amount]]</f>
        <v>0.4860727649072526</v>
      </c>
    </row>
    <row r="4858" spans="1:16" x14ac:dyDescent="1">
      <c r="A4858" t="s">
        <v>4904</v>
      </c>
      <c r="B4858" t="s">
        <v>8053</v>
      </c>
      <c r="C4858" t="s">
        <v>8020</v>
      </c>
      <c r="D4858" t="s">
        <v>8033</v>
      </c>
      <c r="E4858" s="1">
        <v>45245</v>
      </c>
      <c r="F4858">
        <v>6412.5</v>
      </c>
      <c r="G4858">
        <v>321</v>
      </c>
      <c r="H4858" t="s">
        <v>39</v>
      </c>
      <c r="I4858" t="str">
        <f>_xlfn.XLOOKUP(shipments[[#This Row],[SPID]],people[SPID],people[Sales_person],"NA",0)</f>
        <v>Dotty Strutley</v>
      </c>
      <c r="J4858">
        <f>YEAR(shipments[[#This Row],[Shipdate]])</f>
        <v>2023</v>
      </c>
      <c r="K4858">
        <f>MONTH(shipments[[#This Row],[Shipdate]])</f>
        <v>11</v>
      </c>
      <c r="L4858" t="str">
        <f>TEXT(shipments[[#This Row],[Shipdate]],"mmmm")</f>
        <v>November</v>
      </c>
      <c r="M4858">
        <f>_xlfn.XLOOKUP(shipments[[#This Row],[PID]],products[PID],products[Cost_per_box],"NA",0)</f>
        <v>10.23</v>
      </c>
      <c r="N4858">
        <f>shipments[[#This Row],[Boxes]]*shipments[[#This Row],[Cost Per Box]]</f>
        <v>3283.83</v>
      </c>
      <c r="O4858">
        <f>shipments[[#This Row],[Sales Amount]]-shipments[[#This Row],[Total Cost]]</f>
        <v>3128.67</v>
      </c>
      <c r="P4858" s="9">
        <f>shipments[[#This Row],[Profit]]/shipments[[#This Row],[Sales Amount]]</f>
        <v>0.48790175438596495</v>
      </c>
    </row>
    <row r="4859" spans="1:16" x14ac:dyDescent="1">
      <c r="A4859" t="s">
        <v>4905</v>
      </c>
      <c r="B4859" t="s">
        <v>8053</v>
      </c>
      <c r="C4859" t="s">
        <v>8020</v>
      </c>
      <c r="D4859" t="s">
        <v>8036</v>
      </c>
      <c r="E4859" s="1">
        <v>45392</v>
      </c>
      <c r="F4859">
        <v>12201.75</v>
      </c>
      <c r="G4859">
        <v>718</v>
      </c>
      <c r="H4859" t="s">
        <v>6</v>
      </c>
      <c r="I4859" t="str">
        <f>_xlfn.XLOOKUP(shipments[[#This Row],[SPID]],people[SPID],people[Sales_person],"NA",0)</f>
        <v>Dotty Strutley</v>
      </c>
      <c r="J4859">
        <f>YEAR(shipments[[#This Row],[Shipdate]])</f>
        <v>2024</v>
      </c>
      <c r="K4859">
        <f>MONTH(shipments[[#This Row],[Shipdate]])</f>
        <v>4</v>
      </c>
      <c r="L4859" t="str">
        <f>TEXT(shipments[[#This Row],[Shipdate]],"mmmm")</f>
        <v>April</v>
      </c>
      <c r="M4859">
        <f>_xlfn.XLOOKUP(shipments[[#This Row],[PID]],products[PID],products[Cost_per_box],"NA",0)</f>
        <v>10.23</v>
      </c>
      <c r="N4859">
        <f>shipments[[#This Row],[Boxes]]*shipments[[#This Row],[Cost Per Box]]</f>
        <v>7345.14</v>
      </c>
      <c r="O4859">
        <f>shipments[[#This Row],[Sales Amount]]-shipments[[#This Row],[Total Cost]]</f>
        <v>4856.6099999999997</v>
      </c>
      <c r="P4859" s="9">
        <f>shipments[[#This Row],[Profit]]/shipments[[#This Row],[Sales Amount]]</f>
        <v>0.39802569303583502</v>
      </c>
    </row>
    <row r="4860" spans="1:16" x14ac:dyDescent="1">
      <c r="A4860" t="s">
        <v>4906</v>
      </c>
      <c r="B4860" t="s">
        <v>8053</v>
      </c>
      <c r="C4860" t="s">
        <v>8021</v>
      </c>
      <c r="D4860" t="s">
        <v>8037</v>
      </c>
      <c r="E4860" s="1">
        <v>44957</v>
      </c>
      <c r="F4860">
        <v>3384</v>
      </c>
      <c r="G4860">
        <v>242</v>
      </c>
      <c r="H4860" t="s">
        <v>6</v>
      </c>
      <c r="I4860" t="str">
        <f>_xlfn.XLOOKUP(shipments[[#This Row],[SPID]],people[SPID],people[Sales_person],"NA",0)</f>
        <v>Dotty Strutley</v>
      </c>
      <c r="J4860">
        <f>YEAR(shipments[[#This Row],[Shipdate]])</f>
        <v>2023</v>
      </c>
      <c r="K4860">
        <f>MONTH(shipments[[#This Row],[Shipdate]])</f>
        <v>1</v>
      </c>
      <c r="L4860" t="str">
        <f>TEXT(shipments[[#This Row],[Shipdate]],"mmmm")</f>
        <v>January</v>
      </c>
      <c r="M4860">
        <f>_xlfn.XLOOKUP(shipments[[#This Row],[PID]],products[PID],products[Cost_per_box],"NA",0)</f>
        <v>4.74</v>
      </c>
      <c r="N4860">
        <f>shipments[[#This Row],[Boxes]]*shipments[[#This Row],[Cost Per Box]]</f>
        <v>1147.0800000000002</v>
      </c>
      <c r="O4860">
        <f>shipments[[#This Row],[Sales Amount]]-shipments[[#This Row],[Total Cost]]</f>
        <v>2236.92</v>
      </c>
      <c r="P4860" s="9">
        <f>shipments[[#This Row],[Profit]]/shipments[[#This Row],[Sales Amount]]</f>
        <v>0.66102836879432625</v>
      </c>
    </row>
    <row r="4861" spans="1:16" x14ac:dyDescent="1">
      <c r="A4861" t="s">
        <v>4907</v>
      </c>
      <c r="B4861" t="s">
        <v>8053</v>
      </c>
      <c r="C4861" t="s">
        <v>8021</v>
      </c>
      <c r="D4861" t="s">
        <v>8036</v>
      </c>
      <c r="E4861" s="1">
        <v>45274</v>
      </c>
      <c r="F4861">
        <v>2115</v>
      </c>
      <c r="G4861">
        <v>133</v>
      </c>
      <c r="H4861" t="s">
        <v>6</v>
      </c>
      <c r="I4861" t="str">
        <f>_xlfn.XLOOKUP(shipments[[#This Row],[SPID]],people[SPID],people[Sales_person],"NA",0)</f>
        <v>Dotty Strutley</v>
      </c>
      <c r="J4861">
        <f>YEAR(shipments[[#This Row],[Shipdate]])</f>
        <v>2023</v>
      </c>
      <c r="K4861">
        <f>MONTH(shipments[[#This Row],[Shipdate]])</f>
        <v>12</v>
      </c>
      <c r="L4861" t="str">
        <f>TEXT(shipments[[#This Row],[Shipdate]],"mmmm")</f>
        <v>December</v>
      </c>
      <c r="M4861">
        <f>_xlfn.XLOOKUP(shipments[[#This Row],[PID]],products[PID],products[Cost_per_box],"NA",0)</f>
        <v>4.74</v>
      </c>
      <c r="N4861">
        <f>shipments[[#This Row],[Boxes]]*shipments[[#This Row],[Cost Per Box]]</f>
        <v>630.42000000000007</v>
      </c>
      <c r="O4861">
        <f>shipments[[#This Row],[Sales Amount]]-shipments[[#This Row],[Total Cost]]</f>
        <v>1484.58</v>
      </c>
      <c r="P4861" s="9">
        <f>shipments[[#This Row],[Profit]]/shipments[[#This Row],[Sales Amount]]</f>
        <v>0.70192907801418436</v>
      </c>
    </row>
    <row r="4862" spans="1:16" x14ac:dyDescent="1">
      <c r="A4862" t="s">
        <v>4908</v>
      </c>
      <c r="B4862" t="s">
        <v>8053</v>
      </c>
      <c r="C4862" t="s">
        <v>8021</v>
      </c>
      <c r="D4862" t="s">
        <v>8037</v>
      </c>
      <c r="E4862" s="1">
        <v>44939</v>
      </c>
      <c r="F4862">
        <v>7047</v>
      </c>
      <c r="G4862">
        <v>470</v>
      </c>
      <c r="H4862" t="s">
        <v>6</v>
      </c>
      <c r="I4862" t="str">
        <f>_xlfn.XLOOKUP(shipments[[#This Row],[SPID]],people[SPID],people[Sales_person],"NA",0)</f>
        <v>Dotty Strutley</v>
      </c>
      <c r="J4862">
        <f>YEAR(shipments[[#This Row],[Shipdate]])</f>
        <v>2023</v>
      </c>
      <c r="K4862">
        <f>MONTH(shipments[[#This Row],[Shipdate]])</f>
        <v>1</v>
      </c>
      <c r="L4862" t="str">
        <f>TEXT(shipments[[#This Row],[Shipdate]],"mmmm")</f>
        <v>January</v>
      </c>
      <c r="M4862">
        <f>_xlfn.XLOOKUP(shipments[[#This Row],[PID]],products[PID],products[Cost_per_box],"NA",0)</f>
        <v>4.74</v>
      </c>
      <c r="N4862">
        <f>shipments[[#This Row],[Boxes]]*shipments[[#This Row],[Cost Per Box]]</f>
        <v>2227.8000000000002</v>
      </c>
      <c r="O4862">
        <f>shipments[[#This Row],[Sales Amount]]-shipments[[#This Row],[Total Cost]]</f>
        <v>4819.2</v>
      </c>
      <c r="P4862" s="9">
        <f>shipments[[#This Row],[Profit]]/shipments[[#This Row],[Sales Amount]]</f>
        <v>0.6838654746700723</v>
      </c>
    </row>
    <row r="4863" spans="1:16" x14ac:dyDescent="1">
      <c r="A4863" t="s">
        <v>4909</v>
      </c>
      <c r="B4863" t="s">
        <v>8053</v>
      </c>
      <c r="C4863" t="s">
        <v>8021</v>
      </c>
      <c r="D4863" t="s">
        <v>8037</v>
      </c>
      <c r="E4863" s="1">
        <v>45196</v>
      </c>
      <c r="F4863">
        <v>7425</v>
      </c>
      <c r="G4863">
        <v>495</v>
      </c>
      <c r="H4863" t="s">
        <v>6</v>
      </c>
      <c r="I4863" t="str">
        <f>_xlfn.XLOOKUP(shipments[[#This Row],[SPID]],people[SPID],people[Sales_person],"NA",0)</f>
        <v>Dotty Strutley</v>
      </c>
      <c r="J4863">
        <f>YEAR(shipments[[#This Row],[Shipdate]])</f>
        <v>2023</v>
      </c>
      <c r="K4863">
        <f>MONTH(shipments[[#This Row],[Shipdate]])</f>
        <v>9</v>
      </c>
      <c r="L4863" t="str">
        <f>TEXT(shipments[[#This Row],[Shipdate]],"mmmm")</f>
        <v>September</v>
      </c>
      <c r="M4863">
        <f>_xlfn.XLOOKUP(shipments[[#This Row],[PID]],products[PID],products[Cost_per_box],"NA",0)</f>
        <v>4.74</v>
      </c>
      <c r="N4863">
        <f>shipments[[#This Row],[Boxes]]*shipments[[#This Row],[Cost Per Box]]</f>
        <v>2346.3000000000002</v>
      </c>
      <c r="O4863">
        <f>shipments[[#This Row],[Sales Amount]]-shipments[[#This Row],[Total Cost]]</f>
        <v>5078.7</v>
      </c>
      <c r="P4863" s="9">
        <f>shipments[[#This Row],[Profit]]/shipments[[#This Row],[Sales Amount]]</f>
        <v>0.68399999999999994</v>
      </c>
    </row>
    <row r="4864" spans="1:16" x14ac:dyDescent="1">
      <c r="A4864" t="s">
        <v>4910</v>
      </c>
      <c r="B4864" t="s">
        <v>8053</v>
      </c>
      <c r="C4864" t="s">
        <v>8021</v>
      </c>
      <c r="D4864" t="s">
        <v>8037</v>
      </c>
      <c r="E4864" s="1">
        <v>45233</v>
      </c>
      <c r="F4864">
        <v>2250</v>
      </c>
      <c r="G4864">
        <v>133</v>
      </c>
      <c r="H4864" t="s">
        <v>6</v>
      </c>
      <c r="I4864" t="str">
        <f>_xlfn.XLOOKUP(shipments[[#This Row],[SPID]],people[SPID],people[Sales_person],"NA",0)</f>
        <v>Dotty Strutley</v>
      </c>
      <c r="J4864">
        <f>YEAR(shipments[[#This Row],[Shipdate]])</f>
        <v>2023</v>
      </c>
      <c r="K4864">
        <f>MONTH(shipments[[#This Row],[Shipdate]])</f>
        <v>11</v>
      </c>
      <c r="L4864" t="str">
        <f>TEXT(shipments[[#This Row],[Shipdate]],"mmmm")</f>
        <v>November</v>
      </c>
      <c r="M4864">
        <f>_xlfn.XLOOKUP(shipments[[#This Row],[PID]],products[PID],products[Cost_per_box],"NA",0)</f>
        <v>4.74</v>
      </c>
      <c r="N4864">
        <f>shipments[[#This Row],[Boxes]]*shipments[[#This Row],[Cost Per Box]]</f>
        <v>630.42000000000007</v>
      </c>
      <c r="O4864">
        <f>shipments[[#This Row],[Sales Amount]]-shipments[[#This Row],[Total Cost]]</f>
        <v>1619.58</v>
      </c>
      <c r="P4864" s="9">
        <f>shipments[[#This Row],[Profit]]/shipments[[#This Row],[Sales Amount]]</f>
        <v>0.71981333333333331</v>
      </c>
    </row>
    <row r="4865" spans="1:16" x14ac:dyDescent="1">
      <c r="A4865" t="s">
        <v>4911</v>
      </c>
      <c r="B4865" t="s">
        <v>8053</v>
      </c>
      <c r="C4865" t="s">
        <v>8022</v>
      </c>
      <c r="D4865" t="s">
        <v>8033</v>
      </c>
      <c r="E4865" s="1">
        <v>45512</v>
      </c>
      <c r="F4865">
        <v>555.75</v>
      </c>
      <c r="G4865">
        <v>80</v>
      </c>
      <c r="H4865" t="s">
        <v>39</v>
      </c>
      <c r="I4865" t="str">
        <f>_xlfn.XLOOKUP(shipments[[#This Row],[SPID]],people[SPID],people[Sales_person],"NA",0)</f>
        <v>Dotty Strutley</v>
      </c>
      <c r="J4865">
        <f>YEAR(shipments[[#This Row],[Shipdate]])</f>
        <v>2024</v>
      </c>
      <c r="K4865">
        <f>MONTH(shipments[[#This Row],[Shipdate]])</f>
        <v>8</v>
      </c>
      <c r="L4865" t="str">
        <f>TEXT(shipments[[#This Row],[Shipdate]],"mmmm")</f>
        <v>August</v>
      </c>
      <c r="M4865">
        <f>_xlfn.XLOOKUP(shipments[[#This Row],[PID]],products[PID],products[Cost_per_box],"NA",0)</f>
        <v>10.51</v>
      </c>
      <c r="N4865">
        <f>shipments[[#This Row],[Boxes]]*shipments[[#This Row],[Cost Per Box]]</f>
        <v>840.8</v>
      </c>
      <c r="O4865">
        <f>shipments[[#This Row],[Sales Amount]]-shipments[[#This Row],[Total Cost]]</f>
        <v>-285.04999999999995</v>
      </c>
      <c r="P4865" s="9">
        <f>shipments[[#This Row],[Profit]]/shipments[[#This Row],[Sales Amount]]</f>
        <v>-0.51291048133153383</v>
      </c>
    </row>
    <row r="4866" spans="1:16" x14ac:dyDescent="1">
      <c r="A4866" t="s">
        <v>4912</v>
      </c>
      <c r="B4866" t="s">
        <v>8053</v>
      </c>
      <c r="C4866" t="s">
        <v>8022</v>
      </c>
      <c r="D4866" t="s">
        <v>8037</v>
      </c>
      <c r="E4866" s="1">
        <v>45222</v>
      </c>
      <c r="F4866">
        <v>10498.5</v>
      </c>
      <c r="G4866">
        <v>1750</v>
      </c>
      <c r="H4866" t="s">
        <v>6</v>
      </c>
      <c r="I4866" t="str">
        <f>_xlfn.XLOOKUP(shipments[[#This Row],[SPID]],people[SPID],people[Sales_person],"NA",0)</f>
        <v>Dotty Strutley</v>
      </c>
      <c r="J4866">
        <f>YEAR(shipments[[#This Row],[Shipdate]])</f>
        <v>2023</v>
      </c>
      <c r="K4866">
        <f>MONTH(shipments[[#This Row],[Shipdate]])</f>
        <v>10</v>
      </c>
      <c r="L4866" t="str">
        <f>TEXT(shipments[[#This Row],[Shipdate]],"mmmm")</f>
        <v>October</v>
      </c>
      <c r="M4866">
        <f>_xlfn.XLOOKUP(shipments[[#This Row],[PID]],products[PID],products[Cost_per_box],"NA",0)</f>
        <v>10.51</v>
      </c>
      <c r="N4866">
        <f>shipments[[#This Row],[Boxes]]*shipments[[#This Row],[Cost Per Box]]</f>
        <v>18392.5</v>
      </c>
      <c r="O4866">
        <f>shipments[[#This Row],[Sales Amount]]-shipments[[#This Row],[Total Cost]]</f>
        <v>-7894</v>
      </c>
      <c r="P4866" s="9">
        <f>shipments[[#This Row],[Profit]]/shipments[[#This Row],[Sales Amount]]</f>
        <v>-0.75191694051531166</v>
      </c>
    </row>
    <row r="4867" spans="1:16" x14ac:dyDescent="1">
      <c r="A4867" t="s">
        <v>4913</v>
      </c>
      <c r="B4867" t="s">
        <v>8053</v>
      </c>
      <c r="C4867" t="s">
        <v>8022</v>
      </c>
      <c r="D4867" t="s">
        <v>8032</v>
      </c>
      <c r="E4867" s="1">
        <v>45560</v>
      </c>
      <c r="F4867">
        <v>11178</v>
      </c>
      <c r="G4867">
        <v>1398</v>
      </c>
      <c r="H4867" t="s">
        <v>25</v>
      </c>
      <c r="I4867" t="str">
        <f>_xlfn.XLOOKUP(shipments[[#This Row],[SPID]],people[SPID],people[Sales_person],"NA",0)</f>
        <v>Dotty Strutley</v>
      </c>
      <c r="J4867">
        <f>YEAR(shipments[[#This Row],[Shipdate]])</f>
        <v>2024</v>
      </c>
      <c r="K4867">
        <f>MONTH(shipments[[#This Row],[Shipdate]])</f>
        <v>9</v>
      </c>
      <c r="L4867" t="str">
        <f>TEXT(shipments[[#This Row],[Shipdate]],"mmmm")</f>
        <v>September</v>
      </c>
      <c r="M4867">
        <f>_xlfn.XLOOKUP(shipments[[#This Row],[PID]],products[PID],products[Cost_per_box],"NA",0)</f>
        <v>10.51</v>
      </c>
      <c r="N4867">
        <f>shipments[[#This Row],[Boxes]]*shipments[[#This Row],[Cost Per Box]]</f>
        <v>14692.98</v>
      </c>
      <c r="O4867">
        <f>shipments[[#This Row],[Sales Amount]]-shipments[[#This Row],[Total Cost]]</f>
        <v>-3514.9799999999996</v>
      </c>
      <c r="P4867" s="9">
        <f>shipments[[#This Row],[Profit]]/shipments[[#This Row],[Sales Amount]]</f>
        <v>-0.3144551798174986</v>
      </c>
    </row>
    <row r="4868" spans="1:16" x14ac:dyDescent="1">
      <c r="A4868" t="s">
        <v>4914</v>
      </c>
      <c r="B4868" t="s">
        <v>8053</v>
      </c>
      <c r="C4868" t="s">
        <v>8022</v>
      </c>
      <c r="D4868" t="s">
        <v>8036</v>
      </c>
      <c r="E4868" s="1">
        <v>45231</v>
      </c>
      <c r="F4868">
        <v>4711.5</v>
      </c>
      <c r="G4868">
        <v>786</v>
      </c>
      <c r="H4868" t="s">
        <v>6</v>
      </c>
      <c r="I4868" t="str">
        <f>_xlfn.XLOOKUP(shipments[[#This Row],[SPID]],people[SPID],people[Sales_person],"NA",0)</f>
        <v>Dotty Strutley</v>
      </c>
      <c r="J4868">
        <f>YEAR(shipments[[#This Row],[Shipdate]])</f>
        <v>2023</v>
      </c>
      <c r="K4868">
        <f>MONTH(shipments[[#This Row],[Shipdate]])</f>
        <v>11</v>
      </c>
      <c r="L4868" t="str">
        <f>TEXT(shipments[[#This Row],[Shipdate]],"mmmm")</f>
        <v>November</v>
      </c>
      <c r="M4868">
        <f>_xlfn.XLOOKUP(shipments[[#This Row],[PID]],products[PID],products[Cost_per_box],"NA",0)</f>
        <v>10.51</v>
      </c>
      <c r="N4868">
        <f>shipments[[#This Row],[Boxes]]*shipments[[#This Row],[Cost Per Box]]</f>
        <v>8260.86</v>
      </c>
      <c r="O4868">
        <f>shipments[[#This Row],[Sales Amount]]-shipments[[#This Row],[Total Cost]]</f>
        <v>-3549.3600000000006</v>
      </c>
      <c r="P4868" s="9">
        <f>shipments[[#This Row],[Profit]]/shipments[[#This Row],[Sales Amount]]</f>
        <v>-0.75333970073225098</v>
      </c>
    </row>
    <row r="4869" spans="1:16" x14ac:dyDescent="1">
      <c r="A4869" t="s">
        <v>4915</v>
      </c>
      <c r="B4869" t="s">
        <v>8053</v>
      </c>
      <c r="C4869" t="s">
        <v>8022</v>
      </c>
      <c r="D4869" t="s">
        <v>8037</v>
      </c>
      <c r="E4869" s="1">
        <v>44994</v>
      </c>
      <c r="F4869">
        <v>8336.25</v>
      </c>
      <c r="G4869">
        <v>1043</v>
      </c>
      <c r="H4869" t="s">
        <v>6</v>
      </c>
      <c r="I4869" t="str">
        <f>_xlfn.XLOOKUP(shipments[[#This Row],[SPID]],people[SPID],people[Sales_person],"NA",0)</f>
        <v>Dotty Strutley</v>
      </c>
      <c r="J4869">
        <f>YEAR(shipments[[#This Row],[Shipdate]])</f>
        <v>2023</v>
      </c>
      <c r="K4869">
        <f>MONTH(shipments[[#This Row],[Shipdate]])</f>
        <v>3</v>
      </c>
      <c r="L4869" t="str">
        <f>TEXT(shipments[[#This Row],[Shipdate]],"mmmm")</f>
        <v>March</v>
      </c>
      <c r="M4869">
        <f>_xlfn.XLOOKUP(shipments[[#This Row],[PID]],products[PID],products[Cost_per_box],"NA",0)</f>
        <v>10.51</v>
      </c>
      <c r="N4869">
        <f>shipments[[#This Row],[Boxes]]*shipments[[#This Row],[Cost Per Box]]</f>
        <v>10961.93</v>
      </c>
      <c r="O4869">
        <f>shipments[[#This Row],[Sales Amount]]-shipments[[#This Row],[Total Cost]]</f>
        <v>-2625.6800000000003</v>
      </c>
      <c r="P4869" s="9">
        <f>shipments[[#This Row],[Profit]]/shipments[[#This Row],[Sales Amount]]</f>
        <v>-0.31497136002399162</v>
      </c>
    </row>
    <row r="4870" spans="1:16" x14ac:dyDescent="1">
      <c r="A4870" t="s">
        <v>4916</v>
      </c>
      <c r="B4870" t="s">
        <v>8053</v>
      </c>
      <c r="C4870" t="s">
        <v>8023</v>
      </c>
      <c r="D4870" t="s">
        <v>8034</v>
      </c>
      <c r="E4870" s="1">
        <v>45295</v>
      </c>
      <c r="F4870">
        <v>8894.25</v>
      </c>
      <c r="G4870">
        <v>495</v>
      </c>
      <c r="H4870" t="s">
        <v>6</v>
      </c>
      <c r="I4870" t="str">
        <f>_xlfn.XLOOKUP(shipments[[#This Row],[SPID]],people[SPID],people[Sales_person],"NA",0)</f>
        <v>Dotty Strutley</v>
      </c>
      <c r="J4870">
        <f>YEAR(shipments[[#This Row],[Shipdate]])</f>
        <v>2024</v>
      </c>
      <c r="K4870">
        <f>MONTH(shipments[[#This Row],[Shipdate]])</f>
        <v>1</v>
      </c>
      <c r="L4870" t="str">
        <f>TEXT(shipments[[#This Row],[Shipdate]],"mmmm")</f>
        <v>January</v>
      </c>
      <c r="M4870">
        <f>_xlfn.XLOOKUP(shipments[[#This Row],[PID]],products[PID],products[Cost_per_box],"NA",0)</f>
        <v>6.43</v>
      </c>
      <c r="N4870">
        <f>shipments[[#This Row],[Boxes]]*shipments[[#This Row],[Cost Per Box]]</f>
        <v>3182.85</v>
      </c>
      <c r="O4870">
        <f>shipments[[#This Row],[Sales Amount]]-shipments[[#This Row],[Total Cost]]</f>
        <v>5711.4</v>
      </c>
      <c r="P4870" s="9">
        <f>shipments[[#This Row],[Profit]]/shipments[[#This Row],[Sales Amount]]</f>
        <v>0.64214520617252713</v>
      </c>
    </row>
    <row r="4871" spans="1:16" x14ac:dyDescent="1">
      <c r="A4871" t="s">
        <v>4917</v>
      </c>
      <c r="B4871" t="s">
        <v>8053</v>
      </c>
      <c r="C4871" t="s">
        <v>8023</v>
      </c>
      <c r="D4871" t="s">
        <v>8035</v>
      </c>
      <c r="E4871" s="1">
        <v>45516</v>
      </c>
      <c r="F4871">
        <v>5931</v>
      </c>
      <c r="G4871">
        <v>330</v>
      </c>
      <c r="H4871" t="s">
        <v>17</v>
      </c>
      <c r="I4871" t="str">
        <f>_xlfn.XLOOKUP(shipments[[#This Row],[SPID]],people[SPID],people[Sales_person],"NA",0)</f>
        <v>Dotty Strutley</v>
      </c>
      <c r="J4871">
        <f>YEAR(shipments[[#This Row],[Shipdate]])</f>
        <v>2024</v>
      </c>
      <c r="K4871">
        <f>MONTH(shipments[[#This Row],[Shipdate]])</f>
        <v>8</v>
      </c>
      <c r="L4871" t="str">
        <f>TEXT(shipments[[#This Row],[Shipdate]],"mmmm")</f>
        <v>August</v>
      </c>
      <c r="M4871">
        <f>_xlfn.XLOOKUP(shipments[[#This Row],[PID]],products[PID],products[Cost_per_box],"NA",0)</f>
        <v>6.43</v>
      </c>
      <c r="N4871">
        <f>shipments[[#This Row],[Boxes]]*shipments[[#This Row],[Cost Per Box]]</f>
        <v>2121.9</v>
      </c>
      <c r="O4871">
        <f>shipments[[#This Row],[Sales Amount]]-shipments[[#This Row],[Total Cost]]</f>
        <v>3809.1</v>
      </c>
      <c r="P4871" s="9">
        <f>shipments[[#This Row],[Profit]]/shipments[[#This Row],[Sales Amount]]</f>
        <v>0.64223571067273644</v>
      </c>
    </row>
    <row r="4872" spans="1:16" x14ac:dyDescent="1">
      <c r="A4872" t="s">
        <v>4918</v>
      </c>
      <c r="B4872" t="s">
        <v>8053</v>
      </c>
      <c r="C4872" t="s">
        <v>8023</v>
      </c>
      <c r="D4872" t="s">
        <v>8037</v>
      </c>
      <c r="E4872" s="1">
        <v>45190</v>
      </c>
      <c r="F4872">
        <v>3332.25</v>
      </c>
      <c r="G4872">
        <v>197</v>
      </c>
      <c r="H4872" t="s">
        <v>6</v>
      </c>
      <c r="I4872" t="str">
        <f>_xlfn.XLOOKUP(shipments[[#This Row],[SPID]],people[SPID],people[Sales_person],"NA",0)</f>
        <v>Dotty Strutley</v>
      </c>
      <c r="J4872">
        <f>YEAR(shipments[[#This Row],[Shipdate]])</f>
        <v>2023</v>
      </c>
      <c r="K4872">
        <f>MONTH(shipments[[#This Row],[Shipdate]])</f>
        <v>9</v>
      </c>
      <c r="L4872" t="str">
        <f>TEXT(shipments[[#This Row],[Shipdate]],"mmmm")</f>
        <v>September</v>
      </c>
      <c r="M4872">
        <f>_xlfn.XLOOKUP(shipments[[#This Row],[PID]],products[PID],products[Cost_per_box],"NA",0)</f>
        <v>6.43</v>
      </c>
      <c r="N4872">
        <f>shipments[[#This Row],[Boxes]]*shipments[[#This Row],[Cost Per Box]]</f>
        <v>1266.71</v>
      </c>
      <c r="O4872">
        <f>shipments[[#This Row],[Sales Amount]]-shipments[[#This Row],[Total Cost]]</f>
        <v>2065.54</v>
      </c>
      <c r="P4872" s="9">
        <f>shipments[[#This Row],[Profit]]/shipments[[#This Row],[Sales Amount]]</f>
        <v>0.61986345562307754</v>
      </c>
    </row>
    <row r="4873" spans="1:16" x14ac:dyDescent="1">
      <c r="A4873" t="s">
        <v>4919</v>
      </c>
      <c r="B4873" t="s">
        <v>8053</v>
      </c>
      <c r="C4873" t="s">
        <v>8024</v>
      </c>
      <c r="D4873" t="s">
        <v>8032</v>
      </c>
      <c r="E4873" s="1">
        <v>45471</v>
      </c>
      <c r="F4873">
        <v>7283.25</v>
      </c>
      <c r="G4873">
        <v>384</v>
      </c>
      <c r="H4873" t="s">
        <v>6</v>
      </c>
      <c r="I4873" t="str">
        <f>_xlfn.XLOOKUP(shipments[[#This Row],[SPID]],people[SPID],people[Sales_person],"NA",0)</f>
        <v>Dotty Strutley</v>
      </c>
      <c r="J4873">
        <f>YEAR(shipments[[#This Row],[Shipdate]])</f>
        <v>2024</v>
      </c>
      <c r="K4873">
        <f>MONTH(shipments[[#This Row],[Shipdate]])</f>
        <v>6</v>
      </c>
      <c r="L4873" t="str">
        <f>TEXT(shipments[[#This Row],[Shipdate]],"mmmm")</f>
        <v>June</v>
      </c>
      <c r="M4873">
        <f>_xlfn.XLOOKUP(shipments[[#This Row],[PID]],products[PID],products[Cost_per_box],"NA",0)</f>
        <v>12.41</v>
      </c>
      <c r="N4873">
        <f>shipments[[#This Row],[Boxes]]*shipments[[#This Row],[Cost Per Box]]</f>
        <v>4765.4400000000005</v>
      </c>
      <c r="O4873">
        <f>shipments[[#This Row],[Sales Amount]]-shipments[[#This Row],[Total Cost]]</f>
        <v>2517.8099999999995</v>
      </c>
      <c r="P4873" s="9">
        <f>shipments[[#This Row],[Profit]]/shipments[[#This Row],[Sales Amount]]</f>
        <v>0.34569869220471622</v>
      </c>
    </row>
    <row r="4874" spans="1:16" x14ac:dyDescent="1">
      <c r="A4874" t="s">
        <v>4920</v>
      </c>
      <c r="B4874" t="s">
        <v>8053</v>
      </c>
      <c r="C4874" t="s">
        <v>8024</v>
      </c>
      <c r="D4874" t="s">
        <v>8037</v>
      </c>
      <c r="E4874" s="1">
        <v>45436</v>
      </c>
      <c r="F4874">
        <v>3046.5</v>
      </c>
      <c r="G4874">
        <v>153</v>
      </c>
      <c r="H4874" t="s">
        <v>6</v>
      </c>
      <c r="I4874" t="str">
        <f>_xlfn.XLOOKUP(shipments[[#This Row],[SPID]],people[SPID],people[Sales_person],"NA",0)</f>
        <v>Dotty Strutley</v>
      </c>
      <c r="J4874">
        <f>YEAR(shipments[[#This Row],[Shipdate]])</f>
        <v>2024</v>
      </c>
      <c r="K4874">
        <f>MONTH(shipments[[#This Row],[Shipdate]])</f>
        <v>5</v>
      </c>
      <c r="L4874" t="str">
        <f>TEXT(shipments[[#This Row],[Shipdate]],"mmmm")</f>
        <v>May</v>
      </c>
      <c r="M4874">
        <f>_xlfn.XLOOKUP(shipments[[#This Row],[PID]],products[PID],products[Cost_per_box],"NA",0)</f>
        <v>12.41</v>
      </c>
      <c r="N4874">
        <f>shipments[[#This Row],[Boxes]]*shipments[[#This Row],[Cost Per Box]]</f>
        <v>1898.73</v>
      </c>
      <c r="O4874">
        <f>shipments[[#This Row],[Sales Amount]]-shipments[[#This Row],[Total Cost]]</f>
        <v>1147.77</v>
      </c>
      <c r="P4874" s="9">
        <f>shipments[[#This Row],[Profit]]/shipments[[#This Row],[Sales Amount]]</f>
        <v>0.37675036927621863</v>
      </c>
    </row>
    <row r="4875" spans="1:16" x14ac:dyDescent="1">
      <c r="A4875" t="s">
        <v>4921</v>
      </c>
      <c r="B4875" t="s">
        <v>8053</v>
      </c>
      <c r="C4875" t="s">
        <v>8024</v>
      </c>
      <c r="D4875" t="s">
        <v>8033</v>
      </c>
      <c r="E4875" s="1">
        <v>45113</v>
      </c>
      <c r="F4875">
        <v>6410.25</v>
      </c>
      <c r="G4875">
        <v>357</v>
      </c>
      <c r="H4875" t="s">
        <v>6</v>
      </c>
      <c r="I4875" t="str">
        <f>_xlfn.XLOOKUP(shipments[[#This Row],[SPID]],people[SPID],people[Sales_person],"NA",0)</f>
        <v>Dotty Strutley</v>
      </c>
      <c r="J4875">
        <f>YEAR(shipments[[#This Row],[Shipdate]])</f>
        <v>2023</v>
      </c>
      <c r="K4875">
        <f>MONTH(shipments[[#This Row],[Shipdate]])</f>
        <v>7</v>
      </c>
      <c r="L4875" t="str">
        <f>TEXT(shipments[[#This Row],[Shipdate]],"mmmm")</f>
        <v>July</v>
      </c>
      <c r="M4875">
        <f>_xlfn.XLOOKUP(shipments[[#This Row],[PID]],products[PID],products[Cost_per_box],"NA",0)</f>
        <v>12.41</v>
      </c>
      <c r="N4875">
        <f>shipments[[#This Row],[Boxes]]*shipments[[#This Row],[Cost Per Box]]</f>
        <v>4430.37</v>
      </c>
      <c r="O4875">
        <f>shipments[[#This Row],[Sales Amount]]-shipments[[#This Row],[Total Cost]]</f>
        <v>1979.88</v>
      </c>
      <c r="P4875" s="9">
        <f>shipments[[#This Row],[Profit]]/shipments[[#This Row],[Sales Amount]]</f>
        <v>0.30886158886158888</v>
      </c>
    </row>
    <row r="4876" spans="1:16" x14ac:dyDescent="1">
      <c r="A4876" t="s">
        <v>4922</v>
      </c>
      <c r="B4876" t="s">
        <v>8053</v>
      </c>
      <c r="C4876" t="s">
        <v>8025</v>
      </c>
      <c r="D4876" t="s">
        <v>8032</v>
      </c>
      <c r="E4876" s="1">
        <v>45504</v>
      </c>
      <c r="F4876">
        <v>479.25</v>
      </c>
      <c r="G4876">
        <v>32</v>
      </c>
      <c r="H4876" t="s">
        <v>17</v>
      </c>
      <c r="I4876" t="str">
        <f>_xlfn.XLOOKUP(shipments[[#This Row],[SPID]],people[SPID],people[Sales_person],"NA",0)</f>
        <v>Dotty Strutley</v>
      </c>
      <c r="J4876">
        <f>YEAR(shipments[[#This Row],[Shipdate]])</f>
        <v>2024</v>
      </c>
      <c r="K4876">
        <f>MONTH(shipments[[#This Row],[Shipdate]])</f>
        <v>7</v>
      </c>
      <c r="L4876" t="str">
        <f>TEXT(shipments[[#This Row],[Shipdate]],"mmmm")</f>
        <v>July</v>
      </c>
      <c r="M4876">
        <f>_xlfn.XLOOKUP(shipments[[#This Row],[PID]],products[PID],products[Cost_per_box],"NA",0)</f>
        <v>9.57</v>
      </c>
      <c r="N4876">
        <f>shipments[[#This Row],[Boxes]]*shipments[[#This Row],[Cost Per Box]]</f>
        <v>306.24</v>
      </c>
      <c r="O4876">
        <f>shipments[[#This Row],[Sales Amount]]-shipments[[#This Row],[Total Cost]]</f>
        <v>173.01</v>
      </c>
      <c r="P4876" s="9">
        <f>shipments[[#This Row],[Profit]]/shipments[[#This Row],[Sales Amount]]</f>
        <v>0.36100156494522689</v>
      </c>
    </row>
    <row r="4877" spans="1:16" x14ac:dyDescent="1">
      <c r="A4877" t="s">
        <v>4923</v>
      </c>
      <c r="B4877" t="s">
        <v>8053</v>
      </c>
      <c r="C4877" t="s">
        <v>8025</v>
      </c>
      <c r="D4877" t="s">
        <v>8032</v>
      </c>
      <c r="E4877" s="1">
        <v>45468</v>
      </c>
      <c r="F4877">
        <v>2418.75</v>
      </c>
      <c r="G4877">
        <v>135</v>
      </c>
      <c r="H4877" t="s">
        <v>6</v>
      </c>
      <c r="I4877" t="str">
        <f>_xlfn.XLOOKUP(shipments[[#This Row],[SPID]],people[SPID],people[Sales_person],"NA",0)</f>
        <v>Dotty Strutley</v>
      </c>
      <c r="J4877">
        <f>YEAR(shipments[[#This Row],[Shipdate]])</f>
        <v>2024</v>
      </c>
      <c r="K4877">
        <f>MONTH(shipments[[#This Row],[Shipdate]])</f>
        <v>6</v>
      </c>
      <c r="L4877" t="str">
        <f>TEXT(shipments[[#This Row],[Shipdate]],"mmmm")</f>
        <v>June</v>
      </c>
      <c r="M4877">
        <f>_xlfn.XLOOKUP(shipments[[#This Row],[PID]],products[PID],products[Cost_per_box],"NA",0)</f>
        <v>9.57</v>
      </c>
      <c r="N4877">
        <f>shipments[[#This Row],[Boxes]]*shipments[[#This Row],[Cost Per Box]]</f>
        <v>1291.95</v>
      </c>
      <c r="O4877">
        <f>shipments[[#This Row],[Sales Amount]]-shipments[[#This Row],[Total Cost]]</f>
        <v>1126.8</v>
      </c>
      <c r="P4877" s="9">
        <f>shipments[[#This Row],[Profit]]/shipments[[#This Row],[Sales Amount]]</f>
        <v>0.46586046511627904</v>
      </c>
    </row>
    <row r="4878" spans="1:16" x14ac:dyDescent="1">
      <c r="A4878" t="s">
        <v>4924</v>
      </c>
      <c r="B4878" t="s">
        <v>8053</v>
      </c>
      <c r="C4878" t="s">
        <v>8025</v>
      </c>
      <c r="D4878" t="s">
        <v>8035</v>
      </c>
      <c r="E4878" s="1">
        <v>45223</v>
      </c>
      <c r="F4878">
        <v>11187</v>
      </c>
      <c r="G4878">
        <v>659</v>
      </c>
      <c r="H4878" t="s">
        <v>6</v>
      </c>
      <c r="I4878" t="str">
        <f>_xlfn.XLOOKUP(shipments[[#This Row],[SPID]],people[SPID],people[Sales_person],"NA",0)</f>
        <v>Dotty Strutley</v>
      </c>
      <c r="J4878">
        <f>YEAR(shipments[[#This Row],[Shipdate]])</f>
        <v>2023</v>
      </c>
      <c r="K4878">
        <f>MONTH(shipments[[#This Row],[Shipdate]])</f>
        <v>10</v>
      </c>
      <c r="L4878" t="str">
        <f>TEXT(shipments[[#This Row],[Shipdate]],"mmmm")</f>
        <v>October</v>
      </c>
      <c r="M4878">
        <f>_xlfn.XLOOKUP(shipments[[#This Row],[PID]],products[PID],products[Cost_per_box],"NA",0)</f>
        <v>9.57</v>
      </c>
      <c r="N4878">
        <f>shipments[[#This Row],[Boxes]]*shipments[[#This Row],[Cost Per Box]]</f>
        <v>6306.63</v>
      </c>
      <c r="O4878">
        <f>shipments[[#This Row],[Sales Amount]]-shipments[[#This Row],[Total Cost]]</f>
        <v>4880.37</v>
      </c>
      <c r="P4878" s="9">
        <f>shipments[[#This Row],[Profit]]/shipments[[#This Row],[Sales Amount]]</f>
        <v>0.43625368731563419</v>
      </c>
    </row>
    <row r="4879" spans="1:16" x14ac:dyDescent="1">
      <c r="A4879" t="s">
        <v>4925</v>
      </c>
      <c r="B4879" t="s">
        <v>8053</v>
      </c>
      <c r="C4879" t="s">
        <v>8026</v>
      </c>
      <c r="D4879" t="s">
        <v>8032</v>
      </c>
      <c r="E4879" s="1">
        <v>45419</v>
      </c>
      <c r="F4879">
        <v>2740.5</v>
      </c>
      <c r="G4879">
        <v>305</v>
      </c>
      <c r="H4879" t="s">
        <v>6</v>
      </c>
      <c r="I4879" t="str">
        <f>_xlfn.XLOOKUP(shipments[[#This Row],[SPID]],people[SPID],people[Sales_person],"NA",0)</f>
        <v>Dotty Strutley</v>
      </c>
      <c r="J4879">
        <f>YEAR(shipments[[#This Row],[Shipdate]])</f>
        <v>2024</v>
      </c>
      <c r="K4879">
        <f>MONTH(shipments[[#This Row],[Shipdate]])</f>
        <v>5</v>
      </c>
      <c r="L4879" t="str">
        <f>TEXT(shipments[[#This Row],[Shipdate]],"mmmm")</f>
        <v>May</v>
      </c>
      <c r="M4879">
        <f>_xlfn.XLOOKUP(shipments[[#This Row],[PID]],products[PID],products[Cost_per_box],"NA",0)</f>
        <v>8.43</v>
      </c>
      <c r="N4879">
        <f>shipments[[#This Row],[Boxes]]*shipments[[#This Row],[Cost Per Box]]</f>
        <v>2571.15</v>
      </c>
      <c r="O4879">
        <f>shipments[[#This Row],[Sales Amount]]-shipments[[#This Row],[Total Cost]]</f>
        <v>169.34999999999991</v>
      </c>
      <c r="P4879" s="9">
        <f>shipments[[#This Row],[Profit]]/shipments[[#This Row],[Sales Amount]]</f>
        <v>6.1795292829775555E-2</v>
      </c>
    </row>
    <row r="4880" spans="1:16" x14ac:dyDescent="1">
      <c r="A4880" t="s">
        <v>4926</v>
      </c>
      <c r="B4880" t="s">
        <v>8053</v>
      </c>
      <c r="C4880" t="s">
        <v>8026</v>
      </c>
      <c r="D4880" t="s">
        <v>8032</v>
      </c>
      <c r="E4880" s="1">
        <v>45408</v>
      </c>
      <c r="F4880">
        <v>6207.75</v>
      </c>
      <c r="G4880">
        <v>621</v>
      </c>
      <c r="H4880" t="s">
        <v>6</v>
      </c>
      <c r="I4880" t="str">
        <f>_xlfn.XLOOKUP(shipments[[#This Row],[SPID]],people[SPID],people[Sales_person],"NA",0)</f>
        <v>Dotty Strutley</v>
      </c>
      <c r="J4880">
        <f>YEAR(shipments[[#This Row],[Shipdate]])</f>
        <v>2024</v>
      </c>
      <c r="K4880">
        <f>MONTH(shipments[[#This Row],[Shipdate]])</f>
        <v>4</v>
      </c>
      <c r="L4880" t="str">
        <f>TEXT(shipments[[#This Row],[Shipdate]],"mmmm")</f>
        <v>April</v>
      </c>
      <c r="M4880">
        <f>_xlfn.XLOOKUP(shipments[[#This Row],[PID]],products[PID],products[Cost_per_box],"NA",0)</f>
        <v>8.43</v>
      </c>
      <c r="N4880">
        <f>shipments[[#This Row],[Boxes]]*shipments[[#This Row],[Cost Per Box]]</f>
        <v>5235.03</v>
      </c>
      <c r="O4880">
        <f>shipments[[#This Row],[Sales Amount]]-shipments[[#This Row],[Total Cost]]</f>
        <v>972.72000000000025</v>
      </c>
      <c r="P4880" s="9">
        <f>shipments[[#This Row],[Profit]]/shipments[[#This Row],[Sales Amount]]</f>
        <v>0.15669445451250458</v>
      </c>
    </row>
    <row r="4881" spans="1:16" x14ac:dyDescent="1">
      <c r="A4881" t="s">
        <v>4927</v>
      </c>
      <c r="B4881" t="s">
        <v>8053</v>
      </c>
      <c r="C4881" t="s">
        <v>8027</v>
      </c>
      <c r="D4881" t="s">
        <v>8036</v>
      </c>
      <c r="E4881" s="1">
        <v>45495</v>
      </c>
      <c r="F4881">
        <v>8095.5</v>
      </c>
      <c r="G4881">
        <v>900</v>
      </c>
      <c r="H4881" t="s">
        <v>17</v>
      </c>
      <c r="I4881" t="str">
        <f>_xlfn.XLOOKUP(shipments[[#This Row],[SPID]],people[SPID],people[Sales_person],"NA",0)</f>
        <v>Dotty Strutley</v>
      </c>
      <c r="J4881">
        <f>YEAR(shipments[[#This Row],[Shipdate]])</f>
        <v>2024</v>
      </c>
      <c r="K4881">
        <f>MONTH(shipments[[#This Row],[Shipdate]])</f>
        <v>7</v>
      </c>
      <c r="L4881" t="str">
        <f>TEXT(shipments[[#This Row],[Shipdate]],"mmmm")</f>
        <v>July</v>
      </c>
      <c r="M4881">
        <f>_xlfn.XLOOKUP(shipments[[#This Row],[PID]],products[PID],products[Cost_per_box],"NA",0)</f>
        <v>6.8</v>
      </c>
      <c r="N4881">
        <f>shipments[[#This Row],[Boxes]]*shipments[[#This Row],[Cost Per Box]]</f>
        <v>6120</v>
      </c>
      <c r="O4881">
        <f>shipments[[#This Row],[Sales Amount]]-shipments[[#This Row],[Total Cost]]</f>
        <v>1975.5</v>
      </c>
      <c r="P4881" s="9">
        <f>shipments[[#This Row],[Profit]]/shipments[[#This Row],[Sales Amount]]</f>
        <v>0.24402445803224013</v>
      </c>
    </row>
    <row r="4882" spans="1:16" x14ac:dyDescent="1">
      <c r="A4882" t="s">
        <v>4928</v>
      </c>
      <c r="B4882" t="s">
        <v>8053</v>
      </c>
      <c r="C4882" t="s">
        <v>8027</v>
      </c>
      <c r="D4882" t="s">
        <v>8032</v>
      </c>
      <c r="E4882" s="1">
        <v>45288</v>
      </c>
      <c r="F4882">
        <v>2817</v>
      </c>
      <c r="G4882">
        <v>313</v>
      </c>
      <c r="H4882" t="s">
        <v>6</v>
      </c>
      <c r="I4882" t="str">
        <f>_xlfn.XLOOKUP(shipments[[#This Row],[SPID]],people[SPID],people[Sales_person],"NA",0)</f>
        <v>Dotty Strutley</v>
      </c>
      <c r="J4882">
        <f>YEAR(shipments[[#This Row],[Shipdate]])</f>
        <v>2023</v>
      </c>
      <c r="K4882">
        <f>MONTH(shipments[[#This Row],[Shipdate]])</f>
        <v>12</v>
      </c>
      <c r="L4882" t="str">
        <f>TEXT(shipments[[#This Row],[Shipdate]],"mmmm")</f>
        <v>December</v>
      </c>
      <c r="M4882">
        <f>_xlfn.XLOOKUP(shipments[[#This Row],[PID]],products[PID],products[Cost_per_box],"NA",0)</f>
        <v>6.8</v>
      </c>
      <c r="N4882">
        <f>shipments[[#This Row],[Boxes]]*shipments[[#This Row],[Cost Per Box]]</f>
        <v>2128.4</v>
      </c>
      <c r="O4882">
        <f>shipments[[#This Row],[Sales Amount]]-shipments[[#This Row],[Total Cost]]</f>
        <v>688.59999999999991</v>
      </c>
      <c r="P4882" s="9">
        <f>shipments[[#This Row],[Profit]]/shipments[[#This Row],[Sales Amount]]</f>
        <v>0.24444444444444441</v>
      </c>
    </row>
    <row r="4883" spans="1:16" x14ac:dyDescent="1">
      <c r="A4883" t="s">
        <v>4929</v>
      </c>
      <c r="B4883" t="s">
        <v>8053</v>
      </c>
      <c r="C4883" t="s">
        <v>8027</v>
      </c>
      <c r="D4883" t="s">
        <v>8037</v>
      </c>
      <c r="E4883" s="1">
        <v>45243</v>
      </c>
      <c r="F4883">
        <v>2675.25</v>
      </c>
      <c r="G4883">
        <v>268</v>
      </c>
      <c r="H4883" t="s">
        <v>6</v>
      </c>
      <c r="I4883" t="str">
        <f>_xlfn.XLOOKUP(shipments[[#This Row],[SPID]],people[SPID],people[Sales_person],"NA",0)</f>
        <v>Dotty Strutley</v>
      </c>
      <c r="J4883">
        <f>YEAR(shipments[[#This Row],[Shipdate]])</f>
        <v>2023</v>
      </c>
      <c r="K4883">
        <f>MONTH(shipments[[#This Row],[Shipdate]])</f>
        <v>11</v>
      </c>
      <c r="L4883" t="str">
        <f>TEXT(shipments[[#This Row],[Shipdate]],"mmmm")</f>
        <v>November</v>
      </c>
      <c r="M4883">
        <f>_xlfn.XLOOKUP(shipments[[#This Row],[PID]],products[PID],products[Cost_per_box],"NA",0)</f>
        <v>6.8</v>
      </c>
      <c r="N4883">
        <f>shipments[[#This Row],[Boxes]]*shipments[[#This Row],[Cost Per Box]]</f>
        <v>1822.3999999999999</v>
      </c>
      <c r="O4883">
        <f>shipments[[#This Row],[Sales Amount]]-shipments[[#This Row],[Total Cost]]</f>
        <v>852.85000000000014</v>
      </c>
      <c r="P4883" s="9">
        <f>shipments[[#This Row],[Profit]]/shipments[[#This Row],[Sales Amount]]</f>
        <v>0.31879263620222414</v>
      </c>
    </row>
    <row r="4884" spans="1:16" x14ac:dyDescent="1">
      <c r="A4884" t="s">
        <v>4930</v>
      </c>
      <c r="B4884" t="s">
        <v>8053</v>
      </c>
      <c r="C4884" t="s">
        <v>8027</v>
      </c>
      <c r="D4884" t="s">
        <v>8033</v>
      </c>
      <c r="E4884" s="1">
        <v>45342</v>
      </c>
      <c r="F4884">
        <v>654.75</v>
      </c>
      <c r="G4884">
        <v>66</v>
      </c>
      <c r="H4884" t="s">
        <v>6</v>
      </c>
      <c r="I4884" t="str">
        <f>_xlfn.XLOOKUP(shipments[[#This Row],[SPID]],people[SPID],people[Sales_person],"NA",0)</f>
        <v>Dotty Strutley</v>
      </c>
      <c r="J4884">
        <f>YEAR(shipments[[#This Row],[Shipdate]])</f>
        <v>2024</v>
      </c>
      <c r="K4884">
        <f>MONTH(shipments[[#This Row],[Shipdate]])</f>
        <v>2</v>
      </c>
      <c r="L4884" t="str">
        <f>TEXT(shipments[[#This Row],[Shipdate]],"mmmm")</f>
        <v>February</v>
      </c>
      <c r="M4884">
        <f>_xlfn.XLOOKUP(shipments[[#This Row],[PID]],products[PID],products[Cost_per_box],"NA",0)</f>
        <v>6.8</v>
      </c>
      <c r="N4884">
        <f>shipments[[#This Row],[Boxes]]*shipments[[#This Row],[Cost Per Box]]</f>
        <v>448.8</v>
      </c>
      <c r="O4884">
        <f>shipments[[#This Row],[Sales Amount]]-shipments[[#This Row],[Total Cost]]</f>
        <v>205.95</v>
      </c>
      <c r="P4884" s="9">
        <f>shipments[[#This Row],[Profit]]/shipments[[#This Row],[Sales Amount]]</f>
        <v>0.31454753722794959</v>
      </c>
    </row>
    <row r="4885" spans="1:16" x14ac:dyDescent="1">
      <c r="A4885" t="s">
        <v>4931</v>
      </c>
      <c r="B4885" t="s">
        <v>8053</v>
      </c>
      <c r="C4885" t="s">
        <v>8028</v>
      </c>
      <c r="D4885" t="s">
        <v>8037</v>
      </c>
      <c r="E4885" s="1">
        <v>45271</v>
      </c>
      <c r="F4885">
        <v>3156.75</v>
      </c>
      <c r="G4885">
        <v>127</v>
      </c>
      <c r="H4885" t="s">
        <v>6</v>
      </c>
      <c r="I4885" t="str">
        <f>_xlfn.XLOOKUP(shipments[[#This Row],[SPID]],people[SPID],people[Sales_person],"NA",0)</f>
        <v>Dotty Strutley</v>
      </c>
      <c r="J4885">
        <f>YEAR(shipments[[#This Row],[Shipdate]])</f>
        <v>2023</v>
      </c>
      <c r="K4885">
        <f>MONTH(shipments[[#This Row],[Shipdate]])</f>
        <v>12</v>
      </c>
      <c r="L4885" t="str">
        <f>TEXT(shipments[[#This Row],[Shipdate]],"mmmm")</f>
        <v>December</v>
      </c>
      <c r="M4885">
        <f>_xlfn.XLOOKUP(shipments[[#This Row],[PID]],products[PID],products[Cost_per_box],"NA",0)</f>
        <v>5.04</v>
      </c>
      <c r="N4885">
        <f>shipments[[#This Row],[Boxes]]*shipments[[#This Row],[Cost Per Box]]</f>
        <v>640.08000000000004</v>
      </c>
      <c r="O4885">
        <f>shipments[[#This Row],[Sales Amount]]-shipments[[#This Row],[Total Cost]]</f>
        <v>2516.67</v>
      </c>
      <c r="P4885" s="9">
        <f>shipments[[#This Row],[Profit]]/shipments[[#This Row],[Sales Amount]]</f>
        <v>0.7972344975053457</v>
      </c>
    </row>
    <row r="4886" spans="1:16" x14ac:dyDescent="1">
      <c r="A4886" t="s">
        <v>4932</v>
      </c>
      <c r="B4886" t="s">
        <v>8053</v>
      </c>
      <c r="C4886" t="s">
        <v>8029</v>
      </c>
      <c r="D4886" t="s">
        <v>8032</v>
      </c>
      <c r="E4886" s="1">
        <v>45539</v>
      </c>
      <c r="F4886">
        <v>8235</v>
      </c>
      <c r="G4886">
        <v>687</v>
      </c>
      <c r="H4886" t="s">
        <v>25</v>
      </c>
      <c r="I4886" t="str">
        <f>_xlfn.XLOOKUP(shipments[[#This Row],[SPID]],people[SPID],people[Sales_person],"NA",0)</f>
        <v>Dotty Strutley</v>
      </c>
      <c r="J4886">
        <f>YEAR(shipments[[#This Row],[Shipdate]])</f>
        <v>2024</v>
      </c>
      <c r="K4886">
        <f>MONTH(shipments[[#This Row],[Shipdate]])</f>
        <v>9</v>
      </c>
      <c r="L4886" t="str">
        <f>TEXT(shipments[[#This Row],[Shipdate]],"mmmm")</f>
        <v>September</v>
      </c>
      <c r="M4886">
        <f>_xlfn.XLOOKUP(shipments[[#This Row],[PID]],products[PID],products[Cost_per_box],"NA",0)</f>
        <v>2.76</v>
      </c>
      <c r="N4886">
        <f>shipments[[#This Row],[Boxes]]*shipments[[#This Row],[Cost Per Box]]</f>
        <v>1896.12</v>
      </c>
      <c r="O4886">
        <f>shipments[[#This Row],[Sales Amount]]-shipments[[#This Row],[Total Cost]]</f>
        <v>6338.88</v>
      </c>
      <c r="P4886" s="9">
        <f>shipments[[#This Row],[Profit]]/shipments[[#This Row],[Sales Amount]]</f>
        <v>0.76974863387978143</v>
      </c>
    </row>
    <row r="4887" spans="1:16" x14ac:dyDescent="1">
      <c r="A4887" t="s">
        <v>4933</v>
      </c>
      <c r="B4887" t="s">
        <v>8053</v>
      </c>
      <c r="C4887" t="s">
        <v>8029</v>
      </c>
      <c r="D4887" t="s">
        <v>8037</v>
      </c>
      <c r="E4887" s="1">
        <v>45436</v>
      </c>
      <c r="F4887">
        <v>18940.5</v>
      </c>
      <c r="G4887">
        <v>1895</v>
      </c>
      <c r="H4887" t="s">
        <v>6</v>
      </c>
      <c r="I4887" t="str">
        <f>_xlfn.XLOOKUP(shipments[[#This Row],[SPID]],people[SPID],people[Sales_person],"NA",0)</f>
        <v>Dotty Strutley</v>
      </c>
      <c r="J4887">
        <f>YEAR(shipments[[#This Row],[Shipdate]])</f>
        <v>2024</v>
      </c>
      <c r="K4887">
        <f>MONTH(shipments[[#This Row],[Shipdate]])</f>
        <v>5</v>
      </c>
      <c r="L4887" t="str">
        <f>TEXT(shipments[[#This Row],[Shipdate]],"mmmm")</f>
        <v>May</v>
      </c>
      <c r="M4887">
        <f>_xlfn.XLOOKUP(shipments[[#This Row],[PID]],products[PID],products[Cost_per_box],"NA",0)</f>
        <v>2.76</v>
      </c>
      <c r="N4887">
        <f>shipments[[#This Row],[Boxes]]*shipments[[#This Row],[Cost Per Box]]</f>
        <v>5230.2</v>
      </c>
      <c r="O4887">
        <f>shipments[[#This Row],[Sales Amount]]-shipments[[#This Row],[Total Cost]]</f>
        <v>13710.3</v>
      </c>
      <c r="P4887" s="9">
        <f>shipments[[#This Row],[Profit]]/shipments[[#This Row],[Sales Amount]]</f>
        <v>0.72386156648451727</v>
      </c>
    </row>
    <row r="4888" spans="1:16" x14ac:dyDescent="1">
      <c r="A4888" t="s">
        <v>4934</v>
      </c>
      <c r="B4888" t="s">
        <v>8053</v>
      </c>
      <c r="C4888" t="s">
        <v>8030</v>
      </c>
      <c r="D4888" t="s">
        <v>8037</v>
      </c>
      <c r="E4888" s="1">
        <v>45331</v>
      </c>
      <c r="F4888">
        <v>6327</v>
      </c>
      <c r="G4888">
        <v>703</v>
      </c>
      <c r="H4888" t="s">
        <v>6</v>
      </c>
      <c r="I4888" t="str">
        <f>_xlfn.XLOOKUP(shipments[[#This Row],[SPID]],people[SPID],people[Sales_person],"NA",0)</f>
        <v>Dotty Strutley</v>
      </c>
      <c r="J4888">
        <f>YEAR(shipments[[#This Row],[Shipdate]])</f>
        <v>2024</v>
      </c>
      <c r="K4888">
        <f>MONTH(shipments[[#This Row],[Shipdate]])</f>
        <v>2</v>
      </c>
      <c r="L4888" t="str">
        <f>TEXT(shipments[[#This Row],[Shipdate]],"mmmm")</f>
        <v>February</v>
      </c>
      <c r="M4888">
        <f>_xlfn.XLOOKUP(shipments[[#This Row],[PID]],products[PID],products[Cost_per_box],"NA",0)</f>
        <v>3.32</v>
      </c>
      <c r="N4888">
        <f>shipments[[#This Row],[Boxes]]*shipments[[#This Row],[Cost Per Box]]</f>
        <v>2333.96</v>
      </c>
      <c r="O4888">
        <f>shipments[[#This Row],[Sales Amount]]-shipments[[#This Row],[Total Cost]]</f>
        <v>3993.04</v>
      </c>
      <c r="P4888" s="9">
        <f>shipments[[#This Row],[Profit]]/shipments[[#This Row],[Sales Amount]]</f>
        <v>0.63111111111111107</v>
      </c>
    </row>
    <row r="4889" spans="1:16" x14ac:dyDescent="1">
      <c r="A4889" t="s">
        <v>4935</v>
      </c>
      <c r="B4889" t="s">
        <v>8053</v>
      </c>
      <c r="C4889" t="s">
        <v>8031</v>
      </c>
      <c r="D4889" t="s">
        <v>8032</v>
      </c>
      <c r="E4889" s="1">
        <v>45383</v>
      </c>
      <c r="F4889">
        <v>11666.25</v>
      </c>
      <c r="G4889">
        <v>531</v>
      </c>
      <c r="H4889" t="s">
        <v>6</v>
      </c>
      <c r="I4889" t="str">
        <f>_xlfn.XLOOKUP(shipments[[#This Row],[SPID]],people[SPID],people[Sales_person],"NA",0)</f>
        <v>Dotty Strutley</v>
      </c>
      <c r="J4889">
        <f>YEAR(shipments[[#This Row],[Shipdate]])</f>
        <v>2024</v>
      </c>
      <c r="K4889">
        <f>MONTH(shipments[[#This Row],[Shipdate]])</f>
        <v>4</v>
      </c>
      <c r="L4889" t="str">
        <f>TEXT(shipments[[#This Row],[Shipdate]],"mmmm")</f>
        <v>April</v>
      </c>
      <c r="M4889">
        <f>_xlfn.XLOOKUP(shipments[[#This Row],[PID]],products[PID],products[Cost_per_box],"NA",0)</f>
        <v>2.65</v>
      </c>
      <c r="N4889">
        <f>shipments[[#This Row],[Boxes]]*shipments[[#This Row],[Cost Per Box]]</f>
        <v>1407.1499999999999</v>
      </c>
      <c r="O4889">
        <f>shipments[[#This Row],[Sales Amount]]-shipments[[#This Row],[Total Cost]]</f>
        <v>10259.1</v>
      </c>
      <c r="P4889" s="9">
        <f>shipments[[#This Row],[Profit]]/shipments[[#This Row],[Sales Amount]]</f>
        <v>0.8793828351012537</v>
      </c>
    </row>
    <row r="4890" spans="1:16" x14ac:dyDescent="1">
      <c r="A4890" t="s">
        <v>4936</v>
      </c>
      <c r="B4890" t="s">
        <v>8053</v>
      </c>
      <c r="C4890" t="s">
        <v>8031</v>
      </c>
      <c r="D4890" t="s">
        <v>8033</v>
      </c>
      <c r="E4890" s="1">
        <v>45433</v>
      </c>
      <c r="F4890">
        <v>8865</v>
      </c>
      <c r="G4890">
        <v>444</v>
      </c>
      <c r="H4890" t="s">
        <v>6</v>
      </c>
      <c r="I4890" t="str">
        <f>_xlfn.XLOOKUP(shipments[[#This Row],[SPID]],people[SPID],people[Sales_person],"NA",0)</f>
        <v>Dotty Strutley</v>
      </c>
      <c r="J4890">
        <f>YEAR(shipments[[#This Row],[Shipdate]])</f>
        <v>2024</v>
      </c>
      <c r="K4890">
        <f>MONTH(shipments[[#This Row],[Shipdate]])</f>
        <v>5</v>
      </c>
      <c r="L4890" t="str">
        <f>TEXT(shipments[[#This Row],[Shipdate]],"mmmm")</f>
        <v>May</v>
      </c>
      <c r="M4890">
        <f>_xlfn.XLOOKUP(shipments[[#This Row],[PID]],products[PID],products[Cost_per_box],"NA",0)</f>
        <v>2.65</v>
      </c>
      <c r="N4890">
        <f>shipments[[#This Row],[Boxes]]*shipments[[#This Row],[Cost Per Box]]</f>
        <v>1176.5999999999999</v>
      </c>
      <c r="O4890">
        <f>shipments[[#This Row],[Sales Amount]]-shipments[[#This Row],[Total Cost]]</f>
        <v>7688.4</v>
      </c>
      <c r="P4890" s="9">
        <f>shipments[[#This Row],[Profit]]/shipments[[#This Row],[Sales Amount]]</f>
        <v>0.86727580372250423</v>
      </c>
    </row>
    <row r="4891" spans="1:16" x14ac:dyDescent="1">
      <c r="A4891" t="s">
        <v>4937</v>
      </c>
      <c r="B4891" t="s">
        <v>8053</v>
      </c>
      <c r="C4891" t="s">
        <v>8031</v>
      </c>
      <c r="D4891" t="s">
        <v>8032</v>
      </c>
      <c r="E4891" s="1">
        <v>45506</v>
      </c>
      <c r="F4891">
        <v>4704.75</v>
      </c>
      <c r="G4891">
        <v>236</v>
      </c>
      <c r="H4891" t="s">
        <v>17</v>
      </c>
      <c r="I4891" t="str">
        <f>_xlfn.XLOOKUP(shipments[[#This Row],[SPID]],people[SPID],people[Sales_person],"NA",0)</f>
        <v>Dotty Strutley</v>
      </c>
      <c r="J4891">
        <f>YEAR(shipments[[#This Row],[Shipdate]])</f>
        <v>2024</v>
      </c>
      <c r="K4891">
        <f>MONTH(shipments[[#This Row],[Shipdate]])</f>
        <v>8</v>
      </c>
      <c r="L4891" t="str">
        <f>TEXT(shipments[[#This Row],[Shipdate]],"mmmm")</f>
        <v>August</v>
      </c>
      <c r="M4891">
        <f>_xlfn.XLOOKUP(shipments[[#This Row],[PID]],products[PID],products[Cost_per_box],"NA",0)</f>
        <v>2.65</v>
      </c>
      <c r="N4891">
        <f>shipments[[#This Row],[Boxes]]*shipments[[#This Row],[Cost Per Box]]</f>
        <v>625.4</v>
      </c>
      <c r="O4891">
        <f>shipments[[#This Row],[Sales Amount]]-shipments[[#This Row],[Total Cost]]</f>
        <v>4079.35</v>
      </c>
      <c r="P4891" s="9">
        <f>shipments[[#This Row],[Profit]]/shipments[[#This Row],[Sales Amount]]</f>
        <v>0.86707051384239331</v>
      </c>
    </row>
    <row r="4892" spans="1:16" x14ac:dyDescent="1">
      <c r="A4892" t="s">
        <v>4938</v>
      </c>
      <c r="B4892" t="s">
        <v>8053</v>
      </c>
      <c r="C4892" t="s">
        <v>8031</v>
      </c>
      <c r="D4892" t="s">
        <v>8035</v>
      </c>
      <c r="E4892" s="1">
        <v>45156</v>
      </c>
      <c r="F4892">
        <v>4875.75</v>
      </c>
      <c r="G4892">
        <v>244</v>
      </c>
      <c r="H4892" t="s">
        <v>6</v>
      </c>
      <c r="I4892" t="str">
        <f>_xlfn.XLOOKUP(shipments[[#This Row],[SPID]],people[SPID],people[Sales_person],"NA",0)</f>
        <v>Dotty Strutley</v>
      </c>
      <c r="J4892">
        <f>YEAR(shipments[[#This Row],[Shipdate]])</f>
        <v>2023</v>
      </c>
      <c r="K4892">
        <f>MONTH(shipments[[#This Row],[Shipdate]])</f>
        <v>8</v>
      </c>
      <c r="L4892" t="str">
        <f>TEXT(shipments[[#This Row],[Shipdate]],"mmmm")</f>
        <v>August</v>
      </c>
      <c r="M4892">
        <f>_xlfn.XLOOKUP(shipments[[#This Row],[PID]],products[PID],products[Cost_per_box],"NA",0)</f>
        <v>2.65</v>
      </c>
      <c r="N4892">
        <f>shipments[[#This Row],[Boxes]]*shipments[[#This Row],[Cost Per Box]]</f>
        <v>646.6</v>
      </c>
      <c r="O4892">
        <f>shipments[[#This Row],[Sales Amount]]-shipments[[#This Row],[Total Cost]]</f>
        <v>4229.1499999999996</v>
      </c>
      <c r="P4892" s="9">
        <f>shipments[[#This Row],[Profit]]/shipments[[#This Row],[Sales Amount]]</f>
        <v>0.8673845049479566</v>
      </c>
    </row>
    <row r="4893" spans="1:16" x14ac:dyDescent="1">
      <c r="A4893" t="s">
        <v>4939</v>
      </c>
      <c r="B4893" t="s">
        <v>8053</v>
      </c>
      <c r="C4893" t="s">
        <v>8031</v>
      </c>
      <c r="D4893" t="s">
        <v>8037</v>
      </c>
      <c r="E4893" s="1">
        <v>45418</v>
      </c>
      <c r="F4893">
        <v>6003</v>
      </c>
      <c r="G4893">
        <v>334</v>
      </c>
      <c r="H4893" t="s">
        <v>6</v>
      </c>
      <c r="I4893" t="str">
        <f>_xlfn.XLOOKUP(shipments[[#This Row],[SPID]],people[SPID],people[Sales_person],"NA",0)</f>
        <v>Dotty Strutley</v>
      </c>
      <c r="J4893">
        <f>YEAR(shipments[[#This Row],[Shipdate]])</f>
        <v>2024</v>
      </c>
      <c r="K4893">
        <f>MONTH(shipments[[#This Row],[Shipdate]])</f>
        <v>5</v>
      </c>
      <c r="L4893" t="str">
        <f>TEXT(shipments[[#This Row],[Shipdate]],"mmmm")</f>
        <v>May</v>
      </c>
      <c r="M4893">
        <f>_xlfn.XLOOKUP(shipments[[#This Row],[PID]],products[PID],products[Cost_per_box],"NA",0)</f>
        <v>2.65</v>
      </c>
      <c r="N4893">
        <f>shipments[[#This Row],[Boxes]]*shipments[[#This Row],[Cost Per Box]]</f>
        <v>885.1</v>
      </c>
      <c r="O4893">
        <f>shipments[[#This Row],[Sales Amount]]-shipments[[#This Row],[Total Cost]]</f>
        <v>5117.8999999999996</v>
      </c>
      <c r="P4893" s="9">
        <f>shipments[[#This Row],[Profit]]/shipments[[#This Row],[Sales Amount]]</f>
        <v>0.85255705480593036</v>
      </c>
    </row>
    <row r="4894" spans="1:16" x14ac:dyDescent="1">
      <c r="A4894" t="s">
        <v>4940</v>
      </c>
      <c r="B4894" t="s">
        <v>8054</v>
      </c>
      <c r="C4894" t="s">
        <v>8010</v>
      </c>
      <c r="D4894" t="s">
        <v>8032</v>
      </c>
      <c r="E4894" s="1">
        <v>45265</v>
      </c>
      <c r="F4894">
        <v>6381</v>
      </c>
      <c r="G4894">
        <v>399</v>
      </c>
      <c r="H4894" t="s">
        <v>6</v>
      </c>
      <c r="I4894" t="str">
        <f>_xlfn.XLOOKUP(shipments[[#This Row],[SPID]],people[SPID],people[Sales_person],"NA",0)</f>
        <v>Kelci Walkden</v>
      </c>
      <c r="J4894">
        <f>YEAR(shipments[[#This Row],[Shipdate]])</f>
        <v>2023</v>
      </c>
      <c r="K4894">
        <f>MONTH(shipments[[#This Row],[Shipdate]])</f>
        <v>12</v>
      </c>
      <c r="L4894" t="str">
        <f>TEXT(shipments[[#This Row],[Shipdate]],"mmmm")</f>
        <v>December</v>
      </c>
      <c r="M4894">
        <f>_xlfn.XLOOKUP(shipments[[#This Row],[PID]],products[PID],products[Cost_per_box],"NA",0)</f>
        <v>5.26</v>
      </c>
      <c r="N4894">
        <f>shipments[[#This Row],[Boxes]]*shipments[[#This Row],[Cost Per Box]]</f>
        <v>2098.7399999999998</v>
      </c>
      <c r="O4894">
        <f>shipments[[#This Row],[Sales Amount]]-shipments[[#This Row],[Total Cost]]</f>
        <v>4282.26</v>
      </c>
      <c r="P4894" s="9">
        <f>shipments[[#This Row],[Profit]]/shipments[[#This Row],[Sales Amount]]</f>
        <v>0.67109543958627182</v>
      </c>
    </row>
    <row r="4895" spans="1:16" x14ac:dyDescent="1">
      <c r="A4895" t="s">
        <v>4942</v>
      </c>
      <c r="B4895" t="s">
        <v>8054</v>
      </c>
      <c r="C4895" t="s">
        <v>8010</v>
      </c>
      <c r="D4895" t="s">
        <v>8033</v>
      </c>
      <c r="E4895" s="1">
        <v>45252</v>
      </c>
      <c r="F4895">
        <v>5418</v>
      </c>
      <c r="G4895">
        <v>387</v>
      </c>
      <c r="H4895" t="s">
        <v>6</v>
      </c>
      <c r="I4895" t="str">
        <f>_xlfn.XLOOKUP(shipments[[#This Row],[SPID]],people[SPID],people[Sales_person],"NA",0)</f>
        <v>Kelci Walkden</v>
      </c>
      <c r="J4895">
        <f>YEAR(shipments[[#This Row],[Shipdate]])</f>
        <v>2023</v>
      </c>
      <c r="K4895">
        <f>MONTH(shipments[[#This Row],[Shipdate]])</f>
        <v>11</v>
      </c>
      <c r="L4895" t="str">
        <f>TEXT(shipments[[#This Row],[Shipdate]],"mmmm")</f>
        <v>November</v>
      </c>
      <c r="M4895">
        <f>_xlfn.XLOOKUP(shipments[[#This Row],[PID]],products[PID],products[Cost_per_box],"NA",0)</f>
        <v>5.26</v>
      </c>
      <c r="N4895">
        <f>shipments[[#This Row],[Boxes]]*shipments[[#This Row],[Cost Per Box]]</f>
        <v>2035.62</v>
      </c>
      <c r="O4895">
        <f>shipments[[#This Row],[Sales Amount]]-shipments[[#This Row],[Total Cost]]</f>
        <v>3382.38</v>
      </c>
      <c r="P4895" s="9">
        <f>shipments[[#This Row],[Profit]]/shipments[[#This Row],[Sales Amount]]</f>
        <v>0.62428571428571433</v>
      </c>
    </row>
    <row r="4896" spans="1:16" x14ac:dyDescent="1">
      <c r="A4896" t="s">
        <v>4943</v>
      </c>
      <c r="B4896" t="s">
        <v>8054</v>
      </c>
      <c r="C4896" t="s">
        <v>8010</v>
      </c>
      <c r="D4896" t="s">
        <v>8036</v>
      </c>
      <c r="E4896" s="1">
        <v>45204</v>
      </c>
      <c r="F4896">
        <v>801</v>
      </c>
      <c r="G4896">
        <v>51</v>
      </c>
      <c r="H4896" t="s">
        <v>6</v>
      </c>
      <c r="I4896" t="str">
        <f>_xlfn.XLOOKUP(shipments[[#This Row],[SPID]],people[SPID],people[Sales_person],"NA",0)</f>
        <v>Kelci Walkden</v>
      </c>
      <c r="J4896">
        <f>YEAR(shipments[[#This Row],[Shipdate]])</f>
        <v>2023</v>
      </c>
      <c r="K4896">
        <f>MONTH(shipments[[#This Row],[Shipdate]])</f>
        <v>10</v>
      </c>
      <c r="L4896" t="str">
        <f>TEXT(shipments[[#This Row],[Shipdate]],"mmmm")</f>
        <v>October</v>
      </c>
      <c r="M4896">
        <f>_xlfn.XLOOKUP(shipments[[#This Row],[PID]],products[PID],products[Cost_per_box],"NA",0)</f>
        <v>5.26</v>
      </c>
      <c r="N4896">
        <f>shipments[[#This Row],[Boxes]]*shipments[[#This Row],[Cost Per Box]]</f>
        <v>268.26</v>
      </c>
      <c r="O4896">
        <f>shipments[[#This Row],[Sales Amount]]-shipments[[#This Row],[Total Cost]]</f>
        <v>532.74</v>
      </c>
      <c r="P4896" s="9">
        <f>shipments[[#This Row],[Profit]]/shipments[[#This Row],[Sales Amount]]</f>
        <v>0.66509363295880153</v>
      </c>
    </row>
    <row r="4897" spans="1:16" x14ac:dyDescent="1">
      <c r="A4897" t="s">
        <v>4944</v>
      </c>
      <c r="B4897" t="s">
        <v>8054</v>
      </c>
      <c r="C4897" t="s">
        <v>8010</v>
      </c>
      <c r="D4897" t="s">
        <v>8033</v>
      </c>
      <c r="E4897" s="1">
        <v>45008</v>
      </c>
      <c r="F4897">
        <v>2281.5</v>
      </c>
      <c r="G4897">
        <v>176</v>
      </c>
      <c r="H4897" t="s">
        <v>6</v>
      </c>
      <c r="I4897" t="str">
        <f>_xlfn.XLOOKUP(shipments[[#This Row],[SPID]],people[SPID],people[Sales_person],"NA",0)</f>
        <v>Kelci Walkden</v>
      </c>
      <c r="J4897">
        <f>YEAR(shipments[[#This Row],[Shipdate]])</f>
        <v>2023</v>
      </c>
      <c r="K4897">
        <f>MONTH(shipments[[#This Row],[Shipdate]])</f>
        <v>3</v>
      </c>
      <c r="L4897" t="str">
        <f>TEXT(shipments[[#This Row],[Shipdate]],"mmmm")</f>
        <v>March</v>
      </c>
      <c r="M4897">
        <f>_xlfn.XLOOKUP(shipments[[#This Row],[PID]],products[PID],products[Cost_per_box],"NA",0)</f>
        <v>5.26</v>
      </c>
      <c r="N4897">
        <f>shipments[[#This Row],[Boxes]]*shipments[[#This Row],[Cost Per Box]]</f>
        <v>925.76</v>
      </c>
      <c r="O4897">
        <f>shipments[[#This Row],[Sales Amount]]-shipments[[#This Row],[Total Cost]]</f>
        <v>1355.74</v>
      </c>
      <c r="P4897" s="9">
        <f>shipments[[#This Row],[Profit]]/shipments[[#This Row],[Sales Amount]]</f>
        <v>0.59423186500109582</v>
      </c>
    </row>
    <row r="4898" spans="1:16" x14ac:dyDescent="1">
      <c r="A4898" t="s">
        <v>4945</v>
      </c>
      <c r="B4898" t="s">
        <v>8054</v>
      </c>
      <c r="C4898" t="s">
        <v>8010</v>
      </c>
      <c r="D4898" t="s">
        <v>8037</v>
      </c>
      <c r="E4898" s="1">
        <v>45264</v>
      </c>
      <c r="F4898">
        <v>9798.75</v>
      </c>
      <c r="G4898">
        <v>613</v>
      </c>
      <c r="H4898" t="s">
        <v>6</v>
      </c>
      <c r="I4898" t="str">
        <f>_xlfn.XLOOKUP(shipments[[#This Row],[SPID]],people[SPID],people[Sales_person],"NA",0)</f>
        <v>Kelci Walkden</v>
      </c>
      <c r="J4898">
        <f>YEAR(shipments[[#This Row],[Shipdate]])</f>
        <v>2023</v>
      </c>
      <c r="K4898">
        <f>MONTH(shipments[[#This Row],[Shipdate]])</f>
        <v>12</v>
      </c>
      <c r="L4898" t="str">
        <f>TEXT(shipments[[#This Row],[Shipdate]],"mmmm")</f>
        <v>December</v>
      </c>
      <c r="M4898">
        <f>_xlfn.XLOOKUP(shipments[[#This Row],[PID]],products[PID],products[Cost_per_box],"NA",0)</f>
        <v>5.26</v>
      </c>
      <c r="N4898">
        <f>shipments[[#This Row],[Boxes]]*shipments[[#This Row],[Cost Per Box]]</f>
        <v>3224.3799999999997</v>
      </c>
      <c r="O4898">
        <f>shipments[[#This Row],[Sales Amount]]-shipments[[#This Row],[Total Cost]]</f>
        <v>6574.3700000000008</v>
      </c>
      <c r="P4898" s="9">
        <f>shipments[[#This Row],[Profit]]/shipments[[#This Row],[Sales Amount]]</f>
        <v>0.67093966067100408</v>
      </c>
    </row>
    <row r="4899" spans="1:16" x14ac:dyDescent="1">
      <c r="A4899" t="s">
        <v>4946</v>
      </c>
      <c r="B4899" t="s">
        <v>8054</v>
      </c>
      <c r="C4899" t="s">
        <v>8013</v>
      </c>
      <c r="D4899" t="s">
        <v>8033</v>
      </c>
      <c r="E4899" s="1">
        <v>45124</v>
      </c>
      <c r="F4899">
        <v>3723.75</v>
      </c>
      <c r="G4899">
        <v>532</v>
      </c>
      <c r="H4899" t="s">
        <v>6</v>
      </c>
      <c r="I4899" t="str">
        <f>_xlfn.XLOOKUP(shipments[[#This Row],[SPID]],people[SPID],people[Sales_person],"NA",0)</f>
        <v>Kelci Walkden</v>
      </c>
      <c r="J4899">
        <f>YEAR(shipments[[#This Row],[Shipdate]])</f>
        <v>2023</v>
      </c>
      <c r="K4899">
        <f>MONTH(shipments[[#This Row],[Shipdate]])</f>
        <v>7</v>
      </c>
      <c r="L4899" t="str">
        <f>TEXT(shipments[[#This Row],[Shipdate]],"mmmm")</f>
        <v>July</v>
      </c>
      <c r="M4899">
        <f>_xlfn.XLOOKUP(shipments[[#This Row],[PID]],products[PID],products[Cost_per_box],"NA",0)</f>
        <v>3.85</v>
      </c>
      <c r="N4899">
        <f>shipments[[#This Row],[Boxes]]*shipments[[#This Row],[Cost Per Box]]</f>
        <v>2048.2000000000003</v>
      </c>
      <c r="O4899">
        <f>shipments[[#This Row],[Sales Amount]]-shipments[[#This Row],[Total Cost]]</f>
        <v>1675.5499999999997</v>
      </c>
      <c r="P4899" s="9">
        <f>shipments[[#This Row],[Profit]]/shipments[[#This Row],[Sales Amount]]</f>
        <v>0.44996307485733461</v>
      </c>
    </row>
    <row r="4900" spans="1:16" x14ac:dyDescent="1">
      <c r="A4900" t="s">
        <v>4947</v>
      </c>
      <c r="B4900" t="s">
        <v>8054</v>
      </c>
      <c r="C4900" t="s">
        <v>8013</v>
      </c>
      <c r="D4900" t="s">
        <v>8032</v>
      </c>
      <c r="E4900" s="1">
        <v>45021</v>
      </c>
      <c r="F4900">
        <v>12870</v>
      </c>
      <c r="G4900">
        <v>1839</v>
      </c>
      <c r="H4900" t="s">
        <v>6</v>
      </c>
      <c r="I4900" t="str">
        <f>_xlfn.XLOOKUP(shipments[[#This Row],[SPID]],people[SPID],people[Sales_person],"NA",0)</f>
        <v>Kelci Walkden</v>
      </c>
      <c r="J4900">
        <f>YEAR(shipments[[#This Row],[Shipdate]])</f>
        <v>2023</v>
      </c>
      <c r="K4900">
        <f>MONTH(shipments[[#This Row],[Shipdate]])</f>
        <v>4</v>
      </c>
      <c r="L4900" t="str">
        <f>TEXT(shipments[[#This Row],[Shipdate]],"mmmm")</f>
        <v>April</v>
      </c>
      <c r="M4900">
        <f>_xlfn.XLOOKUP(shipments[[#This Row],[PID]],products[PID],products[Cost_per_box],"NA",0)</f>
        <v>3.85</v>
      </c>
      <c r="N4900">
        <f>shipments[[#This Row],[Boxes]]*shipments[[#This Row],[Cost Per Box]]</f>
        <v>7080.1500000000005</v>
      </c>
      <c r="O4900">
        <f>shipments[[#This Row],[Sales Amount]]-shipments[[#This Row],[Total Cost]]</f>
        <v>5789.8499999999995</v>
      </c>
      <c r="P4900" s="9">
        <f>shipments[[#This Row],[Profit]]/shipments[[#This Row],[Sales Amount]]</f>
        <v>0.44987179487179485</v>
      </c>
    </row>
    <row r="4901" spans="1:16" x14ac:dyDescent="1">
      <c r="A4901" t="s">
        <v>4948</v>
      </c>
      <c r="B4901" t="s">
        <v>8054</v>
      </c>
      <c r="C4901" t="s">
        <v>8013</v>
      </c>
      <c r="D4901" t="s">
        <v>8035</v>
      </c>
      <c r="E4901" s="1">
        <v>45194</v>
      </c>
      <c r="F4901">
        <v>3453.75</v>
      </c>
      <c r="G4901">
        <v>576</v>
      </c>
      <c r="H4901" t="s">
        <v>6</v>
      </c>
      <c r="I4901" t="str">
        <f>_xlfn.XLOOKUP(shipments[[#This Row],[SPID]],people[SPID],people[Sales_person],"NA",0)</f>
        <v>Kelci Walkden</v>
      </c>
      <c r="J4901">
        <f>YEAR(shipments[[#This Row],[Shipdate]])</f>
        <v>2023</v>
      </c>
      <c r="K4901">
        <f>MONTH(shipments[[#This Row],[Shipdate]])</f>
        <v>9</v>
      </c>
      <c r="L4901" t="str">
        <f>TEXT(shipments[[#This Row],[Shipdate]],"mmmm")</f>
        <v>September</v>
      </c>
      <c r="M4901">
        <f>_xlfn.XLOOKUP(shipments[[#This Row],[PID]],products[PID],products[Cost_per_box],"NA",0)</f>
        <v>3.85</v>
      </c>
      <c r="N4901">
        <f>shipments[[#This Row],[Boxes]]*shipments[[#This Row],[Cost Per Box]]</f>
        <v>2217.6</v>
      </c>
      <c r="O4901">
        <f>shipments[[#This Row],[Sales Amount]]-shipments[[#This Row],[Total Cost]]</f>
        <v>1236.1500000000001</v>
      </c>
      <c r="P4901" s="9">
        <f>shipments[[#This Row],[Profit]]/shipments[[#This Row],[Sales Amount]]</f>
        <v>0.3579153094462541</v>
      </c>
    </row>
    <row r="4902" spans="1:16" x14ac:dyDescent="1">
      <c r="A4902" t="s">
        <v>4949</v>
      </c>
      <c r="B4902" t="s">
        <v>8054</v>
      </c>
      <c r="C4902" t="s">
        <v>8013</v>
      </c>
      <c r="D4902" t="s">
        <v>8037</v>
      </c>
      <c r="E4902" s="1">
        <v>45264</v>
      </c>
      <c r="F4902">
        <v>1710</v>
      </c>
      <c r="G4902">
        <v>214</v>
      </c>
      <c r="H4902" t="s">
        <v>39</v>
      </c>
      <c r="I4902" t="str">
        <f>_xlfn.XLOOKUP(shipments[[#This Row],[SPID]],people[SPID],people[Sales_person],"NA",0)</f>
        <v>Kelci Walkden</v>
      </c>
      <c r="J4902">
        <f>YEAR(shipments[[#This Row],[Shipdate]])</f>
        <v>2023</v>
      </c>
      <c r="K4902">
        <f>MONTH(shipments[[#This Row],[Shipdate]])</f>
        <v>12</v>
      </c>
      <c r="L4902" t="str">
        <f>TEXT(shipments[[#This Row],[Shipdate]],"mmmm")</f>
        <v>December</v>
      </c>
      <c r="M4902">
        <f>_xlfn.XLOOKUP(shipments[[#This Row],[PID]],products[PID],products[Cost_per_box],"NA",0)</f>
        <v>3.85</v>
      </c>
      <c r="N4902">
        <f>shipments[[#This Row],[Boxes]]*shipments[[#This Row],[Cost Per Box]]</f>
        <v>823.9</v>
      </c>
      <c r="O4902">
        <f>shipments[[#This Row],[Sales Amount]]-shipments[[#This Row],[Total Cost]]</f>
        <v>886.1</v>
      </c>
      <c r="P4902" s="9">
        <f>shipments[[#This Row],[Profit]]/shipments[[#This Row],[Sales Amount]]</f>
        <v>0.51818713450292397</v>
      </c>
    </row>
    <row r="4903" spans="1:16" x14ac:dyDescent="1">
      <c r="A4903" t="s">
        <v>4950</v>
      </c>
      <c r="B4903" t="s">
        <v>8054</v>
      </c>
      <c r="C4903" t="s">
        <v>8014</v>
      </c>
      <c r="D4903" t="s">
        <v>8032</v>
      </c>
      <c r="E4903" s="1">
        <v>45147</v>
      </c>
      <c r="F4903">
        <v>4421.25</v>
      </c>
      <c r="G4903">
        <v>737</v>
      </c>
      <c r="H4903" t="s">
        <v>6</v>
      </c>
      <c r="I4903" t="str">
        <f>_xlfn.XLOOKUP(shipments[[#This Row],[SPID]],people[SPID],people[Sales_person],"NA",0)</f>
        <v>Kelci Walkden</v>
      </c>
      <c r="J4903">
        <f>YEAR(shipments[[#This Row],[Shipdate]])</f>
        <v>2023</v>
      </c>
      <c r="K4903">
        <f>MONTH(shipments[[#This Row],[Shipdate]])</f>
        <v>8</v>
      </c>
      <c r="L4903" t="str">
        <f>TEXT(shipments[[#This Row],[Shipdate]],"mmmm")</f>
        <v>August</v>
      </c>
      <c r="M4903">
        <f>_xlfn.XLOOKUP(shipments[[#This Row],[PID]],products[PID],products[Cost_per_box],"NA",0)</f>
        <v>5.72</v>
      </c>
      <c r="N4903">
        <f>shipments[[#This Row],[Boxes]]*shipments[[#This Row],[Cost Per Box]]</f>
        <v>4215.6399999999994</v>
      </c>
      <c r="O4903">
        <f>shipments[[#This Row],[Sales Amount]]-shipments[[#This Row],[Total Cost]]</f>
        <v>205.61000000000058</v>
      </c>
      <c r="P4903" s="9">
        <f>shipments[[#This Row],[Profit]]/shipments[[#This Row],[Sales Amount]]</f>
        <v>4.6504947695787523E-2</v>
      </c>
    </row>
    <row r="4904" spans="1:16" x14ac:dyDescent="1">
      <c r="A4904" t="s">
        <v>4951</v>
      </c>
      <c r="B4904" t="s">
        <v>8054</v>
      </c>
      <c r="C4904" t="s">
        <v>8014</v>
      </c>
      <c r="D4904" t="s">
        <v>8036</v>
      </c>
      <c r="E4904" s="1">
        <v>45429</v>
      </c>
      <c r="F4904">
        <v>4401</v>
      </c>
      <c r="G4904">
        <v>734</v>
      </c>
      <c r="H4904" t="s">
        <v>6</v>
      </c>
      <c r="I4904" t="str">
        <f>_xlfn.XLOOKUP(shipments[[#This Row],[SPID]],people[SPID],people[Sales_person],"NA",0)</f>
        <v>Kelci Walkden</v>
      </c>
      <c r="J4904">
        <f>YEAR(shipments[[#This Row],[Shipdate]])</f>
        <v>2024</v>
      </c>
      <c r="K4904">
        <f>MONTH(shipments[[#This Row],[Shipdate]])</f>
        <v>5</v>
      </c>
      <c r="L4904" t="str">
        <f>TEXT(shipments[[#This Row],[Shipdate]],"mmmm")</f>
        <v>May</v>
      </c>
      <c r="M4904">
        <f>_xlfn.XLOOKUP(shipments[[#This Row],[PID]],products[PID],products[Cost_per_box],"NA",0)</f>
        <v>5.72</v>
      </c>
      <c r="N4904">
        <f>shipments[[#This Row],[Boxes]]*shipments[[#This Row],[Cost Per Box]]</f>
        <v>4198.4799999999996</v>
      </c>
      <c r="O4904">
        <f>shipments[[#This Row],[Sales Amount]]-shipments[[#This Row],[Total Cost]]</f>
        <v>202.52000000000044</v>
      </c>
      <c r="P4904" s="9">
        <f>shipments[[#This Row],[Profit]]/shipments[[#This Row],[Sales Amount]]</f>
        <v>4.6016814360372742E-2</v>
      </c>
    </row>
    <row r="4905" spans="1:16" x14ac:dyDescent="1">
      <c r="A4905" t="s">
        <v>4952</v>
      </c>
      <c r="B4905" t="s">
        <v>8054</v>
      </c>
      <c r="C4905" t="s">
        <v>8014</v>
      </c>
      <c r="D4905" t="s">
        <v>8036</v>
      </c>
      <c r="E4905" s="1">
        <v>45481</v>
      </c>
      <c r="F4905">
        <v>3917.25</v>
      </c>
      <c r="G4905">
        <v>560</v>
      </c>
      <c r="H4905" t="s">
        <v>39</v>
      </c>
      <c r="I4905" t="str">
        <f>_xlfn.XLOOKUP(shipments[[#This Row],[SPID]],people[SPID],people[Sales_person],"NA",0)</f>
        <v>Kelci Walkden</v>
      </c>
      <c r="J4905">
        <f>YEAR(shipments[[#This Row],[Shipdate]])</f>
        <v>2024</v>
      </c>
      <c r="K4905">
        <f>MONTH(shipments[[#This Row],[Shipdate]])</f>
        <v>7</v>
      </c>
      <c r="L4905" t="str">
        <f>TEXT(shipments[[#This Row],[Shipdate]],"mmmm")</f>
        <v>July</v>
      </c>
      <c r="M4905">
        <f>_xlfn.XLOOKUP(shipments[[#This Row],[PID]],products[PID],products[Cost_per_box],"NA",0)</f>
        <v>5.72</v>
      </c>
      <c r="N4905">
        <f>shipments[[#This Row],[Boxes]]*shipments[[#This Row],[Cost Per Box]]</f>
        <v>3203.2</v>
      </c>
      <c r="O4905">
        <f>shipments[[#This Row],[Sales Amount]]-shipments[[#This Row],[Total Cost]]</f>
        <v>714.05000000000018</v>
      </c>
      <c r="P4905" s="9">
        <f>shipments[[#This Row],[Profit]]/shipments[[#This Row],[Sales Amount]]</f>
        <v>0.18228348969302449</v>
      </c>
    </row>
    <row r="4906" spans="1:16" x14ac:dyDescent="1">
      <c r="A4906" t="s">
        <v>4953</v>
      </c>
      <c r="B4906" t="s">
        <v>8054</v>
      </c>
      <c r="C4906" t="s">
        <v>8014</v>
      </c>
      <c r="D4906" t="s">
        <v>8036</v>
      </c>
      <c r="E4906" s="1">
        <v>44939</v>
      </c>
      <c r="F4906">
        <v>4763.25</v>
      </c>
      <c r="G4906">
        <v>530</v>
      </c>
      <c r="H4906" t="s">
        <v>6</v>
      </c>
      <c r="I4906" t="str">
        <f>_xlfn.XLOOKUP(shipments[[#This Row],[SPID]],people[SPID],people[Sales_person],"NA",0)</f>
        <v>Kelci Walkden</v>
      </c>
      <c r="J4906">
        <f>YEAR(shipments[[#This Row],[Shipdate]])</f>
        <v>2023</v>
      </c>
      <c r="K4906">
        <f>MONTH(shipments[[#This Row],[Shipdate]])</f>
        <v>1</v>
      </c>
      <c r="L4906" t="str">
        <f>TEXT(shipments[[#This Row],[Shipdate]],"mmmm")</f>
        <v>January</v>
      </c>
      <c r="M4906">
        <f>_xlfn.XLOOKUP(shipments[[#This Row],[PID]],products[PID],products[Cost_per_box],"NA",0)</f>
        <v>5.72</v>
      </c>
      <c r="N4906">
        <f>shipments[[#This Row],[Boxes]]*shipments[[#This Row],[Cost Per Box]]</f>
        <v>3031.6</v>
      </c>
      <c r="O4906">
        <f>shipments[[#This Row],[Sales Amount]]-shipments[[#This Row],[Total Cost]]</f>
        <v>1731.65</v>
      </c>
      <c r="P4906" s="9">
        <f>shipments[[#This Row],[Profit]]/shipments[[#This Row],[Sales Amount]]</f>
        <v>0.36354379887681731</v>
      </c>
    </row>
    <row r="4907" spans="1:16" x14ac:dyDescent="1">
      <c r="A4907" t="s">
        <v>4954</v>
      </c>
      <c r="B4907" t="s">
        <v>8054</v>
      </c>
      <c r="C4907" t="s">
        <v>8015</v>
      </c>
      <c r="D4907" t="s">
        <v>8033</v>
      </c>
      <c r="E4907" s="1">
        <v>45104</v>
      </c>
      <c r="F4907">
        <v>8523</v>
      </c>
      <c r="G4907">
        <v>316</v>
      </c>
      <c r="H4907" t="s">
        <v>6</v>
      </c>
      <c r="I4907" t="str">
        <f>_xlfn.XLOOKUP(shipments[[#This Row],[SPID]],people[SPID],people[Sales_person],"NA",0)</f>
        <v>Kelci Walkden</v>
      </c>
      <c r="J4907">
        <f>YEAR(shipments[[#This Row],[Shipdate]])</f>
        <v>2023</v>
      </c>
      <c r="K4907">
        <f>MONTH(shipments[[#This Row],[Shipdate]])</f>
        <v>6</v>
      </c>
      <c r="L4907" t="str">
        <f>TEXT(shipments[[#This Row],[Shipdate]],"mmmm")</f>
        <v>June</v>
      </c>
      <c r="M4907">
        <f>_xlfn.XLOOKUP(shipments[[#This Row],[PID]],products[PID],products[Cost_per_box],"NA",0)</f>
        <v>6.31</v>
      </c>
      <c r="N4907">
        <f>shipments[[#This Row],[Boxes]]*shipments[[#This Row],[Cost Per Box]]</f>
        <v>1993.9599999999998</v>
      </c>
      <c r="O4907">
        <f>shipments[[#This Row],[Sales Amount]]-shipments[[#This Row],[Total Cost]]</f>
        <v>6529.04</v>
      </c>
      <c r="P4907" s="9">
        <f>shipments[[#This Row],[Profit]]/shipments[[#This Row],[Sales Amount]]</f>
        <v>0.766049513082248</v>
      </c>
    </row>
    <row r="4908" spans="1:16" x14ac:dyDescent="1">
      <c r="A4908" t="s">
        <v>4955</v>
      </c>
      <c r="B4908" t="s">
        <v>8054</v>
      </c>
      <c r="C4908" t="s">
        <v>8015</v>
      </c>
      <c r="D4908" t="s">
        <v>8036</v>
      </c>
      <c r="E4908" s="1">
        <v>45216</v>
      </c>
      <c r="F4908">
        <v>711</v>
      </c>
      <c r="G4908">
        <v>30</v>
      </c>
      <c r="H4908" t="s">
        <v>6</v>
      </c>
      <c r="I4908" t="str">
        <f>_xlfn.XLOOKUP(shipments[[#This Row],[SPID]],people[SPID],people[Sales_person],"NA",0)</f>
        <v>Kelci Walkden</v>
      </c>
      <c r="J4908">
        <f>YEAR(shipments[[#This Row],[Shipdate]])</f>
        <v>2023</v>
      </c>
      <c r="K4908">
        <f>MONTH(shipments[[#This Row],[Shipdate]])</f>
        <v>10</v>
      </c>
      <c r="L4908" t="str">
        <f>TEXT(shipments[[#This Row],[Shipdate]],"mmmm")</f>
        <v>October</v>
      </c>
      <c r="M4908">
        <f>_xlfn.XLOOKUP(shipments[[#This Row],[PID]],products[PID],products[Cost_per_box],"NA",0)</f>
        <v>6.31</v>
      </c>
      <c r="N4908">
        <f>shipments[[#This Row],[Boxes]]*shipments[[#This Row],[Cost Per Box]]</f>
        <v>189.29999999999998</v>
      </c>
      <c r="O4908">
        <f>shipments[[#This Row],[Sales Amount]]-shipments[[#This Row],[Total Cost]]</f>
        <v>521.70000000000005</v>
      </c>
      <c r="P4908" s="9">
        <f>shipments[[#This Row],[Profit]]/shipments[[#This Row],[Sales Amount]]</f>
        <v>0.73375527426160347</v>
      </c>
    </row>
    <row r="4909" spans="1:16" x14ac:dyDescent="1">
      <c r="A4909" t="s">
        <v>4956</v>
      </c>
      <c r="B4909" t="s">
        <v>8054</v>
      </c>
      <c r="C4909" t="s">
        <v>8015</v>
      </c>
      <c r="D4909" t="s">
        <v>8032</v>
      </c>
      <c r="E4909" s="1">
        <v>44953</v>
      </c>
      <c r="F4909">
        <v>2297.25</v>
      </c>
      <c r="G4909">
        <v>96</v>
      </c>
      <c r="H4909" t="s">
        <v>6</v>
      </c>
      <c r="I4909" t="str">
        <f>_xlfn.XLOOKUP(shipments[[#This Row],[SPID]],people[SPID],people[Sales_person],"NA",0)</f>
        <v>Kelci Walkden</v>
      </c>
      <c r="J4909">
        <f>YEAR(shipments[[#This Row],[Shipdate]])</f>
        <v>2023</v>
      </c>
      <c r="K4909">
        <f>MONTH(shipments[[#This Row],[Shipdate]])</f>
        <v>1</v>
      </c>
      <c r="L4909" t="str">
        <f>TEXT(shipments[[#This Row],[Shipdate]],"mmmm")</f>
        <v>January</v>
      </c>
      <c r="M4909">
        <f>_xlfn.XLOOKUP(shipments[[#This Row],[PID]],products[PID],products[Cost_per_box],"NA",0)</f>
        <v>6.31</v>
      </c>
      <c r="N4909">
        <f>shipments[[#This Row],[Boxes]]*shipments[[#This Row],[Cost Per Box]]</f>
        <v>605.76</v>
      </c>
      <c r="O4909">
        <f>shipments[[#This Row],[Sales Amount]]-shipments[[#This Row],[Total Cost]]</f>
        <v>1691.49</v>
      </c>
      <c r="P4909" s="9">
        <f>shipments[[#This Row],[Profit]]/shipments[[#This Row],[Sales Amount]]</f>
        <v>0.7363108063989553</v>
      </c>
    </row>
    <row r="4910" spans="1:16" x14ac:dyDescent="1">
      <c r="A4910" t="s">
        <v>4957</v>
      </c>
      <c r="B4910" t="s">
        <v>8054</v>
      </c>
      <c r="C4910" t="s">
        <v>8015</v>
      </c>
      <c r="D4910" t="s">
        <v>8035</v>
      </c>
      <c r="E4910" s="1">
        <v>45287</v>
      </c>
      <c r="F4910">
        <v>8511.75</v>
      </c>
      <c r="G4910">
        <v>328</v>
      </c>
      <c r="H4910" t="s">
        <v>6</v>
      </c>
      <c r="I4910" t="str">
        <f>_xlfn.XLOOKUP(shipments[[#This Row],[SPID]],people[SPID],people[Sales_person],"NA",0)</f>
        <v>Kelci Walkden</v>
      </c>
      <c r="J4910">
        <f>YEAR(shipments[[#This Row],[Shipdate]])</f>
        <v>2023</v>
      </c>
      <c r="K4910">
        <f>MONTH(shipments[[#This Row],[Shipdate]])</f>
        <v>12</v>
      </c>
      <c r="L4910" t="str">
        <f>TEXT(shipments[[#This Row],[Shipdate]],"mmmm")</f>
        <v>December</v>
      </c>
      <c r="M4910">
        <f>_xlfn.XLOOKUP(shipments[[#This Row],[PID]],products[PID],products[Cost_per_box],"NA",0)</f>
        <v>6.31</v>
      </c>
      <c r="N4910">
        <f>shipments[[#This Row],[Boxes]]*shipments[[#This Row],[Cost Per Box]]</f>
        <v>2069.6799999999998</v>
      </c>
      <c r="O4910">
        <f>shipments[[#This Row],[Sales Amount]]-shipments[[#This Row],[Total Cost]]</f>
        <v>6442.07</v>
      </c>
      <c r="P4910" s="9">
        <f>shipments[[#This Row],[Profit]]/shipments[[#This Row],[Sales Amount]]</f>
        <v>0.75684436220518692</v>
      </c>
    </row>
    <row r="4911" spans="1:16" x14ac:dyDescent="1">
      <c r="A4911" t="s">
        <v>4958</v>
      </c>
      <c r="B4911" t="s">
        <v>8054</v>
      </c>
      <c r="C4911" t="s">
        <v>8015</v>
      </c>
      <c r="D4911" t="s">
        <v>8037</v>
      </c>
      <c r="E4911" s="1">
        <v>45343</v>
      </c>
      <c r="F4911">
        <v>2925</v>
      </c>
      <c r="G4911">
        <v>122</v>
      </c>
      <c r="H4911" t="s">
        <v>6</v>
      </c>
      <c r="I4911" t="str">
        <f>_xlfn.XLOOKUP(shipments[[#This Row],[SPID]],people[SPID],people[Sales_person],"NA",0)</f>
        <v>Kelci Walkden</v>
      </c>
      <c r="J4911">
        <f>YEAR(shipments[[#This Row],[Shipdate]])</f>
        <v>2024</v>
      </c>
      <c r="K4911">
        <f>MONTH(shipments[[#This Row],[Shipdate]])</f>
        <v>2</v>
      </c>
      <c r="L4911" t="str">
        <f>TEXT(shipments[[#This Row],[Shipdate]],"mmmm")</f>
        <v>February</v>
      </c>
      <c r="M4911">
        <f>_xlfn.XLOOKUP(shipments[[#This Row],[PID]],products[PID],products[Cost_per_box],"NA",0)</f>
        <v>6.31</v>
      </c>
      <c r="N4911">
        <f>shipments[[#This Row],[Boxes]]*shipments[[#This Row],[Cost Per Box]]</f>
        <v>769.81999999999994</v>
      </c>
      <c r="O4911">
        <f>shipments[[#This Row],[Sales Amount]]-shipments[[#This Row],[Total Cost]]</f>
        <v>2155.1800000000003</v>
      </c>
      <c r="P4911" s="9">
        <f>shipments[[#This Row],[Profit]]/shipments[[#This Row],[Sales Amount]]</f>
        <v>0.73681367521367536</v>
      </c>
    </row>
    <row r="4912" spans="1:16" x14ac:dyDescent="1">
      <c r="A4912" t="s">
        <v>4959</v>
      </c>
      <c r="B4912" t="s">
        <v>8054</v>
      </c>
      <c r="C4912" t="s">
        <v>8016</v>
      </c>
      <c r="D4912" t="s">
        <v>8032</v>
      </c>
      <c r="E4912" s="1">
        <v>45196</v>
      </c>
      <c r="F4912">
        <v>2952</v>
      </c>
      <c r="G4912">
        <v>123</v>
      </c>
      <c r="H4912" t="s">
        <v>39</v>
      </c>
      <c r="I4912" t="str">
        <f>_xlfn.XLOOKUP(shipments[[#This Row],[SPID]],people[SPID],people[Sales_person],"NA",0)</f>
        <v>Kelci Walkden</v>
      </c>
      <c r="J4912">
        <f>YEAR(shipments[[#This Row],[Shipdate]])</f>
        <v>2023</v>
      </c>
      <c r="K4912">
        <f>MONTH(shipments[[#This Row],[Shipdate]])</f>
        <v>9</v>
      </c>
      <c r="L4912" t="str">
        <f>TEXT(shipments[[#This Row],[Shipdate]],"mmmm")</f>
        <v>September</v>
      </c>
      <c r="M4912">
        <f>_xlfn.XLOOKUP(shipments[[#This Row],[PID]],products[PID],products[Cost_per_box],"NA",0)</f>
        <v>9.94</v>
      </c>
      <c r="N4912">
        <f>shipments[[#This Row],[Boxes]]*shipments[[#This Row],[Cost Per Box]]</f>
        <v>1222.6199999999999</v>
      </c>
      <c r="O4912">
        <f>shipments[[#This Row],[Sales Amount]]-shipments[[#This Row],[Total Cost]]</f>
        <v>1729.38</v>
      </c>
      <c r="P4912" s="9">
        <f>shipments[[#This Row],[Profit]]/shipments[[#This Row],[Sales Amount]]</f>
        <v>0.58583333333333332</v>
      </c>
    </row>
    <row r="4913" spans="1:16" x14ac:dyDescent="1">
      <c r="A4913" t="s">
        <v>4960</v>
      </c>
      <c r="B4913" t="s">
        <v>8054</v>
      </c>
      <c r="C4913" t="s">
        <v>8016</v>
      </c>
      <c r="D4913" t="s">
        <v>8033</v>
      </c>
      <c r="E4913" s="1">
        <v>45219</v>
      </c>
      <c r="F4913">
        <v>4718.25</v>
      </c>
      <c r="G4913">
        <v>197</v>
      </c>
      <c r="H4913" t="s">
        <v>39</v>
      </c>
      <c r="I4913" t="str">
        <f>_xlfn.XLOOKUP(shipments[[#This Row],[SPID]],people[SPID],people[Sales_person],"NA",0)</f>
        <v>Kelci Walkden</v>
      </c>
      <c r="J4913">
        <f>YEAR(shipments[[#This Row],[Shipdate]])</f>
        <v>2023</v>
      </c>
      <c r="K4913">
        <f>MONTH(shipments[[#This Row],[Shipdate]])</f>
        <v>10</v>
      </c>
      <c r="L4913" t="str">
        <f>TEXT(shipments[[#This Row],[Shipdate]],"mmmm")</f>
        <v>October</v>
      </c>
      <c r="M4913">
        <f>_xlfn.XLOOKUP(shipments[[#This Row],[PID]],products[PID],products[Cost_per_box],"NA",0)</f>
        <v>9.94</v>
      </c>
      <c r="N4913">
        <f>shipments[[#This Row],[Boxes]]*shipments[[#This Row],[Cost Per Box]]</f>
        <v>1958.1799999999998</v>
      </c>
      <c r="O4913">
        <f>shipments[[#This Row],[Sales Amount]]-shipments[[#This Row],[Total Cost]]</f>
        <v>2760.07</v>
      </c>
      <c r="P4913" s="9">
        <f>shipments[[#This Row],[Profit]]/shipments[[#This Row],[Sales Amount]]</f>
        <v>0.58497748105759551</v>
      </c>
    </row>
    <row r="4914" spans="1:16" x14ac:dyDescent="1">
      <c r="A4914" t="s">
        <v>4961</v>
      </c>
      <c r="B4914" t="s">
        <v>8054</v>
      </c>
      <c r="C4914" t="s">
        <v>8016</v>
      </c>
      <c r="D4914" t="s">
        <v>8032</v>
      </c>
      <c r="E4914" s="1">
        <v>45295</v>
      </c>
      <c r="F4914">
        <v>5375.25</v>
      </c>
      <c r="G4914">
        <v>224</v>
      </c>
      <c r="H4914" t="s">
        <v>6</v>
      </c>
      <c r="I4914" t="str">
        <f>_xlfn.XLOOKUP(shipments[[#This Row],[SPID]],people[SPID],people[Sales_person],"NA",0)</f>
        <v>Kelci Walkden</v>
      </c>
      <c r="J4914">
        <f>YEAR(shipments[[#This Row],[Shipdate]])</f>
        <v>2024</v>
      </c>
      <c r="K4914">
        <f>MONTH(shipments[[#This Row],[Shipdate]])</f>
        <v>1</v>
      </c>
      <c r="L4914" t="str">
        <f>TEXT(shipments[[#This Row],[Shipdate]],"mmmm")</f>
        <v>January</v>
      </c>
      <c r="M4914">
        <f>_xlfn.XLOOKUP(shipments[[#This Row],[PID]],products[PID],products[Cost_per_box],"NA",0)</f>
        <v>9.94</v>
      </c>
      <c r="N4914">
        <f>shipments[[#This Row],[Boxes]]*shipments[[#This Row],[Cost Per Box]]</f>
        <v>2226.56</v>
      </c>
      <c r="O4914">
        <f>shipments[[#This Row],[Sales Amount]]-shipments[[#This Row],[Total Cost]]</f>
        <v>3148.69</v>
      </c>
      <c r="P4914" s="9">
        <f>shipments[[#This Row],[Profit]]/shipments[[#This Row],[Sales Amount]]</f>
        <v>0.58577554532347331</v>
      </c>
    </row>
    <row r="4915" spans="1:16" x14ac:dyDescent="1">
      <c r="A4915" t="s">
        <v>4962</v>
      </c>
      <c r="B4915" t="s">
        <v>8054</v>
      </c>
      <c r="C4915" t="s">
        <v>8016</v>
      </c>
      <c r="D4915" t="s">
        <v>8037</v>
      </c>
      <c r="E4915" s="1">
        <v>44974</v>
      </c>
      <c r="F4915">
        <v>5604.75</v>
      </c>
      <c r="G4915">
        <v>201</v>
      </c>
      <c r="H4915" t="s">
        <v>6</v>
      </c>
      <c r="I4915" t="str">
        <f>_xlfn.XLOOKUP(shipments[[#This Row],[SPID]],people[SPID],people[Sales_person],"NA",0)</f>
        <v>Kelci Walkden</v>
      </c>
      <c r="J4915">
        <f>YEAR(shipments[[#This Row],[Shipdate]])</f>
        <v>2023</v>
      </c>
      <c r="K4915">
        <f>MONTH(shipments[[#This Row],[Shipdate]])</f>
        <v>2</v>
      </c>
      <c r="L4915" t="str">
        <f>TEXT(shipments[[#This Row],[Shipdate]],"mmmm")</f>
        <v>February</v>
      </c>
      <c r="M4915">
        <f>_xlfn.XLOOKUP(shipments[[#This Row],[PID]],products[PID],products[Cost_per_box],"NA",0)</f>
        <v>9.94</v>
      </c>
      <c r="N4915">
        <f>shipments[[#This Row],[Boxes]]*shipments[[#This Row],[Cost Per Box]]</f>
        <v>1997.9399999999998</v>
      </c>
      <c r="O4915">
        <f>shipments[[#This Row],[Sales Amount]]-shipments[[#This Row],[Total Cost]]</f>
        <v>3606.8100000000004</v>
      </c>
      <c r="P4915" s="9">
        <f>shipments[[#This Row],[Profit]]/shipments[[#This Row],[Sales Amount]]</f>
        <v>0.64352736518131948</v>
      </c>
    </row>
    <row r="4916" spans="1:16" x14ac:dyDescent="1">
      <c r="A4916" t="s">
        <v>4963</v>
      </c>
      <c r="B4916" t="s">
        <v>8054</v>
      </c>
      <c r="C4916" t="s">
        <v>8016</v>
      </c>
      <c r="D4916" t="s">
        <v>8037</v>
      </c>
      <c r="E4916" s="1">
        <v>45440</v>
      </c>
      <c r="F4916">
        <v>6284.25</v>
      </c>
      <c r="G4916">
        <v>262</v>
      </c>
      <c r="H4916" t="s">
        <v>6</v>
      </c>
      <c r="I4916" t="str">
        <f>_xlfn.XLOOKUP(shipments[[#This Row],[SPID]],people[SPID],people[Sales_person],"NA",0)</f>
        <v>Kelci Walkden</v>
      </c>
      <c r="J4916">
        <f>YEAR(shipments[[#This Row],[Shipdate]])</f>
        <v>2024</v>
      </c>
      <c r="K4916">
        <f>MONTH(shipments[[#This Row],[Shipdate]])</f>
        <v>5</v>
      </c>
      <c r="L4916" t="str">
        <f>TEXT(shipments[[#This Row],[Shipdate]],"mmmm")</f>
        <v>May</v>
      </c>
      <c r="M4916">
        <f>_xlfn.XLOOKUP(shipments[[#This Row],[PID]],products[PID],products[Cost_per_box],"NA",0)</f>
        <v>9.94</v>
      </c>
      <c r="N4916">
        <f>shipments[[#This Row],[Boxes]]*shipments[[#This Row],[Cost Per Box]]</f>
        <v>2604.2799999999997</v>
      </c>
      <c r="O4916">
        <f>shipments[[#This Row],[Sales Amount]]-shipments[[#This Row],[Total Cost]]</f>
        <v>3679.9700000000003</v>
      </c>
      <c r="P4916" s="9">
        <f>shipments[[#This Row],[Profit]]/shipments[[#This Row],[Sales Amount]]</f>
        <v>0.58558618769145088</v>
      </c>
    </row>
    <row r="4917" spans="1:16" x14ac:dyDescent="1">
      <c r="A4917" t="s">
        <v>4964</v>
      </c>
      <c r="B4917" t="s">
        <v>8054</v>
      </c>
      <c r="C4917" t="s">
        <v>8017</v>
      </c>
      <c r="D4917" t="s">
        <v>8037</v>
      </c>
      <c r="E4917" s="1">
        <v>45467</v>
      </c>
      <c r="F4917">
        <v>7263</v>
      </c>
      <c r="G4917">
        <v>404</v>
      </c>
      <c r="H4917" t="s">
        <v>39</v>
      </c>
      <c r="I4917" t="str">
        <f>_xlfn.XLOOKUP(shipments[[#This Row],[SPID]],people[SPID],people[Sales_person],"NA",0)</f>
        <v>Kelci Walkden</v>
      </c>
      <c r="J4917">
        <f>YEAR(shipments[[#This Row],[Shipdate]])</f>
        <v>2024</v>
      </c>
      <c r="K4917">
        <f>MONTH(shipments[[#This Row],[Shipdate]])</f>
        <v>6</v>
      </c>
      <c r="L4917" t="str">
        <f>TEXT(shipments[[#This Row],[Shipdate]],"mmmm")</f>
        <v>June</v>
      </c>
      <c r="M4917">
        <f>_xlfn.XLOOKUP(shipments[[#This Row],[PID]],products[PID],products[Cost_per_box],"NA",0)</f>
        <v>7.73</v>
      </c>
      <c r="N4917">
        <f>shipments[[#This Row],[Boxes]]*shipments[[#This Row],[Cost Per Box]]</f>
        <v>3122.92</v>
      </c>
      <c r="O4917">
        <f>shipments[[#This Row],[Sales Amount]]-shipments[[#This Row],[Total Cost]]</f>
        <v>4140.08</v>
      </c>
      <c r="P4917" s="9">
        <f>shipments[[#This Row],[Profit]]/shipments[[#This Row],[Sales Amount]]</f>
        <v>0.57002340630593418</v>
      </c>
    </row>
    <row r="4918" spans="1:16" x14ac:dyDescent="1">
      <c r="A4918" t="s">
        <v>4965</v>
      </c>
      <c r="B4918" t="s">
        <v>8054</v>
      </c>
      <c r="C4918" t="s">
        <v>8017</v>
      </c>
      <c r="D4918" t="s">
        <v>8032</v>
      </c>
      <c r="E4918" s="1">
        <v>45463</v>
      </c>
      <c r="F4918">
        <v>8399.25</v>
      </c>
      <c r="G4918">
        <v>382</v>
      </c>
      <c r="H4918" t="s">
        <v>39</v>
      </c>
      <c r="I4918" t="str">
        <f>_xlfn.XLOOKUP(shipments[[#This Row],[SPID]],people[SPID],people[Sales_person],"NA",0)</f>
        <v>Kelci Walkden</v>
      </c>
      <c r="J4918">
        <f>YEAR(shipments[[#This Row],[Shipdate]])</f>
        <v>2024</v>
      </c>
      <c r="K4918">
        <f>MONTH(shipments[[#This Row],[Shipdate]])</f>
        <v>6</v>
      </c>
      <c r="L4918" t="str">
        <f>TEXT(shipments[[#This Row],[Shipdate]],"mmmm")</f>
        <v>June</v>
      </c>
      <c r="M4918">
        <f>_xlfn.XLOOKUP(shipments[[#This Row],[PID]],products[PID],products[Cost_per_box],"NA",0)</f>
        <v>7.73</v>
      </c>
      <c r="N4918">
        <f>shipments[[#This Row],[Boxes]]*shipments[[#This Row],[Cost Per Box]]</f>
        <v>2952.86</v>
      </c>
      <c r="O4918">
        <f>shipments[[#This Row],[Sales Amount]]-shipments[[#This Row],[Total Cost]]</f>
        <v>5446.3899999999994</v>
      </c>
      <c r="P4918" s="9">
        <f>shipments[[#This Row],[Profit]]/shipments[[#This Row],[Sales Amount]]</f>
        <v>0.64843765812423726</v>
      </c>
    </row>
    <row r="4919" spans="1:16" x14ac:dyDescent="1">
      <c r="A4919" t="s">
        <v>4966</v>
      </c>
      <c r="B4919" t="s">
        <v>8054</v>
      </c>
      <c r="C4919" t="s">
        <v>8017</v>
      </c>
      <c r="D4919" t="s">
        <v>8032</v>
      </c>
      <c r="E4919" s="1">
        <v>45449</v>
      </c>
      <c r="F4919">
        <v>7668</v>
      </c>
      <c r="G4919">
        <v>366</v>
      </c>
      <c r="H4919" t="s">
        <v>6</v>
      </c>
      <c r="I4919" t="str">
        <f>_xlfn.XLOOKUP(shipments[[#This Row],[SPID]],people[SPID],people[Sales_person],"NA",0)</f>
        <v>Kelci Walkden</v>
      </c>
      <c r="J4919">
        <f>YEAR(shipments[[#This Row],[Shipdate]])</f>
        <v>2024</v>
      </c>
      <c r="K4919">
        <f>MONTH(shipments[[#This Row],[Shipdate]])</f>
        <v>6</v>
      </c>
      <c r="L4919" t="str">
        <f>TEXT(shipments[[#This Row],[Shipdate]],"mmmm")</f>
        <v>June</v>
      </c>
      <c r="M4919">
        <f>_xlfn.XLOOKUP(shipments[[#This Row],[PID]],products[PID],products[Cost_per_box],"NA",0)</f>
        <v>7.73</v>
      </c>
      <c r="N4919">
        <f>shipments[[#This Row],[Boxes]]*shipments[[#This Row],[Cost Per Box]]</f>
        <v>2829.1800000000003</v>
      </c>
      <c r="O4919">
        <f>shipments[[#This Row],[Sales Amount]]-shipments[[#This Row],[Total Cost]]</f>
        <v>4838.82</v>
      </c>
      <c r="P4919" s="9">
        <f>shipments[[#This Row],[Profit]]/shipments[[#This Row],[Sales Amount]]</f>
        <v>0.63104068857589979</v>
      </c>
    </row>
    <row r="4920" spans="1:16" x14ac:dyDescent="1">
      <c r="A4920" t="s">
        <v>4967</v>
      </c>
      <c r="B4920" t="s">
        <v>8054</v>
      </c>
      <c r="C4920" t="s">
        <v>8018</v>
      </c>
      <c r="D4920" t="s">
        <v>8036</v>
      </c>
      <c r="E4920" s="1">
        <v>45499</v>
      </c>
      <c r="F4920">
        <v>8572.5</v>
      </c>
      <c r="G4920">
        <v>373</v>
      </c>
      <c r="H4920" t="s">
        <v>17</v>
      </c>
      <c r="I4920" t="str">
        <f>_xlfn.XLOOKUP(shipments[[#This Row],[SPID]],people[SPID],people[Sales_person],"NA",0)</f>
        <v>Kelci Walkden</v>
      </c>
      <c r="J4920">
        <f>YEAR(shipments[[#This Row],[Shipdate]])</f>
        <v>2024</v>
      </c>
      <c r="K4920">
        <f>MONTH(shipments[[#This Row],[Shipdate]])</f>
        <v>7</v>
      </c>
      <c r="L4920" t="str">
        <f>TEXT(shipments[[#This Row],[Shipdate]],"mmmm")</f>
        <v>July</v>
      </c>
      <c r="M4920">
        <f>_xlfn.XLOOKUP(shipments[[#This Row],[PID]],products[PID],products[Cost_per_box],"NA",0)</f>
        <v>3.68</v>
      </c>
      <c r="N4920">
        <f>shipments[[#This Row],[Boxes]]*shipments[[#This Row],[Cost Per Box]]</f>
        <v>1372.64</v>
      </c>
      <c r="O4920">
        <f>shipments[[#This Row],[Sales Amount]]-shipments[[#This Row],[Total Cost]]</f>
        <v>7199.86</v>
      </c>
      <c r="P4920" s="9">
        <f>shipments[[#This Row],[Profit]]/shipments[[#This Row],[Sales Amount]]</f>
        <v>0.83987868183143766</v>
      </c>
    </row>
    <row r="4921" spans="1:16" x14ac:dyDescent="1">
      <c r="A4921" t="s">
        <v>4968</v>
      </c>
      <c r="B4921" t="s">
        <v>8054</v>
      </c>
      <c r="C4921" t="s">
        <v>8019</v>
      </c>
      <c r="D4921" t="s">
        <v>8032</v>
      </c>
      <c r="E4921" s="1">
        <v>44965</v>
      </c>
      <c r="F4921">
        <v>5402.25</v>
      </c>
      <c r="G4921">
        <v>338</v>
      </c>
      <c r="H4921" t="s">
        <v>6</v>
      </c>
      <c r="I4921" t="str">
        <f>_xlfn.XLOOKUP(shipments[[#This Row],[SPID]],people[SPID],people[Sales_person],"NA",0)</f>
        <v>Kelci Walkden</v>
      </c>
      <c r="J4921">
        <f>YEAR(shipments[[#This Row],[Shipdate]])</f>
        <v>2023</v>
      </c>
      <c r="K4921">
        <f>MONTH(shipments[[#This Row],[Shipdate]])</f>
        <v>2</v>
      </c>
      <c r="L4921" t="str">
        <f>TEXT(shipments[[#This Row],[Shipdate]],"mmmm")</f>
        <v>February</v>
      </c>
      <c r="M4921">
        <f>_xlfn.XLOOKUP(shipments[[#This Row],[PID]],products[PID],products[Cost_per_box],"NA",0)</f>
        <v>8.2200000000000006</v>
      </c>
      <c r="N4921">
        <f>shipments[[#This Row],[Boxes]]*shipments[[#This Row],[Cost Per Box]]</f>
        <v>2778.36</v>
      </c>
      <c r="O4921">
        <f>shipments[[#This Row],[Sales Amount]]-shipments[[#This Row],[Total Cost]]</f>
        <v>2623.89</v>
      </c>
      <c r="P4921" s="9">
        <f>shipments[[#This Row],[Profit]]/shipments[[#This Row],[Sales Amount]]</f>
        <v>0.48570317923087603</v>
      </c>
    </row>
    <row r="4922" spans="1:16" x14ac:dyDescent="1">
      <c r="A4922" t="s">
        <v>4969</v>
      </c>
      <c r="B4922" t="s">
        <v>8054</v>
      </c>
      <c r="C4922" t="s">
        <v>8019</v>
      </c>
      <c r="D4922" t="s">
        <v>8035</v>
      </c>
      <c r="E4922" s="1">
        <v>45474</v>
      </c>
      <c r="F4922">
        <v>1066.5</v>
      </c>
      <c r="G4922">
        <v>89</v>
      </c>
      <c r="H4922" t="s">
        <v>17</v>
      </c>
      <c r="I4922" t="str">
        <f>_xlfn.XLOOKUP(shipments[[#This Row],[SPID]],people[SPID],people[Sales_person],"NA",0)</f>
        <v>Kelci Walkden</v>
      </c>
      <c r="J4922">
        <f>YEAR(shipments[[#This Row],[Shipdate]])</f>
        <v>2024</v>
      </c>
      <c r="K4922">
        <f>MONTH(shipments[[#This Row],[Shipdate]])</f>
        <v>7</v>
      </c>
      <c r="L4922" t="str">
        <f>TEXT(shipments[[#This Row],[Shipdate]],"mmmm")</f>
        <v>July</v>
      </c>
      <c r="M4922">
        <f>_xlfn.XLOOKUP(shipments[[#This Row],[PID]],products[PID],products[Cost_per_box],"NA",0)</f>
        <v>8.2200000000000006</v>
      </c>
      <c r="N4922">
        <f>shipments[[#This Row],[Boxes]]*shipments[[#This Row],[Cost Per Box]]</f>
        <v>731.58</v>
      </c>
      <c r="O4922">
        <f>shipments[[#This Row],[Sales Amount]]-shipments[[#This Row],[Total Cost]]</f>
        <v>334.91999999999996</v>
      </c>
      <c r="P4922" s="9">
        <f>shipments[[#This Row],[Profit]]/shipments[[#This Row],[Sales Amount]]</f>
        <v>0.31403656821378334</v>
      </c>
    </row>
    <row r="4923" spans="1:16" x14ac:dyDescent="1">
      <c r="A4923" t="s">
        <v>4970</v>
      </c>
      <c r="B4923" t="s">
        <v>8054</v>
      </c>
      <c r="C4923" t="s">
        <v>8019</v>
      </c>
      <c r="D4923" t="s">
        <v>8032</v>
      </c>
      <c r="E4923" s="1">
        <v>45467</v>
      </c>
      <c r="F4923">
        <v>6711.75</v>
      </c>
      <c r="G4923">
        <v>517</v>
      </c>
      <c r="H4923" t="s">
        <v>6</v>
      </c>
      <c r="I4923" t="str">
        <f>_xlfn.XLOOKUP(shipments[[#This Row],[SPID]],people[SPID],people[Sales_person],"NA",0)</f>
        <v>Kelci Walkden</v>
      </c>
      <c r="J4923">
        <f>YEAR(shipments[[#This Row],[Shipdate]])</f>
        <v>2024</v>
      </c>
      <c r="K4923">
        <f>MONTH(shipments[[#This Row],[Shipdate]])</f>
        <v>6</v>
      </c>
      <c r="L4923" t="str">
        <f>TEXT(shipments[[#This Row],[Shipdate]],"mmmm")</f>
        <v>June</v>
      </c>
      <c r="M4923">
        <f>_xlfn.XLOOKUP(shipments[[#This Row],[PID]],products[PID],products[Cost_per_box],"NA",0)</f>
        <v>8.2200000000000006</v>
      </c>
      <c r="N4923">
        <f>shipments[[#This Row],[Boxes]]*shipments[[#This Row],[Cost Per Box]]</f>
        <v>4249.7400000000007</v>
      </c>
      <c r="O4923">
        <f>shipments[[#This Row],[Sales Amount]]-shipments[[#This Row],[Total Cost]]</f>
        <v>2462.0099999999993</v>
      </c>
      <c r="P4923" s="9">
        <f>shipments[[#This Row],[Profit]]/shipments[[#This Row],[Sales Amount]]</f>
        <v>0.36682087384065248</v>
      </c>
    </row>
    <row r="4924" spans="1:16" x14ac:dyDescent="1">
      <c r="A4924" t="s">
        <v>4971</v>
      </c>
      <c r="B4924" t="s">
        <v>8054</v>
      </c>
      <c r="C4924" t="s">
        <v>8019</v>
      </c>
      <c r="D4924" t="s">
        <v>8036</v>
      </c>
      <c r="E4924" s="1">
        <v>45237</v>
      </c>
      <c r="F4924">
        <v>6032.25</v>
      </c>
      <c r="G4924">
        <v>403</v>
      </c>
      <c r="H4924" t="s">
        <v>6</v>
      </c>
      <c r="I4924" t="str">
        <f>_xlfn.XLOOKUP(shipments[[#This Row],[SPID]],people[SPID],people[Sales_person],"NA",0)</f>
        <v>Kelci Walkden</v>
      </c>
      <c r="J4924">
        <f>YEAR(shipments[[#This Row],[Shipdate]])</f>
        <v>2023</v>
      </c>
      <c r="K4924">
        <f>MONTH(shipments[[#This Row],[Shipdate]])</f>
        <v>11</v>
      </c>
      <c r="L4924" t="str">
        <f>TEXT(shipments[[#This Row],[Shipdate]],"mmmm")</f>
        <v>November</v>
      </c>
      <c r="M4924">
        <f>_xlfn.XLOOKUP(shipments[[#This Row],[PID]],products[PID],products[Cost_per_box],"NA",0)</f>
        <v>8.2200000000000006</v>
      </c>
      <c r="N4924">
        <f>shipments[[#This Row],[Boxes]]*shipments[[#This Row],[Cost Per Box]]</f>
        <v>3312.6600000000003</v>
      </c>
      <c r="O4924">
        <f>shipments[[#This Row],[Sales Amount]]-shipments[[#This Row],[Total Cost]]</f>
        <v>2719.5899999999997</v>
      </c>
      <c r="P4924" s="9">
        <f>shipments[[#This Row],[Profit]]/shipments[[#This Row],[Sales Amount]]</f>
        <v>0.4508417257242322</v>
      </c>
    </row>
    <row r="4925" spans="1:16" x14ac:dyDescent="1">
      <c r="A4925" t="s">
        <v>4972</v>
      </c>
      <c r="B4925" t="s">
        <v>8054</v>
      </c>
      <c r="C4925" t="s">
        <v>8019</v>
      </c>
      <c r="D4925" t="s">
        <v>8034</v>
      </c>
      <c r="E4925" s="1">
        <v>45509</v>
      </c>
      <c r="F4925">
        <v>330.75</v>
      </c>
      <c r="G4925">
        <v>21</v>
      </c>
      <c r="H4925" t="s">
        <v>17</v>
      </c>
      <c r="I4925" t="str">
        <f>_xlfn.XLOOKUP(shipments[[#This Row],[SPID]],people[SPID],people[Sales_person],"NA",0)</f>
        <v>Kelci Walkden</v>
      </c>
      <c r="J4925">
        <f>YEAR(shipments[[#This Row],[Shipdate]])</f>
        <v>2024</v>
      </c>
      <c r="K4925">
        <f>MONTH(shipments[[#This Row],[Shipdate]])</f>
        <v>8</v>
      </c>
      <c r="L4925" t="str">
        <f>TEXT(shipments[[#This Row],[Shipdate]],"mmmm")</f>
        <v>August</v>
      </c>
      <c r="M4925">
        <f>_xlfn.XLOOKUP(shipments[[#This Row],[PID]],products[PID],products[Cost_per_box],"NA",0)</f>
        <v>8.2200000000000006</v>
      </c>
      <c r="N4925">
        <f>shipments[[#This Row],[Boxes]]*shipments[[#This Row],[Cost Per Box]]</f>
        <v>172.62</v>
      </c>
      <c r="O4925">
        <f>shipments[[#This Row],[Sales Amount]]-shipments[[#This Row],[Total Cost]]</f>
        <v>158.13</v>
      </c>
      <c r="P4925" s="9">
        <f>shipments[[#This Row],[Profit]]/shipments[[#This Row],[Sales Amount]]</f>
        <v>0.47809523809523807</v>
      </c>
    </row>
    <row r="4926" spans="1:16" x14ac:dyDescent="1">
      <c r="A4926" t="s">
        <v>4973</v>
      </c>
      <c r="B4926" t="s">
        <v>8054</v>
      </c>
      <c r="C4926" t="s">
        <v>8019</v>
      </c>
      <c r="D4926" t="s">
        <v>8037</v>
      </c>
      <c r="E4926" s="1">
        <v>45231</v>
      </c>
      <c r="F4926">
        <v>6585.75</v>
      </c>
      <c r="G4926">
        <v>471</v>
      </c>
      <c r="H4926" t="s">
        <v>6</v>
      </c>
      <c r="I4926" t="str">
        <f>_xlfn.XLOOKUP(shipments[[#This Row],[SPID]],people[SPID],people[Sales_person],"NA",0)</f>
        <v>Kelci Walkden</v>
      </c>
      <c r="J4926">
        <f>YEAR(shipments[[#This Row],[Shipdate]])</f>
        <v>2023</v>
      </c>
      <c r="K4926">
        <f>MONTH(shipments[[#This Row],[Shipdate]])</f>
        <v>11</v>
      </c>
      <c r="L4926" t="str">
        <f>TEXT(shipments[[#This Row],[Shipdate]],"mmmm")</f>
        <v>November</v>
      </c>
      <c r="M4926">
        <f>_xlfn.XLOOKUP(shipments[[#This Row],[PID]],products[PID],products[Cost_per_box],"NA",0)</f>
        <v>8.2200000000000006</v>
      </c>
      <c r="N4926">
        <f>shipments[[#This Row],[Boxes]]*shipments[[#This Row],[Cost Per Box]]</f>
        <v>3871.6200000000003</v>
      </c>
      <c r="O4926">
        <f>shipments[[#This Row],[Sales Amount]]-shipments[[#This Row],[Total Cost]]</f>
        <v>2714.1299999999997</v>
      </c>
      <c r="P4926" s="9">
        <f>shipments[[#This Row],[Profit]]/shipments[[#This Row],[Sales Amount]]</f>
        <v>0.41212162623846937</v>
      </c>
    </row>
    <row r="4927" spans="1:16" x14ac:dyDescent="1">
      <c r="A4927" t="s">
        <v>4974</v>
      </c>
      <c r="B4927" t="s">
        <v>8054</v>
      </c>
      <c r="C4927" t="s">
        <v>8020</v>
      </c>
      <c r="D4927" t="s">
        <v>8033</v>
      </c>
      <c r="E4927" s="1">
        <v>45188</v>
      </c>
      <c r="F4927">
        <v>10253.25</v>
      </c>
      <c r="G4927">
        <v>540</v>
      </c>
      <c r="H4927" t="s">
        <v>6</v>
      </c>
      <c r="I4927" t="str">
        <f>_xlfn.XLOOKUP(shipments[[#This Row],[SPID]],people[SPID],people[Sales_person],"NA",0)</f>
        <v>Kelci Walkden</v>
      </c>
      <c r="J4927">
        <f>YEAR(shipments[[#This Row],[Shipdate]])</f>
        <v>2023</v>
      </c>
      <c r="K4927">
        <f>MONTH(shipments[[#This Row],[Shipdate]])</f>
        <v>9</v>
      </c>
      <c r="L4927" t="str">
        <f>TEXT(shipments[[#This Row],[Shipdate]],"mmmm")</f>
        <v>September</v>
      </c>
      <c r="M4927">
        <f>_xlfn.XLOOKUP(shipments[[#This Row],[PID]],products[PID],products[Cost_per_box],"NA",0)</f>
        <v>10.23</v>
      </c>
      <c r="N4927">
        <f>shipments[[#This Row],[Boxes]]*shipments[[#This Row],[Cost Per Box]]</f>
        <v>5524.2</v>
      </c>
      <c r="O4927">
        <f>shipments[[#This Row],[Sales Amount]]-shipments[[#This Row],[Total Cost]]</f>
        <v>4729.05</v>
      </c>
      <c r="P4927" s="9">
        <f>shipments[[#This Row],[Profit]]/shipments[[#This Row],[Sales Amount]]</f>
        <v>0.4612244897959184</v>
      </c>
    </row>
    <row r="4928" spans="1:16" x14ac:dyDescent="1">
      <c r="A4928" t="s">
        <v>4975</v>
      </c>
      <c r="B4928" t="s">
        <v>8054</v>
      </c>
      <c r="C4928" t="s">
        <v>8021</v>
      </c>
      <c r="D4928" t="s">
        <v>8033</v>
      </c>
      <c r="E4928" s="1">
        <v>45412</v>
      </c>
      <c r="F4928">
        <v>16731</v>
      </c>
      <c r="G4928">
        <v>1116</v>
      </c>
      <c r="H4928" t="s">
        <v>6</v>
      </c>
      <c r="I4928" t="str">
        <f>_xlfn.XLOOKUP(shipments[[#This Row],[SPID]],people[SPID],people[Sales_person],"NA",0)</f>
        <v>Kelci Walkden</v>
      </c>
      <c r="J4928">
        <f>YEAR(shipments[[#This Row],[Shipdate]])</f>
        <v>2024</v>
      </c>
      <c r="K4928">
        <f>MONTH(shipments[[#This Row],[Shipdate]])</f>
        <v>4</v>
      </c>
      <c r="L4928" t="str">
        <f>TEXT(shipments[[#This Row],[Shipdate]],"mmmm")</f>
        <v>April</v>
      </c>
      <c r="M4928">
        <f>_xlfn.XLOOKUP(shipments[[#This Row],[PID]],products[PID],products[Cost_per_box],"NA",0)</f>
        <v>4.74</v>
      </c>
      <c r="N4928">
        <f>shipments[[#This Row],[Boxes]]*shipments[[#This Row],[Cost Per Box]]</f>
        <v>5289.84</v>
      </c>
      <c r="O4928">
        <f>shipments[[#This Row],[Sales Amount]]-shipments[[#This Row],[Total Cost]]</f>
        <v>11441.16</v>
      </c>
      <c r="P4928" s="9">
        <f>shipments[[#This Row],[Profit]]/shipments[[#This Row],[Sales Amount]]</f>
        <v>0.68383001613770844</v>
      </c>
    </row>
    <row r="4929" spans="1:16" x14ac:dyDescent="1">
      <c r="A4929" t="s">
        <v>4976</v>
      </c>
      <c r="B4929" t="s">
        <v>8054</v>
      </c>
      <c r="C4929" t="s">
        <v>8021</v>
      </c>
      <c r="D4929" t="s">
        <v>8036</v>
      </c>
      <c r="E4929" s="1">
        <v>45513</v>
      </c>
      <c r="F4929">
        <v>3883.5</v>
      </c>
      <c r="G4929">
        <v>299</v>
      </c>
      <c r="H4929" t="s">
        <v>17</v>
      </c>
      <c r="I4929" t="str">
        <f>_xlfn.XLOOKUP(shipments[[#This Row],[SPID]],people[SPID],people[Sales_person],"NA",0)</f>
        <v>Kelci Walkden</v>
      </c>
      <c r="J4929">
        <f>YEAR(shipments[[#This Row],[Shipdate]])</f>
        <v>2024</v>
      </c>
      <c r="K4929">
        <f>MONTH(shipments[[#This Row],[Shipdate]])</f>
        <v>8</v>
      </c>
      <c r="L4929" t="str">
        <f>TEXT(shipments[[#This Row],[Shipdate]],"mmmm")</f>
        <v>August</v>
      </c>
      <c r="M4929">
        <f>_xlfn.XLOOKUP(shipments[[#This Row],[PID]],products[PID],products[Cost_per_box],"NA",0)</f>
        <v>4.74</v>
      </c>
      <c r="N4929">
        <f>shipments[[#This Row],[Boxes]]*shipments[[#This Row],[Cost Per Box]]</f>
        <v>1417.26</v>
      </c>
      <c r="O4929">
        <f>shipments[[#This Row],[Sales Amount]]-shipments[[#This Row],[Total Cost]]</f>
        <v>2466.2399999999998</v>
      </c>
      <c r="P4929" s="9">
        <f>shipments[[#This Row],[Profit]]/shipments[[#This Row],[Sales Amount]]</f>
        <v>0.63505600617999225</v>
      </c>
    </row>
    <row r="4930" spans="1:16" x14ac:dyDescent="1">
      <c r="A4930" t="s">
        <v>4977</v>
      </c>
      <c r="B4930" t="s">
        <v>8054</v>
      </c>
      <c r="C4930" t="s">
        <v>8021</v>
      </c>
      <c r="D4930" t="s">
        <v>8032</v>
      </c>
      <c r="E4930" s="1">
        <v>45210</v>
      </c>
      <c r="F4930">
        <v>11112.75</v>
      </c>
      <c r="G4930">
        <v>695</v>
      </c>
      <c r="H4930" t="s">
        <v>6</v>
      </c>
      <c r="I4930" t="str">
        <f>_xlfn.XLOOKUP(shipments[[#This Row],[SPID]],people[SPID],people[Sales_person],"NA",0)</f>
        <v>Kelci Walkden</v>
      </c>
      <c r="J4930">
        <f>YEAR(shipments[[#This Row],[Shipdate]])</f>
        <v>2023</v>
      </c>
      <c r="K4930">
        <f>MONTH(shipments[[#This Row],[Shipdate]])</f>
        <v>10</v>
      </c>
      <c r="L4930" t="str">
        <f>TEXT(shipments[[#This Row],[Shipdate]],"mmmm")</f>
        <v>October</v>
      </c>
      <c r="M4930">
        <f>_xlfn.XLOOKUP(shipments[[#This Row],[PID]],products[PID],products[Cost_per_box],"NA",0)</f>
        <v>4.74</v>
      </c>
      <c r="N4930">
        <f>shipments[[#This Row],[Boxes]]*shipments[[#This Row],[Cost Per Box]]</f>
        <v>3294.3</v>
      </c>
      <c r="O4930">
        <f>shipments[[#This Row],[Sales Amount]]-shipments[[#This Row],[Total Cost]]</f>
        <v>7818.45</v>
      </c>
      <c r="P4930" s="9">
        <f>shipments[[#This Row],[Profit]]/shipments[[#This Row],[Sales Amount]]</f>
        <v>0.70355672538300595</v>
      </c>
    </row>
    <row r="4931" spans="1:16" x14ac:dyDescent="1">
      <c r="A4931" t="s">
        <v>4978</v>
      </c>
      <c r="B4931" t="s">
        <v>8054</v>
      </c>
      <c r="C4931" t="s">
        <v>8022</v>
      </c>
      <c r="D4931" t="s">
        <v>8037</v>
      </c>
      <c r="E4931" s="1">
        <v>45407</v>
      </c>
      <c r="F4931">
        <v>9078.75</v>
      </c>
      <c r="G4931">
        <v>908</v>
      </c>
      <c r="H4931" t="s">
        <v>6</v>
      </c>
      <c r="I4931" t="str">
        <f>_xlfn.XLOOKUP(shipments[[#This Row],[SPID]],people[SPID],people[Sales_person],"NA",0)</f>
        <v>Kelci Walkden</v>
      </c>
      <c r="J4931">
        <f>YEAR(shipments[[#This Row],[Shipdate]])</f>
        <v>2024</v>
      </c>
      <c r="K4931">
        <f>MONTH(shipments[[#This Row],[Shipdate]])</f>
        <v>4</v>
      </c>
      <c r="L4931" t="str">
        <f>TEXT(shipments[[#This Row],[Shipdate]],"mmmm")</f>
        <v>April</v>
      </c>
      <c r="M4931">
        <f>_xlfn.XLOOKUP(shipments[[#This Row],[PID]],products[PID],products[Cost_per_box],"NA",0)</f>
        <v>10.51</v>
      </c>
      <c r="N4931">
        <f>shipments[[#This Row],[Boxes]]*shipments[[#This Row],[Cost Per Box]]</f>
        <v>9543.08</v>
      </c>
      <c r="O4931">
        <f>shipments[[#This Row],[Sales Amount]]-shipments[[#This Row],[Total Cost]]</f>
        <v>-464.32999999999993</v>
      </c>
      <c r="P4931" s="9">
        <f>shipments[[#This Row],[Profit]]/shipments[[#This Row],[Sales Amount]]</f>
        <v>-5.1144706044334291E-2</v>
      </c>
    </row>
    <row r="4932" spans="1:16" x14ac:dyDescent="1">
      <c r="A4932" t="s">
        <v>4979</v>
      </c>
      <c r="B4932" t="s">
        <v>8054</v>
      </c>
      <c r="C4932" t="s">
        <v>8022</v>
      </c>
      <c r="D4932" t="s">
        <v>8033</v>
      </c>
      <c r="E4932" s="1">
        <v>45152</v>
      </c>
      <c r="F4932">
        <v>4522.5</v>
      </c>
      <c r="G4932">
        <v>754</v>
      </c>
      <c r="H4932" t="s">
        <v>6</v>
      </c>
      <c r="I4932" t="str">
        <f>_xlfn.XLOOKUP(shipments[[#This Row],[SPID]],people[SPID],people[Sales_person],"NA",0)</f>
        <v>Kelci Walkden</v>
      </c>
      <c r="J4932">
        <f>YEAR(shipments[[#This Row],[Shipdate]])</f>
        <v>2023</v>
      </c>
      <c r="K4932">
        <f>MONTH(shipments[[#This Row],[Shipdate]])</f>
        <v>8</v>
      </c>
      <c r="L4932" t="str">
        <f>TEXT(shipments[[#This Row],[Shipdate]],"mmmm")</f>
        <v>August</v>
      </c>
      <c r="M4932">
        <f>_xlfn.XLOOKUP(shipments[[#This Row],[PID]],products[PID],products[Cost_per_box],"NA",0)</f>
        <v>10.51</v>
      </c>
      <c r="N4932">
        <f>shipments[[#This Row],[Boxes]]*shipments[[#This Row],[Cost Per Box]]</f>
        <v>7924.54</v>
      </c>
      <c r="O4932">
        <f>shipments[[#This Row],[Sales Amount]]-shipments[[#This Row],[Total Cost]]</f>
        <v>-3402.04</v>
      </c>
      <c r="P4932" s="9">
        <f>shipments[[#This Row],[Profit]]/shipments[[#This Row],[Sales Amount]]</f>
        <v>-0.75224765063571031</v>
      </c>
    </row>
    <row r="4933" spans="1:16" x14ac:dyDescent="1">
      <c r="A4933" t="s">
        <v>4980</v>
      </c>
      <c r="B4933" t="s">
        <v>8054</v>
      </c>
      <c r="C4933" t="s">
        <v>8022</v>
      </c>
      <c r="D4933" t="s">
        <v>8037</v>
      </c>
      <c r="E4933" s="1">
        <v>45565</v>
      </c>
      <c r="F4933">
        <v>2.25</v>
      </c>
      <c r="G4933">
        <v>1</v>
      </c>
      <c r="H4933" t="s">
        <v>25</v>
      </c>
      <c r="I4933" t="str">
        <f>_xlfn.XLOOKUP(shipments[[#This Row],[SPID]],people[SPID],people[Sales_person],"NA",0)</f>
        <v>Kelci Walkden</v>
      </c>
      <c r="J4933">
        <f>YEAR(shipments[[#This Row],[Shipdate]])</f>
        <v>2024</v>
      </c>
      <c r="K4933">
        <f>MONTH(shipments[[#This Row],[Shipdate]])</f>
        <v>9</v>
      </c>
      <c r="L4933" t="str">
        <f>TEXT(shipments[[#This Row],[Shipdate]],"mmmm")</f>
        <v>September</v>
      </c>
      <c r="M4933">
        <f>_xlfn.XLOOKUP(shipments[[#This Row],[PID]],products[PID],products[Cost_per_box],"NA",0)</f>
        <v>10.51</v>
      </c>
      <c r="N4933">
        <f>shipments[[#This Row],[Boxes]]*shipments[[#This Row],[Cost Per Box]]</f>
        <v>10.51</v>
      </c>
      <c r="O4933">
        <f>shipments[[#This Row],[Sales Amount]]-shipments[[#This Row],[Total Cost]]</f>
        <v>-8.26</v>
      </c>
      <c r="P4933" s="9">
        <f>shipments[[#This Row],[Profit]]/shipments[[#This Row],[Sales Amount]]</f>
        <v>-3.6711111111111112</v>
      </c>
    </row>
    <row r="4934" spans="1:16" x14ac:dyDescent="1">
      <c r="A4934" t="s">
        <v>4981</v>
      </c>
      <c r="B4934" t="s">
        <v>8054</v>
      </c>
      <c r="C4934" t="s">
        <v>8023</v>
      </c>
      <c r="D4934" t="s">
        <v>8033</v>
      </c>
      <c r="E4934" s="1">
        <v>45014</v>
      </c>
      <c r="F4934">
        <v>5001.75</v>
      </c>
      <c r="G4934">
        <v>313</v>
      </c>
      <c r="H4934" t="s">
        <v>6</v>
      </c>
      <c r="I4934" t="str">
        <f>_xlfn.XLOOKUP(shipments[[#This Row],[SPID]],people[SPID],people[Sales_person],"NA",0)</f>
        <v>Kelci Walkden</v>
      </c>
      <c r="J4934">
        <f>YEAR(shipments[[#This Row],[Shipdate]])</f>
        <v>2023</v>
      </c>
      <c r="K4934">
        <f>MONTH(shipments[[#This Row],[Shipdate]])</f>
        <v>3</v>
      </c>
      <c r="L4934" t="str">
        <f>TEXT(shipments[[#This Row],[Shipdate]],"mmmm")</f>
        <v>March</v>
      </c>
      <c r="M4934">
        <f>_xlfn.XLOOKUP(shipments[[#This Row],[PID]],products[PID],products[Cost_per_box],"NA",0)</f>
        <v>6.43</v>
      </c>
      <c r="N4934">
        <f>shipments[[#This Row],[Boxes]]*shipments[[#This Row],[Cost Per Box]]</f>
        <v>2012.59</v>
      </c>
      <c r="O4934">
        <f>shipments[[#This Row],[Sales Amount]]-shipments[[#This Row],[Total Cost]]</f>
        <v>2989.16</v>
      </c>
      <c r="P4934" s="9">
        <f>shipments[[#This Row],[Profit]]/shipments[[#This Row],[Sales Amount]]</f>
        <v>0.59762283200879684</v>
      </c>
    </row>
    <row r="4935" spans="1:16" x14ac:dyDescent="1">
      <c r="A4935" t="s">
        <v>4982</v>
      </c>
      <c r="B4935" t="s">
        <v>8054</v>
      </c>
      <c r="C4935" t="s">
        <v>8023</v>
      </c>
      <c r="D4935" t="s">
        <v>8032</v>
      </c>
      <c r="E4935" s="1">
        <v>45079</v>
      </c>
      <c r="F4935">
        <v>5661</v>
      </c>
      <c r="G4935">
        <v>315</v>
      </c>
      <c r="H4935" t="s">
        <v>6</v>
      </c>
      <c r="I4935" t="str">
        <f>_xlfn.XLOOKUP(shipments[[#This Row],[SPID]],people[SPID],people[Sales_person],"NA",0)</f>
        <v>Kelci Walkden</v>
      </c>
      <c r="J4935">
        <f>YEAR(shipments[[#This Row],[Shipdate]])</f>
        <v>2023</v>
      </c>
      <c r="K4935">
        <f>MONTH(shipments[[#This Row],[Shipdate]])</f>
        <v>6</v>
      </c>
      <c r="L4935" t="str">
        <f>TEXT(shipments[[#This Row],[Shipdate]],"mmmm")</f>
        <v>June</v>
      </c>
      <c r="M4935">
        <f>_xlfn.XLOOKUP(shipments[[#This Row],[PID]],products[PID],products[Cost_per_box],"NA",0)</f>
        <v>6.43</v>
      </c>
      <c r="N4935">
        <f>shipments[[#This Row],[Boxes]]*shipments[[#This Row],[Cost Per Box]]</f>
        <v>2025.4499999999998</v>
      </c>
      <c r="O4935">
        <f>shipments[[#This Row],[Sales Amount]]-shipments[[#This Row],[Total Cost]]</f>
        <v>3635.55</v>
      </c>
      <c r="P4935" s="9">
        <f>shipments[[#This Row],[Profit]]/shipments[[#This Row],[Sales Amount]]</f>
        <v>0.64220985691573929</v>
      </c>
    </row>
    <row r="4936" spans="1:16" x14ac:dyDescent="1">
      <c r="A4936" t="s">
        <v>4983</v>
      </c>
      <c r="B4936" t="s">
        <v>8054</v>
      </c>
      <c r="C4936" t="s">
        <v>8023</v>
      </c>
      <c r="D4936" t="s">
        <v>8034</v>
      </c>
      <c r="E4936" s="1">
        <v>45231</v>
      </c>
      <c r="F4936">
        <v>3820.5</v>
      </c>
      <c r="G4936">
        <v>225</v>
      </c>
      <c r="H4936" t="s">
        <v>6</v>
      </c>
      <c r="I4936" t="str">
        <f>_xlfn.XLOOKUP(shipments[[#This Row],[SPID]],people[SPID],people[Sales_person],"NA",0)</f>
        <v>Kelci Walkden</v>
      </c>
      <c r="J4936">
        <f>YEAR(shipments[[#This Row],[Shipdate]])</f>
        <v>2023</v>
      </c>
      <c r="K4936">
        <f>MONTH(shipments[[#This Row],[Shipdate]])</f>
        <v>11</v>
      </c>
      <c r="L4936" t="str">
        <f>TEXT(shipments[[#This Row],[Shipdate]],"mmmm")</f>
        <v>November</v>
      </c>
      <c r="M4936">
        <f>_xlfn.XLOOKUP(shipments[[#This Row],[PID]],products[PID],products[Cost_per_box],"NA",0)</f>
        <v>6.43</v>
      </c>
      <c r="N4936">
        <f>shipments[[#This Row],[Boxes]]*shipments[[#This Row],[Cost Per Box]]</f>
        <v>1446.75</v>
      </c>
      <c r="O4936">
        <f>shipments[[#This Row],[Sales Amount]]-shipments[[#This Row],[Total Cost]]</f>
        <v>2373.75</v>
      </c>
      <c r="P4936" s="9">
        <f>shipments[[#This Row],[Profit]]/shipments[[#This Row],[Sales Amount]]</f>
        <v>0.62131919905771493</v>
      </c>
    </row>
    <row r="4937" spans="1:16" x14ac:dyDescent="1">
      <c r="A4937" t="s">
        <v>4984</v>
      </c>
      <c r="B4937" t="s">
        <v>8054</v>
      </c>
      <c r="C4937" t="s">
        <v>8024</v>
      </c>
      <c r="D4937" t="s">
        <v>8032</v>
      </c>
      <c r="E4937" s="1">
        <v>45551</v>
      </c>
      <c r="F4937">
        <v>7436.25</v>
      </c>
      <c r="G4937">
        <v>392</v>
      </c>
      <c r="H4937" t="s">
        <v>25</v>
      </c>
      <c r="I4937" t="str">
        <f>_xlfn.XLOOKUP(shipments[[#This Row],[SPID]],people[SPID],people[Sales_person],"NA",0)</f>
        <v>Kelci Walkden</v>
      </c>
      <c r="J4937">
        <f>YEAR(shipments[[#This Row],[Shipdate]])</f>
        <v>2024</v>
      </c>
      <c r="K4937">
        <f>MONTH(shipments[[#This Row],[Shipdate]])</f>
        <v>9</v>
      </c>
      <c r="L4937" t="str">
        <f>TEXT(shipments[[#This Row],[Shipdate]],"mmmm")</f>
        <v>September</v>
      </c>
      <c r="M4937">
        <f>_xlfn.XLOOKUP(shipments[[#This Row],[PID]],products[PID],products[Cost_per_box],"NA",0)</f>
        <v>12.41</v>
      </c>
      <c r="N4937">
        <f>shipments[[#This Row],[Boxes]]*shipments[[#This Row],[Cost Per Box]]</f>
        <v>4864.72</v>
      </c>
      <c r="O4937">
        <f>shipments[[#This Row],[Sales Amount]]-shipments[[#This Row],[Total Cost]]</f>
        <v>2571.5299999999997</v>
      </c>
      <c r="P4937" s="9">
        <f>shipments[[#This Row],[Profit]]/shipments[[#This Row],[Sales Amount]]</f>
        <v>0.3458100521095982</v>
      </c>
    </row>
    <row r="4938" spans="1:16" x14ac:dyDescent="1">
      <c r="A4938" t="s">
        <v>4985</v>
      </c>
      <c r="B4938" t="s">
        <v>8054</v>
      </c>
      <c r="C4938" t="s">
        <v>8024</v>
      </c>
      <c r="D4938" t="s">
        <v>8037</v>
      </c>
      <c r="E4938" s="1">
        <v>45548</v>
      </c>
      <c r="F4938">
        <v>12024</v>
      </c>
      <c r="G4938">
        <v>668</v>
      </c>
      <c r="H4938" t="s">
        <v>25</v>
      </c>
      <c r="I4938" t="str">
        <f>_xlfn.XLOOKUP(shipments[[#This Row],[SPID]],people[SPID],people[Sales_person],"NA",0)</f>
        <v>Kelci Walkden</v>
      </c>
      <c r="J4938">
        <f>YEAR(shipments[[#This Row],[Shipdate]])</f>
        <v>2024</v>
      </c>
      <c r="K4938">
        <f>MONTH(shipments[[#This Row],[Shipdate]])</f>
        <v>9</v>
      </c>
      <c r="L4938" t="str">
        <f>TEXT(shipments[[#This Row],[Shipdate]],"mmmm")</f>
        <v>September</v>
      </c>
      <c r="M4938">
        <f>_xlfn.XLOOKUP(shipments[[#This Row],[PID]],products[PID],products[Cost_per_box],"NA",0)</f>
        <v>12.41</v>
      </c>
      <c r="N4938">
        <f>shipments[[#This Row],[Boxes]]*shipments[[#This Row],[Cost Per Box]]</f>
        <v>8289.8799999999992</v>
      </c>
      <c r="O4938">
        <f>shipments[[#This Row],[Sales Amount]]-shipments[[#This Row],[Total Cost]]</f>
        <v>3734.1200000000008</v>
      </c>
      <c r="P4938" s="9">
        <f>shipments[[#This Row],[Profit]]/shipments[[#This Row],[Sales Amount]]</f>
        <v>0.31055555555555564</v>
      </c>
    </row>
    <row r="4939" spans="1:16" x14ac:dyDescent="1">
      <c r="A4939" t="s">
        <v>4986</v>
      </c>
      <c r="B4939" t="s">
        <v>8054</v>
      </c>
      <c r="C4939" t="s">
        <v>8024</v>
      </c>
      <c r="D4939" t="s">
        <v>8036</v>
      </c>
      <c r="E4939" s="1">
        <v>45548</v>
      </c>
      <c r="F4939">
        <v>2434.5</v>
      </c>
      <c r="G4939">
        <v>136</v>
      </c>
      <c r="H4939" t="s">
        <v>25</v>
      </c>
      <c r="I4939" t="str">
        <f>_xlfn.XLOOKUP(shipments[[#This Row],[SPID]],people[SPID],people[Sales_person],"NA",0)</f>
        <v>Kelci Walkden</v>
      </c>
      <c r="J4939">
        <f>YEAR(shipments[[#This Row],[Shipdate]])</f>
        <v>2024</v>
      </c>
      <c r="K4939">
        <f>MONTH(shipments[[#This Row],[Shipdate]])</f>
        <v>9</v>
      </c>
      <c r="L4939" t="str">
        <f>TEXT(shipments[[#This Row],[Shipdate]],"mmmm")</f>
        <v>September</v>
      </c>
      <c r="M4939">
        <f>_xlfn.XLOOKUP(shipments[[#This Row],[PID]],products[PID],products[Cost_per_box],"NA",0)</f>
        <v>12.41</v>
      </c>
      <c r="N4939">
        <f>shipments[[#This Row],[Boxes]]*shipments[[#This Row],[Cost Per Box]]</f>
        <v>1687.76</v>
      </c>
      <c r="O4939">
        <f>shipments[[#This Row],[Sales Amount]]-shipments[[#This Row],[Total Cost]]</f>
        <v>746.74</v>
      </c>
      <c r="P4939" s="9">
        <f>shipments[[#This Row],[Profit]]/shipments[[#This Row],[Sales Amount]]</f>
        <v>0.30673238858081742</v>
      </c>
    </row>
    <row r="4940" spans="1:16" x14ac:dyDescent="1">
      <c r="A4940" t="s">
        <v>4987</v>
      </c>
      <c r="B4940" t="s">
        <v>8054</v>
      </c>
      <c r="C4940" t="s">
        <v>8025</v>
      </c>
      <c r="D4940" t="s">
        <v>8032</v>
      </c>
      <c r="E4940" s="1">
        <v>45377</v>
      </c>
      <c r="F4940">
        <v>7038</v>
      </c>
      <c r="G4940">
        <v>470</v>
      </c>
      <c r="H4940" t="s">
        <v>6</v>
      </c>
      <c r="I4940" t="str">
        <f>_xlfn.XLOOKUP(shipments[[#This Row],[SPID]],people[SPID],people[Sales_person],"NA",0)</f>
        <v>Kelci Walkden</v>
      </c>
      <c r="J4940">
        <f>YEAR(shipments[[#This Row],[Shipdate]])</f>
        <v>2024</v>
      </c>
      <c r="K4940">
        <f>MONTH(shipments[[#This Row],[Shipdate]])</f>
        <v>3</v>
      </c>
      <c r="L4940" t="str">
        <f>TEXT(shipments[[#This Row],[Shipdate]],"mmmm")</f>
        <v>March</v>
      </c>
      <c r="M4940">
        <f>_xlfn.XLOOKUP(shipments[[#This Row],[PID]],products[PID],products[Cost_per_box],"NA",0)</f>
        <v>9.57</v>
      </c>
      <c r="N4940">
        <f>shipments[[#This Row],[Boxes]]*shipments[[#This Row],[Cost Per Box]]</f>
        <v>4497.9000000000005</v>
      </c>
      <c r="O4940">
        <f>shipments[[#This Row],[Sales Amount]]-shipments[[#This Row],[Total Cost]]</f>
        <v>2540.0999999999995</v>
      </c>
      <c r="P4940" s="9">
        <f>shipments[[#This Row],[Profit]]/shipments[[#This Row],[Sales Amount]]</f>
        <v>0.36091219096334176</v>
      </c>
    </row>
    <row r="4941" spans="1:16" x14ac:dyDescent="1">
      <c r="A4941" t="s">
        <v>4988</v>
      </c>
      <c r="B4941" t="s">
        <v>8054</v>
      </c>
      <c r="C4941" t="s">
        <v>8025</v>
      </c>
      <c r="D4941" t="s">
        <v>8037</v>
      </c>
      <c r="E4941" s="1">
        <v>44986</v>
      </c>
      <c r="F4941">
        <v>8678.25</v>
      </c>
      <c r="G4941">
        <v>483</v>
      </c>
      <c r="H4941" t="s">
        <v>6</v>
      </c>
      <c r="I4941" t="str">
        <f>_xlfn.XLOOKUP(shipments[[#This Row],[SPID]],people[SPID],people[Sales_person],"NA",0)</f>
        <v>Kelci Walkden</v>
      </c>
      <c r="J4941">
        <f>YEAR(shipments[[#This Row],[Shipdate]])</f>
        <v>2023</v>
      </c>
      <c r="K4941">
        <f>MONTH(shipments[[#This Row],[Shipdate]])</f>
        <v>3</v>
      </c>
      <c r="L4941" t="str">
        <f>TEXT(shipments[[#This Row],[Shipdate]],"mmmm")</f>
        <v>March</v>
      </c>
      <c r="M4941">
        <f>_xlfn.XLOOKUP(shipments[[#This Row],[PID]],products[PID],products[Cost_per_box],"NA",0)</f>
        <v>9.57</v>
      </c>
      <c r="N4941">
        <f>shipments[[#This Row],[Boxes]]*shipments[[#This Row],[Cost Per Box]]</f>
        <v>4622.3100000000004</v>
      </c>
      <c r="O4941">
        <f>shipments[[#This Row],[Sales Amount]]-shipments[[#This Row],[Total Cost]]</f>
        <v>4055.9399999999996</v>
      </c>
      <c r="P4941" s="9">
        <f>shipments[[#This Row],[Profit]]/shipments[[#This Row],[Sales Amount]]</f>
        <v>0.46736842105263154</v>
      </c>
    </row>
    <row r="4942" spans="1:16" x14ac:dyDescent="1">
      <c r="A4942" t="s">
        <v>4989</v>
      </c>
      <c r="B4942" t="s">
        <v>8054</v>
      </c>
      <c r="C4942" t="s">
        <v>8025</v>
      </c>
      <c r="D4942" t="s">
        <v>8032</v>
      </c>
      <c r="E4942" s="1">
        <v>44979</v>
      </c>
      <c r="F4942">
        <v>9508.5</v>
      </c>
      <c r="G4942">
        <v>560</v>
      </c>
      <c r="H4942" t="s">
        <v>6</v>
      </c>
      <c r="I4942" t="str">
        <f>_xlfn.XLOOKUP(shipments[[#This Row],[SPID]],people[SPID],people[Sales_person],"NA",0)</f>
        <v>Kelci Walkden</v>
      </c>
      <c r="J4942">
        <f>YEAR(shipments[[#This Row],[Shipdate]])</f>
        <v>2023</v>
      </c>
      <c r="K4942">
        <f>MONTH(shipments[[#This Row],[Shipdate]])</f>
        <v>2</v>
      </c>
      <c r="L4942" t="str">
        <f>TEXT(shipments[[#This Row],[Shipdate]],"mmmm")</f>
        <v>February</v>
      </c>
      <c r="M4942">
        <f>_xlfn.XLOOKUP(shipments[[#This Row],[PID]],products[PID],products[Cost_per_box],"NA",0)</f>
        <v>9.57</v>
      </c>
      <c r="N4942">
        <f>shipments[[#This Row],[Boxes]]*shipments[[#This Row],[Cost Per Box]]</f>
        <v>5359.2</v>
      </c>
      <c r="O4942">
        <f>shipments[[#This Row],[Sales Amount]]-shipments[[#This Row],[Total Cost]]</f>
        <v>4149.3</v>
      </c>
      <c r="P4942" s="9">
        <f>shipments[[#This Row],[Profit]]/shipments[[#This Row],[Sales Amount]]</f>
        <v>0.43637797759899039</v>
      </c>
    </row>
    <row r="4943" spans="1:16" x14ac:dyDescent="1">
      <c r="A4943" t="s">
        <v>4990</v>
      </c>
      <c r="B4943" t="s">
        <v>8054</v>
      </c>
      <c r="C4943" t="s">
        <v>8026</v>
      </c>
      <c r="D4943" t="s">
        <v>8036</v>
      </c>
      <c r="E4943" s="1">
        <v>45558</v>
      </c>
      <c r="F4943">
        <v>4979.25</v>
      </c>
      <c r="G4943">
        <v>453</v>
      </c>
      <c r="H4943" t="s">
        <v>25</v>
      </c>
      <c r="I4943" t="str">
        <f>_xlfn.XLOOKUP(shipments[[#This Row],[SPID]],people[SPID],people[Sales_person],"NA",0)</f>
        <v>Kelci Walkden</v>
      </c>
      <c r="J4943">
        <f>YEAR(shipments[[#This Row],[Shipdate]])</f>
        <v>2024</v>
      </c>
      <c r="K4943">
        <f>MONTH(shipments[[#This Row],[Shipdate]])</f>
        <v>9</v>
      </c>
      <c r="L4943" t="str">
        <f>TEXT(shipments[[#This Row],[Shipdate]],"mmmm")</f>
        <v>September</v>
      </c>
      <c r="M4943">
        <f>_xlfn.XLOOKUP(shipments[[#This Row],[PID]],products[PID],products[Cost_per_box],"NA",0)</f>
        <v>8.43</v>
      </c>
      <c r="N4943">
        <f>shipments[[#This Row],[Boxes]]*shipments[[#This Row],[Cost Per Box]]</f>
        <v>3818.79</v>
      </c>
      <c r="O4943">
        <f>shipments[[#This Row],[Sales Amount]]-shipments[[#This Row],[Total Cost]]</f>
        <v>1160.46</v>
      </c>
      <c r="P4943" s="9">
        <f>shipments[[#This Row],[Profit]]/shipments[[#This Row],[Sales Amount]]</f>
        <v>0.23305919566199729</v>
      </c>
    </row>
    <row r="4944" spans="1:16" x14ac:dyDescent="1">
      <c r="A4944" t="s">
        <v>4991</v>
      </c>
      <c r="B4944" t="s">
        <v>8054</v>
      </c>
      <c r="C4944" t="s">
        <v>8026</v>
      </c>
      <c r="D4944" t="s">
        <v>8035</v>
      </c>
      <c r="E4944" s="1">
        <v>45236</v>
      </c>
      <c r="F4944">
        <v>7382.25</v>
      </c>
      <c r="G4944">
        <v>821</v>
      </c>
      <c r="H4944" t="s">
        <v>6</v>
      </c>
      <c r="I4944" t="str">
        <f>_xlfn.XLOOKUP(shipments[[#This Row],[SPID]],people[SPID],people[Sales_person],"NA",0)</f>
        <v>Kelci Walkden</v>
      </c>
      <c r="J4944">
        <f>YEAR(shipments[[#This Row],[Shipdate]])</f>
        <v>2023</v>
      </c>
      <c r="K4944">
        <f>MONTH(shipments[[#This Row],[Shipdate]])</f>
        <v>11</v>
      </c>
      <c r="L4944" t="str">
        <f>TEXT(shipments[[#This Row],[Shipdate]],"mmmm")</f>
        <v>November</v>
      </c>
      <c r="M4944">
        <f>_xlfn.XLOOKUP(shipments[[#This Row],[PID]],products[PID],products[Cost_per_box],"NA",0)</f>
        <v>8.43</v>
      </c>
      <c r="N4944">
        <f>shipments[[#This Row],[Boxes]]*shipments[[#This Row],[Cost Per Box]]</f>
        <v>6921.03</v>
      </c>
      <c r="O4944">
        <f>shipments[[#This Row],[Sales Amount]]-shipments[[#This Row],[Total Cost]]</f>
        <v>461.22000000000025</v>
      </c>
      <c r="P4944" s="9">
        <f>shipments[[#This Row],[Profit]]/shipments[[#This Row],[Sales Amount]]</f>
        <v>6.2476887127908193E-2</v>
      </c>
    </row>
    <row r="4945" spans="1:16" x14ac:dyDescent="1">
      <c r="A4945" t="s">
        <v>4992</v>
      </c>
      <c r="B4945" t="s">
        <v>8054</v>
      </c>
      <c r="C4945" t="s">
        <v>8028</v>
      </c>
      <c r="D4945" t="s">
        <v>8032</v>
      </c>
      <c r="E4945" s="1">
        <v>44965</v>
      </c>
      <c r="F4945">
        <v>4511.25</v>
      </c>
      <c r="G4945">
        <v>174</v>
      </c>
      <c r="H4945" t="s">
        <v>6</v>
      </c>
      <c r="I4945" t="str">
        <f>_xlfn.XLOOKUP(shipments[[#This Row],[SPID]],people[SPID],people[Sales_person],"NA",0)</f>
        <v>Kelci Walkden</v>
      </c>
      <c r="J4945">
        <f>YEAR(shipments[[#This Row],[Shipdate]])</f>
        <v>2023</v>
      </c>
      <c r="K4945">
        <f>MONTH(shipments[[#This Row],[Shipdate]])</f>
        <v>2</v>
      </c>
      <c r="L4945" t="str">
        <f>TEXT(shipments[[#This Row],[Shipdate]],"mmmm")</f>
        <v>February</v>
      </c>
      <c r="M4945">
        <f>_xlfn.XLOOKUP(shipments[[#This Row],[PID]],products[PID],products[Cost_per_box],"NA",0)</f>
        <v>5.04</v>
      </c>
      <c r="N4945">
        <f>shipments[[#This Row],[Boxes]]*shipments[[#This Row],[Cost Per Box]]</f>
        <v>876.96</v>
      </c>
      <c r="O4945">
        <f>shipments[[#This Row],[Sales Amount]]-shipments[[#This Row],[Total Cost]]</f>
        <v>3634.29</v>
      </c>
      <c r="P4945" s="9">
        <f>shipments[[#This Row],[Profit]]/shipments[[#This Row],[Sales Amount]]</f>
        <v>0.80560598503740644</v>
      </c>
    </row>
    <row r="4946" spans="1:16" x14ac:dyDescent="1">
      <c r="A4946" t="s">
        <v>4993</v>
      </c>
      <c r="B4946" t="s">
        <v>8054</v>
      </c>
      <c r="C4946" t="s">
        <v>8028</v>
      </c>
      <c r="D4946" t="s">
        <v>8036</v>
      </c>
      <c r="E4946" s="1">
        <v>45240</v>
      </c>
      <c r="F4946">
        <v>2774.25</v>
      </c>
      <c r="G4946">
        <v>100</v>
      </c>
      <c r="H4946" t="s">
        <v>6</v>
      </c>
      <c r="I4946" t="str">
        <f>_xlfn.XLOOKUP(shipments[[#This Row],[SPID]],people[SPID],people[Sales_person],"NA",0)</f>
        <v>Kelci Walkden</v>
      </c>
      <c r="J4946">
        <f>YEAR(shipments[[#This Row],[Shipdate]])</f>
        <v>2023</v>
      </c>
      <c r="K4946">
        <f>MONTH(shipments[[#This Row],[Shipdate]])</f>
        <v>11</v>
      </c>
      <c r="L4946" t="str">
        <f>TEXT(shipments[[#This Row],[Shipdate]],"mmmm")</f>
        <v>November</v>
      </c>
      <c r="M4946">
        <f>_xlfn.XLOOKUP(shipments[[#This Row],[PID]],products[PID],products[Cost_per_box],"NA",0)</f>
        <v>5.04</v>
      </c>
      <c r="N4946">
        <f>shipments[[#This Row],[Boxes]]*shipments[[#This Row],[Cost Per Box]]</f>
        <v>504</v>
      </c>
      <c r="O4946">
        <f>shipments[[#This Row],[Sales Amount]]-shipments[[#This Row],[Total Cost]]</f>
        <v>2270.25</v>
      </c>
      <c r="P4946" s="9">
        <f>shipments[[#This Row],[Profit]]/shipments[[#This Row],[Sales Amount]]</f>
        <v>0.81832927818329282</v>
      </c>
    </row>
    <row r="4947" spans="1:16" x14ac:dyDescent="1">
      <c r="A4947" t="s">
        <v>4994</v>
      </c>
      <c r="B4947" t="s">
        <v>8054</v>
      </c>
      <c r="C4947" t="s">
        <v>8028</v>
      </c>
      <c r="D4947" t="s">
        <v>8036</v>
      </c>
      <c r="E4947" s="1">
        <v>45488</v>
      </c>
      <c r="F4947">
        <v>693</v>
      </c>
      <c r="G4947">
        <v>27</v>
      </c>
      <c r="H4947" t="s">
        <v>17</v>
      </c>
      <c r="I4947" t="str">
        <f>_xlfn.XLOOKUP(shipments[[#This Row],[SPID]],people[SPID],people[Sales_person],"NA",0)</f>
        <v>Kelci Walkden</v>
      </c>
      <c r="J4947">
        <f>YEAR(shipments[[#This Row],[Shipdate]])</f>
        <v>2024</v>
      </c>
      <c r="K4947">
        <f>MONTH(shipments[[#This Row],[Shipdate]])</f>
        <v>7</v>
      </c>
      <c r="L4947" t="str">
        <f>TEXT(shipments[[#This Row],[Shipdate]],"mmmm")</f>
        <v>July</v>
      </c>
      <c r="M4947">
        <f>_xlfn.XLOOKUP(shipments[[#This Row],[PID]],products[PID],products[Cost_per_box],"NA",0)</f>
        <v>5.04</v>
      </c>
      <c r="N4947">
        <f>shipments[[#This Row],[Boxes]]*shipments[[#This Row],[Cost Per Box]]</f>
        <v>136.08000000000001</v>
      </c>
      <c r="O4947">
        <f>shipments[[#This Row],[Sales Amount]]-shipments[[#This Row],[Total Cost]]</f>
        <v>556.91999999999996</v>
      </c>
      <c r="P4947" s="9">
        <f>shipments[[#This Row],[Profit]]/shipments[[#This Row],[Sales Amount]]</f>
        <v>0.80363636363636359</v>
      </c>
    </row>
    <row r="4948" spans="1:16" x14ac:dyDescent="1">
      <c r="A4948" t="s">
        <v>4995</v>
      </c>
      <c r="B4948" t="s">
        <v>8054</v>
      </c>
      <c r="C4948" t="s">
        <v>8028</v>
      </c>
      <c r="D4948" t="s">
        <v>8036</v>
      </c>
      <c r="E4948" s="1">
        <v>45286</v>
      </c>
      <c r="F4948">
        <v>3971.25</v>
      </c>
      <c r="G4948">
        <v>148</v>
      </c>
      <c r="H4948" t="s">
        <v>6</v>
      </c>
      <c r="I4948" t="str">
        <f>_xlfn.XLOOKUP(shipments[[#This Row],[SPID]],people[SPID],people[Sales_person],"NA",0)</f>
        <v>Kelci Walkden</v>
      </c>
      <c r="J4948">
        <f>YEAR(shipments[[#This Row],[Shipdate]])</f>
        <v>2023</v>
      </c>
      <c r="K4948">
        <f>MONTH(shipments[[#This Row],[Shipdate]])</f>
        <v>12</v>
      </c>
      <c r="L4948" t="str">
        <f>TEXT(shipments[[#This Row],[Shipdate]],"mmmm")</f>
        <v>December</v>
      </c>
      <c r="M4948">
        <f>_xlfn.XLOOKUP(shipments[[#This Row],[PID]],products[PID],products[Cost_per_box],"NA",0)</f>
        <v>5.04</v>
      </c>
      <c r="N4948">
        <f>shipments[[#This Row],[Boxes]]*shipments[[#This Row],[Cost Per Box]]</f>
        <v>745.92</v>
      </c>
      <c r="O4948">
        <f>shipments[[#This Row],[Sales Amount]]-shipments[[#This Row],[Total Cost]]</f>
        <v>3225.33</v>
      </c>
      <c r="P4948" s="9">
        <f>shipments[[#This Row],[Profit]]/shipments[[#This Row],[Sales Amount]]</f>
        <v>0.81216997167138805</v>
      </c>
    </row>
    <row r="4949" spans="1:16" x14ac:dyDescent="1">
      <c r="A4949" t="s">
        <v>4996</v>
      </c>
      <c r="B4949" t="s">
        <v>8054</v>
      </c>
      <c r="C4949" t="s">
        <v>8030</v>
      </c>
      <c r="D4949" t="s">
        <v>8035</v>
      </c>
      <c r="E4949" s="1">
        <v>45142</v>
      </c>
      <c r="F4949">
        <v>45</v>
      </c>
      <c r="G4949">
        <v>5</v>
      </c>
      <c r="H4949" t="s">
        <v>6</v>
      </c>
      <c r="I4949" t="str">
        <f>_xlfn.XLOOKUP(shipments[[#This Row],[SPID]],people[SPID],people[Sales_person],"NA",0)</f>
        <v>Kelci Walkden</v>
      </c>
      <c r="J4949">
        <f>YEAR(shipments[[#This Row],[Shipdate]])</f>
        <v>2023</v>
      </c>
      <c r="K4949">
        <f>MONTH(shipments[[#This Row],[Shipdate]])</f>
        <v>8</v>
      </c>
      <c r="L4949" t="str">
        <f>TEXT(shipments[[#This Row],[Shipdate]],"mmmm")</f>
        <v>August</v>
      </c>
      <c r="M4949">
        <f>_xlfn.XLOOKUP(shipments[[#This Row],[PID]],products[PID],products[Cost_per_box],"NA",0)</f>
        <v>3.32</v>
      </c>
      <c r="N4949">
        <f>shipments[[#This Row],[Boxes]]*shipments[[#This Row],[Cost Per Box]]</f>
        <v>16.599999999999998</v>
      </c>
      <c r="O4949">
        <f>shipments[[#This Row],[Sales Amount]]-shipments[[#This Row],[Total Cost]]</f>
        <v>28.400000000000002</v>
      </c>
      <c r="P4949" s="9">
        <f>shipments[[#This Row],[Profit]]/shipments[[#This Row],[Sales Amount]]</f>
        <v>0.63111111111111118</v>
      </c>
    </row>
    <row r="4950" spans="1:16" x14ac:dyDescent="1">
      <c r="A4950" t="s">
        <v>4997</v>
      </c>
      <c r="B4950" t="s">
        <v>8054</v>
      </c>
      <c r="C4950" t="s">
        <v>8030</v>
      </c>
      <c r="D4950" t="s">
        <v>8036</v>
      </c>
      <c r="E4950" s="1">
        <v>45456</v>
      </c>
      <c r="F4950">
        <v>243</v>
      </c>
      <c r="G4950">
        <v>35</v>
      </c>
      <c r="H4950" t="s">
        <v>39</v>
      </c>
      <c r="I4950" t="str">
        <f>_xlfn.XLOOKUP(shipments[[#This Row],[SPID]],people[SPID],people[Sales_person],"NA",0)</f>
        <v>Kelci Walkden</v>
      </c>
      <c r="J4950">
        <f>YEAR(shipments[[#This Row],[Shipdate]])</f>
        <v>2024</v>
      </c>
      <c r="K4950">
        <f>MONTH(shipments[[#This Row],[Shipdate]])</f>
        <v>6</v>
      </c>
      <c r="L4950" t="str">
        <f>TEXT(shipments[[#This Row],[Shipdate]],"mmmm")</f>
        <v>June</v>
      </c>
      <c r="M4950">
        <f>_xlfn.XLOOKUP(shipments[[#This Row],[PID]],products[PID],products[Cost_per_box],"NA",0)</f>
        <v>3.32</v>
      </c>
      <c r="N4950">
        <f>shipments[[#This Row],[Boxes]]*shipments[[#This Row],[Cost Per Box]]</f>
        <v>116.19999999999999</v>
      </c>
      <c r="O4950">
        <f>shipments[[#This Row],[Sales Amount]]-shipments[[#This Row],[Total Cost]]</f>
        <v>126.80000000000001</v>
      </c>
      <c r="P4950" s="9">
        <f>shipments[[#This Row],[Profit]]/shipments[[#This Row],[Sales Amount]]</f>
        <v>0.52181069958847737</v>
      </c>
    </row>
    <row r="4951" spans="1:16" x14ac:dyDescent="1">
      <c r="A4951" t="s">
        <v>4998</v>
      </c>
      <c r="B4951" t="s">
        <v>8054</v>
      </c>
      <c r="C4951" t="s">
        <v>8030</v>
      </c>
      <c r="D4951" t="s">
        <v>8036</v>
      </c>
      <c r="E4951" s="1">
        <v>45035</v>
      </c>
      <c r="F4951">
        <v>2313</v>
      </c>
      <c r="G4951">
        <v>290</v>
      </c>
      <c r="H4951" t="s">
        <v>6</v>
      </c>
      <c r="I4951" t="str">
        <f>_xlfn.XLOOKUP(shipments[[#This Row],[SPID]],people[SPID],people[Sales_person],"NA",0)</f>
        <v>Kelci Walkden</v>
      </c>
      <c r="J4951">
        <f>YEAR(shipments[[#This Row],[Shipdate]])</f>
        <v>2023</v>
      </c>
      <c r="K4951">
        <f>MONTH(shipments[[#This Row],[Shipdate]])</f>
        <v>4</v>
      </c>
      <c r="L4951" t="str">
        <f>TEXT(shipments[[#This Row],[Shipdate]],"mmmm")</f>
        <v>April</v>
      </c>
      <c r="M4951">
        <f>_xlfn.XLOOKUP(shipments[[#This Row],[PID]],products[PID],products[Cost_per_box],"NA",0)</f>
        <v>3.32</v>
      </c>
      <c r="N4951">
        <f>shipments[[#This Row],[Boxes]]*shipments[[#This Row],[Cost Per Box]]</f>
        <v>962.8</v>
      </c>
      <c r="O4951">
        <f>shipments[[#This Row],[Sales Amount]]-shipments[[#This Row],[Total Cost]]</f>
        <v>1350.2</v>
      </c>
      <c r="P4951" s="9">
        <f>shipments[[#This Row],[Profit]]/shipments[[#This Row],[Sales Amount]]</f>
        <v>0.58374405533938611</v>
      </c>
    </row>
    <row r="4952" spans="1:16" x14ac:dyDescent="1">
      <c r="A4952" t="s">
        <v>4999</v>
      </c>
      <c r="B4952" t="s">
        <v>8054</v>
      </c>
      <c r="C4952" t="s">
        <v>8030</v>
      </c>
      <c r="D4952" t="s">
        <v>8034</v>
      </c>
      <c r="E4952" s="1">
        <v>45029</v>
      </c>
      <c r="F4952">
        <v>5989.5</v>
      </c>
      <c r="G4952">
        <v>749</v>
      </c>
      <c r="H4952" t="s">
        <v>6</v>
      </c>
      <c r="I4952" t="str">
        <f>_xlfn.XLOOKUP(shipments[[#This Row],[SPID]],people[SPID],people[Sales_person],"NA",0)</f>
        <v>Kelci Walkden</v>
      </c>
      <c r="J4952">
        <f>YEAR(shipments[[#This Row],[Shipdate]])</f>
        <v>2023</v>
      </c>
      <c r="K4952">
        <f>MONTH(shipments[[#This Row],[Shipdate]])</f>
        <v>4</v>
      </c>
      <c r="L4952" t="str">
        <f>TEXT(shipments[[#This Row],[Shipdate]],"mmmm")</f>
        <v>April</v>
      </c>
      <c r="M4952">
        <f>_xlfn.XLOOKUP(shipments[[#This Row],[PID]],products[PID],products[Cost_per_box],"NA",0)</f>
        <v>3.32</v>
      </c>
      <c r="N4952">
        <f>shipments[[#This Row],[Boxes]]*shipments[[#This Row],[Cost Per Box]]</f>
        <v>2486.6799999999998</v>
      </c>
      <c r="O4952">
        <f>shipments[[#This Row],[Sales Amount]]-shipments[[#This Row],[Total Cost]]</f>
        <v>3502.82</v>
      </c>
      <c r="P4952" s="9">
        <f>shipments[[#This Row],[Profit]]/shipments[[#This Row],[Sales Amount]]</f>
        <v>0.58482678019868106</v>
      </c>
    </row>
    <row r="4953" spans="1:16" x14ac:dyDescent="1">
      <c r="A4953" t="s">
        <v>5000</v>
      </c>
      <c r="B4953" t="s">
        <v>8054</v>
      </c>
      <c r="C4953" t="s">
        <v>8030</v>
      </c>
      <c r="D4953" t="s">
        <v>8032</v>
      </c>
      <c r="E4953" s="1">
        <v>45014</v>
      </c>
      <c r="F4953">
        <v>10451.25</v>
      </c>
      <c r="G4953">
        <v>1307</v>
      </c>
      <c r="H4953" t="s">
        <v>39</v>
      </c>
      <c r="I4953" t="str">
        <f>_xlfn.XLOOKUP(shipments[[#This Row],[SPID]],people[SPID],people[Sales_person],"NA",0)</f>
        <v>Kelci Walkden</v>
      </c>
      <c r="J4953">
        <f>YEAR(shipments[[#This Row],[Shipdate]])</f>
        <v>2023</v>
      </c>
      <c r="K4953">
        <f>MONTH(shipments[[#This Row],[Shipdate]])</f>
        <v>3</v>
      </c>
      <c r="L4953" t="str">
        <f>TEXT(shipments[[#This Row],[Shipdate]],"mmmm")</f>
        <v>March</v>
      </c>
      <c r="M4953">
        <f>_xlfn.XLOOKUP(shipments[[#This Row],[PID]],products[PID],products[Cost_per_box],"NA",0)</f>
        <v>3.32</v>
      </c>
      <c r="N4953">
        <f>shipments[[#This Row],[Boxes]]*shipments[[#This Row],[Cost Per Box]]</f>
        <v>4339.24</v>
      </c>
      <c r="O4953">
        <f>shipments[[#This Row],[Sales Amount]]-shipments[[#This Row],[Total Cost]]</f>
        <v>6112.01</v>
      </c>
      <c r="P4953" s="9">
        <f>shipments[[#This Row],[Profit]]/shipments[[#This Row],[Sales Amount]]</f>
        <v>0.58481138619782325</v>
      </c>
    </row>
    <row r="4954" spans="1:16" x14ac:dyDescent="1">
      <c r="A4954" t="s">
        <v>5001</v>
      </c>
      <c r="B4954" t="s">
        <v>8054</v>
      </c>
      <c r="C4954" t="s">
        <v>8031</v>
      </c>
      <c r="D4954" t="s">
        <v>8033</v>
      </c>
      <c r="E4954" s="1">
        <v>45484</v>
      </c>
      <c r="F4954">
        <v>4981.5</v>
      </c>
      <c r="G4954">
        <v>238</v>
      </c>
      <c r="H4954" t="s">
        <v>17</v>
      </c>
      <c r="I4954" t="str">
        <f>_xlfn.XLOOKUP(shipments[[#This Row],[SPID]],people[SPID],people[Sales_person],"NA",0)</f>
        <v>Kelci Walkden</v>
      </c>
      <c r="J4954">
        <f>YEAR(shipments[[#This Row],[Shipdate]])</f>
        <v>2024</v>
      </c>
      <c r="K4954">
        <f>MONTH(shipments[[#This Row],[Shipdate]])</f>
        <v>7</v>
      </c>
      <c r="L4954" t="str">
        <f>TEXT(shipments[[#This Row],[Shipdate]],"mmmm")</f>
        <v>July</v>
      </c>
      <c r="M4954">
        <f>_xlfn.XLOOKUP(shipments[[#This Row],[PID]],products[PID],products[Cost_per_box],"NA",0)</f>
        <v>2.65</v>
      </c>
      <c r="N4954">
        <f>shipments[[#This Row],[Boxes]]*shipments[[#This Row],[Cost Per Box]]</f>
        <v>630.69999999999993</v>
      </c>
      <c r="O4954">
        <f>shipments[[#This Row],[Sales Amount]]-shipments[[#This Row],[Total Cost]]</f>
        <v>4350.8</v>
      </c>
      <c r="P4954" s="9">
        <f>shipments[[#This Row],[Profit]]/shipments[[#This Row],[Sales Amount]]</f>
        <v>0.87339154873030211</v>
      </c>
    </row>
    <row r="4955" spans="1:16" x14ac:dyDescent="1">
      <c r="A4955" t="s">
        <v>5002</v>
      </c>
      <c r="B4955" t="s">
        <v>8054</v>
      </c>
      <c r="C4955" t="s">
        <v>8031</v>
      </c>
      <c r="D4955" t="s">
        <v>8033</v>
      </c>
      <c r="E4955" s="1">
        <v>45231</v>
      </c>
      <c r="F4955">
        <v>5832</v>
      </c>
      <c r="G4955">
        <v>324</v>
      </c>
      <c r="H4955" t="s">
        <v>6</v>
      </c>
      <c r="I4955" t="str">
        <f>_xlfn.XLOOKUP(shipments[[#This Row],[SPID]],people[SPID],people[Sales_person],"NA",0)</f>
        <v>Kelci Walkden</v>
      </c>
      <c r="J4955">
        <f>YEAR(shipments[[#This Row],[Shipdate]])</f>
        <v>2023</v>
      </c>
      <c r="K4955">
        <f>MONTH(shipments[[#This Row],[Shipdate]])</f>
        <v>11</v>
      </c>
      <c r="L4955" t="str">
        <f>TEXT(shipments[[#This Row],[Shipdate]],"mmmm")</f>
        <v>November</v>
      </c>
      <c r="M4955">
        <f>_xlfn.XLOOKUP(shipments[[#This Row],[PID]],products[PID],products[Cost_per_box],"NA",0)</f>
        <v>2.65</v>
      </c>
      <c r="N4955">
        <f>shipments[[#This Row],[Boxes]]*shipments[[#This Row],[Cost Per Box]]</f>
        <v>858.6</v>
      </c>
      <c r="O4955">
        <f>shipments[[#This Row],[Sales Amount]]-shipments[[#This Row],[Total Cost]]</f>
        <v>4973.3999999999996</v>
      </c>
      <c r="P4955" s="9">
        <f>shipments[[#This Row],[Profit]]/shipments[[#This Row],[Sales Amount]]</f>
        <v>0.85277777777777775</v>
      </c>
    </row>
    <row r="4956" spans="1:16" x14ac:dyDescent="1">
      <c r="A4956" t="s">
        <v>5003</v>
      </c>
      <c r="B4956" t="s">
        <v>8054</v>
      </c>
      <c r="C4956" t="s">
        <v>8031</v>
      </c>
      <c r="D4956" t="s">
        <v>8037</v>
      </c>
      <c r="E4956" s="1">
        <v>45349</v>
      </c>
      <c r="F4956">
        <v>420.75</v>
      </c>
      <c r="G4956">
        <v>22</v>
      </c>
      <c r="H4956" t="s">
        <v>6</v>
      </c>
      <c r="I4956" t="str">
        <f>_xlfn.XLOOKUP(shipments[[#This Row],[SPID]],people[SPID],people[Sales_person],"NA",0)</f>
        <v>Kelci Walkden</v>
      </c>
      <c r="J4956">
        <f>YEAR(shipments[[#This Row],[Shipdate]])</f>
        <v>2024</v>
      </c>
      <c r="K4956">
        <f>MONTH(shipments[[#This Row],[Shipdate]])</f>
        <v>2</v>
      </c>
      <c r="L4956" t="str">
        <f>TEXT(shipments[[#This Row],[Shipdate]],"mmmm")</f>
        <v>February</v>
      </c>
      <c r="M4956">
        <f>_xlfn.XLOOKUP(shipments[[#This Row],[PID]],products[PID],products[Cost_per_box],"NA",0)</f>
        <v>2.65</v>
      </c>
      <c r="N4956">
        <f>shipments[[#This Row],[Boxes]]*shipments[[#This Row],[Cost Per Box]]</f>
        <v>58.3</v>
      </c>
      <c r="O4956">
        <f>shipments[[#This Row],[Sales Amount]]-shipments[[#This Row],[Total Cost]]</f>
        <v>362.45</v>
      </c>
      <c r="P4956" s="9">
        <f>shipments[[#This Row],[Profit]]/shipments[[#This Row],[Sales Amount]]</f>
        <v>0.86143790849673196</v>
      </c>
    </row>
    <row r="4957" spans="1:16" x14ac:dyDescent="1">
      <c r="A4957" t="s">
        <v>5004</v>
      </c>
      <c r="B4957" t="s">
        <v>8054</v>
      </c>
      <c r="C4957" t="s">
        <v>8031</v>
      </c>
      <c r="D4957" t="s">
        <v>8032</v>
      </c>
      <c r="E4957" s="1">
        <v>45434</v>
      </c>
      <c r="F4957">
        <v>9261</v>
      </c>
      <c r="G4957">
        <v>488</v>
      </c>
      <c r="H4957" t="s">
        <v>6</v>
      </c>
      <c r="I4957" t="str">
        <f>_xlfn.XLOOKUP(shipments[[#This Row],[SPID]],people[SPID],people[Sales_person],"NA",0)</f>
        <v>Kelci Walkden</v>
      </c>
      <c r="J4957">
        <f>YEAR(shipments[[#This Row],[Shipdate]])</f>
        <v>2024</v>
      </c>
      <c r="K4957">
        <f>MONTH(shipments[[#This Row],[Shipdate]])</f>
        <v>5</v>
      </c>
      <c r="L4957" t="str">
        <f>TEXT(shipments[[#This Row],[Shipdate]],"mmmm")</f>
        <v>May</v>
      </c>
      <c r="M4957">
        <f>_xlfn.XLOOKUP(shipments[[#This Row],[PID]],products[PID],products[Cost_per_box],"NA",0)</f>
        <v>2.65</v>
      </c>
      <c r="N4957">
        <f>shipments[[#This Row],[Boxes]]*shipments[[#This Row],[Cost Per Box]]</f>
        <v>1293.2</v>
      </c>
      <c r="O4957">
        <f>shipments[[#This Row],[Sales Amount]]-shipments[[#This Row],[Total Cost]]</f>
        <v>7967.8</v>
      </c>
      <c r="P4957" s="9">
        <f>shipments[[#This Row],[Profit]]/shipments[[#This Row],[Sales Amount]]</f>
        <v>0.86036065219738689</v>
      </c>
    </row>
    <row r="4958" spans="1:16" x14ac:dyDescent="1">
      <c r="A4958" t="s">
        <v>5005</v>
      </c>
      <c r="B4958" t="s">
        <v>8054</v>
      </c>
      <c r="C4958" t="s">
        <v>8031</v>
      </c>
      <c r="D4958" t="s">
        <v>8037</v>
      </c>
      <c r="E4958" s="1">
        <v>45450</v>
      </c>
      <c r="F4958">
        <v>5366.25</v>
      </c>
      <c r="G4958">
        <v>256</v>
      </c>
      <c r="H4958" t="s">
        <v>39</v>
      </c>
      <c r="I4958" t="str">
        <f>_xlfn.XLOOKUP(shipments[[#This Row],[SPID]],people[SPID],people[Sales_person],"NA",0)</f>
        <v>Kelci Walkden</v>
      </c>
      <c r="J4958">
        <f>YEAR(shipments[[#This Row],[Shipdate]])</f>
        <v>2024</v>
      </c>
      <c r="K4958">
        <f>MONTH(shipments[[#This Row],[Shipdate]])</f>
        <v>6</v>
      </c>
      <c r="L4958" t="str">
        <f>TEXT(shipments[[#This Row],[Shipdate]],"mmmm")</f>
        <v>June</v>
      </c>
      <c r="M4958">
        <f>_xlfn.XLOOKUP(shipments[[#This Row],[PID]],products[PID],products[Cost_per_box],"NA",0)</f>
        <v>2.65</v>
      </c>
      <c r="N4958">
        <f>shipments[[#This Row],[Boxes]]*shipments[[#This Row],[Cost Per Box]]</f>
        <v>678.4</v>
      </c>
      <c r="O4958">
        <f>shipments[[#This Row],[Sales Amount]]-shipments[[#This Row],[Total Cost]]</f>
        <v>4687.8500000000004</v>
      </c>
      <c r="P4958" s="9">
        <f>shipments[[#This Row],[Profit]]/shipments[[#This Row],[Sales Amount]]</f>
        <v>0.87358024691358027</v>
      </c>
    </row>
    <row r="4959" spans="1:16" x14ac:dyDescent="1">
      <c r="A4959" t="s">
        <v>5006</v>
      </c>
      <c r="B4959" t="s">
        <v>8054</v>
      </c>
      <c r="C4959" t="s">
        <v>8010</v>
      </c>
      <c r="D4959" t="s">
        <v>8035</v>
      </c>
      <c r="E4959" s="1">
        <v>45323</v>
      </c>
      <c r="F4959">
        <v>2376</v>
      </c>
      <c r="G4959">
        <v>198</v>
      </c>
      <c r="H4959" t="s">
        <v>6</v>
      </c>
      <c r="I4959" t="str">
        <f>_xlfn.XLOOKUP(shipments[[#This Row],[SPID]],people[SPID],people[Sales_person],"NA",0)</f>
        <v>Kelci Walkden</v>
      </c>
      <c r="J4959">
        <f>YEAR(shipments[[#This Row],[Shipdate]])</f>
        <v>2024</v>
      </c>
      <c r="K4959">
        <f>MONTH(shipments[[#This Row],[Shipdate]])</f>
        <v>2</v>
      </c>
      <c r="L4959" t="str">
        <f>TEXT(shipments[[#This Row],[Shipdate]],"mmmm")</f>
        <v>February</v>
      </c>
      <c r="M4959">
        <f>_xlfn.XLOOKUP(shipments[[#This Row],[PID]],products[PID],products[Cost_per_box],"NA",0)</f>
        <v>5.26</v>
      </c>
      <c r="N4959">
        <f>shipments[[#This Row],[Boxes]]*shipments[[#This Row],[Cost Per Box]]</f>
        <v>1041.48</v>
      </c>
      <c r="O4959">
        <f>shipments[[#This Row],[Sales Amount]]-shipments[[#This Row],[Total Cost]]</f>
        <v>1334.52</v>
      </c>
      <c r="P4959" s="9">
        <f>shipments[[#This Row],[Profit]]/shipments[[#This Row],[Sales Amount]]</f>
        <v>0.56166666666666665</v>
      </c>
    </row>
    <row r="4960" spans="1:16" x14ac:dyDescent="1">
      <c r="A4960" t="s">
        <v>5007</v>
      </c>
      <c r="B4960" t="s">
        <v>8054</v>
      </c>
      <c r="C4960" t="s">
        <v>8010</v>
      </c>
      <c r="D4960" t="s">
        <v>8032</v>
      </c>
      <c r="E4960" s="1">
        <v>44966</v>
      </c>
      <c r="F4960">
        <v>5204.25</v>
      </c>
      <c r="G4960">
        <v>401</v>
      </c>
      <c r="H4960" t="s">
        <v>6</v>
      </c>
      <c r="I4960" t="str">
        <f>_xlfn.XLOOKUP(shipments[[#This Row],[SPID]],people[SPID],people[Sales_person],"NA",0)</f>
        <v>Kelci Walkden</v>
      </c>
      <c r="J4960">
        <f>YEAR(shipments[[#This Row],[Shipdate]])</f>
        <v>2023</v>
      </c>
      <c r="K4960">
        <f>MONTH(shipments[[#This Row],[Shipdate]])</f>
        <v>2</v>
      </c>
      <c r="L4960" t="str">
        <f>TEXT(shipments[[#This Row],[Shipdate]],"mmmm")</f>
        <v>February</v>
      </c>
      <c r="M4960">
        <f>_xlfn.XLOOKUP(shipments[[#This Row],[PID]],products[PID],products[Cost_per_box],"NA",0)</f>
        <v>5.26</v>
      </c>
      <c r="N4960">
        <f>shipments[[#This Row],[Boxes]]*shipments[[#This Row],[Cost Per Box]]</f>
        <v>2109.2599999999998</v>
      </c>
      <c r="O4960">
        <f>shipments[[#This Row],[Sales Amount]]-shipments[[#This Row],[Total Cost]]</f>
        <v>3094.9900000000002</v>
      </c>
      <c r="P4960" s="9">
        <f>shipments[[#This Row],[Profit]]/shipments[[#This Row],[Sales Amount]]</f>
        <v>0.59470432819330354</v>
      </c>
    </row>
    <row r="4961" spans="1:16" x14ac:dyDescent="1">
      <c r="A4961" t="s">
        <v>5008</v>
      </c>
      <c r="B4961" t="s">
        <v>8054</v>
      </c>
      <c r="C4961" t="s">
        <v>8010</v>
      </c>
      <c r="D4961" t="s">
        <v>8036</v>
      </c>
      <c r="E4961" s="1">
        <v>44988</v>
      </c>
      <c r="F4961">
        <v>15097.5</v>
      </c>
      <c r="G4961">
        <v>1162</v>
      </c>
      <c r="H4961" t="s">
        <v>6</v>
      </c>
      <c r="I4961" t="str">
        <f>_xlfn.XLOOKUP(shipments[[#This Row],[SPID]],people[SPID],people[Sales_person],"NA",0)</f>
        <v>Kelci Walkden</v>
      </c>
      <c r="J4961">
        <f>YEAR(shipments[[#This Row],[Shipdate]])</f>
        <v>2023</v>
      </c>
      <c r="K4961">
        <f>MONTH(shipments[[#This Row],[Shipdate]])</f>
        <v>3</v>
      </c>
      <c r="L4961" t="str">
        <f>TEXT(shipments[[#This Row],[Shipdate]],"mmmm")</f>
        <v>March</v>
      </c>
      <c r="M4961">
        <f>_xlfn.XLOOKUP(shipments[[#This Row],[PID]],products[PID],products[Cost_per_box],"NA",0)</f>
        <v>5.26</v>
      </c>
      <c r="N4961">
        <f>shipments[[#This Row],[Boxes]]*shipments[[#This Row],[Cost Per Box]]</f>
        <v>6112.12</v>
      </c>
      <c r="O4961">
        <f>shipments[[#This Row],[Sales Amount]]-shipments[[#This Row],[Total Cost]]</f>
        <v>8985.380000000001</v>
      </c>
      <c r="P4961" s="9">
        <f>shipments[[#This Row],[Profit]]/shipments[[#This Row],[Sales Amount]]</f>
        <v>0.59515681404206</v>
      </c>
    </row>
    <row r="4962" spans="1:16" x14ac:dyDescent="1">
      <c r="A4962" t="s">
        <v>5009</v>
      </c>
      <c r="B4962" t="s">
        <v>8054</v>
      </c>
      <c r="C4962" t="s">
        <v>8011</v>
      </c>
      <c r="D4962" t="s">
        <v>8034</v>
      </c>
      <c r="E4962" s="1">
        <v>45203</v>
      </c>
      <c r="F4962">
        <v>949.5</v>
      </c>
      <c r="G4962">
        <v>64</v>
      </c>
      <c r="H4962" t="s">
        <v>6</v>
      </c>
      <c r="I4962" t="str">
        <f>_xlfn.XLOOKUP(shipments[[#This Row],[SPID]],people[SPID],people[Sales_person],"NA",0)</f>
        <v>Kelci Walkden</v>
      </c>
      <c r="J4962">
        <f>YEAR(shipments[[#This Row],[Shipdate]])</f>
        <v>2023</v>
      </c>
      <c r="K4962">
        <f>MONTH(shipments[[#This Row],[Shipdate]])</f>
        <v>10</v>
      </c>
      <c r="L4962" t="str">
        <f>TEXT(shipments[[#This Row],[Shipdate]],"mmmm")</f>
        <v>October</v>
      </c>
      <c r="M4962">
        <f>_xlfn.XLOOKUP(shipments[[#This Row],[PID]],products[PID],products[Cost_per_box],"NA",0)</f>
        <v>7.48</v>
      </c>
      <c r="N4962">
        <f>shipments[[#This Row],[Boxes]]*shipments[[#This Row],[Cost Per Box]]</f>
        <v>478.72</v>
      </c>
      <c r="O4962">
        <f>shipments[[#This Row],[Sales Amount]]-shipments[[#This Row],[Total Cost]]</f>
        <v>470.78</v>
      </c>
      <c r="P4962" s="9">
        <f>shipments[[#This Row],[Profit]]/shipments[[#This Row],[Sales Amount]]</f>
        <v>0.49581885202738279</v>
      </c>
    </row>
    <row r="4963" spans="1:16" x14ac:dyDescent="1">
      <c r="A4963" t="s">
        <v>5010</v>
      </c>
      <c r="B4963" t="s">
        <v>8054</v>
      </c>
      <c r="C4963" t="s">
        <v>8013</v>
      </c>
      <c r="D4963" t="s">
        <v>8033</v>
      </c>
      <c r="E4963" s="1">
        <v>45287</v>
      </c>
      <c r="F4963">
        <v>1710</v>
      </c>
      <c r="G4963">
        <v>214</v>
      </c>
      <c r="H4963" t="s">
        <v>6</v>
      </c>
      <c r="I4963" t="str">
        <f>_xlfn.XLOOKUP(shipments[[#This Row],[SPID]],people[SPID],people[Sales_person],"NA",0)</f>
        <v>Kelci Walkden</v>
      </c>
      <c r="J4963">
        <f>YEAR(shipments[[#This Row],[Shipdate]])</f>
        <v>2023</v>
      </c>
      <c r="K4963">
        <f>MONTH(shipments[[#This Row],[Shipdate]])</f>
        <v>12</v>
      </c>
      <c r="L4963" t="str">
        <f>TEXT(shipments[[#This Row],[Shipdate]],"mmmm")</f>
        <v>December</v>
      </c>
      <c r="M4963">
        <f>_xlfn.XLOOKUP(shipments[[#This Row],[PID]],products[PID],products[Cost_per_box],"NA",0)</f>
        <v>3.85</v>
      </c>
      <c r="N4963">
        <f>shipments[[#This Row],[Boxes]]*shipments[[#This Row],[Cost Per Box]]</f>
        <v>823.9</v>
      </c>
      <c r="O4963">
        <f>shipments[[#This Row],[Sales Amount]]-shipments[[#This Row],[Total Cost]]</f>
        <v>886.1</v>
      </c>
      <c r="P4963" s="9">
        <f>shipments[[#This Row],[Profit]]/shipments[[#This Row],[Sales Amount]]</f>
        <v>0.51818713450292397</v>
      </c>
    </row>
    <row r="4964" spans="1:16" x14ac:dyDescent="1">
      <c r="A4964" t="s">
        <v>5011</v>
      </c>
      <c r="B4964" t="s">
        <v>8054</v>
      </c>
      <c r="C4964" t="s">
        <v>8013</v>
      </c>
      <c r="D4964" t="s">
        <v>8035</v>
      </c>
      <c r="E4964" s="1">
        <v>44952</v>
      </c>
      <c r="F4964">
        <v>8295.75</v>
      </c>
      <c r="G4964">
        <v>1383</v>
      </c>
      <c r="H4964" t="s">
        <v>6</v>
      </c>
      <c r="I4964" t="str">
        <f>_xlfn.XLOOKUP(shipments[[#This Row],[SPID]],people[SPID],people[Sales_person],"NA",0)</f>
        <v>Kelci Walkden</v>
      </c>
      <c r="J4964">
        <f>YEAR(shipments[[#This Row],[Shipdate]])</f>
        <v>2023</v>
      </c>
      <c r="K4964">
        <f>MONTH(shipments[[#This Row],[Shipdate]])</f>
        <v>1</v>
      </c>
      <c r="L4964" t="str">
        <f>TEXT(shipments[[#This Row],[Shipdate]],"mmmm")</f>
        <v>January</v>
      </c>
      <c r="M4964">
        <f>_xlfn.XLOOKUP(shipments[[#This Row],[PID]],products[PID],products[Cost_per_box],"NA",0)</f>
        <v>3.85</v>
      </c>
      <c r="N4964">
        <f>shipments[[#This Row],[Boxes]]*shipments[[#This Row],[Cost Per Box]]</f>
        <v>5324.55</v>
      </c>
      <c r="O4964">
        <f>shipments[[#This Row],[Sales Amount]]-shipments[[#This Row],[Total Cost]]</f>
        <v>2971.2</v>
      </c>
      <c r="P4964" s="9">
        <f>shipments[[#This Row],[Profit]]/shipments[[#This Row],[Sales Amount]]</f>
        <v>0.35815929843594607</v>
      </c>
    </row>
    <row r="4965" spans="1:16" x14ac:dyDescent="1">
      <c r="A4965" t="s">
        <v>5012</v>
      </c>
      <c r="B4965" t="s">
        <v>8054</v>
      </c>
      <c r="C4965" t="s">
        <v>8013</v>
      </c>
      <c r="D4965" t="s">
        <v>8036</v>
      </c>
      <c r="E4965" s="1">
        <v>45054</v>
      </c>
      <c r="F4965">
        <v>7170.75</v>
      </c>
      <c r="G4965">
        <v>1435</v>
      </c>
      <c r="H4965" t="s">
        <v>6</v>
      </c>
      <c r="I4965" t="str">
        <f>_xlfn.XLOOKUP(shipments[[#This Row],[SPID]],people[SPID],people[Sales_person],"NA",0)</f>
        <v>Kelci Walkden</v>
      </c>
      <c r="J4965">
        <f>YEAR(shipments[[#This Row],[Shipdate]])</f>
        <v>2023</v>
      </c>
      <c r="K4965">
        <f>MONTH(shipments[[#This Row],[Shipdate]])</f>
        <v>5</v>
      </c>
      <c r="L4965" t="str">
        <f>TEXT(shipments[[#This Row],[Shipdate]],"mmmm")</f>
        <v>May</v>
      </c>
      <c r="M4965">
        <f>_xlfn.XLOOKUP(shipments[[#This Row],[PID]],products[PID],products[Cost_per_box],"NA",0)</f>
        <v>3.85</v>
      </c>
      <c r="N4965">
        <f>shipments[[#This Row],[Boxes]]*shipments[[#This Row],[Cost Per Box]]</f>
        <v>5524.75</v>
      </c>
      <c r="O4965">
        <f>shipments[[#This Row],[Sales Amount]]-shipments[[#This Row],[Total Cost]]</f>
        <v>1646</v>
      </c>
      <c r="P4965" s="9">
        <f>shipments[[#This Row],[Profit]]/shipments[[#This Row],[Sales Amount]]</f>
        <v>0.22954363211658474</v>
      </c>
    </row>
    <row r="4966" spans="1:16" x14ac:dyDescent="1">
      <c r="A4966" t="s">
        <v>5013</v>
      </c>
      <c r="B4966" t="s">
        <v>8054</v>
      </c>
      <c r="C4966" t="s">
        <v>8013</v>
      </c>
      <c r="D4966" t="s">
        <v>8037</v>
      </c>
      <c r="E4966" s="1">
        <v>45084</v>
      </c>
      <c r="F4966">
        <v>11823.75</v>
      </c>
      <c r="G4966">
        <v>1478</v>
      </c>
      <c r="H4966" t="s">
        <v>6</v>
      </c>
      <c r="I4966" t="str">
        <f>_xlfn.XLOOKUP(shipments[[#This Row],[SPID]],people[SPID],people[Sales_person],"NA",0)</f>
        <v>Kelci Walkden</v>
      </c>
      <c r="J4966">
        <f>YEAR(shipments[[#This Row],[Shipdate]])</f>
        <v>2023</v>
      </c>
      <c r="K4966">
        <f>MONTH(shipments[[#This Row],[Shipdate]])</f>
        <v>6</v>
      </c>
      <c r="L4966" t="str">
        <f>TEXT(shipments[[#This Row],[Shipdate]],"mmmm")</f>
        <v>June</v>
      </c>
      <c r="M4966">
        <f>_xlfn.XLOOKUP(shipments[[#This Row],[PID]],products[PID],products[Cost_per_box],"NA",0)</f>
        <v>3.85</v>
      </c>
      <c r="N4966">
        <f>shipments[[#This Row],[Boxes]]*shipments[[#This Row],[Cost Per Box]]</f>
        <v>5690.3</v>
      </c>
      <c r="O4966">
        <f>shipments[[#This Row],[Sales Amount]]-shipments[[#This Row],[Total Cost]]</f>
        <v>6133.45</v>
      </c>
      <c r="P4966" s="9">
        <f>shipments[[#This Row],[Profit]]/shipments[[#This Row],[Sales Amount]]</f>
        <v>0.51873982450576173</v>
      </c>
    </row>
    <row r="4967" spans="1:16" x14ac:dyDescent="1">
      <c r="A4967" t="s">
        <v>5014</v>
      </c>
      <c r="B4967" t="s">
        <v>8054</v>
      </c>
      <c r="C4967" t="s">
        <v>8013</v>
      </c>
      <c r="D4967" t="s">
        <v>8034</v>
      </c>
      <c r="E4967" s="1">
        <v>45118</v>
      </c>
      <c r="F4967">
        <v>2558.25</v>
      </c>
      <c r="G4967">
        <v>366</v>
      </c>
      <c r="H4967" t="s">
        <v>6</v>
      </c>
      <c r="I4967" t="str">
        <f>_xlfn.XLOOKUP(shipments[[#This Row],[SPID]],people[SPID],people[Sales_person],"NA",0)</f>
        <v>Kelci Walkden</v>
      </c>
      <c r="J4967">
        <f>YEAR(shipments[[#This Row],[Shipdate]])</f>
        <v>2023</v>
      </c>
      <c r="K4967">
        <f>MONTH(shipments[[#This Row],[Shipdate]])</f>
        <v>7</v>
      </c>
      <c r="L4967" t="str">
        <f>TEXT(shipments[[#This Row],[Shipdate]],"mmmm")</f>
        <v>July</v>
      </c>
      <c r="M4967">
        <f>_xlfn.XLOOKUP(shipments[[#This Row],[PID]],products[PID],products[Cost_per_box],"NA",0)</f>
        <v>3.85</v>
      </c>
      <c r="N4967">
        <f>shipments[[#This Row],[Boxes]]*shipments[[#This Row],[Cost Per Box]]</f>
        <v>1409.1000000000001</v>
      </c>
      <c r="O4967">
        <f>shipments[[#This Row],[Sales Amount]]-shipments[[#This Row],[Total Cost]]</f>
        <v>1149.1499999999999</v>
      </c>
      <c r="P4967" s="9">
        <f>shipments[[#This Row],[Profit]]/shipments[[#This Row],[Sales Amount]]</f>
        <v>0.44919378481383754</v>
      </c>
    </row>
    <row r="4968" spans="1:16" x14ac:dyDescent="1">
      <c r="A4968" t="s">
        <v>5015</v>
      </c>
      <c r="B4968" t="s">
        <v>8054</v>
      </c>
      <c r="C4968" t="s">
        <v>8013</v>
      </c>
      <c r="D4968" t="s">
        <v>8033</v>
      </c>
      <c r="E4968" s="1">
        <v>45202</v>
      </c>
      <c r="F4968">
        <v>3651.75</v>
      </c>
      <c r="G4968">
        <v>457</v>
      </c>
      <c r="H4968" t="s">
        <v>6</v>
      </c>
      <c r="I4968" t="str">
        <f>_xlfn.XLOOKUP(shipments[[#This Row],[SPID]],people[SPID],people[Sales_person],"NA",0)</f>
        <v>Kelci Walkden</v>
      </c>
      <c r="J4968">
        <f>YEAR(shipments[[#This Row],[Shipdate]])</f>
        <v>2023</v>
      </c>
      <c r="K4968">
        <f>MONTH(shipments[[#This Row],[Shipdate]])</f>
        <v>10</v>
      </c>
      <c r="L4968" t="str">
        <f>TEXT(shipments[[#This Row],[Shipdate]],"mmmm")</f>
        <v>October</v>
      </c>
      <c r="M4968">
        <f>_xlfn.XLOOKUP(shipments[[#This Row],[PID]],products[PID],products[Cost_per_box],"NA",0)</f>
        <v>3.85</v>
      </c>
      <c r="N4968">
        <f>shipments[[#This Row],[Boxes]]*shipments[[#This Row],[Cost Per Box]]</f>
        <v>1759.45</v>
      </c>
      <c r="O4968">
        <f>shipments[[#This Row],[Sales Amount]]-shipments[[#This Row],[Total Cost]]</f>
        <v>1892.3</v>
      </c>
      <c r="P4968" s="9">
        <f>shipments[[#This Row],[Profit]]/shipments[[#This Row],[Sales Amount]]</f>
        <v>0.51818990894776473</v>
      </c>
    </row>
    <row r="4969" spans="1:16" x14ac:dyDescent="1">
      <c r="A4969" t="s">
        <v>5016</v>
      </c>
      <c r="B4969" t="s">
        <v>8054</v>
      </c>
      <c r="C4969" t="s">
        <v>8014</v>
      </c>
      <c r="D4969" t="s">
        <v>8037</v>
      </c>
      <c r="E4969" s="1">
        <v>45285</v>
      </c>
      <c r="F4969">
        <v>9711</v>
      </c>
      <c r="G4969">
        <v>1619</v>
      </c>
      <c r="H4969" t="s">
        <v>6</v>
      </c>
      <c r="I4969" t="str">
        <f>_xlfn.XLOOKUP(shipments[[#This Row],[SPID]],people[SPID],people[Sales_person],"NA",0)</f>
        <v>Kelci Walkden</v>
      </c>
      <c r="J4969">
        <f>YEAR(shipments[[#This Row],[Shipdate]])</f>
        <v>2023</v>
      </c>
      <c r="K4969">
        <f>MONTH(shipments[[#This Row],[Shipdate]])</f>
        <v>12</v>
      </c>
      <c r="L4969" t="str">
        <f>TEXT(shipments[[#This Row],[Shipdate]],"mmmm")</f>
        <v>December</v>
      </c>
      <c r="M4969">
        <f>_xlfn.XLOOKUP(shipments[[#This Row],[PID]],products[PID],products[Cost_per_box],"NA",0)</f>
        <v>5.72</v>
      </c>
      <c r="N4969">
        <f>shipments[[#This Row],[Boxes]]*shipments[[#This Row],[Cost Per Box]]</f>
        <v>9260.68</v>
      </c>
      <c r="O4969">
        <f>shipments[[#This Row],[Sales Amount]]-shipments[[#This Row],[Total Cost]]</f>
        <v>450.31999999999971</v>
      </c>
      <c r="P4969" s="9">
        <f>shipments[[#This Row],[Profit]]/shipments[[#This Row],[Sales Amount]]</f>
        <v>4.6372155287817907E-2</v>
      </c>
    </row>
    <row r="4970" spans="1:16" x14ac:dyDescent="1">
      <c r="A4970" t="s">
        <v>5017</v>
      </c>
      <c r="B4970" t="s">
        <v>8054</v>
      </c>
      <c r="C4970" t="s">
        <v>8014</v>
      </c>
      <c r="D4970" t="s">
        <v>8033</v>
      </c>
      <c r="E4970" s="1">
        <v>45397</v>
      </c>
      <c r="F4970">
        <v>3721.5</v>
      </c>
      <c r="G4970">
        <v>414</v>
      </c>
      <c r="H4970" t="s">
        <v>6</v>
      </c>
      <c r="I4970" t="str">
        <f>_xlfn.XLOOKUP(shipments[[#This Row],[SPID]],people[SPID],people[Sales_person],"NA",0)</f>
        <v>Kelci Walkden</v>
      </c>
      <c r="J4970">
        <f>YEAR(shipments[[#This Row],[Shipdate]])</f>
        <v>2024</v>
      </c>
      <c r="K4970">
        <f>MONTH(shipments[[#This Row],[Shipdate]])</f>
        <v>4</v>
      </c>
      <c r="L4970" t="str">
        <f>TEXT(shipments[[#This Row],[Shipdate]],"mmmm")</f>
        <v>April</v>
      </c>
      <c r="M4970">
        <f>_xlfn.XLOOKUP(shipments[[#This Row],[PID]],products[PID],products[Cost_per_box],"NA",0)</f>
        <v>5.72</v>
      </c>
      <c r="N4970">
        <f>shipments[[#This Row],[Boxes]]*shipments[[#This Row],[Cost Per Box]]</f>
        <v>2368.08</v>
      </c>
      <c r="O4970">
        <f>shipments[[#This Row],[Sales Amount]]-shipments[[#This Row],[Total Cost]]</f>
        <v>1353.42</v>
      </c>
      <c r="P4970" s="9">
        <f>shipments[[#This Row],[Profit]]/shipments[[#This Row],[Sales Amount]]</f>
        <v>0.3636759371221282</v>
      </c>
    </row>
    <row r="4971" spans="1:16" x14ac:dyDescent="1">
      <c r="A4971" t="s">
        <v>5018</v>
      </c>
      <c r="B4971" t="s">
        <v>8054</v>
      </c>
      <c r="C4971" t="s">
        <v>8014</v>
      </c>
      <c r="D4971" t="s">
        <v>8032</v>
      </c>
      <c r="E4971" s="1">
        <v>45252</v>
      </c>
      <c r="F4971">
        <v>641.25</v>
      </c>
      <c r="G4971">
        <v>72</v>
      </c>
      <c r="H4971" t="s">
        <v>6</v>
      </c>
      <c r="I4971" t="str">
        <f>_xlfn.XLOOKUP(shipments[[#This Row],[SPID]],people[SPID],people[Sales_person],"NA",0)</f>
        <v>Kelci Walkden</v>
      </c>
      <c r="J4971">
        <f>YEAR(shipments[[#This Row],[Shipdate]])</f>
        <v>2023</v>
      </c>
      <c r="K4971">
        <f>MONTH(shipments[[#This Row],[Shipdate]])</f>
        <v>11</v>
      </c>
      <c r="L4971" t="str">
        <f>TEXT(shipments[[#This Row],[Shipdate]],"mmmm")</f>
        <v>November</v>
      </c>
      <c r="M4971">
        <f>_xlfn.XLOOKUP(shipments[[#This Row],[PID]],products[PID],products[Cost_per_box],"NA",0)</f>
        <v>5.72</v>
      </c>
      <c r="N4971">
        <f>shipments[[#This Row],[Boxes]]*shipments[[#This Row],[Cost Per Box]]</f>
        <v>411.84</v>
      </c>
      <c r="O4971">
        <f>shipments[[#This Row],[Sales Amount]]-shipments[[#This Row],[Total Cost]]</f>
        <v>229.41000000000003</v>
      </c>
      <c r="P4971" s="9">
        <f>shipments[[#This Row],[Profit]]/shipments[[#This Row],[Sales Amount]]</f>
        <v>0.35775438596491232</v>
      </c>
    </row>
    <row r="4972" spans="1:16" x14ac:dyDescent="1">
      <c r="A4972" t="s">
        <v>5019</v>
      </c>
      <c r="B4972" t="s">
        <v>8054</v>
      </c>
      <c r="C4972" t="s">
        <v>8014</v>
      </c>
      <c r="D4972" t="s">
        <v>8033</v>
      </c>
      <c r="E4972" s="1">
        <v>44936</v>
      </c>
      <c r="F4972">
        <v>54</v>
      </c>
      <c r="G4972">
        <v>7</v>
      </c>
      <c r="H4972" t="s">
        <v>6</v>
      </c>
      <c r="I4972" t="str">
        <f>_xlfn.XLOOKUP(shipments[[#This Row],[SPID]],people[SPID],people[Sales_person],"NA",0)</f>
        <v>Kelci Walkden</v>
      </c>
      <c r="J4972">
        <f>YEAR(shipments[[#This Row],[Shipdate]])</f>
        <v>2023</v>
      </c>
      <c r="K4972">
        <f>MONTH(shipments[[#This Row],[Shipdate]])</f>
        <v>1</v>
      </c>
      <c r="L4972" t="str">
        <f>TEXT(shipments[[#This Row],[Shipdate]],"mmmm")</f>
        <v>January</v>
      </c>
      <c r="M4972">
        <f>_xlfn.XLOOKUP(shipments[[#This Row],[PID]],products[PID],products[Cost_per_box],"NA",0)</f>
        <v>5.72</v>
      </c>
      <c r="N4972">
        <f>shipments[[#This Row],[Boxes]]*shipments[[#This Row],[Cost Per Box]]</f>
        <v>40.04</v>
      </c>
      <c r="O4972">
        <f>shipments[[#This Row],[Sales Amount]]-shipments[[#This Row],[Total Cost]]</f>
        <v>13.96</v>
      </c>
      <c r="P4972" s="9">
        <f>shipments[[#This Row],[Profit]]/shipments[[#This Row],[Sales Amount]]</f>
        <v>0.25851851851851854</v>
      </c>
    </row>
    <row r="4973" spans="1:16" x14ac:dyDescent="1">
      <c r="A4973" t="s">
        <v>5020</v>
      </c>
      <c r="B4973" t="s">
        <v>8054</v>
      </c>
      <c r="C4973" t="s">
        <v>8014</v>
      </c>
      <c r="D4973" t="s">
        <v>8032</v>
      </c>
      <c r="E4973" s="1">
        <v>45252</v>
      </c>
      <c r="F4973">
        <v>8651.25</v>
      </c>
      <c r="G4973">
        <v>1442</v>
      </c>
      <c r="H4973" t="s">
        <v>6</v>
      </c>
      <c r="I4973" t="str">
        <f>_xlfn.XLOOKUP(shipments[[#This Row],[SPID]],people[SPID],people[Sales_person],"NA",0)</f>
        <v>Kelci Walkden</v>
      </c>
      <c r="J4973">
        <f>YEAR(shipments[[#This Row],[Shipdate]])</f>
        <v>2023</v>
      </c>
      <c r="K4973">
        <f>MONTH(shipments[[#This Row],[Shipdate]])</f>
        <v>11</v>
      </c>
      <c r="L4973" t="str">
        <f>TEXT(shipments[[#This Row],[Shipdate]],"mmmm")</f>
        <v>November</v>
      </c>
      <c r="M4973">
        <f>_xlfn.XLOOKUP(shipments[[#This Row],[PID]],products[PID],products[Cost_per_box],"NA",0)</f>
        <v>5.72</v>
      </c>
      <c r="N4973">
        <f>shipments[[#This Row],[Boxes]]*shipments[[#This Row],[Cost Per Box]]</f>
        <v>8248.24</v>
      </c>
      <c r="O4973">
        <f>shipments[[#This Row],[Sales Amount]]-shipments[[#This Row],[Total Cost]]</f>
        <v>403.01000000000022</v>
      </c>
      <c r="P4973" s="9">
        <f>shipments[[#This Row],[Profit]]/shipments[[#This Row],[Sales Amount]]</f>
        <v>4.6584019650339571E-2</v>
      </c>
    </row>
    <row r="4974" spans="1:16" x14ac:dyDescent="1">
      <c r="A4974" t="s">
        <v>5021</v>
      </c>
      <c r="B4974" t="s">
        <v>8054</v>
      </c>
      <c r="C4974" t="s">
        <v>8015</v>
      </c>
      <c r="D4974" t="s">
        <v>8032</v>
      </c>
      <c r="E4974" s="1">
        <v>45272</v>
      </c>
      <c r="F4974">
        <v>4151.25</v>
      </c>
      <c r="G4974">
        <v>160</v>
      </c>
      <c r="H4974" t="s">
        <v>6</v>
      </c>
      <c r="I4974" t="str">
        <f>_xlfn.XLOOKUP(shipments[[#This Row],[SPID]],people[SPID],people[Sales_person],"NA",0)</f>
        <v>Kelci Walkden</v>
      </c>
      <c r="J4974">
        <f>YEAR(shipments[[#This Row],[Shipdate]])</f>
        <v>2023</v>
      </c>
      <c r="K4974">
        <f>MONTH(shipments[[#This Row],[Shipdate]])</f>
        <v>12</v>
      </c>
      <c r="L4974" t="str">
        <f>TEXT(shipments[[#This Row],[Shipdate]],"mmmm")</f>
        <v>December</v>
      </c>
      <c r="M4974">
        <f>_xlfn.XLOOKUP(shipments[[#This Row],[PID]],products[PID],products[Cost_per_box],"NA",0)</f>
        <v>6.31</v>
      </c>
      <c r="N4974">
        <f>shipments[[#This Row],[Boxes]]*shipments[[#This Row],[Cost Per Box]]</f>
        <v>1009.5999999999999</v>
      </c>
      <c r="O4974">
        <f>shipments[[#This Row],[Sales Amount]]-shipments[[#This Row],[Total Cost]]</f>
        <v>3141.65</v>
      </c>
      <c r="P4974" s="9">
        <f>shipments[[#This Row],[Profit]]/shipments[[#This Row],[Sales Amount]]</f>
        <v>0.75679614573923515</v>
      </c>
    </row>
    <row r="4975" spans="1:16" x14ac:dyDescent="1">
      <c r="A4975" t="s">
        <v>5022</v>
      </c>
      <c r="B4975" t="s">
        <v>8054</v>
      </c>
      <c r="C4975" t="s">
        <v>8016</v>
      </c>
      <c r="D4975" t="s">
        <v>8032</v>
      </c>
      <c r="E4975" s="1">
        <v>45530</v>
      </c>
      <c r="F4975">
        <v>4752</v>
      </c>
      <c r="G4975">
        <v>183</v>
      </c>
      <c r="H4975" t="s">
        <v>39</v>
      </c>
      <c r="I4975" t="str">
        <f>_xlfn.XLOOKUP(shipments[[#This Row],[SPID]],people[SPID],people[Sales_person],"NA",0)</f>
        <v>Kelci Walkden</v>
      </c>
      <c r="J4975">
        <f>YEAR(shipments[[#This Row],[Shipdate]])</f>
        <v>2024</v>
      </c>
      <c r="K4975">
        <f>MONTH(shipments[[#This Row],[Shipdate]])</f>
        <v>8</v>
      </c>
      <c r="L4975" t="str">
        <f>TEXT(shipments[[#This Row],[Shipdate]],"mmmm")</f>
        <v>August</v>
      </c>
      <c r="M4975">
        <f>_xlfn.XLOOKUP(shipments[[#This Row],[PID]],products[PID],products[Cost_per_box],"NA",0)</f>
        <v>9.94</v>
      </c>
      <c r="N4975">
        <f>shipments[[#This Row],[Boxes]]*shipments[[#This Row],[Cost Per Box]]</f>
        <v>1819.02</v>
      </c>
      <c r="O4975">
        <f>shipments[[#This Row],[Sales Amount]]-shipments[[#This Row],[Total Cost]]</f>
        <v>2932.98</v>
      </c>
      <c r="P4975" s="9">
        <f>shipments[[#This Row],[Profit]]/shipments[[#This Row],[Sales Amount]]</f>
        <v>0.61720959595959601</v>
      </c>
    </row>
    <row r="4976" spans="1:16" x14ac:dyDescent="1">
      <c r="A4976" t="s">
        <v>5023</v>
      </c>
      <c r="B4976" t="s">
        <v>8054</v>
      </c>
      <c r="C4976" t="s">
        <v>8016</v>
      </c>
      <c r="D4976" t="s">
        <v>8037</v>
      </c>
      <c r="E4976" s="1">
        <v>44932</v>
      </c>
      <c r="F4976">
        <v>4947.75</v>
      </c>
      <c r="G4976">
        <v>184</v>
      </c>
      <c r="H4976" t="s">
        <v>6</v>
      </c>
      <c r="I4976" t="str">
        <f>_xlfn.XLOOKUP(shipments[[#This Row],[SPID]],people[SPID],people[Sales_person],"NA",0)</f>
        <v>Kelci Walkden</v>
      </c>
      <c r="J4976">
        <f>YEAR(shipments[[#This Row],[Shipdate]])</f>
        <v>2023</v>
      </c>
      <c r="K4976">
        <f>MONTH(shipments[[#This Row],[Shipdate]])</f>
        <v>1</v>
      </c>
      <c r="L4976" t="str">
        <f>TEXT(shipments[[#This Row],[Shipdate]],"mmmm")</f>
        <v>January</v>
      </c>
      <c r="M4976">
        <f>_xlfn.XLOOKUP(shipments[[#This Row],[PID]],products[PID],products[Cost_per_box],"NA",0)</f>
        <v>9.94</v>
      </c>
      <c r="N4976">
        <f>shipments[[#This Row],[Boxes]]*shipments[[#This Row],[Cost Per Box]]</f>
        <v>1828.9599999999998</v>
      </c>
      <c r="O4976">
        <f>shipments[[#This Row],[Sales Amount]]-shipments[[#This Row],[Total Cost]]</f>
        <v>3118.79</v>
      </c>
      <c r="P4976" s="9">
        <f>shipments[[#This Row],[Profit]]/shipments[[#This Row],[Sales Amount]]</f>
        <v>0.63034510636147745</v>
      </c>
    </row>
    <row r="4977" spans="1:16" x14ac:dyDescent="1">
      <c r="A4977" t="s">
        <v>5024</v>
      </c>
      <c r="B4977" t="s">
        <v>8054</v>
      </c>
      <c r="C4977" t="s">
        <v>8016</v>
      </c>
      <c r="D4977" t="s">
        <v>8032</v>
      </c>
      <c r="E4977" s="1">
        <v>44956</v>
      </c>
      <c r="F4977">
        <v>5593.5</v>
      </c>
      <c r="G4977">
        <v>208</v>
      </c>
      <c r="H4977" t="s">
        <v>6</v>
      </c>
      <c r="I4977" t="str">
        <f>_xlfn.XLOOKUP(shipments[[#This Row],[SPID]],people[SPID],people[Sales_person],"NA",0)</f>
        <v>Kelci Walkden</v>
      </c>
      <c r="J4977">
        <f>YEAR(shipments[[#This Row],[Shipdate]])</f>
        <v>2023</v>
      </c>
      <c r="K4977">
        <f>MONTH(shipments[[#This Row],[Shipdate]])</f>
        <v>1</v>
      </c>
      <c r="L4977" t="str">
        <f>TEXT(shipments[[#This Row],[Shipdate]],"mmmm")</f>
        <v>January</v>
      </c>
      <c r="M4977">
        <f>_xlfn.XLOOKUP(shipments[[#This Row],[PID]],products[PID],products[Cost_per_box],"NA",0)</f>
        <v>9.94</v>
      </c>
      <c r="N4977">
        <f>shipments[[#This Row],[Boxes]]*shipments[[#This Row],[Cost Per Box]]</f>
        <v>2067.52</v>
      </c>
      <c r="O4977">
        <f>shipments[[#This Row],[Sales Amount]]-shipments[[#This Row],[Total Cost]]</f>
        <v>3525.98</v>
      </c>
      <c r="P4977" s="9">
        <f>shipments[[#This Row],[Profit]]/shipments[[#This Row],[Sales Amount]]</f>
        <v>0.63037096630016987</v>
      </c>
    </row>
    <row r="4978" spans="1:16" x14ac:dyDescent="1">
      <c r="A4978" t="s">
        <v>5025</v>
      </c>
      <c r="B4978" t="s">
        <v>8054</v>
      </c>
      <c r="C4978" t="s">
        <v>8016</v>
      </c>
      <c r="D4978" t="s">
        <v>8033</v>
      </c>
      <c r="E4978" s="1">
        <v>45104</v>
      </c>
      <c r="F4978">
        <v>5474.25</v>
      </c>
      <c r="G4978">
        <v>211</v>
      </c>
      <c r="H4978" t="s">
        <v>6</v>
      </c>
      <c r="I4978" t="str">
        <f>_xlfn.XLOOKUP(shipments[[#This Row],[SPID]],people[SPID],people[Sales_person],"NA",0)</f>
        <v>Kelci Walkden</v>
      </c>
      <c r="J4978">
        <f>YEAR(shipments[[#This Row],[Shipdate]])</f>
        <v>2023</v>
      </c>
      <c r="K4978">
        <f>MONTH(shipments[[#This Row],[Shipdate]])</f>
        <v>6</v>
      </c>
      <c r="L4978" t="str">
        <f>TEXT(shipments[[#This Row],[Shipdate]],"mmmm")</f>
        <v>June</v>
      </c>
      <c r="M4978">
        <f>_xlfn.XLOOKUP(shipments[[#This Row],[PID]],products[PID],products[Cost_per_box],"NA",0)</f>
        <v>9.94</v>
      </c>
      <c r="N4978">
        <f>shipments[[#This Row],[Boxes]]*shipments[[#This Row],[Cost Per Box]]</f>
        <v>2097.3399999999997</v>
      </c>
      <c r="O4978">
        <f>shipments[[#This Row],[Sales Amount]]-shipments[[#This Row],[Total Cost]]</f>
        <v>3376.9100000000003</v>
      </c>
      <c r="P4978" s="9">
        <f>shipments[[#This Row],[Profit]]/shipments[[#This Row],[Sales Amount]]</f>
        <v>0.61687171758688408</v>
      </c>
    </row>
    <row r="4979" spans="1:16" x14ac:dyDescent="1">
      <c r="A4979" t="s">
        <v>5026</v>
      </c>
      <c r="B4979" t="s">
        <v>8054</v>
      </c>
      <c r="C4979" t="s">
        <v>8016</v>
      </c>
      <c r="D4979" t="s">
        <v>8033</v>
      </c>
      <c r="E4979" s="1">
        <v>45302</v>
      </c>
      <c r="F4979">
        <v>5231.25</v>
      </c>
      <c r="G4979">
        <v>202</v>
      </c>
      <c r="H4979" t="s">
        <v>39</v>
      </c>
      <c r="I4979" t="str">
        <f>_xlfn.XLOOKUP(shipments[[#This Row],[SPID]],people[SPID],people[Sales_person],"NA",0)</f>
        <v>Kelci Walkden</v>
      </c>
      <c r="J4979">
        <f>YEAR(shipments[[#This Row],[Shipdate]])</f>
        <v>2024</v>
      </c>
      <c r="K4979">
        <f>MONTH(shipments[[#This Row],[Shipdate]])</f>
        <v>1</v>
      </c>
      <c r="L4979" t="str">
        <f>TEXT(shipments[[#This Row],[Shipdate]],"mmmm")</f>
        <v>January</v>
      </c>
      <c r="M4979">
        <f>_xlfn.XLOOKUP(shipments[[#This Row],[PID]],products[PID],products[Cost_per_box],"NA",0)</f>
        <v>9.94</v>
      </c>
      <c r="N4979">
        <f>shipments[[#This Row],[Boxes]]*shipments[[#This Row],[Cost Per Box]]</f>
        <v>2007.8799999999999</v>
      </c>
      <c r="O4979">
        <f>shipments[[#This Row],[Sales Amount]]-shipments[[#This Row],[Total Cost]]</f>
        <v>3223.37</v>
      </c>
      <c r="P4979" s="9">
        <f>shipments[[#This Row],[Profit]]/shipments[[#This Row],[Sales Amount]]</f>
        <v>0.61617586618876941</v>
      </c>
    </row>
    <row r="4980" spans="1:16" x14ac:dyDescent="1">
      <c r="A4980" t="s">
        <v>5027</v>
      </c>
      <c r="B4980" t="s">
        <v>8054</v>
      </c>
      <c r="C4980" t="s">
        <v>8016</v>
      </c>
      <c r="D4980" t="s">
        <v>8036</v>
      </c>
      <c r="E4980" s="1">
        <v>44963</v>
      </c>
      <c r="F4980">
        <v>5769</v>
      </c>
      <c r="G4980">
        <v>231</v>
      </c>
      <c r="H4980" t="s">
        <v>6</v>
      </c>
      <c r="I4980" t="str">
        <f>_xlfn.XLOOKUP(shipments[[#This Row],[SPID]],people[SPID],people[Sales_person],"NA",0)</f>
        <v>Kelci Walkden</v>
      </c>
      <c r="J4980">
        <f>YEAR(shipments[[#This Row],[Shipdate]])</f>
        <v>2023</v>
      </c>
      <c r="K4980">
        <f>MONTH(shipments[[#This Row],[Shipdate]])</f>
        <v>2</v>
      </c>
      <c r="L4980" t="str">
        <f>TEXT(shipments[[#This Row],[Shipdate]],"mmmm")</f>
        <v>February</v>
      </c>
      <c r="M4980">
        <f>_xlfn.XLOOKUP(shipments[[#This Row],[PID]],products[PID],products[Cost_per_box],"NA",0)</f>
        <v>9.94</v>
      </c>
      <c r="N4980">
        <f>shipments[[#This Row],[Boxes]]*shipments[[#This Row],[Cost Per Box]]</f>
        <v>2296.14</v>
      </c>
      <c r="O4980">
        <f>shipments[[#This Row],[Sales Amount]]-shipments[[#This Row],[Total Cost]]</f>
        <v>3472.86</v>
      </c>
      <c r="P4980" s="9">
        <f>shipments[[#This Row],[Profit]]/shipments[[#This Row],[Sales Amount]]</f>
        <v>0.60198647945917838</v>
      </c>
    </row>
    <row r="4981" spans="1:16" x14ac:dyDescent="1">
      <c r="A4981" t="s">
        <v>5028</v>
      </c>
      <c r="B4981" t="s">
        <v>8054</v>
      </c>
      <c r="C4981" t="s">
        <v>8017</v>
      </c>
      <c r="D4981" t="s">
        <v>8035</v>
      </c>
      <c r="E4981" s="1">
        <v>45348</v>
      </c>
      <c r="F4981">
        <v>623.25</v>
      </c>
      <c r="G4981">
        <v>32</v>
      </c>
      <c r="H4981" t="s">
        <v>6</v>
      </c>
      <c r="I4981" t="str">
        <f>_xlfn.XLOOKUP(shipments[[#This Row],[SPID]],people[SPID],people[Sales_person],"NA",0)</f>
        <v>Kelci Walkden</v>
      </c>
      <c r="J4981">
        <f>YEAR(shipments[[#This Row],[Shipdate]])</f>
        <v>2024</v>
      </c>
      <c r="K4981">
        <f>MONTH(shipments[[#This Row],[Shipdate]])</f>
        <v>2</v>
      </c>
      <c r="L4981" t="str">
        <f>TEXT(shipments[[#This Row],[Shipdate]],"mmmm")</f>
        <v>February</v>
      </c>
      <c r="M4981">
        <f>_xlfn.XLOOKUP(shipments[[#This Row],[PID]],products[PID],products[Cost_per_box],"NA",0)</f>
        <v>7.73</v>
      </c>
      <c r="N4981">
        <f>shipments[[#This Row],[Boxes]]*shipments[[#This Row],[Cost Per Box]]</f>
        <v>247.36</v>
      </c>
      <c r="O4981">
        <f>shipments[[#This Row],[Sales Amount]]-shipments[[#This Row],[Total Cost]]</f>
        <v>375.89</v>
      </c>
      <c r="P4981" s="9">
        <f>shipments[[#This Row],[Profit]]/shipments[[#This Row],[Sales Amount]]</f>
        <v>0.60311271560369029</v>
      </c>
    </row>
    <row r="4982" spans="1:16" x14ac:dyDescent="1">
      <c r="A4982" t="s">
        <v>5029</v>
      </c>
      <c r="B4982" t="s">
        <v>8054</v>
      </c>
      <c r="C4982" t="s">
        <v>8017</v>
      </c>
      <c r="D4982" t="s">
        <v>8033</v>
      </c>
      <c r="E4982" s="1">
        <v>44956</v>
      </c>
      <c r="F4982">
        <v>2859.75</v>
      </c>
      <c r="G4982">
        <v>143</v>
      </c>
      <c r="H4982" t="s">
        <v>6</v>
      </c>
      <c r="I4982" t="str">
        <f>_xlfn.XLOOKUP(shipments[[#This Row],[SPID]],people[SPID],people[Sales_person],"NA",0)</f>
        <v>Kelci Walkden</v>
      </c>
      <c r="J4982">
        <f>YEAR(shipments[[#This Row],[Shipdate]])</f>
        <v>2023</v>
      </c>
      <c r="K4982">
        <f>MONTH(shipments[[#This Row],[Shipdate]])</f>
        <v>1</v>
      </c>
      <c r="L4982" t="str">
        <f>TEXT(shipments[[#This Row],[Shipdate]],"mmmm")</f>
        <v>January</v>
      </c>
      <c r="M4982">
        <f>_xlfn.XLOOKUP(shipments[[#This Row],[PID]],products[PID],products[Cost_per_box],"NA",0)</f>
        <v>7.73</v>
      </c>
      <c r="N4982">
        <f>shipments[[#This Row],[Boxes]]*shipments[[#This Row],[Cost Per Box]]</f>
        <v>1105.3900000000001</v>
      </c>
      <c r="O4982">
        <f>shipments[[#This Row],[Sales Amount]]-shipments[[#This Row],[Total Cost]]</f>
        <v>1754.36</v>
      </c>
      <c r="P4982" s="9">
        <f>shipments[[#This Row],[Profit]]/shipments[[#This Row],[Sales Amount]]</f>
        <v>0.61346621208147567</v>
      </c>
    </row>
    <row r="4983" spans="1:16" x14ac:dyDescent="1">
      <c r="A4983" t="s">
        <v>5030</v>
      </c>
      <c r="B4983" t="s">
        <v>8054</v>
      </c>
      <c r="C4983" t="s">
        <v>8017</v>
      </c>
      <c r="D4983" t="s">
        <v>8032</v>
      </c>
      <c r="E4983" s="1">
        <v>45525</v>
      </c>
      <c r="F4983">
        <v>8115.75</v>
      </c>
      <c r="G4983">
        <v>406</v>
      </c>
      <c r="H4983" t="s">
        <v>17</v>
      </c>
      <c r="I4983" t="str">
        <f>_xlfn.XLOOKUP(shipments[[#This Row],[SPID]],people[SPID],people[Sales_person],"NA",0)</f>
        <v>Kelci Walkden</v>
      </c>
      <c r="J4983">
        <f>YEAR(shipments[[#This Row],[Shipdate]])</f>
        <v>2024</v>
      </c>
      <c r="K4983">
        <f>MONTH(shipments[[#This Row],[Shipdate]])</f>
        <v>8</v>
      </c>
      <c r="L4983" t="str">
        <f>TEXT(shipments[[#This Row],[Shipdate]],"mmmm")</f>
        <v>August</v>
      </c>
      <c r="M4983">
        <f>_xlfn.XLOOKUP(shipments[[#This Row],[PID]],products[PID],products[Cost_per_box],"NA",0)</f>
        <v>7.73</v>
      </c>
      <c r="N4983">
        <f>shipments[[#This Row],[Boxes]]*shipments[[#This Row],[Cost Per Box]]</f>
        <v>3138.38</v>
      </c>
      <c r="O4983">
        <f>shipments[[#This Row],[Sales Amount]]-shipments[[#This Row],[Total Cost]]</f>
        <v>4977.37</v>
      </c>
      <c r="P4983" s="9">
        <f>shipments[[#This Row],[Profit]]/shipments[[#This Row],[Sales Amount]]</f>
        <v>0.61329760034500813</v>
      </c>
    </row>
    <row r="4984" spans="1:16" x14ac:dyDescent="1">
      <c r="A4984" t="s">
        <v>5031</v>
      </c>
      <c r="B4984" t="s">
        <v>8054</v>
      </c>
      <c r="C4984" t="s">
        <v>8017</v>
      </c>
      <c r="D4984" t="s">
        <v>8037</v>
      </c>
      <c r="E4984" s="1">
        <v>45131</v>
      </c>
      <c r="F4984">
        <v>10764</v>
      </c>
      <c r="G4984">
        <v>490</v>
      </c>
      <c r="H4984" t="s">
        <v>6</v>
      </c>
      <c r="I4984" t="str">
        <f>_xlfn.XLOOKUP(shipments[[#This Row],[SPID]],people[SPID],people[Sales_person],"NA",0)</f>
        <v>Kelci Walkden</v>
      </c>
      <c r="J4984">
        <f>YEAR(shipments[[#This Row],[Shipdate]])</f>
        <v>2023</v>
      </c>
      <c r="K4984">
        <f>MONTH(shipments[[#This Row],[Shipdate]])</f>
        <v>7</v>
      </c>
      <c r="L4984" t="str">
        <f>TEXT(shipments[[#This Row],[Shipdate]],"mmmm")</f>
        <v>July</v>
      </c>
      <c r="M4984">
        <f>_xlfn.XLOOKUP(shipments[[#This Row],[PID]],products[PID],products[Cost_per_box],"NA",0)</f>
        <v>7.73</v>
      </c>
      <c r="N4984">
        <f>shipments[[#This Row],[Boxes]]*shipments[[#This Row],[Cost Per Box]]</f>
        <v>3787.7000000000003</v>
      </c>
      <c r="O4984">
        <f>shipments[[#This Row],[Sales Amount]]-shipments[[#This Row],[Total Cost]]</f>
        <v>6976.2999999999993</v>
      </c>
      <c r="P4984" s="9">
        <f>shipments[[#This Row],[Profit]]/shipments[[#This Row],[Sales Amount]]</f>
        <v>0.64811408398364911</v>
      </c>
    </row>
    <row r="4985" spans="1:16" x14ac:dyDescent="1">
      <c r="A4985" t="s">
        <v>5032</v>
      </c>
      <c r="B4985" t="s">
        <v>8054</v>
      </c>
      <c r="C4985" t="s">
        <v>8018</v>
      </c>
      <c r="D4985" t="s">
        <v>8033</v>
      </c>
      <c r="E4985" s="1">
        <v>45488</v>
      </c>
      <c r="F4985">
        <v>10143</v>
      </c>
      <c r="G4985">
        <v>462</v>
      </c>
      <c r="H4985" t="s">
        <v>17</v>
      </c>
      <c r="I4985" t="str">
        <f>_xlfn.XLOOKUP(shipments[[#This Row],[SPID]],people[SPID],people[Sales_person],"NA",0)</f>
        <v>Kelci Walkden</v>
      </c>
      <c r="J4985">
        <f>YEAR(shipments[[#This Row],[Shipdate]])</f>
        <v>2024</v>
      </c>
      <c r="K4985">
        <f>MONTH(shipments[[#This Row],[Shipdate]])</f>
        <v>7</v>
      </c>
      <c r="L4985" t="str">
        <f>TEXT(shipments[[#This Row],[Shipdate]],"mmmm")</f>
        <v>July</v>
      </c>
      <c r="M4985">
        <f>_xlfn.XLOOKUP(shipments[[#This Row],[PID]],products[PID],products[Cost_per_box],"NA",0)</f>
        <v>3.68</v>
      </c>
      <c r="N4985">
        <f>shipments[[#This Row],[Boxes]]*shipments[[#This Row],[Cost Per Box]]</f>
        <v>1700.16</v>
      </c>
      <c r="O4985">
        <f>shipments[[#This Row],[Sales Amount]]-shipments[[#This Row],[Total Cost]]</f>
        <v>8442.84</v>
      </c>
      <c r="P4985" s="9">
        <f>shipments[[#This Row],[Profit]]/shipments[[#This Row],[Sales Amount]]</f>
        <v>0.83238095238095244</v>
      </c>
    </row>
    <row r="4986" spans="1:16" x14ac:dyDescent="1">
      <c r="A4986" t="s">
        <v>5033</v>
      </c>
      <c r="B4986" t="s">
        <v>8054</v>
      </c>
      <c r="C4986" t="s">
        <v>8018</v>
      </c>
      <c r="D4986" t="s">
        <v>8037</v>
      </c>
      <c r="E4986" s="1">
        <v>45436</v>
      </c>
      <c r="F4986">
        <v>5152.5</v>
      </c>
      <c r="G4986">
        <v>225</v>
      </c>
      <c r="H4986" t="s">
        <v>6</v>
      </c>
      <c r="I4986" t="str">
        <f>_xlfn.XLOOKUP(shipments[[#This Row],[SPID]],people[SPID],people[Sales_person],"NA",0)</f>
        <v>Kelci Walkden</v>
      </c>
      <c r="J4986">
        <f>YEAR(shipments[[#This Row],[Shipdate]])</f>
        <v>2024</v>
      </c>
      <c r="K4986">
        <f>MONTH(shipments[[#This Row],[Shipdate]])</f>
        <v>5</v>
      </c>
      <c r="L4986" t="str">
        <f>TEXT(shipments[[#This Row],[Shipdate]],"mmmm")</f>
        <v>May</v>
      </c>
      <c r="M4986">
        <f>_xlfn.XLOOKUP(shipments[[#This Row],[PID]],products[PID],products[Cost_per_box],"NA",0)</f>
        <v>3.68</v>
      </c>
      <c r="N4986">
        <f>shipments[[#This Row],[Boxes]]*shipments[[#This Row],[Cost Per Box]]</f>
        <v>828</v>
      </c>
      <c r="O4986">
        <f>shipments[[#This Row],[Sales Amount]]-shipments[[#This Row],[Total Cost]]</f>
        <v>4324.5</v>
      </c>
      <c r="P4986" s="9">
        <f>shipments[[#This Row],[Profit]]/shipments[[#This Row],[Sales Amount]]</f>
        <v>0.83930131004366815</v>
      </c>
    </row>
    <row r="4987" spans="1:16" x14ac:dyDescent="1">
      <c r="A4987" t="s">
        <v>5034</v>
      </c>
      <c r="B4987" t="s">
        <v>8054</v>
      </c>
      <c r="C4987" t="s">
        <v>8019</v>
      </c>
      <c r="D4987" t="s">
        <v>8032</v>
      </c>
      <c r="E4987" s="1">
        <v>45399</v>
      </c>
      <c r="F4987">
        <v>1604.25</v>
      </c>
      <c r="G4987">
        <v>134</v>
      </c>
      <c r="H4987" t="s">
        <v>6</v>
      </c>
      <c r="I4987" t="str">
        <f>_xlfn.XLOOKUP(shipments[[#This Row],[SPID]],people[SPID],people[Sales_person],"NA",0)</f>
        <v>Kelci Walkden</v>
      </c>
      <c r="J4987">
        <f>YEAR(shipments[[#This Row],[Shipdate]])</f>
        <v>2024</v>
      </c>
      <c r="K4987">
        <f>MONTH(shipments[[#This Row],[Shipdate]])</f>
        <v>4</v>
      </c>
      <c r="L4987" t="str">
        <f>TEXT(shipments[[#This Row],[Shipdate]],"mmmm")</f>
        <v>April</v>
      </c>
      <c r="M4987">
        <f>_xlfn.XLOOKUP(shipments[[#This Row],[PID]],products[PID],products[Cost_per_box],"NA",0)</f>
        <v>8.2200000000000006</v>
      </c>
      <c r="N4987">
        <f>shipments[[#This Row],[Boxes]]*shipments[[#This Row],[Cost Per Box]]</f>
        <v>1101.48</v>
      </c>
      <c r="O4987">
        <f>shipments[[#This Row],[Sales Amount]]-shipments[[#This Row],[Total Cost]]</f>
        <v>502.77</v>
      </c>
      <c r="P4987" s="9">
        <f>shipments[[#This Row],[Profit]]/shipments[[#This Row],[Sales Amount]]</f>
        <v>0.31339878447872838</v>
      </c>
    </row>
    <row r="4988" spans="1:16" x14ac:dyDescent="1">
      <c r="A4988" t="s">
        <v>5035</v>
      </c>
      <c r="B4988" t="s">
        <v>8054</v>
      </c>
      <c r="C4988" t="s">
        <v>8019</v>
      </c>
      <c r="D4988" t="s">
        <v>8033</v>
      </c>
      <c r="E4988" s="1">
        <v>45414</v>
      </c>
      <c r="F4988">
        <v>7132.5</v>
      </c>
      <c r="G4988">
        <v>476</v>
      </c>
      <c r="H4988" t="s">
        <v>6</v>
      </c>
      <c r="I4988" t="str">
        <f>_xlfn.XLOOKUP(shipments[[#This Row],[SPID]],people[SPID],people[Sales_person],"NA",0)</f>
        <v>Kelci Walkden</v>
      </c>
      <c r="J4988">
        <f>YEAR(shipments[[#This Row],[Shipdate]])</f>
        <v>2024</v>
      </c>
      <c r="K4988">
        <f>MONTH(shipments[[#This Row],[Shipdate]])</f>
        <v>5</v>
      </c>
      <c r="L4988" t="str">
        <f>TEXT(shipments[[#This Row],[Shipdate]],"mmmm")</f>
        <v>May</v>
      </c>
      <c r="M4988">
        <f>_xlfn.XLOOKUP(shipments[[#This Row],[PID]],products[PID],products[Cost_per_box],"NA",0)</f>
        <v>8.2200000000000006</v>
      </c>
      <c r="N4988">
        <f>shipments[[#This Row],[Boxes]]*shipments[[#This Row],[Cost Per Box]]</f>
        <v>3912.7200000000003</v>
      </c>
      <c r="O4988">
        <f>shipments[[#This Row],[Sales Amount]]-shipments[[#This Row],[Total Cost]]</f>
        <v>3219.7799999999997</v>
      </c>
      <c r="P4988" s="9">
        <f>shipments[[#This Row],[Profit]]/shipments[[#This Row],[Sales Amount]]</f>
        <v>0.45142376445846472</v>
      </c>
    </row>
    <row r="4989" spans="1:16" x14ac:dyDescent="1">
      <c r="A4989" t="s">
        <v>5036</v>
      </c>
      <c r="B4989" t="s">
        <v>8054</v>
      </c>
      <c r="C4989" t="s">
        <v>8019</v>
      </c>
      <c r="D4989" t="s">
        <v>8037</v>
      </c>
      <c r="E4989" s="1">
        <v>45243</v>
      </c>
      <c r="F4989">
        <v>8219.25</v>
      </c>
      <c r="G4989">
        <v>548</v>
      </c>
      <c r="H4989" t="s">
        <v>6</v>
      </c>
      <c r="I4989" t="str">
        <f>_xlfn.XLOOKUP(shipments[[#This Row],[SPID]],people[SPID],people[Sales_person],"NA",0)</f>
        <v>Kelci Walkden</v>
      </c>
      <c r="J4989">
        <f>YEAR(shipments[[#This Row],[Shipdate]])</f>
        <v>2023</v>
      </c>
      <c r="K4989">
        <f>MONTH(shipments[[#This Row],[Shipdate]])</f>
        <v>11</v>
      </c>
      <c r="L4989" t="str">
        <f>TEXT(shipments[[#This Row],[Shipdate]],"mmmm")</f>
        <v>November</v>
      </c>
      <c r="M4989">
        <f>_xlfn.XLOOKUP(shipments[[#This Row],[PID]],products[PID],products[Cost_per_box],"NA",0)</f>
        <v>8.2200000000000006</v>
      </c>
      <c r="N4989">
        <f>shipments[[#This Row],[Boxes]]*shipments[[#This Row],[Cost Per Box]]</f>
        <v>4504.5600000000004</v>
      </c>
      <c r="O4989">
        <f>shipments[[#This Row],[Sales Amount]]-shipments[[#This Row],[Total Cost]]</f>
        <v>3714.6899999999996</v>
      </c>
      <c r="P4989" s="9">
        <f>shipments[[#This Row],[Profit]]/shipments[[#This Row],[Sales Amount]]</f>
        <v>0.45194999543753989</v>
      </c>
    </row>
    <row r="4990" spans="1:16" x14ac:dyDescent="1">
      <c r="A4990" t="s">
        <v>5037</v>
      </c>
      <c r="B4990" t="s">
        <v>8054</v>
      </c>
      <c r="C4990" t="s">
        <v>8019</v>
      </c>
      <c r="D4990" t="s">
        <v>8033</v>
      </c>
      <c r="E4990" s="1">
        <v>45021</v>
      </c>
      <c r="F4990">
        <v>5179.5</v>
      </c>
      <c r="G4990">
        <v>399</v>
      </c>
      <c r="H4990" t="s">
        <v>6</v>
      </c>
      <c r="I4990" t="str">
        <f>_xlfn.XLOOKUP(shipments[[#This Row],[SPID]],people[SPID],people[Sales_person],"NA",0)</f>
        <v>Kelci Walkden</v>
      </c>
      <c r="J4990">
        <f>YEAR(shipments[[#This Row],[Shipdate]])</f>
        <v>2023</v>
      </c>
      <c r="K4990">
        <f>MONTH(shipments[[#This Row],[Shipdate]])</f>
        <v>4</v>
      </c>
      <c r="L4990" t="str">
        <f>TEXT(shipments[[#This Row],[Shipdate]],"mmmm")</f>
        <v>April</v>
      </c>
      <c r="M4990">
        <f>_xlfn.XLOOKUP(shipments[[#This Row],[PID]],products[PID],products[Cost_per_box],"NA",0)</f>
        <v>8.2200000000000006</v>
      </c>
      <c r="N4990">
        <f>shipments[[#This Row],[Boxes]]*shipments[[#This Row],[Cost Per Box]]</f>
        <v>3279.78</v>
      </c>
      <c r="O4990">
        <f>shipments[[#This Row],[Sales Amount]]-shipments[[#This Row],[Total Cost]]</f>
        <v>1899.7199999999998</v>
      </c>
      <c r="P4990" s="9">
        <f>shipments[[#This Row],[Profit]]/shipments[[#This Row],[Sales Amount]]</f>
        <v>0.36677671589921801</v>
      </c>
    </row>
    <row r="4991" spans="1:16" x14ac:dyDescent="1">
      <c r="A4991" t="s">
        <v>5038</v>
      </c>
      <c r="B4991" t="s">
        <v>8054</v>
      </c>
      <c r="C4991" t="s">
        <v>8020</v>
      </c>
      <c r="D4991" t="s">
        <v>8036</v>
      </c>
      <c r="E4991" s="1">
        <v>45532</v>
      </c>
      <c r="F4991">
        <v>5676.75</v>
      </c>
      <c r="G4991">
        <v>316</v>
      </c>
      <c r="H4991" t="s">
        <v>17</v>
      </c>
      <c r="I4991" t="str">
        <f>_xlfn.XLOOKUP(shipments[[#This Row],[SPID]],people[SPID],people[Sales_person],"NA",0)</f>
        <v>Kelci Walkden</v>
      </c>
      <c r="J4991">
        <f>YEAR(shipments[[#This Row],[Shipdate]])</f>
        <v>2024</v>
      </c>
      <c r="K4991">
        <f>MONTH(shipments[[#This Row],[Shipdate]])</f>
        <v>8</v>
      </c>
      <c r="L4991" t="str">
        <f>TEXT(shipments[[#This Row],[Shipdate]],"mmmm")</f>
        <v>August</v>
      </c>
      <c r="M4991">
        <f>_xlfn.XLOOKUP(shipments[[#This Row],[PID]],products[PID],products[Cost_per_box],"NA",0)</f>
        <v>10.23</v>
      </c>
      <c r="N4991">
        <f>shipments[[#This Row],[Boxes]]*shipments[[#This Row],[Cost Per Box]]</f>
        <v>3232.6800000000003</v>
      </c>
      <c r="O4991">
        <f>shipments[[#This Row],[Sales Amount]]-shipments[[#This Row],[Total Cost]]</f>
        <v>2444.0699999999997</v>
      </c>
      <c r="P4991" s="9">
        <f>shipments[[#This Row],[Profit]]/shipments[[#This Row],[Sales Amount]]</f>
        <v>0.43054036200290652</v>
      </c>
    </row>
    <row r="4992" spans="1:16" x14ac:dyDescent="1">
      <c r="A4992" t="s">
        <v>5039</v>
      </c>
      <c r="B4992" t="s">
        <v>8054</v>
      </c>
      <c r="C4992" t="s">
        <v>8021</v>
      </c>
      <c r="D4992" t="s">
        <v>8037</v>
      </c>
      <c r="E4992" s="1">
        <v>45470</v>
      </c>
      <c r="F4992">
        <v>4828.5</v>
      </c>
      <c r="G4992">
        <v>322</v>
      </c>
      <c r="H4992" t="s">
        <v>6</v>
      </c>
      <c r="I4992" t="str">
        <f>_xlfn.XLOOKUP(shipments[[#This Row],[SPID]],people[SPID],people[Sales_person],"NA",0)</f>
        <v>Kelci Walkden</v>
      </c>
      <c r="J4992">
        <f>YEAR(shipments[[#This Row],[Shipdate]])</f>
        <v>2024</v>
      </c>
      <c r="K4992">
        <f>MONTH(shipments[[#This Row],[Shipdate]])</f>
        <v>6</v>
      </c>
      <c r="L4992" t="str">
        <f>TEXT(shipments[[#This Row],[Shipdate]],"mmmm")</f>
        <v>June</v>
      </c>
      <c r="M4992">
        <f>_xlfn.XLOOKUP(shipments[[#This Row],[PID]],products[PID],products[Cost_per_box],"NA",0)</f>
        <v>4.74</v>
      </c>
      <c r="N4992">
        <f>shipments[[#This Row],[Boxes]]*shipments[[#This Row],[Cost Per Box]]</f>
        <v>1526.28</v>
      </c>
      <c r="O4992">
        <f>shipments[[#This Row],[Sales Amount]]-shipments[[#This Row],[Total Cost]]</f>
        <v>3302.2200000000003</v>
      </c>
      <c r="P4992" s="9">
        <f>shipments[[#This Row],[Profit]]/shipments[[#This Row],[Sales Amount]]</f>
        <v>0.68390183286735018</v>
      </c>
    </row>
    <row r="4993" spans="1:16" x14ac:dyDescent="1">
      <c r="A4993" t="s">
        <v>5040</v>
      </c>
      <c r="B4993" t="s">
        <v>8054</v>
      </c>
      <c r="C4993" t="s">
        <v>8021</v>
      </c>
      <c r="D4993" t="s">
        <v>8033</v>
      </c>
      <c r="E4993" s="1">
        <v>45175</v>
      </c>
      <c r="F4993">
        <v>10003.5</v>
      </c>
      <c r="G4993">
        <v>715</v>
      </c>
      <c r="H4993" t="s">
        <v>6</v>
      </c>
      <c r="I4993" t="str">
        <f>_xlfn.XLOOKUP(shipments[[#This Row],[SPID]],people[SPID],people[Sales_person],"NA",0)</f>
        <v>Kelci Walkden</v>
      </c>
      <c r="J4993">
        <f>YEAR(shipments[[#This Row],[Shipdate]])</f>
        <v>2023</v>
      </c>
      <c r="K4993">
        <f>MONTH(shipments[[#This Row],[Shipdate]])</f>
        <v>9</v>
      </c>
      <c r="L4993" t="str">
        <f>TEXT(shipments[[#This Row],[Shipdate]],"mmmm")</f>
        <v>September</v>
      </c>
      <c r="M4993">
        <f>_xlfn.XLOOKUP(shipments[[#This Row],[PID]],products[PID],products[Cost_per_box],"NA",0)</f>
        <v>4.74</v>
      </c>
      <c r="N4993">
        <f>shipments[[#This Row],[Boxes]]*shipments[[#This Row],[Cost Per Box]]</f>
        <v>3389.1000000000004</v>
      </c>
      <c r="O4993">
        <f>shipments[[#This Row],[Sales Amount]]-shipments[[#This Row],[Total Cost]]</f>
        <v>6614.4</v>
      </c>
      <c r="P4993" s="9">
        <f>shipments[[#This Row],[Profit]]/shipments[[#This Row],[Sales Amount]]</f>
        <v>0.66120857699805069</v>
      </c>
    </row>
    <row r="4994" spans="1:16" x14ac:dyDescent="1">
      <c r="A4994" t="s">
        <v>5041</v>
      </c>
      <c r="B4994" t="s">
        <v>8054</v>
      </c>
      <c r="C4994" t="s">
        <v>8021</v>
      </c>
      <c r="D4994" t="s">
        <v>8036</v>
      </c>
      <c r="E4994" s="1">
        <v>45322</v>
      </c>
      <c r="F4994">
        <v>10878.75</v>
      </c>
      <c r="G4994">
        <v>640</v>
      </c>
      <c r="H4994" t="s">
        <v>6</v>
      </c>
      <c r="I4994" t="str">
        <f>_xlfn.XLOOKUP(shipments[[#This Row],[SPID]],people[SPID],people[Sales_person],"NA",0)</f>
        <v>Kelci Walkden</v>
      </c>
      <c r="J4994">
        <f>YEAR(shipments[[#This Row],[Shipdate]])</f>
        <v>2024</v>
      </c>
      <c r="K4994">
        <f>MONTH(shipments[[#This Row],[Shipdate]])</f>
        <v>1</v>
      </c>
      <c r="L4994" t="str">
        <f>TEXT(shipments[[#This Row],[Shipdate]],"mmmm")</f>
        <v>January</v>
      </c>
      <c r="M4994">
        <f>_xlfn.XLOOKUP(shipments[[#This Row],[PID]],products[PID],products[Cost_per_box],"NA",0)</f>
        <v>4.74</v>
      </c>
      <c r="N4994">
        <f>shipments[[#This Row],[Boxes]]*shipments[[#This Row],[Cost Per Box]]</f>
        <v>3033.6000000000004</v>
      </c>
      <c r="O4994">
        <f>shipments[[#This Row],[Sales Amount]]-shipments[[#This Row],[Total Cost]]</f>
        <v>7845.15</v>
      </c>
      <c r="P4994" s="9">
        <f>shipments[[#This Row],[Profit]]/shipments[[#This Row],[Sales Amount]]</f>
        <v>0.72114443295415376</v>
      </c>
    </row>
    <row r="4995" spans="1:16" x14ac:dyDescent="1">
      <c r="A4995" t="s">
        <v>5042</v>
      </c>
      <c r="B4995" t="s">
        <v>8054</v>
      </c>
      <c r="C4995" t="s">
        <v>8021</v>
      </c>
      <c r="D4995" t="s">
        <v>8036</v>
      </c>
      <c r="E4995" s="1">
        <v>45331</v>
      </c>
      <c r="F4995">
        <v>5728.5</v>
      </c>
      <c r="G4995">
        <v>337</v>
      </c>
      <c r="H4995" t="s">
        <v>6</v>
      </c>
      <c r="I4995" t="str">
        <f>_xlfn.XLOOKUP(shipments[[#This Row],[SPID]],people[SPID],people[Sales_person],"NA",0)</f>
        <v>Kelci Walkden</v>
      </c>
      <c r="J4995">
        <f>YEAR(shipments[[#This Row],[Shipdate]])</f>
        <v>2024</v>
      </c>
      <c r="K4995">
        <f>MONTH(shipments[[#This Row],[Shipdate]])</f>
        <v>2</v>
      </c>
      <c r="L4995" t="str">
        <f>TEXT(shipments[[#This Row],[Shipdate]],"mmmm")</f>
        <v>February</v>
      </c>
      <c r="M4995">
        <f>_xlfn.XLOOKUP(shipments[[#This Row],[PID]],products[PID],products[Cost_per_box],"NA",0)</f>
        <v>4.74</v>
      </c>
      <c r="N4995">
        <f>shipments[[#This Row],[Boxes]]*shipments[[#This Row],[Cost Per Box]]</f>
        <v>1597.38</v>
      </c>
      <c r="O4995">
        <f>shipments[[#This Row],[Sales Amount]]-shipments[[#This Row],[Total Cost]]</f>
        <v>4131.12</v>
      </c>
      <c r="P4995" s="9">
        <f>shipments[[#This Row],[Profit]]/shipments[[#This Row],[Sales Amount]]</f>
        <v>0.72115213406650958</v>
      </c>
    </row>
    <row r="4996" spans="1:16" x14ac:dyDescent="1">
      <c r="A4996" t="s">
        <v>5043</v>
      </c>
      <c r="B4996" t="s">
        <v>8054</v>
      </c>
      <c r="C4996" t="s">
        <v>8022</v>
      </c>
      <c r="D4996" t="s">
        <v>8036</v>
      </c>
      <c r="E4996" s="1">
        <v>45352</v>
      </c>
      <c r="F4996">
        <v>4025.25</v>
      </c>
      <c r="G4996">
        <v>448</v>
      </c>
      <c r="H4996" t="s">
        <v>6</v>
      </c>
      <c r="I4996" t="str">
        <f>_xlfn.XLOOKUP(shipments[[#This Row],[SPID]],people[SPID],people[Sales_person],"NA",0)</f>
        <v>Kelci Walkden</v>
      </c>
      <c r="J4996">
        <f>YEAR(shipments[[#This Row],[Shipdate]])</f>
        <v>2024</v>
      </c>
      <c r="K4996">
        <f>MONTH(shipments[[#This Row],[Shipdate]])</f>
        <v>3</v>
      </c>
      <c r="L4996" t="str">
        <f>TEXT(shipments[[#This Row],[Shipdate]],"mmmm")</f>
        <v>March</v>
      </c>
      <c r="M4996">
        <f>_xlfn.XLOOKUP(shipments[[#This Row],[PID]],products[PID],products[Cost_per_box],"NA",0)</f>
        <v>10.51</v>
      </c>
      <c r="N4996">
        <f>shipments[[#This Row],[Boxes]]*shipments[[#This Row],[Cost Per Box]]</f>
        <v>4708.4799999999996</v>
      </c>
      <c r="O4996">
        <f>shipments[[#This Row],[Sales Amount]]-shipments[[#This Row],[Total Cost]]</f>
        <v>-683.22999999999956</v>
      </c>
      <c r="P4996" s="9">
        <f>shipments[[#This Row],[Profit]]/shipments[[#This Row],[Sales Amount]]</f>
        <v>-0.16973604123967445</v>
      </c>
    </row>
    <row r="4997" spans="1:16" x14ac:dyDescent="1">
      <c r="A4997" t="s">
        <v>5044</v>
      </c>
      <c r="B4997" t="s">
        <v>8054</v>
      </c>
      <c r="C4997" t="s">
        <v>8022</v>
      </c>
      <c r="D4997" t="s">
        <v>8034</v>
      </c>
      <c r="E4997" s="1">
        <v>45107</v>
      </c>
      <c r="F4997">
        <v>9729</v>
      </c>
      <c r="G4997">
        <v>1390</v>
      </c>
      <c r="H4997" t="s">
        <v>6</v>
      </c>
      <c r="I4997" t="str">
        <f>_xlfn.XLOOKUP(shipments[[#This Row],[SPID]],people[SPID],people[Sales_person],"NA",0)</f>
        <v>Kelci Walkden</v>
      </c>
      <c r="J4997">
        <f>YEAR(shipments[[#This Row],[Shipdate]])</f>
        <v>2023</v>
      </c>
      <c r="K4997">
        <f>MONTH(shipments[[#This Row],[Shipdate]])</f>
        <v>6</v>
      </c>
      <c r="L4997" t="str">
        <f>TEXT(shipments[[#This Row],[Shipdate]],"mmmm")</f>
        <v>June</v>
      </c>
      <c r="M4997">
        <f>_xlfn.XLOOKUP(shipments[[#This Row],[PID]],products[PID],products[Cost_per_box],"NA",0)</f>
        <v>10.51</v>
      </c>
      <c r="N4997">
        <f>shipments[[#This Row],[Boxes]]*shipments[[#This Row],[Cost Per Box]]</f>
        <v>14608.9</v>
      </c>
      <c r="O4997">
        <f>shipments[[#This Row],[Sales Amount]]-shipments[[#This Row],[Total Cost]]</f>
        <v>-4879.8999999999996</v>
      </c>
      <c r="P4997" s="9">
        <f>shipments[[#This Row],[Profit]]/shipments[[#This Row],[Sales Amount]]</f>
        <v>-0.50158289649501486</v>
      </c>
    </row>
    <row r="4998" spans="1:16" x14ac:dyDescent="1">
      <c r="A4998" t="s">
        <v>5045</v>
      </c>
      <c r="B4998" t="s">
        <v>8054</v>
      </c>
      <c r="C4998" t="s">
        <v>8022</v>
      </c>
      <c r="D4998" t="s">
        <v>8037</v>
      </c>
      <c r="E4998" s="1">
        <v>45279</v>
      </c>
      <c r="F4998">
        <v>4770</v>
      </c>
      <c r="G4998">
        <v>530</v>
      </c>
      <c r="H4998" t="s">
        <v>6</v>
      </c>
      <c r="I4998" t="str">
        <f>_xlfn.XLOOKUP(shipments[[#This Row],[SPID]],people[SPID],people[Sales_person],"NA",0)</f>
        <v>Kelci Walkden</v>
      </c>
      <c r="J4998">
        <f>YEAR(shipments[[#This Row],[Shipdate]])</f>
        <v>2023</v>
      </c>
      <c r="K4998">
        <f>MONTH(shipments[[#This Row],[Shipdate]])</f>
        <v>12</v>
      </c>
      <c r="L4998" t="str">
        <f>TEXT(shipments[[#This Row],[Shipdate]],"mmmm")</f>
        <v>December</v>
      </c>
      <c r="M4998">
        <f>_xlfn.XLOOKUP(shipments[[#This Row],[PID]],products[PID],products[Cost_per_box],"NA",0)</f>
        <v>10.51</v>
      </c>
      <c r="N4998">
        <f>shipments[[#This Row],[Boxes]]*shipments[[#This Row],[Cost Per Box]]</f>
        <v>5570.3</v>
      </c>
      <c r="O4998">
        <f>shipments[[#This Row],[Sales Amount]]-shipments[[#This Row],[Total Cost]]</f>
        <v>-800.30000000000018</v>
      </c>
      <c r="P4998" s="9">
        <f>shipments[[#This Row],[Profit]]/shipments[[#This Row],[Sales Amount]]</f>
        <v>-0.1677777777777778</v>
      </c>
    </row>
    <row r="4999" spans="1:16" x14ac:dyDescent="1">
      <c r="A4999" t="s">
        <v>5046</v>
      </c>
      <c r="B4999" t="s">
        <v>8054</v>
      </c>
      <c r="C4999" t="s">
        <v>8022</v>
      </c>
      <c r="D4999" t="s">
        <v>8037</v>
      </c>
      <c r="E4999" s="1">
        <v>45517</v>
      </c>
      <c r="F4999">
        <v>5476.5</v>
      </c>
      <c r="G4999">
        <v>548</v>
      </c>
      <c r="H4999" t="s">
        <v>17</v>
      </c>
      <c r="I4999" t="str">
        <f>_xlfn.XLOOKUP(shipments[[#This Row],[SPID]],people[SPID],people[Sales_person],"NA",0)</f>
        <v>Kelci Walkden</v>
      </c>
      <c r="J4999">
        <f>YEAR(shipments[[#This Row],[Shipdate]])</f>
        <v>2024</v>
      </c>
      <c r="K4999">
        <f>MONTH(shipments[[#This Row],[Shipdate]])</f>
        <v>8</v>
      </c>
      <c r="L4999" t="str">
        <f>TEXT(shipments[[#This Row],[Shipdate]],"mmmm")</f>
        <v>August</v>
      </c>
      <c r="M4999">
        <f>_xlfn.XLOOKUP(shipments[[#This Row],[PID]],products[PID],products[Cost_per_box],"NA",0)</f>
        <v>10.51</v>
      </c>
      <c r="N4999">
        <f>shipments[[#This Row],[Boxes]]*shipments[[#This Row],[Cost Per Box]]</f>
        <v>5759.48</v>
      </c>
      <c r="O4999">
        <f>shipments[[#This Row],[Sales Amount]]-shipments[[#This Row],[Total Cost]]</f>
        <v>-282.97999999999956</v>
      </c>
      <c r="P4999" s="9">
        <f>shipments[[#This Row],[Profit]]/shipments[[#This Row],[Sales Amount]]</f>
        <v>-5.1671688121975631E-2</v>
      </c>
    </row>
    <row r="5000" spans="1:16" x14ac:dyDescent="1">
      <c r="A5000" t="s">
        <v>5047</v>
      </c>
      <c r="B5000" t="s">
        <v>8054</v>
      </c>
      <c r="C5000" t="s">
        <v>8022</v>
      </c>
      <c r="D5000" t="s">
        <v>8035</v>
      </c>
      <c r="E5000" s="1">
        <v>45253</v>
      </c>
      <c r="F5000">
        <v>5280.75</v>
      </c>
      <c r="G5000">
        <v>661</v>
      </c>
      <c r="H5000" t="s">
        <v>6</v>
      </c>
      <c r="I5000" t="str">
        <f>_xlfn.XLOOKUP(shipments[[#This Row],[SPID]],people[SPID],people[Sales_person],"NA",0)</f>
        <v>Kelci Walkden</v>
      </c>
      <c r="J5000">
        <f>YEAR(shipments[[#This Row],[Shipdate]])</f>
        <v>2023</v>
      </c>
      <c r="K5000">
        <f>MONTH(shipments[[#This Row],[Shipdate]])</f>
        <v>11</v>
      </c>
      <c r="L5000" t="str">
        <f>TEXT(shipments[[#This Row],[Shipdate]],"mmmm")</f>
        <v>November</v>
      </c>
      <c r="M5000">
        <f>_xlfn.XLOOKUP(shipments[[#This Row],[PID]],products[PID],products[Cost_per_box],"NA",0)</f>
        <v>10.51</v>
      </c>
      <c r="N5000">
        <f>shipments[[#This Row],[Boxes]]*shipments[[#This Row],[Cost Per Box]]</f>
        <v>6947.11</v>
      </c>
      <c r="O5000">
        <f>shipments[[#This Row],[Sales Amount]]-shipments[[#This Row],[Total Cost]]</f>
        <v>-1666.3599999999997</v>
      </c>
      <c r="P5000" s="9">
        <f>shipments[[#This Row],[Profit]]/shipments[[#This Row],[Sales Amount]]</f>
        <v>-0.31555366188514883</v>
      </c>
    </row>
    <row r="5001" spans="1:16" x14ac:dyDescent="1">
      <c r="A5001" t="s">
        <v>5048</v>
      </c>
      <c r="B5001" t="s">
        <v>8054</v>
      </c>
      <c r="C5001" t="s">
        <v>8023</v>
      </c>
      <c r="D5001" t="s">
        <v>8037</v>
      </c>
      <c r="E5001" s="1">
        <v>45085</v>
      </c>
      <c r="F5001">
        <v>2738.25</v>
      </c>
      <c r="G5001">
        <v>172</v>
      </c>
      <c r="H5001" t="s">
        <v>6</v>
      </c>
      <c r="I5001" t="str">
        <f>_xlfn.XLOOKUP(shipments[[#This Row],[SPID]],people[SPID],people[Sales_person],"NA",0)</f>
        <v>Kelci Walkden</v>
      </c>
      <c r="J5001">
        <f>YEAR(shipments[[#This Row],[Shipdate]])</f>
        <v>2023</v>
      </c>
      <c r="K5001">
        <f>MONTH(shipments[[#This Row],[Shipdate]])</f>
        <v>6</v>
      </c>
      <c r="L5001" t="str">
        <f>TEXT(shipments[[#This Row],[Shipdate]],"mmmm")</f>
        <v>June</v>
      </c>
      <c r="M5001">
        <f>_xlfn.XLOOKUP(shipments[[#This Row],[PID]],products[PID],products[Cost_per_box],"NA",0)</f>
        <v>6.43</v>
      </c>
      <c r="N5001">
        <f>shipments[[#This Row],[Boxes]]*shipments[[#This Row],[Cost Per Box]]</f>
        <v>1105.96</v>
      </c>
      <c r="O5001">
        <f>shipments[[#This Row],[Sales Amount]]-shipments[[#This Row],[Total Cost]]</f>
        <v>1632.29</v>
      </c>
      <c r="P5001" s="9">
        <f>shipments[[#This Row],[Profit]]/shipments[[#This Row],[Sales Amount]]</f>
        <v>0.59610700264767646</v>
      </c>
    </row>
    <row r="5002" spans="1:16" x14ac:dyDescent="1">
      <c r="A5002" t="s">
        <v>5049</v>
      </c>
      <c r="B5002" t="s">
        <v>8054</v>
      </c>
      <c r="C5002" t="s">
        <v>8023</v>
      </c>
      <c r="D5002" t="s">
        <v>8037</v>
      </c>
      <c r="E5002" s="1">
        <v>45082</v>
      </c>
      <c r="F5002">
        <v>5159.25</v>
      </c>
      <c r="G5002">
        <v>287</v>
      </c>
      <c r="H5002" t="s">
        <v>6</v>
      </c>
      <c r="I5002" t="str">
        <f>_xlfn.XLOOKUP(shipments[[#This Row],[SPID]],people[SPID],people[Sales_person],"NA",0)</f>
        <v>Kelci Walkden</v>
      </c>
      <c r="J5002">
        <f>YEAR(shipments[[#This Row],[Shipdate]])</f>
        <v>2023</v>
      </c>
      <c r="K5002">
        <f>MONTH(shipments[[#This Row],[Shipdate]])</f>
        <v>6</v>
      </c>
      <c r="L5002" t="str">
        <f>TEXT(shipments[[#This Row],[Shipdate]],"mmmm")</f>
        <v>June</v>
      </c>
      <c r="M5002">
        <f>_xlfn.XLOOKUP(shipments[[#This Row],[PID]],products[PID],products[Cost_per_box],"NA",0)</f>
        <v>6.43</v>
      </c>
      <c r="N5002">
        <f>shipments[[#This Row],[Boxes]]*shipments[[#This Row],[Cost Per Box]]</f>
        <v>1845.4099999999999</v>
      </c>
      <c r="O5002">
        <f>shipments[[#This Row],[Sales Amount]]-shipments[[#This Row],[Total Cost]]</f>
        <v>3313.84</v>
      </c>
      <c r="P5002" s="9">
        <f>shipments[[#This Row],[Profit]]/shipments[[#This Row],[Sales Amount]]</f>
        <v>0.64231041333527161</v>
      </c>
    </row>
    <row r="5003" spans="1:16" x14ac:dyDescent="1">
      <c r="A5003" t="s">
        <v>5050</v>
      </c>
      <c r="B5003" t="s">
        <v>8054</v>
      </c>
      <c r="C5003" t="s">
        <v>8023</v>
      </c>
      <c r="D5003" t="s">
        <v>8036</v>
      </c>
      <c r="E5003" s="1">
        <v>45131</v>
      </c>
      <c r="F5003">
        <v>5985</v>
      </c>
      <c r="G5003">
        <v>399</v>
      </c>
      <c r="H5003" t="s">
        <v>6</v>
      </c>
      <c r="I5003" t="str">
        <f>_xlfn.XLOOKUP(shipments[[#This Row],[SPID]],people[SPID],people[Sales_person],"NA",0)</f>
        <v>Kelci Walkden</v>
      </c>
      <c r="J5003">
        <f>YEAR(shipments[[#This Row],[Shipdate]])</f>
        <v>2023</v>
      </c>
      <c r="K5003">
        <f>MONTH(shipments[[#This Row],[Shipdate]])</f>
        <v>7</v>
      </c>
      <c r="L5003" t="str">
        <f>TEXT(shipments[[#This Row],[Shipdate]],"mmmm")</f>
        <v>July</v>
      </c>
      <c r="M5003">
        <f>_xlfn.XLOOKUP(shipments[[#This Row],[PID]],products[PID],products[Cost_per_box],"NA",0)</f>
        <v>6.43</v>
      </c>
      <c r="N5003">
        <f>shipments[[#This Row],[Boxes]]*shipments[[#This Row],[Cost Per Box]]</f>
        <v>2565.5699999999997</v>
      </c>
      <c r="O5003">
        <f>shipments[[#This Row],[Sales Amount]]-shipments[[#This Row],[Total Cost]]</f>
        <v>3419.4300000000003</v>
      </c>
      <c r="P5003" s="9">
        <f>shipments[[#This Row],[Profit]]/shipments[[#This Row],[Sales Amount]]</f>
        <v>0.57133333333333336</v>
      </c>
    </row>
    <row r="5004" spans="1:16" x14ac:dyDescent="1">
      <c r="A5004" t="s">
        <v>5051</v>
      </c>
      <c r="B5004" t="s">
        <v>8054</v>
      </c>
      <c r="C5004" t="s">
        <v>8023</v>
      </c>
      <c r="D5004" t="s">
        <v>8037</v>
      </c>
      <c r="E5004" s="1">
        <v>45384</v>
      </c>
      <c r="F5004">
        <v>5694.75</v>
      </c>
      <c r="G5004">
        <v>335</v>
      </c>
      <c r="H5004" t="s">
        <v>6</v>
      </c>
      <c r="I5004" t="str">
        <f>_xlfn.XLOOKUP(shipments[[#This Row],[SPID]],people[SPID],people[Sales_person],"NA",0)</f>
        <v>Kelci Walkden</v>
      </c>
      <c r="J5004">
        <f>YEAR(shipments[[#This Row],[Shipdate]])</f>
        <v>2024</v>
      </c>
      <c r="K5004">
        <f>MONTH(shipments[[#This Row],[Shipdate]])</f>
        <v>4</v>
      </c>
      <c r="L5004" t="str">
        <f>TEXT(shipments[[#This Row],[Shipdate]],"mmmm")</f>
        <v>April</v>
      </c>
      <c r="M5004">
        <f>_xlfn.XLOOKUP(shipments[[#This Row],[PID]],products[PID],products[Cost_per_box],"NA",0)</f>
        <v>6.43</v>
      </c>
      <c r="N5004">
        <f>shipments[[#This Row],[Boxes]]*shipments[[#This Row],[Cost Per Box]]</f>
        <v>2154.0499999999997</v>
      </c>
      <c r="O5004">
        <f>shipments[[#This Row],[Sales Amount]]-shipments[[#This Row],[Total Cost]]</f>
        <v>3540.7000000000003</v>
      </c>
      <c r="P5004" s="9">
        <f>shipments[[#This Row],[Profit]]/shipments[[#This Row],[Sales Amount]]</f>
        <v>0.62174810132139258</v>
      </c>
    </row>
    <row r="5005" spans="1:16" x14ac:dyDescent="1">
      <c r="A5005" t="s">
        <v>5052</v>
      </c>
      <c r="B5005" t="s">
        <v>8054</v>
      </c>
      <c r="C5005" t="s">
        <v>8023</v>
      </c>
      <c r="D5005" t="s">
        <v>8032</v>
      </c>
      <c r="E5005" s="1">
        <v>45124</v>
      </c>
      <c r="F5005">
        <v>4743</v>
      </c>
      <c r="G5005">
        <v>317</v>
      </c>
      <c r="H5005" t="s">
        <v>6</v>
      </c>
      <c r="I5005" t="str">
        <f>_xlfn.XLOOKUP(shipments[[#This Row],[SPID]],people[SPID],people[Sales_person],"NA",0)</f>
        <v>Kelci Walkden</v>
      </c>
      <c r="J5005">
        <f>YEAR(shipments[[#This Row],[Shipdate]])</f>
        <v>2023</v>
      </c>
      <c r="K5005">
        <f>MONTH(shipments[[#This Row],[Shipdate]])</f>
        <v>7</v>
      </c>
      <c r="L5005" t="str">
        <f>TEXT(shipments[[#This Row],[Shipdate]],"mmmm")</f>
        <v>July</v>
      </c>
      <c r="M5005">
        <f>_xlfn.XLOOKUP(shipments[[#This Row],[PID]],products[PID],products[Cost_per_box],"NA",0)</f>
        <v>6.43</v>
      </c>
      <c r="N5005">
        <f>shipments[[#This Row],[Boxes]]*shipments[[#This Row],[Cost Per Box]]</f>
        <v>2038.31</v>
      </c>
      <c r="O5005">
        <f>shipments[[#This Row],[Sales Amount]]-shipments[[#This Row],[Total Cost]]</f>
        <v>2704.69</v>
      </c>
      <c r="P5005" s="9">
        <f>shipments[[#This Row],[Profit]]/shipments[[#This Row],[Sales Amount]]</f>
        <v>0.57024878768711784</v>
      </c>
    </row>
    <row r="5006" spans="1:16" x14ac:dyDescent="1">
      <c r="A5006" t="s">
        <v>5053</v>
      </c>
      <c r="B5006" t="s">
        <v>8054</v>
      </c>
      <c r="C5006" t="s">
        <v>8025</v>
      </c>
      <c r="D5006" t="s">
        <v>8036</v>
      </c>
      <c r="E5006" s="1">
        <v>45553</v>
      </c>
      <c r="F5006">
        <v>3066.75</v>
      </c>
      <c r="G5006">
        <v>192</v>
      </c>
      <c r="H5006" t="s">
        <v>39</v>
      </c>
      <c r="I5006" t="str">
        <f>_xlfn.XLOOKUP(shipments[[#This Row],[SPID]],people[SPID],people[Sales_person],"NA",0)</f>
        <v>Kelci Walkden</v>
      </c>
      <c r="J5006">
        <f>YEAR(shipments[[#This Row],[Shipdate]])</f>
        <v>2024</v>
      </c>
      <c r="K5006">
        <f>MONTH(shipments[[#This Row],[Shipdate]])</f>
        <v>9</v>
      </c>
      <c r="L5006" t="str">
        <f>TEXT(shipments[[#This Row],[Shipdate]],"mmmm")</f>
        <v>September</v>
      </c>
      <c r="M5006">
        <f>_xlfn.XLOOKUP(shipments[[#This Row],[PID]],products[PID],products[Cost_per_box],"NA",0)</f>
        <v>9.57</v>
      </c>
      <c r="N5006">
        <f>shipments[[#This Row],[Boxes]]*shipments[[#This Row],[Cost Per Box]]</f>
        <v>1837.44</v>
      </c>
      <c r="O5006">
        <f>shipments[[#This Row],[Sales Amount]]-shipments[[#This Row],[Total Cost]]</f>
        <v>1229.31</v>
      </c>
      <c r="P5006" s="9">
        <f>shipments[[#This Row],[Profit]]/shipments[[#This Row],[Sales Amount]]</f>
        <v>0.40085106382978719</v>
      </c>
    </row>
    <row r="5007" spans="1:16" x14ac:dyDescent="1">
      <c r="A5007" t="s">
        <v>5054</v>
      </c>
      <c r="B5007" t="s">
        <v>8054</v>
      </c>
      <c r="C5007" t="s">
        <v>8025</v>
      </c>
      <c r="D5007" t="s">
        <v>8036</v>
      </c>
      <c r="E5007" s="1">
        <v>45211</v>
      </c>
      <c r="F5007">
        <v>2943</v>
      </c>
      <c r="G5007">
        <v>211</v>
      </c>
      <c r="H5007" t="s">
        <v>6</v>
      </c>
      <c r="I5007" t="str">
        <f>_xlfn.XLOOKUP(shipments[[#This Row],[SPID]],people[SPID],people[Sales_person],"NA",0)</f>
        <v>Kelci Walkden</v>
      </c>
      <c r="J5007">
        <f>YEAR(shipments[[#This Row],[Shipdate]])</f>
        <v>2023</v>
      </c>
      <c r="K5007">
        <f>MONTH(shipments[[#This Row],[Shipdate]])</f>
        <v>10</v>
      </c>
      <c r="L5007" t="str">
        <f>TEXT(shipments[[#This Row],[Shipdate]],"mmmm")</f>
        <v>October</v>
      </c>
      <c r="M5007">
        <f>_xlfn.XLOOKUP(shipments[[#This Row],[PID]],products[PID],products[Cost_per_box],"NA",0)</f>
        <v>9.57</v>
      </c>
      <c r="N5007">
        <f>shipments[[#This Row],[Boxes]]*shipments[[#This Row],[Cost Per Box]]</f>
        <v>2019.27</v>
      </c>
      <c r="O5007">
        <f>shipments[[#This Row],[Sales Amount]]-shipments[[#This Row],[Total Cost]]</f>
        <v>923.73</v>
      </c>
      <c r="P5007" s="9">
        <f>shipments[[#This Row],[Profit]]/shipments[[#This Row],[Sales Amount]]</f>
        <v>0.31387359836901124</v>
      </c>
    </row>
    <row r="5008" spans="1:16" x14ac:dyDescent="1">
      <c r="A5008" t="s">
        <v>5055</v>
      </c>
      <c r="B5008" t="s">
        <v>8054</v>
      </c>
      <c r="C5008" t="s">
        <v>8025</v>
      </c>
      <c r="D5008" t="s">
        <v>8032</v>
      </c>
      <c r="E5008" s="1">
        <v>45254</v>
      </c>
      <c r="F5008">
        <v>5170.5</v>
      </c>
      <c r="G5008">
        <v>288</v>
      </c>
      <c r="H5008" t="s">
        <v>6</v>
      </c>
      <c r="I5008" t="str">
        <f>_xlfn.XLOOKUP(shipments[[#This Row],[SPID]],people[SPID],people[Sales_person],"NA",0)</f>
        <v>Kelci Walkden</v>
      </c>
      <c r="J5008">
        <f>YEAR(shipments[[#This Row],[Shipdate]])</f>
        <v>2023</v>
      </c>
      <c r="K5008">
        <f>MONTH(shipments[[#This Row],[Shipdate]])</f>
        <v>11</v>
      </c>
      <c r="L5008" t="str">
        <f>TEXT(shipments[[#This Row],[Shipdate]],"mmmm")</f>
        <v>November</v>
      </c>
      <c r="M5008">
        <f>_xlfn.XLOOKUP(shipments[[#This Row],[PID]],products[PID],products[Cost_per_box],"NA",0)</f>
        <v>9.57</v>
      </c>
      <c r="N5008">
        <f>shipments[[#This Row],[Boxes]]*shipments[[#This Row],[Cost Per Box]]</f>
        <v>2756.16</v>
      </c>
      <c r="O5008">
        <f>shipments[[#This Row],[Sales Amount]]-shipments[[#This Row],[Total Cost]]</f>
        <v>2414.34</v>
      </c>
      <c r="P5008" s="9">
        <f>shipments[[#This Row],[Profit]]/shipments[[#This Row],[Sales Amount]]</f>
        <v>0.46694516971279376</v>
      </c>
    </row>
    <row r="5009" spans="1:16" x14ac:dyDescent="1">
      <c r="A5009" t="s">
        <v>5056</v>
      </c>
      <c r="B5009" t="s">
        <v>8054</v>
      </c>
      <c r="C5009" t="s">
        <v>8025</v>
      </c>
      <c r="D5009" t="s">
        <v>8033</v>
      </c>
      <c r="E5009" s="1">
        <v>45342</v>
      </c>
      <c r="F5009">
        <v>578.25</v>
      </c>
      <c r="G5009">
        <v>37</v>
      </c>
      <c r="H5009" t="s">
        <v>6</v>
      </c>
      <c r="I5009" t="str">
        <f>_xlfn.XLOOKUP(shipments[[#This Row],[SPID]],people[SPID],people[Sales_person],"NA",0)</f>
        <v>Kelci Walkden</v>
      </c>
      <c r="J5009">
        <f>YEAR(shipments[[#This Row],[Shipdate]])</f>
        <v>2024</v>
      </c>
      <c r="K5009">
        <f>MONTH(shipments[[#This Row],[Shipdate]])</f>
        <v>2</v>
      </c>
      <c r="L5009" t="str">
        <f>TEXT(shipments[[#This Row],[Shipdate]],"mmmm")</f>
        <v>February</v>
      </c>
      <c r="M5009">
        <f>_xlfn.XLOOKUP(shipments[[#This Row],[PID]],products[PID],products[Cost_per_box],"NA",0)</f>
        <v>9.57</v>
      </c>
      <c r="N5009">
        <f>shipments[[#This Row],[Boxes]]*shipments[[#This Row],[Cost Per Box]]</f>
        <v>354.09000000000003</v>
      </c>
      <c r="O5009">
        <f>shipments[[#This Row],[Sales Amount]]-shipments[[#This Row],[Total Cost]]</f>
        <v>224.15999999999997</v>
      </c>
      <c r="P5009" s="9">
        <f>shipments[[#This Row],[Profit]]/shipments[[#This Row],[Sales Amount]]</f>
        <v>0.38765239948119318</v>
      </c>
    </row>
    <row r="5010" spans="1:16" x14ac:dyDescent="1">
      <c r="A5010" t="s">
        <v>5057</v>
      </c>
      <c r="B5010" t="s">
        <v>8054</v>
      </c>
      <c r="C5010" t="s">
        <v>8025</v>
      </c>
      <c r="D5010" t="s">
        <v>8032</v>
      </c>
      <c r="E5010" s="1">
        <v>45285</v>
      </c>
      <c r="F5010">
        <v>7767</v>
      </c>
      <c r="G5010">
        <v>457</v>
      </c>
      <c r="H5010" t="s">
        <v>6</v>
      </c>
      <c r="I5010" t="str">
        <f>_xlfn.XLOOKUP(shipments[[#This Row],[SPID]],people[SPID],people[Sales_person],"NA",0)</f>
        <v>Kelci Walkden</v>
      </c>
      <c r="J5010">
        <f>YEAR(shipments[[#This Row],[Shipdate]])</f>
        <v>2023</v>
      </c>
      <c r="K5010">
        <f>MONTH(shipments[[#This Row],[Shipdate]])</f>
        <v>12</v>
      </c>
      <c r="L5010" t="str">
        <f>TEXT(shipments[[#This Row],[Shipdate]],"mmmm")</f>
        <v>December</v>
      </c>
      <c r="M5010">
        <f>_xlfn.XLOOKUP(shipments[[#This Row],[PID]],products[PID],products[Cost_per_box],"NA",0)</f>
        <v>9.57</v>
      </c>
      <c r="N5010">
        <f>shipments[[#This Row],[Boxes]]*shipments[[#This Row],[Cost Per Box]]</f>
        <v>4373.49</v>
      </c>
      <c r="O5010">
        <f>shipments[[#This Row],[Sales Amount]]-shipments[[#This Row],[Total Cost]]</f>
        <v>3393.51</v>
      </c>
      <c r="P5010" s="9">
        <f>shipments[[#This Row],[Profit]]/shipments[[#This Row],[Sales Amount]]</f>
        <v>0.4369138663576671</v>
      </c>
    </row>
    <row r="5011" spans="1:16" x14ac:dyDescent="1">
      <c r="A5011" t="s">
        <v>5058</v>
      </c>
      <c r="B5011" t="s">
        <v>8054</v>
      </c>
      <c r="C5011" t="s">
        <v>8025</v>
      </c>
      <c r="D5011" t="s">
        <v>8035</v>
      </c>
      <c r="E5011" s="1">
        <v>45093</v>
      </c>
      <c r="F5011">
        <v>10550.25</v>
      </c>
      <c r="G5011">
        <v>754</v>
      </c>
      <c r="H5011" t="s">
        <v>6</v>
      </c>
      <c r="I5011" t="str">
        <f>_xlfn.XLOOKUP(shipments[[#This Row],[SPID]],people[SPID],people[Sales_person],"NA",0)</f>
        <v>Kelci Walkden</v>
      </c>
      <c r="J5011">
        <f>YEAR(shipments[[#This Row],[Shipdate]])</f>
        <v>2023</v>
      </c>
      <c r="K5011">
        <f>MONTH(shipments[[#This Row],[Shipdate]])</f>
        <v>6</v>
      </c>
      <c r="L5011" t="str">
        <f>TEXT(shipments[[#This Row],[Shipdate]],"mmmm")</f>
        <v>June</v>
      </c>
      <c r="M5011">
        <f>_xlfn.XLOOKUP(shipments[[#This Row],[PID]],products[PID],products[Cost_per_box],"NA",0)</f>
        <v>9.57</v>
      </c>
      <c r="N5011">
        <f>shipments[[#This Row],[Boxes]]*shipments[[#This Row],[Cost Per Box]]</f>
        <v>7215.7800000000007</v>
      </c>
      <c r="O5011">
        <f>shipments[[#This Row],[Sales Amount]]-shipments[[#This Row],[Total Cost]]</f>
        <v>3334.4699999999993</v>
      </c>
      <c r="P5011" s="9">
        <f>shipments[[#This Row],[Profit]]/shipments[[#This Row],[Sales Amount]]</f>
        <v>0.31605601762991392</v>
      </c>
    </row>
    <row r="5012" spans="1:16" x14ac:dyDescent="1">
      <c r="A5012" t="s">
        <v>5059</v>
      </c>
      <c r="B5012" t="s">
        <v>8054</v>
      </c>
      <c r="C5012" t="s">
        <v>8026</v>
      </c>
      <c r="D5012" t="s">
        <v>8033</v>
      </c>
      <c r="E5012" s="1">
        <v>45141</v>
      </c>
      <c r="F5012">
        <v>1221.75</v>
      </c>
      <c r="G5012">
        <v>175</v>
      </c>
      <c r="H5012" t="s">
        <v>6</v>
      </c>
      <c r="I5012" t="str">
        <f>_xlfn.XLOOKUP(shipments[[#This Row],[SPID]],people[SPID],people[Sales_person],"NA",0)</f>
        <v>Kelci Walkden</v>
      </c>
      <c r="J5012">
        <f>YEAR(shipments[[#This Row],[Shipdate]])</f>
        <v>2023</v>
      </c>
      <c r="K5012">
        <f>MONTH(shipments[[#This Row],[Shipdate]])</f>
        <v>8</v>
      </c>
      <c r="L5012" t="str">
        <f>TEXT(shipments[[#This Row],[Shipdate]],"mmmm")</f>
        <v>August</v>
      </c>
      <c r="M5012">
        <f>_xlfn.XLOOKUP(shipments[[#This Row],[PID]],products[PID],products[Cost_per_box],"NA",0)</f>
        <v>8.43</v>
      </c>
      <c r="N5012">
        <f>shipments[[#This Row],[Boxes]]*shipments[[#This Row],[Cost Per Box]]</f>
        <v>1475.25</v>
      </c>
      <c r="O5012">
        <f>shipments[[#This Row],[Sales Amount]]-shipments[[#This Row],[Total Cost]]</f>
        <v>-253.5</v>
      </c>
      <c r="P5012" s="9">
        <f>shipments[[#This Row],[Profit]]/shipments[[#This Row],[Sales Amount]]</f>
        <v>-0.20748925721301412</v>
      </c>
    </row>
    <row r="5013" spans="1:16" x14ac:dyDescent="1">
      <c r="A5013" t="s">
        <v>5060</v>
      </c>
      <c r="B5013" t="s">
        <v>8054</v>
      </c>
      <c r="C5013" t="s">
        <v>8026</v>
      </c>
      <c r="D5013" t="s">
        <v>8037</v>
      </c>
      <c r="E5013" s="1">
        <v>45552</v>
      </c>
      <c r="F5013">
        <v>1680.75</v>
      </c>
      <c r="G5013">
        <v>211</v>
      </c>
      <c r="H5013" t="s">
        <v>25</v>
      </c>
      <c r="I5013" t="str">
        <f>_xlfn.XLOOKUP(shipments[[#This Row],[SPID]],people[SPID],people[Sales_person],"NA",0)</f>
        <v>Kelci Walkden</v>
      </c>
      <c r="J5013">
        <f>YEAR(shipments[[#This Row],[Shipdate]])</f>
        <v>2024</v>
      </c>
      <c r="K5013">
        <f>MONTH(shipments[[#This Row],[Shipdate]])</f>
        <v>9</v>
      </c>
      <c r="L5013" t="str">
        <f>TEXT(shipments[[#This Row],[Shipdate]],"mmmm")</f>
        <v>September</v>
      </c>
      <c r="M5013">
        <f>_xlfn.XLOOKUP(shipments[[#This Row],[PID]],products[PID],products[Cost_per_box],"NA",0)</f>
        <v>8.43</v>
      </c>
      <c r="N5013">
        <f>shipments[[#This Row],[Boxes]]*shipments[[#This Row],[Cost Per Box]]</f>
        <v>1778.73</v>
      </c>
      <c r="O5013">
        <f>shipments[[#This Row],[Sales Amount]]-shipments[[#This Row],[Total Cost]]</f>
        <v>-97.980000000000018</v>
      </c>
      <c r="P5013" s="9">
        <f>shipments[[#This Row],[Profit]]/shipments[[#This Row],[Sales Amount]]</f>
        <v>-5.8295403837572521E-2</v>
      </c>
    </row>
    <row r="5014" spans="1:16" x14ac:dyDescent="1">
      <c r="A5014" t="s">
        <v>5061</v>
      </c>
      <c r="B5014" t="s">
        <v>8054</v>
      </c>
      <c r="C5014" t="s">
        <v>8027</v>
      </c>
      <c r="D5014" t="s">
        <v>8036</v>
      </c>
      <c r="E5014" s="1">
        <v>45377</v>
      </c>
      <c r="F5014">
        <v>5953.5</v>
      </c>
      <c r="G5014">
        <v>596</v>
      </c>
      <c r="H5014" t="s">
        <v>6</v>
      </c>
      <c r="I5014" t="str">
        <f>_xlfn.XLOOKUP(shipments[[#This Row],[SPID]],people[SPID],people[Sales_person],"NA",0)</f>
        <v>Kelci Walkden</v>
      </c>
      <c r="J5014">
        <f>YEAR(shipments[[#This Row],[Shipdate]])</f>
        <v>2024</v>
      </c>
      <c r="K5014">
        <f>MONTH(shipments[[#This Row],[Shipdate]])</f>
        <v>3</v>
      </c>
      <c r="L5014" t="str">
        <f>TEXT(shipments[[#This Row],[Shipdate]],"mmmm")</f>
        <v>March</v>
      </c>
      <c r="M5014">
        <f>_xlfn.XLOOKUP(shipments[[#This Row],[PID]],products[PID],products[Cost_per_box],"NA",0)</f>
        <v>6.8</v>
      </c>
      <c r="N5014">
        <f>shipments[[#This Row],[Boxes]]*shipments[[#This Row],[Cost Per Box]]</f>
        <v>4052.7999999999997</v>
      </c>
      <c r="O5014">
        <f>shipments[[#This Row],[Sales Amount]]-shipments[[#This Row],[Total Cost]]</f>
        <v>1900.7000000000003</v>
      </c>
      <c r="P5014" s="9">
        <f>shipments[[#This Row],[Profit]]/shipments[[#This Row],[Sales Amount]]</f>
        <v>0.31925757957503992</v>
      </c>
    </row>
    <row r="5015" spans="1:16" x14ac:dyDescent="1">
      <c r="A5015" t="s">
        <v>5062</v>
      </c>
      <c r="B5015" t="s">
        <v>8054</v>
      </c>
      <c r="C5015" t="s">
        <v>8027</v>
      </c>
      <c r="D5015" t="s">
        <v>8036</v>
      </c>
      <c r="E5015" s="1">
        <v>45460</v>
      </c>
      <c r="F5015">
        <v>28588.5</v>
      </c>
      <c r="G5015">
        <v>3177</v>
      </c>
      <c r="H5015" t="s">
        <v>6</v>
      </c>
      <c r="I5015" t="str">
        <f>_xlfn.XLOOKUP(shipments[[#This Row],[SPID]],people[SPID],people[Sales_person],"NA",0)</f>
        <v>Kelci Walkden</v>
      </c>
      <c r="J5015">
        <f>YEAR(shipments[[#This Row],[Shipdate]])</f>
        <v>2024</v>
      </c>
      <c r="K5015">
        <f>MONTH(shipments[[#This Row],[Shipdate]])</f>
        <v>6</v>
      </c>
      <c r="L5015" t="str">
        <f>TEXT(shipments[[#This Row],[Shipdate]],"mmmm")</f>
        <v>June</v>
      </c>
      <c r="M5015">
        <f>_xlfn.XLOOKUP(shipments[[#This Row],[PID]],products[PID],products[Cost_per_box],"NA",0)</f>
        <v>6.8</v>
      </c>
      <c r="N5015">
        <f>shipments[[#This Row],[Boxes]]*shipments[[#This Row],[Cost Per Box]]</f>
        <v>21603.599999999999</v>
      </c>
      <c r="O5015">
        <f>shipments[[#This Row],[Sales Amount]]-shipments[[#This Row],[Total Cost]]</f>
        <v>6984.9000000000015</v>
      </c>
      <c r="P5015" s="9">
        <f>shipments[[#This Row],[Profit]]/shipments[[#This Row],[Sales Amount]]</f>
        <v>0.24432551550448611</v>
      </c>
    </row>
    <row r="5016" spans="1:16" x14ac:dyDescent="1">
      <c r="A5016" t="s">
        <v>5063</v>
      </c>
      <c r="B5016" t="s">
        <v>8054</v>
      </c>
      <c r="C5016" t="s">
        <v>8027</v>
      </c>
      <c r="D5016" t="s">
        <v>8037</v>
      </c>
      <c r="E5016" s="1">
        <v>45433</v>
      </c>
      <c r="F5016">
        <v>9405</v>
      </c>
      <c r="G5016">
        <v>941</v>
      </c>
      <c r="H5016" t="s">
        <v>6</v>
      </c>
      <c r="I5016" t="str">
        <f>_xlfn.XLOOKUP(shipments[[#This Row],[SPID]],people[SPID],people[Sales_person],"NA",0)</f>
        <v>Kelci Walkden</v>
      </c>
      <c r="J5016">
        <f>YEAR(shipments[[#This Row],[Shipdate]])</f>
        <v>2024</v>
      </c>
      <c r="K5016">
        <f>MONTH(shipments[[#This Row],[Shipdate]])</f>
        <v>5</v>
      </c>
      <c r="L5016" t="str">
        <f>TEXT(shipments[[#This Row],[Shipdate]],"mmmm")</f>
        <v>May</v>
      </c>
      <c r="M5016">
        <f>_xlfn.XLOOKUP(shipments[[#This Row],[PID]],products[PID],products[Cost_per_box],"NA",0)</f>
        <v>6.8</v>
      </c>
      <c r="N5016">
        <f>shipments[[#This Row],[Boxes]]*shipments[[#This Row],[Cost Per Box]]</f>
        <v>6398.8</v>
      </c>
      <c r="O5016">
        <f>shipments[[#This Row],[Sales Amount]]-shipments[[#This Row],[Total Cost]]</f>
        <v>3006.2</v>
      </c>
      <c r="P5016" s="9">
        <f>shipments[[#This Row],[Profit]]/shipments[[#This Row],[Sales Amount]]</f>
        <v>0.31963849016480594</v>
      </c>
    </row>
    <row r="5017" spans="1:16" x14ac:dyDescent="1">
      <c r="A5017" t="s">
        <v>5064</v>
      </c>
      <c r="B5017" t="s">
        <v>8054</v>
      </c>
      <c r="C5017" t="s">
        <v>8027</v>
      </c>
      <c r="D5017" t="s">
        <v>8036</v>
      </c>
      <c r="E5017" s="1">
        <v>45189</v>
      </c>
      <c r="F5017">
        <v>5283</v>
      </c>
      <c r="G5017">
        <v>529</v>
      </c>
      <c r="H5017" t="s">
        <v>6</v>
      </c>
      <c r="I5017" t="str">
        <f>_xlfn.XLOOKUP(shipments[[#This Row],[SPID]],people[SPID],people[Sales_person],"NA",0)</f>
        <v>Kelci Walkden</v>
      </c>
      <c r="J5017">
        <f>YEAR(shipments[[#This Row],[Shipdate]])</f>
        <v>2023</v>
      </c>
      <c r="K5017">
        <f>MONTH(shipments[[#This Row],[Shipdate]])</f>
        <v>9</v>
      </c>
      <c r="L5017" t="str">
        <f>TEXT(shipments[[#This Row],[Shipdate]],"mmmm")</f>
        <v>September</v>
      </c>
      <c r="M5017">
        <f>_xlfn.XLOOKUP(shipments[[#This Row],[PID]],products[PID],products[Cost_per_box],"NA",0)</f>
        <v>6.8</v>
      </c>
      <c r="N5017">
        <f>shipments[[#This Row],[Boxes]]*shipments[[#This Row],[Cost Per Box]]</f>
        <v>3597.2</v>
      </c>
      <c r="O5017">
        <f>shipments[[#This Row],[Sales Amount]]-shipments[[#This Row],[Total Cost]]</f>
        <v>1685.8000000000002</v>
      </c>
      <c r="P5017" s="9">
        <f>shipments[[#This Row],[Profit]]/shipments[[#This Row],[Sales Amount]]</f>
        <v>0.31909899678213138</v>
      </c>
    </row>
    <row r="5018" spans="1:16" x14ac:dyDescent="1">
      <c r="A5018" t="s">
        <v>5065</v>
      </c>
      <c r="B5018" t="s">
        <v>8054</v>
      </c>
      <c r="C5018" t="s">
        <v>8027</v>
      </c>
      <c r="D5018" t="s">
        <v>8036</v>
      </c>
      <c r="E5018" s="1">
        <v>45327</v>
      </c>
      <c r="F5018">
        <v>11880</v>
      </c>
      <c r="G5018">
        <v>1188</v>
      </c>
      <c r="H5018" t="s">
        <v>39</v>
      </c>
      <c r="I5018" t="str">
        <f>_xlfn.XLOOKUP(shipments[[#This Row],[SPID]],people[SPID],people[Sales_person],"NA",0)</f>
        <v>Kelci Walkden</v>
      </c>
      <c r="J5018">
        <f>YEAR(shipments[[#This Row],[Shipdate]])</f>
        <v>2024</v>
      </c>
      <c r="K5018">
        <f>MONTH(shipments[[#This Row],[Shipdate]])</f>
        <v>2</v>
      </c>
      <c r="L5018" t="str">
        <f>TEXT(shipments[[#This Row],[Shipdate]],"mmmm")</f>
        <v>February</v>
      </c>
      <c r="M5018">
        <f>_xlfn.XLOOKUP(shipments[[#This Row],[PID]],products[PID],products[Cost_per_box],"NA",0)</f>
        <v>6.8</v>
      </c>
      <c r="N5018">
        <f>shipments[[#This Row],[Boxes]]*shipments[[#This Row],[Cost Per Box]]</f>
        <v>8078.4</v>
      </c>
      <c r="O5018">
        <f>shipments[[#This Row],[Sales Amount]]-shipments[[#This Row],[Total Cost]]</f>
        <v>3801.6000000000004</v>
      </c>
      <c r="P5018" s="9">
        <f>shipments[[#This Row],[Profit]]/shipments[[#This Row],[Sales Amount]]</f>
        <v>0.32</v>
      </c>
    </row>
    <row r="5019" spans="1:16" x14ac:dyDescent="1">
      <c r="A5019" t="s">
        <v>5066</v>
      </c>
      <c r="B5019" t="s">
        <v>8054</v>
      </c>
      <c r="C5019" t="s">
        <v>8027</v>
      </c>
      <c r="D5019" t="s">
        <v>8036</v>
      </c>
      <c r="E5019" s="1">
        <v>45245</v>
      </c>
      <c r="F5019">
        <v>5287.5</v>
      </c>
      <c r="G5019">
        <v>661</v>
      </c>
      <c r="H5019" t="s">
        <v>6</v>
      </c>
      <c r="I5019" t="str">
        <f>_xlfn.XLOOKUP(shipments[[#This Row],[SPID]],people[SPID],people[Sales_person],"NA",0)</f>
        <v>Kelci Walkden</v>
      </c>
      <c r="J5019">
        <f>YEAR(shipments[[#This Row],[Shipdate]])</f>
        <v>2023</v>
      </c>
      <c r="K5019">
        <f>MONTH(shipments[[#This Row],[Shipdate]])</f>
        <v>11</v>
      </c>
      <c r="L5019" t="str">
        <f>TEXT(shipments[[#This Row],[Shipdate]],"mmmm")</f>
        <v>November</v>
      </c>
      <c r="M5019">
        <f>_xlfn.XLOOKUP(shipments[[#This Row],[PID]],products[PID],products[Cost_per_box],"NA",0)</f>
        <v>6.8</v>
      </c>
      <c r="N5019">
        <f>shipments[[#This Row],[Boxes]]*shipments[[#This Row],[Cost Per Box]]</f>
        <v>4494.8</v>
      </c>
      <c r="O5019">
        <f>shipments[[#This Row],[Sales Amount]]-shipments[[#This Row],[Total Cost]]</f>
        <v>792.69999999999982</v>
      </c>
      <c r="P5019" s="9">
        <f>shipments[[#This Row],[Profit]]/shipments[[#This Row],[Sales Amount]]</f>
        <v>0.14991962174940895</v>
      </c>
    </row>
    <row r="5020" spans="1:16" x14ac:dyDescent="1">
      <c r="A5020" t="s">
        <v>5067</v>
      </c>
      <c r="B5020" t="s">
        <v>8054</v>
      </c>
      <c r="C5020" t="s">
        <v>8028</v>
      </c>
      <c r="D5020" t="s">
        <v>8033</v>
      </c>
      <c r="E5020" s="1">
        <v>45057</v>
      </c>
      <c r="F5020">
        <v>8498.25</v>
      </c>
      <c r="G5020">
        <v>340</v>
      </c>
      <c r="H5020" t="s">
        <v>6</v>
      </c>
      <c r="I5020" t="str">
        <f>_xlfn.XLOOKUP(shipments[[#This Row],[SPID]],people[SPID],people[Sales_person],"NA",0)</f>
        <v>Kelci Walkden</v>
      </c>
      <c r="J5020">
        <f>YEAR(shipments[[#This Row],[Shipdate]])</f>
        <v>2023</v>
      </c>
      <c r="K5020">
        <f>MONTH(shipments[[#This Row],[Shipdate]])</f>
        <v>5</v>
      </c>
      <c r="L5020" t="str">
        <f>TEXT(shipments[[#This Row],[Shipdate]],"mmmm")</f>
        <v>May</v>
      </c>
      <c r="M5020">
        <f>_xlfn.XLOOKUP(shipments[[#This Row],[PID]],products[PID],products[Cost_per_box],"NA",0)</f>
        <v>5.04</v>
      </c>
      <c r="N5020">
        <f>shipments[[#This Row],[Boxes]]*shipments[[#This Row],[Cost Per Box]]</f>
        <v>1713.6</v>
      </c>
      <c r="O5020">
        <f>shipments[[#This Row],[Sales Amount]]-shipments[[#This Row],[Total Cost]]</f>
        <v>6784.65</v>
      </c>
      <c r="P5020" s="9">
        <f>shipments[[#This Row],[Profit]]/shipments[[#This Row],[Sales Amount]]</f>
        <v>0.79835848557055855</v>
      </c>
    </row>
    <row r="5021" spans="1:16" x14ac:dyDescent="1">
      <c r="A5021" t="s">
        <v>5068</v>
      </c>
      <c r="B5021" t="s">
        <v>8054</v>
      </c>
      <c r="C5021" t="s">
        <v>8028</v>
      </c>
      <c r="D5021" t="s">
        <v>8035</v>
      </c>
      <c r="E5021" s="1">
        <v>45475</v>
      </c>
      <c r="F5021">
        <v>6261.75</v>
      </c>
      <c r="G5021">
        <v>241</v>
      </c>
      <c r="H5021" t="s">
        <v>17</v>
      </c>
      <c r="I5021" t="str">
        <f>_xlfn.XLOOKUP(shipments[[#This Row],[SPID]],people[SPID],people[Sales_person],"NA",0)</f>
        <v>Kelci Walkden</v>
      </c>
      <c r="J5021">
        <f>YEAR(shipments[[#This Row],[Shipdate]])</f>
        <v>2024</v>
      </c>
      <c r="K5021">
        <f>MONTH(shipments[[#This Row],[Shipdate]])</f>
        <v>7</v>
      </c>
      <c r="L5021" t="str">
        <f>TEXT(shipments[[#This Row],[Shipdate]],"mmmm")</f>
        <v>July</v>
      </c>
      <c r="M5021">
        <f>_xlfn.XLOOKUP(shipments[[#This Row],[PID]],products[PID],products[Cost_per_box],"NA",0)</f>
        <v>5.04</v>
      </c>
      <c r="N5021">
        <f>shipments[[#This Row],[Boxes]]*shipments[[#This Row],[Cost Per Box]]</f>
        <v>1214.6400000000001</v>
      </c>
      <c r="O5021">
        <f>shipments[[#This Row],[Sales Amount]]-shipments[[#This Row],[Total Cost]]</f>
        <v>5047.1099999999997</v>
      </c>
      <c r="P5021" s="9">
        <f>shipments[[#This Row],[Profit]]/shipments[[#This Row],[Sales Amount]]</f>
        <v>0.80602227811713978</v>
      </c>
    </row>
    <row r="5022" spans="1:16" x14ac:dyDescent="1">
      <c r="A5022" t="s">
        <v>5069</v>
      </c>
      <c r="B5022" t="s">
        <v>8054</v>
      </c>
      <c r="C5022" t="s">
        <v>8030</v>
      </c>
      <c r="D5022" t="s">
        <v>8033</v>
      </c>
      <c r="E5022" s="1">
        <v>45481</v>
      </c>
      <c r="F5022">
        <v>4929.75</v>
      </c>
      <c r="G5022">
        <v>449</v>
      </c>
      <c r="H5022" t="s">
        <v>39</v>
      </c>
      <c r="I5022" t="str">
        <f>_xlfn.XLOOKUP(shipments[[#This Row],[SPID]],people[SPID],people[Sales_person],"NA",0)</f>
        <v>Kelci Walkden</v>
      </c>
      <c r="J5022">
        <f>YEAR(shipments[[#This Row],[Shipdate]])</f>
        <v>2024</v>
      </c>
      <c r="K5022">
        <f>MONTH(shipments[[#This Row],[Shipdate]])</f>
        <v>7</v>
      </c>
      <c r="L5022" t="str">
        <f>TEXT(shipments[[#This Row],[Shipdate]],"mmmm")</f>
        <v>July</v>
      </c>
      <c r="M5022">
        <f>_xlfn.XLOOKUP(shipments[[#This Row],[PID]],products[PID],products[Cost_per_box],"NA",0)</f>
        <v>3.32</v>
      </c>
      <c r="N5022">
        <f>shipments[[#This Row],[Boxes]]*shipments[[#This Row],[Cost Per Box]]</f>
        <v>1490.6799999999998</v>
      </c>
      <c r="O5022">
        <f>shipments[[#This Row],[Sales Amount]]-shipments[[#This Row],[Total Cost]]</f>
        <v>3439.07</v>
      </c>
      <c r="P5022" s="9">
        <f>shipments[[#This Row],[Profit]]/shipments[[#This Row],[Sales Amount]]</f>
        <v>0.69761549774329334</v>
      </c>
    </row>
    <row r="5023" spans="1:16" x14ac:dyDescent="1">
      <c r="A5023" t="s">
        <v>5070</v>
      </c>
      <c r="B5023" t="s">
        <v>8054</v>
      </c>
      <c r="C5023" t="s">
        <v>8030</v>
      </c>
      <c r="D5023" t="s">
        <v>8036</v>
      </c>
      <c r="E5023" s="1">
        <v>45111</v>
      </c>
      <c r="F5023">
        <v>1224</v>
      </c>
      <c r="G5023">
        <v>123</v>
      </c>
      <c r="H5023" t="s">
        <v>6</v>
      </c>
      <c r="I5023" t="str">
        <f>_xlfn.XLOOKUP(shipments[[#This Row],[SPID]],people[SPID],people[Sales_person],"NA",0)</f>
        <v>Kelci Walkden</v>
      </c>
      <c r="J5023">
        <f>YEAR(shipments[[#This Row],[Shipdate]])</f>
        <v>2023</v>
      </c>
      <c r="K5023">
        <f>MONTH(shipments[[#This Row],[Shipdate]])</f>
        <v>7</v>
      </c>
      <c r="L5023" t="str">
        <f>TEXT(shipments[[#This Row],[Shipdate]],"mmmm")</f>
        <v>July</v>
      </c>
      <c r="M5023">
        <f>_xlfn.XLOOKUP(shipments[[#This Row],[PID]],products[PID],products[Cost_per_box],"NA",0)</f>
        <v>3.32</v>
      </c>
      <c r="N5023">
        <f>shipments[[#This Row],[Boxes]]*shipments[[#This Row],[Cost Per Box]]</f>
        <v>408.35999999999996</v>
      </c>
      <c r="O5023">
        <f>shipments[[#This Row],[Sales Amount]]-shipments[[#This Row],[Total Cost]]</f>
        <v>815.6400000000001</v>
      </c>
      <c r="P5023" s="9">
        <f>shipments[[#This Row],[Profit]]/shipments[[#This Row],[Sales Amount]]</f>
        <v>0.66637254901960796</v>
      </c>
    </row>
    <row r="5024" spans="1:16" x14ac:dyDescent="1">
      <c r="A5024" t="s">
        <v>5071</v>
      </c>
      <c r="B5024" t="s">
        <v>8054</v>
      </c>
      <c r="C5024" t="s">
        <v>8030</v>
      </c>
      <c r="D5024" t="s">
        <v>8032</v>
      </c>
      <c r="E5024" s="1">
        <v>45447</v>
      </c>
      <c r="F5024">
        <v>4340.25</v>
      </c>
      <c r="G5024">
        <v>483</v>
      </c>
      <c r="H5024" t="s">
        <v>6</v>
      </c>
      <c r="I5024" t="str">
        <f>_xlfn.XLOOKUP(shipments[[#This Row],[SPID]],people[SPID],people[Sales_person],"NA",0)</f>
        <v>Kelci Walkden</v>
      </c>
      <c r="J5024">
        <f>YEAR(shipments[[#This Row],[Shipdate]])</f>
        <v>2024</v>
      </c>
      <c r="K5024">
        <f>MONTH(shipments[[#This Row],[Shipdate]])</f>
        <v>6</v>
      </c>
      <c r="L5024" t="str">
        <f>TEXT(shipments[[#This Row],[Shipdate]],"mmmm")</f>
        <v>June</v>
      </c>
      <c r="M5024">
        <f>_xlfn.XLOOKUP(shipments[[#This Row],[PID]],products[PID],products[Cost_per_box],"NA",0)</f>
        <v>3.32</v>
      </c>
      <c r="N5024">
        <f>shipments[[#This Row],[Boxes]]*shipments[[#This Row],[Cost Per Box]]</f>
        <v>1603.56</v>
      </c>
      <c r="O5024">
        <f>shipments[[#This Row],[Sales Amount]]-shipments[[#This Row],[Total Cost]]</f>
        <v>2736.69</v>
      </c>
      <c r="P5024" s="9">
        <f>shipments[[#This Row],[Profit]]/shipments[[#This Row],[Sales Amount]]</f>
        <v>0.6305374114394332</v>
      </c>
    </row>
    <row r="5025" spans="1:16" x14ac:dyDescent="1">
      <c r="A5025" t="s">
        <v>5072</v>
      </c>
      <c r="B5025" t="s">
        <v>8054</v>
      </c>
      <c r="C5025" t="s">
        <v>8030</v>
      </c>
      <c r="D5025" t="s">
        <v>8033</v>
      </c>
      <c r="E5025" s="1">
        <v>45135</v>
      </c>
      <c r="F5025">
        <v>778.5</v>
      </c>
      <c r="G5025">
        <v>87</v>
      </c>
      <c r="H5025" t="s">
        <v>6</v>
      </c>
      <c r="I5025" t="str">
        <f>_xlfn.XLOOKUP(shipments[[#This Row],[SPID]],people[SPID],people[Sales_person],"NA",0)</f>
        <v>Kelci Walkden</v>
      </c>
      <c r="J5025">
        <f>YEAR(shipments[[#This Row],[Shipdate]])</f>
        <v>2023</v>
      </c>
      <c r="K5025">
        <f>MONTH(shipments[[#This Row],[Shipdate]])</f>
        <v>7</v>
      </c>
      <c r="L5025" t="str">
        <f>TEXT(shipments[[#This Row],[Shipdate]],"mmmm")</f>
        <v>July</v>
      </c>
      <c r="M5025">
        <f>_xlfn.XLOOKUP(shipments[[#This Row],[PID]],products[PID],products[Cost_per_box],"NA",0)</f>
        <v>3.32</v>
      </c>
      <c r="N5025">
        <f>shipments[[#This Row],[Boxes]]*shipments[[#This Row],[Cost Per Box]]</f>
        <v>288.83999999999997</v>
      </c>
      <c r="O5025">
        <f>shipments[[#This Row],[Sales Amount]]-shipments[[#This Row],[Total Cost]]</f>
        <v>489.66</v>
      </c>
      <c r="P5025" s="9">
        <f>shipments[[#This Row],[Profit]]/shipments[[#This Row],[Sales Amount]]</f>
        <v>0.6289788053949904</v>
      </c>
    </row>
    <row r="5026" spans="1:16" x14ac:dyDescent="1">
      <c r="A5026" t="s">
        <v>5073</v>
      </c>
      <c r="B5026" t="s">
        <v>8054</v>
      </c>
      <c r="C5026" t="s">
        <v>8030</v>
      </c>
      <c r="D5026" t="s">
        <v>8037</v>
      </c>
      <c r="E5026" s="1">
        <v>45384</v>
      </c>
      <c r="F5026">
        <v>5172.75</v>
      </c>
      <c r="G5026">
        <v>518</v>
      </c>
      <c r="H5026" t="s">
        <v>6</v>
      </c>
      <c r="I5026" t="str">
        <f>_xlfn.XLOOKUP(shipments[[#This Row],[SPID]],people[SPID],people[Sales_person],"NA",0)</f>
        <v>Kelci Walkden</v>
      </c>
      <c r="J5026">
        <f>YEAR(shipments[[#This Row],[Shipdate]])</f>
        <v>2024</v>
      </c>
      <c r="K5026">
        <f>MONTH(shipments[[#This Row],[Shipdate]])</f>
        <v>4</v>
      </c>
      <c r="L5026" t="str">
        <f>TEXT(shipments[[#This Row],[Shipdate]],"mmmm")</f>
        <v>April</v>
      </c>
      <c r="M5026">
        <f>_xlfn.XLOOKUP(shipments[[#This Row],[PID]],products[PID],products[Cost_per_box],"NA",0)</f>
        <v>3.32</v>
      </c>
      <c r="N5026">
        <f>shipments[[#This Row],[Boxes]]*shipments[[#This Row],[Cost Per Box]]</f>
        <v>1719.76</v>
      </c>
      <c r="O5026">
        <f>shipments[[#This Row],[Sales Amount]]-shipments[[#This Row],[Total Cost]]</f>
        <v>3452.99</v>
      </c>
      <c r="P5026" s="9">
        <f>shipments[[#This Row],[Profit]]/shipments[[#This Row],[Sales Amount]]</f>
        <v>0.66753467691266732</v>
      </c>
    </row>
    <row r="5027" spans="1:16" x14ac:dyDescent="1">
      <c r="A5027" t="s">
        <v>5074</v>
      </c>
      <c r="B5027" t="s">
        <v>8054</v>
      </c>
      <c r="C5027" t="s">
        <v>8030</v>
      </c>
      <c r="D5027" t="s">
        <v>8033</v>
      </c>
      <c r="E5027" s="1">
        <v>45447</v>
      </c>
      <c r="F5027">
        <v>4288.5</v>
      </c>
      <c r="G5027">
        <v>429</v>
      </c>
      <c r="H5027" t="s">
        <v>6</v>
      </c>
      <c r="I5027" t="str">
        <f>_xlfn.XLOOKUP(shipments[[#This Row],[SPID]],people[SPID],people[Sales_person],"NA",0)</f>
        <v>Kelci Walkden</v>
      </c>
      <c r="J5027">
        <f>YEAR(shipments[[#This Row],[Shipdate]])</f>
        <v>2024</v>
      </c>
      <c r="K5027">
        <f>MONTH(shipments[[#This Row],[Shipdate]])</f>
        <v>6</v>
      </c>
      <c r="L5027" t="str">
        <f>TEXT(shipments[[#This Row],[Shipdate]],"mmmm")</f>
        <v>June</v>
      </c>
      <c r="M5027">
        <f>_xlfn.XLOOKUP(shipments[[#This Row],[PID]],products[PID],products[Cost_per_box],"NA",0)</f>
        <v>3.32</v>
      </c>
      <c r="N5027">
        <f>shipments[[#This Row],[Boxes]]*shipments[[#This Row],[Cost Per Box]]</f>
        <v>1424.28</v>
      </c>
      <c r="O5027">
        <f>shipments[[#This Row],[Sales Amount]]-shipments[[#This Row],[Total Cost]]</f>
        <v>2864.2200000000003</v>
      </c>
      <c r="P5027" s="9">
        <f>shipments[[#This Row],[Profit]]/shipments[[#This Row],[Sales Amount]]</f>
        <v>0.66788387548093742</v>
      </c>
    </row>
    <row r="5028" spans="1:16" x14ac:dyDescent="1">
      <c r="A5028" t="s">
        <v>5075</v>
      </c>
      <c r="B5028" t="s">
        <v>8054</v>
      </c>
      <c r="C5028" t="s">
        <v>8030</v>
      </c>
      <c r="D5028" t="s">
        <v>8037</v>
      </c>
      <c r="E5028" s="1">
        <v>45433</v>
      </c>
      <c r="F5028">
        <v>4974.75</v>
      </c>
      <c r="G5028">
        <v>553</v>
      </c>
      <c r="H5028" t="s">
        <v>6</v>
      </c>
      <c r="I5028" t="str">
        <f>_xlfn.XLOOKUP(shipments[[#This Row],[SPID]],people[SPID],people[Sales_person],"NA",0)</f>
        <v>Kelci Walkden</v>
      </c>
      <c r="J5028">
        <f>YEAR(shipments[[#This Row],[Shipdate]])</f>
        <v>2024</v>
      </c>
      <c r="K5028">
        <f>MONTH(shipments[[#This Row],[Shipdate]])</f>
        <v>5</v>
      </c>
      <c r="L5028" t="str">
        <f>TEXT(shipments[[#This Row],[Shipdate]],"mmmm")</f>
        <v>May</v>
      </c>
      <c r="M5028">
        <f>_xlfn.XLOOKUP(shipments[[#This Row],[PID]],products[PID],products[Cost_per_box],"NA",0)</f>
        <v>3.32</v>
      </c>
      <c r="N5028">
        <f>shipments[[#This Row],[Boxes]]*shipments[[#This Row],[Cost Per Box]]</f>
        <v>1835.9599999999998</v>
      </c>
      <c r="O5028">
        <f>shipments[[#This Row],[Sales Amount]]-shipments[[#This Row],[Total Cost]]</f>
        <v>3138.79</v>
      </c>
      <c r="P5028" s="9">
        <f>shipments[[#This Row],[Profit]]/shipments[[#This Row],[Sales Amount]]</f>
        <v>0.63094426855620889</v>
      </c>
    </row>
    <row r="5029" spans="1:16" x14ac:dyDescent="1">
      <c r="A5029" t="s">
        <v>5076</v>
      </c>
      <c r="B5029" t="s">
        <v>8054</v>
      </c>
      <c r="C5029" t="s">
        <v>8031</v>
      </c>
      <c r="D5029" t="s">
        <v>8033</v>
      </c>
      <c r="E5029" s="1">
        <v>45561</v>
      </c>
      <c r="F5029">
        <v>12192.75</v>
      </c>
      <c r="G5029">
        <v>642</v>
      </c>
      <c r="H5029" t="s">
        <v>25</v>
      </c>
      <c r="I5029" t="str">
        <f>_xlfn.XLOOKUP(shipments[[#This Row],[SPID]],people[SPID],people[Sales_person],"NA",0)</f>
        <v>Kelci Walkden</v>
      </c>
      <c r="J5029">
        <f>YEAR(shipments[[#This Row],[Shipdate]])</f>
        <v>2024</v>
      </c>
      <c r="K5029">
        <f>MONTH(shipments[[#This Row],[Shipdate]])</f>
        <v>9</v>
      </c>
      <c r="L5029" t="str">
        <f>TEXT(shipments[[#This Row],[Shipdate]],"mmmm")</f>
        <v>September</v>
      </c>
      <c r="M5029">
        <f>_xlfn.XLOOKUP(shipments[[#This Row],[PID]],products[PID],products[Cost_per_box],"NA",0)</f>
        <v>2.65</v>
      </c>
      <c r="N5029">
        <f>shipments[[#This Row],[Boxes]]*shipments[[#This Row],[Cost Per Box]]</f>
        <v>1701.3</v>
      </c>
      <c r="O5029">
        <f>shipments[[#This Row],[Sales Amount]]-shipments[[#This Row],[Total Cost]]</f>
        <v>10491.45</v>
      </c>
      <c r="P5029" s="9">
        <f>shipments[[#This Row],[Profit]]/shipments[[#This Row],[Sales Amount]]</f>
        <v>0.86046626068770382</v>
      </c>
    </row>
    <row r="5030" spans="1:16" x14ac:dyDescent="1">
      <c r="A5030" t="s">
        <v>5077</v>
      </c>
      <c r="B5030" t="s">
        <v>8054</v>
      </c>
      <c r="C5030" t="s">
        <v>8031</v>
      </c>
      <c r="D5030" t="s">
        <v>8032</v>
      </c>
      <c r="E5030" s="1">
        <v>45036</v>
      </c>
      <c r="F5030">
        <v>8421.75</v>
      </c>
      <c r="G5030">
        <v>402</v>
      </c>
      <c r="H5030" t="s">
        <v>6</v>
      </c>
      <c r="I5030" t="str">
        <f>_xlfn.XLOOKUP(shipments[[#This Row],[SPID]],people[SPID],people[Sales_person],"NA",0)</f>
        <v>Kelci Walkden</v>
      </c>
      <c r="J5030">
        <f>YEAR(shipments[[#This Row],[Shipdate]])</f>
        <v>2023</v>
      </c>
      <c r="K5030">
        <f>MONTH(shipments[[#This Row],[Shipdate]])</f>
        <v>4</v>
      </c>
      <c r="L5030" t="str">
        <f>TEXT(shipments[[#This Row],[Shipdate]],"mmmm")</f>
        <v>April</v>
      </c>
      <c r="M5030">
        <f>_xlfn.XLOOKUP(shipments[[#This Row],[PID]],products[PID],products[Cost_per_box],"NA",0)</f>
        <v>2.65</v>
      </c>
      <c r="N5030">
        <f>shipments[[#This Row],[Boxes]]*shipments[[#This Row],[Cost Per Box]]</f>
        <v>1065.3</v>
      </c>
      <c r="O5030">
        <f>shipments[[#This Row],[Sales Amount]]-shipments[[#This Row],[Total Cost]]</f>
        <v>7356.45</v>
      </c>
      <c r="P5030" s="9">
        <f>shipments[[#This Row],[Profit]]/shipments[[#This Row],[Sales Amount]]</f>
        <v>0.8735061002760709</v>
      </c>
    </row>
    <row r="5031" spans="1:16" x14ac:dyDescent="1">
      <c r="A5031" t="s">
        <v>5078</v>
      </c>
      <c r="B5031" t="s">
        <v>8054</v>
      </c>
      <c r="C5031" t="s">
        <v>8031</v>
      </c>
      <c r="D5031" t="s">
        <v>8037</v>
      </c>
      <c r="E5031" s="1">
        <v>45547</v>
      </c>
      <c r="F5031">
        <v>12528</v>
      </c>
      <c r="G5031">
        <v>627</v>
      </c>
      <c r="H5031" t="s">
        <v>25</v>
      </c>
      <c r="I5031" t="str">
        <f>_xlfn.XLOOKUP(shipments[[#This Row],[SPID]],people[SPID],people[Sales_person],"NA",0)</f>
        <v>Kelci Walkden</v>
      </c>
      <c r="J5031">
        <f>YEAR(shipments[[#This Row],[Shipdate]])</f>
        <v>2024</v>
      </c>
      <c r="K5031">
        <f>MONTH(shipments[[#This Row],[Shipdate]])</f>
        <v>9</v>
      </c>
      <c r="L5031" t="str">
        <f>TEXT(shipments[[#This Row],[Shipdate]],"mmmm")</f>
        <v>September</v>
      </c>
      <c r="M5031">
        <f>_xlfn.XLOOKUP(shipments[[#This Row],[PID]],products[PID],products[Cost_per_box],"NA",0)</f>
        <v>2.65</v>
      </c>
      <c r="N5031">
        <f>shipments[[#This Row],[Boxes]]*shipments[[#This Row],[Cost Per Box]]</f>
        <v>1661.55</v>
      </c>
      <c r="O5031">
        <f>shipments[[#This Row],[Sales Amount]]-shipments[[#This Row],[Total Cost]]</f>
        <v>10866.45</v>
      </c>
      <c r="P5031" s="9">
        <f>shipments[[#This Row],[Profit]]/shipments[[#This Row],[Sales Amount]]</f>
        <v>0.86737308429118776</v>
      </c>
    </row>
    <row r="5032" spans="1:16" x14ac:dyDescent="1">
      <c r="A5032" t="s">
        <v>5079</v>
      </c>
      <c r="B5032" t="s">
        <v>8054</v>
      </c>
      <c r="C5032" t="s">
        <v>8031</v>
      </c>
      <c r="D5032" t="s">
        <v>8036</v>
      </c>
      <c r="E5032" s="1">
        <v>45449</v>
      </c>
      <c r="F5032">
        <v>5647.5</v>
      </c>
      <c r="G5032">
        <v>269</v>
      </c>
      <c r="H5032" t="s">
        <v>6</v>
      </c>
      <c r="I5032" t="str">
        <f>_xlfn.XLOOKUP(shipments[[#This Row],[SPID]],people[SPID],people[Sales_person],"NA",0)</f>
        <v>Kelci Walkden</v>
      </c>
      <c r="J5032">
        <f>YEAR(shipments[[#This Row],[Shipdate]])</f>
        <v>2024</v>
      </c>
      <c r="K5032">
        <f>MONTH(shipments[[#This Row],[Shipdate]])</f>
        <v>6</v>
      </c>
      <c r="L5032" t="str">
        <f>TEXT(shipments[[#This Row],[Shipdate]],"mmmm")</f>
        <v>June</v>
      </c>
      <c r="M5032">
        <f>_xlfn.XLOOKUP(shipments[[#This Row],[PID]],products[PID],products[Cost_per_box],"NA",0)</f>
        <v>2.65</v>
      </c>
      <c r="N5032">
        <f>shipments[[#This Row],[Boxes]]*shipments[[#This Row],[Cost Per Box]]</f>
        <v>712.85</v>
      </c>
      <c r="O5032">
        <f>shipments[[#This Row],[Sales Amount]]-shipments[[#This Row],[Total Cost]]</f>
        <v>4934.6499999999996</v>
      </c>
      <c r="P5032" s="9">
        <f>shipments[[#This Row],[Profit]]/shipments[[#This Row],[Sales Amount]]</f>
        <v>0.87377600708277992</v>
      </c>
    </row>
    <row r="5033" spans="1:16" x14ac:dyDescent="1">
      <c r="A5033" t="s">
        <v>5080</v>
      </c>
      <c r="B5033" t="s">
        <v>8054</v>
      </c>
      <c r="C5033" t="s">
        <v>8031</v>
      </c>
      <c r="D5033" t="s">
        <v>8032</v>
      </c>
      <c r="E5033" s="1">
        <v>44957</v>
      </c>
      <c r="F5033">
        <v>7346.25</v>
      </c>
      <c r="G5033">
        <v>350</v>
      </c>
      <c r="H5033" t="s">
        <v>6</v>
      </c>
      <c r="I5033" t="str">
        <f>_xlfn.XLOOKUP(shipments[[#This Row],[SPID]],people[SPID],people[Sales_person],"NA",0)</f>
        <v>Kelci Walkden</v>
      </c>
      <c r="J5033">
        <f>YEAR(shipments[[#This Row],[Shipdate]])</f>
        <v>2023</v>
      </c>
      <c r="K5033">
        <f>MONTH(shipments[[#This Row],[Shipdate]])</f>
        <v>1</v>
      </c>
      <c r="L5033" t="str">
        <f>TEXT(shipments[[#This Row],[Shipdate]],"mmmm")</f>
        <v>January</v>
      </c>
      <c r="M5033">
        <f>_xlfn.XLOOKUP(shipments[[#This Row],[PID]],products[PID],products[Cost_per_box],"NA",0)</f>
        <v>2.65</v>
      </c>
      <c r="N5033">
        <f>shipments[[#This Row],[Boxes]]*shipments[[#This Row],[Cost Per Box]]</f>
        <v>927.5</v>
      </c>
      <c r="O5033">
        <f>shipments[[#This Row],[Sales Amount]]-shipments[[#This Row],[Total Cost]]</f>
        <v>6418.75</v>
      </c>
      <c r="P5033" s="9">
        <f>shipments[[#This Row],[Profit]]/shipments[[#This Row],[Sales Amount]]</f>
        <v>0.87374510804832395</v>
      </c>
    </row>
    <row r="5034" spans="1:16" x14ac:dyDescent="1">
      <c r="A5034" t="s">
        <v>5081</v>
      </c>
      <c r="B5034" t="s">
        <v>8054</v>
      </c>
      <c r="C5034" t="s">
        <v>8010</v>
      </c>
      <c r="D5034" t="s">
        <v>8032</v>
      </c>
      <c r="E5034" s="1">
        <v>45076</v>
      </c>
      <c r="F5034">
        <v>1993.5</v>
      </c>
      <c r="G5034">
        <v>167</v>
      </c>
      <c r="H5034" t="s">
        <v>6</v>
      </c>
      <c r="I5034" t="str">
        <f>_xlfn.XLOOKUP(shipments[[#This Row],[SPID]],people[SPID],people[Sales_person],"NA",0)</f>
        <v>Kelci Walkden</v>
      </c>
      <c r="J5034">
        <f>YEAR(shipments[[#This Row],[Shipdate]])</f>
        <v>2023</v>
      </c>
      <c r="K5034">
        <f>MONTH(shipments[[#This Row],[Shipdate]])</f>
        <v>5</v>
      </c>
      <c r="L5034" t="str">
        <f>TEXT(shipments[[#This Row],[Shipdate]],"mmmm")</f>
        <v>May</v>
      </c>
      <c r="M5034">
        <f>_xlfn.XLOOKUP(shipments[[#This Row],[PID]],products[PID],products[Cost_per_box],"NA",0)</f>
        <v>5.26</v>
      </c>
      <c r="N5034">
        <f>shipments[[#This Row],[Boxes]]*shipments[[#This Row],[Cost Per Box]]</f>
        <v>878.42</v>
      </c>
      <c r="O5034">
        <f>shipments[[#This Row],[Sales Amount]]-shipments[[#This Row],[Total Cost]]</f>
        <v>1115.08</v>
      </c>
      <c r="P5034" s="9">
        <f>shipments[[#This Row],[Profit]]/shipments[[#This Row],[Sales Amount]]</f>
        <v>0.55935791321795836</v>
      </c>
    </row>
    <row r="5035" spans="1:16" x14ac:dyDescent="1">
      <c r="A5035" t="s">
        <v>5082</v>
      </c>
      <c r="B5035" t="s">
        <v>8054</v>
      </c>
      <c r="C5035" t="s">
        <v>8010</v>
      </c>
      <c r="D5035" t="s">
        <v>8037</v>
      </c>
      <c r="E5035" s="1">
        <v>45537</v>
      </c>
      <c r="F5035">
        <v>6315.75</v>
      </c>
      <c r="G5035">
        <v>395</v>
      </c>
      <c r="H5035" t="s">
        <v>25</v>
      </c>
      <c r="I5035" t="str">
        <f>_xlfn.XLOOKUP(shipments[[#This Row],[SPID]],people[SPID],people[Sales_person],"NA",0)</f>
        <v>Kelci Walkden</v>
      </c>
      <c r="J5035">
        <f>YEAR(shipments[[#This Row],[Shipdate]])</f>
        <v>2024</v>
      </c>
      <c r="K5035">
        <f>MONTH(shipments[[#This Row],[Shipdate]])</f>
        <v>9</v>
      </c>
      <c r="L5035" t="str">
        <f>TEXT(shipments[[#This Row],[Shipdate]],"mmmm")</f>
        <v>September</v>
      </c>
      <c r="M5035">
        <f>_xlfn.XLOOKUP(shipments[[#This Row],[PID]],products[PID],products[Cost_per_box],"NA",0)</f>
        <v>5.26</v>
      </c>
      <c r="N5035">
        <f>shipments[[#This Row],[Boxes]]*shipments[[#This Row],[Cost Per Box]]</f>
        <v>2077.6999999999998</v>
      </c>
      <c r="O5035">
        <f>shipments[[#This Row],[Sales Amount]]-shipments[[#This Row],[Total Cost]]</f>
        <v>4238.05</v>
      </c>
      <c r="P5035" s="9">
        <f>shipments[[#This Row],[Profit]]/shipments[[#This Row],[Sales Amount]]</f>
        <v>0.67102877726319121</v>
      </c>
    </row>
    <row r="5036" spans="1:16" x14ac:dyDescent="1">
      <c r="A5036" t="s">
        <v>5083</v>
      </c>
      <c r="B5036" t="s">
        <v>8054</v>
      </c>
      <c r="C5036" t="s">
        <v>8010</v>
      </c>
      <c r="D5036" t="s">
        <v>8037</v>
      </c>
      <c r="E5036" s="1">
        <v>45523</v>
      </c>
      <c r="F5036">
        <v>6993</v>
      </c>
      <c r="G5036">
        <v>467</v>
      </c>
      <c r="H5036" t="s">
        <v>17</v>
      </c>
      <c r="I5036" t="str">
        <f>_xlfn.XLOOKUP(shipments[[#This Row],[SPID]],people[SPID],people[Sales_person],"NA",0)</f>
        <v>Kelci Walkden</v>
      </c>
      <c r="J5036">
        <f>YEAR(shipments[[#This Row],[Shipdate]])</f>
        <v>2024</v>
      </c>
      <c r="K5036">
        <f>MONTH(shipments[[#This Row],[Shipdate]])</f>
        <v>8</v>
      </c>
      <c r="L5036" t="str">
        <f>TEXT(shipments[[#This Row],[Shipdate]],"mmmm")</f>
        <v>August</v>
      </c>
      <c r="M5036">
        <f>_xlfn.XLOOKUP(shipments[[#This Row],[PID]],products[PID],products[Cost_per_box],"NA",0)</f>
        <v>5.26</v>
      </c>
      <c r="N5036">
        <f>shipments[[#This Row],[Boxes]]*shipments[[#This Row],[Cost Per Box]]</f>
        <v>2456.42</v>
      </c>
      <c r="O5036">
        <f>shipments[[#This Row],[Sales Amount]]-shipments[[#This Row],[Total Cost]]</f>
        <v>4536.58</v>
      </c>
      <c r="P5036" s="9">
        <f>shipments[[#This Row],[Profit]]/shipments[[#This Row],[Sales Amount]]</f>
        <v>0.64873158873158876</v>
      </c>
    </row>
    <row r="5037" spans="1:16" x14ac:dyDescent="1">
      <c r="A5037" t="s">
        <v>5084</v>
      </c>
      <c r="B5037" t="s">
        <v>8054</v>
      </c>
      <c r="C5037" t="s">
        <v>8010</v>
      </c>
      <c r="D5037" t="s">
        <v>8033</v>
      </c>
      <c r="E5037" s="1">
        <v>45552</v>
      </c>
      <c r="F5037">
        <v>10750.5</v>
      </c>
      <c r="G5037">
        <v>717</v>
      </c>
      <c r="H5037" t="s">
        <v>25</v>
      </c>
      <c r="I5037" t="str">
        <f>_xlfn.XLOOKUP(shipments[[#This Row],[SPID]],people[SPID],people[Sales_person],"NA",0)</f>
        <v>Kelci Walkden</v>
      </c>
      <c r="J5037">
        <f>YEAR(shipments[[#This Row],[Shipdate]])</f>
        <v>2024</v>
      </c>
      <c r="K5037">
        <f>MONTH(shipments[[#This Row],[Shipdate]])</f>
        <v>9</v>
      </c>
      <c r="L5037" t="str">
        <f>TEXT(shipments[[#This Row],[Shipdate]],"mmmm")</f>
        <v>September</v>
      </c>
      <c r="M5037">
        <f>_xlfn.XLOOKUP(shipments[[#This Row],[PID]],products[PID],products[Cost_per_box],"NA",0)</f>
        <v>5.26</v>
      </c>
      <c r="N5037">
        <f>shipments[[#This Row],[Boxes]]*shipments[[#This Row],[Cost Per Box]]</f>
        <v>3771.42</v>
      </c>
      <c r="O5037">
        <f>shipments[[#This Row],[Sales Amount]]-shipments[[#This Row],[Total Cost]]</f>
        <v>6979.08</v>
      </c>
      <c r="P5037" s="9">
        <f>shipments[[#This Row],[Profit]]/shipments[[#This Row],[Sales Amount]]</f>
        <v>0.64918654946281562</v>
      </c>
    </row>
    <row r="5038" spans="1:16" x14ac:dyDescent="1">
      <c r="A5038" t="s">
        <v>5085</v>
      </c>
      <c r="B5038" t="s">
        <v>8054</v>
      </c>
      <c r="C5038" t="s">
        <v>8011</v>
      </c>
      <c r="D5038" t="s">
        <v>8032</v>
      </c>
      <c r="E5038" s="1">
        <v>45114</v>
      </c>
      <c r="F5038">
        <v>8410.5</v>
      </c>
      <c r="G5038">
        <v>526</v>
      </c>
      <c r="H5038" t="s">
        <v>6</v>
      </c>
      <c r="I5038" t="str">
        <f>_xlfn.XLOOKUP(shipments[[#This Row],[SPID]],people[SPID],people[Sales_person],"NA",0)</f>
        <v>Kelci Walkden</v>
      </c>
      <c r="J5038">
        <f>YEAR(shipments[[#This Row],[Shipdate]])</f>
        <v>2023</v>
      </c>
      <c r="K5038">
        <f>MONTH(shipments[[#This Row],[Shipdate]])</f>
        <v>7</v>
      </c>
      <c r="L5038" t="str">
        <f>TEXT(shipments[[#This Row],[Shipdate]],"mmmm")</f>
        <v>July</v>
      </c>
      <c r="M5038">
        <f>_xlfn.XLOOKUP(shipments[[#This Row],[PID]],products[PID],products[Cost_per_box],"NA",0)</f>
        <v>7.48</v>
      </c>
      <c r="N5038">
        <f>shipments[[#This Row],[Boxes]]*shipments[[#This Row],[Cost Per Box]]</f>
        <v>3934.48</v>
      </c>
      <c r="O5038">
        <f>shipments[[#This Row],[Sales Amount]]-shipments[[#This Row],[Total Cost]]</f>
        <v>4476.0200000000004</v>
      </c>
      <c r="P5038" s="9">
        <f>shipments[[#This Row],[Profit]]/shipments[[#This Row],[Sales Amount]]</f>
        <v>0.53219428095832599</v>
      </c>
    </row>
    <row r="5039" spans="1:16" x14ac:dyDescent="1">
      <c r="A5039" t="s">
        <v>5086</v>
      </c>
      <c r="B5039" t="s">
        <v>8054</v>
      </c>
      <c r="C5039" t="s">
        <v>8011</v>
      </c>
      <c r="D5039" t="s">
        <v>8037</v>
      </c>
      <c r="E5039" s="1">
        <v>45344</v>
      </c>
      <c r="F5039">
        <v>3847.5</v>
      </c>
      <c r="G5039">
        <v>227</v>
      </c>
      <c r="H5039" t="s">
        <v>6</v>
      </c>
      <c r="I5039" t="str">
        <f>_xlfn.XLOOKUP(shipments[[#This Row],[SPID]],people[SPID],people[Sales_person],"NA",0)</f>
        <v>Kelci Walkden</v>
      </c>
      <c r="J5039">
        <f>YEAR(shipments[[#This Row],[Shipdate]])</f>
        <v>2024</v>
      </c>
      <c r="K5039">
        <f>MONTH(shipments[[#This Row],[Shipdate]])</f>
        <v>2</v>
      </c>
      <c r="L5039" t="str">
        <f>TEXT(shipments[[#This Row],[Shipdate]],"mmmm")</f>
        <v>February</v>
      </c>
      <c r="M5039">
        <f>_xlfn.XLOOKUP(shipments[[#This Row],[PID]],products[PID],products[Cost_per_box],"NA",0)</f>
        <v>7.48</v>
      </c>
      <c r="N5039">
        <f>shipments[[#This Row],[Boxes]]*shipments[[#This Row],[Cost Per Box]]</f>
        <v>1697.96</v>
      </c>
      <c r="O5039">
        <f>shipments[[#This Row],[Sales Amount]]-shipments[[#This Row],[Total Cost]]</f>
        <v>2149.54</v>
      </c>
      <c r="P5039" s="9">
        <f>shipments[[#This Row],[Profit]]/shipments[[#This Row],[Sales Amount]]</f>
        <v>0.55868486029889541</v>
      </c>
    </row>
    <row r="5040" spans="1:16" x14ac:dyDescent="1">
      <c r="A5040" t="s">
        <v>5087</v>
      </c>
      <c r="B5040" t="s">
        <v>8054</v>
      </c>
      <c r="C5040" t="s">
        <v>8013</v>
      </c>
      <c r="D5040" t="s">
        <v>8037</v>
      </c>
      <c r="E5040" s="1">
        <v>45317</v>
      </c>
      <c r="F5040">
        <v>2621.25</v>
      </c>
      <c r="G5040">
        <v>437</v>
      </c>
      <c r="H5040" t="s">
        <v>6</v>
      </c>
      <c r="I5040" t="str">
        <f>_xlfn.XLOOKUP(shipments[[#This Row],[SPID]],people[SPID],people[Sales_person],"NA",0)</f>
        <v>Kelci Walkden</v>
      </c>
      <c r="J5040">
        <f>YEAR(shipments[[#This Row],[Shipdate]])</f>
        <v>2024</v>
      </c>
      <c r="K5040">
        <f>MONTH(shipments[[#This Row],[Shipdate]])</f>
        <v>1</v>
      </c>
      <c r="L5040" t="str">
        <f>TEXT(shipments[[#This Row],[Shipdate]],"mmmm")</f>
        <v>January</v>
      </c>
      <c r="M5040">
        <f>_xlfn.XLOOKUP(shipments[[#This Row],[PID]],products[PID],products[Cost_per_box],"NA",0)</f>
        <v>3.85</v>
      </c>
      <c r="N5040">
        <f>shipments[[#This Row],[Boxes]]*shipments[[#This Row],[Cost Per Box]]</f>
        <v>1682.45</v>
      </c>
      <c r="O5040">
        <f>shipments[[#This Row],[Sales Amount]]-shipments[[#This Row],[Total Cost]]</f>
        <v>938.8</v>
      </c>
      <c r="P5040" s="9">
        <f>shipments[[#This Row],[Profit]]/shipments[[#This Row],[Sales Amount]]</f>
        <v>0.35814973772055314</v>
      </c>
    </row>
    <row r="5041" spans="1:16" x14ac:dyDescent="1">
      <c r="A5041" t="s">
        <v>5088</v>
      </c>
      <c r="B5041" t="s">
        <v>8054</v>
      </c>
      <c r="C5041" t="s">
        <v>8013</v>
      </c>
      <c r="D5041" t="s">
        <v>8033</v>
      </c>
      <c r="E5041" s="1">
        <v>45345</v>
      </c>
      <c r="F5041">
        <v>767.25</v>
      </c>
      <c r="G5041">
        <v>154</v>
      </c>
      <c r="H5041" t="s">
        <v>6</v>
      </c>
      <c r="I5041" t="str">
        <f>_xlfn.XLOOKUP(shipments[[#This Row],[SPID]],people[SPID],people[Sales_person],"NA",0)</f>
        <v>Kelci Walkden</v>
      </c>
      <c r="J5041">
        <f>YEAR(shipments[[#This Row],[Shipdate]])</f>
        <v>2024</v>
      </c>
      <c r="K5041">
        <f>MONTH(shipments[[#This Row],[Shipdate]])</f>
        <v>2</v>
      </c>
      <c r="L5041" t="str">
        <f>TEXT(shipments[[#This Row],[Shipdate]],"mmmm")</f>
        <v>February</v>
      </c>
      <c r="M5041">
        <f>_xlfn.XLOOKUP(shipments[[#This Row],[PID]],products[PID],products[Cost_per_box],"NA",0)</f>
        <v>3.85</v>
      </c>
      <c r="N5041">
        <f>shipments[[#This Row],[Boxes]]*shipments[[#This Row],[Cost Per Box]]</f>
        <v>592.9</v>
      </c>
      <c r="O5041">
        <f>shipments[[#This Row],[Sales Amount]]-shipments[[#This Row],[Total Cost]]</f>
        <v>174.35000000000002</v>
      </c>
      <c r="P5041" s="9">
        <f>shipments[[#This Row],[Profit]]/shipments[[#This Row],[Sales Amount]]</f>
        <v>0.22724014336917567</v>
      </c>
    </row>
    <row r="5042" spans="1:16" x14ac:dyDescent="1">
      <c r="A5042" t="s">
        <v>5089</v>
      </c>
      <c r="B5042" t="s">
        <v>8054</v>
      </c>
      <c r="C5042" t="s">
        <v>8013</v>
      </c>
      <c r="D5042" t="s">
        <v>8035</v>
      </c>
      <c r="E5042" s="1">
        <v>45306</v>
      </c>
      <c r="F5042">
        <v>576</v>
      </c>
      <c r="G5042">
        <v>96</v>
      </c>
      <c r="H5042" t="s">
        <v>6</v>
      </c>
      <c r="I5042" t="str">
        <f>_xlfn.XLOOKUP(shipments[[#This Row],[SPID]],people[SPID],people[Sales_person],"NA",0)</f>
        <v>Kelci Walkden</v>
      </c>
      <c r="J5042">
        <f>YEAR(shipments[[#This Row],[Shipdate]])</f>
        <v>2024</v>
      </c>
      <c r="K5042">
        <f>MONTH(shipments[[#This Row],[Shipdate]])</f>
        <v>1</v>
      </c>
      <c r="L5042" t="str">
        <f>TEXT(shipments[[#This Row],[Shipdate]],"mmmm")</f>
        <v>January</v>
      </c>
      <c r="M5042">
        <f>_xlfn.XLOOKUP(shipments[[#This Row],[PID]],products[PID],products[Cost_per_box],"NA",0)</f>
        <v>3.85</v>
      </c>
      <c r="N5042">
        <f>shipments[[#This Row],[Boxes]]*shipments[[#This Row],[Cost Per Box]]</f>
        <v>369.6</v>
      </c>
      <c r="O5042">
        <f>shipments[[#This Row],[Sales Amount]]-shipments[[#This Row],[Total Cost]]</f>
        <v>206.39999999999998</v>
      </c>
      <c r="P5042" s="9">
        <f>shipments[[#This Row],[Profit]]/shipments[[#This Row],[Sales Amount]]</f>
        <v>0.35833333333333328</v>
      </c>
    </row>
    <row r="5043" spans="1:16" x14ac:dyDescent="1">
      <c r="A5043" t="s">
        <v>5090</v>
      </c>
      <c r="B5043" t="s">
        <v>8054</v>
      </c>
      <c r="C5043" t="s">
        <v>8013</v>
      </c>
      <c r="D5043" t="s">
        <v>8037</v>
      </c>
      <c r="E5043" s="1">
        <v>44946</v>
      </c>
      <c r="F5043">
        <v>3519</v>
      </c>
      <c r="G5043">
        <v>587</v>
      </c>
      <c r="H5043" t="s">
        <v>6</v>
      </c>
      <c r="I5043" t="str">
        <f>_xlfn.XLOOKUP(shipments[[#This Row],[SPID]],people[SPID],people[Sales_person],"NA",0)</f>
        <v>Kelci Walkden</v>
      </c>
      <c r="J5043">
        <f>YEAR(shipments[[#This Row],[Shipdate]])</f>
        <v>2023</v>
      </c>
      <c r="K5043">
        <f>MONTH(shipments[[#This Row],[Shipdate]])</f>
        <v>1</v>
      </c>
      <c r="L5043" t="str">
        <f>TEXT(shipments[[#This Row],[Shipdate]],"mmmm")</f>
        <v>January</v>
      </c>
      <c r="M5043">
        <f>_xlfn.XLOOKUP(shipments[[#This Row],[PID]],products[PID],products[Cost_per_box],"NA",0)</f>
        <v>3.85</v>
      </c>
      <c r="N5043">
        <f>shipments[[#This Row],[Boxes]]*shipments[[#This Row],[Cost Per Box]]</f>
        <v>2259.9500000000003</v>
      </c>
      <c r="O5043">
        <f>shipments[[#This Row],[Sales Amount]]-shipments[[#This Row],[Total Cost]]</f>
        <v>1259.0499999999997</v>
      </c>
      <c r="P5043" s="9">
        <f>shipments[[#This Row],[Profit]]/shipments[[#This Row],[Sales Amount]]</f>
        <v>0.35778630292696784</v>
      </c>
    </row>
    <row r="5044" spans="1:16" x14ac:dyDescent="1">
      <c r="A5044" t="s">
        <v>5091</v>
      </c>
      <c r="B5044" t="s">
        <v>8054</v>
      </c>
      <c r="C5044" t="s">
        <v>8014</v>
      </c>
      <c r="D5044" t="s">
        <v>8032</v>
      </c>
      <c r="E5044" s="1">
        <v>45238</v>
      </c>
      <c r="F5044">
        <v>6432.75</v>
      </c>
      <c r="G5044">
        <v>715</v>
      </c>
      <c r="H5044" t="s">
        <v>6</v>
      </c>
      <c r="I5044" t="str">
        <f>_xlfn.XLOOKUP(shipments[[#This Row],[SPID]],people[SPID],people[Sales_person],"NA",0)</f>
        <v>Kelci Walkden</v>
      </c>
      <c r="J5044">
        <f>YEAR(shipments[[#This Row],[Shipdate]])</f>
        <v>2023</v>
      </c>
      <c r="K5044">
        <f>MONTH(shipments[[#This Row],[Shipdate]])</f>
        <v>11</v>
      </c>
      <c r="L5044" t="str">
        <f>TEXT(shipments[[#This Row],[Shipdate]],"mmmm")</f>
        <v>November</v>
      </c>
      <c r="M5044">
        <f>_xlfn.XLOOKUP(shipments[[#This Row],[PID]],products[PID],products[Cost_per_box],"NA",0)</f>
        <v>5.72</v>
      </c>
      <c r="N5044">
        <f>shipments[[#This Row],[Boxes]]*shipments[[#This Row],[Cost Per Box]]</f>
        <v>4089.7999999999997</v>
      </c>
      <c r="O5044">
        <f>shipments[[#This Row],[Sales Amount]]-shipments[[#This Row],[Total Cost]]</f>
        <v>2342.9500000000003</v>
      </c>
      <c r="P5044" s="9">
        <f>shipments[[#This Row],[Profit]]/shipments[[#This Row],[Sales Amount]]</f>
        <v>0.3642221444949672</v>
      </c>
    </row>
    <row r="5045" spans="1:16" x14ac:dyDescent="1">
      <c r="A5045" t="s">
        <v>5092</v>
      </c>
      <c r="B5045" t="s">
        <v>8054</v>
      </c>
      <c r="C5045" t="s">
        <v>8014</v>
      </c>
      <c r="D5045" t="s">
        <v>8032</v>
      </c>
      <c r="E5045" s="1">
        <v>45540</v>
      </c>
      <c r="F5045">
        <v>1008</v>
      </c>
      <c r="G5045">
        <v>202</v>
      </c>
      <c r="H5045" t="s">
        <v>25</v>
      </c>
      <c r="I5045" t="str">
        <f>_xlfn.XLOOKUP(shipments[[#This Row],[SPID]],people[SPID],people[Sales_person],"NA",0)</f>
        <v>Kelci Walkden</v>
      </c>
      <c r="J5045">
        <f>YEAR(shipments[[#This Row],[Shipdate]])</f>
        <v>2024</v>
      </c>
      <c r="K5045">
        <f>MONTH(shipments[[#This Row],[Shipdate]])</f>
        <v>9</v>
      </c>
      <c r="L5045" t="str">
        <f>TEXT(shipments[[#This Row],[Shipdate]],"mmmm")</f>
        <v>September</v>
      </c>
      <c r="M5045">
        <f>_xlfn.XLOOKUP(shipments[[#This Row],[PID]],products[PID],products[Cost_per_box],"NA",0)</f>
        <v>5.72</v>
      </c>
      <c r="N5045">
        <f>shipments[[#This Row],[Boxes]]*shipments[[#This Row],[Cost Per Box]]</f>
        <v>1155.44</v>
      </c>
      <c r="O5045">
        <f>shipments[[#This Row],[Sales Amount]]-shipments[[#This Row],[Total Cost]]</f>
        <v>-147.44000000000005</v>
      </c>
      <c r="P5045" s="9">
        <f>shipments[[#This Row],[Profit]]/shipments[[#This Row],[Sales Amount]]</f>
        <v>-0.14626984126984133</v>
      </c>
    </row>
    <row r="5046" spans="1:16" x14ac:dyDescent="1">
      <c r="A5046" t="s">
        <v>5093</v>
      </c>
      <c r="B5046" t="s">
        <v>8054</v>
      </c>
      <c r="C5046" t="s">
        <v>8014</v>
      </c>
      <c r="D5046" t="s">
        <v>8032</v>
      </c>
      <c r="E5046" s="1">
        <v>45217</v>
      </c>
      <c r="F5046">
        <v>177.75</v>
      </c>
      <c r="G5046">
        <v>20</v>
      </c>
      <c r="H5046" t="s">
        <v>6</v>
      </c>
      <c r="I5046" t="str">
        <f>_xlfn.XLOOKUP(shipments[[#This Row],[SPID]],people[SPID],people[Sales_person],"NA",0)</f>
        <v>Kelci Walkden</v>
      </c>
      <c r="J5046">
        <f>YEAR(shipments[[#This Row],[Shipdate]])</f>
        <v>2023</v>
      </c>
      <c r="K5046">
        <f>MONTH(shipments[[#This Row],[Shipdate]])</f>
        <v>10</v>
      </c>
      <c r="L5046" t="str">
        <f>TEXT(shipments[[#This Row],[Shipdate]],"mmmm")</f>
        <v>October</v>
      </c>
      <c r="M5046">
        <f>_xlfn.XLOOKUP(shipments[[#This Row],[PID]],products[PID],products[Cost_per_box],"NA",0)</f>
        <v>5.72</v>
      </c>
      <c r="N5046">
        <f>shipments[[#This Row],[Boxes]]*shipments[[#This Row],[Cost Per Box]]</f>
        <v>114.39999999999999</v>
      </c>
      <c r="O5046">
        <f>shipments[[#This Row],[Sales Amount]]-shipments[[#This Row],[Total Cost]]</f>
        <v>63.350000000000009</v>
      </c>
      <c r="P5046" s="9">
        <f>shipments[[#This Row],[Profit]]/shipments[[#This Row],[Sales Amount]]</f>
        <v>0.35639943741209568</v>
      </c>
    </row>
    <row r="5047" spans="1:16" x14ac:dyDescent="1">
      <c r="A5047" t="s">
        <v>5094</v>
      </c>
      <c r="B5047" t="s">
        <v>8054</v>
      </c>
      <c r="C5047" t="s">
        <v>8014</v>
      </c>
      <c r="D5047" t="s">
        <v>8032</v>
      </c>
      <c r="E5047" s="1">
        <v>45232</v>
      </c>
      <c r="F5047">
        <v>8671.5</v>
      </c>
      <c r="G5047">
        <v>964</v>
      </c>
      <c r="H5047" t="s">
        <v>6</v>
      </c>
      <c r="I5047" t="str">
        <f>_xlfn.XLOOKUP(shipments[[#This Row],[SPID]],people[SPID],people[Sales_person],"NA",0)</f>
        <v>Kelci Walkden</v>
      </c>
      <c r="J5047">
        <f>YEAR(shipments[[#This Row],[Shipdate]])</f>
        <v>2023</v>
      </c>
      <c r="K5047">
        <f>MONTH(shipments[[#This Row],[Shipdate]])</f>
        <v>11</v>
      </c>
      <c r="L5047" t="str">
        <f>TEXT(shipments[[#This Row],[Shipdate]],"mmmm")</f>
        <v>November</v>
      </c>
      <c r="M5047">
        <f>_xlfn.XLOOKUP(shipments[[#This Row],[PID]],products[PID],products[Cost_per_box],"NA",0)</f>
        <v>5.72</v>
      </c>
      <c r="N5047">
        <f>shipments[[#This Row],[Boxes]]*shipments[[#This Row],[Cost Per Box]]</f>
        <v>5514.08</v>
      </c>
      <c r="O5047">
        <f>shipments[[#This Row],[Sales Amount]]-shipments[[#This Row],[Total Cost]]</f>
        <v>3157.42</v>
      </c>
      <c r="P5047" s="9">
        <f>shipments[[#This Row],[Profit]]/shipments[[#This Row],[Sales Amount]]</f>
        <v>0.36411462838032638</v>
      </c>
    </row>
    <row r="5048" spans="1:16" x14ac:dyDescent="1">
      <c r="A5048" t="s">
        <v>5095</v>
      </c>
      <c r="B5048" t="s">
        <v>8054</v>
      </c>
      <c r="C5048" t="s">
        <v>8014</v>
      </c>
      <c r="D5048" t="s">
        <v>8034</v>
      </c>
      <c r="E5048" s="1">
        <v>45483</v>
      </c>
      <c r="F5048">
        <v>7832.25</v>
      </c>
      <c r="G5048">
        <v>1306</v>
      </c>
      <c r="H5048" t="s">
        <v>39</v>
      </c>
      <c r="I5048" t="str">
        <f>_xlfn.XLOOKUP(shipments[[#This Row],[SPID]],people[SPID],people[Sales_person],"NA",0)</f>
        <v>Kelci Walkden</v>
      </c>
      <c r="J5048">
        <f>YEAR(shipments[[#This Row],[Shipdate]])</f>
        <v>2024</v>
      </c>
      <c r="K5048">
        <f>MONTH(shipments[[#This Row],[Shipdate]])</f>
        <v>7</v>
      </c>
      <c r="L5048" t="str">
        <f>TEXT(shipments[[#This Row],[Shipdate]],"mmmm")</f>
        <v>July</v>
      </c>
      <c r="M5048">
        <f>_xlfn.XLOOKUP(shipments[[#This Row],[PID]],products[PID],products[Cost_per_box],"NA",0)</f>
        <v>5.72</v>
      </c>
      <c r="N5048">
        <f>shipments[[#This Row],[Boxes]]*shipments[[#This Row],[Cost Per Box]]</f>
        <v>7470.32</v>
      </c>
      <c r="O5048">
        <f>shipments[[#This Row],[Sales Amount]]-shipments[[#This Row],[Total Cost]]</f>
        <v>361.93000000000029</v>
      </c>
      <c r="P5048" s="9">
        <f>shipments[[#This Row],[Profit]]/shipments[[#This Row],[Sales Amount]]</f>
        <v>4.6210220562418247E-2</v>
      </c>
    </row>
    <row r="5049" spans="1:16" x14ac:dyDescent="1">
      <c r="A5049" t="s">
        <v>5096</v>
      </c>
      <c r="B5049" t="s">
        <v>8054</v>
      </c>
      <c r="C5049" t="s">
        <v>8014</v>
      </c>
      <c r="D5049" t="s">
        <v>8033</v>
      </c>
      <c r="E5049" s="1">
        <v>45506</v>
      </c>
      <c r="F5049">
        <v>756</v>
      </c>
      <c r="G5049">
        <v>126</v>
      </c>
      <c r="H5049" t="s">
        <v>17</v>
      </c>
      <c r="I5049" t="str">
        <f>_xlfn.XLOOKUP(shipments[[#This Row],[SPID]],people[SPID],people[Sales_person],"NA",0)</f>
        <v>Kelci Walkden</v>
      </c>
      <c r="J5049">
        <f>YEAR(shipments[[#This Row],[Shipdate]])</f>
        <v>2024</v>
      </c>
      <c r="K5049">
        <f>MONTH(shipments[[#This Row],[Shipdate]])</f>
        <v>8</v>
      </c>
      <c r="L5049" t="str">
        <f>TEXT(shipments[[#This Row],[Shipdate]],"mmmm")</f>
        <v>August</v>
      </c>
      <c r="M5049">
        <f>_xlfn.XLOOKUP(shipments[[#This Row],[PID]],products[PID],products[Cost_per_box],"NA",0)</f>
        <v>5.72</v>
      </c>
      <c r="N5049">
        <f>shipments[[#This Row],[Boxes]]*shipments[[#This Row],[Cost Per Box]]</f>
        <v>720.71999999999991</v>
      </c>
      <c r="O5049">
        <f>shipments[[#This Row],[Sales Amount]]-shipments[[#This Row],[Total Cost]]</f>
        <v>35.280000000000086</v>
      </c>
      <c r="P5049" s="9">
        <f>shipments[[#This Row],[Profit]]/shipments[[#This Row],[Sales Amount]]</f>
        <v>4.666666666666678E-2</v>
      </c>
    </row>
    <row r="5050" spans="1:16" x14ac:dyDescent="1">
      <c r="A5050" t="s">
        <v>5097</v>
      </c>
      <c r="B5050" t="s">
        <v>8054</v>
      </c>
      <c r="C5050" t="s">
        <v>8014</v>
      </c>
      <c r="D5050" t="s">
        <v>8033</v>
      </c>
      <c r="E5050" s="1">
        <v>45492</v>
      </c>
      <c r="F5050">
        <v>1622.25</v>
      </c>
      <c r="G5050">
        <v>325</v>
      </c>
      <c r="H5050" t="s">
        <v>17</v>
      </c>
      <c r="I5050" t="str">
        <f>_xlfn.XLOOKUP(shipments[[#This Row],[SPID]],people[SPID],people[Sales_person],"NA",0)</f>
        <v>Kelci Walkden</v>
      </c>
      <c r="J5050">
        <f>YEAR(shipments[[#This Row],[Shipdate]])</f>
        <v>2024</v>
      </c>
      <c r="K5050">
        <f>MONTH(shipments[[#This Row],[Shipdate]])</f>
        <v>7</v>
      </c>
      <c r="L5050" t="str">
        <f>TEXT(shipments[[#This Row],[Shipdate]],"mmmm")</f>
        <v>July</v>
      </c>
      <c r="M5050">
        <f>_xlfn.XLOOKUP(shipments[[#This Row],[PID]],products[PID],products[Cost_per_box],"NA",0)</f>
        <v>5.72</v>
      </c>
      <c r="N5050">
        <f>shipments[[#This Row],[Boxes]]*shipments[[#This Row],[Cost Per Box]]</f>
        <v>1859</v>
      </c>
      <c r="O5050">
        <f>shipments[[#This Row],[Sales Amount]]-shipments[[#This Row],[Total Cost]]</f>
        <v>-236.75</v>
      </c>
      <c r="P5050" s="9">
        <f>shipments[[#This Row],[Profit]]/shipments[[#This Row],[Sales Amount]]</f>
        <v>-0.14593928186161195</v>
      </c>
    </row>
    <row r="5051" spans="1:16" x14ac:dyDescent="1">
      <c r="A5051" t="s">
        <v>5098</v>
      </c>
      <c r="B5051" t="s">
        <v>8054</v>
      </c>
      <c r="C5051" t="s">
        <v>8014</v>
      </c>
      <c r="D5051" t="s">
        <v>8035</v>
      </c>
      <c r="E5051" s="1">
        <v>45350</v>
      </c>
      <c r="F5051">
        <v>11940.75</v>
      </c>
      <c r="G5051">
        <v>2389</v>
      </c>
      <c r="H5051" t="s">
        <v>6</v>
      </c>
      <c r="I5051" t="str">
        <f>_xlfn.XLOOKUP(shipments[[#This Row],[SPID]],people[SPID],people[Sales_person],"NA",0)</f>
        <v>Kelci Walkden</v>
      </c>
      <c r="J5051">
        <f>YEAR(shipments[[#This Row],[Shipdate]])</f>
        <v>2024</v>
      </c>
      <c r="K5051">
        <f>MONTH(shipments[[#This Row],[Shipdate]])</f>
        <v>2</v>
      </c>
      <c r="L5051" t="str">
        <f>TEXT(shipments[[#This Row],[Shipdate]],"mmmm")</f>
        <v>February</v>
      </c>
      <c r="M5051">
        <f>_xlfn.XLOOKUP(shipments[[#This Row],[PID]],products[PID],products[Cost_per_box],"NA",0)</f>
        <v>5.72</v>
      </c>
      <c r="N5051">
        <f>shipments[[#This Row],[Boxes]]*shipments[[#This Row],[Cost Per Box]]</f>
        <v>13665.08</v>
      </c>
      <c r="O5051">
        <f>shipments[[#This Row],[Sales Amount]]-shipments[[#This Row],[Total Cost]]</f>
        <v>-1724.33</v>
      </c>
      <c r="P5051" s="9">
        <f>shipments[[#This Row],[Profit]]/shipments[[#This Row],[Sales Amount]]</f>
        <v>-0.14440717710361575</v>
      </c>
    </row>
    <row r="5052" spans="1:16" x14ac:dyDescent="1">
      <c r="A5052" t="s">
        <v>5099</v>
      </c>
      <c r="B5052" t="s">
        <v>8054</v>
      </c>
      <c r="C5052" t="s">
        <v>8015</v>
      </c>
      <c r="D5052" t="s">
        <v>8032</v>
      </c>
      <c r="E5052" s="1">
        <v>45505</v>
      </c>
      <c r="F5052">
        <v>6077.25</v>
      </c>
      <c r="G5052">
        <v>218</v>
      </c>
      <c r="H5052" t="s">
        <v>17</v>
      </c>
      <c r="I5052" t="str">
        <f>_xlfn.XLOOKUP(shipments[[#This Row],[SPID]],people[SPID],people[Sales_person],"NA",0)</f>
        <v>Kelci Walkden</v>
      </c>
      <c r="J5052">
        <f>YEAR(shipments[[#This Row],[Shipdate]])</f>
        <v>2024</v>
      </c>
      <c r="K5052">
        <f>MONTH(shipments[[#This Row],[Shipdate]])</f>
        <v>8</v>
      </c>
      <c r="L5052" t="str">
        <f>TEXT(shipments[[#This Row],[Shipdate]],"mmmm")</f>
        <v>August</v>
      </c>
      <c r="M5052">
        <f>_xlfn.XLOOKUP(shipments[[#This Row],[PID]],products[PID],products[Cost_per_box],"NA",0)</f>
        <v>6.31</v>
      </c>
      <c r="N5052">
        <f>shipments[[#This Row],[Boxes]]*shipments[[#This Row],[Cost Per Box]]</f>
        <v>1375.58</v>
      </c>
      <c r="O5052">
        <f>shipments[[#This Row],[Sales Amount]]-shipments[[#This Row],[Total Cost]]</f>
        <v>4701.67</v>
      </c>
      <c r="P5052" s="9">
        <f>shipments[[#This Row],[Profit]]/shipments[[#This Row],[Sales Amount]]</f>
        <v>0.77365091118515772</v>
      </c>
    </row>
    <row r="5053" spans="1:16" x14ac:dyDescent="1">
      <c r="A5053" t="s">
        <v>5100</v>
      </c>
      <c r="B5053" t="s">
        <v>8054</v>
      </c>
      <c r="C5053" t="s">
        <v>8015</v>
      </c>
      <c r="D5053" t="s">
        <v>8037</v>
      </c>
      <c r="E5053" s="1">
        <v>45258</v>
      </c>
      <c r="F5053">
        <v>4.5</v>
      </c>
      <c r="G5053">
        <v>1</v>
      </c>
      <c r="H5053" t="s">
        <v>6</v>
      </c>
      <c r="I5053" t="str">
        <f>_xlfn.XLOOKUP(shipments[[#This Row],[SPID]],people[SPID],people[Sales_person],"NA",0)</f>
        <v>Kelci Walkden</v>
      </c>
      <c r="J5053">
        <f>YEAR(shipments[[#This Row],[Shipdate]])</f>
        <v>2023</v>
      </c>
      <c r="K5053">
        <f>MONTH(shipments[[#This Row],[Shipdate]])</f>
        <v>11</v>
      </c>
      <c r="L5053" t="str">
        <f>TEXT(shipments[[#This Row],[Shipdate]],"mmmm")</f>
        <v>November</v>
      </c>
      <c r="M5053">
        <f>_xlfn.XLOOKUP(shipments[[#This Row],[PID]],products[PID],products[Cost_per_box],"NA",0)</f>
        <v>6.31</v>
      </c>
      <c r="N5053">
        <f>shipments[[#This Row],[Boxes]]*shipments[[#This Row],[Cost Per Box]]</f>
        <v>6.31</v>
      </c>
      <c r="O5053">
        <f>shipments[[#This Row],[Sales Amount]]-shipments[[#This Row],[Total Cost]]</f>
        <v>-1.8099999999999996</v>
      </c>
      <c r="P5053" s="9">
        <f>shipments[[#This Row],[Profit]]/shipments[[#This Row],[Sales Amount]]</f>
        <v>-0.40222222222222215</v>
      </c>
    </row>
    <row r="5054" spans="1:16" x14ac:dyDescent="1">
      <c r="A5054" t="s">
        <v>5101</v>
      </c>
      <c r="B5054" t="s">
        <v>8054</v>
      </c>
      <c r="C5054" t="s">
        <v>8016</v>
      </c>
      <c r="D5054" t="s">
        <v>8032</v>
      </c>
      <c r="E5054" s="1">
        <v>44960</v>
      </c>
      <c r="F5054">
        <v>6662.25</v>
      </c>
      <c r="G5054">
        <v>247</v>
      </c>
      <c r="H5054" t="s">
        <v>6</v>
      </c>
      <c r="I5054" t="str">
        <f>_xlfn.XLOOKUP(shipments[[#This Row],[SPID]],people[SPID],people[Sales_person],"NA",0)</f>
        <v>Kelci Walkden</v>
      </c>
      <c r="J5054">
        <f>YEAR(shipments[[#This Row],[Shipdate]])</f>
        <v>2023</v>
      </c>
      <c r="K5054">
        <f>MONTH(shipments[[#This Row],[Shipdate]])</f>
        <v>2</v>
      </c>
      <c r="L5054" t="str">
        <f>TEXT(shipments[[#This Row],[Shipdate]],"mmmm")</f>
        <v>February</v>
      </c>
      <c r="M5054">
        <f>_xlfn.XLOOKUP(shipments[[#This Row],[PID]],products[PID],products[Cost_per_box],"NA",0)</f>
        <v>9.94</v>
      </c>
      <c r="N5054">
        <f>shipments[[#This Row],[Boxes]]*shipments[[#This Row],[Cost Per Box]]</f>
        <v>2455.1799999999998</v>
      </c>
      <c r="O5054">
        <f>shipments[[#This Row],[Sales Amount]]-shipments[[#This Row],[Total Cost]]</f>
        <v>4207.07</v>
      </c>
      <c r="P5054" s="9">
        <f>shipments[[#This Row],[Profit]]/shipments[[#This Row],[Sales Amount]]</f>
        <v>0.63147885474126608</v>
      </c>
    </row>
    <row r="5055" spans="1:16" x14ac:dyDescent="1">
      <c r="A5055" t="s">
        <v>5102</v>
      </c>
      <c r="B5055" t="s">
        <v>8054</v>
      </c>
      <c r="C5055" t="s">
        <v>8016</v>
      </c>
      <c r="D5055" t="s">
        <v>8033</v>
      </c>
      <c r="E5055" s="1">
        <v>45279</v>
      </c>
      <c r="F5055">
        <v>5753.25</v>
      </c>
      <c r="G5055">
        <v>206</v>
      </c>
      <c r="H5055" t="s">
        <v>39</v>
      </c>
      <c r="I5055" t="str">
        <f>_xlfn.XLOOKUP(shipments[[#This Row],[SPID]],people[SPID],people[Sales_person],"NA",0)</f>
        <v>Kelci Walkden</v>
      </c>
      <c r="J5055">
        <f>YEAR(shipments[[#This Row],[Shipdate]])</f>
        <v>2023</v>
      </c>
      <c r="K5055">
        <f>MONTH(shipments[[#This Row],[Shipdate]])</f>
        <v>12</v>
      </c>
      <c r="L5055" t="str">
        <f>TEXT(shipments[[#This Row],[Shipdate]],"mmmm")</f>
        <v>December</v>
      </c>
      <c r="M5055">
        <f>_xlfn.XLOOKUP(shipments[[#This Row],[PID]],products[PID],products[Cost_per_box],"NA",0)</f>
        <v>9.94</v>
      </c>
      <c r="N5055">
        <f>shipments[[#This Row],[Boxes]]*shipments[[#This Row],[Cost Per Box]]</f>
        <v>2047.6399999999999</v>
      </c>
      <c r="O5055">
        <f>shipments[[#This Row],[Sales Amount]]-shipments[[#This Row],[Total Cost]]</f>
        <v>3705.61</v>
      </c>
      <c r="P5055" s="9">
        <f>shipments[[#This Row],[Profit]]/shipments[[#This Row],[Sales Amount]]</f>
        <v>0.64408986225177078</v>
      </c>
    </row>
    <row r="5056" spans="1:16" x14ac:dyDescent="1">
      <c r="A5056" t="s">
        <v>5103</v>
      </c>
      <c r="B5056" t="s">
        <v>8054</v>
      </c>
      <c r="C5056" t="s">
        <v>8017</v>
      </c>
      <c r="D5056" t="s">
        <v>8033</v>
      </c>
      <c r="E5056" s="1">
        <v>45331</v>
      </c>
      <c r="F5056">
        <v>803.25</v>
      </c>
      <c r="G5056">
        <v>37</v>
      </c>
      <c r="H5056" t="s">
        <v>6</v>
      </c>
      <c r="I5056" t="str">
        <f>_xlfn.XLOOKUP(shipments[[#This Row],[SPID]],people[SPID],people[Sales_person],"NA",0)</f>
        <v>Kelci Walkden</v>
      </c>
      <c r="J5056">
        <f>YEAR(shipments[[#This Row],[Shipdate]])</f>
        <v>2024</v>
      </c>
      <c r="K5056">
        <f>MONTH(shipments[[#This Row],[Shipdate]])</f>
        <v>2</v>
      </c>
      <c r="L5056" t="str">
        <f>TEXT(shipments[[#This Row],[Shipdate]],"mmmm")</f>
        <v>February</v>
      </c>
      <c r="M5056">
        <f>_xlfn.XLOOKUP(shipments[[#This Row],[PID]],products[PID],products[Cost_per_box],"NA",0)</f>
        <v>7.73</v>
      </c>
      <c r="N5056">
        <f>shipments[[#This Row],[Boxes]]*shipments[[#This Row],[Cost Per Box]]</f>
        <v>286.01</v>
      </c>
      <c r="O5056">
        <f>shipments[[#This Row],[Sales Amount]]-shipments[[#This Row],[Total Cost]]</f>
        <v>517.24</v>
      </c>
      <c r="P5056" s="9">
        <f>shipments[[#This Row],[Profit]]/shipments[[#This Row],[Sales Amount]]</f>
        <v>0.64393401805166517</v>
      </c>
    </row>
    <row r="5057" spans="1:16" x14ac:dyDescent="1">
      <c r="A5057" t="s">
        <v>5104</v>
      </c>
      <c r="B5057" t="s">
        <v>8054</v>
      </c>
      <c r="C5057" t="s">
        <v>8017</v>
      </c>
      <c r="D5057" t="s">
        <v>8036</v>
      </c>
      <c r="E5057" s="1">
        <v>45083</v>
      </c>
      <c r="F5057">
        <v>7638.75</v>
      </c>
      <c r="G5057">
        <v>403</v>
      </c>
      <c r="H5057" t="s">
        <v>6</v>
      </c>
      <c r="I5057" t="str">
        <f>_xlfn.XLOOKUP(shipments[[#This Row],[SPID]],people[SPID],people[Sales_person],"NA",0)</f>
        <v>Kelci Walkden</v>
      </c>
      <c r="J5057">
        <f>YEAR(shipments[[#This Row],[Shipdate]])</f>
        <v>2023</v>
      </c>
      <c r="K5057">
        <f>MONTH(shipments[[#This Row],[Shipdate]])</f>
        <v>6</v>
      </c>
      <c r="L5057" t="str">
        <f>TEXT(shipments[[#This Row],[Shipdate]],"mmmm")</f>
        <v>June</v>
      </c>
      <c r="M5057">
        <f>_xlfn.XLOOKUP(shipments[[#This Row],[PID]],products[PID],products[Cost_per_box],"NA",0)</f>
        <v>7.73</v>
      </c>
      <c r="N5057">
        <f>shipments[[#This Row],[Boxes]]*shipments[[#This Row],[Cost Per Box]]</f>
        <v>3115.19</v>
      </c>
      <c r="O5057">
        <f>shipments[[#This Row],[Sales Amount]]-shipments[[#This Row],[Total Cost]]</f>
        <v>4523.5599999999995</v>
      </c>
      <c r="P5057" s="9">
        <f>shipments[[#This Row],[Profit]]/shipments[[#This Row],[Sales Amount]]</f>
        <v>0.59218589428898705</v>
      </c>
    </row>
    <row r="5058" spans="1:16" x14ac:dyDescent="1">
      <c r="A5058" t="s">
        <v>5105</v>
      </c>
      <c r="B5058" t="s">
        <v>8054</v>
      </c>
      <c r="C5058" t="s">
        <v>8018</v>
      </c>
      <c r="D5058" t="s">
        <v>8037</v>
      </c>
      <c r="E5058" s="1">
        <v>45517</v>
      </c>
      <c r="F5058">
        <v>5989.5</v>
      </c>
      <c r="G5058">
        <v>261</v>
      </c>
      <c r="H5058" t="s">
        <v>17</v>
      </c>
      <c r="I5058" t="str">
        <f>_xlfn.XLOOKUP(shipments[[#This Row],[SPID]],people[SPID],people[Sales_person],"NA",0)</f>
        <v>Kelci Walkden</v>
      </c>
      <c r="J5058">
        <f>YEAR(shipments[[#This Row],[Shipdate]])</f>
        <v>2024</v>
      </c>
      <c r="K5058">
        <f>MONTH(shipments[[#This Row],[Shipdate]])</f>
        <v>8</v>
      </c>
      <c r="L5058" t="str">
        <f>TEXT(shipments[[#This Row],[Shipdate]],"mmmm")</f>
        <v>August</v>
      </c>
      <c r="M5058">
        <f>_xlfn.XLOOKUP(shipments[[#This Row],[PID]],products[PID],products[Cost_per_box],"NA",0)</f>
        <v>3.68</v>
      </c>
      <c r="N5058">
        <f>shipments[[#This Row],[Boxes]]*shipments[[#This Row],[Cost Per Box]]</f>
        <v>960.48</v>
      </c>
      <c r="O5058">
        <f>shipments[[#This Row],[Sales Amount]]-shipments[[#This Row],[Total Cost]]</f>
        <v>5029.0200000000004</v>
      </c>
      <c r="P5058" s="9">
        <f>shipments[[#This Row],[Profit]]/shipments[[#This Row],[Sales Amount]]</f>
        <v>0.83963936889556734</v>
      </c>
    </row>
    <row r="5059" spans="1:16" x14ac:dyDescent="1">
      <c r="A5059" t="s">
        <v>5106</v>
      </c>
      <c r="B5059" t="s">
        <v>8054</v>
      </c>
      <c r="C5059" t="s">
        <v>8019</v>
      </c>
      <c r="D5059" t="s">
        <v>8036</v>
      </c>
      <c r="E5059" s="1">
        <v>45511</v>
      </c>
      <c r="F5059">
        <v>8203.5</v>
      </c>
      <c r="G5059">
        <v>586</v>
      </c>
      <c r="H5059" t="s">
        <v>17</v>
      </c>
      <c r="I5059" t="str">
        <f>_xlfn.XLOOKUP(shipments[[#This Row],[SPID]],people[SPID],people[Sales_person],"NA",0)</f>
        <v>Kelci Walkden</v>
      </c>
      <c r="J5059">
        <f>YEAR(shipments[[#This Row],[Shipdate]])</f>
        <v>2024</v>
      </c>
      <c r="K5059">
        <f>MONTH(shipments[[#This Row],[Shipdate]])</f>
        <v>8</v>
      </c>
      <c r="L5059" t="str">
        <f>TEXT(shipments[[#This Row],[Shipdate]],"mmmm")</f>
        <v>August</v>
      </c>
      <c r="M5059">
        <f>_xlfn.XLOOKUP(shipments[[#This Row],[PID]],products[PID],products[Cost_per_box],"NA",0)</f>
        <v>8.2200000000000006</v>
      </c>
      <c r="N5059">
        <f>shipments[[#This Row],[Boxes]]*shipments[[#This Row],[Cost Per Box]]</f>
        <v>4816.92</v>
      </c>
      <c r="O5059">
        <f>shipments[[#This Row],[Sales Amount]]-shipments[[#This Row],[Total Cost]]</f>
        <v>3386.58</v>
      </c>
      <c r="P5059" s="9">
        <f>shipments[[#This Row],[Profit]]/shipments[[#This Row],[Sales Amount]]</f>
        <v>0.41282135673797771</v>
      </c>
    </row>
    <row r="5060" spans="1:16" x14ac:dyDescent="1">
      <c r="A5060" t="s">
        <v>5107</v>
      </c>
      <c r="B5060" t="s">
        <v>8054</v>
      </c>
      <c r="C5060" t="s">
        <v>8019</v>
      </c>
      <c r="D5060" t="s">
        <v>8037</v>
      </c>
      <c r="E5060" s="1">
        <v>45400</v>
      </c>
      <c r="F5060">
        <v>1548</v>
      </c>
      <c r="G5060">
        <v>104</v>
      </c>
      <c r="H5060" t="s">
        <v>39</v>
      </c>
      <c r="I5060" t="str">
        <f>_xlfn.XLOOKUP(shipments[[#This Row],[SPID]],people[SPID],people[Sales_person],"NA",0)</f>
        <v>Kelci Walkden</v>
      </c>
      <c r="J5060">
        <f>YEAR(shipments[[#This Row],[Shipdate]])</f>
        <v>2024</v>
      </c>
      <c r="K5060">
        <f>MONTH(shipments[[#This Row],[Shipdate]])</f>
        <v>4</v>
      </c>
      <c r="L5060" t="str">
        <f>TEXT(shipments[[#This Row],[Shipdate]],"mmmm")</f>
        <v>April</v>
      </c>
      <c r="M5060">
        <f>_xlfn.XLOOKUP(shipments[[#This Row],[PID]],products[PID],products[Cost_per_box],"NA",0)</f>
        <v>8.2200000000000006</v>
      </c>
      <c r="N5060">
        <f>shipments[[#This Row],[Boxes]]*shipments[[#This Row],[Cost Per Box]]</f>
        <v>854.88000000000011</v>
      </c>
      <c r="O5060">
        <f>shipments[[#This Row],[Sales Amount]]-shipments[[#This Row],[Total Cost]]</f>
        <v>693.11999999999989</v>
      </c>
      <c r="P5060" s="9">
        <f>shipments[[#This Row],[Profit]]/shipments[[#This Row],[Sales Amount]]</f>
        <v>0.44775193798449603</v>
      </c>
    </row>
    <row r="5061" spans="1:16" x14ac:dyDescent="1">
      <c r="A5061" t="s">
        <v>5108</v>
      </c>
      <c r="B5061" t="s">
        <v>8054</v>
      </c>
      <c r="C5061" t="s">
        <v>8019</v>
      </c>
      <c r="D5061" t="s">
        <v>8036</v>
      </c>
      <c r="E5061" s="1">
        <v>45147</v>
      </c>
      <c r="F5061">
        <v>11202.75</v>
      </c>
      <c r="G5061">
        <v>747</v>
      </c>
      <c r="H5061" t="s">
        <v>6</v>
      </c>
      <c r="I5061" t="str">
        <f>_xlfn.XLOOKUP(shipments[[#This Row],[SPID]],people[SPID],people[Sales_person],"NA",0)</f>
        <v>Kelci Walkden</v>
      </c>
      <c r="J5061">
        <f>YEAR(shipments[[#This Row],[Shipdate]])</f>
        <v>2023</v>
      </c>
      <c r="K5061">
        <f>MONTH(shipments[[#This Row],[Shipdate]])</f>
        <v>8</v>
      </c>
      <c r="L5061" t="str">
        <f>TEXT(shipments[[#This Row],[Shipdate]],"mmmm")</f>
        <v>August</v>
      </c>
      <c r="M5061">
        <f>_xlfn.XLOOKUP(shipments[[#This Row],[PID]],products[PID],products[Cost_per_box],"NA",0)</f>
        <v>8.2200000000000006</v>
      </c>
      <c r="N5061">
        <f>shipments[[#This Row],[Boxes]]*shipments[[#This Row],[Cost Per Box]]</f>
        <v>6140.34</v>
      </c>
      <c r="O5061">
        <f>shipments[[#This Row],[Sales Amount]]-shipments[[#This Row],[Total Cost]]</f>
        <v>5062.41</v>
      </c>
      <c r="P5061" s="9">
        <f>shipments[[#This Row],[Profit]]/shipments[[#This Row],[Sales Amount]]</f>
        <v>0.45188993773850167</v>
      </c>
    </row>
    <row r="5062" spans="1:16" x14ac:dyDescent="1">
      <c r="A5062" t="s">
        <v>5109</v>
      </c>
      <c r="B5062" t="s">
        <v>8054</v>
      </c>
      <c r="C5062" t="s">
        <v>8019</v>
      </c>
      <c r="D5062" t="s">
        <v>8037</v>
      </c>
      <c r="E5062" s="1">
        <v>45307</v>
      </c>
      <c r="F5062">
        <v>4412.25</v>
      </c>
      <c r="G5062">
        <v>276</v>
      </c>
      <c r="H5062" t="s">
        <v>6</v>
      </c>
      <c r="I5062" t="str">
        <f>_xlfn.XLOOKUP(shipments[[#This Row],[SPID]],people[SPID],people[Sales_person],"NA",0)</f>
        <v>Kelci Walkden</v>
      </c>
      <c r="J5062">
        <f>YEAR(shipments[[#This Row],[Shipdate]])</f>
        <v>2024</v>
      </c>
      <c r="K5062">
        <f>MONTH(shipments[[#This Row],[Shipdate]])</f>
        <v>1</v>
      </c>
      <c r="L5062" t="str">
        <f>TEXT(shipments[[#This Row],[Shipdate]],"mmmm")</f>
        <v>January</v>
      </c>
      <c r="M5062">
        <f>_xlfn.XLOOKUP(shipments[[#This Row],[PID]],products[PID],products[Cost_per_box],"NA",0)</f>
        <v>8.2200000000000006</v>
      </c>
      <c r="N5062">
        <f>shipments[[#This Row],[Boxes]]*shipments[[#This Row],[Cost Per Box]]</f>
        <v>2268.7200000000003</v>
      </c>
      <c r="O5062">
        <f>shipments[[#This Row],[Sales Amount]]-shipments[[#This Row],[Total Cost]]</f>
        <v>2143.5299999999997</v>
      </c>
      <c r="P5062" s="9">
        <f>shipments[[#This Row],[Profit]]/shipments[[#This Row],[Sales Amount]]</f>
        <v>0.48581336053034163</v>
      </c>
    </row>
    <row r="5063" spans="1:16" x14ac:dyDescent="1">
      <c r="A5063" t="s">
        <v>5110</v>
      </c>
      <c r="B5063" t="s">
        <v>8054</v>
      </c>
      <c r="C5063" t="s">
        <v>8019</v>
      </c>
      <c r="D5063" t="s">
        <v>8037</v>
      </c>
      <c r="E5063" s="1">
        <v>45209</v>
      </c>
      <c r="F5063">
        <v>9288</v>
      </c>
      <c r="G5063">
        <v>774</v>
      </c>
      <c r="H5063" t="s">
        <v>6</v>
      </c>
      <c r="I5063" t="str">
        <f>_xlfn.XLOOKUP(shipments[[#This Row],[SPID]],people[SPID],people[Sales_person],"NA",0)</f>
        <v>Kelci Walkden</v>
      </c>
      <c r="J5063">
        <f>YEAR(shipments[[#This Row],[Shipdate]])</f>
        <v>2023</v>
      </c>
      <c r="K5063">
        <f>MONTH(shipments[[#This Row],[Shipdate]])</f>
        <v>10</v>
      </c>
      <c r="L5063" t="str">
        <f>TEXT(shipments[[#This Row],[Shipdate]],"mmmm")</f>
        <v>October</v>
      </c>
      <c r="M5063">
        <f>_xlfn.XLOOKUP(shipments[[#This Row],[PID]],products[PID],products[Cost_per_box],"NA",0)</f>
        <v>8.2200000000000006</v>
      </c>
      <c r="N5063">
        <f>shipments[[#This Row],[Boxes]]*shipments[[#This Row],[Cost Per Box]]</f>
        <v>6362.2800000000007</v>
      </c>
      <c r="O5063">
        <f>shipments[[#This Row],[Sales Amount]]-shipments[[#This Row],[Total Cost]]</f>
        <v>2925.7199999999993</v>
      </c>
      <c r="P5063" s="9">
        <f>shipments[[#This Row],[Profit]]/shipments[[#This Row],[Sales Amount]]</f>
        <v>0.31499999999999995</v>
      </c>
    </row>
    <row r="5064" spans="1:16" x14ac:dyDescent="1">
      <c r="A5064" t="s">
        <v>5111</v>
      </c>
      <c r="B5064" t="s">
        <v>8054</v>
      </c>
      <c r="C5064" t="s">
        <v>8019</v>
      </c>
      <c r="D5064" t="s">
        <v>8032</v>
      </c>
      <c r="E5064" s="1">
        <v>45336</v>
      </c>
      <c r="F5064">
        <v>9252</v>
      </c>
      <c r="G5064">
        <v>617</v>
      </c>
      <c r="H5064" t="s">
        <v>39</v>
      </c>
      <c r="I5064" t="str">
        <f>_xlfn.XLOOKUP(shipments[[#This Row],[SPID]],people[SPID],people[Sales_person],"NA",0)</f>
        <v>Kelci Walkden</v>
      </c>
      <c r="J5064">
        <f>YEAR(shipments[[#This Row],[Shipdate]])</f>
        <v>2024</v>
      </c>
      <c r="K5064">
        <f>MONTH(shipments[[#This Row],[Shipdate]])</f>
        <v>2</v>
      </c>
      <c r="L5064" t="str">
        <f>TEXT(shipments[[#This Row],[Shipdate]],"mmmm")</f>
        <v>February</v>
      </c>
      <c r="M5064">
        <f>_xlfn.XLOOKUP(shipments[[#This Row],[PID]],products[PID],products[Cost_per_box],"NA",0)</f>
        <v>8.2200000000000006</v>
      </c>
      <c r="N5064">
        <f>shipments[[#This Row],[Boxes]]*shipments[[#This Row],[Cost Per Box]]</f>
        <v>5071.7400000000007</v>
      </c>
      <c r="O5064">
        <f>shipments[[#This Row],[Sales Amount]]-shipments[[#This Row],[Total Cost]]</f>
        <v>4180.2599999999993</v>
      </c>
      <c r="P5064" s="9">
        <f>shipments[[#This Row],[Profit]]/shipments[[#This Row],[Sales Amount]]</f>
        <v>0.45182230869001289</v>
      </c>
    </row>
    <row r="5065" spans="1:16" x14ac:dyDescent="1">
      <c r="A5065" t="s">
        <v>5112</v>
      </c>
      <c r="B5065" t="s">
        <v>8054</v>
      </c>
      <c r="C5065" t="s">
        <v>8020</v>
      </c>
      <c r="D5065" t="s">
        <v>8033</v>
      </c>
      <c r="E5065" s="1">
        <v>45498</v>
      </c>
      <c r="F5065">
        <v>940.5</v>
      </c>
      <c r="G5065">
        <v>50</v>
      </c>
      <c r="H5065" t="s">
        <v>17</v>
      </c>
      <c r="I5065" t="str">
        <f>_xlfn.XLOOKUP(shipments[[#This Row],[SPID]],people[SPID],people[Sales_person],"NA",0)</f>
        <v>Kelci Walkden</v>
      </c>
      <c r="J5065">
        <f>YEAR(shipments[[#This Row],[Shipdate]])</f>
        <v>2024</v>
      </c>
      <c r="K5065">
        <f>MONTH(shipments[[#This Row],[Shipdate]])</f>
        <v>7</v>
      </c>
      <c r="L5065" t="str">
        <f>TEXT(shipments[[#This Row],[Shipdate]],"mmmm")</f>
        <v>July</v>
      </c>
      <c r="M5065">
        <f>_xlfn.XLOOKUP(shipments[[#This Row],[PID]],products[PID],products[Cost_per_box],"NA",0)</f>
        <v>10.23</v>
      </c>
      <c r="N5065">
        <f>shipments[[#This Row],[Boxes]]*shipments[[#This Row],[Cost Per Box]]</f>
        <v>511.5</v>
      </c>
      <c r="O5065">
        <f>shipments[[#This Row],[Sales Amount]]-shipments[[#This Row],[Total Cost]]</f>
        <v>429</v>
      </c>
      <c r="P5065" s="9">
        <f>shipments[[#This Row],[Profit]]/shipments[[#This Row],[Sales Amount]]</f>
        <v>0.45614035087719296</v>
      </c>
    </row>
    <row r="5066" spans="1:16" x14ac:dyDescent="1">
      <c r="A5066" t="s">
        <v>5113</v>
      </c>
      <c r="B5066" t="s">
        <v>8054</v>
      </c>
      <c r="C5066" t="s">
        <v>8020</v>
      </c>
      <c r="D5066" t="s">
        <v>8037</v>
      </c>
      <c r="E5066" s="1">
        <v>45446</v>
      </c>
      <c r="F5066">
        <v>7704</v>
      </c>
      <c r="G5066">
        <v>367</v>
      </c>
      <c r="H5066" t="s">
        <v>6</v>
      </c>
      <c r="I5066" t="str">
        <f>_xlfn.XLOOKUP(shipments[[#This Row],[SPID]],people[SPID],people[Sales_person],"NA",0)</f>
        <v>Kelci Walkden</v>
      </c>
      <c r="J5066">
        <f>YEAR(shipments[[#This Row],[Shipdate]])</f>
        <v>2024</v>
      </c>
      <c r="K5066">
        <f>MONTH(shipments[[#This Row],[Shipdate]])</f>
        <v>6</v>
      </c>
      <c r="L5066" t="str">
        <f>TEXT(shipments[[#This Row],[Shipdate]],"mmmm")</f>
        <v>June</v>
      </c>
      <c r="M5066">
        <f>_xlfn.XLOOKUP(shipments[[#This Row],[PID]],products[PID],products[Cost_per_box],"NA",0)</f>
        <v>10.23</v>
      </c>
      <c r="N5066">
        <f>shipments[[#This Row],[Boxes]]*shipments[[#This Row],[Cost Per Box]]</f>
        <v>3754.4100000000003</v>
      </c>
      <c r="O5066">
        <f>shipments[[#This Row],[Sales Amount]]-shipments[[#This Row],[Total Cost]]</f>
        <v>3949.5899999999997</v>
      </c>
      <c r="P5066" s="9">
        <f>shipments[[#This Row],[Profit]]/shipments[[#This Row],[Sales Amount]]</f>
        <v>0.51266744548286602</v>
      </c>
    </row>
    <row r="5067" spans="1:16" x14ac:dyDescent="1">
      <c r="A5067" t="s">
        <v>5114</v>
      </c>
      <c r="B5067" t="s">
        <v>8054</v>
      </c>
      <c r="C5067" t="s">
        <v>8021</v>
      </c>
      <c r="D5067" t="s">
        <v>8032</v>
      </c>
      <c r="E5067" s="1">
        <v>45429</v>
      </c>
      <c r="F5067">
        <v>6216.75</v>
      </c>
      <c r="G5067">
        <v>389</v>
      </c>
      <c r="H5067" t="s">
        <v>6</v>
      </c>
      <c r="I5067" t="str">
        <f>_xlfn.XLOOKUP(shipments[[#This Row],[SPID]],people[SPID],people[Sales_person],"NA",0)</f>
        <v>Kelci Walkden</v>
      </c>
      <c r="J5067">
        <f>YEAR(shipments[[#This Row],[Shipdate]])</f>
        <v>2024</v>
      </c>
      <c r="K5067">
        <f>MONTH(shipments[[#This Row],[Shipdate]])</f>
        <v>5</v>
      </c>
      <c r="L5067" t="str">
        <f>TEXT(shipments[[#This Row],[Shipdate]],"mmmm")</f>
        <v>May</v>
      </c>
      <c r="M5067">
        <f>_xlfn.XLOOKUP(shipments[[#This Row],[PID]],products[PID],products[Cost_per_box],"NA",0)</f>
        <v>4.74</v>
      </c>
      <c r="N5067">
        <f>shipments[[#This Row],[Boxes]]*shipments[[#This Row],[Cost Per Box]]</f>
        <v>1843.8600000000001</v>
      </c>
      <c r="O5067">
        <f>shipments[[#This Row],[Sales Amount]]-shipments[[#This Row],[Total Cost]]</f>
        <v>4372.8899999999994</v>
      </c>
      <c r="P5067" s="9">
        <f>shipments[[#This Row],[Profit]]/shipments[[#This Row],[Sales Amount]]</f>
        <v>0.70340451200386045</v>
      </c>
    </row>
    <row r="5068" spans="1:16" x14ac:dyDescent="1">
      <c r="A5068" t="s">
        <v>5115</v>
      </c>
      <c r="B5068" t="s">
        <v>8054</v>
      </c>
      <c r="C5068" t="s">
        <v>8021</v>
      </c>
      <c r="D5068" t="s">
        <v>8036</v>
      </c>
      <c r="E5068" s="1">
        <v>45149</v>
      </c>
      <c r="F5068">
        <v>4470.75</v>
      </c>
      <c r="G5068">
        <v>280</v>
      </c>
      <c r="H5068" t="s">
        <v>6</v>
      </c>
      <c r="I5068" t="str">
        <f>_xlfn.XLOOKUP(shipments[[#This Row],[SPID]],people[SPID],people[Sales_person],"NA",0)</f>
        <v>Kelci Walkden</v>
      </c>
      <c r="J5068">
        <f>YEAR(shipments[[#This Row],[Shipdate]])</f>
        <v>2023</v>
      </c>
      <c r="K5068">
        <f>MONTH(shipments[[#This Row],[Shipdate]])</f>
        <v>8</v>
      </c>
      <c r="L5068" t="str">
        <f>TEXT(shipments[[#This Row],[Shipdate]],"mmmm")</f>
        <v>August</v>
      </c>
      <c r="M5068">
        <f>_xlfn.XLOOKUP(shipments[[#This Row],[PID]],products[PID],products[Cost_per_box],"NA",0)</f>
        <v>4.74</v>
      </c>
      <c r="N5068">
        <f>shipments[[#This Row],[Boxes]]*shipments[[#This Row],[Cost Per Box]]</f>
        <v>1327.2</v>
      </c>
      <c r="O5068">
        <f>shipments[[#This Row],[Sales Amount]]-shipments[[#This Row],[Total Cost]]</f>
        <v>3143.55</v>
      </c>
      <c r="P5068" s="9">
        <f>shipments[[#This Row],[Profit]]/shipments[[#This Row],[Sales Amount]]</f>
        <v>0.70313705754068112</v>
      </c>
    </row>
    <row r="5069" spans="1:16" x14ac:dyDescent="1">
      <c r="A5069" t="s">
        <v>5116</v>
      </c>
      <c r="B5069" t="s">
        <v>8054</v>
      </c>
      <c r="C5069" t="s">
        <v>8021</v>
      </c>
      <c r="D5069" t="s">
        <v>8032</v>
      </c>
      <c r="E5069" s="1">
        <v>45497</v>
      </c>
      <c r="F5069">
        <v>10568.25</v>
      </c>
      <c r="G5069">
        <v>661</v>
      </c>
      <c r="H5069" t="s">
        <v>17</v>
      </c>
      <c r="I5069" t="str">
        <f>_xlfn.XLOOKUP(shipments[[#This Row],[SPID]],people[SPID],people[Sales_person],"NA",0)</f>
        <v>Kelci Walkden</v>
      </c>
      <c r="J5069">
        <f>YEAR(shipments[[#This Row],[Shipdate]])</f>
        <v>2024</v>
      </c>
      <c r="K5069">
        <f>MONTH(shipments[[#This Row],[Shipdate]])</f>
        <v>7</v>
      </c>
      <c r="L5069" t="str">
        <f>TEXT(shipments[[#This Row],[Shipdate]],"mmmm")</f>
        <v>July</v>
      </c>
      <c r="M5069">
        <f>_xlfn.XLOOKUP(shipments[[#This Row],[PID]],products[PID],products[Cost_per_box],"NA",0)</f>
        <v>4.74</v>
      </c>
      <c r="N5069">
        <f>shipments[[#This Row],[Boxes]]*shipments[[#This Row],[Cost Per Box]]</f>
        <v>3133.1400000000003</v>
      </c>
      <c r="O5069">
        <f>shipments[[#This Row],[Sales Amount]]-shipments[[#This Row],[Total Cost]]</f>
        <v>7435.11</v>
      </c>
      <c r="P5069" s="9">
        <f>shipments[[#This Row],[Profit]]/shipments[[#This Row],[Sales Amount]]</f>
        <v>0.70353275140160387</v>
      </c>
    </row>
    <row r="5070" spans="1:16" x14ac:dyDescent="1">
      <c r="A5070" t="s">
        <v>5117</v>
      </c>
      <c r="B5070" t="s">
        <v>8054</v>
      </c>
      <c r="C5070" t="s">
        <v>8022</v>
      </c>
      <c r="D5070" t="s">
        <v>8033</v>
      </c>
      <c r="E5070" s="1">
        <v>45083</v>
      </c>
      <c r="F5070">
        <v>7094.25</v>
      </c>
      <c r="G5070">
        <v>789</v>
      </c>
      <c r="H5070" t="s">
        <v>6</v>
      </c>
      <c r="I5070" t="str">
        <f>_xlfn.XLOOKUP(shipments[[#This Row],[SPID]],people[SPID],people[Sales_person],"NA",0)</f>
        <v>Kelci Walkden</v>
      </c>
      <c r="J5070">
        <f>YEAR(shipments[[#This Row],[Shipdate]])</f>
        <v>2023</v>
      </c>
      <c r="K5070">
        <f>MONTH(shipments[[#This Row],[Shipdate]])</f>
        <v>6</v>
      </c>
      <c r="L5070" t="str">
        <f>TEXT(shipments[[#This Row],[Shipdate]],"mmmm")</f>
        <v>June</v>
      </c>
      <c r="M5070">
        <f>_xlfn.XLOOKUP(shipments[[#This Row],[PID]],products[PID],products[Cost_per_box],"NA",0)</f>
        <v>10.51</v>
      </c>
      <c r="N5070">
        <f>shipments[[#This Row],[Boxes]]*shipments[[#This Row],[Cost Per Box]]</f>
        <v>8292.39</v>
      </c>
      <c r="O5070">
        <f>shipments[[#This Row],[Sales Amount]]-shipments[[#This Row],[Total Cost]]</f>
        <v>-1198.1399999999994</v>
      </c>
      <c r="P5070" s="9">
        <f>shipments[[#This Row],[Profit]]/shipments[[#This Row],[Sales Amount]]</f>
        <v>-0.16888888888888881</v>
      </c>
    </row>
    <row r="5071" spans="1:16" x14ac:dyDescent="1">
      <c r="A5071" t="s">
        <v>5118</v>
      </c>
      <c r="B5071" t="s">
        <v>8054</v>
      </c>
      <c r="C5071" t="s">
        <v>8022</v>
      </c>
      <c r="D5071" t="s">
        <v>8034</v>
      </c>
      <c r="E5071" s="1">
        <v>45044</v>
      </c>
      <c r="F5071">
        <v>7575.75</v>
      </c>
      <c r="G5071">
        <v>1263</v>
      </c>
      <c r="H5071" t="s">
        <v>6</v>
      </c>
      <c r="I5071" t="str">
        <f>_xlfn.XLOOKUP(shipments[[#This Row],[SPID]],people[SPID],people[Sales_person],"NA",0)</f>
        <v>Kelci Walkden</v>
      </c>
      <c r="J5071">
        <f>YEAR(shipments[[#This Row],[Shipdate]])</f>
        <v>2023</v>
      </c>
      <c r="K5071">
        <f>MONTH(shipments[[#This Row],[Shipdate]])</f>
        <v>4</v>
      </c>
      <c r="L5071" t="str">
        <f>TEXT(shipments[[#This Row],[Shipdate]],"mmmm")</f>
        <v>April</v>
      </c>
      <c r="M5071">
        <f>_xlfn.XLOOKUP(shipments[[#This Row],[PID]],products[PID],products[Cost_per_box],"NA",0)</f>
        <v>10.51</v>
      </c>
      <c r="N5071">
        <f>shipments[[#This Row],[Boxes]]*shipments[[#This Row],[Cost Per Box]]</f>
        <v>13274.13</v>
      </c>
      <c r="O5071">
        <f>shipments[[#This Row],[Sales Amount]]-shipments[[#This Row],[Total Cost]]</f>
        <v>-5698.3799999999992</v>
      </c>
      <c r="P5071" s="9">
        <f>shipments[[#This Row],[Profit]]/shipments[[#This Row],[Sales Amount]]</f>
        <v>-0.75218691218691203</v>
      </c>
    </row>
    <row r="5072" spans="1:16" x14ac:dyDescent="1">
      <c r="A5072" t="s">
        <v>5119</v>
      </c>
      <c r="B5072" t="s">
        <v>8054</v>
      </c>
      <c r="C5072" t="s">
        <v>8022</v>
      </c>
      <c r="D5072" t="s">
        <v>8036</v>
      </c>
      <c r="E5072" s="1">
        <v>45050</v>
      </c>
      <c r="F5072">
        <v>7449.75</v>
      </c>
      <c r="G5072">
        <v>1242</v>
      </c>
      <c r="H5072" t="s">
        <v>6</v>
      </c>
      <c r="I5072" t="str">
        <f>_xlfn.XLOOKUP(shipments[[#This Row],[SPID]],people[SPID],people[Sales_person],"NA",0)</f>
        <v>Kelci Walkden</v>
      </c>
      <c r="J5072">
        <f>YEAR(shipments[[#This Row],[Shipdate]])</f>
        <v>2023</v>
      </c>
      <c r="K5072">
        <f>MONTH(shipments[[#This Row],[Shipdate]])</f>
        <v>5</v>
      </c>
      <c r="L5072" t="str">
        <f>TEXT(shipments[[#This Row],[Shipdate]],"mmmm")</f>
        <v>May</v>
      </c>
      <c r="M5072">
        <f>_xlfn.XLOOKUP(shipments[[#This Row],[PID]],products[PID],products[Cost_per_box],"NA",0)</f>
        <v>10.51</v>
      </c>
      <c r="N5072">
        <f>shipments[[#This Row],[Boxes]]*shipments[[#This Row],[Cost Per Box]]</f>
        <v>13053.42</v>
      </c>
      <c r="O5072">
        <f>shipments[[#This Row],[Sales Amount]]-shipments[[#This Row],[Total Cost]]</f>
        <v>-5603.67</v>
      </c>
      <c r="P5072" s="9">
        <f>shipments[[#This Row],[Profit]]/shipments[[#This Row],[Sales Amount]]</f>
        <v>-0.75219571126547868</v>
      </c>
    </row>
    <row r="5073" spans="1:16" x14ac:dyDescent="1">
      <c r="A5073" t="s">
        <v>5120</v>
      </c>
      <c r="B5073" t="s">
        <v>8054</v>
      </c>
      <c r="C5073" t="s">
        <v>8022</v>
      </c>
      <c r="D5073" t="s">
        <v>8037</v>
      </c>
      <c r="E5073" s="1">
        <v>45460</v>
      </c>
      <c r="F5073">
        <v>1098</v>
      </c>
      <c r="G5073">
        <v>183</v>
      </c>
      <c r="H5073" t="s">
        <v>6</v>
      </c>
      <c r="I5073" t="str">
        <f>_xlfn.XLOOKUP(shipments[[#This Row],[SPID]],people[SPID],people[Sales_person],"NA",0)</f>
        <v>Kelci Walkden</v>
      </c>
      <c r="J5073">
        <f>YEAR(shipments[[#This Row],[Shipdate]])</f>
        <v>2024</v>
      </c>
      <c r="K5073">
        <f>MONTH(shipments[[#This Row],[Shipdate]])</f>
        <v>6</v>
      </c>
      <c r="L5073" t="str">
        <f>TEXT(shipments[[#This Row],[Shipdate]],"mmmm")</f>
        <v>June</v>
      </c>
      <c r="M5073">
        <f>_xlfn.XLOOKUP(shipments[[#This Row],[PID]],products[PID],products[Cost_per_box],"NA",0)</f>
        <v>10.51</v>
      </c>
      <c r="N5073">
        <f>shipments[[#This Row],[Boxes]]*shipments[[#This Row],[Cost Per Box]]</f>
        <v>1923.33</v>
      </c>
      <c r="O5073">
        <f>shipments[[#This Row],[Sales Amount]]-shipments[[#This Row],[Total Cost]]</f>
        <v>-825.32999999999993</v>
      </c>
      <c r="P5073" s="9">
        <f>shipments[[#This Row],[Profit]]/shipments[[#This Row],[Sales Amount]]</f>
        <v>-0.75166666666666659</v>
      </c>
    </row>
    <row r="5074" spans="1:16" x14ac:dyDescent="1">
      <c r="A5074" t="s">
        <v>5121</v>
      </c>
      <c r="B5074" t="s">
        <v>8054</v>
      </c>
      <c r="C5074" t="s">
        <v>8023</v>
      </c>
      <c r="D5074" t="s">
        <v>8032</v>
      </c>
      <c r="E5074" s="1">
        <v>45057</v>
      </c>
      <c r="F5074">
        <v>6540.75</v>
      </c>
      <c r="G5074">
        <v>468</v>
      </c>
      <c r="H5074" t="s">
        <v>6</v>
      </c>
      <c r="I5074" t="str">
        <f>_xlfn.XLOOKUP(shipments[[#This Row],[SPID]],people[SPID],people[Sales_person],"NA",0)</f>
        <v>Kelci Walkden</v>
      </c>
      <c r="J5074">
        <f>YEAR(shipments[[#This Row],[Shipdate]])</f>
        <v>2023</v>
      </c>
      <c r="K5074">
        <f>MONTH(shipments[[#This Row],[Shipdate]])</f>
        <v>5</v>
      </c>
      <c r="L5074" t="str">
        <f>TEXT(shipments[[#This Row],[Shipdate]],"mmmm")</f>
        <v>May</v>
      </c>
      <c r="M5074">
        <f>_xlfn.XLOOKUP(shipments[[#This Row],[PID]],products[PID],products[Cost_per_box],"NA",0)</f>
        <v>6.43</v>
      </c>
      <c r="N5074">
        <f>shipments[[#This Row],[Boxes]]*shipments[[#This Row],[Cost Per Box]]</f>
        <v>3009.24</v>
      </c>
      <c r="O5074">
        <f>shipments[[#This Row],[Sales Amount]]-shipments[[#This Row],[Total Cost]]</f>
        <v>3531.51</v>
      </c>
      <c r="P5074" s="9">
        <f>shipments[[#This Row],[Profit]]/shipments[[#This Row],[Sales Amount]]</f>
        <v>0.53992432060543516</v>
      </c>
    </row>
    <row r="5075" spans="1:16" x14ac:dyDescent="1">
      <c r="A5075" t="s">
        <v>5122</v>
      </c>
      <c r="B5075" t="s">
        <v>8054</v>
      </c>
      <c r="C5075" t="s">
        <v>8023</v>
      </c>
      <c r="D5075" t="s">
        <v>8035</v>
      </c>
      <c r="E5075" s="1">
        <v>45153</v>
      </c>
      <c r="F5075">
        <v>1107</v>
      </c>
      <c r="G5075">
        <v>74</v>
      </c>
      <c r="H5075" t="s">
        <v>6</v>
      </c>
      <c r="I5075" t="str">
        <f>_xlfn.XLOOKUP(shipments[[#This Row],[SPID]],people[SPID],people[Sales_person],"NA",0)</f>
        <v>Kelci Walkden</v>
      </c>
      <c r="J5075">
        <f>YEAR(shipments[[#This Row],[Shipdate]])</f>
        <v>2023</v>
      </c>
      <c r="K5075">
        <f>MONTH(shipments[[#This Row],[Shipdate]])</f>
        <v>8</v>
      </c>
      <c r="L5075" t="str">
        <f>TEXT(shipments[[#This Row],[Shipdate]],"mmmm")</f>
        <v>August</v>
      </c>
      <c r="M5075">
        <f>_xlfn.XLOOKUP(shipments[[#This Row],[PID]],products[PID],products[Cost_per_box],"NA",0)</f>
        <v>6.43</v>
      </c>
      <c r="N5075">
        <f>shipments[[#This Row],[Boxes]]*shipments[[#This Row],[Cost Per Box]]</f>
        <v>475.82</v>
      </c>
      <c r="O5075">
        <f>shipments[[#This Row],[Sales Amount]]-shipments[[#This Row],[Total Cost]]</f>
        <v>631.18000000000006</v>
      </c>
      <c r="P5075" s="9">
        <f>shipments[[#This Row],[Profit]]/shipments[[#This Row],[Sales Amount]]</f>
        <v>0.57017163504968393</v>
      </c>
    </row>
    <row r="5076" spans="1:16" x14ac:dyDescent="1">
      <c r="A5076" t="s">
        <v>5123</v>
      </c>
      <c r="B5076" t="s">
        <v>8054</v>
      </c>
      <c r="C5076" t="s">
        <v>8023</v>
      </c>
      <c r="D5076" t="s">
        <v>8036</v>
      </c>
      <c r="E5076" s="1">
        <v>45475</v>
      </c>
      <c r="F5076">
        <v>5267.25</v>
      </c>
      <c r="G5076">
        <v>377</v>
      </c>
      <c r="H5076" t="s">
        <v>17</v>
      </c>
      <c r="I5076" t="str">
        <f>_xlfn.XLOOKUP(shipments[[#This Row],[SPID]],people[SPID],people[Sales_person],"NA",0)</f>
        <v>Kelci Walkden</v>
      </c>
      <c r="J5076">
        <f>YEAR(shipments[[#This Row],[Shipdate]])</f>
        <v>2024</v>
      </c>
      <c r="K5076">
        <f>MONTH(shipments[[#This Row],[Shipdate]])</f>
        <v>7</v>
      </c>
      <c r="L5076" t="str">
        <f>TEXT(shipments[[#This Row],[Shipdate]],"mmmm")</f>
        <v>July</v>
      </c>
      <c r="M5076">
        <f>_xlfn.XLOOKUP(shipments[[#This Row],[PID]],products[PID],products[Cost_per_box],"NA",0)</f>
        <v>6.43</v>
      </c>
      <c r="N5076">
        <f>shipments[[#This Row],[Boxes]]*shipments[[#This Row],[Cost Per Box]]</f>
        <v>2424.1099999999997</v>
      </c>
      <c r="O5076">
        <f>shipments[[#This Row],[Sales Amount]]-shipments[[#This Row],[Total Cost]]</f>
        <v>2843.1400000000003</v>
      </c>
      <c r="P5076" s="9">
        <f>shipments[[#This Row],[Profit]]/shipments[[#This Row],[Sales Amount]]</f>
        <v>0.53977692344202388</v>
      </c>
    </row>
    <row r="5077" spans="1:16" x14ac:dyDescent="1">
      <c r="A5077" t="s">
        <v>5124</v>
      </c>
      <c r="B5077" t="s">
        <v>8054</v>
      </c>
      <c r="C5077" t="s">
        <v>8024</v>
      </c>
      <c r="D5077" t="s">
        <v>8036</v>
      </c>
      <c r="E5077" s="1">
        <v>45413</v>
      </c>
      <c r="F5077">
        <v>8421.75</v>
      </c>
      <c r="G5077">
        <v>422</v>
      </c>
      <c r="H5077" t="s">
        <v>6</v>
      </c>
      <c r="I5077" t="str">
        <f>_xlfn.XLOOKUP(shipments[[#This Row],[SPID]],people[SPID],people[Sales_person],"NA",0)</f>
        <v>Kelci Walkden</v>
      </c>
      <c r="J5077">
        <f>YEAR(shipments[[#This Row],[Shipdate]])</f>
        <v>2024</v>
      </c>
      <c r="K5077">
        <f>MONTH(shipments[[#This Row],[Shipdate]])</f>
        <v>5</v>
      </c>
      <c r="L5077" t="str">
        <f>TEXT(shipments[[#This Row],[Shipdate]],"mmmm")</f>
        <v>May</v>
      </c>
      <c r="M5077">
        <f>_xlfn.XLOOKUP(shipments[[#This Row],[PID]],products[PID],products[Cost_per_box],"NA",0)</f>
        <v>12.41</v>
      </c>
      <c r="N5077">
        <f>shipments[[#This Row],[Boxes]]*shipments[[#This Row],[Cost Per Box]]</f>
        <v>5237.0200000000004</v>
      </c>
      <c r="O5077">
        <f>shipments[[#This Row],[Sales Amount]]-shipments[[#This Row],[Total Cost]]</f>
        <v>3184.7299999999996</v>
      </c>
      <c r="P5077" s="9">
        <f>shipments[[#This Row],[Profit]]/shipments[[#This Row],[Sales Amount]]</f>
        <v>0.37815537150829692</v>
      </c>
    </row>
    <row r="5078" spans="1:16" x14ac:dyDescent="1">
      <c r="A5078" t="s">
        <v>5125</v>
      </c>
      <c r="B5078" t="s">
        <v>8054</v>
      </c>
      <c r="C5078" t="s">
        <v>8025</v>
      </c>
      <c r="D5078" t="s">
        <v>8033</v>
      </c>
      <c r="E5078" s="1">
        <v>45443</v>
      </c>
      <c r="F5078">
        <v>1176.75</v>
      </c>
      <c r="G5078">
        <v>85</v>
      </c>
      <c r="H5078" t="s">
        <v>6</v>
      </c>
      <c r="I5078" t="str">
        <f>_xlfn.XLOOKUP(shipments[[#This Row],[SPID]],people[SPID],people[Sales_person],"NA",0)</f>
        <v>Kelci Walkden</v>
      </c>
      <c r="J5078">
        <f>YEAR(shipments[[#This Row],[Shipdate]])</f>
        <v>2024</v>
      </c>
      <c r="K5078">
        <f>MONTH(shipments[[#This Row],[Shipdate]])</f>
        <v>5</v>
      </c>
      <c r="L5078" t="str">
        <f>TEXT(shipments[[#This Row],[Shipdate]],"mmmm")</f>
        <v>May</v>
      </c>
      <c r="M5078">
        <f>_xlfn.XLOOKUP(shipments[[#This Row],[PID]],products[PID],products[Cost_per_box],"NA",0)</f>
        <v>9.57</v>
      </c>
      <c r="N5078">
        <f>shipments[[#This Row],[Boxes]]*shipments[[#This Row],[Cost Per Box]]</f>
        <v>813.45</v>
      </c>
      <c r="O5078">
        <f>shipments[[#This Row],[Sales Amount]]-shipments[[#This Row],[Total Cost]]</f>
        <v>363.29999999999995</v>
      </c>
      <c r="P5078" s="9">
        <f>shipments[[#This Row],[Profit]]/shipments[[#This Row],[Sales Amount]]</f>
        <v>0.30873167622689607</v>
      </c>
    </row>
    <row r="5079" spans="1:16" x14ac:dyDescent="1">
      <c r="A5079" t="s">
        <v>5126</v>
      </c>
      <c r="B5079" t="s">
        <v>8054</v>
      </c>
      <c r="C5079" t="s">
        <v>8025</v>
      </c>
      <c r="D5079" t="s">
        <v>8034</v>
      </c>
      <c r="E5079" s="1">
        <v>44966</v>
      </c>
      <c r="F5079">
        <v>2459.25</v>
      </c>
      <c r="G5079">
        <v>176</v>
      </c>
      <c r="H5079" t="s">
        <v>6</v>
      </c>
      <c r="I5079" t="str">
        <f>_xlfn.XLOOKUP(shipments[[#This Row],[SPID]],people[SPID],people[Sales_person],"NA",0)</f>
        <v>Kelci Walkden</v>
      </c>
      <c r="J5079">
        <f>YEAR(shipments[[#This Row],[Shipdate]])</f>
        <v>2023</v>
      </c>
      <c r="K5079">
        <f>MONTH(shipments[[#This Row],[Shipdate]])</f>
        <v>2</v>
      </c>
      <c r="L5079" t="str">
        <f>TEXT(shipments[[#This Row],[Shipdate]],"mmmm")</f>
        <v>February</v>
      </c>
      <c r="M5079">
        <f>_xlfn.XLOOKUP(shipments[[#This Row],[PID]],products[PID],products[Cost_per_box],"NA",0)</f>
        <v>9.57</v>
      </c>
      <c r="N5079">
        <f>shipments[[#This Row],[Boxes]]*shipments[[#This Row],[Cost Per Box]]</f>
        <v>1684.3200000000002</v>
      </c>
      <c r="O5079">
        <f>shipments[[#This Row],[Sales Amount]]-shipments[[#This Row],[Total Cost]]</f>
        <v>774.92999999999984</v>
      </c>
      <c r="P5079" s="9">
        <f>shipments[[#This Row],[Profit]]/shipments[[#This Row],[Sales Amount]]</f>
        <v>0.31510826471485204</v>
      </c>
    </row>
    <row r="5080" spans="1:16" x14ac:dyDescent="1">
      <c r="A5080" t="s">
        <v>5127</v>
      </c>
      <c r="B5080" t="s">
        <v>8054</v>
      </c>
      <c r="C5080" t="s">
        <v>8026</v>
      </c>
      <c r="D5080" t="s">
        <v>8033</v>
      </c>
      <c r="E5080" s="1">
        <v>44944</v>
      </c>
      <c r="F5080">
        <v>1485</v>
      </c>
      <c r="G5080">
        <v>186</v>
      </c>
      <c r="H5080" t="s">
        <v>6</v>
      </c>
      <c r="I5080" t="str">
        <f>_xlfn.XLOOKUP(shipments[[#This Row],[SPID]],people[SPID],people[Sales_person],"NA",0)</f>
        <v>Kelci Walkden</v>
      </c>
      <c r="J5080">
        <f>YEAR(shipments[[#This Row],[Shipdate]])</f>
        <v>2023</v>
      </c>
      <c r="K5080">
        <f>MONTH(shipments[[#This Row],[Shipdate]])</f>
        <v>1</v>
      </c>
      <c r="L5080" t="str">
        <f>TEXT(shipments[[#This Row],[Shipdate]],"mmmm")</f>
        <v>January</v>
      </c>
      <c r="M5080">
        <f>_xlfn.XLOOKUP(shipments[[#This Row],[PID]],products[PID],products[Cost_per_box],"NA",0)</f>
        <v>8.43</v>
      </c>
      <c r="N5080">
        <f>shipments[[#This Row],[Boxes]]*shipments[[#This Row],[Cost Per Box]]</f>
        <v>1567.98</v>
      </c>
      <c r="O5080">
        <f>shipments[[#This Row],[Sales Amount]]-shipments[[#This Row],[Total Cost]]</f>
        <v>-82.980000000000018</v>
      </c>
      <c r="P5080" s="9">
        <f>shipments[[#This Row],[Profit]]/shipments[[#This Row],[Sales Amount]]</f>
        <v>-5.5878787878787889E-2</v>
      </c>
    </row>
    <row r="5081" spans="1:16" x14ac:dyDescent="1">
      <c r="A5081" t="s">
        <v>5128</v>
      </c>
      <c r="B5081" t="s">
        <v>8054</v>
      </c>
      <c r="C5081" t="s">
        <v>8026</v>
      </c>
      <c r="D5081" t="s">
        <v>8035</v>
      </c>
      <c r="E5081" s="1">
        <v>44946</v>
      </c>
      <c r="F5081">
        <v>1752.75</v>
      </c>
      <c r="G5081">
        <v>220</v>
      </c>
      <c r="H5081" t="s">
        <v>6</v>
      </c>
      <c r="I5081" t="str">
        <f>_xlfn.XLOOKUP(shipments[[#This Row],[SPID]],people[SPID],people[Sales_person],"NA",0)</f>
        <v>Kelci Walkden</v>
      </c>
      <c r="J5081">
        <f>YEAR(shipments[[#This Row],[Shipdate]])</f>
        <v>2023</v>
      </c>
      <c r="K5081">
        <f>MONTH(shipments[[#This Row],[Shipdate]])</f>
        <v>1</v>
      </c>
      <c r="L5081" t="str">
        <f>TEXT(shipments[[#This Row],[Shipdate]],"mmmm")</f>
        <v>January</v>
      </c>
      <c r="M5081">
        <f>_xlfn.XLOOKUP(shipments[[#This Row],[PID]],products[PID],products[Cost_per_box],"NA",0)</f>
        <v>8.43</v>
      </c>
      <c r="N5081">
        <f>shipments[[#This Row],[Boxes]]*shipments[[#This Row],[Cost Per Box]]</f>
        <v>1854.6</v>
      </c>
      <c r="O5081">
        <f>shipments[[#This Row],[Sales Amount]]-shipments[[#This Row],[Total Cost]]</f>
        <v>-101.84999999999991</v>
      </c>
      <c r="P5081" s="9">
        <f>shipments[[#This Row],[Profit]]/shipments[[#This Row],[Sales Amount]]</f>
        <v>-5.8108686350021345E-2</v>
      </c>
    </row>
    <row r="5082" spans="1:16" x14ac:dyDescent="1">
      <c r="A5082" t="s">
        <v>5129</v>
      </c>
      <c r="B5082" t="s">
        <v>8054</v>
      </c>
      <c r="C5082" t="s">
        <v>8026</v>
      </c>
      <c r="D5082" t="s">
        <v>8037</v>
      </c>
      <c r="E5082" s="1">
        <v>45028</v>
      </c>
      <c r="F5082">
        <v>2920.5</v>
      </c>
      <c r="G5082">
        <v>418</v>
      </c>
      <c r="H5082" t="s">
        <v>6</v>
      </c>
      <c r="I5082" t="str">
        <f>_xlfn.XLOOKUP(shipments[[#This Row],[SPID]],people[SPID],people[Sales_person],"NA",0)</f>
        <v>Kelci Walkden</v>
      </c>
      <c r="J5082">
        <f>YEAR(shipments[[#This Row],[Shipdate]])</f>
        <v>2023</v>
      </c>
      <c r="K5082">
        <f>MONTH(shipments[[#This Row],[Shipdate]])</f>
        <v>4</v>
      </c>
      <c r="L5082" t="str">
        <f>TEXT(shipments[[#This Row],[Shipdate]],"mmmm")</f>
        <v>April</v>
      </c>
      <c r="M5082">
        <f>_xlfn.XLOOKUP(shipments[[#This Row],[PID]],products[PID],products[Cost_per_box],"NA",0)</f>
        <v>8.43</v>
      </c>
      <c r="N5082">
        <f>shipments[[#This Row],[Boxes]]*shipments[[#This Row],[Cost Per Box]]</f>
        <v>3523.74</v>
      </c>
      <c r="O5082">
        <f>shipments[[#This Row],[Sales Amount]]-shipments[[#This Row],[Total Cost]]</f>
        <v>-603.23999999999978</v>
      </c>
      <c r="P5082" s="9">
        <f>shipments[[#This Row],[Profit]]/shipments[[#This Row],[Sales Amount]]</f>
        <v>-0.20655367231638411</v>
      </c>
    </row>
    <row r="5083" spans="1:16" x14ac:dyDescent="1">
      <c r="A5083" t="s">
        <v>5130</v>
      </c>
      <c r="B5083" t="s">
        <v>8054</v>
      </c>
      <c r="C5083" t="s">
        <v>8026</v>
      </c>
      <c r="D5083" t="s">
        <v>8036</v>
      </c>
      <c r="E5083" s="1">
        <v>45344</v>
      </c>
      <c r="F5083">
        <v>594</v>
      </c>
      <c r="G5083">
        <v>85</v>
      </c>
      <c r="H5083" t="s">
        <v>6</v>
      </c>
      <c r="I5083" t="str">
        <f>_xlfn.XLOOKUP(shipments[[#This Row],[SPID]],people[SPID],people[Sales_person],"NA",0)</f>
        <v>Kelci Walkden</v>
      </c>
      <c r="J5083">
        <f>YEAR(shipments[[#This Row],[Shipdate]])</f>
        <v>2024</v>
      </c>
      <c r="K5083">
        <f>MONTH(shipments[[#This Row],[Shipdate]])</f>
        <v>2</v>
      </c>
      <c r="L5083" t="str">
        <f>TEXT(shipments[[#This Row],[Shipdate]],"mmmm")</f>
        <v>February</v>
      </c>
      <c r="M5083">
        <f>_xlfn.XLOOKUP(shipments[[#This Row],[PID]],products[PID],products[Cost_per_box],"NA",0)</f>
        <v>8.43</v>
      </c>
      <c r="N5083">
        <f>shipments[[#This Row],[Boxes]]*shipments[[#This Row],[Cost Per Box]]</f>
        <v>716.55</v>
      </c>
      <c r="O5083">
        <f>shipments[[#This Row],[Sales Amount]]-shipments[[#This Row],[Total Cost]]</f>
        <v>-122.54999999999995</v>
      </c>
      <c r="P5083" s="9">
        <f>shipments[[#This Row],[Profit]]/shipments[[#This Row],[Sales Amount]]</f>
        <v>-0.20631313131313123</v>
      </c>
    </row>
    <row r="5084" spans="1:16" x14ac:dyDescent="1">
      <c r="A5084" t="s">
        <v>5131</v>
      </c>
      <c r="B5084" t="s">
        <v>8054</v>
      </c>
      <c r="C5084" t="s">
        <v>8027</v>
      </c>
      <c r="D5084" t="s">
        <v>8034</v>
      </c>
      <c r="E5084" s="1">
        <v>45044</v>
      </c>
      <c r="F5084">
        <v>2394</v>
      </c>
      <c r="G5084">
        <v>300</v>
      </c>
      <c r="H5084" t="s">
        <v>6</v>
      </c>
      <c r="I5084" t="str">
        <f>_xlfn.XLOOKUP(shipments[[#This Row],[SPID]],people[SPID],people[Sales_person],"NA",0)</f>
        <v>Kelci Walkden</v>
      </c>
      <c r="J5084">
        <f>YEAR(shipments[[#This Row],[Shipdate]])</f>
        <v>2023</v>
      </c>
      <c r="K5084">
        <f>MONTH(shipments[[#This Row],[Shipdate]])</f>
        <v>4</v>
      </c>
      <c r="L5084" t="str">
        <f>TEXT(shipments[[#This Row],[Shipdate]],"mmmm")</f>
        <v>April</v>
      </c>
      <c r="M5084">
        <f>_xlfn.XLOOKUP(shipments[[#This Row],[PID]],products[PID],products[Cost_per_box],"NA",0)</f>
        <v>6.8</v>
      </c>
      <c r="N5084">
        <f>shipments[[#This Row],[Boxes]]*shipments[[#This Row],[Cost Per Box]]</f>
        <v>2040</v>
      </c>
      <c r="O5084">
        <f>shipments[[#This Row],[Sales Amount]]-shipments[[#This Row],[Total Cost]]</f>
        <v>354</v>
      </c>
      <c r="P5084" s="9">
        <f>shipments[[#This Row],[Profit]]/shipments[[#This Row],[Sales Amount]]</f>
        <v>0.14786967418546365</v>
      </c>
    </row>
    <row r="5085" spans="1:16" x14ac:dyDescent="1">
      <c r="A5085" t="s">
        <v>5132</v>
      </c>
      <c r="B5085" t="s">
        <v>8054</v>
      </c>
      <c r="C5085" t="s">
        <v>8027</v>
      </c>
      <c r="D5085" t="s">
        <v>8036</v>
      </c>
      <c r="E5085" s="1">
        <v>45275</v>
      </c>
      <c r="F5085">
        <v>1620</v>
      </c>
      <c r="G5085">
        <v>232</v>
      </c>
      <c r="H5085" t="s">
        <v>6</v>
      </c>
      <c r="I5085" t="str">
        <f>_xlfn.XLOOKUP(shipments[[#This Row],[SPID]],people[SPID],people[Sales_person],"NA",0)</f>
        <v>Kelci Walkden</v>
      </c>
      <c r="J5085">
        <f>YEAR(shipments[[#This Row],[Shipdate]])</f>
        <v>2023</v>
      </c>
      <c r="K5085">
        <f>MONTH(shipments[[#This Row],[Shipdate]])</f>
        <v>12</v>
      </c>
      <c r="L5085" t="str">
        <f>TEXT(shipments[[#This Row],[Shipdate]],"mmmm")</f>
        <v>December</v>
      </c>
      <c r="M5085">
        <f>_xlfn.XLOOKUP(shipments[[#This Row],[PID]],products[PID],products[Cost_per_box],"NA",0)</f>
        <v>6.8</v>
      </c>
      <c r="N5085">
        <f>shipments[[#This Row],[Boxes]]*shipments[[#This Row],[Cost Per Box]]</f>
        <v>1577.6</v>
      </c>
      <c r="O5085">
        <f>shipments[[#This Row],[Sales Amount]]-shipments[[#This Row],[Total Cost]]</f>
        <v>42.400000000000091</v>
      </c>
      <c r="P5085" s="9">
        <f>shipments[[#This Row],[Profit]]/shipments[[#This Row],[Sales Amount]]</f>
        <v>2.6172839506172895E-2</v>
      </c>
    </row>
    <row r="5086" spans="1:16" x14ac:dyDescent="1">
      <c r="A5086" t="s">
        <v>5133</v>
      </c>
      <c r="B5086" t="s">
        <v>8054</v>
      </c>
      <c r="C5086" t="s">
        <v>8027</v>
      </c>
      <c r="D5086" t="s">
        <v>8036</v>
      </c>
      <c r="E5086" s="1">
        <v>45491</v>
      </c>
      <c r="F5086">
        <v>4963.5</v>
      </c>
      <c r="G5086">
        <v>452</v>
      </c>
      <c r="H5086" t="s">
        <v>17</v>
      </c>
      <c r="I5086" t="str">
        <f>_xlfn.XLOOKUP(shipments[[#This Row],[SPID]],people[SPID],people[Sales_person],"NA",0)</f>
        <v>Kelci Walkden</v>
      </c>
      <c r="J5086">
        <f>YEAR(shipments[[#This Row],[Shipdate]])</f>
        <v>2024</v>
      </c>
      <c r="K5086">
        <f>MONTH(shipments[[#This Row],[Shipdate]])</f>
        <v>7</v>
      </c>
      <c r="L5086" t="str">
        <f>TEXT(shipments[[#This Row],[Shipdate]],"mmmm")</f>
        <v>July</v>
      </c>
      <c r="M5086">
        <f>_xlfn.XLOOKUP(shipments[[#This Row],[PID]],products[PID],products[Cost_per_box],"NA",0)</f>
        <v>6.8</v>
      </c>
      <c r="N5086">
        <f>shipments[[#This Row],[Boxes]]*shipments[[#This Row],[Cost Per Box]]</f>
        <v>3073.6</v>
      </c>
      <c r="O5086">
        <f>shipments[[#This Row],[Sales Amount]]-shipments[[#This Row],[Total Cost]]</f>
        <v>1889.9</v>
      </c>
      <c r="P5086" s="9">
        <f>shipments[[#This Row],[Profit]]/shipments[[#This Row],[Sales Amount]]</f>
        <v>0.38075954467613582</v>
      </c>
    </row>
    <row r="5087" spans="1:16" x14ac:dyDescent="1">
      <c r="A5087" t="s">
        <v>5134</v>
      </c>
      <c r="B5087" t="s">
        <v>8054</v>
      </c>
      <c r="C5087" t="s">
        <v>8027</v>
      </c>
      <c r="D5087" t="s">
        <v>8037</v>
      </c>
      <c r="E5087" s="1">
        <v>45448</v>
      </c>
      <c r="F5087">
        <v>281.25</v>
      </c>
      <c r="G5087">
        <v>36</v>
      </c>
      <c r="H5087" t="s">
        <v>6</v>
      </c>
      <c r="I5087" t="str">
        <f>_xlfn.XLOOKUP(shipments[[#This Row],[SPID]],people[SPID],people[Sales_person],"NA",0)</f>
        <v>Kelci Walkden</v>
      </c>
      <c r="J5087">
        <f>YEAR(shipments[[#This Row],[Shipdate]])</f>
        <v>2024</v>
      </c>
      <c r="K5087">
        <f>MONTH(shipments[[#This Row],[Shipdate]])</f>
        <v>6</v>
      </c>
      <c r="L5087" t="str">
        <f>TEXT(shipments[[#This Row],[Shipdate]],"mmmm")</f>
        <v>June</v>
      </c>
      <c r="M5087">
        <f>_xlfn.XLOOKUP(shipments[[#This Row],[PID]],products[PID],products[Cost_per_box],"NA",0)</f>
        <v>6.8</v>
      </c>
      <c r="N5087">
        <f>shipments[[#This Row],[Boxes]]*shipments[[#This Row],[Cost Per Box]]</f>
        <v>244.79999999999998</v>
      </c>
      <c r="O5087">
        <f>shipments[[#This Row],[Sales Amount]]-shipments[[#This Row],[Total Cost]]</f>
        <v>36.450000000000017</v>
      </c>
      <c r="P5087" s="9">
        <f>shipments[[#This Row],[Profit]]/shipments[[#This Row],[Sales Amount]]</f>
        <v>0.12960000000000005</v>
      </c>
    </row>
    <row r="5088" spans="1:16" x14ac:dyDescent="1">
      <c r="A5088" t="s">
        <v>5135</v>
      </c>
      <c r="B5088" t="s">
        <v>8054</v>
      </c>
      <c r="C5088" t="s">
        <v>8028</v>
      </c>
      <c r="D5088" t="s">
        <v>8035</v>
      </c>
      <c r="E5088" s="1">
        <v>45278</v>
      </c>
      <c r="F5088">
        <v>4531.5</v>
      </c>
      <c r="G5088">
        <v>182</v>
      </c>
      <c r="H5088" t="s">
        <v>6</v>
      </c>
      <c r="I5088" t="str">
        <f>_xlfn.XLOOKUP(shipments[[#This Row],[SPID]],people[SPID],people[Sales_person],"NA",0)</f>
        <v>Kelci Walkden</v>
      </c>
      <c r="J5088">
        <f>YEAR(shipments[[#This Row],[Shipdate]])</f>
        <v>2023</v>
      </c>
      <c r="K5088">
        <f>MONTH(shipments[[#This Row],[Shipdate]])</f>
        <v>12</v>
      </c>
      <c r="L5088" t="str">
        <f>TEXT(shipments[[#This Row],[Shipdate]],"mmmm")</f>
        <v>December</v>
      </c>
      <c r="M5088">
        <f>_xlfn.XLOOKUP(shipments[[#This Row],[PID]],products[PID],products[Cost_per_box],"NA",0)</f>
        <v>5.04</v>
      </c>
      <c r="N5088">
        <f>shipments[[#This Row],[Boxes]]*shipments[[#This Row],[Cost Per Box]]</f>
        <v>917.28</v>
      </c>
      <c r="O5088">
        <f>shipments[[#This Row],[Sales Amount]]-shipments[[#This Row],[Total Cost]]</f>
        <v>3614.2200000000003</v>
      </c>
      <c r="P5088" s="9">
        <f>shipments[[#This Row],[Profit]]/shipments[[#This Row],[Sales Amount]]</f>
        <v>0.79757696127110234</v>
      </c>
    </row>
    <row r="5089" spans="1:16" x14ac:dyDescent="1">
      <c r="A5089" t="s">
        <v>5136</v>
      </c>
      <c r="B5089" t="s">
        <v>8054</v>
      </c>
      <c r="C5089" t="s">
        <v>8029</v>
      </c>
      <c r="D5089" t="s">
        <v>8033</v>
      </c>
      <c r="E5089" s="1">
        <v>45317</v>
      </c>
      <c r="F5089">
        <v>2943</v>
      </c>
      <c r="G5089">
        <v>246</v>
      </c>
      <c r="H5089" t="s">
        <v>6</v>
      </c>
      <c r="I5089" t="str">
        <f>_xlfn.XLOOKUP(shipments[[#This Row],[SPID]],people[SPID],people[Sales_person],"NA",0)</f>
        <v>Kelci Walkden</v>
      </c>
      <c r="J5089">
        <f>YEAR(shipments[[#This Row],[Shipdate]])</f>
        <v>2024</v>
      </c>
      <c r="K5089">
        <f>MONTH(shipments[[#This Row],[Shipdate]])</f>
        <v>1</v>
      </c>
      <c r="L5089" t="str">
        <f>TEXT(shipments[[#This Row],[Shipdate]],"mmmm")</f>
        <v>January</v>
      </c>
      <c r="M5089">
        <f>_xlfn.XLOOKUP(shipments[[#This Row],[PID]],products[PID],products[Cost_per_box],"NA",0)</f>
        <v>2.76</v>
      </c>
      <c r="N5089">
        <f>shipments[[#This Row],[Boxes]]*shipments[[#This Row],[Cost Per Box]]</f>
        <v>678.95999999999992</v>
      </c>
      <c r="O5089">
        <f>shipments[[#This Row],[Sales Amount]]-shipments[[#This Row],[Total Cost]]</f>
        <v>2264.04</v>
      </c>
      <c r="P5089" s="9">
        <f>shipments[[#This Row],[Profit]]/shipments[[#This Row],[Sales Amount]]</f>
        <v>0.76929663608562693</v>
      </c>
    </row>
    <row r="5090" spans="1:16" x14ac:dyDescent="1">
      <c r="A5090" t="s">
        <v>5137</v>
      </c>
      <c r="B5090" t="s">
        <v>8054</v>
      </c>
      <c r="C5090" t="s">
        <v>8029</v>
      </c>
      <c r="D5090" t="s">
        <v>8034</v>
      </c>
      <c r="E5090" s="1">
        <v>45233</v>
      </c>
      <c r="F5090">
        <v>2697.75</v>
      </c>
      <c r="G5090">
        <v>246</v>
      </c>
      <c r="H5090" t="s">
        <v>6</v>
      </c>
      <c r="I5090" t="str">
        <f>_xlfn.XLOOKUP(shipments[[#This Row],[SPID]],people[SPID],people[Sales_person],"NA",0)</f>
        <v>Kelci Walkden</v>
      </c>
      <c r="J5090">
        <f>YEAR(shipments[[#This Row],[Shipdate]])</f>
        <v>2023</v>
      </c>
      <c r="K5090">
        <f>MONTH(shipments[[#This Row],[Shipdate]])</f>
        <v>11</v>
      </c>
      <c r="L5090" t="str">
        <f>TEXT(shipments[[#This Row],[Shipdate]],"mmmm")</f>
        <v>November</v>
      </c>
      <c r="M5090">
        <f>_xlfn.XLOOKUP(shipments[[#This Row],[PID]],products[PID],products[Cost_per_box],"NA",0)</f>
        <v>2.76</v>
      </c>
      <c r="N5090">
        <f>shipments[[#This Row],[Boxes]]*shipments[[#This Row],[Cost Per Box]]</f>
        <v>678.95999999999992</v>
      </c>
      <c r="O5090">
        <f>shipments[[#This Row],[Sales Amount]]-shipments[[#This Row],[Total Cost]]</f>
        <v>2018.79</v>
      </c>
      <c r="P5090" s="9">
        <f>shipments[[#This Row],[Profit]]/shipments[[#This Row],[Sales Amount]]</f>
        <v>0.74832360300250211</v>
      </c>
    </row>
    <row r="5091" spans="1:16" x14ac:dyDescent="1">
      <c r="A5091" t="s">
        <v>5138</v>
      </c>
      <c r="B5091" t="s">
        <v>8054</v>
      </c>
      <c r="C5091" t="s">
        <v>8030</v>
      </c>
      <c r="D5091" t="s">
        <v>8032</v>
      </c>
      <c r="E5091" s="1">
        <v>44974</v>
      </c>
      <c r="F5091">
        <v>3242.25</v>
      </c>
      <c r="G5091">
        <v>325</v>
      </c>
      <c r="H5091" t="s">
        <v>6</v>
      </c>
      <c r="I5091" t="str">
        <f>_xlfn.XLOOKUP(shipments[[#This Row],[SPID]],people[SPID],people[Sales_person],"NA",0)</f>
        <v>Kelci Walkden</v>
      </c>
      <c r="J5091">
        <f>YEAR(shipments[[#This Row],[Shipdate]])</f>
        <v>2023</v>
      </c>
      <c r="K5091">
        <f>MONTH(shipments[[#This Row],[Shipdate]])</f>
        <v>2</v>
      </c>
      <c r="L5091" t="str">
        <f>TEXT(shipments[[#This Row],[Shipdate]],"mmmm")</f>
        <v>February</v>
      </c>
      <c r="M5091">
        <f>_xlfn.XLOOKUP(shipments[[#This Row],[PID]],products[PID],products[Cost_per_box],"NA",0)</f>
        <v>3.32</v>
      </c>
      <c r="N5091">
        <f>shipments[[#This Row],[Boxes]]*shipments[[#This Row],[Cost Per Box]]</f>
        <v>1079</v>
      </c>
      <c r="O5091">
        <f>shipments[[#This Row],[Sales Amount]]-shipments[[#This Row],[Total Cost]]</f>
        <v>2163.25</v>
      </c>
      <c r="P5091" s="9">
        <f>shipments[[#This Row],[Profit]]/shipments[[#This Row],[Sales Amount]]</f>
        <v>0.66720641529801838</v>
      </c>
    </row>
    <row r="5092" spans="1:16" x14ac:dyDescent="1">
      <c r="A5092" t="s">
        <v>5139</v>
      </c>
      <c r="B5092" t="s">
        <v>8054</v>
      </c>
      <c r="C5092" t="s">
        <v>8030</v>
      </c>
      <c r="D5092" t="s">
        <v>8033</v>
      </c>
      <c r="E5092" s="1">
        <v>45231</v>
      </c>
      <c r="F5092">
        <v>2983.5</v>
      </c>
      <c r="G5092">
        <v>427</v>
      </c>
      <c r="H5092" t="s">
        <v>6</v>
      </c>
      <c r="I5092" t="str">
        <f>_xlfn.XLOOKUP(shipments[[#This Row],[SPID]],people[SPID],people[Sales_person],"NA",0)</f>
        <v>Kelci Walkden</v>
      </c>
      <c r="J5092">
        <f>YEAR(shipments[[#This Row],[Shipdate]])</f>
        <v>2023</v>
      </c>
      <c r="K5092">
        <f>MONTH(shipments[[#This Row],[Shipdate]])</f>
        <v>11</v>
      </c>
      <c r="L5092" t="str">
        <f>TEXT(shipments[[#This Row],[Shipdate]],"mmmm")</f>
        <v>November</v>
      </c>
      <c r="M5092">
        <f>_xlfn.XLOOKUP(shipments[[#This Row],[PID]],products[PID],products[Cost_per_box],"NA",0)</f>
        <v>3.32</v>
      </c>
      <c r="N5092">
        <f>shipments[[#This Row],[Boxes]]*shipments[[#This Row],[Cost Per Box]]</f>
        <v>1417.6399999999999</v>
      </c>
      <c r="O5092">
        <f>shipments[[#This Row],[Sales Amount]]-shipments[[#This Row],[Total Cost]]</f>
        <v>1565.8600000000001</v>
      </c>
      <c r="P5092" s="9">
        <f>shipments[[#This Row],[Profit]]/shipments[[#This Row],[Sales Amount]]</f>
        <v>0.52483995307524722</v>
      </c>
    </row>
    <row r="5093" spans="1:16" x14ac:dyDescent="1">
      <c r="A5093" t="s">
        <v>5140</v>
      </c>
      <c r="B5093" t="s">
        <v>8054</v>
      </c>
      <c r="C5093" t="s">
        <v>8030</v>
      </c>
      <c r="D5093" t="s">
        <v>8033</v>
      </c>
      <c r="E5093" s="1">
        <v>45369</v>
      </c>
      <c r="F5093">
        <v>3064.5</v>
      </c>
      <c r="G5093">
        <v>438</v>
      </c>
      <c r="H5093" t="s">
        <v>6</v>
      </c>
      <c r="I5093" t="str">
        <f>_xlfn.XLOOKUP(shipments[[#This Row],[SPID]],people[SPID],people[Sales_person],"NA",0)</f>
        <v>Kelci Walkden</v>
      </c>
      <c r="J5093">
        <f>YEAR(shipments[[#This Row],[Shipdate]])</f>
        <v>2024</v>
      </c>
      <c r="K5093">
        <f>MONTH(shipments[[#This Row],[Shipdate]])</f>
        <v>3</v>
      </c>
      <c r="L5093" t="str">
        <f>TEXT(shipments[[#This Row],[Shipdate]],"mmmm")</f>
        <v>March</v>
      </c>
      <c r="M5093">
        <f>_xlfn.XLOOKUP(shipments[[#This Row],[PID]],products[PID],products[Cost_per_box],"NA",0)</f>
        <v>3.32</v>
      </c>
      <c r="N5093">
        <f>shipments[[#This Row],[Boxes]]*shipments[[#This Row],[Cost Per Box]]</f>
        <v>1454.1599999999999</v>
      </c>
      <c r="O5093">
        <f>shipments[[#This Row],[Sales Amount]]-shipments[[#This Row],[Total Cost]]</f>
        <v>1610.3400000000001</v>
      </c>
      <c r="P5093" s="9">
        <f>shipments[[#This Row],[Profit]]/shipments[[#This Row],[Sales Amount]]</f>
        <v>0.52548213411649536</v>
      </c>
    </row>
    <row r="5094" spans="1:16" x14ac:dyDescent="1">
      <c r="A5094" t="s">
        <v>5141</v>
      </c>
      <c r="B5094" t="s">
        <v>8054</v>
      </c>
      <c r="C5094" t="s">
        <v>8031</v>
      </c>
      <c r="D5094" t="s">
        <v>8037</v>
      </c>
      <c r="E5094" s="1">
        <v>45502</v>
      </c>
      <c r="F5094">
        <v>7728.75</v>
      </c>
      <c r="G5094">
        <v>407</v>
      </c>
      <c r="H5094" t="s">
        <v>17</v>
      </c>
      <c r="I5094" t="str">
        <f>_xlfn.XLOOKUP(shipments[[#This Row],[SPID]],people[SPID],people[Sales_person],"NA",0)</f>
        <v>Kelci Walkden</v>
      </c>
      <c r="J5094">
        <f>YEAR(shipments[[#This Row],[Shipdate]])</f>
        <v>2024</v>
      </c>
      <c r="K5094">
        <f>MONTH(shipments[[#This Row],[Shipdate]])</f>
        <v>7</v>
      </c>
      <c r="L5094" t="str">
        <f>TEXT(shipments[[#This Row],[Shipdate]],"mmmm")</f>
        <v>July</v>
      </c>
      <c r="M5094">
        <f>_xlfn.XLOOKUP(shipments[[#This Row],[PID]],products[PID],products[Cost_per_box],"NA",0)</f>
        <v>2.65</v>
      </c>
      <c r="N5094">
        <f>shipments[[#This Row],[Boxes]]*shipments[[#This Row],[Cost Per Box]]</f>
        <v>1078.55</v>
      </c>
      <c r="O5094">
        <f>shipments[[#This Row],[Sales Amount]]-shipments[[#This Row],[Total Cost]]</f>
        <v>6650.2</v>
      </c>
      <c r="P5094" s="9">
        <f>shipments[[#This Row],[Profit]]/shipments[[#This Row],[Sales Amount]]</f>
        <v>0.86044961992560243</v>
      </c>
    </row>
    <row r="5095" spans="1:16" x14ac:dyDescent="1">
      <c r="A5095" t="s">
        <v>5142</v>
      </c>
      <c r="B5095" t="s">
        <v>8054</v>
      </c>
      <c r="C5095" t="s">
        <v>8031</v>
      </c>
      <c r="D5095" t="s">
        <v>8037</v>
      </c>
      <c r="E5095" s="1">
        <v>45142</v>
      </c>
      <c r="F5095">
        <v>9672.75</v>
      </c>
      <c r="G5095">
        <v>440</v>
      </c>
      <c r="H5095" t="s">
        <v>6</v>
      </c>
      <c r="I5095" t="str">
        <f>_xlfn.XLOOKUP(shipments[[#This Row],[SPID]],people[SPID],people[Sales_person],"NA",0)</f>
        <v>Kelci Walkden</v>
      </c>
      <c r="J5095">
        <f>YEAR(shipments[[#This Row],[Shipdate]])</f>
        <v>2023</v>
      </c>
      <c r="K5095">
        <f>MONTH(shipments[[#This Row],[Shipdate]])</f>
        <v>8</v>
      </c>
      <c r="L5095" t="str">
        <f>TEXT(shipments[[#This Row],[Shipdate]],"mmmm")</f>
        <v>August</v>
      </c>
      <c r="M5095">
        <f>_xlfn.XLOOKUP(shipments[[#This Row],[PID]],products[PID],products[Cost_per_box],"NA",0)</f>
        <v>2.65</v>
      </c>
      <c r="N5095">
        <f>shipments[[#This Row],[Boxes]]*shipments[[#This Row],[Cost Per Box]]</f>
        <v>1166</v>
      </c>
      <c r="O5095">
        <f>shipments[[#This Row],[Sales Amount]]-shipments[[#This Row],[Total Cost]]</f>
        <v>8506.75</v>
      </c>
      <c r="P5095" s="9">
        <f>shipments[[#This Row],[Profit]]/shipments[[#This Row],[Sales Amount]]</f>
        <v>0.87945517045307697</v>
      </c>
    </row>
    <row r="5096" spans="1:16" x14ac:dyDescent="1">
      <c r="A5096" t="s">
        <v>5143</v>
      </c>
      <c r="B5096" t="s">
        <v>8054</v>
      </c>
      <c r="C5096" t="s">
        <v>8031</v>
      </c>
      <c r="D5096" t="s">
        <v>8036</v>
      </c>
      <c r="E5096" s="1">
        <v>45254</v>
      </c>
      <c r="F5096">
        <v>1359</v>
      </c>
      <c r="G5096">
        <v>72</v>
      </c>
      <c r="H5096" t="s">
        <v>6</v>
      </c>
      <c r="I5096" t="str">
        <f>_xlfn.XLOOKUP(shipments[[#This Row],[SPID]],people[SPID],people[Sales_person],"NA",0)</f>
        <v>Kelci Walkden</v>
      </c>
      <c r="J5096">
        <f>YEAR(shipments[[#This Row],[Shipdate]])</f>
        <v>2023</v>
      </c>
      <c r="K5096">
        <f>MONTH(shipments[[#This Row],[Shipdate]])</f>
        <v>11</v>
      </c>
      <c r="L5096" t="str">
        <f>TEXT(shipments[[#This Row],[Shipdate]],"mmmm")</f>
        <v>November</v>
      </c>
      <c r="M5096">
        <f>_xlfn.XLOOKUP(shipments[[#This Row],[PID]],products[PID],products[Cost_per_box],"NA",0)</f>
        <v>2.65</v>
      </c>
      <c r="N5096">
        <f>shipments[[#This Row],[Boxes]]*shipments[[#This Row],[Cost Per Box]]</f>
        <v>190.79999999999998</v>
      </c>
      <c r="O5096">
        <f>shipments[[#This Row],[Sales Amount]]-shipments[[#This Row],[Total Cost]]</f>
        <v>1168.2</v>
      </c>
      <c r="P5096" s="9">
        <f>shipments[[#This Row],[Profit]]/shipments[[#This Row],[Sales Amount]]</f>
        <v>0.85960264900662253</v>
      </c>
    </row>
    <row r="5097" spans="1:16" x14ac:dyDescent="1">
      <c r="A5097" t="s">
        <v>5144</v>
      </c>
      <c r="B5097" t="s">
        <v>8054</v>
      </c>
      <c r="C5097" t="s">
        <v>8031</v>
      </c>
      <c r="D5097" t="s">
        <v>8032</v>
      </c>
      <c r="E5097" s="1">
        <v>45483</v>
      </c>
      <c r="F5097">
        <v>7643.25</v>
      </c>
      <c r="G5097">
        <v>403</v>
      </c>
      <c r="H5097" t="s">
        <v>17</v>
      </c>
      <c r="I5097" t="str">
        <f>_xlfn.XLOOKUP(shipments[[#This Row],[SPID]],people[SPID],people[Sales_person],"NA",0)</f>
        <v>Kelci Walkden</v>
      </c>
      <c r="J5097">
        <f>YEAR(shipments[[#This Row],[Shipdate]])</f>
        <v>2024</v>
      </c>
      <c r="K5097">
        <f>MONTH(shipments[[#This Row],[Shipdate]])</f>
        <v>7</v>
      </c>
      <c r="L5097" t="str">
        <f>TEXT(shipments[[#This Row],[Shipdate]],"mmmm")</f>
        <v>July</v>
      </c>
      <c r="M5097">
        <f>_xlfn.XLOOKUP(shipments[[#This Row],[PID]],products[PID],products[Cost_per_box],"NA",0)</f>
        <v>2.65</v>
      </c>
      <c r="N5097">
        <f>shipments[[#This Row],[Boxes]]*shipments[[#This Row],[Cost Per Box]]</f>
        <v>1067.95</v>
      </c>
      <c r="O5097">
        <f>shipments[[#This Row],[Sales Amount]]-shipments[[#This Row],[Total Cost]]</f>
        <v>6575.3</v>
      </c>
      <c r="P5097" s="9">
        <f>shipments[[#This Row],[Profit]]/shipments[[#This Row],[Sales Amount]]</f>
        <v>0.86027540640434375</v>
      </c>
    </row>
    <row r="5098" spans="1:16" x14ac:dyDescent="1">
      <c r="A5098" t="s">
        <v>5145</v>
      </c>
      <c r="B5098" t="s">
        <v>8054</v>
      </c>
      <c r="C5098" t="s">
        <v>8031</v>
      </c>
      <c r="D5098" t="s">
        <v>8033</v>
      </c>
      <c r="E5098" s="1">
        <v>44978</v>
      </c>
      <c r="F5098">
        <v>12530.25</v>
      </c>
      <c r="G5098">
        <v>597</v>
      </c>
      <c r="H5098" t="s">
        <v>6</v>
      </c>
      <c r="I5098" t="str">
        <f>_xlfn.XLOOKUP(shipments[[#This Row],[SPID]],people[SPID],people[Sales_person],"NA",0)</f>
        <v>Kelci Walkden</v>
      </c>
      <c r="J5098">
        <f>YEAR(shipments[[#This Row],[Shipdate]])</f>
        <v>2023</v>
      </c>
      <c r="K5098">
        <f>MONTH(shipments[[#This Row],[Shipdate]])</f>
        <v>2</v>
      </c>
      <c r="L5098" t="str">
        <f>TEXT(shipments[[#This Row],[Shipdate]],"mmmm")</f>
        <v>February</v>
      </c>
      <c r="M5098">
        <f>_xlfn.XLOOKUP(shipments[[#This Row],[PID]],products[PID],products[Cost_per_box],"NA",0)</f>
        <v>2.65</v>
      </c>
      <c r="N5098">
        <f>shipments[[#This Row],[Boxes]]*shipments[[#This Row],[Cost Per Box]]</f>
        <v>1582.05</v>
      </c>
      <c r="O5098">
        <f>shipments[[#This Row],[Sales Amount]]-shipments[[#This Row],[Total Cost]]</f>
        <v>10948.2</v>
      </c>
      <c r="P5098" s="9">
        <f>shipments[[#This Row],[Profit]]/shipments[[#This Row],[Sales Amount]]</f>
        <v>0.87374154545998683</v>
      </c>
    </row>
    <row r="5099" spans="1:16" x14ac:dyDescent="1">
      <c r="A5099" t="s">
        <v>5146</v>
      </c>
      <c r="B5099" t="s">
        <v>8054</v>
      </c>
      <c r="C5099" t="s">
        <v>8031</v>
      </c>
      <c r="D5099" t="s">
        <v>8032</v>
      </c>
      <c r="E5099" s="1">
        <v>45204</v>
      </c>
      <c r="F5099">
        <v>10788.75</v>
      </c>
      <c r="G5099">
        <v>514</v>
      </c>
      <c r="H5099" t="s">
        <v>6</v>
      </c>
      <c r="I5099" t="str">
        <f>_xlfn.XLOOKUP(shipments[[#This Row],[SPID]],people[SPID],people[Sales_person],"NA",0)</f>
        <v>Kelci Walkden</v>
      </c>
      <c r="J5099">
        <f>YEAR(shipments[[#This Row],[Shipdate]])</f>
        <v>2023</v>
      </c>
      <c r="K5099">
        <f>MONTH(shipments[[#This Row],[Shipdate]])</f>
        <v>10</v>
      </c>
      <c r="L5099" t="str">
        <f>TEXT(shipments[[#This Row],[Shipdate]],"mmmm")</f>
        <v>October</v>
      </c>
      <c r="M5099">
        <f>_xlfn.XLOOKUP(shipments[[#This Row],[PID]],products[PID],products[Cost_per_box],"NA",0)</f>
        <v>2.65</v>
      </c>
      <c r="N5099">
        <f>shipments[[#This Row],[Boxes]]*shipments[[#This Row],[Cost Per Box]]</f>
        <v>1362.1</v>
      </c>
      <c r="O5099">
        <f>shipments[[#This Row],[Sales Amount]]-shipments[[#This Row],[Total Cost]]</f>
        <v>9426.65</v>
      </c>
      <c r="P5099" s="9">
        <f>shipments[[#This Row],[Profit]]/shipments[[#This Row],[Sales Amount]]</f>
        <v>0.87374811725176682</v>
      </c>
    </row>
    <row r="5100" spans="1:16" x14ac:dyDescent="1">
      <c r="A5100" t="s">
        <v>5147</v>
      </c>
      <c r="B5100" t="s">
        <v>8054</v>
      </c>
      <c r="C5100" t="s">
        <v>8031</v>
      </c>
      <c r="D5100" t="s">
        <v>8036</v>
      </c>
      <c r="E5100" s="1">
        <v>45335</v>
      </c>
      <c r="F5100">
        <v>6025.5</v>
      </c>
      <c r="G5100">
        <v>318</v>
      </c>
      <c r="H5100" t="s">
        <v>6</v>
      </c>
      <c r="I5100" t="str">
        <f>_xlfn.XLOOKUP(shipments[[#This Row],[SPID]],people[SPID],people[Sales_person],"NA",0)</f>
        <v>Kelci Walkden</v>
      </c>
      <c r="J5100">
        <f>YEAR(shipments[[#This Row],[Shipdate]])</f>
        <v>2024</v>
      </c>
      <c r="K5100">
        <f>MONTH(shipments[[#This Row],[Shipdate]])</f>
        <v>2</v>
      </c>
      <c r="L5100" t="str">
        <f>TEXT(shipments[[#This Row],[Shipdate]],"mmmm")</f>
        <v>February</v>
      </c>
      <c r="M5100">
        <f>_xlfn.XLOOKUP(shipments[[#This Row],[PID]],products[PID],products[Cost_per_box],"NA",0)</f>
        <v>2.65</v>
      </c>
      <c r="N5100">
        <f>shipments[[#This Row],[Boxes]]*shipments[[#This Row],[Cost Per Box]]</f>
        <v>842.69999999999993</v>
      </c>
      <c r="O5100">
        <f>shipments[[#This Row],[Sales Amount]]-shipments[[#This Row],[Total Cost]]</f>
        <v>5182.8</v>
      </c>
      <c r="P5100" s="9">
        <f>shipments[[#This Row],[Profit]]/shipments[[#This Row],[Sales Amount]]</f>
        <v>0.86014438635797863</v>
      </c>
    </row>
    <row r="5101" spans="1:16" x14ac:dyDescent="1">
      <c r="A5101" t="s">
        <v>5148</v>
      </c>
      <c r="B5101" t="s">
        <v>8054</v>
      </c>
      <c r="C5101" t="s">
        <v>8010</v>
      </c>
      <c r="D5101" t="s">
        <v>8032</v>
      </c>
      <c r="E5101" s="1">
        <v>45321</v>
      </c>
      <c r="F5101">
        <v>3775.5</v>
      </c>
      <c r="G5101">
        <v>236</v>
      </c>
      <c r="H5101" t="s">
        <v>6</v>
      </c>
      <c r="I5101" t="str">
        <f>_xlfn.XLOOKUP(shipments[[#This Row],[SPID]],people[SPID],people[Sales_person],"NA",0)</f>
        <v>Kelci Walkden</v>
      </c>
      <c r="J5101">
        <f>YEAR(shipments[[#This Row],[Shipdate]])</f>
        <v>2024</v>
      </c>
      <c r="K5101">
        <f>MONTH(shipments[[#This Row],[Shipdate]])</f>
        <v>1</v>
      </c>
      <c r="L5101" t="str">
        <f>TEXT(shipments[[#This Row],[Shipdate]],"mmmm")</f>
        <v>January</v>
      </c>
      <c r="M5101">
        <f>_xlfn.XLOOKUP(shipments[[#This Row],[PID]],products[PID],products[Cost_per_box],"NA",0)</f>
        <v>5.26</v>
      </c>
      <c r="N5101">
        <f>shipments[[#This Row],[Boxes]]*shipments[[#This Row],[Cost Per Box]]</f>
        <v>1241.3599999999999</v>
      </c>
      <c r="O5101">
        <f>shipments[[#This Row],[Sales Amount]]-shipments[[#This Row],[Total Cost]]</f>
        <v>2534.1400000000003</v>
      </c>
      <c r="P5101" s="9">
        <f>shipments[[#This Row],[Profit]]/shipments[[#This Row],[Sales Amount]]</f>
        <v>0.67120646272016959</v>
      </c>
    </row>
    <row r="5102" spans="1:16" x14ac:dyDescent="1">
      <c r="A5102" t="s">
        <v>5149</v>
      </c>
      <c r="B5102" t="s">
        <v>8054</v>
      </c>
      <c r="C5102" t="s">
        <v>8011</v>
      </c>
      <c r="D5102" t="s">
        <v>8037</v>
      </c>
      <c r="E5102" s="1">
        <v>45058</v>
      </c>
      <c r="F5102">
        <v>3127.5</v>
      </c>
      <c r="G5102">
        <v>224</v>
      </c>
      <c r="H5102" t="s">
        <v>6</v>
      </c>
      <c r="I5102" t="str">
        <f>_xlfn.XLOOKUP(shipments[[#This Row],[SPID]],people[SPID],people[Sales_person],"NA",0)</f>
        <v>Kelci Walkden</v>
      </c>
      <c r="J5102">
        <f>YEAR(shipments[[#This Row],[Shipdate]])</f>
        <v>2023</v>
      </c>
      <c r="K5102">
        <f>MONTH(shipments[[#This Row],[Shipdate]])</f>
        <v>5</v>
      </c>
      <c r="L5102" t="str">
        <f>TEXT(shipments[[#This Row],[Shipdate]],"mmmm")</f>
        <v>May</v>
      </c>
      <c r="M5102">
        <f>_xlfn.XLOOKUP(shipments[[#This Row],[PID]],products[PID],products[Cost_per_box],"NA",0)</f>
        <v>7.48</v>
      </c>
      <c r="N5102">
        <f>shipments[[#This Row],[Boxes]]*shipments[[#This Row],[Cost Per Box]]</f>
        <v>1675.52</v>
      </c>
      <c r="O5102">
        <f>shipments[[#This Row],[Sales Amount]]-shipments[[#This Row],[Total Cost]]</f>
        <v>1451.98</v>
      </c>
      <c r="P5102" s="9">
        <f>shipments[[#This Row],[Profit]]/shipments[[#This Row],[Sales Amount]]</f>
        <v>0.46426219024780174</v>
      </c>
    </row>
    <row r="5103" spans="1:16" x14ac:dyDescent="1">
      <c r="A5103" t="s">
        <v>5150</v>
      </c>
      <c r="B5103" t="s">
        <v>8054</v>
      </c>
      <c r="C5103" t="s">
        <v>8012</v>
      </c>
      <c r="D5103" t="s">
        <v>8035</v>
      </c>
      <c r="E5103" s="1">
        <v>44971</v>
      </c>
      <c r="F5103">
        <v>2621.25</v>
      </c>
      <c r="G5103">
        <v>292</v>
      </c>
      <c r="H5103" t="s">
        <v>39</v>
      </c>
      <c r="I5103" t="str">
        <f>_xlfn.XLOOKUP(shipments[[#This Row],[SPID]],people[SPID],people[Sales_person],"NA",0)</f>
        <v>Kelci Walkden</v>
      </c>
      <c r="J5103">
        <f>YEAR(shipments[[#This Row],[Shipdate]])</f>
        <v>2023</v>
      </c>
      <c r="K5103">
        <f>MONTH(shipments[[#This Row],[Shipdate]])</f>
        <v>2</v>
      </c>
      <c r="L5103" t="str">
        <f>TEXT(shipments[[#This Row],[Shipdate]],"mmmm")</f>
        <v>February</v>
      </c>
      <c r="M5103">
        <f>_xlfn.XLOOKUP(shipments[[#This Row],[PID]],products[PID],products[Cost_per_box],"NA",0)</f>
        <v>5.15</v>
      </c>
      <c r="N5103">
        <f>shipments[[#This Row],[Boxes]]*shipments[[#This Row],[Cost Per Box]]</f>
        <v>1503.8000000000002</v>
      </c>
      <c r="O5103">
        <f>shipments[[#This Row],[Sales Amount]]-shipments[[#This Row],[Total Cost]]</f>
        <v>1117.4499999999998</v>
      </c>
      <c r="P5103" s="9">
        <f>shipments[[#This Row],[Profit]]/shipments[[#This Row],[Sales Amount]]</f>
        <v>0.42630424415832135</v>
      </c>
    </row>
    <row r="5104" spans="1:16" x14ac:dyDescent="1">
      <c r="A5104" t="s">
        <v>5151</v>
      </c>
      <c r="B5104" t="s">
        <v>8054</v>
      </c>
      <c r="C5104" t="s">
        <v>8013</v>
      </c>
      <c r="D5104" t="s">
        <v>8036</v>
      </c>
      <c r="E5104" s="1">
        <v>45162</v>
      </c>
      <c r="F5104">
        <v>5267.25</v>
      </c>
      <c r="G5104">
        <v>659</v>
      </c>
      <c r="H5104" t="s">
        <v>6</v>
      </c>
      <c r="I5104" t="str">
        <f>_xlfn.XLOOKUP(shipments[[#This Row],[SPID]],people[SPID],people[Sales_person],"NA",0)</f>
        <v>Kelci Walkden</v>
      </c>
      <c r="J5104">
        <f>YEAR(shipments[[#This Row],[Shipdate]])</f>
        <v>2023</v>
      </c>
      <c r="K5104">
        <f>MONTH(shipments[[#This Row],[Shipdate]])</f>
        <v>8</v>
      </c>
      <c r="L5104" t="str">
        <f>TEXT(shipments[[#This Row],[Shipdate]],"mmmm")</f>
        <v>August</v>
      </c>
      <c r="M5104">
        <f>_xlfn.XLOOKUP(shipments[[#This Row],[PID]],products[PID],products[Cost_per_box],"NA",0)</f>
        <v>3.85</v>
      </c>
      <c r="N5104">
        <f>shipments[[#This Row],[Boxes]]*shipments[[#This Row],[Cost Per Box]]</f>
        <v>2537.15</v>
      </c>
      <c r="O5104">
        <f>shipments[[#This Row],[Sales Amount]]-shipments[[#This Row],[Total Cost]]</f>
        <v>2730.1</v>
      </c>
      <c r="P5104" s="9">
        <f>shipments[[#This Row],[Profit]]/shipments[[#This Row],[Sales Amount]]</f>
        <v>0.51831600930276711</v>
      </c>
    </row>
    <row r="5105" spans="1:16" x14ac:dyDescent="1">
      <c r="A5105" t="s">
        <v>5152</v>
      </c>
      <c r="B5105" t="s">
        <v>8054</v>
      </c>
      <c r="C5105" t="s">
        <v>8013</v>
      </c>
      <c r="D5105" t="s">
        <v>8037</v>
      </c>
      <c r="E5105" s="1">
        <v>45085</v>
      </c>
      <c r="F5105">
        <v>5046.75</v>
      </c>
      <c r="G5105">
        <v>631</v>
      </c>
      <c r="H5105" t="s">
        <v>6</v>
      </c>
      <c r="I5105" t="str">
        <f>_xlfn.XLOOKUP(shipments[[#This Row],[SPID]],people[SPID],people[Sales_person],"NA",0)</f>
        <v>Kelci Walkden</v>
      </c>
      <c r="J5105">
        <f>YEAR(shipments[[#This Row],[Shipdate]])</f>
        <v>2023</v>
      </c>
      <c r="K5105">
        <f>MONTH(shipments[[#This Row],[Shipdate]])</f>
        <v>6</v>
      </c>
      <c r="L5105" t="str">
        <f>TEXT(shipments[[#This Row],[Shipdate]],"mmmm")</f>
        <v>June</v>
      </c>
      <c r="M5105">
        <f>_xlfn.XLOOKUP(shipments[[#This Row],[PID]],products[PID],products[Cost_per_box],"NA",0)</f>
        <v>3.85</v>
      </c>
      <c r="N5105">
        <f>shipments[[#This Row],[Boxes]]*shipments[[#This Row],[Cost Per Box]]</f>
        <v>2429.35</v>
      </c>
      <c r="O5105">
        <f>shipments[[#This Row],[Sales Amount]]-shipments[[#This Row],[Total Cost]]</f>
        <v>2617.4</v>
      </c>
      <c r="P5105" s="9">
        <f>shipments[[#This Row],[Profit]]/shipments[[#This Row],[Sales Amount]]</f>
        <v>0.51863080200128797</v>
      </c>
    </row>
    <row r="5106" spans="1:16" x14ac:dyDescent="1">
      <c r="A5106" t="s">
        <v>5153</v>
      </c>
      <c r="B5106" t="s">
        <v>8054</v>
      </c>
      <c r="C5106" t="s">
        <v>8013</v>
      </c>
      <c r="D5106" t="s">
        <v>8035</v>
      </c>
      <c r="E5106" s="1">
        <v>45287</v>
      </c>
      <c r="F5106">
        <v>9911.25</v>
      </c>
      <c r="G5106">
        <v>1102</v>
      </c>
      <c r="H5106" t="s">
        <v>6</v>
      </c>
      <c r="I5106" t="str">
        <f>_xlfn.XLOOKUP(shipments[[#This Row],[SPID]],people[SPID],people[Sales_person],"NA",0)</f>
        <v>Kelci Walkden</v>
      </c>
      <c r="J5106">
        <f>YEAR(shipments[[#This Row],[Shipdate]])</f>
        <v>2023</v>
      </c>
      <c r="K5106">
        <f>MONTH(shipments[[#This Row],[Shipdate]])</f>
        <v>12</v>
      </c>
      <c r="L5106" t="str">
        <f>TEXT(shipments[[#This Row],[Shipdate]],"mmmm")</f>
        <v>December</v>
      </c>
      <c r="M5106">
        <f>_xlfn.XLOOKUP(shipments[[#This Row],[PID]],products[PID],products[Cost_per_box],"NA",0)</f>
        <v>3.85</v>
      </c>
      <c r="N5106">
        <f>shipments[[#This Row],[Boxes]]*shipments[[#This Row],[Cost Per Box]]</f>
        <v>4242.7</v>
      </c>
      <c r="O5106">
        <f>shipments[[#This Row],[Sales Amount]]-shipments[[#This Row],[Total Cost]]</f>
        <v>5668.55</v>
      </c>
      <c r="P5106" s="9">
        <f>shipments[[#This Row],[Profit]]/shipments[[#This Row],[Sales Amount]]</f>
        <v>0.57193088661874136</v>
      </c>
    </row>
    <row r="5107" spans="1:16" x14ac:dyDescent="1">
      <c r="A5107" t="s">
        <v>5154</v>
      </c>
      <c r="B5107" t="s">
        <v>8054</v>
      </c>
      <c r="C5107" t="s">
        <v>8014</v>
      </c>
      <c r="D5107" t="s">
        <v>8035</v>
      </c>
      <c r="E5107" s="1">
        <v>45092</v>
      </c>
      <c r="F5107">
        <v>2727</v>
      </c>
      <c r="G5107">
        <v>303</v>
      </c>
      <c r="H5107" t="s">
        <v>6</v>
      </c>
      <c r="I5107" t="str">
        <f>_xlfn.XLOOKUP(shipments[[#This Row],[SPID]],people[SPID],people[Sales_person],"NA",0)</f>
        <v>Kelci Walkden</v>
      </c>
      <c r="J5107">
        <f>YEAR(shipments[[#This Row],[Shipdate]])</f>
        <v>2023</v>
      </c>
      <c r="K5107">
        <f>MONTH(shipments[[#This Row],[Shipdate]])</f>
        <v>6</v>
      </c>
      <c r="L5107" t="str">
        <f>TEXT(shipments[[#This Row],[Shipdate]],"mmmm")</f>
        <v>June</v>
      </c>
      <c r="M5107">
        <f>_xlfn.XLOOKUP(shipments[[#This Row],[PID]],products[PID],products[Cost_per_box],"NA",0)</f>
        <v>5.72</v>
      </c>
      <c r="N5107">
        <f>shipments[[#This Row],[Boxes]]*shipments[[#This Row],[Cost Per Box]]</f>
        <v>1733.1599999999999</v>
      </c>
      <c r="O5107">
        <f>shipments[[#This Row],[Sales Amount]]-shipments[[#This Row],[Total Cost]]</f>
        <v>993.84000000000015</v>
      </c>
      <c r="P5107" s="9">
        <f>shipments[[#This Row],[Profit]]/shipments[[#This Row],[Sales Amount]]</f>
        <v>0.36444444444444452</v>
      </c>
    </row>
    <row r="5108" spans="1:16" x14ac:dyDescent="1">
      <c r="A5108" t="s">
        <v>5155</v>
      </c>
      <c r="B5108" t="s">
        <v>8054</v>
      </c>
      <c r="C5108" t="s">
        <v>8014</v>
      </c>
      <c r="D5108" t="s">
        <v>8033</v>
      </c>
      <c r="E5108" s="1">
        <v>45477</v>
      </c>
      <c r="F5108">
        <v>10631.25</v>
      </c>
      <c r="G5108">
        <v>1182</v>
      </c>
      <c r="H5108" t="s">
        <v>17</v>
      </c>
      <c r="I5108" t="str">
        <f>_xlfn.XLOOKUP(shipments[[#This Row],[SPID]],people[SPID],people[Sales_person],"NA",0)</f>
        <v>Kelci Walkden</v>
      </c>
      <c r="J5108">
        <f>YEAR(shipments[[#This Row],[Shipdate]])</f>
        <v>2024</v>
      </c>
      <c r="K5108">
        <f>MONTH(shipments[[#This Row],[Shipdate]])</f>
        <v>7</v>
      </c>
      <c r="L5108" t="str">
        <f>TEXT(shipments[[#This Row],[Shipdate]],"mmmm")</f>
        <v>July</v>
      </c>
      <c r="M5108">
        <f>_xlfn.XLOOKUP(shipments[[#This Row],[PID]],products[PID],products[Cost_per_box],"NA",0)</f>
        <v>5.72</v>
      </c>
      <c r="N5108">
        <f>shipments[[#This Row],[Boxes]]*shipments[[#This Row],[Cost Per Box]]</f>
        <v>6761.04</v>
      </c>
      <c r="O5108">
        <f>shipments[[#This Row],[Sales Amount]]-shipments[[#This Row],[Total Cost]]</f>
        <v>3870.21</v>
      </c>
      <c r="P5108" s="9">
        <f>shipments[[#This Row],[Profit]]/shipments[[#This Row],[Sales Amount]]</f>
        <v>0.36404091710758379</v>
      </c>
    </row>
    <row r="5109" spans="1:16" x14ac:dyDescent="1">
      <c r="A5109" t="s">
        <v>5156</v>
      </c>
      <c r="B5109" t="s">
        <v>8054</v>
      </c>
      <c r="C5109" t="s">
        <v>8014</v>
      </c>
      <c r="D5109" t="s">
        <v>8037</v>
      </c>
      <c r="E5109" s="1">
        <v>45278</v>
      </c>
      <c r="F5109">
        <v>7137</v>
      </c>
      <c r="G5109">
        <v>793</v>
      </c>
      <c r="H5109" t="s">
        <v>6</v>
      </c>
      <c r="I5109" t="str">
        <f>_xlfn.XLOOKUP(shipments[[#This Row],[SPID]],people[SPID],people[Sales_person],"NA",0)</f>
        <v>Kelci Walkden</v>
      </c>
      <c r="J5109">
        <f>YEAR(shipments[[#This Row],[Shipdate]])</f>
        <v>2023</v>
      </c>
      <c r="K5109">
        <f>MONTH(shipments[[#This Row],[Shipdate]])</f>
        <v>12</v>
      </c>
      <c r="L5109" t="str">
        <f>TEXT(shipments[[#This Row],[Shipdate]],"mmmm")</f>
        <v>December</v>
      </c>
      <c r="M5109">
        <f>_xlfn.XLOOKUP(shipments[[#This Row],[PID]],products[PID],products[Cost_per_box],"NA",0)</f>
        <v>5.72</v>
      </c>
      <c r="N5109">
        <f>shipments[[#This Row],[Boxes]]*shipments[[#This Row],[Cost Per Box]]</f>
        <v>4535.96</v>
      </c>
      <c r="O5109">
        <f>shipments[[#This Row],[Sales Amount]]-shipments[[#This Row],[Total Cost]]</f>
        <v>2601.04</v>
      </c>
      <c r="P5109" s="9">
        <f>shipments[[#This Row],[Profit]]/shipments[[#This Row],[Sales Amount]]</f>
        <v>0.36444444444444446</v>
      </c>
    </row>
    <row r="5110" spans="1:16" x14ac:dyDescent="1">
      <c r="A5110" t="s">
        <v>5157</v>
      </c>
      <c r="B5110" t="s">
        <v>8054</v>
      </c>
      <c r="C5110" t="s">
        <v>8014</v>
      </c>
      <c r="D5110" t="s">
        <v>8033</v>
      </c>
      <c r="E5110" s="1">
        <v>45250</v>
      </c>
      <c r="F5110">
        <v>5116.5</v>
      </c>
      <c r="G5110">
        <v>853</v>
      </c>
      <c r="H5110" t="s">
        <v>6</v>
      </c>
      <c r="I5110" t="str">
        <f>_xlfn.XLOOKUP(shipments[[#This Row],[SPID]],people[SPID],people[Sales_person],"NA",0)</f>
        <v>Kelci Walkden</v>
      </c>
      <c r="J5110">
        <f>YEAR(shipments[[#This Row],[Shipdate]])</f>
        <v>2023</v>
      </c>
      <c r="K5110">
        <f>MONTH(shipments[[#This Row],[Shipdate]])</f>
        <v>11</v>
      </c>
      <c r="L5110" t="str">
        <f>TEXT(shipments[[#This Row],[Shipdate]],"mmmm")</f>
        <v>November</v>
      </c>
      <c r="M5110">
        <f>_xlfn.XLOOKUP(shipments[[#This Row],[PID]],products[PID],products[Cost_per_box],"NA",0)</f>
        <v>5.72</v>
      </c>
      <c r="N5110">
        <f>shipments[[#This Row],[Boxes]]*shipments[[#This Row],[Cost Per Box]]</f>
        <v>4879.16</v>
      </c>
      <c r="O5110">
        <f>shipments[[#This Row],[Sales Amount]]-shipments[[#This Row],[Total Cost]]</f>
        <v>237.34000000000015</v>
      </c>
      <c r="P5110" s="9">
        <f>shipments[[#This Row],[Profit]]/shipments[[#This Row],[Sales Amount]]</f>
        <v>4.6387178735463726E-2</v>
      </c>
    </row>
    <row r="5111" spans="1:16" x14ac:dyDescent="1">
      <c r="A5111" t="s">
        <v>5158</v>
      </c>
      <c r="B5111" t="s">
        <v>8054</v>
      </c>
      <c r="C5111" t="s">
        <v>8015</v>
      </c>
      <c r="D5111" t="s">
        <v>8033</v>
      </c>
      <c r="E5111" s="1">
        <v>45085</v>
      </c>
      <c r="F5111">
        <v>1669.5</v>
      </c>
      <c r="G5111">
        <v>67</v>
      </c>
      <c r="H5111" t="s">
        <v>6</v>
      </c>
      <c r="I5111" t="str">
        <f>_xlfn.XLOOKUP(shipments[[#This Row],[SPID]],people[SPID],people[Sales_person],"NA",0)</f>
        <v>Kelci Walkden</v>
      </c>
      <c r="J5111">
        <f>YEAR(shipments[[#This Row],[Shipdate]])</f>
        <v>2023</v>
      </c>
      <c r="K5111">
        <f>MONTH(shipments[[#This Row],[Shipdate]])</f>
        <v>6</v>
      </c>
      <c r="L5111" t="str">
        <f>TEXT(shipments[[#This Row],[Shipdate]],"mmmm")</f>
        <v>June</v>
      </c>
      <c r="M5111">
        <f>_xlfn.XLOOKUP(shipments[[#This Row],[PID]],products[PID],products[Cost_per_box],"NA",0)</f>
        <v>6.31</v>
      </c>
      <c r="N5111">
        <f>shipments[[#This Row],[Boxes]]*shipments[[#This Row],[Cost Per Box]]</f>
        <v>422.77</v>
      </c>
      <c r="O5111">
        <f>shipments[[#This Row],[Sales Amount]]-shipments[[#This Row],[Total Cost]]</f>
        <v>1246.73</v>
      </c>
      <c r="P5111" s="9">
        <f>shipments[[#This Row],[Profit]]/shipments[[#This Row],[Sales Amount]]</f>
        <v>0.74676849356094643</v>
      </c>
    </row>
    <row r="5112" spans="1:16" x14ac:dyDescent="1">
      <c r="A5112" t="s">
        <v>5159</v>
      </c>
      <c r="B5112" t="s">
        <v>8054</v>
      </c>
      <c r="C5112" t="s">
        <v>8015</v>
      </c>
      <c r="D5112" t="s">
        <v>8035</v>
      </c>
      <c r="E5112" s="1">
        <v>45208</v>
      </c>
      <c r="F5112">
        <v>5708.25</v>
      </c>
      <c r="G5112">
        <v>220</v>
      </c>
      <c r="H5112" t="s">
        <v>6</v>
      </c>
      <c r="I5112" t="str">
        <f>_xlfn.XLOOKUP(shipments[[#This Row],[SPID]],people[SPID],people[Sales_person],"NA",0)</f>
        <v>Kelci Walkden</v>
      </c>
      <c r="J5112">
        <f>YEAR(shipments[[#This Row],[Shipdate]])</f>
        <v>2023</v>
      </c>
      <c r="K5112">
        <f>MONTH(shipments[[#This Row],[Shipdate]])</f>
        <v>10</v>
      </c>
      <c r="L5112" t="str">
        <f>TEXT(shipments[[#This Row],[Shipdate]],"mmmm")</f>
        <v>October</v>
      </c>
      <c r="M5112">
        <f>_xlfn.XLOOKUP(shipments[[#This Row],[PID]],products[PID],products[Cost_per_box],"NA",0)</f>
        <v>6.31</v>
      </c>
      <c r="N5112">
        <f>shipments[[#This Row],[Boxes]]*shipments[[#This Row],[Cost Per Box]]</f>
        <v>1388.1999999999998</v>
      </c>
      <c r="O5112">
        <f>shipments[[#This Row],[Sales Amount]]-shipments[[#This Row],[Total Cost]]</f>
        <v>4320.05</v>
      </c>
      <c r="P5112" s="9">
        <f>shipments[[#This Row],[Profit]]/shipments[[#This Row],[Sales Amount]]</f>
        <v>0.75680812858581881</v>
      </c>
    </row>
    <row r="5113" spans="1:16" x14ac:dyDescent="1">
      <c r="A5113" t="s">
        <v>5160</v>
      </c>
      <c r="B5113" t="s">
        <v>8054</v>
      </c>
      <c r="C5113" t="s">
        <v>8016</v>
      </c>
      <c r="D5113" t="s">
        <v>8035</v>
      </c>
      <c r="E5113" s="1">
        <v>45173</v>
      </c>
      <c r="F5113">
        <v>4176</v>
      </c>
      <c r="G5113">
        <v>174</v>
      </c>
      <c r="H5113" t="s">
        <v>6</v>
      </c>
      <c r="I5113" t="str">
        <f>_xlfn.XLOOKUP(shipments[[#This Row],[SPID]],people[SPID],people[Sales_person],"NA",0)</f>
        <v>Kelci Walkden</v>
      </c>
      <c r="J5113">
        <f>YEAR(shipments[[#This Row],[Shipdate]])</f>
        <v>2023</v>
      </c>
      <c r="K5113">
        <f>MONTH(shipments[[#This Row],[Shipdate]])</f>
        <v>9</v>
      </c>
      <c r="L5113" t="str">
        <f>TEXT(shipments[[#This Row],[Shipdate]],"mmmm")</f>
        <v>September</v>
      </c>
      <c r="M5113">
        <f>_xlfn.XLOOKUP(shipments[[#This Row],[PID]],products[PID],products[Cost_per_box],"NA",0)</f>
        <v>9.94</v>
      </c>
      <c r="N5113">
        <f>shipments[[#This Row],[Boxes]]*shipments[[#This Row],[Cost Per Box]]</f>
        <v>1729.56</v>
      </c>
      <c r="O5113">
        <f>shipments[[#This Row],[Sales Amount]]-shipments[[#This Row],[Total Cost]]</f>
        <v>2446.44</v>
      </c>
      <c r="P5113" s="9">
        <f>shipments[[#This Row],[Profit]]/shipments[[#This Row],[Sales Amount]]</f>
        <v>0.58583333333333332</v>
      </c>
    </row>
    <row r="5114" spans="1:16" x14ac:dyDescent="1">
      <c r="A5114" t="s">
        <v>5161</v>
      </c>
      <c r="B5114" t="s">
        <v>8054</v>
      </c>
      <c r="C5114" t="s">
        <v>8016</v>
      </c>
      <c r="D5114" t="s">
        <v>8035</v>
      </c>
      <c r="E5114" s="1">
        <v>45335</v>
      </c>
      <c r="F5114">
        <v>5559.75</v>
      </c>
      <c r="G5114">
        <v>223</v>
      </c>
      <c r="H5114" t="s">
        <v>6</v>
      </c>
      <c r="I5114" t="str">
        <f>_xlfn.XLOOKUP(shipments[[#This Row],[SPID]],people[SPID],people[Sales_person],"NA",0)</f>
        <v>Kelci Walkden</v>
      </c>
      <c r="J5114">
        <f>YEAR(shipments[[#This Row],[Shipdate]])</f>
        <v>2024</v>
      </c>
      <c r="K5114">
        <f>MONTH(shipments[[#This Row],[Shipdate]])</f>
        <v>2</v>
      </c>
      <c r="L5114" t="str">
        <f>TEXT(shipments[[#This Row],[Shipdate]],"mmmm")</f>
        <v>February</v>
      </c>
      <c r="M5114">
        <f>_xlfn.XLOOKUP(shipments[[#This Row],[PID]],products[PID],products[Cost_per_box],"NA",0)</f>
        <v>9.94</v>
      </c>
      <c r="N5114">
        <f>shipments[[#This Row],[Boxes]]*shipments[[#This Row],[Cost Per Box]]</f>
        <v>2216.62</v>
      </c>
      <c r="O5114">
        <f>shipments[[#This Row],[Sales Amount]]-shipments[[#This Row],[Total Cost]]</f>
        <v>3343.13</v>
      </c>
      <c r="P5114" s="9">
        <f>shipments[[#This Row],[Profit]]/shipments[[#This Row],[Sales Amount]]</f>
        <v>0.6013094113943972</v>
      </c>
    </row>
    <row r="5115" spans="1:16" x14ac:dyDescent="1">
      <c r="A5115" t="s">
        <v>5162</v>
      </c>
      <c r="B5115" t="s">
        <v>8054</v>
      </c>
      <c r="C5115" t="s">
        <v>8017</v>
      </c>
      <c r="D5115" t="s">
        <v>8032</v>
      </c>
      <c r="E5115" s="1">
        <v>45463</v>
      </c>
      <c r="F5115">
        <v>9153</v>
      </c>
      <c r="G5115">
        <v>417</v>
      </c>
      <c r="H5115" t="s">
        <v>6</v>
      </c>
      <c r="I5115" t="str">
        <f>_xlfn.XLOOKUP(shipments[[#This Row],[SPID]],people[SPID],people[Sales_person],"NA",0)</f>
        <v>Kelci Walkden</v>
      </c>
      <c r="J5115">
        <f>YEAR(shipments[[#This Row],[Shipdate]])</f>
        <v>2024</v>
      </c>
      <c r="K5115">
        <f>MONTH(shipments[[#This Row],[Shipdate]])</f>
        <v>6</v>
      </c>
      <c r="L5115" t="str">
        <f>TEXT(shipments[[#This Row],[Shipdate]],"mmmm")</f>
        <v>June</v>
      </c>
      <c r="M5115">
        <f>_xlfn.XLOOKUP(shipments[[#This Row],[PID]],products[PID],products[Cost_per_box],"NA",0)</f>
        <v>7.73</v>
      </c>
      <c r="N5115">
        <f>shipments[[#This Row],[Boxes]]*shipments[[#This Row],[Cost Per Box]]</f>
        <v>3223.4100000000003</v>
      </c>
      <c r="O5115">
        <f>shipments[[#This Row],[Sales Amount]]-shipments[[#This Row],[Total Cost]]</f>
        <v>5929.59</v>
      </c>
      <c r="P5115" s="9">
        <f>shipments[[#This Row],[Profit]]/shipments[[#This Row],[Sales Amount]]</f>
        <v>0.6478302196001311</v>
      </c>
    </row>
    <row r="5116" spans="1:16" x14ac:dyDescent="1">
      <c r="A5116" t="s">
        <v>5163</v>
      </c>
      <c r="B5116" t="s">
        <v>8054</v>
      </c>
      <c r="C5116" t="s">
        <v>8017</v>
      </c>
      <c r="D5116" t="s">
        <v>8037</v>
      </c>
      <c r="E5116" s="1">
        <v>45422</v>
      </c>
      <c r="F5116">
        <v>3179.25</v>
      </c>
      <c r="G5116">
        <v>152</v>
      </c>
      <c r="H5116" t="s">
        <v>39</v>
      </c>
      <c r="I5116" t="str">
        <f>_xlfn.XLOOKUP(shipments[[#This Row],[SPID]],people[SPID],people[Sales_person],"NA",0)</f>
        <v>Kelci Walkden</v>
      </c>
      <c r="J5116">
        <f>YEAR(shipments[[#This Row],[Shipdate]])</f>
        <v>2024</v>
      </c>
      <c r="K5116">
        <f>MONTH(shipments[[#This Row],[Shipdate]])</f>
        <v>5</v>
      </c>
      <c r="L5116" t="str">
        <f>TEXT(shipments[[#This Row],[Shipdate]],"mmmm")</f>
        <v>May</v>
      </c>
      <c r="M5116">
        <f>_xlfn.XLOOKUP(shipments[[#This Row],[PID]],products[PID],products[Cost_per_box],"NA",0)</f>
        <v>7.73</v>
      </c>
      <c r="N5116">
        <f>shipments[[#This Row],[Boxes]]*shipments[[#This Row],[Cost Per Box]]</f>
        <v>1174.96</v>
      </c>
      <c r="O5116">
        <f>shipments[[#This Row],[Sales Amount]]-shipments[[#This Row],[Total Cost]]</f>
        <v>2004.29</v>
      </c>
      <c r="P5116" s="9">
        <f>shipments[[#This Row],[Profit]]/shipments[[#This Row],[Sales Amount]]</f>
        <v>0.63042856019501459</v>
      </c>
    </row>
    <row r="5117" spans="1:16" x14ac:dyDescent="1">
      <c r="A5117" t="s">
        <v>5164</v>
      </c>
      <c r="B5117" t="s">
        <v>8054</v>
      </c>
      <c r="C5117" t="s">
        <v>8017</v>
      </c>
      <c r="D5117" t="s">
        <v>8035</v>
      </c>
      <c r="E5117" s="1">
        <v>45464</v>
      </c>
      <c r="F5117">
        <v>6358.5</v>
      </c>
      <c r="G5117">
        <v>290</v>
      </c>
      <c r="H5117" t="s">
        <v>6</v>
      </c>
      <c r="I5117" t="str">
        <f>_xlfn.XLOOKUP(shipments[[#This Row],[SPID]],people[SPID],people[Sales_person],"NA",0)</f>
        <v>Kelci Walkden</v>
      </c>
      <c r="J5117">
        <f>YEAR(shipments[[#This Row],[Shipdate]])</f>
        <v>2024</v>
      </c>
      <c r="K5117">
        <f>MONTH(shipments[[#This Row],[Shipdate]])</f>
        <v>6</v>
      </c>
      <c r="L5117" t="str">
        <f>TEXT(shipments[[#This Row],[Shipdate]],"mmmm")</f>
        <v>June</v>
      </c>
      <c r="M5117">
        <f>_xlfn.XLOOKUP(shipments[[#This Row],[PID]],products[PID],products[Cost_per_box],"NA",0)</f>
        <v>7.73</v>
      </c>
      <c r="N5117">
        <f>shipments[[#This Row],[Boxes]]*shipments[[#This Row],[Cost Per Box]]</f>
        <v>2241.7000000000003</v>
      </c>
      <c r="O5117">
        <f>shipments[[#This Row],[Sales Amount]]-shipments[[#This Row],[Total Cost]]</f>
        <v>4116.7999999999993</v>
      </c>
      <c r="P5117" s="9">
        <f>shipments[[#This Row],[Profit]]/shipments[[#This Row],[Sales Amount]]</f>
        <v>0.64744829755445454</v>
      </c>
    </row>
    <row r="5118" spans="1:16" x14ac:dyDescent="1">
      <c r="A5118" t="s">
        <v>5165</v>
      </c>
      <c r="B5118" t="s">
        <v>8054</v>
      </c>
      <c r="C5118" t="s">
        <v>8017</v>
      </c>
      <c r="D5118" t="s">
        <v>8033</v>
      </c>
      <c r="E5118" s="1">
        <v>44929</v>
      </c>
      <c r="F5118">
        <v>7773.75</v>
      </c>
      <c r="G5118">
        <v>432</v>
      </c>
      <c r="H5118" t="s">
        <v>6</v>
      </c>
      <c r="I5118" t="str">
        <f>_xlfn.XLOOKUP(shipments[[#This Row],[SPID]],people[SPID],people[Sales_person],"NA",0)</f>
        <v>Kelci Walkden</v>
      </c>
      <c r="J5118">
        <f>YEAR(shipments[[#This Row],[Shipdate]])</f>
        <v>2023</v>
      </c>
      <c r="K5118">
        <f>MONTH(shipments[[#This Row],[Shipdate]])</f>
        <v>1</v>
      </c>
      <c r="L5118" t="str">
        <f>TEXT(shipments[[#This Row],[Shipdate]],"mmmm")</f>
        <v>January</v>
      </c>
      <c r="M5118">
        <f>_xlfn.XLOOKUP(shipments[[#This Row],[PID]],products[PID],products[Cost_per_box],"NA",0)</f>
        <v>7.73</v>
      </c>
      <c r="N5118">
        <f>shipments[[#This Row],[Boxes]]*shipments[[#This Row],[Cost Per Box]]</f>
        <v>3339.36</v>
      </c>
      <c r="O5118">
        <f>shipments[[#This Row],[Sales Amount]]-shipments[[#This Row],[Total Cost]]</f>
        <v>4434.3899999999994</v>
      </c>
      <c r="P5118" s="9">
        <f>shipments[[#This Row],[Profit]]/shipments[[#This Row],[Sales Amount]]</f>
        <v>0.57043125904486247</v>
      </c>
    </row>
    <row r="5119" spans="1:16" x14ac:dyDescent="1">
      <c r="A5119" t="s">
        <v>5166</v>
      </c>
      <c r="B5119" t="s">
        <v>8054</v>
      </c>
      <c r="C5119" t="s">
        <v>8017</v>
      </c>
      <c r="D5119" t="s">
        <v>8033</v>
      </c>
      <c r="E5119" s="1">
        <v>45478</v>
      </c>
      <c r="F5119">
        <v>5224.5</v>
      </c>
      <c r="G5119">
        <v>238</v>
      </c>
      <c r="H5119" t="s">
        <v>17</v>
      </c>
      <c r="I5119" t="str">
        <f>_xlfn.XLOOKUP(shipments[[#This Row],[SPID]],people[SPID],people[Sales_person],"NA",0)</f>
        <v>Kelci Walkden</v>
      </c>
      <c r="J5119">
        <f>YEAR(shipments[[#This Row],[Shipdate]])</f>
        <v>2024</v>
      </c>
      <c r="K5119">
        <f>MONTH(shipments[[#This Row],[Shipdate]])</f>
        <v>7</v>
      </c>
      <c r="L5119" t="str">
        <f>TEXT(shipments[[#This Row],[Shipdate]],"mmmm")</f>
        <v>July</v>
      </c>
      <c r="M5119">
        <f>_xlfn.XLOOKUP(shipments[[#This Row],[PID]],products[PID],products[Cost_per_box],"NA",0)</f>
        <v>7.73</v>
      </c>
      <c r="N5119">
        <f>shipments[[#This Row],[Boxes]]*shipments[[#This Row],[Cost Per Box]]</f>
        <v>1839.74</v>
      </c>
      <c r="O5119">
        <f>shipments[[#This Row],[Sales Amount]]-shipments[[#This Row],[Total Cost]]</f>
        <v>3384.76</v>
      </c>
      <c r="P5119" s="9">
        <f>shipments[[#This Row],[Profit]]/shipments[[#This Row],[Sales Amount]]</f>
        <v>0.64786295339266919</v>
      </c>
    </row>
    <row r="5120" spans="1:16" x14ac:dyDescent="1">
      <c r="A5120" t="s">
        <v>5167</v>
      </c>
      <c r="B5120" t="s">
        <v>8054</v>
      </c>
      <c r="C5120" t="s">
        <v>8017</v>
      </c>
      <c r="D5120" t="s">
        <v>8032</v>
      </c>
      <c r="E5120" s="1">
        <v>45055</v>
      </c>
      <c r="F5120">
        <v>10352.25</v>
      </c>
      <c r="G5120">
        <v>576</v>
      </c>
      <c r="H5120" t="s">
        <v>6</v>
      </c>
      <c r="I5120" t="str">
        <f>_xlfn.XLOOKUP(shipments[[#This Row],[SPID]],people[SPID],people[Sales_person],"NA",0)</f>
        <v>Kelci Walkden</v>
      </c>
      <c r="J5120">
        <f>YEAR(shipments[[#This Row],[Shipdate]])</f>
        <v>2023</v>
      </c>
      <c r="K5120">
        <f>MONTH(shipments[[#This Row],[Shipdate]])</f>
        <v>5</v>
      </c>
      <c r="L5120" t="str">
        <f>TEXT(shipments[[#This Row],[Shipdate]],"mmmm")</f>
        <v>May</v>
      </c>
      <c r="M5120">
        <f>_xlfn.XLOOKUP(shipments[[#This Row],[PID]],products[PID],products[Cost_per_box],"NA",0)</f>
        <v>7.73</v>
      </c>
      <c r="N5120">
        <f>shipments[[#This Row],[Boxes]]*shipments[[#This Row],[Cost Per Box]]</f>
        <v>4452.4800000000005</v>
      </c>
      <c r="O5120">
        <f>shipments[[#This Row],[Sales Amount]]-shipments[[#This Row],[Total Cost]]</f>
        <v>5899.7699999999995</v>
      </c>
      <c r="P5120" s="9">
        <f>shipments[[#This Row],[Profit]]/shipments[[#This Row],[Sales Amount]]</f>
        <v>0.56990219517496188</v>
      </c>
    </row>
    <row r="5121" spans="1:16" x14ac:dyDescent="1">
      <c r="A5121" t="s">
        <v>5168</v>
      </c>
      <c r="B5121" t="s">
        <v>8054</v>
      </c>
      <c r="C5121" t="s">
        <v>8017</v>
      </c>
      <c r="D5121" t="s">
        <v>8037</v>
      </c>
      <c r="E5121" s="1">
        <v>45161</v>
      </c>
      <c r="F5121">
        <v>4650.75</v>
      </c>
      <c r="G5121">
        <v>245</v>
      </c>
      <c r="H5121" t="s">
        <v>6</v>
      </c>
      <c r="I5121" t="str">
        <f>_xlfn.XLOOKUP(shipments[[#This Row],[SPID]],people[SPID],people[Sales_person],"NA",0)</f>
        <v>Kelci Walkden</v>
      </c>
      <c r="J5121">
        <f>YEAR(shipments[[#This Row],[Shipdate]])</f>
        <v>2023</v>
      </c>
      <c r="K5121">
        <f>MONTH(shipments[[#This Row],[Shipdate]])</f>
        <v>8</v>
      </c>
      <c r="L5121" t="str">
        <f>TEXT(shipments[[#This Row],[Shipdate]],"mmmm")</f>
        <v>August</v>
      </c>
      <c r="M5121">
        <f>_xlfn.XLOOKUP(shipments[[#This Row],[PID]],products[PID],products[Cost_per_box],"NA",0)</f>
        <v>7.73</v>
      </c>
      <c r="N5121">
        <f>shipments[[#This Row],[Boxes]]*shipments[[#This Row],[Cost Per Box]]</f>
        <v>1893.8500000000001</v>
      </c>
      <c r="O5121">
        <f>shipments[[#This Row],[Sales Amount]]-shipments[[#This Row],[Total Cost]]</f>
        <v>2756.8999999999996</v>
      </c>
      <c r="P5121" s="9">
        <f>shipments[[#This Row],[Profit]]/shipments[[#This Row],[Sales Amount]]</f>
        <v>0.59278610976724178</v>
      </c>
    </row>
    <row r="5122" spans="1:16" x14ac:dyDescent="1">
      <c r="A5122" t="s">
        <v>5169</v>
      </c>
      <c r="B5122" t="s">
        <v>8054</v>
      </c>
      <c r="C5122" t="s">
        <v>8019</v>
      </c>
      <c r="D5122" t="s">
        <v>8033</v>
      </c>
      <c r="E5122" s="1">
        <v>45197</v>
      </c>
      <c r="F5122">
        <v>9832.5</v>
      </c>
      <c r="G5122">
        <v>757</v>
      </c>
      <c r="H5122" t="s">
        <v>6</v>
      </c>
      <c r="I5122" t="str">
        <f>_xlfn.XLOOKUP(shipments[[#This Row],[SPID]],people[SPID],people[Sales_person],"NA",0)</f>
        <v>Kelci Walkden</v>
      </c>
      <c r="J5122">
        <f>YEAR(shipments[[#This Row],[Shipdate]])</f>
        <v>2023</v>
      </c>
      <c r="K5122">
        <f>MONTH(shipments[[#This Row],[Shipdate]])</f>
        <v>9</v>
      </c>
      <c r="L5122" t="str">
        <f>TEXT(shipments[[#This Row],[Shipdate]],"mmmm")</f>
        <v>September</v>
      </c>
      <c r="M5122">
        <f>_xlfn.XLOOKUP(shipments[[#This Row],[PID]],products[PID],products[Cost_per_box],"NA",0)</f>
        <v>8.2200000000000006</v>
      </c>
      <c r="N5122">
        <f>shipments[[#This Row],[Boxes]]*shipments[[#This Row],[Cost Per Box]]</f>
        <v>6222.5400000000009</v>
      </c>
      <c r="O5122">
        <f>shipments[[#This Row],[Sales Amount]]-shipments[[#This Row],[Total Cost]]</f>
        <v>3609.9599999999991</v>
      </c>
      <c r="P5122" s="9">
        <f>shipments[[#This Row],[Profit]]/shipments[[#This Row],[Sales Amount]]</f>
        <v>0.3671456903127383</v>
      </c>
    </row>
    <row r="5123" spans="1:16" x14ac:dyDescent="1">
      <c r="A5123" t="s">
        <v>5170</v>
      </c>
      <c r="B5123" t="s">
        <v>8054</v>
      </c>
      <c r="C5123" t="s">
        <v>8019</v>
      </c>
      <c r="D5123" t="s">
        <v>8032</v>
      </c>
      <c r="E5123" s="1">
        <v>45309</v>
      </c>
      <c r="F5123">
        <v>810</v>
      </c>
      <c r="G5123">
        <v>58</v>
      </c>
      <c r="H5123" t="s">
        <v>6</v>
      </c>
      <c r="I5123" t="str">
        <f>_xlfn.XLOOKUP(shipments[[#This Row],[SPID]],people[SPID],people[Sales_person],"NA",0)</f>
        <v>Kelci Walkden</v>
      </c>
      <c r="J5123">
        <f>YEAR(shipments[[#This Row],[Shipdate]])</f>
        <v>2024</v>
      </c>
      <c r="K5123">
        <f>MONTH(shipments[[#This Row],[Shipdate]])</f>
        <v>1</v>
      </c>
      <c r="L5123" t="str">
        <f>TEXT(shipments[[#This Row],[Shipdate]],"mmmm")</f>
        <v>January</v>
      </c>
      <c r="M5123">
        <f>_xlfn.XLOOKUP(shipments[[#This Row],[PID]],products[PID],products[Cost_per_box],"NA",0)</f>
        <v>8.2200000000000006</v>
      </c>
      <c r="N5123">
        <f>shipments[[#This Row],[Boxes]]*shipments[[#This Row],[Cost Per Box]]</f>
        <v>476.76000000000005</v>
      </c>
      <c r="O5123">
        <f>shipments[[#This Row],[Sales Amount]]-shipments[[#This Row],[Total Cost]]</f>
        <v>333.23999999999995</v>
      </c>
      <c r="P5123" s="9">
        <f>shipments[[#This Row],[Profit]]/shipments[[#This Row],[Sales Amount]]</f>
        <v>0.41140740740740733</v>
      </c>
    </row>
    <row r="5124" spans="1:16" x14ac:dyDescent="1">
      <c r="A5124" t="s">
        <v>5171</v>
      </c>
      <c r="B5124" t="s">
        <v>8054</v>
      </c>
      <c r="C5124" t="s">
        <v>8020</v>
      </c>
      <c r="D5124" t="s">
        <v>8033</v>
      </c>
      <c r="E5124" s="1">
        <v>45412</v>
      </c>
      <c r="F5124">
        <v>9666</v>
      </c>
      <c r="G5124">
        <v>537</v>
      </c>
      <c r="H5124" t="s">
        <v>6</v>
      </c>
      <c r="I5124" t="str">
        <f>_xlfn.XLOOKUP(shipments[[#This Row],[SPID]],people[SPID],people[Sales_person],"NA",0)</f>
        <v>Kelci Walkden</v>
      </c>
      <c r="J5124">
        <f>YEAR(shipments[[#This Row],[Shipdate]])</f>
        <v>2024</v>
      </c>
      <c r="K5124">
        <f>MONTH(shipments[[#This Row],[Shipdate]])</f>
        <v>4</v>
      </c>
      <c r="L5124" t="str">
        <f>TEXT(shipments[[#This Row],[Shipdate]],"mmmm")</f>
        <v>April</v>
      </c>
      <c r="M5124">
        <f>_xlfn.XLOOKUP(shipments[[#This Row],[PID]],products[PID],products[Cost_per_box],"NA",0)</f>
        <v>10.23</v>
      </c>
      <c r="N5124">
        <f>shipments[[#This Row],[Boxes]]*shipments[[#This Row],[Cost Per Box]]</f>
        <v>5493.51</v>
      </c>
      <c r="O5124">
        <f>shipments[[#This Row],[Sales Amount]]-shipments[[#This Row],[Total Cost]]</f>
        <v>4172.49</v>
      </c>
      <c r="P5124" s="9">
        <f>shipments[[#This Row],[Profit]]/shipments[[#This Row],[Sales Amount]]</f>
        <v>0.43166666666666664</v>
      </c>
    </row>
    <row r="5125" spans="1:16" x14ac:dyDescent="1">
      <c r="A5125" t="s">
        <v>5172</v>
      </c>
      <c r="B5125" t="s">
        <v>8054</v>
      </c>
      <c r="C5125" t="s">
        <v>8020</v>
      </c>
      <c r="D5125" t="s">
        <v>8032</v>
      </c>
      <c r="E5125" s="1">
        <v>45077</v>
      </c>
      <c r="F5125">
        <v>4655.25</v>
      </c>
      <c r="G5125">
        <v>246</v>
      </c>
      <c r="H5125" t="s">
        <v>6</v>
      </c>
      <c r="I5125" t="str">
        <f>_xlfn.XLOOKUP(shipments[[#This Row],[SPID]],people[SPID],people[Sales_person],"NA",0)</f>
        <v>Kelci Walkden</v>
      </c>
      <c r="J5125">
        <f>YEAR(shipments[[#This Row],[Shipdate]])</f>
        <v>2023</v>
      </c>
      <c r="K5125">
        <f>MONTH(shipments[[#This Row],[Shipdate]])</f>
        <v>5</v>
      </c>
      <c r="L5125" t="str">
        <f>TEXT(shipments[[#This Row],[Shipdate]],"mmmm")</f>
        <v>May</v>
      </c>
      <c r="M5125">
        <f>_xlfn.XLOOKUP(shipments[[#This Row],[PID]],products[PID],products[Cost_per_box],"NA",0)</f>
        <v>10.23</v>
      </c>
      <c r="N5125">
        <f>shipments[[#This Row],[Boxes]]*shipments[[#This Row],[Cost Per Box]]</f>
        <v>2516.58</v>
      </c>
      <c r="O5125">
        <f>shipments[[#This Row],[Sales Amount]]-shipments[[#This Row],[Total Cost]]</f>
        <v>2138.67</v>
      </c>
      <c r="P5125" s="9">
        <f>shipments[[#This Row],[Profit]]/shipments[[#This Row],[Sales Amount]]</f>
        <v>0.45941034316094731</v>
      </c>
    </row>
    <row r="5126" spans="1:16" x14ac:dyDescent="1">
      <c r="A5126" t="s">
        <v>5173</v>
      </c>
      <c r="B5126" t="s">
        <v>8054</v>
      </c>
      <c r="C5126" t="s">
        <v>8020</v>
      </c>
      <c r="D5126" t="s">
        <v>8032</v>
      </c>
      <c r="E5126" s="1">
        <v>45271</v>
      </c>
      <c r="F5126">
        <v>4614.75</v>
      </c>
      <c r="G5126">
        <v>220</v>
      </c>
      <c r="H5126" t="s">
        <v>6</v>
      </c>
      <c r="I5126" t="str">
        <f>_xlfn.XLOOKUP(shipments[[#This Row],[SPID]],people[SPID],people[Sales_person],"NA",0)</f>
        <v>Kelci Walkden</v>
      </c>
      <c r="J5126">
        <f>YEAR(shipments[[#This Row],[Shipdate]])</f>
        <v>2023</v>
      </c>
      <c r="K5126">
        <f>MONTH(shipments[[#This Row],[Shipdate]])</f>
        <v>12</v>
      </c>
      <c r="L5126" t="str">
        <f>TEXT(shipments[[#This Row],[Shipdate]],"mmmm")</f>
        <v>December</v>
      </c>
      <c r="M5126">
        <f>_xlfn.XLOOKUP(shipments[[#This Row],[PID]],products[PID],products[Cost_per_box],"NA",0)</f>
        <v>10.23</v>
      </c>
      <c r="N5126">
        <f>shipments[[#This Row],[Boxes]]*shipments[[#This Row],[Cost Per Box]]</f>
        <v>2250.6</v>
      </c>
      <c r="O5126">
        <f>shipments[[#This Row],[Sales Amount]]-shipments[[#This Row],[Total Cost]]</f>
        <v>2364.15</v>
      </c>
      <c r="P5126" s="9">
        <f>shipments[[#This Row],[Profit]]/shipments[[#This Row],[Sales Amount]]</f>
        <v>0.51230294165447754</v>
      </c>
    </row>
    <row r="5127" spans="1:16" x14ac:dyDescent="1">
      <c r="A5127" t="s">
        <v>5174</v>
      </c>
      <c r="B5127" t="s">
        <v>8054</v>
      </c>
      <c r="C5127" t="s">
        <v>8020</v>
      </c>
      <c r="D5127" t="s">
        <v>8034</v>
      </c>
      <c r="E5127" s="1">
        <v>45273</v>
      </c>
      <c r="F5127">
        <v>2985.75</v>
      </c>
      <c r="G5127">
        <v>158</v>
      </c>
      <c r="H5127" t="s">
        <v>6</v>
      </c>
      <c r="I5127" t="str">
        <f>_xlfn.XLOOKUP(shipments[[#This Row],[SPID]],people[SPID],people[Sales_person],"NA",0)</f>
        <v>Kelci Walkden</v>
      </c>
      <c r="J5127">
        <f>YEAR(shipments[[#This Row],[Shipdate]])</f>
        <v>2023</v>
      </c>
      <c r="K5127">
        <f>MONTH(shipments[[#This Row],[Shipdate]])</f>
        <v>12</v>
      </c>
      <c r="L5127" t="str">
        <f>TEXT(shipments[[#This Row],[Shipdate]],"mmmm")</f>
        <v>December</v>
      </c>
      <c r="M5127">
        <f>_xlfn.XLOOKUP(shipments[[#This Row],[PID]],products[PID],products[Cost_per_box],"NA",0)</f>
        <v>10.23</v>
      </c>
      <c r="N5127">
        <f>shipments[[#This Row],[Boxes]]*shipments[[#This Row],[Cost Per Box]]</f>
        <v>1616.3400000000001</v>
      </c>
      <c r="O5127">
        <f>shipments[[#This Row],[Sales Amount]]-shipments[[#This Row],[Total Cost]]</f>
        <v>1369.4099999999999</v>
      </c>
      <c r="P5127" s="9">
        <f>shipments[[#This Row],[Profit]]/shipments[[#This Row],[Sales Amount]]</f>
        <v>0.45864858075860332</v>
      </c>
    </row>
    <row r="5128" spans="1:16" x14ac:dyDescent="1">
      <c r="A5128" t="s">
        <v>5175</v>
      </c>
      <c r="B5128" t="s">
        <v>8054</v>
      </c>
      <c r="C5128" t="s">
        <v>8020</v>
      </c>
      <c r="D5128" t="s">
        <v>8035</v>
      </c>
      <c r="E5128" s="1">
        <v>45348</v>
      </c>
      <c r="F5128">
        <v>5476.5</v>
      </c>
      <c r="G5128">
        <v>261</v>
      </c>
      <c r="H5128" t="s">
        <v>6</v>
      </c>
      <c r="I5128" t="str">
        <f>_xlfn.XLOOKUP(shipments[[#This Row],[SPID]],people[SPID],people[Sales_person],"NA",0)</f>
        <v>Kelci Walkden</v>
      </c>
      <c r="J5128">
        <f>YEAR(shipments[[#This Row],[Shipdate]])</f>
        <v>2024</v>
      </c>
      <c r="K5128">
        <f>MONTH(shipments[[#This Row],[Shipdate]])</f>
        <v>2</v>
      </c>
      <c r="L5128" t="str">
        <f>TEXT(shipments[[#This Row],[Shipdate]],"mmmm")</f>
        <v>February</v>
      </c>
      <c r="M5128">
        <f>_xlfn.XLOOKUP(shipments[[#This Row],[PID]],products[PID],products[Cost_per_box],"NA",0)</f>
        <v>10.23</v>
      </c>
      <c r="N5128">
        <f>shipments[[#This Row],[Boxes]]*shipments[[#This Row],[Cost Per Box]]</f>
        <v>2670.03</v>
      </c>
      <c r="O5128">
        <f>shipments[[#This Row],[Sales Amount]]-shipments[[#This Row],[Total Cost]]</f>
        <v>2806.47</v>
      </c>
      <c r="P5128" s="9">
        <f>shipments[[#This Row],[Profit]]/shipments[[#This Row],[Sales Amount]]</f>
        <v>0.51245686113393585</v>
      </c>
    </row>
    <row r="5129" spans="1:16" x14ac:dyDescent="1">
      <c r="A5129" t="s">
        <v>5176</v>
      </c>
      <c r="B5129" t="s">
        <v>8054</v>
      </c>
      <c r="C5129" t="s">
        <v>8021</v>
      </c>
      <c r="D5129" t="s">
        <v>8037</v>
      </c>
      <c r="E5129" s="1">
        <v>45295</v>
      </c>
      <c r="F5129">
        <v>6237</v>
      </c>
      <c r="G5129">
        <v>367</v>
      </c>
      <c r="H5129" t="s">
        <v>6</v>
      </c>
      <c r="I5129" t="str">
        <f>_xlfn.XLOOKUP(shipments[[#This Row],[SPID]],people[SPID],people[Sales_person],"NA",0)</f>
        <v>Kelci Walkden</v>
      </c>
      <c r="J5129">
        <f>YEAR(shipments[[#This Row],[Shipdate]])</f>
        <v>2024</v>
      </c>
      <c r="K5129">
        <f>MONTH(shipments[[#This Row],[Shipdate]])</f>
        <v>1</v>
      </c>
      <c r="L5129" t="str">
        <f>TEXT(shipments[[#This Row],[Shipdate]],"mmmm")</f>
        <v>January</v>
      </c>
      <c r="M5129">
        <f>_xlfn.XLOOKUP(shipments[[#This Row],[PID]],products[PID],products[Cost_per_box],"NA",0)</f>
        <v>4.74</v>
      </c>
      <c r="N5129">
        <f>shipments[[#This Row],[Boxes]]*shipments[[#This Row],[Cost Per Box]]</f>
        <v>1739.5800000000002</v>
      </c>
      <c r="O5129">
        <f>shipments[[#This Row],[Sales Amount]]-shipments[[#This Row],[Total Cost]]</f>
        <v>4497.42</v>
      </c>
      <c r="P5129" s="9">
        <f>shipments[[#This Row],[Profit]]/shipments[[#This Row],[Sales Amount]]</f>
        <v>0.72108706108706111</v>
      </c>
    </row>
    <row r="5130" spans="1:16" x14ac:dyDescent="1">
      <c r="A5130" t="s">
        <v>5177</v>
      </c>
      <c r="B5130" t="s">
        <v>8054</v>
      </c>
      <c r="C5130" t="s">
        <v>8021</v>
      </c>
      <c r="D5130" t="s">
        <v>8033</v>
      </c>
      <c r="E5130" s="1">
        <v>45370</v>
      </c>
      <c r="F5130">
        <v>9747</v>
      </c>
      <c r="G5130">
        <v>610</v>
      </c>
      <c r="H5130" t="s">
        <v>6</v>
      </c>
      <c r="I5130" t="str">
        <f>_xlfn.XLOOKUP(shipments[[#This Row],[SPID]],people[SPID],people[Sales_person],"NA",0)</f>
        <v>Kelci Walkden</v>
      </c>
      <c r="J5130">
        <f>YEAR(shipments[[#This Row],[Shipdate]])</f>
        <v>2024</v>
      </c>
      <c r="K5130">
        <f>MONTH(shipments[[#This Row],[Shipdate]])</f>
        <v>3</v>
      </c>
      <c r="L5130" t="str">
        <f>TEXT(shipments[[#This Row],[Shipdate]],"mmmm")</f>
        <v>March</v>
      </c>
      <c r="M5130">
        <f>_xlfn.XLOOKUP(shipments[[#This Row],[PID]],products[PID],products[Cost_per_box],"NA",0)</f>
        <v>4.74</v>
      </c>
      <c r="N5130">
        <f>shipments[[#This Row],[Boxes]]*shipments[[#This Row],[Cost Per Box]]</f>
        <v>2891.4</v>
      </c>
      <c r="O5130">
        <f>shipments[[#This Row],[Sales Amount]]-shipments[[#This Row],[Total Cost]]</f>
        <v>6855.6</v>
      </c>
      <c r="P5130" s="9">
        <f>shipments[[#This Row],[Profit]]/shipments[[#This Row],[Sales Amount]]</f>
        <v>0.70335487842413058</v>
      </c>
    </row>
    <row r="5131" spans="1:16" x14ac:dyDescent="1">
      <c r="A5131" t="s">
        <v>5178</v>
      </c>
      <c r="B5131" t="s">
        <v>8054</v>
      </c>
      <c r="C5131" t="s">
        <v>8022</v>
      </c>
      <c r="D5131" t="s">
        <v>8036</v>
      </c>
      <c r="E5131" s="1">
        <v>45560</v>
      </c>
      <c r="F5131">
        <v>7915.5</v>
      </c>
      <c r="G5131">
        <v>792</v>
      </c>
      <c r="H5131" t="s">
        <v>25</v>
      </c>
      <c r="I5131" t="str">
        <f>_xlfn.XLOOKUP(shipments[[#This Row],[SPID]],people[SPID],people[Sales_person],"NA",0)</f>
        <v>Kelci Walkden</v>
      </c>
      <c r="J5131">
        <f>YEAR(shipments[[#This Row],[Shipdate]])</f>
        <v>2024</v>
      </c>
      <c r="K5131">
        <f>MONTH(shipments[[#This Row],[Shipdate]])</f>
        <v>9</v>
      </c>
      <c r="L5131" t="str">
        <f>TEXT(shipments[[#This Row],[Shipdate]],"mmmm")</f>
        <v>September</v>
      </c>
      <c r="M5131">
        <f>_xlfn.XLOOKUP(shipments[[#This Row],[PID]],products[PID],products[Cost_per_box],"NA",0)</f>
        <v>10.51</v>
      </c>
      <c r="N5131">
        <f>shipments[[#This Row],[Boxes]]*shipments[[#This Row],[Cost Per Box]]</f>
        <v>8323.92</v>
      </c>
      <c r="O5131">
        <f>shipments[[#This Row],[Sales Amount]]-shipments[[#This Row],[Total Cost]]</f>
        <v>-408.42000000000007</v>
      </c>
      <c r="P5131" s="9">
        <f>shipments[[#This Row],[Profit]]/shipments[[#This Row],[Sales Amount]]</f>
        <v>-5.1597498578737931E-2</v>
      </c>
    </row>
    <row r="5132" spans="1:16" x14ac:dyDescent="1">
      <c r="A5132" t="s">
        <v>5179</v>
      </c>
      <c r="B5132" t="s">
        <v>8054</v>
      </c>
      <c r="C5132" t="s">
        <v>8022</v>
      </c>
      <c r="D5132" t="s">
        <v>8037</v>
      </c>
      <c r="E5132" s="1">
        <v>45232</v>
      </c>
      <c r="F5132">
        <v>4630.5</v>
      </c>
      <c r="G5132">
        <v>515</v>
      </c>
      <c r="H5132" t="s">
        <v>6</v>
      </c>
      <c r="I5132" t="str">
        <f>_xlfn.XLOOKUP(shipments[[#This Row],[SPID]],people[SPID],people[Sales_person],"NA",0)</f>
        <v>Kelci Walkden</v>
      </c>
      <c r="J5132">
        <f>YEAR(shipments[[#This Row],[Shipdate]])</f>
        <v>2023</v>
      </c>
      <c r="K5132">
        <f>MONTH(shipments[[#This Row],[Shipdate]])</f>
        <v>11</v>
      </c>
      <c r="L5132" t="str">
        <f>TEXT(shipments[[#This Row],[Shipdate]],"mmmm")</f>
        <v>November</v>
      </c>
      <c r="M5132">
        <f>_xlfn.XLOOKUP(shipments[[#This Row],[PID]],products[PID],products[Cost_per_box],"NA",0)</f>
        <v>10.51</v>
      </c>
      <c r="N5132">
        <f>shipments[[#This Row],[Boxes]]*shipments[[#This Row],[Cost Per Box]]</f>
        <v>5412.65</v>
      </c>
      <c r="O5132">
        <f>shipments[[#This Row],[Sales Amount]]-shipments[[#This Row],[Total Cost]]</f>
        <v>-782.14999999999964</v>
      </c>
      <c r="P5132" s="9">
        <f>shipments[[#This Row],[Profit]]/shipments[[#This Row],[Sales Amount]]</f>
        <v>-0.16891264442284842</v>
      </c>
    </row>
    <row r="5133" spans="1:16" x14ac:dyDescent="1">
      <c r="A5133" t="s">
        <v>5180</v>
      </c>
      <c r="B5133" t="s">
        <v>8054</v>
      </c>
      <c r="C5133" t="s">
        <v>8022</v>
      </c>
      <c r="D5133" t="s">
        <v>8033</v>
      </c>
      <c r="E5133" s="1">
        <v>44971</v>
      </c>
      <c r="F5133">
        <v>6871.5</v>
      </c>
      <c r="G5133">
        <v>982</v>
      </c>
      <c r="H5133" t="s">
        <v>6</v>
      </c>
      <c r="I5133" t="str">
        <f>_xlfn.XLOOKUP(shipments[[#This Row],[SPID]],people[SPID],people[Sales_person],"NA",0)</f>
        <v>Kelci Walkden</v>
      </c>
      <c r="J5133">
        <f>YEAR(shipments[[#This Row],[Shipdate]])</f>
        <v>2023</v>
      </c>
      <c r="K5133">
        <f>MONTH(shipments[[#This Row],[Shipdate]])</f>
        <v>2</v>
      </c>
      <c r="L5133" t="str">
        <f>TEXT(shipments[[#This Row],[Shipdate]],"mmmm")</f>
        <v>February</v>
      </c>
      <c r="M5133">
        <f>_xlfn.XLOOKUP(shipments[[#This Row],[PID]],products[PID],products[Cost_per_box],"NA",0)</f>
        <v>10.51</v>
      </c>
      <c r="N5133">
        <f>shipments[[#This Row],[Boxes]]*shipments[[#This Row],[Cost Per Box]]</f>
        <v>10320.82</v>
      </c>
      <c r="O5133">
        <f>shipments[[#This Row],[Sales Amount]]-shipments[[#This Row],[Total Cost]]</f>
        <v>-3449.3199999999997</v>
      </c>
      <c r="P5133" s="9">
        <f>shipments[[#This Row],[Profit]]/shipments[[#This Row],[Sales Amount]]</f>
        <v>-0.50197482354653278</v>
      </c>
    </row>
    <row r="5134" spans="1:16" x14ac:dyDescent="1">
      <c r="A5134" t="s">
        <v>5181</v>
      </c>
      <c r="B5134" t="s">
        <v>8054</v>
      </c>
      <c r="C5134" t="s">
        <v>8022</v>
      </c>
      <c r="D5134" t="s">
        <v>8032</v>
      </c>
      <c r="E5134" s="1">
        <v>45309</v>
      </c>
      <c r="F5134">
        <v>2583</v>
      </c>
      <c r="G5134">
        <v>323</v>
      </c>
      <c r="H5134" t="s">
        <v>6</v>
      </c>
      <c r="I5134" t="str">
        <f>_xlfn.XLOOKUP(shipments[[#This Row],[SPID]],people[SPID],people[Sales_person],"NA",0)</f>
        <v>Kelci Walkden</v>
      </c>
      <c r="J5134">
        <f>YEAR(shipments[[#This Row],[Shipdate]])</f>
        <v>2024</v>
      </c>
      <c r="K5134">
        <f>MONTH(shipments[[#This Row],[Shipdate]])</f>
        <v>1</v>
      </c>
      <c r="L5134" t="str">
        <f>TEXT(shipments[[#This Row],[Shipdate]],"mmmm")</f>
        <v>January</v>
      </c>
      <c r="M5134">
        <f>_xlfn.XLOOKUP(shipments[[#This Row],[PID]],products[PID],products[Cost_per_box],"NA",0)</f>
        <v>10.51</v>
      </c>
      <c r="N5134">
        <f>shipments[[#This Row],[Boxes]]*shipments[[#This Row],[Cost Per Box]]</f>
        <v>3394.73</v>
      </c>
      <c r="O5134">
        <f>shipments[[#This Row],[Sales Amount]]-shipments[[#This Row],[Total Cost]]</f>
        <v>-811.73</v>
      </c>
      <c r="P5134" s="9">
        <f>shipments[[#This Row],[Profit]]/shipments[[#This Row],[Sales Amount]]</f>
        <v>-0.31425861401471156</v>
      </c>
    </row>
    <row r="5135" spans="1:16" x14ac:dyDescent="1">
      <c r="A5135" t="s">
        <v>5182</v>
      </c>
      <c r="B5135" t="s">
        <v>8054</v>
      </c>
      <c r="C5135" t="s">
        <v>8022</v>
      </c>
      <c r="D5135" t="s">
        <v>8033</v>
      </c>
      <c r="E5135" s="1">
        <v>45202</v>
      </c>
      <c r="F5135">
        <v>1235.25</v>
      </c>
      <c r="G5135">
        <v>155</v>
      </c>
      <c r="H5135" t="s">
        <v>6</v>
      </c>
      <c r="I5135" t="str">
        <f>_xlfn.XLOOKUP(shipments[[#This Row],[SPID]],people[SPID],people[Sales_person],"NA",0)</f>
        <v>Kelci Walkden</v>
      </c>
      <c r="J5135">
        <f>YEAR(shipments[[#This Row],[Shipdate]])</f>
        <v>2023</v>
      </c>
      <c r="K5135">
        <f>MONTH(shipments[[#This Row],[Shipdate]])</f>
        <v>10</v>
      </c>
      <c r="L5135" t="str">
        <f>TEXT(shipments[[#This Row],[Shipdate]],"mmmm")</f>
        <v>October</v>
      </c>
      <c r="M5135">
        <f>_xlfn.XLOOKUP(shipments[[#This Row],[PID]],products[PID],products[Cost_per_box],"NA",0)</f>
        <v>10.51</v>
      </c>
      <c r="N5135">
        <f>shipments[[#This Row],[Boxes]]*shipments[[#This Row],[Cost Per Box]]</f>
        <v>1629.05</v>
      </c>
      <c r="O5135">
        <f>shipments[[#This Row],[Sales Amount]]-shipments[[#This Row],[Total Cost]]</f>
        <v>-393.79999999999995</v>
      </c>
      <c r="P5135" s="9">
        <f>shipments[[#This Row],[Profit]]/shipments[[#This Row],[Sales Amount]]</f>
        <v>-0.31880186197126087</v>
      </c>
    </row>
    <row r="5136" spans="1:16" x14ac:dyDescent="1">
      <c r="A5136" t="s">
        <v>5183</v>
      </c>
      <c r="B5136" t="s">
        <v>8054</v>
      </c>
      <c r="C5136" t="s">
        <v>8022</v>
      </c>
      <c r="D5136" t="s">
        <v>8037</v>
      </c>
      <c r="E5136" s="1">
        <v>45252</v>
      </c>
      <c r="F5136">
        <v>11983.5</v>
      </c>
      <c r="G5136">
        <v>1712</v>
      </c>
      <c r="H5136" t="s">
        <v>6</v>
      </c>
      <c r="I5136" t="str">
        <f>_xlfn.XLOOKUP(shipments[[#This Row],[SPID]],people[SPID],people[Sales_person],"NA",0)</f>
        <v>Kelci Walkden</v>
      </c>
      <c r="J5136">
        <f>YEAR(shipments[[#This Row],[Shipdate]])</f>
        <v>2023</v>
      </c>
      <c r="K5136">
        <f>MONTH(shipments[[#This Row],[Shipdate]])</f>
        <v>11</v>
      </c>
      <c r="L5136" t="str">
        <f>TEXT(shipments[[#This Row],[Shipdate]],"mmmm")</f>
        <v>November</v>
      </c>
      <c r="M5136">
        <f>_xlfn.XLOOKUP(shipments[[#This Row],[PID]],products[PID],products[Cost_per_box],"NA",0)</f>
        <v>10.51</v>
      </c>
      <c r="N5136">
        <f>shipments[[#This Row],[Boxes]]*shipments[[#This Row],[Cost Per Box]]</f>
        <v>17993.12</v>
      </c>
      <c r="O5136">
        <f>shipments[[#This Row],[Sales Amount]]-shipments[[#This Row],[Total Cost]]</f>
        <v>-6009.619999999999</v>
      </c>
      <c r="P5136" s="9">
        <f>shipments[[#This Row],[Profit]]/shipments[[#This Row],[Sales Amount]]</f>
        <v>-0.50149121709016553</v>
      </c>
    </row>
    <row r="5137" spans="1:16" x14ac:dyDescent="1">
      <c r="A5137" t="s">
        <v>5184</v>
      </c>
      <c r="B5137" t="s">
        <v>8054</v>
      </c>
      <c r="C5137" t="s">
        <v>8022</v>
      </c>
      <c r="D5137" t="s">
        <v>8032</v>
      </c>
      <c r="E5137" s="1">
        <v>45240</v>
      </c>
      <c r="F5137">
        <v>607.5</v>
      </c>
      <c r="G5137">
        <v>68</v>
      </c>
      <c r="H5137" t="s">
        <v>6</v>
      </c>
      <c r="I5137" t="str">
        <f>_xlfn.XLOOKUP(shipments[[#This Row],[SPID]],people[SPID],people[Sales_person],"NA",0)</f>
        <v>Kelci Walkden</v>
      </c>
      <c r="J5137">
        <f>YEAR(shipments[[#This Row],[Shipdate]])</f>
        <v>2023</v>
      </c>
      <c r="K5137">
        <f>MONTH(shipments[[#This Row],[Shipdate]])</f>
        <v>11</v>
      </c>
      <c r="L5137" t="str">
        <f>TEXT(shipments[[#This Row],[Shipdate]],"mmmm")</f>
        <v>November</v>
      </c>
      <c r="M5137">
        <f>_xlfn.XLOOKUP(shipments[[#This Row],[PID]],products[PID],products[Cost_per_box],"NA",0)</f>
        <v>10.51</v>
      </c>
      <c r="N5137">
        <f>shipments[[#This Row],[Boxes]]*shipments[[#This Row],[Cost Per Box]]</f>
        <v>714.68</v>
      </c>
      <c r="O5137">
        <f>shipments[[#This Row],[Sales Amount]]-shipments[[#This Row],[Total Cost]]</f>
        <v>-107.17999999999995</v>
      </c>
      <c r="P5137" s="9">
        <f>shipments[[#This Row],[Profit]]/shipments[[#This Row],[Sales Amount]]</f>
        <v>-0.17642798353909456</v>
      </c>
    </row>
    <row r="5138" spans="1:16" x14ac:dyDescent="1">
      <c r="A5138" t="s">
        <v>5185</v>
      </c>
      <c r="B5138" t="s">
        <v>8054</v>
      </c>
      <c r="C5138" t="s">
        <v>8022</v>
      </c>
      <c r="D5138" t="s">
        <v>8033</v>
      </c>
      <c r="E5138" s="1">
        <v>45153</v>
      </c>
      <c r="F5138">
        <v>2808</v>
      </c>
      <c r="G5138">
        <v>468</v>
      </c>
      <c r="H5138" t="s">
        <v>6</v>
      </c>
      <c r="I5138" t="str">
        <f>_xlfn.XLOOKUP(shipments[[#This Row],[SPID]],people[SPID],people[Sales_person],"NA",0)</f>
        <v>Kelci Walkden</v>
      </c>
      <c r="J5138">
        <f>YEAR(shipments[[#This Row],[Shipdate]])</f>
        <v>2023</v>
      </c>
      <c r="K5138">
        <f>MONTH(shipments[[#This Row],[Shipdate]])</f>
        <v>8</v>
      </c>
      <c r="L5138" t="str">
        <f>TEXT(shipments[[#This Row],[Shipdate]],"mmmm")</f>
        <v>August</v>
      </c>
      <c r="M5138">
        <f>_xlfn.XLOOKUP(shipments[[#This Row],[PID]],products[PID],products[Cost_per_box],"NA",0)</f>
        <v>10.51</v>
      </c>
      <c r="N5138">
        <f>shipments[[#This Row],[Boxes]]*shipments[[#This Row],[Cost Per Box]]</f>
        <v>4918.68</v>
      </c>
      <c r="O5138">
        <f>shipments[[#This Row],[Sales Amount]]-shipments[[#This Row],[Total Cost]]</f>
        <v>-2110.6800000000003</v>
      </c>
      <c r="P5138" s="9">
        <f>shipments[[#This Row],[Profit]]/shipments[[#This Row],[Sales Amount]]</f>
        <v>-0.75166666666666682</v>
      </c>
    </row>
    <row r="5139" spans="1:16" x14ac:dyDescent="1">
      <c r="A5139" t="s">
        <v>5186</v>
      </c>
      <c r="B5139" t="s">
        <v>8054</v>
      </c>
      <c r="C5139" t="s">
        <v>8022</v>
      </c>
      <c r="D5139" t="s">
        <v>8037</v>
      </c>
      <c r="E5139" s="1">
        <v>44974</v>
      </c>
      <c r="F5139">
        <v>1559.25</v>
      </c>
      <c r="G5139">
        <v>223</v>
      </c>
      <c r="H5139" t="s">
        <v>6</v>
      </c>
      <c r="I5139" t="str">
        <f>_xlfn.XLOOKUP(shipments[[#This Row],[SPID]],people[SPID],people[Sales_person],"NA",0)</f>
        <v>Kelci Walkden</v>
      </c>
      <c r="J5139">
        <f>YEAR(shipments[[#This Row],[Shipdate]])</f>
        <v>2023</v>
      </c>
      <c r="K5139">
        <f>MONTH(shipments[[#This Row],[Shipdate]])</f>
        <v>2</v>
      </c>
      <c r="L5139" t="str">
        <f>TEXT(shipments[[#This Row],[Shipdate]],"mmmm")</f>
        <v>February</v>
      </c>
      <c r="M5139">
        <f>_xlfn.XLOOKUP(shipments[[#This Row],[PID]],products[PID],products[Cost_per_box],"NA",0)</f>
        <v>10.51</v>
      </c>
      <c r="N5139">
        <f>shipments[[#This Row],[Boxes]]*shipments[[#This Row],[Cost Per Box]]</f>
        <v>2343.73</v>
      </c>
      <c r="O5139">
        <f>shipments[[#This Row],[Sales Amount]]-shipments[[#This Row],[Total Cost]]</f>
        <v>-784.48</v>
      </c>
      <c r="P5139" s="9">
        <f>shipments[[#This Row],[Profit]]/shipments[[#This Row],[Sales Amount]]</f>
        <v>-0.50311367644700977</v>
      </c>
    </row>
    <row r="5140" spans="1:16" x14ac:dyDescent="1">
      <c r="A5140" t="s">
        <v>5187</v>
      </c>
      <c r="B5140" t="s">
        <v>8054</v>
      </c>
      <c r="C5140" t="s">
        <v>8023</v>
      </c>
      <c r="D5140" t="s">
        <v>8037</v>
      </c>
      <c r="E5140" s="1">
        <v>45560</v>
      </c>
      <c r="F5140">
        <v>5976</v>
      </c>
      <c r="G5140">
        <v>399</v>
      </c>
      <c r="H5140" t="s">
        <v>25</v>
      </c>
      <c r="I5140" t="str">
        <f>_xlfn.XLOOKUP(shipments[[#This Row],[SPID]],people[SPID],people[Sales_person],"NA",0)</f>
        <v>Kelci Walkden</v>
      </c>
      <c r="J5140">
        <f>YEAR(shipments[[#This Row],[Shipdate]])</f>
        <v>2024</v>
      </c>
      <c r="K5140">
        <f>MONTH(shipments[[#This Row],[Shipdate]])</f>
        <v>9</v>
      </c>
      <c r="L5140" t="str">
        <f>TEXT(shipments[[#This Row],[Shipdate]],"mmmm")</f>
        <v>September</v>
      </c>
      <c r="M5140">
        <f>_xlfn.XLOOKUP(shipments[[#This Row],[PID]],products[PID],products[Cost_per_box],"NA",0)</f>
        <v>6.43</v>
      </c>
      <c r="N5140">
        <f>shipments[[#This Row],[Boxes]]*shipments[[#This Row],[Cost Per Box]]</f>
        <v>2565.5699999999997</v>
      </c>
      <c r="O5140">
        <f>shipments[[#This Row],[Sales Amount]]-shipments[[#This Row],[Total Cost]]</f>
        <v>3410.4300000000003</v>
      </c>
      <c r="P5140" s="9">
        <f>shipments[[#This Row],[Profit]]/shipments[[#This Row],[Sales Amount]]</f>
        <v>0.57068775100401614</v>
      </c>
    </row>
    <row r="5141" spans="1:16" x14ac:dyDescent="1">
      <c r="A5141" t="s">
        <v>5188</v>
      </c>
      <c r="B5141" t="s">
        <v>8054</v>
      </c>
      <c r="C5141" t="s">
        <v>8023</v>
      </c>
      <c r="D5141" t="s">
        <v>8035</v>
      </c>
      <c r="E5141" s="1">
        <v>45138</v>
      </c>
      <c r="F5141">
        <v>4.5</v>
      </c>
      <c r="G5141">
        <v>1</v>
      </c>
      <c r="H5141" t="s">
        <v>6</v>
      </c>
      <c r="I5141" t="str">
        <f>_xlfn.XLOOKUP(shipments[[#This Row],[SPID]],people[SPID],people[Sales_person],"NA",0)</f>
        <v>Kelci Walkden</v>
      </c>
      <c r="J5141">
        <f>YEAR(shipments[[#This Row],[Shipdate]])</f>
        <v>2023</v>
      </c>
      <c r="K5141">
        <f>MONTH(shipments[[#This Row],[Shipdate]])</f>
        <v>7</v>
      </c>
      <c r="L5141" t="str">
        <f>TEXT(shipments[[#This Row],[Shipdate]],"mmmm")</f>
        <v>July</v>
      </c>
      <c r="M5141">
        <f>_xlfn.XLOOKUP(shipments[[#This Row],[PID]],products[PID],products[Cost_per_box],"NA",0)</f>
        <v>6.43</v>
      </c>
      <c r="N5141">
        <f>shipments[[#This Row],[Boxes]]*shipments[[#This Row],[Cost Per Box]]</f>
        <v>6.43</v>
      </c>
      <c r="O5141">
        <f>shipments[[#This Row],[Sales Amount]]-shipments[[#This Row],[Total Cost]]</f>
        <v>-1.9299999999999997</v>
      </c>
      <c r="P5141" s="9">
        <f>shipments[[#This Row],[Profit]]/shipments[[#This Row],[Sales Amount]]</f>
        <v>-0.42888888888888882</v>
      </c>
    </row>
    <row r="5142" spans="1:16" x14ac:dyDescent="1">
      <c r="A5142" t="s">
        <v>5189</v>
      </c>
      <c r="B5142" t="s">
        <v>8054</v>
      </c>
      <c r="C5142" t="s">
        <v>8023</v>
      </c>
      <c r="D5142" t="s">
        <v>8036</v>
      </c>
      <c r="E5142" s="1">
        <v>44957</v>
      </c>
      <c r="F5142">
        <v>4281.75</v>
      </c>
      <c r="G5142">
        <v>286</v>
      </c>
      <c r="H5142" t="s">
        <v>6</v>
      </c>
      <c r="I5142" t="str">
        <f>_xlfn.XLOOKUP(shipments[[#This Row],[SPID]],people[SPID],people[Sales_person],"NA",0)</f>
        <v>Kelci Walkden</v>
      </c>
      <c r="J5142">
        <f>YEAR(shipments[[#This Row],[Shipdate]])</f>
        <v>2023</v>
      </c>
      <c r="K5142">
        <f>MONTH(shipments[[#This Row],[Shipdate]])</f>
        <v>1</v>
      </c>
      <c r="L5142" t="str">
        <f>TEXT(shipments[[#This Row],[Shipdate]],"mmmm")</f>
        <v>January</v>
      </c>
      <c r="M5142">
        <f>_xlfn.XLOOKUP(shipments[[#This Row],[PID]],products[PID],products[Cost_per_box],"NA",0)</f>
        <v>6.43</v>
      </c>
      <c r="N5142">
        <f>shipments[[#This Row],[Boxes]]*shipments[[#This Row],[Cost Per Box]]</f>
        <v>1838.98</v>
      </c>
      <c r="O5142">
        <f>shipments[[#This Row],[Sales Amount]]-shipments[[#This Row],[Total Cost]]</f>
        <v>2442.77</v>
      </c>
      <c r="P5142" s="9">
        <f>shipments[[#This Row],[Profit]]/shipments[[#This Row],[Sales Amount]]</f>
        <v>0.57050738599871542</v>
      </c>
    </row>
    <row r="5143" spans="1:16" x14ac:dyDescent="1">
      <c r="A5143" t="s">
        <v>5190</v>
      </c>
      <c r="B5143" t="s">
        <v>8054</v>
      </c>
      <c r="C5143" t="s">
        <v>8023</v>
      </c>
      <c r="D5143" t="s">
        <v>8033</v>
      </c>
      <c r="E5143" s="1">
        <v>45497</v>
      </c>
      <c r="F5143">
        <v>4313.25</v>
      </c>
      <c r="G5143">
        <v>240</v>
      </c>
      <c r="H5143" t="s">
        <v>17</v>
      </c>
      <c r="I5143" t="str">
        <f>_xlfn.XLOOKUP(shipments[[#This Row],[SPID]],people[SPID],people[Sales_person],"NA",0)</f>
        <v>Kelci Walkden</v>
      </c>
      <c r="J5143">
        <f>YEAR(shipments[[#This Row],[Shipdate]])</f>
        <v>2024</v>
      </c>
      <c r="K5143">
        <f>MONTH(shipments[[#This Row],[Shipdate]])</f>
        <v>7</v>
      </c>
      <c r="L5143" t="str">
        <f>TEXT(shipments[[#This Row],[Shipdate]],"mmmm")</f>
        <v>July</v>
      </c>
      <c r="M5143">
        <f>_xlfn.XLOOKUP(shipments[[#This Row],[PID]],products[PID],products[Cost_per_box],"NA",0)</f>
        <v>6.43</v>
      </c>
      <c r="N5143">
        <f>shipments[[#This Row],[Boxes]]*shipments[[#This Row],[Cost Per Box]]</f>
        <v>1543.1999999999998</v>
      </c>
      <c r="O5143">
        <f>shipments[[#This Row],[Sales Amount]]-shipments[[#This Row],[Total Cost]]</f>
        <v>2770.05</v>
      </c>
      <c r="P5143" s="9">
        <f>shipments[[#This Row],[Profit]]/shipments[[#This Row],[Sales Amount]]</f>
        <v>0.64221874456616246</v>
      </c>
    </row>
    <row r="5144" spans="1:16" x14ac:dyDescent="1">
      <c r="A5144" t="s">
        <v>5191</v>
      </c>
      <c r="B5144" t="s">
        <v>8054</v>
      </c>
      <c r="C5144" t="s">
        <v>8025</v>
      </c>
      <c r="D5144" t="s">
        <v>8036</v>
      </c>
      <c r="E5144" s="1">
        <v>45357</v>
      </c>
      <c r="F5144">
        <v>6043.5</v>
      </c>
      <c r="G5144">
        <v>403</v>
      </c>
      <c r="H5144" t="s">
        <v>6</v>
      </c>
      <c r="I5144" t="str">
        <f>_xlfn.XLOOKUP(shipments[[#This Row],[SPID]],people[SPID],people[Sales_person],"NA",0)</f>
        <v>Kelci Walkden</v>
      </c>
      <c r="J5144">
        <f>YEAR(shipments[[#This Row],[Shipdate]])</f>
        <v>2024</v>
      </c>
      <c r="K5144">
        <f>MONTH(shipments[[#This Row],[Shipdate]])</f>
        <v>3</v>
      </c>
      <c r="L5144" t="str">
        <f>TEXT(shipments[[#This Row],[Shipdate]],"mmmm")</f>
        <v>March</v>
      </c>
      <c r="M5144">
        <f>_xlfn.XLOOKUP(shipments[[#This Row],[PID]],products[PID],products[Cost_per_box],"NA",0)</f>
        <v>9.57</v>
      </c>
      <c r="N5144">
        <f>shipments[[#This Row],[Boxes]]*shipments[[#This Row],[Cost Per Box]]</f>
        <v>3856.71</v>
      </c>
      <c r="O5144">
        <f>shipments[[#This Row],[Sales Amount]]-shipments[[#This Row],[Total Cost]]</f>
        <v>2186.79</v>
      </c>
      <c r="P5144" s="9">
        <f>shipments[[#This Row],[Profit]]/shipments[[#This Row],[Sales Amount]]</f>
        <v>0.36184164805162572</v>
      </c>
    </row>
    <row r="5145" spans="1:16" x14ac:dyDescent="1">
      <c r="A5145" t="s">
        <v>5192</v>
      </c>
      <c r="B5145" t="s">
        <v>8054</v>
      </c>
      <c r="C5145" t="s">
        <v>8025</v>
      </c>
      <c r="D5145" t="s">
        <v>8037</v>
      </c>
      <c r="E5145" s="1">
        <v>45251</v>
      </c>
      <c r="F5145">
        <v>7854.75</v>
      </c>
      <c r="G5145">
        <v>491</v>
      </c>
      <c r="H5145" t="s">
        <v>6</v>
      </c>
      <c r="I5145" t="str">
        <f>_xlfn.XLOOKUP(shipments[[#This Row],[SPID]],people[SPID],people[Sales_person],"NA",0)</f>
        <v>Kelci Walkden</v>
      </c>
      <c r="J5145">
        <f>YEAR(shipments[[#This Row],[Shipdate]])</f>
        <v>2023</v>
      </c>
      <c r="K5145">
        <f>MONTH(shipments[[#This Row],[Shipdate]])</f>
        <v>11</v>
      </c>
      <c r="L5145" t="str">
        <f>TEXT(shipments[[#This Row],[Shipdate]],"mmmm")</f>
        <v>November</v>
      </c>
      <c r="M5145">
        <f>_xlfn.XLOOKUP(shipments[[#This Row],[PID]],products[PID],products[Cost_per_box],"NA",0)</f>
        <v>9.57</v>
      </c>
      <c r="N5145">
        <f>shipments[[#This Row],[Boxes]]*shipments[[#This Row],[Cost Per Box]]</f>
        <v>4698.87</v>
      </c>
      <c r="O5145">
        <f>shipments[[#This Row],[Sales Amount]]-shipments[[#This Row],[Total Cost]]</f>
        <v>3155.88</v>
      </c>
      <c r="P5145" s="9">
        <f>shipments[[#This Row],[Profit]]/shipments[[#This Row],[Sales Amount]]</f>
        <v>0.40177981476176838</v>
      </c>
    </row>
    <row r="5146" spans="1:16" x14ac:dyDescent="1">
      <c r="A5146" t="s">
        <v>5193</v>
      </c>
      <c r="B5146" t="s">
        <v>8054</v>
      </c>
      <c r="C5146" t="s">
        <v>8025</v>
      </c>
      <c r="D5146" t="s">
        <v>8033</v>
      </c>
      <c r="E5146" s="1">
        <v>45167</v>
      </c>
      <c r="F5146">
        <v>5694.75</v>
      </c>
      <c r="G5146">
        <v>356</v>
      </c>
      <c r="H5146" t="s">
        <v>6</v>
      </c>
      <c r="I5146" t="str">
        <f>_xlfn.XLOOKUP(shipments[[#This Row],[SPID]],people[SPID],people[Sales_person],"NA",0)</f>
        <v>Kelci Walkden</v>
      </c>
      <c r="J5146">
        <f>YEAR(shipments[[#This Row],[Shipdate]])</f>
        <v>2023</v>
      </c>
      <c r="K5146">
        <f>MONTH(shipments[[#This Row],[Shipdate]])</f>
        <v>8</v>
      </c>
      <c r="L5146" t="str">
        <f>TEXT(shipments[[#This Row],[Shipdate]],"mmmm")</f>
        <v>August</v>
      </c>
      <c r="M5146">
        <f>_xlfn.XLOOKUP(shipments[[#This Row],[PID]],products[PID],products[Cost_per_box],"NA",0)</f>
        <v>9.57</v>
      </c>
      <c r="N5146">
        <f>shipments[[#This Row],[Boxes]]*shipments[[#This Row],[Cost Per Box]]</f>
        <v>3406.92</v>
      </c>
      <c r="O5146">
        <f>shipments[[#This Row],[Sales Amount]]-shipments[[#This Row],[Total Cost]]</f>
        <v>2287.83</v>
      </c>
      <c r="P5146" s="9">
        <f>shipments[[#This Row],[Profit]]/shipments[[#This Row],[Sales Amount]]</f>
        <v>0.40174371131305148</v>
      </c>
    </row>
    <row r="5147" spans="1:16" x14ac:dyDescent="1">
      <c r="A5147" t="s">
        <v>5194</v>
      </c>
      <c r="B5147" t="s">
        <v>8054</v>
      </c>
      <c r="C5147" t="s">
        <v>8025</v>
      </c>
      <c r="D5147" t="s">
        <v>8037</v>
      </c>
      <c r="E5147" s="1">
        <v>45371</v>
      </c>
      <c r="F5147">
        <v>1233</v>
      </c>
      <c r="G5147">
        <v>78</v>
      </c>
      <c r="H5147" t="s">
        <v>6</v>
      </c>
      <c r="I5147" t="str">
        <f>_xlfn.XLOOKUP(shipments[[#This Row],[SPID]],people[SPID],people[Sales_person],"NA",0)</f>
        <v>Kelci Walkden</v>
      </c>
      <c r="J5147">
        <f>YEAR(shipments[[#This Row],[Shipdate]])</f>
        <v>2024</v>
      </c>
      <c r="K5147">
        <f>MONTH(shipments[[#This Row],[Shipdate]])</f>
        <v>3</v>
      </c>
      <c r="L5147" t="str">
        <f>TEXT(shipments[[#This Row],[Shipdate]],"mmmm")</f>
        <v>March</v>
      </c>
      <c r="M5147">
        <f>_xlfn.XLOOKUP(shipments[[#This Row],[PID]],products[PID],products[Cost_per_box],"NA",0)</f>
        <v>9.57</v>
      </c>
      <c r="N5147">
        <f>shipments[[#This Row],[Boxes]]*shipments[[#This Row],[Cost Per Box]]</f>
        <v>746.46</v>
      </c>
      <c r="O5147">
        <f>shipments[[#This Row],[Sales Amount]]-shipments[[#This Row],[Total Cost]]</f>
        <v>486.53999999999996</v>
      </c>
      <c r="P5147" s="9">
        <f>shipments[[#This Row],[Profit]]/shipments[[#This Row],[Sales Amount]]</f>
        <v>0.39459854014598539</v>
      </c>
    </row>
    <row r="5148" spans="1:16" x14ac:dyDescent="1">
      <c r="A5148" t="s">
        <v>5195</v>
      </c>
      <c r="B5148" t="s">
        <v>8054</v>
      </c>
      <c r="C5148" t="s">
        <v>8027</v>
      </c>
      <c r="D5148" t="s">
        <v>8037</v>
      </c>
      <c r="E5148" s="1">
        <v>45407</v>
      </c>
      <c r="F5148">
        <v>4443.75</v>
      </c>
      <c r="G5148">
        <v>494</v>
      </c>
      <c r="H5148" t="s">
        <v>6</v>
      </c>
      <c r="I5148" t="str">
        <f>_xlfn.XLOOKUP(shipments[[#This Row],[SPID]],people[SPID],people[Sales_person],"NA",0)</f>
        <v>Kelci Walkden</v>
      </c>
      <c r="J5148">
        <f>YEAR(shipments[[#This Row],[Shipdate]])</f>
        <v>2024</v>
      </c>
      <c r="K5148">
        <f>MONTH(shipments[[#This Row],[Shipdate]])</f>
        <v>4</v>
      </c>
      <c r="L5148" t="str">
        <f>TEXT(shipments[[#This Row],[Shipdate]],"mmmm")</f>
        <v>April</v>
      </c>
      <c r="M5148">
        <f>_xlfn.XLOOKUP(shipments[[#This Row],[PID]],products[PID],products[Cost_per_box],"NA",0)</f>
        <v>6.8</v>
      </c>
      <c r="N5148">
        <f>shipments[[#This Row],[Boxes]]*shipments[[#This Row],[Cost Per Box]]</f>
        <v>3359.2</v>
      </c>
      <c r="O5148">
        <f>shipments[[#This Row],[Sales Amount]]-shipments[[#This Row],[Total Cost]]</f>
        <v>1084.5500000000002</v>
      </c>
      <c r="P5148" s="9">
        <f>shipments[[#This Row],[Profit]]/shipments[[#This Row],[Sales Amount]]</f>
        <v>0.24406188466947965</v>
      </c>
    </row>
    <row r="5149" spans="1:16" x14ac:dyDescent="1">
      <c r="A5149" t="s">
        <v>5196</v>
      </c>
      <c r="B5149" t="s">
        <v>8054</v>
      </c>
      <c r="C5149" t="s">
        <v>8027</v>
      </c>
      <c r="D5149" t="s">
        <v>8036</v>
      </c>
      <c r="E5149" s="1">
        <v>45281</v>
      </c>
      <c r="F5149">
        <v>14451.75</v>
      </c>
      <c r="G5149">
        <v>1606</v>
      </c>
      <c r="H5149" t="s">
        <v>6</v>
      </c>
      <c r="I5149" t="str">
        <f>_xlfn.XLOOKUP(shipments[[#This Row],[SPID]],people[SPID],people[Sales_person],"NA",0)</f>
        <v>Kelci Walkden</v>
      </c>
      <c r="J5149">
        <f>YEAR(shipments[[#This Row],[Shipdate]])</f>
        <v>2023</v>
      </c>
      <c r="K5149">
        <f>MONTH(shipments[[#This Row],[Shipdate]])</f>
        <v>12</v>
      </c>
      <c r="L5149" t="str">
        <f>TEXT(shipments[[#This Row],[Shipdate]],"mmmm")</f>
        <v>December</v>
      </c>
      <c r="M5149">
        <f>_xlfn.XLOOKUP(shipments[[#This Row],[PID]],products[PID],products[Cost_per_box],"NA",0)</f>
        <v>6.8</v>
      </c>
      <c r="N5149">
        <f>shipments[[#This Row],[Boxes]]*shipments[[#This Row],[Cost Per Box]]</f>
        <v>10920.8</v>
      </c>
      <c r="O5149">
        <f>shipments[[#This Row],[Sales Amount]]-shipments[[#This Row],[Total Cost]]</f>
        <v>3530.9500000000007</v>
      </c>
      <c r="P5149" s="9">
        <f>shipments[[#This Row],[Profit]]/shipments[[#This Row],[Sales Amount]]</f>
        <v>0.24432681163180936</v>
      </c>
    </row>
    <row r="5150" spans="1:16" x14ac:dyDescent="1">
      <c r="A5150" t="s">
        <v>5197</v>
      </c>
      <c r="B5150" t="s">
        <v>8054</v>
      </c>
      <c r="C5150" t="s">
        <v>8028</v>
      </c>
      <c r="D5150" t="s">
        <v>8033</v>
      </c>
      <c r="E5150" s="1">
        <v>45132</v>
      </c>
      <c r="F5150">
        <v>1964.25</v>
      </c>
      <c r="G5150">
        <v>71</v>
      </c>
      <c r="H5150" t="s">
        <v>6</v>
      </c>
      <c r="I5150" t="str">
        <f>_xlfn.XLOOKUP(shipments[[#This Row],[SPID]],people[SPID],people[Sales_person],"NA",0)</f>
        <v>Kelci Walkden</v>
      </c>
      <c r="J5150">
        <f>YEAR(shipments[[#This Row],[Shipdate]])</f>
        <v>2023</v>
      </c>
      <c r="K5150">
        <f>MONTH(shipments[[#This Row],[Shipdate]])</f>
        <v>7</v>
      </c>
      <c r="L5150" t="str">
        <f>TEXT(shipments[[#This Row],[Shipdate]],"mmmm")</f>
        <v>July</v>
      </c>
      <c r="M5150">
        <f>_xlfn.XLOOKUP(shipments[[#This Row],[PID]],products[PID],products[Cost_per_box],"NA",0)</f>
        <v>5.04</v>
      </c>
      <c r="N5150">
        <f>shipments[[#This Row],[Boxes]]*shipments[[#This Row],[Cost Per Box]]</f>
        <v>357.84</v>
      </c>
      <c r="O5150">
        <f>shipments[[#This Row],[Sales Amount]]-shipments[[#This Row],[Total Cost]]</f>
        <v>1606.41</v>
      </c>
      <c r="P5150" s="9">
        <f>shipments[[#This Row],[Profit]]/shipments[[#This Row],[Sales Amount]]</f>
        <v>0.81782359679266903</v>
      </c>
    </row>
    <row r="5151" spans="1:16" x14ac:dyDescent="1">
      <c r="A5151" t="s">
        <v>5198</v>
      </c>
      <c r="B5151" t="s">
        <v>8054</v>
      </c>
      <c r="C5151" t="s">
        <v>8029</v>
      </c>
      <c r="D5151" t="s">
        <v>8033</v>
      </c>
      <c r="E5151" s="1">
        <v>45324</v>
      </c>
      <c r="F5151">
        <v>3593.25</v>
      </c>
      <c r="G5151">
        <v>400</v>
      </c>
      <c r="H5151" t="s">
        <v>6</v>
      </c>
      <c r="I5151" t="str">
        <f>_xlfn.XLOOKUP(shipments[[#This Row],[SPID]],people[SPID],people[Sales_person],"NA",0)</f>
        <v>Kelci Walkden</v>
      </c>
      <c r="J5151">
        <f>YEAR(shipments[[#This Row],[Shipdate]])</f>
        <v>2024</v>
      </c>
      <c r="K5151">
        <f>MONTH(shipments[[#This Row],[Shipdate]])</f>
        <v>2</v>
      </c>
      <c r="L5151" t="str">
        <f>TEXT(shipments[[#This Row],[Shipdate]],"mmmm")</f>
        <v>February</v>
      </c>
      <c r="M5151">
        <f>_xlfn.XLOOKUP(shipments[[#This Row],[PID]],products[PID],products[Cost_per_box],"NA",0)</f>
        <v>2.76</v>
      </c>
      <c r="N5151">
        <f>shipments[[#This Row],[Boxes]]*shipments[[#This Row],[Cost Per Box]]</f>
        <v>1104</v>
      </c>
      <c r="O5151">
        <f>shipments[[#This Row],[Sales Amount]]-shipments[[#This Row],[Total Cost]]</f>
        <v>2489.25</v>
      </c>
      <c r="P5151" s="9">
        <f>shipments[[#This Row],[Profit]]/shipments[[#This Row],[Sales Amount]]</f>
        <v>0.69275725318305159</v>
      </c>
    </row>
    <row r="5152" spans="1:16" x14ac:dyDescent="1">
      <c r="A5152" t="s">
        <v>5199</v>
      </c>
      <c r="B5152" t="s">
        <v>8054</v>
      </c>
      <c r="C5152" t="s">
        <v>8030</v>
      </c>
      <c r="D5152" t="s">
        <v>8033</v>
      </c>
      <c r="E5152" s="1">
        <v>45279</v>
      </c>
      <c r="F5152">
        <v>7884</v>
      </c>
      <c r="G5152">
        <v>789</v>
      </c>
      <c r="H5152" t="s">
        <v>6</v>
      </c>
      <c r="I5152" t="str">
        <f>_xlfn.XLOOKUP(shipments[[#This Row],[SPID]],people[SPID],people[Sales_person],"NA",0)</f>
        <v>Kelci Walkden</v>
      </c>
      <c r="J5152">
        <f>YEAR(shipments[[#This Row],[Shipdate]])</f>
        <v>2023</v>
      </c>
      <c r="K5152">
        <f>MONTH(shipments[[#This Row],[Shipdate]])</f>
        <v>12</v>
      </c>
      <c r="L5152" t="str">
        <f>TEXT(shipments[[#This Row],[Shipdate]],"mmmm")</f>
        <v>December</v>
      </c>
      <c r="M5152">
        <f>_xlfn.XLOOKUP(shipments[[#This Row],[PID]],products[PID],products[Cost_per_box],"NA",0)</f>
        <v>3.32</v>
      </c>
      <c r="N5152">
        <f>shipments[[#This Row],[Boxes]]*shipments[[#This Row],[Cost Per Box]]</f>
        <v>2619.48</v>
      </c>
      <c r="O5152">
        <f>shipments[[#This Row],[Sales Amount]]-shipments[[#This Row],[Total Cost]]</f>
        <v>5264.52</v>
      </c>
      <c r="P5152" s="9">
        <f>shipments[[#This Row],[Profit]]/shipments[[#This Row],[Sales Amount]]</f>
        <v>0.66774733637747341</v>
      </c>
    </row>
    <row r="5153" spans="1:16" x14ac:dyDescent="1">
      <c r="A5153" t="s">
        <v>5200</v>
      </c>
      <c r="B5153" t="s">
        <v>8054</v>
      </c>
      <c r="C5153" t="s">
        <v>8030</v>
      </c>
      <c r="D5153" t="s">
        <v>8032</v>
      </c>
      <c r="E5153" s="1">
        <v>45286</v>
      </c>
      <c r="F5153">
        <v>6450.75</v>
      </c>
      <c r="G5153">
        <v>807</v>
      </c>
      <c r="H5153" t="s">
        <v>6</v>
      </c>
      <c r="I5153" t="str">
        <f>_xlfn.XLOOKUP(shipments[[#This Row],[SPID]],people[SPID],people[Sales_person],"NA",0)</f>
        <v>Kelci Walkden</v>
      </c>
      <c r="J5153">
        <f>YEAR(shipments[[#This Row],[Shipdate]])</f>
        <v>2023</v>
      </c>
      <c r="K5153">
        <f>MONTH(shipments[[#This Row],[Shipdate]])</f>
        <v>12</v>
      </c>
      <c r="L5153" t="str">
        <f>TEXT(shipments[[#This Row],[Shipdate]],"mmmm")</f>
        <v>December</v>
      </c>
      <c r="M5153">
        <f>_xlfn.XLOOKUP(shipments[[#This Row],[PID]],products[PID],products[Cost_per_box],"NA",0)</f>
        <v>3.32</v>
      </c>
      <c r="N5153">
        <f>shipments[[#This Row],[Boxes]]*shipments[[#This Row],[Cost Per Box]]</f>
        <v>2679.24</v>
      </c>
      <c r="O5153">
        <f>shipments[[#This Row],[Sales Amount]]-shipments[[#This Row],[Total Cost]]</f>
        <v>3771.51</v>
      </c>
      <c r="P5153" s="9">
        <f>shipments[[#This Row],[Profit]]/shipments[[#This Row],[Sales Amount]]</f>
        <v>0.584662248575747</v>
      </c>
    </row>
    <row r="5154" spans="1:16" x14ac:dyDescent="1">
      <c r="A5154" t="s">
        <v>5201</v>
      </c>
      <c r="B5154" t="s">
        <v>8054</v>
      </c>
      <c r="C5154" t="s">
        <v>8031</v>
      </c>
      <c r="D5154" t="s">
        <v>8035</v>
      </c>
      <c r="E5154" s="1">
        <v>45505</v>
      </c>
      <c r="F5154">
        <v>10152</v>
      </c>
      <c r="G5154">
        <v>462</v>
      </c>
      <c r="H5154" t="s">
        <v>17</v>
      </c>
      <c r="I5154" t="str">
        <f>_xlfn.XLOOKUP(shipments[[#This Row],[SPID]],people[SPID],people[Sales_person],"NA",0)</f>
        <v>Kelci Walkden</v>
      </c>
      <c r="J5154">
        <f>YEAR(shipments[[#This Row],[Shipdate]])</f>
        <v>2024</v>
      </c>
      <c r="K5154">
        <f>MONTH(shipments[[#This Row],[Shipdate]])</f>
        <v>8</v>
      </c>
      <c r="L5154" t="str">
        <f>TEXT(shipments[[#This Row],[Shipdate]],"mmmm")</f>
        <v>August</v>
      </c>
      <c r="M5154">
        <f>_xlfn.XLOOKUP(shipments[[#This Row],[PID]],products[PID],products[Cost_per_box],"NA",0)</f>
        <v>2.65</v>
      </c>
      <c r="N5154">
        <f>shipments[[#This Row],[Boxes]]*shipments[[#This Row],[Cost Per Box]]</f>
        <v>1224.3</v>
      </c>
      <c r="O5154">
        <f>shipments[[#This Row],[Sales Amount]]-shipments[[#This Row],[Total Cost]]</f>
        <v>8927.7000000000007</v>
      </c>
      <c r="P5154" s="9">
        <f>shipments[[#This Row],[Profit]]/shipments[[#This Row],[Sales Amount]]</f>
        <v>0.87940307328605205</v>
      </c>
    </row>
    <row r="5155" spans="1:16" x14ac:dyDescent="1">
      <c r="A5155" t="s">
        <v>5202</v>
      </c>
      <c r="B5155" t="s">
        <v>8054</v>
      </c>
      <c r="C5155" t="s">
        <v>8031</v>
      </c>
      <c r="D5155" t="s">
        <v>8035</v>
      </c>
      <c r="E5155" s="1">
        <v>45562</v>
      </c>
      <c r="F5155">
        <v>1014.75</v>
      </c>
      <c r="G5155">
        <v>57</v>
      </c>
      <c r="H5155" t="s">
        <v>25</v>
      </c>
      <c r="I5155" t="str">
        <f>_xlfn.XLOOKUP(shipments[[#This Row],[SPID]],people[SPID],people[Sales_person],"NA",0)</f>
        <v>Kelci Walkden</v>
      </c>
      <c r="J5155">
        <f>YEAR(shipments[[#This Row],[Shipdate]])</f>
        <v>2024</v>
      </c>
      <c r="K5155">
        <f>MONTH(shipments[[#This Row],[Shipdate]])</f>
        <v>9</v>
      </c>
      <c r="L5155" t="str">
        <f>TEXT(shipments[[#This Row],[Shipdate]],"mmmm")</f>
        <v>September</v>
      </c>
      <c r="M5155">
        <f>_xlfn.XLOOKUP(shipments[[#This Row],[PID]],products[PID],products[Cost_per_box],"NA",0)</f>
        <v>2.65</v>
      </c>
      <c r="N5155">
        <f>shipments[[#This Row],[Boxes]]*shipments[[#This Row],[Cost Per Box]]</f>
        <v>151.04999999999998</v>
      </c>
      <c r="O5155">
        <f>shipments[[#This Row],[Sales Amount]]-shipments[[#This Row],[Total Cost]]</f>
        <v>863.7</v>
      </c>
      <c r="P5155" s="9">
        <f>shipments[[#This Row],[Profit]]/shipments[[#This Row],[Sales Amount]]</f>
        <v>0.85114560236511461</v>
      </c>
    </row>
    <row r="5156" spans="1:16" x14ac:dyDescent="1">
      <c r="A5156" t="s">
        <v>5203</v>
      </c>
      <c r="B5156" t="s">
        <v>8054</v>
      </c>
      <c r="C5156" t="s">
        <v>8031</v>
      </c>
      <c r="D5156" t="s">
        <v>8037</v>
      </c>
      <c r="E5156" s="1">
        <v>45132</v>
      </c>
      <c r="F5156">
        <v>5440.5</v>
      </c>
      <c r="G5156">
        <v>248</v>
      </c>
      <c r="H5156" t="s">
        <v>6</v>
      </c>
      <c r="I5156" t="str">
        <f>_xlfn.XLOOKUP(shipments[[#This Row],[SPID]],people[SPID],people[Sales_person],"NA",0)</f>
        <v>Kelci Walkden</v>
      </c>
      <c r="J5156">
        <f>YEAR(shipments[[#This Row],[Shipdate]])</f>
        <v>2023</v>
      </c>
      <c r="K5156">
        <f>MONTH(shipments[[#This Row],[Shipdate]])</f>
        <v>7</v>
      </c>
      <c r="L5156" t="str">
        <f>TEXT(shipments[[#This Row],[Shipdate]],"mmmm")</f>
        <v>July</v>
      </c>
      <c r="M5156">
        <f>_xlfn.XLOOKUP(shipments[[#This Row],[PID]],products[PID],products[Cost_per_box],"NA",0)</f>
        <v>2.65</v>
      </c>
      <c r="N5156">
        <f>shipments[[#This Row],[Boxes]]*shipments[[#This Row],[Cost Per Box]]</f>
        <v>657.19999999999993</v>
      </c>
      <c r="O5156">
        <f>shipments[[#This Row],[Sales Amount]]-shipments[[#This Row],[Total Cost]]</f>
        <v>4783.3</v>
      </c>
      <c r="P5156" s="9">
        <f>shipments[[#This Row],[Profit]]/shipments[[#This Row],[Sales Amount]]</f>
        <v>0.87920227920227922</v>
      </c>
    </row>
    <row r="5157" spans="1:16" x14ac:dyDescent="1">
      <c r="A5157" t="s">
        <v>5204</v>
      </c>
      <c r="B5157" t="s">
        <v>8054</v>
      </c>
      <c r="C5157" t="s">
        <v>8031</v>
      </c>
      <c r="D5157" t="s">
        <v>8037</v>
      </c>
      <c r="E5157" s="1">
        <v>45278</v>
      </c>
      <c r="F5157">
        <v>5067</v>
      </c>
      <c r="G5157">
        <v>254</v>
      </c>
      <c r="H5157" t="s">
        <v>6</v>
      </c>
      <c r="I5157" t="str">
        <f>_xlfn.XLOOKUP(shipments[[#This Row],[SPID]],people[SPID],people[Sales_person],"NA",0)</f>
        <v>Kelci Walkden</v>
      </c>
      <c r="J5157">
        <f>YEAR(shipments[[#This Row],[Shipdate]])</f>
        <v>2023</v>
      </c>
      <c r="K5157">
        <f>MONTH(shipments[[#This Row],[Shipdate]])</f>
        <v>12</v>
      </c>
      <c r="L5157" t="str">
        <f>TEXT(shipments[[#This Row],[Shipdate]],"mmmm")</f>
        <v>December</v>
      </c>
      <c r="M5157">
        <f>_xlfn.XLOOKUP(shipments[[#This Row],[PID]],products[PID],products[Cost_per_box],"NA",0)</f>
        <v>2.65</v>
      </c>
      <c r="N5157">
        <f>shipments[[#This Row],[Boxes]]*shipments[[#This Row],[Cost Per Box]]</f>
        <v>673.1</v>
      </c>
      <c r="O5157">
        <f>shipments[[#This Row],[Sales Amount]]-shipments[[#This Row],[Total Cost]]</f>
        <v>4393.8999999999996</v>
      </c>
      <c r="P5157" s="9">
        <f>shipments[[#This Row],[Profit]]/shipments[[#This Row],[Sales Amount]]</f>
        <v>0.86716005525952233</v>
      </c>
    </row>
    <row r="5158" spans="1:16" x14ac:dyDescent="1">
      <c r="A5158" t="s">
        <v>5205</v>
      </c>
      <c r="B5158" t="s">
        <v>8054</v>
      </c>
      <c r="C5158" t="s">
        <v>8031</v>
      </c>
      <c r="D5158" t="s">
        <v>8035</v>
      </c>
      <c r="E5158" s="1">
        <v>44988</v>
      </c>
      <c r="F5158">
        <v>6941.25</v>
      </c>
      <c r="G5158">
        <v>348</v>
      </c>
      <c r="H5158" t="s">
        <v>6</v>
      </c>
      <c r="I5158" t="str">
        <f>_xlfn.XLOOKUP(shipments[[#This Row],[SPID]],people[SPID],people[Sales_person],"NA",0)</f>
        <v>Kelci Walkden</v>
      </c>
      <c r="J5158">
        <f>YEAR(shipments[[#This Row],[Shipdate]])</f>
        <v>2023</v>
      </c>
      <c r="K5158">
        <f>MONTH(shipments[[#This Row],[Shipdate]])</f>
        <v>3</v>
      </c>
      <c r="L5158" t="str">
        <f>TEXT(shipments[[#This Row],[Shipdate]],"mmmm")</f>
        <v>March</v>
      </c>
      <c r="M5158">
        <f>_xlfn.XLOOKUP(shipments[[#This Row],[PID]],products[PID],products[Cost_per_box],"NA",0)</f>
        <v>2.65</v>
      </c>
      <c r="N5158">
        <f>shipments[[#This Row],[Boxes]]*shipments[[#This Row],[Cost Per Box]]</f>
        <v>922.19999999999993</v>
      </c>
      <c r="O5158">
        <f>shipments[[#This Row],[Sales Amount]]-shipments[[#This Row],[Total Cost]]</f>
        <v>6019.05</v>
      </c>
      <c r="P5158" s="9">
        <f>shipments[[#This Row],[Profit]]/shipments[[#This Row],[Sales Amount]]</f>
        <v>0.86714208535926529</v>
      </c>
    </row>
    <row r="5159" spans="1:16" x14ac:dyDescent="1">
      <c r="A5159" t="s">
        <v>5206</v>
      </c>
      <c r="B5159" t="s">
        <v>8054</v>
      </c>
      <c r="C5159" t="s">
        <v>8031</v>
      </c>
      <c r="D5159" t="s">
        <v>8036</v>
      </c>
      <c r="E5159" s="1">
        <v>44929</v>
      </c>
      <c r="F5159">
        <v>4511.25</v>
      </c>
      <c r="G5159">
        <v>206</v>
      </c>
      <c r="H5159" t="s">
        <v>6</v>
      </c>
      <c r="I5159" t="str">
        <f>_xlfn.XLOOKUP(shipments[[#This Row],[SPID]],people[SPID],people[Sales_person],"NA",0)</f>
        <v>Kelci Walkden</v>
      </c>
      <c r="J5159">
        <f>YEAR(shipments[[#This Row],[Shipdate]])</f>
        <v>2023</v>
      </c>
      <c r="K5159">
        <f>MONTH(shipments[[#This Row],[Shipdate]])</f>
        <v>1</v>
      </c>
      <c r="L5159" t="str">
        <f>TEXT(shipments[[#This Row],[Shipdate]],"mmmm")</f>
        <v>January</v>
      </c>
      <c r="M5159">
        <f>_xlfn.XLOOKUP(shipments[[#This Row],[PID]],products[PID],products[Cost_per_box],"NA",0)</f>
        <v>2.65</v>
      </c>
      <c r="N5159">
        <f>shipments[[#This Row],[Boxes]]*shipments[[#This Row],[Cost Per Box]]</f>
        <v>545.9</v>
      </c>
      <c r="O5159">
        <f>shipments[[#This Row],[Sales Amount]]-shipments[[#This Row],[Total Cost]]</f>
        <v>3965.35</v>
      </c>
      <c r="P5159" s="9">
        <f>shipments[[#This Row],[Profit]]/shipments[[#This Row],[Sales Amount]]</f>
        <v>0.87899141036298145</v>
      </c>
    </row>
    <row r="5160" spans="1:16" x14ac:dyDescent="1">
      <c r="A5160" t="s">
        <v>5207</v>
      </c>
      <c r="B5160" t="s">
        <v>8054</v>
      </c>
      <c r="C5160" t="s">
        <v>8010</v>
      </c>
      <c r="D5160" t="s">
        <v>8036</v>
      </c>
      <c r="E5160" s="1">
        <v>45253</v>
      </c>
      <c r="F5160">
        <v>5431.5</v>
      </c>
      <c r="G5160">
        <v>418</v>
      </c>
      <c r="H5160" t="s">
        <v>6</v>
      </c>
      <c r="I5160" t="str">
        <f>_xlfn.XLOOKUP(shipments[[#This Row],[SPID]],people[SPID],people[Sales_person],"NA",0)</f>
        <v>Kelci Walkden</v>
      </c>
      <c r="J5160">
        <f>YEAR(shipments[[#This Row],[Shipdate]])</f>
        <v>2023</v>
      </c>
      <c r="K5160">
        <f>MONTH(shipments[[#This Row],[Shipdate]])</f>
        <v>11</v>
      </c>
      <c r="L5160" t="str">
        <f>TEXT(shipments[[#This Row],[Shipdate]],"mmmm")</f>
        <v>November</v>
      </c>
      <c r="M5160">
        <f>_xlfn.XLOOKUP(shipments[[#This Row],[PID]],products[PID],products[Cost_per_box],"NA",0)</f>
        <v>5.26</v>
      </c>
      <c r="N5160">
        <f>shipments[[#This Row],[Boxes]]*shipments[[#This Row],[Cost Per Box]]</f>
        <v>2198.6799999999998</v>
      </c>
      <c r="O5160">
        <f>shipments[[#This Row],[Sales Amount]]-shipments[[#This Row],[Total Cost]]</f>
        <v>3232.82</v>
      </c>
      <c r="P5160" s="9">
        <f>shipments[[#This Row],[Profit]]/shipments[[#This Row],[Sales Amount]]</f>
        <v>0.59519837982141222</v>
      </c>
    </row>
    <row r="5161" spans="1:16" x14ac:dyDescent="1">
      <c r="A5161" t="s">
        <v>5208</v>
      </c>
      <c r="B5161" t="s">
        <v>8054</v>
      </c>
      <c r="C5161" t="s">
        <v>8010</v>
      </c>
      <c r="D5161" t="s">
        <v>8036</v>
      </c>
      <c r="E5161" s="1">
        <v>45316</v>
      </c>
      <c r="F5161">
        <v>4680</v>
      </c>
      <c r="G5161">
        <v>390</v>
      </c>
      <c r="H5161" t="s">
        <v>6</v>
      </c>
      <c r="I5161" t="str">
        <f>_xlfn.XLOOKUP(shipments[[#This Row],[SPID]],people[SPID],people[Sales_person],"NA",0)</f>
        <v>Kelci Walkden</v>
      </c>
      <c r="J5161">
        <f>YEAR(shipments[[#This Row],[Shipdate]])</f>
        <v>2024</v>
      </c>
      <c r="K5161">
        <f>MONTH(shipments[[#This Row],[Shipdate]])</f>
        <v>1</v>
      </c>
      <c r="L5161" t="str">
        <f>TEXT(shipments[[#This Row],[Shipdate]],"mmmm")</f>
        <v>January</v>
      </c>
      <c r="M5161">
        <f>_xlfn.XLOOKUP(shipments[[#This Row],[PID]],products[PID],products[Cost_per_box],"NA",0)</f>
        <v>5.26</v>
      </c>
      <c r="N5161">
        <f>shipments[[#This Row],[Boxes]]*shipments[[#This Row],[Cost Per Box]]</f>
        <v>2051.4</v>
      </c>
      <c r="O5161">
        <f>shipments[[#This Row],[Sales Amount]]-shipments[[#This Row],[Total Cost]]</f>
        <v>2628.6</v>
      </c>
      <c r="P5161" s="9">
        <f>shipments[[#This Row],[Profit]]/shipments[[#This Row],[Sales Amount]]</f>
        <v>0.56166666666666665</v>
      </c>
    </row>
    <row r="5162" spans="1:16" x14ac:dyDescent="1">
      <c r="A5162" t="s">
        <v>5209</v>
      </c>
      <c r="B5162" t="s">
        <v>8054</v>
      </c>
      <c r="C5162" t="s">
        <v>8012</v>
      </c>
      <c r="D5162" t="s">
        <v>8035</v>
      </c>
      <c r="E5162" s="1">
        <v>45238</v>
      </c>
      <c r="F5162">
        <v>7515</v>
      </c>
      <c r="G5162">
        <v>752</v>
      </c>
      <c r="H5162" t="s">
        <v>6</v>
      </c>
      <c r="I5162" t="str">
        <f>_xlfn.XLOOKUP(shipments[[#This Row],[SPID]],people[SPID],people[Sales_person],"NA",0)</f>
        <v>Kelci Walkden</v>
      </c>
      <c r="J5162">
        <f>YEAR(shipments[[#This Row],[Shipdate]])</f>
        <v>2023</v>
      </c>
      <c r="K5162">
        <f>MONTH(shipments[[#This Row],[Shipdate]])</f>
        <v>11</v>
      </c>
      <c r="L5162" t="str">
        <f>TEXT(shipments[[#This Row],[Shipdate]],"mmmm")</f>
        <v>November</v>
      </c>
      <c r="M5162">
        <f>_xlfn.XLOOKUP(shipments[[#This Row],[PID]],products[PID],products[Cost_per_box],"NA",0)</f>
        <v>5.15</v>
      </c>
      <c r="N5162">
        <f>shipments[[#This Row],[Boxes]]*shipments[[#This Row],[Cost Per Box]]</f>
        <v>3872.8</v>
      </c>
      <c r="O5162">
        <f>shipments[[#This Row],[Sales Amount]]-shipments[[#This Row],[Total Cost]]</f>
        <v>3642.2</v>
      </c>
      <c r="P5162" s="9">
        <f>shipments[[#This Row],[Profit]]/shipments[[#This Row],[Sales Amount]]</f>
        <v>0.48465735196274118</v>
      </c>
    </row>
    <row r="5163" spans="1:16" x14ac:dyDescent="1">
      <c r="A5163" t="s">
        <v>5210</v>
      </c>
      <c r="B5163" t="s">
        <v>8054</v>
      </c>
      <c r="C5163" t="s">
        <v>8013</v>
      </c>
      <c r="D5163" t="s">
        <v>8032</v>
      </c>
      <c r="E5163" s="1">
        <v>44967</v>
      </c>
      <c r="F5163">
        <v>3957.75</v>
      </c>
      <c r="G5163">
        <v>440</v>
      </c>
      <c r="H5163" t="s">
        <v>6</v>
      </c>
      <c r="I5163" t="str">
        <f>_xlfn.XLOOKUP(shipments[[#This Row],[SPID]],people[SPID],people[Sales_person],"NA",0)</f>
        <v>Kelci Walkden</v>
      </c>
      <c r="J5163">
        <f>YEAR(shipments[[#This Row],[Shipdate]])</f>
        <v>2023</v>
      </c>
      <c r="K5163">
        <f>MONTH(shipments[[#This Row],[Shipdate]])</f>
        <v>2</v>
      </c>
      <c r="L5163" t="str">
        <f>TEXT(shipments[[#This Row],[Shipdate]],"mmmm")</f>
        <v>February</v>
      </c>
      <c r="M5163">
        <f>_xlfn.XLOOKUP(shipments[[#This Row],[PID]],products[PID],products[Cost_per_box],"NA",0)</f>
        <v>3.85</v>
      </c>
      <c r="N5163">
        <f>shipments[[#This Row],[Boxes]]*shipments[[#This Row],[Cost Per Box]]</f>
        <v>1694</v>
      </c>
      <c r="O5163">
        <f>shipments[[#This Row],[Sales Amount]]-shipments[[#This Row],[Total Cost]]</f>
        <v>2263.75</v>
      </c>
      <c r="P5163" s="9">
        <f>shipments[[#This Row],[Profit]]/shipments[[#This Row],[Sales Amount]]</f>
        <v>0.57197902848840887</v>
      </c>
    </row>
    <row r="5164" spans="1:16" x14ac:dyDescent="1">
      <c r="A5164" t="s">
        <v>5211</v>
      </c>
      <c r="B5164" t="s">
        <v>8054</v>
      </c>
      <c r="C5164" t="s">
        <v>8013</v>
      </c>
      <c r="D5164" t="s">
        <v>8033</v>
      </c>
      <c r="E5164" s="1">
        <v>45198</v>
      </c>
      <c r="F5164">
        <v>7875</v>
      </c>
      <c r="G5164">
        <v>1575</v>
      </c>
      <c r="H5164" t="s">
        <v>6</v>
      </c>
      <c r="I5164" t="str">
        <f>_xlfn.XLOOKUP(shipments[[#This Row],[SPID]],people[SPID],people[Sales_person],"NA",0)</f>
        <v>Kelci Walkden</v>
      </c>
      <c r="J5164">
        <f>YEAR(shipments[[#This Row],[Shipdate]])</f>
        <v>2023</v>
      </c>
      <c r="K5164">
        <f>MONTH(shipments[[#This Row],[Shipdate]])</f>
        <v>9</v>
      </c>
      <c r="L5164" t="str">
        <f>TEXT(shipments[[#This Row],[Shipdate]],"mmmm")</f>
        <v>September</v>
      </c>
      <c r="M5164">
        <f>_xlfn.XLOOKUP(shipments[[#This Row],[PID]],products[PID],products[Cost_per_box],"NA",0)</f>
        <v>3.85</v>
      </c>
      <c r="N5164">
        <f>shipments[[#This Row],[Boxes]]*shipments[[#This Row],[Cost Per Box]]</f>
        <v>6063.75</v>
      </c>
      <c r="O5164">
        <f>shipments[[#This Row],[Sales Amount]]-shipments[[#This Row],[Total Cost]]</f>
        <v>1811.25</v>
      </c>
      <c r="P5164" s="9">
        <f>shipments[[#This Row],[Profit]]/shipments[[#This Row],[Sales Amount]]</f>
        <v>0.23</v>
      </c>
    </row>
    <row r="5165" spans="1:16" x14ac:dyDescent="1">
      <c r="A5165" t="s">
        <v>5212</v>
      </c>
      <c r="B5165" t="s">
        <v>8054</v>
      </c>
      <c r="C5165" t="s">
        <v>8013</v>
      </c>
      <c r="D5165" t="s">
        <v>8032</v>
      </c>
      <c r="E5165" s="1">
        <v>45253</v>
      </c>
      <c r="F5165">
        <v>7067.25</v>
      </c>
      <c r="G5165">
        <v>1010</v>
      </c>
      <c r="H5165" t="s">
        <v>6</v>
      </c>
      <c r="I5165" t="str">
        <f>_xlfn.XLOOKUP(shipments[[#This Row],[SPID]],people[SPID],people[Sales_person],"NA",0)</f>
        <v>Kelci Walkden</v>
      </c>
      <c r="J5165">
        <f>YEAR(shipments[[#This Row],[Shipdate]])</f>
        <v>2023</v>
      </c>
      <c r="K5165">
        <f>MONTH(shipments[[#This Row],[Shipdate]])</f>
        <v>11</v>
      </c>
      <c r="L5165" t="str">
        <f>TEXT(shipments[[#This Row],[Shipdate]],"mmmm")</f>
        <v>November</v>
      </c>
      <c r="M5165">
        <f>_xlfn.XLOOKUP(shipments[[#This Row],[PID]],products[PID],products[Cost_per_box],"NA",0)</f>
        <v>3.85</v>
      </c>
      <c r="N5165">
        <f>shipments[[#This Row],[Boxes]]*shipments[[#This Row],[Cost Per Box]]</f>
        <v>3888.5</v>
      </c>
      <c r="O5165">
        <f>shipments[[#This Row],[Sales Amount]]-shipments[[#This Row],[Total Cost]]</f>
        <v>3178.75</v>
      </c>
      <c r="P5165" s="9">
        <f>shipments[[#This Row],[Profit]]/shipments[[#This Row],[Sales Amount]]</f>
        <v>0.4497859846474937</v>
      </c>
    </row>
    <row r="5166" spans="1:16" x14ac:dyDescent="1">
      <c r="A5166" t="s">
        <v>5213</v>
      </c>
      <c r="B5166" t="s">
        <v>8054</v>
      </c>
      <c r="C5166" t="s">
        <v>8013</v>
      </c>
      <c r="D5166" t="s">
        <v>8033</v>
      </c>
      <c r="E5166" s="1">
        <v>45007</v>
      </c>
      <c r="F5166">
        <v>1066.5</v>
      </c>
      <c r="G5166">
        <v>134</v>
      </c>
      <c r="H5166" t="s">
        <v>6</v>
      </c>
      <c r="I5166" t="str">
        <f>_xlfn.XLOOKUP(shipments[[#This Row],[SPID]],people[SPID],people[Sales_person],"NA",0)</f>
        <v>Kelci Walkden</v>
      </c>
      <c r="J5166">
        <f>YEAR(shipments[[#This Row],[Shipdate]])</f>
        <v>2023</v>
      </c>
      <c r="K5166">
        <f>MONTH(shipments[[#This Row],[Shipdate]])</f>
        <v>3</v>
      </c>
      <c r="L5166" t="str">
        <f>TEXT(shipments[[#This Row],[Shipdate]],"mmmm")</f>
        <v>March</v>
      </c>
      <c r="M5166">
        <f>_xlfn.XLOOKUP(shipments[[#This Row],[PID]],products[PID],products[Cost_per_box],"NA",0)</f>
        <v>3.85</v>
      </c>
      <c r="N5166">
        <f>shipments[[#This Row],[Boxes]]*shipments[[#This Row],[Cost Per Box]]</f>
        <v>515.9</v>
      </c>
      <c r="O5166">
        <f>shipments[[#This Row],[Sales Amount]]-shipments[[#This Row],[Total Cost]]</f>
        <v>550.6</v>
      </c>
      <c r="P5166" s="9">
        <f>shipments[[#This Row],[Profit]]/shipments[[#This Row],[Sales Amount]]</f>
        <v>0.51626816690107835</v>
      </c>
    </row>
    <row r="5167" spans="1:16" x14ac:dyDescent="1">
      <c r="A5167" t="s">
        <v>5214</v>
      </c>
      <c r="B5167" t="s">
        <v>8054</v>
      </c>
      <c r="C5167" t="s">
        <v>8013</v>
      </c>
      <c r="D5167" t="s">
        <v>8033</v>
      </c>
      <c r="E5167" s="1">
        <v>45271</v>
      </c>
      <c r="F5167">
        <v>2929.5</v>
      </c>
      <c r="G5167">
        <v>419</v>
      </c>
      <c r="H5167" t="s">
        <v>6</v>
      </c>
      <c r="I5167" t="str">
        <f>_xlfn.XLOOKUP(shipments[[#This Row],[SPID]],people[SPID],people[Sales_person],"NA",0)</f>
        <v>Kelci Walkden</v>
      </c>
      <c r="J5167">
        <f>YEAR(shipments[[#This Row],[Shipdate]])</f>
        <v>2023</v>
      </c>
      <c r="K5167">
        <f>MONTH(shipments[[#This Row],[Shipdate]])</f>
        <v>12</v>
      </c>
      <c r="L5167" t="str">
        <f>TEXT(shipments[[#This Row],[Shipdate]],"mmmm")</f>
        <v>December</v>
      </c>
      <c r="M5167">
        <f>_xlfn.XLOOKUP(shipments[[#This Row],[PID]],products[PID],products[Cost_per_box],"NA",0)</f>
        <v>3.85</v>
      </c>
      <c r="N5167">
        <f>shipments[[#This Row],[Boxes]]*shipments[[#This Row],[Cost Per Box]]</f>
        <v>1613.15</v>
      </c>
      <c r="O5167">
        <f>shipments[[#This Row],[Sales Amount]]-shipments[[#This Row],[Total Cost]]</f>
        <v>1316.35</v>
      </c>
      <c r="P5167" s="9">
        <f>shipments[[#This Row],[Profit]]/shipments[[#This Row],[Sales Amount]]</f>
        <v>0.44934289127837512</v>
      </c>
    </row>
    <row r="5168" spans="1:16" x14ac:dyDescent="1">
      <c r="A5168" t="s">
        <v>5215</v>
      </c>
      <c r="B5168" t="s">
        <v>8054</v>
      </c>
      <c r="C5168" t="s">
        <v>8013</v>
      </c>
      <c r="D5168" t="s">
        <v>8035</v>
      </c>
      <c r="E5168" s="1">
        <v>45217</v>
      </c>
      <c r="F5168">
        <v>6183</v>
      </c>
      <c r="G5168">
        <v>1031</v>
      </c>
      <c r="H5168" t="s">
        <v>6</v>
      </c>
      <c r="I5168" t="str">
        <f>_xlfn.XLOOKUP(shipments[[#This Row],[SPID]],people[SPID],people[Sales_person],"NA",0)</f>
        <v>Kelci Walkden</v>
      </c>
      <c r="J5168">
        <f>YEAR(shipments[[#This Row],[Shipdate]])</f>
        <v>2023</v>
      </c>
      <c r="K5168">
        <f>MONTH(shipments[[#This Row],[Shipdate]])</f>
        <v>10</v>
      </c>
      <c r="L5168" t="str">
        <f>TEXT(shipments[[#This Row],[Shipdate]],"mmmm")</f>
        <v>October</v>
      </c>
      <c r="M5168">
        <f>_xlfn.XLOOKUP(shipments[[#This Row],[PID]],products[PID],products[Cost_per_box],"NA",0)</f>
        <v>3.85</v>
      </c>
      <c r="N5168">
        <f>shipments[[#This Row],[Boxes]]*shipments[[#This Row],[Cost Per Box]]</f>
        <v>3969.35</v>
      </c>
      <c r="O5168">
        <f>shipments[[#This Row],[Sales Amount]]-shipments[[#This Row],[Total Cost]]</f>
        <v>2213.65</v>
      </c>
      <c r="P5168" s="9">
        <f>shipments[[#This Row],[Profit]]/shipments[[#This Row],[Sales Amount]]</f>
        <v>0.35802199579492155</v>
      </c>
    </row>
    <row r="5169" spans="1:16" x14ac:dyDescent="1">
      <c r="A5169" t="s">
        <v>5216</v>
      </c>
      <c r="B5169" t="s">
        <v>8054</v>
      </c>
      <c r="C5169" t="s">
        <v>8013</v>
      </c>
      <c r="D5169" t="s">
        <v>8034</v>
      </c>
      <c r="E5169" s="1">
        <v>44932</v>
      </c>
      <c r="F5169">
        <v>10561.5</v>
      </c>
      <c r="G5169">
        <v>1321</v>
      </c>
      <c r="H5169" t="s">
        <v>6</v>
      </c>
      <c r="I5169" t="str">
        <f>_xlfn.XLOOKUP(shipments[[#This Row],[SPID]],people[SPID],people[Sales_person],"NA",0)</f>
        <v>Kelci Walkden</v>
      </c>
      <c r="J5169">
        <f>YEAR(shipments[[#This Row],[Shipdate]])</f>
        <v>2023</v>
      </c>
      <c r="K5169">
        <f>MONTH(shipments[[#This Row],[Shipdate]])</f>
        <v>1</v>
      </c>
      <c r="L5169" t="str">
        <f>TEXT(shipments[[#This Row],[Shipdate]],"mmmm")</f>
        <v>January</v>
      </c>
      <c r="M5169">
        <f>_xlfn.XLOOKUP(shipments[[#This Row],[PID]],products[PID],products[Cost_per_box],"NA",0)</f>
        <v>3.85</v>
      </c>
      <c r="N5169">
        <f>shipments[[#This Row],[Boxes]]*shipments[[#This Row],[Cost Per Box]]</f>
        <v>5085.8500000000004</v>
      </c>
      <c r="O5169">
        <f>shipments[[#This Row],[Sales Amount]]-shipments[[#This Row],[Total Cost]]</f>
        <v>5475.65</v>
      </c>
      <c r="P5169" s="9">
        <f>shipments[[#This Row],[Profit]]/shipments[[#This Row],[Sales Amount]]</f>
        <v>0.51845381811295743</v>
      </c>
    </row>
    <row r="5170" spans="1:16" x14ac:dyDescent="1">
      <c r="A5170" t="s">
        <v>5217</v>
      </c>
      <c r="B5170" t="s">
        <v>8054</v>
      </c>
      <c r="C5170" t="s">
        <v>8014</v>
      </c>
      <c r="D5170" t="s">
        <v>8032</v>
      </c>
      <c r="E5170" s="1">
        <v>45562</v>
      </c>
      <c r="F5170">
        <v>4475.25</v>
      </c>
      <c r="G5170">
        <v>560</v>
      </c>
      <c r="H5170" t="s">
        <v>25</v>
      </c>
      <c r="I5170" t="str">
        <f>_xlfn.XLOOKUP(shipments[[#This Row],[SPID]],people[SPID],people[Sales_person],"NA",0)</f>
        <v>Kelci Walkden</v>
      </c>
      <c r="J5170">
        <f>YEAR(shipments[[#This Row],[Shipdate]])</f>
        <v>2024</v>
      </c>
      <c r="K5170">
        <f>MONTH(shipments[[#This Row],[Shipdate]])</f>
        <v>9</v>
      </c>
      <c r="L5170" t="str">
        <f>TEXT(shipments[[#This Row],[Shipdate]],"mmmm")</f>
        <v>September</v>
      </c>
      <c r="M5170">
        <f>_xlfn.XLOOKUP(shipments[[#This Row],[PID]],products[PID],products[Cost_per_box],"NA",0)</f>
        <v>5.72</v>
      </c>
      <c r="N5170">
        <f>shipments[[#This Row],[Boxes]]*shipments[[#This Row],[Cost Per Box]]</f>
        <v>3203.2</v>
      </c>
      <c r="O5170">
        <f>shipments[[#This Row],[Sales Amount]]-shipments[[#This Row],[Total Cost]]</f>
        <v>1272.0500000000002</v>
      </c>
      <c r="P5170" s="9">
        <f>shipments[[#This Row],[Profit]]/shipments[[#This Row],[Sales Amount]]</f>
        <v>0.28424110384894702</v>
      </c>
    </row>
    <row r="5171" spans="1:16" x14ac:dyDescent="1">
      <c r="A5171" t="s">
        <v>5218</v>
      </c>
      <c r="B5171" t="s">
        <v>8054</v>
      </c>
      <c r="C5171" t="s">
        <v>8014</v>
      </c>
      <c r="D5171" t="s">
        <v>8032</v>
      </c>
      <c r="E5171" s="1">
        <v>45079</v>
      </c>
      <c r="F5171">
        <v>1714.5</v>
      </c>
      <c r="G5171">
        <v>215</v>
      </c>
      <c r="H5171" t="s">
        <v>6</v>
      </c>
      <c r="I5171" t="str">
        <f>_xlfn.XLOOKUP(shipments[[#This Row],[SPID]],people[SPID],people[Sales_person],"NA",0)</f>
        <v>Kelci Walkden</v>
      </c>
      <c r="J5171">
        <f>YEAR(shipments[[#This Row],[Shipdate]])</f>
        <v>2023</v>
      </c>
      <c r="K5171">
        <f>MONTH(shipments[[#This Row],[Shipdate]])</f>
        <v>6</v>
      </c>
      <c r="L5171" t="str">
        <f>TEXT(shipments[[#This Row],[Shipdate]],"mmmm")</f>
        <v>June</v>
      </c>
      <c r="M5171">
        <f>_xlfn.XLOOKUP(shipments[[#This Row],[PID]],products[PID],products[Cost_per_box],"NA",0)</f>
        <v>5.72</v>
      </c>
      <c r="N5171">
        <f>shipments[[#This Row],[Boxes]]*shipments[[#This Row],[Cost Per Box]]</f>
        <v>1229.8</v>
      </c>
      <c r="O5171">
        <f>shipments[[#This Row],[Sales Amount]]-shipments[[#This Row],[Total Cost]]</f>
        <v>484.70000000000005</v>
      </c>
      <c r="P5171" s="9">
        <f>shipments[[#This Row],[Profit]]/shipments[[#This Row],[Sales Amount]]</f>
        <v>0.28270632837561976</v>
      </c>
    </row>
    <row r="5172" spans="1:16" x14ac:dyDescent="1">
      <c r="A5172" t="s">
        <v>5219</v>
      </c>
      <c r="B5172" t="s">
        <v>8054</v>
      </c>
      <c r="C5172" t="s">
        <v>8014</v>
      </c>
      <c r="D5172" t="s">
        <v>8032</v>
      </c>
      <c r="E5172" s="1">
        <v>45390</v>
      </c>
      <c r="F5172">
        <v>364.5</v>
      </c>
      <c r="G5172">
        <v>73</v>
      </c>
      <c r="H5172" t="s">
        <v>6</v>
      </c>
      <c r="I5172" t="str">
        <f>_xlfn.XLOOKUP(shipments[[#This Row],[SPID]],people[SPID],people[Sales_person],"NA",0)</f>
        <v>Kelci Walkden</v>
      </c>
      <c r="J5172">
        <f>YEAR(shipments[[#This Row],[Shipdate]])</f>
        <v>2024</v>
      </c>
      <c r="K5172">
        <f>MONTH(shipments[[#This Row],[Shipdate]])</f>
        <v>4</v>
      </c>
      <c r="L5172" t="str">
        <f>TEXT(shipments[[#This Row],[Shipdate]],"mmmm")</f>
        <v>April</v>
      </c>
      <c r="M5172">
        <f>_xlfn.XLOOKUP(shipments[[#This Row],[PID]],products[PID],products[Cost_per_box],"NA",0)</f>
        <v>5.72</v>
      </c>
      <c r="N5172">
        <f>shipments[[#This Row],[Boxes]]*shipments[[#This Row],[Cost Per Box]]</f>
        <v>417.56</v>
      </c>
      <c r="O5172">
        <f>shipments[[#This Row],[Sales Amount]]-shipments[[#This Row],[Total Cost]]</f>
        <v>-53.06</v>
      </c>
      <c r="P5172" s="9">
        <f>shipments[[#This Row],[Profit]]/shipments[[#This Row],[Sales Amount]]</f>
        <v>-0.1455692729766804</v>
      </c>
    </row>
    <row r="5173" spans="1:16" x14ac:dyDescent="1">
      <c r="A5173" t="s">
        <v>5220</v>
      </c>
      <c r="B5173" t="s">
        <v>8054</v>
      </c>
      <c r="C5173" t="s">
        <v>8014</v>
      </c>
      <c r="D5173" t="s">
        <v>8034</v>
      </c>
      <c r="E5173" s="1">
        <v>45201</v>
      </c>
      <c r="F5173">
        <v>704.25</v>
      </c>
      <c r="G5173">
        <v>89</v>
      </c>
      <c r="H5173" t="s">
        <v>6</v>
      </c>
      <c r="I5173" t="str">
        <f>_xlfn.XLOOKUP(shipments[[#This Row],[SPID]],people[SPID],people[Sales_person],"NA",0)</f>
        <v>Kelci Walkden</v>
      </c>
      <c r="J5173">
        <f>YEAR(shipments[[#This Row],[Shipdate]])</f>
        <v>2023</v>
      </c>
      <c r="K5173">
        <f>MONTH(shipments[[#This Row],[Shipdate]])</f>
        <v>10</v>
      </c>
      <c r="L5173" t="str">
        <f>TEXT(shipments[[#This Row],[Shipdate]],"mmmm")</f>
        <v>October</v>
      </c>
      <c r="M5173">
        <f>_xlfn.XLOOKUP(shipments[[#This Row],[PID]],products[PID],products[Cost_per_box],"NA",0)</f>
        <v>5.72</v>
      </c>
      <c r="N5173">
        <f>shipments[[#This Row],[Boxes]]*shipments[[#This Row],[Cost Per Box]]</f>
        <v>509.08</v>
      </c>
      <c r="O5173">
        <f>shipments[[#This Row],[Sales Amount]]-shipments[[#This Row],[Total Cost]]</f>
        <v>195.17000000000002</v>
      </c>
      <c r="P5173" s="9">
        <f>shipments[[#This Row],[Profit]]/shipments[[#This Row],[Sales Amount]]</f>
        <v>0.27713170039048635</v>
      </c>
    </row>
    <row r="5174" spans="1:16" x14ac:dyDescent="1">
      <c r="A5174" t="s">
        <v>5221</v>
      </c>
      <c r="B5174" t="s">
        <v>8054</v>
      </c>
      <c r="C5174" t="s">
        <v>8014</v>
      </c>
      <c r="D5174" t="s">
        <v>8036</v>
      </c>
      <c r="E5174" s="1">
        <v>45055</v>
      </c>
      <c r="F5174">
        <v>396</v>
      </c>
      <c r="G5174">
        <v>50</v>
      </c>
      <c r="H5174" t="s">
        <v>6</v>
      </c>
      <c r="I5174" t="str">
        <f>_xlfn.XLOOKUP(shipments[[#This Row],[SPID]],people[SPID],people[Sales_person],"NA",0)</f>
        <v>Kelci Walkden</v>
      </c>
      <c r="J5174">
        <f>YEAR(shipments[[#This Row],[Shipdate]])</f>
        <v>2023</v>
      </c>
      <c r="K5174">
        <f>MONTH(shipments[[#This Row],[Shipdate]])</f>
        <v>5</v>
      </c>
      <c r="L5174" t="str">
        <f>TEXT(shipments[[#This Row],[Shipdate]],"mmmm")</f>
        <v>May</v>
      </c>
      <c r="M5174">
        <f>_xlfn.XLOOKUP(shipments[[#This Row],[PID]],products[PID],products[Cost_per_box],"NA",0)</f>
        <v>5.72</v>
      </c>
      <c r="N5174">
        <f>shipments[[#This Row],[Boxes]]*shipments[[#This Row],[Cost Per Box]]</f>
        <v>286</v>
      </c>
      <c r="O5174">
        <f>shipments[[#This Row],[Sales Amount]]-shipments[[#This Row],[Total Cost]]</f>
        <v>110</v>
      </c>
      <c r="P5174" s="9">
        <f>shipments[[#This Row],[Profit]]/shipments[[#This Row],[Sales Amount]]</f>
        <v>0.27777777777777779</v>
      </c>
    </row>
    <row r="5175" spans="1:16" x14ac:dyDescent="1">
      <c r="A5175" t="s">
        <v>5222</v>
      </c>
      <c r="B5175" t="s">
        <v>8054</v>
      </c>
      <c r="C5175" t="s">
        <v>8015</v>
      </c>
      <c r="D5175" t="s">
        <v>8032</v>
      </c>
      <c r="E5175" s="1">
        <v>45103</v>
      </c>
      <c r="F5175">
        <v>3809.25</v>
      </c>
      <c r="G5175">
        <v>137</v>
      </c>
      <c r="H5175" t="s">
        <v>6</v>
      </c>
      <c r="I5175" t="str">
        <f>_xlfn.XLOOKUP(shipments[[#This Row],[SPID]],people[SPID],people[Sales_person],"NA",0)</f>
        <v>Kelci Walkden</v>
      </c>
      <c r="J5175">
        <f>YEAR(shipments[[#This Row],[Shipdate]])</f>
        <v>2023</v>
      </c>
      <c r="K5175">
        <f>MONTH(shipments[[#This Row],[Shipdate]])</f>
        <v>6</v>
      </c>
      <c r="L5175" t="str">
        <f>TEXT(shipments[[#This Row],[Shipdate]],"mmmm")</f>
        <v>June</v>
      </c>
      <c r="M5175">
        <f>_xlfn.XLOOKUP(shipments[[#This Row],[PID]],products[PID],products[Cost_per_box],"NA",0)</f>
        <v>6.31</v>
      </c>
      <c r="N5175">
        <f>shipments[[#This Row],[Boxes]]*shipments[[#This Row],[Cost Per Box]]</f>
        <v>864.46999999999991</v>
      </c>
      <c r="O5175">
        <f>shipments[[#This Row],[Sales Amount]]-shipments[[#This Row],[Total Cost]]</f>
        <v>2944.78</v>
      </c>
      <c r="P5175" s="9">
        <f>shipments[[#This Row],[Profit]]/shipments[[#This Row],[Sales Amount]]</f>
        <v>0.77306031371004791</v>
      </c>
    </row>
    <row r="5176" spans="1:16" x14ac:dyDescent="1">
      <c r="A5176" t="s">
        <v>5223</v>
      </c>
      <c r="B5176" t="s">
        <v>8054</v>
      </c>
      <c r="C5176" t="s">
        <v>8015</v>
      </c>
      <c r="D5176" t="s">
        <v>8033</v>
      </c>
      <c r="E5176" s="1">
        <v>45338</v>
      </c>
      <c r="F5176">
        <v>4682.25</v>
      </c>
      <c r="G5176">
        <v>188</v>
      </c>
      <c r="H5176" t="s">
        <v>6</v>
      </c>
      <c r="I5176" t="str">
        <f>_xlfn.XLOOKUP(shipments[[#This Row],[SPID]],people[SPID],people[Sales_person],"NA",0)</f>
        <v>Kelci Walkden</v>
      </c>
      <c r="J5176">
        <f>YEAR(shipments[[#This Row],[Shipdate]])</f>
        <v>2024</v>
      </c>
      <c r="K5176">
        <f>MONTH(shipments[[#This Row],[Shipdate]])</f>
        <v>2</v>
      </c>
      <c r="L5176" t="str">
        <f>TEXT(shipments[[#This Row],[Shipdate]],"mmmm")</f>
        <v>February</v>
      </c>
      <c r="M5176">
        <f>_xlfn.XLOOKUP(shipments[[#This Row],[PID]],products[PID],products[Cost_per_box],"NA",0)</f>
        <v>6.31</v>
      </c>
      <c r="N5176">
        <f>shipments[[#This Row],[Boxes]]*shipments[[#This Row],[Cost Per Box]]</f>
        <v>1186.28</v>
      </c>
      <c r="O5176">
        <f>shipments[[#This Row],[Sales Amount]]-shipments[[#This Row],[Total Cost]]</f>
        <v>3495.9700000000003</v>
      </c>
      <c r="P5176" s="9">
        <f>shipments[[#This Row],[Profit]]/shipments[[#This Row],[Sales Amount]]</f>
        <v>0.74664317368786381</v>
      </c>
    </row>
    <row r="5177" spans="1:16" x14ac:dyDescent="1">
      <c r="A5177" t="s">
        <v>5224</v>
      </c>
      <c r="B5177" t="s">
        <v>8054</v>
      </c>
      <c r="C5177" t="s">
        <v>8016</v>
      </c>
      <c r="D5177" t="s">
        <v>8033</v>
      </c>
      <c r="E5177" s="1">
        <v>45273</v>
      </c>
      <c r="F5177">
        <v>5420.25</v>
      </c>
      <c r="G5177">
        <v>217</v>
      </c>
      <c r="H5177" t="s">
        <v>6</v>
      </c>
      <c r="I5177" t="str">
        <f>_xlfn.XLOOKUP(shipments[[#This Row],[SPID]],people[SPID],people[Sales_person],"NA",0)</f>
        <v>Kelci Walkden</v>
      </c>
      <c r="J5177">
        <f>YEAR(shipments[[#This Row],[Shipdate]])</f>
        <v>2023</v>
      </c>
      <c r="K5177">
        <f>MONTH(shipments[[#This Row],[Shipdate]])</f>
        <v>12</v>
      </c>
      <c r="L5177" t="str">
        <f>TEXT(shipments[[#This Row],[Shipdate]],"mmmm")</f>
        <v>December</v>
      </c>
      <c r="M5177">
        <f>_xlfn.XLOOKUP(shipments[[#This Row],[PID]],products[PID],products[Cost_per_box],"NA",0)</f>
        <v>9.94</v>
      </c>
      <c r="N5177">
        <f>shipments[[#This Row],[Boxes]]*shipments[[#This Row],[Cost Per Box]]</f>
        <v>2156.98</v>
      </c>
      <c r="O5177">
        <f>shipments[[#This Row],[Sales Amount]]-shipments[[#This Row],[Total Cost]]</f>
        <v>3263.27</v>
      </c>
      <c r="P5177" s="9">
        <f>shipments[[#This Row],[Profit]]/shipments[[#This Row],[Sales Amount]]</f>
        <v>0.60205156588718234</v>
      </c>
    </row>
    <row r="5178" spans="1:16" x14ac:dyDescent="1">
      <c r="A5178" t="s">
        <v>5225</v>
      </c>
      <c r="B5178" t="s">
        <v>8054</v>
      </c>
      <c r="C5178" t="s">
        <v>8016</v>
      </c>
      <c r="D5178" t="s">
        <v>8035</v>
      </c>
      <c r="E5178" s="1">
        <v>45231</v>
      </c>
      <c r="F5178">
        <v>5834.25</v>
      </c>
      <c r="G5178">
        <v>244</v>
      </c>
      <c r="H5178" t="s">
        <v>6</v>
      </c>
      <c r="I5178" t="str">
        <f>_xlfn.XLOOKUP(shipments[[#This Row],[SPID]],people[SPID],people[Sales_person],"NA",0)</f>
        <v>Kelci Walkden</v>
      </c>
      <c r="J5178">
        <f>YEAR(shipments[[#This Row],[Shipdate]])</f>
        <v>2023</v>
      </c>
      <c r="K5178">
        <f>MONTH(shipments[[#This Row],[Shipdate]])</f>
        <v>11</v>
      </c>
      <c r="L5178" t="str">
        <f>TEXT(shipments[[#This Row],[Shipdate]],"mmmm")</f>
        <v>November</v>
      </c>
      <c r="M5178">
        <f>_xlfn.XLOOKUP(shipments[[#This Row],[PID]],products[PID],products[Cost_per_box],"NA",0)</f>
        <v>9.94</v>
      </c>
      <c r="N5178">
        <f>shipments[[#This Row],[Boxes]]*shipments[[#This Row],[Cost Per Box]]</f>
        <v>2425.3599999999997</v>
      </c>
      <c r="O5178">
        <f>shipments[[#This Row],[Sales Amount]]-shipments[[#This Row],[Total Cost]]</f>
        <v>3408.8900000000003</v>
      </c>
      <c r="P5178" s="9">
        <f>shipments[[#This Row],[Profit]]/shipments[[#This Row],[Sales Amount]]</f>
        <v>0.58428932596306304</v>
      </c>
    </row>
    <row r="5179" spans="1:16" x14ac:dyDescent="1">
      <c r="A5179" t="s">
        <v>5226</v>
      </c>
      <c r="B5179" t="s">
        <v>8054</v>
      </c>
      <c r="C5179" t="s">
        <v>8016</v>
      </c>
      <c r="D5179" t="s">
        <v>8036</v>
      </c>
      <c r="E5179" s="1">
        <v>45393</v>
      </c>
      <c r="F5179">
        <v>5492.25</v>
      </c>
      <c r="G5179">
        <v>220</v>
      </c>
      <c r="H5179" t="s">
        <v>6</v>
      </c>
      <c r="I5179" t="str">
        <f>_xlfn.XLOOKUP(shipments[[#This Row],[SPID]],people[SPID],people[Sales_person],"NA",0)</f>
        <v>Kelci Walkden</v>
      </c>
      <c r="J5179">
        <f>YEAR(shipments[[#This Row],[Shipdate]])</f>
        <v>2024</v>
      </c>
      <c r="K5179">
        <f>MONTH(shipments[[#This Row],[Shipdate]])</f>
        <v>4</v>
      </c>
      <c r="L5179" t="str">
        <f>TEXT(shipments[[#This Row],[Shipdate]],"mmmm")</f>
        <v>April</v>
      </c>
      <c r="M5179">
        <f>_xlfn.XLOOKUP(shipments[[#This Row],[PID]],products[PID],products[Cost_per_box],"NA",0)</f>
        <v>9.94</v>
      </c>
      <c r="N5179">
        <f>shipments[[#This Row],[Boxes]]*shipments[[#This Row],[Cost Per Box]]</f>
        <v>2186.7999999999997</v>
      </c>
      <c r="O5179">
        <f>shipments[[#This Row],[Sales Amount]]-shipments[[#This Row],[Total Cost]]</f>
        <v>3305.4500000000003</v>
      </c>
      <c r="P5179" s="9">
        <f>shipments[[#This Row],[Profit]]/shipments[[#This Row],[Sales Amount]]</f>
        <v>0.60183895489098282</v>
      </c>
    </row>
    <row r="5180" spans="1:16" x14ac:dyDescent="1">
      <c r="A5180" t="s">
        <v>5227</v>
      </c>
      <c r="B5180" t="s">
        <v>8054</v>
      </c>
      <c r="C5180" t="s">
        <v>8016</v>
      </c>
      <c r="D5180" t="s">
        <v>8036</v>
      </c>
      <c r="E5180" s="1">
        <v>44984</v>
      </c>
      <c r="F5180">
        <v>5386.5</v>
      </c>
      <c r="G5180">
        <v>193</v>
      </c>
      <c r="H5180" t="s">
        <v>6</v>
      </c>
      <c r="I5180" t="str">
        <f>_xlfn.XLOOKUP(shipments[[#This Row],[SPID]],people[SPID],people[Sales_person],"NA",0)</f>
        <v>Kelci Walkden</v>
      </c>
      <c r="J5180">
        <f>YEAR(shipments[[#This Row],[Shipdate]])</f>
        <v>2023</v>
      </c>
      <c r="K5180">
        <f>MONTH(shipments[[#This Row],[Shipdate]])</f>
        <v>2</v>
      </c>
      <c r="L5180" t="str">
        <f>TEXT(shipments[[#This Row],[Shipdate]],"mmmm")</f>
        <v>February</v>
      </c>
      <c r="M5180">
        <f>_xlfn.XLOOKUP(shipments[[#This Row],[PID]],products[PID],products[Cost_per_box],"NA",0)</f>
        <v>9.94</v>
      </c>
      <c r="N5180">
        <f>shipments[[#This Row],[Boxes]]*shipments[[#This Row],[Cost Per Box]]</f>
        <v>1918.4199999999998</v>
      </c>
      <c r="O5180">
        <f>shipments[[#This Row],[Sales Amount]]-shipments[[#This Row],[Total Cost]]</f>
        <v>3468.08</v>
      </c>
      <c r="P5180" s="9">
        <f>shipments[[#This Row],[Profit]]/shipments[[#This Row],[Sales Amount]]</f>
        <v>0.64384665367121507</v>
      </c>
    </row>
    <row r="5181" spans="1:16" x14ac:dyDescent="1">
      <c r="A5181" t="s">
        <v>5228</v>
      </c>
      <c r="B5181" t="s">
        <v>8054</v>
      </c>
      <c r="C5181" t="s">
        <v>8017</v>
      </c>
      <c r="D5181" t="s">
        <v>8035</v>
      </c>
      <c r="E5181" s="1">
        <v>45295</v>
      </c>
      <c r="F5181">
        <v>4407.75</v>
      </c>
      <c r="G5181">
        <v>210</v>
      </c>
      <c r="H5181" t="s">
        <v>6</v>
      </c>
      <c r="I5181" t="str">
        <f>_xlfn.XLOOKUP(shipments[[#This Row],[SPID]],people[SPID],people[Sales_person],"NA",0)</f>
        <v>Kelci Walkden</v>
      </c>
      <c r="J5181">
        <f>YEAR(shipments[[#This Row],[Shipdate]])</f>
        <v>2024</v>
      </c>
      <c r="K5181">
        <f>MONTH(shipments[[#This Row],[Shipdate]])</f>
        <v>1</v>
      </c>
      <c r="L5181" t="str">
        <f>TEXT(shipments[[#This Row],[Shipdate]],"mmmm")</f>
        <v>January</v>
      </c>
      <c r="M5181">
        <f>_xlfn.XLOOKUP(shipments[[#This Row],[PID]],products[PID],products[Cost_per_box],"NA",0)</f>
        <v>7.73</v>
      </c>
      <c r="N5181">
        <f>shipments[[#This Row],[Boxes]]*shipments[[#This Row],[Cost Per Box]]</f>
        <v>1623.3000000000002</v>
      </c>
      <c r="O5181">
        <f>shipments[[#This Row],[Sales Amount]]-shipments[[#This Row],[Total Cost]]</f>
        <v>2784.45</v>
      </c>
      <c r="P5181" s="9">
        <f>shipments[[#This Row],[Profit]]/shipments[[#This Row],[Sales Amount]]</f>
        <v>0.63171686234473368</v>
      </c>
    </row>
    <row r="5182" spans="1:16" x14ac:dyDescent="1">
      <c r="A5182" t="s">
        <v>5229</v>
      </c>
      <c r="B5182" t="s">
        <v>8054</v>
      </c>
      <c r="C5182" t="s">
        <v>8018</v>
      </c>
      <c r="D5182" t="s">
        <v>8037</v>
      </c>
      <c r="E5182" s="1">
        <v>45070</v>
      </c>
      <c r="F5182">
        <v>1928.25</v>
      </c>
      <c r="G5182">
        <v>102</v>
      </c>
      <c r="H5182" t="s">
        <v>6</v>
      </c>
      <c r="I5182" t="str">
        <f>_xlfn.XLOOKUP(shipments[[#This Row],[SPID]],people[SPID],people[Sales_person],"NA",0)</f>
        <v>Kelci Walkden</v>
      </c>
      <c r="J5182">
        <f>YEAR(shipments[[#This Row],[Shipdate]])</f>
        <v>2023</v>
      </c>
      <c r="K5182">
        <f>MONTH(shipments[[#This Row],[Shipdate]])</f>
        <v>5</v>
      </c>
      <c r="L5182" t="str">
        <f>TEXT(shipments[[#This Row],[Shipdate]],"mmmm")</f>
        <v>May</v>
      </c>
      <c r="M5182">
        <f>_xlfn.XLOOKUP(shipments[[#This Row],[PID]],products[PID],products[Cost_per_box],"NA",0)</f>
        <v>3.68</v>
      </c>
      <c r="N5182">
        <f>shipments[[#This Row],[Boxes]]*shipments[[#This Row],[Cost Per Box]]</f>
        <v>375.36</v>
      </c>
      <c r="O5182">
        <f>shipments[[#This Row],[Sales Amount]]-shipments[[#This Row],[Total Cost]]</f>
        <v>1552.8899999999999</v>
      </c>
      <c r="P5182" s="9">
        <f>shipments[[#This Row],[Profit]]/shipments[[#This Row],[Sales Amount]]</f>
        <v>0.80533644496304935</v>
      </c>
    </row>
    <row r="5183" spans="1:16" x14ac:dyDescent="1">
      <c r="A5183" t="s">
        <v>5230</v>
      </c>
      <c r="B5183" t="s">
        <v>8054</v>
      </c>
      <c r="C5183" t="s">
        <v>8019</v>
      </c>
      <c r="D5183" t="s">
        <v>8035</v>
      </c>
      <c r="E5183" s="1">
        <v>44967</v>
      </c>
      <c r="F5183">
        <v>7607.25</v>
      </c>
      <c r="G5183">
        <v>544</v>
      </c>
      <c r="H5183" t="s">
        <v>6</v>
      </c>
      <c r="I5183" t="str">
        <f>_xlfn.XLOOKUP(shipments[[#This Row],[SPID]],people[SPID],people[Sales_person],"NA",0)</f>
        <v>Kelci Walkden</v>
      </c>
      <c r="J5183">
        <f>YEAR(shipments[[#This Row],[Shipdate]])</f>
        <v>2023</v>
      </c>
      <c r="K5183">
        <f>MONTH(shipments[[#This Row],[Shipdate]])</f>
        <v>2</v>
      </c>
      <c r="L5183" t="str">
        <f>TEXT(shipments[[#This Row],[Shipdate]],"mmmm")</f>
        <v>February</v>
      </c>
      <c r="M5183">
        <f>_xlfn.XLOOKUP(shipments[[#This Row],[PID]],products[PID],products[Cost_per_box],"NA",0)</f>
        <v>8.2200000000000006</v>
      </c>
      <c r="N5183">
        <f>shipments[[#This Row],[Boxes]]*shipments[[#This Row],[Cost Per Box]]</f>
        <v>4471.68</v>
      </c>
      <c r="O5183">
        <f>shipments[[#This Row],[Sales Amount]]-shipments[[#This Row],[Total Cost]]</f>
        <v>3135.5699999999997</v>
      </c>
      <c r="P5183" s="9">
        <f>shipments[[#This Row],[Profit]]/shipments[[#This Row],[Sales Amount]]</f>
        <v>0.41218180025633439</v>
      </c>
    </row>
    <row r="5184" spans="1:16" x14ac:dyDescent="1">
      <c r="A5184" t="s">
        <v>5231</v>
      </c>
      <c r="B5184" t="s">
        <v>8054</v>
      </c>
      <c r="C5184" t="s">
        <v>8019</v>
      </c>
      <c r="D5184" t="s">
        <v>8032</v>
      </c>
      <c r="E5184" s="1">
        <v>45454</v>
      </c>
      <c r="F5184">
        <v>369</v>
      </c>
      <c r="G5184">
        <v>25</v>
      </c>
      <c r="H5184" t="s">
        <v>6</v>
      </c>
      <c r="I5184" t="str">
        <f>_xlfn.XLOOKUP(shipments[[#This Row],[SPID]],people[SPID],people[Sales_person],"NA",0)</f>
        <v>Kelci Walkden</v>
      </c>
      <c r="J5184">
        <f>YEAR(shipments[[#This Row],[Shipdate]])</f>
        <v>2024</v>
      </c>
      <c r="K5184">
        <f>MONTH(shipments[[#This Row],[Shipdate]])</f>
        <v>6</v>
      </c>
      <c r="L5184" t="str">
        <f>TEXT(shipments[[#This Row],[Shipdate]],"mmmm")</f>
        <v>June</v>
      </c>
      <c r="M5184">
        <f>_xlfn.XLOOKUP(shipments[[#This Row],[PID]],products[PID],products[Cost_per_box],"NA",0)</f>
        <v>8.2200000000000006</v>
      </c>
      <c r="N5184">
        <f>shipments[[#This Row],[Boxes]]*shipments[[#This Row],[Cost Per Box]]</f>
        <v>205.50000000000003</v>
      </c>
      <c r="O5184">
        <f>shipments[[#This Row],[Sales Amount]]-shipments[[#This Row],[Total Cost]]</f>
        <v>163.49999999999997</v>
      </c>
      <c r="P5184" s="9">
        <f>shipments[[#This Row],[Profit]]/shipments[[#This Row],[Sales Amount]]</f>
        <v>0.44308943089430886</v>
      </c>
    </row>
    <row r="5185" spans="1:16" x14ac:dyDescent="1">
      <c r="A5185" t="s">
        <v>5232</v>
      </c>
      <c r="B5185" t="s">
        <v>8054</v>
      </c>
      <c r="C5185" t="s">
        <v>8019</v>
      </c>
      <c r="D5185" t="s">
        <v>8032</v>
      </c>
      <c r="E5185" s="1">
        <v>45061</v>
      </c>
      <c r="F5185">
        <v>10752.75</v>
      </c>
      <c r="G5185">
        <v>897</v>
      </c>
      <c r="H5185" t="s">
        <v>6</v>
      </c>
      <c r="I5185" t="str">
        <f>_xlfn.XLOOKUP(shipments[[#This Row],[SPID]],people[SPID],people[Sales_person],"NA",0)</f>
        <v>Kelci Walkden</v>
      </c>
      <c r="J5185">
        <f>YEAR(shipments[[#This Row],[Shipdate]])</f>
        <v>2023</v>
      </c>
      <c r="K5185">
        <f>MONTH(shipments[[#This Row],[Shipdate]])</f>
        <v>5</v>
      </c>
      <c r="L5185" t="str">
        <f>TEXT(shipments[[#This Row],[Shipdate]],"mmmm")</f>
        <v>May</v>
      </c>
      <c r="M5185">
        <f>_xlfn.XLOOKUP(shipments[[#This Row],[PID]],products[PID],products[Cost_per_box],"NA",0)</f>
        <v>8.2200000000000006</v>
      </c>
      <c r="N5185">
        <f>shipments[[#This Row],[Boxes]]*shipments[[#This Row],[Cost Per Box]]</f>
        <v>7373.34</v>
      </c>
      <c r="O5185">
        <f>shipments[[#This Row],[Sales Amount]]-shipments[[#This Row],[Total Cost]]</f>
        <v>3379.41</v>
      </c>
      <c r="P5185" s="9">
        <f>shipments[[#This Row],[Profit]]/shipments[[#This Row],[Sales Amount]]</f>
        <v>0.3142833228708935</v>
      </c>
    </row>
    <row r="5186" spans="1:16" x14ac:dyDescent="1">
      <c r="A5186" t="s">
        <v>5233</v>
      </c>
      <c r="B5186" t="s">
        <v>8054</v>
      </c>
      <c r="C5186" t="s">
        <v>8019</v>
      </c>
      <c r="D5186" t="s">
        <v>8032</v>
      </c>
      <c r="E5186" s="1">
        <v>45177</v>
      </c>
      <c r="F5186">
        <v>6885</v>
      </c>
      <c r="G5186">
        <v>459</v>
      </c>
      <c r="H5186" t="s">
        <v>6</v>
      </c>
      <c r="I5186" t="str">
        <f>_xlfn.XLOOKUP(shipments[[#This Row],[SPID]],people[SPID],people[Sales_person],"NA",0)</f>
        <v>Kelci Walkden</v>
      </c>
      <c r="J5186">
        <f>YEAR(shipments[[#This Row],[Shipdate]])</f>
        <v>2023</v>
      </c>
      <c r="K5186">
        <f>MONTH(shipments[[#This Row],[Shipdate]])</f>
        <v>9</v>
      </c>
      <c r="L5186" t="str">
        <f>TEXT(shipments[[#This Row],[Shipdate]],"mmmm")</f>
        <v>September</v>
      </c>
      <c r="M5186">
        <f>_xlfn.XLOOKUP(shipments[[#This Row],[PID]],products[PID],products[Cost_per_box],"NA",0)</f>
        <v>8.2200000000000006</v>
      </c>
      <c r="N5186">
        <f>shipments[[#This Row],[Boxes]]*shipments[[#This Row],[Cost Per Box]]</f>
        <v>3772.9800000000005</v>
      </c>
      <c r="O5186">
        <f>shipments[[#This Row],[Sales Amount]]-shipments[[#This Row],[Total Cost]]</f>
        <v>3112.0199999999995</v>
      </c>
      <c r="P5186" s="9">
        <f>shipments[[#This Row],[Profit]]/shipments[[#This Row],[Sales Amount]]</f>
        <v>0.45199999999999996</v>
      </c>
    </row>
    <row r="5187" spans="1:16" x14ac:dyDescent="1">
      <c r="A5187" t="s">
        <v>5234</v>
      </c>
      <c r="B5187" t="s">
        <v>8054</v>
      </c>
      <c r="C5187" t="s">
        <v>8019</v>
      </c>
      <c r="D5187" t="s">
        <v>8034</v>
      </c>
      <c r="E5187" s="1">
        <v>45282</v>
      </c>
      <c r="F5187">
        <v>7263</v>
      </c>
      <c r="G5187">
        <v>485</v>
      </c>
      <c r="H5187" t="s">
        <v>6</v>
      </c>
      <c r="I5187" t="str">
        <f>_xlfn.XLOOKUP(shipments[[#This Row],[SPID]],people[SPID],people[Sales_person],"NA",0)</f>
        <v>Kelci Walkden</v>
      </c>
      <c r="J5187">
        <f>YEAR(shipments[[#This Row],[Shipdate]])</f>
        <v>2023</v>
      </c>
      <c r="K5187">
        <f>MONTH(shipments[[#This Row],[Shipdate]])</f>
        <v>12</v>
      </c>
      <c r="L5187" t="str">
        <f>TEXT(shipments[[#This Row],[Shipdate]],"mmmm")</f>
        <v>December</v>
      </c>
      <c r="M5187">
        <f>_xlfn.XLOOKUP(shipments[[#This Row],[PID]],products[PID],products[Cost_per_box],"NA",0)</f>
        <v>8.2200000000000006</v>
      </c>
      <c r="N5187">
        <f>shipments[[#This Row],[Boxes]]*shipments[[#This Row],[Cost Per Box]]</f>
        <v>3986.7000000000003</v>
      </c>
      <c r="O5187">
        <f>shipments[[#This Row],[Sales Amount]]-shipments[[#This Row],[Total Cost]]</f>
        <v>3276.2999999999997</v>
      </c>
      <c r="P5187" s="9">
        <f>shipments[[#This Row],[Profit]]/shipments[[#This Row],[Sales Amount]]</f>
        <v>0.45109458901280458</v>
      </c>
    </row>
    <row r="5188" spans="1:16" x14ac:dyDescent="1">
      <c r="A5188" t="s">
        <v>5235</v>
      </c>
      <c r="B5188" t="s">
        <v>8054</v>
      </c>
      <c r="C5188" t="s">
        <v>8019</v>
      </c>
      <c r="D5188" t="s">
        <v>8037</v>
      </c>
      <c r="E5188" s="1">
        <v>45292</v>
      </c>
      <c r="F5188">
        <v>2101.5</v>
      </c>
      <c r="G5188">
        <v>162</v>
      </c>
      <c r="H5188" t="s">
        <v>6</v>
      </c>
      <c r="I5188" t="str">
        <f>_xlfn.XLOOKUP(shipments[[#This Row],[SPID]],people[SPID],people[Sales_person],"NA",0)</f>
        <v>Kelci Walkden</v>
      </c>
      <c r="J5188">
        <f>YEAR(shipments[[#This Row],[Shipdate]])</f>
        <v>2024</v>
      </c>
      <c r="K5188">
        <f>MONTH(shipments[[#This Row],[Shipdate]])</f>
        <v>1</v>
      </c>
      <c r="L5188" t="str">
        <f>TEXT(shipments[[#This Row],[Shipdate]],"mmmm")</f>
        <v>January</v>
      </c>
      <c r="M5188">
        <f>_xlfn.XLOOKUP(shipments[[#This Row],[PID]],products[PID],products[Cost_per_box],"NA",0)</f>
        <v>8.2200000000000006</v>
      </c>
      <c r="N5188">
        <f>shipments[[#This Row],[Boxes]]*shipments[[#This Row],[Cost Per Box]]</f>
        <v>1331.64</v>
      </c>
      <c r="O5188">
        <f>shipments[[#This Row],[Sales Amount]]-shipments[[#This Row],[Total Cost]]</f>
        <v>769.8599999999999</v>
      </c>
      <c r="P5188" s="9">
        <f>shipments[[#This Row],[Profit]]/shipments[[#This Row],[Sales Amount]]</f>
        <v>0.36633832976445391</v>
      </c>
    </row>
    <row r="5189" spans="1:16" x14ac:dyDescent="1">
      <c r="A5189" t="s">
        <v>5236</v>
      </c>
      <c r="B5189" t="s">
        <v>8054</v>
      </c>
      <c r="C5189" t="s">
        <v>8021</v>
      </c>
      <c r="D5189" t="s">
        <v>8036</v>
      </c>
      <c r="E5189" s="1">
        <v>45562</v>
      </c>
      <c r="F5189">
        <v>8491.5</v>
      </c>
      <c r="G5189">
        <v>531</v>
      </c>
      <c r="H5189" t="s">
        <v>25</v>
      </c>
      <c r="I5189" t="str">
        <f>_xlfn.XLOOKUP(shipments[[#This Row],[SPID]],people[SPID],people[Sales_person],"NA",0)</f>
        <v>Kelci Walkden</v>
      </c>
      <c r="J5189">
        <f>YEAR(shipments[[#This Row],[Shipdate]])</f>
        <v>2024</v>
      </c>
      <c r="K5189">
        <f>MONTH(shipments[[#This Row],[Shipdate]])</f>
        <v>9</v>
      </c>
      <c r="L5189" t="str">
        <f>TEXT(shipments[[#This Row],[Shipdate]],"mmmm")</f>
        <v>September</v>
      </c>
      <c r="M5189">
        <f>_xlfn.XLOOKUP(shipments[[#This Row],[PID]],products[PID],products[Cost_per_box],"NA",0)</f>
        <v>4.74</v>
      </c>
      <c r="N5189">
        <f>shipments[[#This Row],[Boxes]]*shipments[[#This Row],[Cost Per Box]]</f>
        <v>2516.94</v>
      </c>
      <c r="O5189">
        <f>shipments[[#This Row],[Sales Amount]]-shipments[[#This Row],[Total Cost]]</f>
        <v>5974.5599999999995</v>
      </c>
      <c r="P5189" s="9">
        <f>shipments[[#This Row],[Profit]]/shipments[[#This Row],[Sales Amount]]</f>
        <v>0.70359300476947528</v>
      </c>
    </row>
    <row r="5190" spans="1:16" x14ac:dyDescent="1">
      <c r="A5190" t="s">
        <v>5237</v>
      </c>
      <c r="B5190" t="s">
        <v>8054</v>
      </c>
      <c r="C5190" t="s">
        <v>8021</v>
      </c>
      <c r="D5190" t="s">
        <v>8037</v>
      </c>
      <c r="E5190" s="1">
        <v>45271</v>
      </c>
      <c r="F5190">
        <v>3298.5</v>
      </c>
      <c r="G5190">
        <v>195</v>
      </c>
      <c r="H5190" t="s">
        <v>6</v>
      </c>
      <c r="I5190" t="str">
        <f>_xlfn.XLOOKUP(shipments[[#This Row],[SPID]],people[SPID],people[Sales_person],"NA",0)</f>
        <v>Kelci Walkden</v>
      </c>
      <c r="J5190">
        <f>YEAR(shipments[[#This Row],[Shipdate]])</f>
        <v>2023</v>
      </c>
      <c r="K5190">
        <f>MONTH(shipments[[#This Row],[Shipdate]])</f>
        <v>12</v>
      </c>
      <c r="L5190" t="str">
        <f>TEXT(shipments[[#This Row],[Shipdate]],"mmmm")</f>
        <v>December</v>
      </c>
      <c r="M5190">
        <f>_xlfn.XLOOKUP(shipments[[#This Row],[PID]],products[PID],products[Cost_per_box],"NA",0)</f>
        <v>4.74</v>
      </c>
      <c r="N5190">
        <f>shipments[[#This Row],[Boxes]]*shipments[[#This Row],[Cost Per Box]]</f>
        <v>924.30000000000007</v>
      </c>
      <c r="O5190">
        <f>shipments[[#This Row],[Sales Amount]]-shipments[[#This Row],[Total Cost]]</f>
        <v>2374.1999999999998</v>
      </c>
      <c r="P5190" s="9">
        <f>shipments[[#This Row],[Profit]]/shipments[[#This Row],[Sales Amount]]</f>
        <v>0.71978171896316501</v>
      </c>
    </row>
    <row r="5191" spans="1:16" x14ac:dyDescent="1">
      <c r="A5191" t="s">
        <v>5238</v>
      </c>
      <c r="B5191" t="s">
        <v>8054</v>
      </c>
      <c r="C5191" t="s">
        <v>8021</v>
      </c>
      <c r="D5191" t="s">
        <v>8032</v>
      </c>
      <c r="E5191" s="1">
        <v>45295</v>
      </c>
      <c r="F5191">
        <v>8410.5</v>
      </c>
      <c r="G5191">
        <v>561</v>
      </c>
      <c r="H5191" t="s">
        <v>6</v>
      </c>
      <c r="I5191" t="str">
        <f>_xlfn.XLOOKUP(shipments[[#This Row],[SPID]],people[SPID],people[Sales_person],"NA",0)</f>
        <v>Kelci Walkden</v>
      </c>
      <c r="J5191">
        <f>YEAR(shipments[[#This Row],[Shipdate]])</f>
        <v>2024</v>
      </c>
      <c r="K5191">
        <f>MONTH(shipments[[#This Row],[Shipdate]])</f>
        <v>1</v>
      </c>
      <c r="L5191" t="str">
        <f>TEXT(shipments[[#This Row],[Shipdate]],"mmmm")</f>
        <v>January</v>
      </c>
      <c r="M5191">
        <f>_xlfn.XLOOKUP(shipments[[#This Row],[PID]],products[PID],products[Cost_per_box],"NA",0)</f>
        <v>4.74</v>
      </c>
      <c r="N5191">
        <f>shipments[[#This Row],[Boxes]]*shipments[[#This Row],[Cost Per Box]]</f>
        <v>2659.1400000000003</v>
      </c>
      <c r="O5191">
        <f>shipments[[#This Row],[Sales Amount]]-shipments[[#This Row],[Total Cost]]</f>
        <v>5751.36</v>
      </c>
      <c r="P5191" s="9">
        <f>shipments[[#This Row],[Profit]]/shipments[[#This Row],[Sales Amount]]</f>
        <v>0.68383092562867842</v>
      </c>
    </row>
    <row r="5192" spans="1:16" x14ac:dyDescent="1">
      <c r="A5192" t="s">
        <v>5239</v>
      </c>
      <c r="B5192" t="s">
        <v>8054</v>
      </c>
      <c r="C5192" t="s">
        <v>8021</v>
      </c>
      <c r="D5192" t="s">
        <v>8032</v>
      </c>
      <c r="E5192" s="1">
        <v>45237</v>
      </c>
      <c r="F5192">
        <v>2646</v>
      </c>
      <c r="G5192">
        <v>166</v>
      </c>
      <c r="H5192" t="s">
        <v>6</v>
      </c>
      <c r="I5192" t="str">
        <f>_xlfn.XLOOKUP(shipments[[#This Row],[SPID]],people[SPID],people[Sales_person],"NA",0)</f>
        <v>Kelci Walkden</v>
      </c>
      <c r="J5192">
        <f>YEAR(shipments[[#This Row],[Shipdate]])</f>
        <v>2023</v>
      </c>
      <c r="K5192">
        <f>MONTH(shipments[[#This Row],[Shipdate]])</f>
        <v>11</v>
      </c>
      <c r="L5192" t="str">
        <f>TEXT(shipments[[#This Row],[Shipdate]],"mmmm")</f>
        <v>November</v>
      </c>
      <c r="M5192">
        <f>_xlfn.XLOOKUP(shipments[[#This Row],[PID]],products[PID],products[Cost_per_box],"NA",0)</f>
        <v>4.74</v>
      </c>
      <c r="N5192">
        <f>shipments[[#This Row],[Boxes]]*shipments[[#This Row],[Cost Per Box]]</f>
        <v>786.84</v>
      </c>
      <c r="O5192">
        <f>shipments[[#This Row],[Sales Amount]]-shipments[[#This Row],[Total Cost]]</f>
        <v>1859.1599999999999</v>
      </c>
      <c r="P5192" s="9">
        <f>shipments[[#This Row],[Profit]]/shipments[[#This Row],[Sales Amount]]</f>
        <v>0.70263038548752832</v>
      </c>
    </row>
    <row r="5193" spans="1:16" x14ac:dyDescent="1">
      <c r="A5193" t="s">
        <v>5240</v>
      </c>
      <c r="B5193" t="s">
        <v>8054</v>
      </c>
      <c r="C5193" t="s">
        <v>8021</v>
      </c>
      <c r="D5193" t="s">
        <v>8035</v>
      </c>
      <c r="E5193" s="1">
        <v>45461</v>
      </c>
      <c r="F5193">
        <v>5121</v>
      </c>
      <c r="G5193">
        <v>321</v>
      </c>
      <c r="H5193" t="s">
        <v>6</v>
      </c>
      <c r="I5193" t="str">
        <f>_xlfn.XLOOKUP(shipments[[#This Row],[SPID]],people[SPID],people[Sales_person],"NA",0)</f>
        <v>Kelci Walkden</v>
      </c>
      <c r="J5193">
        <f>YEAR(shipments[[#This Row],[Shipdate]])</f>
        <v>2024</v>
      </c>
      <c r="K5193">
        <f>MONTH(shipments[[#This Row],[Shipdate]])</f>
        <v>6</v>
      </c>
      <c r="L5193" t="str">
        <f>TEXT(shipments[[#This Row],[Shipdate]],"mmmm")</f>
        <v>June</v>
      </c>
      <c r="M5193">
        <f>_xlfn.XLOOKUP(shipments[[#This Row],[PID]],products[PID],products[Cost_per_box],"NA",0)</f>
        <v>4.74</v>
      </c>
      <c r="N5193">
        <f>shipments[[#This Row],[Boxes]]*shipments[[#This Row],[Cost Per Box]]</f>
        <v>1521.54</v>
      </c>
      <c r="O5193">
        <f>shipments[[#This Row],[Sales Amount]]-shipments[[#This Row],[Total Cost]]</f>
        <v>3599.46</v>
      </c>
      <c r="P5193" s="9">
        <f>shipments[[#This Row],[Profit]]/shipments[[#This Row],[Sales Amount]]</f>
        <v>0.70288224956063272</v>
      </c>
    </row>
    <row r="5194" spans="1:16" x14ac:dyDescent="1">
      <c r="A5194" t="s">
        <v>5241</v>
      </c>
      <c r="B5194" t="s">
        <v>8054</v>
      </c>
      <c r="C5194" t="s">
        <v>8022</v>
      </c>
      <c r="D5194" t="s">
        <v>8037</v>
      </c>
      <c r="E5194" s="1">
        <v>45436</v>
      </c>
      <c r="F5194">
        <v>2756.25</v>
      </c>
      <c r="G5194">
        <v>307</v>
      </c>
      <c r="H5194" t="s">
        <v>6</v>
      </c>
      <c r="I5194" t="str">
        <f>_xlfn.XLOOKUP(shipments[[#This Row],[SPID]],people[SPID],people[Sales_person],"NA",0)</f>
        <v>Kelci Walkden</v>
      </c>
      <c r="J5194">
        <f>YEAR(shipments[[#This Row],[Shipdate]])</f>
        <v>2024</v>
      </c>
      <c r="K5194">
        <f>MONTH(shipments[[#This Row],[Shipdate]])</f>
        <v>5</v>
      </c>
      <c r="L5194" t="str">
        <f>TEXT(shipments[[#This Row],[Shipdate]],"mmmm")</f>
        <v>May</v>
      </c>
      <c r="M5194">
        <f>_xlfn.XLOOKUP(shipments[[#This Row],[PID]],products[PID],products[Cost_per_box],"NA",0)</f>
        <v>10.51</v>
      </c>
      <c r="N5194">
        <f>shipments[[#This Row],[Boxes]]*shipments[[#This Row],[Cost Per Box]]</f>
        <v>3226.5699999999997</v>
      </c>
      <c r="O5194">
        <f>shipments[[#This Row],[Sales Amount]]-shipments[[#This Row],[Total Cost]]</f>
        <v>-470.31999999999971</v>
      </c>
      <c r="P5194" s="9">
        <f>shipments[[#This Row],[Profit]]/shipments[[#This Row],[Sales Amount]]</f>
        <v>-0.17063764172335591</v>
      </c>
    </row>
    <row r="5195" spans="1:16" x14ac:dyDescent="1">
      <c r="A5195" t="s">
        <v>5242</v>
      </c>
      <c r="B5195" t="s">
        <v>8054</v>
      </c>
      <c r="C5195" t="s">
        <v>8022</v>
      </c>
      <c r="D5195" t="s">
        <v>8036</v>
      </c>
      <c r="E5195" s="1">
        <v>45462</v>
      </c>
      <c r="F5195">
        <v>3174.75</v>
      </c>
      <c r="G5195">
        <v>353</v>
      </c>
      <c r="H5195" t="s">
        <v>6</v>
      </c>
      <c r="I5195" t="str">
        <f>_xlfn.XLOOKUP(shipments[[#This Row],[SPID]],people[SPID],people[Sales_person],"NA",0)</f>
        <v>Kelci Walkden</v>
      </c>
      <c r="J5195">
        <f>YEAR(shipments[[#This Row],[Shipdate]])</f>
        <v>2024</v>
      </c>
      <c r="K5195">
        <f>MONTH(shipments[[#This Row],[Shipdate]])</f>
        <v>6</v>
      </c>
      <c r="L5195" t="str">
        <f>TEXT(shipments[[#This Row],[Shipdate]],"mmmm")</f>
        <v>June</v>
      </c>
      <c r="M5195">
        <f>_xlfn.XLOOKUP(shipments[[#This Row],[PID]],products[PID],products[Cost_per_box],"NA",0)</f>
        <v>10.51</v>
      </c>
      <c r="N5195">
        <f>shipments[[#This Row],[Boxes]]*shipments[[#This Row],[Cost Per Box]]</f>
        <v>3710.0299999999997</v>
      </c>
      <c r="O5195">
        <f>shipments[[#This Row],[Sales Amount]]-shipments[[#This Row],[Total Cost]]</f>
        <v>-535.27999999999975</v>
      </c>
      <c r="P5195" s="9">
        <f>shipments[[#This Row],[Profit]]/shipments[[#This Row],[Sales Amount]]</f>
        <v>-0.16860540200015742</v>
      </c>
    </row>
    <row r="5196" spans="1:16" x14ac:dyDescent="1">
      <c r="A5196" t="s">
        <v>5243</v>
      </c>
      <c r="B5196" t="s">
        <v>8054</v>
      </c>
      <c r="C5196" t="s">
        <v>8022</v>
      </c>
      <c r="D5196" t="s">
        <v>8033</v>
      </c>
      <c r="E5196" s="1">
        <v>45336</v>
      </c>
      <c r="F5196">
        <v>2967.75</v>
      </c>
      <c r="G5196">
        <v>371</v>
      </c>
      <c r="H5196" t="s">
        <v>6</v>
      </c>
      <c r="I5196" t="str">
        <f>_xlfn.XLOOKUP(shipments[[#This Row],[SPID]],people[SPID],people[Sales_person],"NA",0)</f>
        <v>Kelci Walkden</v>
      </c>
      <c r="J5196">
        <f>YEAR(shipments[[#This Row],[Shipdate]])</f>
        <v>2024</v>
      </c>
      <c r="K5196">
        <f>MONTH(shipments[[#This Row],[Shipdate]])</f>
        <v>2</v>
      </c>
      <c r="L5196" t="str">
        <f>TEXT(shipments[[#This Row],[Shipdate]],"mmmm")</f>
        <v>February</v>
      </c>
      <c r="M5196">
        <f>_xlfn.XLOOKUP(shipments[[#This Row],[PID]],products[PID],products[Cost_per_box],"NA",0)</f>
        <v>10.51</v>
      </c>
      <c r="N5196">
        <f>shipments[[#This Row],[Boxes]]*shipments[[#This Row],[Cost Per Box]]</f>
        <v>3899.21</v>
      </c>
      <c r="O5196">
        <f>shipments[[#This Row],[Sales Amount]]-shipments[[#This Row],[Total Cost]]</f>
        <v>-931.46</v>
      </c>
      <c r="P5196" s="9">
        <f>shipments[[#This Row],[Profit]]/shipments[[#This Row],[Sales Amount]]</f>
        <v>-0.31386066885687813</v>
      </c>
    </row>
    <row r="5197" spans="1:16" x14ac:dyDescent="1">
      <c r="A5197" t="s">
        <v>5244</v>
      </c>
      <c r="B5197" t="s">
        <v>8054</v>
      </c>
      <c r="C5197" t="s">
        <v>8022</v>
      </c>
      <c r="D5197" t="s">
        <v>8033</v>
      </c>
      <c r="E5197" s="1">
        <v>45195</v>
      </c>
      <c r="F5197">
        <v>8635.5</v>
      </c>
      <c r="G5197">
        <v>960</v>
      </c>
      <c r="H5197" t="s">
        <v>6</v>
      </c>
      <c r="I5197" t="str">
        <f>_xlfn.XLOOKUP(shipments[[#This Row],[SPID]],people[SPID],people[Sales_person],"NA",0)</f>
        <v>Kelci Walkden</v>
      </c>
      <c r="J5197">
        <f>YEAR(shipments[[#This Row],[Shipdate]])</f>
        <v>2023</v>
      </c>
      <c r="K5197">
        <f>MONTH(shipments[[#This Row],[Shipdate]])</f>
        <v>9</v>
      </c>
      <c r="L5197" t="str">
        <f>TEXT(shipments[[#This Row],[Shipdate]],"mmmm")</f>
        <v>September</v>
      </c>
      <c r="M5197">
        <f>_xlfn.XLOOKUP(shipments[[#This Row],[PID]],products[PID],products[Cost_per_box],"NA",0)</f>
        <v>10.51</v>
      </c>
      <c r="N5197">
        <f>shipments[[#This Row],[Boxes]]*shipments[[#This Row],[Cost Per Box]]</f>
        <v>10089.6</v>
      </c>
      <c r="O5197">
        <f>shipments[[#This Row],[Sales Amount]]-shipments[[#This Row],[Total Cost]]</f>
        <v>-1454.1000000000004</v>
      </c>
      <c r="P5197" s="9">
        <f>shipments[[#This Row],[Profit]]/shipments[[#This Row],[Sales Amount]]</f>
        <v>-0.1683863123154421</v>
      </c>
    </row>
    <row r="5198" spans="1:16" x14ac:dyDescent="1">
      <c r="A5198" t="s">
        <v>5245</v>
      </c>
      <c r="B5198" t="s">
        <v>8054</v>
      </c>
      <c r="C5198" t="s">
        <v>8022</v>
      </c>
      <c r="D5198" t="s">
        <v>8032</v>
      </c>
      <c r="E5198" s="1">
        <v>45499</v>
      </c>
      <c r="F5198">
        <v>7224.75</v>
      </c>
      <c r="G5198">
        <v>723</v>
      </c>
      <c r="H5198" t="s">
        <v>17</v>
      </c>
      <c r="I5198" t="str">
        <f>_xlfn.XLOOKUP(shipments[[#This Row],[SPID]],people[SPID],people[Sales_person],"NA",0)</f>
        <v>Kelci Walkden</v>
      </c>
      <c r="J5198">
        <f>YEAR(shipments[[#This Row],[Shipdate]])</f>
        <v>2024</v>
      </c>
      <c r="K5198">
        <f>MONTH(shipments[[#This Row],[Shipdate]])</f>
        <v>7</v>
      </c>
      <c r="L5198" t="str">
        <f>TEXT(shipments[[#This Row],[Shipdate]],"mmmm")</f>
        <v>July</v>
      </c>
      <c r="M5198">
        <f>_xlfn.XLOOKUP(shipments[[#This Row],[PID]],products[PID],products[Cost_per_box],"NA",0)</f>
        <v>10.51</v>
      </c>
      <c r="N5198">
        <f>shipments[[#This Row],[Boxes]]*shipments[[#This Row],[Cost Per Box]]</f>
        <v>7598.73</v>
      </c>
      <c r="O5198">
        <f>shipments[[#This Row],[Sales Amount]]-shipments[[#This Row],[Total Cost]]</f>
        <v>-373.97999999999956</v>
      </c>
      <c r="P5198" s="9">
        <f>shipments[[#This Row],[Profit]]/shipments[[#This Row],[Sales Amount]]</f>
        <v>-5.1763728848749031E-2</v>
      </c>
    </row>
    <row r="5199" spans="1:16" x14ac:dyDescent="1">
      <c r="A5199" t="s">
        <v>5246</v>
      </c>
      <c r="B5199" t="s">
        <v>8054</v>
      </c>
      <c r="C5199" t="s">
        <v>8022</v>
      </c>
      <c r="D5199" t="s">
        <v>8033</v>
      </c>
      <c r="E5199" s="1">
        <v>45527</v>
      </c>
      <c r="F5199">
        <v>1959.75</v>
      </c>
      <c r="G5199">
        <v>280</v>
      </c>
      <c r="H5199" t="s">
        <v>17</v>
      </c>
      <c r="I5199" t="str">
        <f>_xlfn.XLOOKUP(shipments[[#This Row],[SPID]],people[SPID],people[Sales_person],"NA",0)</f>
        <v>Kelci Walkden</v>
      </c>
      <c r="J5199">
        <f>YEAR(shipments[[#This Row],[Shipdate]])</f>
        <v>2024</v>
      </c>
      <c r="K5199">
        <f>MONTH(shipments[[#This Row],[Shipdate]])</f>
        <v>8</v>
      </c>
      <c r="L5199" t="str">
        <f>TEXT(shipments[[#This Row],[Shipdate]],"mmmm")</f>
        <v>August</v>
      </c>
      <c r="M5199">
        <f>_xlfn.XLOOKUP(shipments[[#This Row],[PID]],products[PID],products[Cost_per_box],"NA",0)</f>
        <v>10.51</v>
      </c>
      <c r="N5199">
        <f>shipments[[#This Row],[Boxes]]*shipments[[#This Row],[Cost Per Box]]</f>
        <v>2942.7999999999997</v>
      </c>
      <c r="O5199">
        <f>shipments[[#This Row],[Sales Amount]]-shipments[[#This Row],[Total Cost]]</f>
        <v>-983.04999999999973</v>
      </c>
      <c r="P5199" s="9">
        <f>shipments[[#This Row],[Profit]]/shipments[[#This Row],[Sales Amount]]</f>
        <v>-0.50162010460517914</v>
      </c>
    </row>
    <row r="5200" spans="1:16" x14ac:dyDescent="1">
      <c r="A5200" t="s">
        <v>5247</v>
      </c>
      <c r="B5200" t="s">
        <v>8054</v>
      </c>
      <c r="C5200" t="s">
        <v>8023</v>
      </c>
      <c r="D5200" t="s">
        <v>8037</v>
      </c>
      <c r="E5200" s="1">
        <v>45118</v>
      </c>
      <c r="F5200">
        <v>5247</v>
      </c>
      <c r="G5200">
        <v>350</v>
      </c>
      <c r="H5200" t="s">
        <v>6</v>
      </c>
      <c r="I5200" t="str">
        <f>_xlfn.XLOOKUP(shipments[[#This Row],[SPID]],people[SPID],people[Sales_person],"NA",0)</f>
        <v>Kelci Walkden</v>
      </c>
      <c r="J5200">
        <f>YEAR(shipments[[#This Row],[Shipdate]])</f>
        <v>2023</v>
      </c>
      <c r="K5200">
        <f>MONTH(shipments[[#This Row],[Shipdate]])</f>
        <v>7</v>
      </c>
      <c r="L5200" t="str">
        <f>TEXT(shipments[[#This Row],[Shipdate]],"mmmm")</f>
        <v>July</v>
      </c>
      <c r="M5200">
        <f>_xlfn.XLOOKUP(shipments[[#This Row],[PID]],products[PID],products[Cost_per_box],"NA",0)</f>
        <v>6.43</v>
      </c>
      <c r="N5200">
        <f>shipments[[#This Row],[Boxes]]*shipments[[#This Row],[Cost Per Box]]</f>
        <v>2250.5</v>
      </c>
      <c r="O5200">
        <f>shipments[[#This Row],[Sales Amount]]-shipments[[#This Row],[Total Cost]]</f>
        <v>2996.5</v>
      </c>
      <c r="P5200" s="9">
        <f>shipments[[#This Row],[Profit]]/shipments[[#This Row],[Sales Amount]]</f>
        <v>0.57108824089956167</v>
      </c>
    </row>
    <row r="5201" spans="1:16" x14ac:dyDescent="1">
      <c r="A5201" t="s">
        <v>5248</v>
      </c>
      <c r="B5201" t="s">
        <v>8054</v>
      </c>
      <c r="C5201" t="s">
        <v>8023</v>
      </c>
      <c r="D5201" t="s">
        <v>8032</v>
      </c>
      <c r="E5201" s="1">
        <v>44938</v>
      </c>
      <c r="F5201">
        <v>7535.25</v>
      </c>
      <c r="G5201">
        <v>444</v>
      </c>
      <c r="H5201" t="s">
        <v>6</v>
      </c>
      <c r="I5201" t="str">
        <f>_xlfn.XLOOKUP(shipments[[#This Row],[SPID]],people[SPID],people[Sales_person],"NA",0)</f>
        <v>Kelci Walkden</v>
      </c>
      <c r="J5201">
        <f>YEAR(shipments[[#This Row],[Shipdate]])</f>
        <v>2023</v>
      </c>
      <c r="K5201">
        <f>MONTH(shipments[[#This Row],[Shipdate]])</f>
        <v>1</v>
      </c>
      <c r="L5201" t="str">
        <f>TEXT(shipments[[#This Row],[Shipdate]],"mmmm")</f>
        <v>January</v>
      </c>
      <c r="M5201">
        <f>_xlfn.XLOOKUP(shipments[[#This Row],[PID]],products[PID],products[Cost_per_box],"NA",0)</f>
        <v>6.43</v>
      </c>
      <c r="N5201">
        <f>shipments[[#This Row],[Boxes]]*shipments[[#This Row],[Cost Per Box]]</f>
        <v>2854.92</v>
      </c>
      <c r="O5201">
        <f>shipments[[#This Row],[Sales Amount]]-shipments[[#This Row],[Total Cost]]</f>
        <v>4680.33</v>
      </c>
      <c r="P5201" s="9">
        <f>shipments[[#This Row],[Profit]]/shipments[[#This Row],[Sales Amount]]</f>
        <v>0.62112471384492884</v>
      </c>
    </row>
    <row r="5202" spans="1:16" x14ac:dyDescent="1">
      <c r="A5202" t="s">
        <v>5249</v>
      </c>
      <c r="B5202" t="s">
        <v>8054</v>
      </c>
      <c r="C5202" t="s">
        <v>8024</v>
      </c>
      <c r="D5202" t="s">
        <v>8035</v>
      </c>
      <c r="E5202" s="1">
        <v>45120</v>
      </c>
      <c r="F5202">
        <v>1887.75</v>
      </c>
      <c r="G5202">
        <v>95</v>
      </c>
      <c r="H5202" t="s">
        <v>6</v>
      </c>
      <c r="I5202" t="str">
        <f>_xlfn.XLOOKUP(shipments[[#This Row],[SPID]],people[SPID],people[Sales_person],"NA",0)</f>
        <v>Kelci Walkden</v>
      </c>
      <c r="J5202">
        <f>YEAR(shipments[[#This Row],[Shipdate]])</f>
        <v>2023</v>
      </c>
      <c r="K5202">
        <f>MONTH(shipments[[#This Row],[Shipdate]])</f>
        <v>7</v>
      </c>
      <c r="L5202" t="str">
        <f>TEXT(shipments[[#This Row],[Shipdate]],"mmmm")</f>
        <v>July</v>
      </c>
      <c r="M5202">
        <f>_xlfn.XLOOKUP(shipments[[#This Row],[PID]],products[PID],products[Cost_per_box],"NA",0)</f>
        <v>12.41</v>
      </c>
      <c r="N5202">
        <f>shipments[[#This Row],[Boxes]]*shipments[[#This Row],[Cost Per Box]]</f>
        <v>1178.95</v>
      </c>
      <c r="O5202">
        <f>shipments[[#This Row],[Sales Amount]]-shipments[[#This Row],[Total Cost]]</f>
        <v>708.8</v>
      </c>
      <c r="P5202" s="9">
        <f>shipments[[#This Row],[Profit]]/shipments[[#This Row],[Sales Amount]]</f>
        <v>0.375473447225533</v>
      </c>
    </row>
    <row r="5203" spans="1:16" x14ac:dyDescent="1">
      <c r="A5203" t="s">
        <v>5250</v>
      </c>
      <c r="B5203" t="s">
        <v>8054</v>
      </c>
      <c r="C5203" t="s">
        <v>8024</v>
      </c>
      <c r="D5203" t="s">
        <v>8035</v>
      </c>
      <c r="E5203" s="1">
        <v>45226</v>
      </c>
      <c r="F5203">
        <v>2054.25</v>
      </c>
      <c r="G5203">
        <v>115</v>
      </c>
      <c r="H5203" t="s">
        <v>6</v>
      </c>
      <c r="I5203" t="str">
        <f>_xlfn.XLOOKUP(shipments[[#This Row],[SPID]],people[SPID],people[Sales_person],"NA",0)</f>
        <v>Kelci Walkden</v>
      </c>
      <c r="J5203">
        <f>YEAR(shipments[[#This Row],[Shipdate]])</f>
        <v>2023</v>
      </c>
      <c r="K5203">
        <f>MONTH(shipments[[#This Row],[Shipdate]])</f>
        <v>10</v>
      </c>
      <c r="L5203" t="str">
        <f>TEXT(shipments[[#This Row],[Shipdate]],"mmmm")</f>
        <v>October</v>
      </c>
      <c r="M5203">
        <f>_xlfn.XLOOKUP(shipments[[#This Row],[PID]],products[PID],products[Cost_per_box],"NA",0)</f>
        <v>12.41</v>
      </c>
      <c r="N5203">
        <f>shipments[[#This Row],[Boxes]]*shipments[[#This Row],[Cost Per Box]]</f>
        <v>1427.15</v>
      </c>
      <c r="O5203">
        <f>shipments[[#This Row],[Sales Amount]]-shipments[[#This Row],[Total Cost]]</f>
        <v>627.09999999999991</v>
      </c>
      <c r="P5203" s="9">
        <f>shipments[[#This Row],[Profit]]/shipments[[#This Row],[Sales Amount]]</f>
        <v>0.30526956310088837</v>
      </c>
    </row>
    <row r="5204" spans="1:16" x14ac:dyDescent="1">
      <c r="A5204" t="s">
        <v>5251</v>
      </c>
      <c r="B5204" t="s">
        <v>8054</v>
      </c>
      <c r="C5204" t="s">
        <v>8024</v>
      </c>
      <c r="D5204" t="s">
        <v>8037</v>
      </c>
      <c r="E5204" s="1">
        <v>45257</v>
      </c>
      <c r="F5204">
        <v>1534.5</v>
      </c>
      <c r="G5204">
        <v>74</v>
      </c>
      <c r="H5204" t="s">
        <v>6</v>
      </c>
      <c r="I5204" t="str">
        <f>_xlfn.XLOOKUP(shipments[[#This Row],[SPID]],people[SPID],people[Sales_person],"NA",0)</f>
        <v>Kelci Walkden</v>
      </c>
      <c r="J5204">
        <f>YEAR(shipments[[#This Row],[Shipdate]])</f>
        <v>2023</v>
      </c>
      <c r="K5204">
        <f>MONTH(shipments[[#This Row],[Shipdate]])</f>
        <v>11</v>
      </c>
      <c r="L5204" t="str">
        <f>TEXT(shipments[[#This Row],[Shipdate]],"mmmm")</f>
        <v>November</v>
      </c>
      <c r="M5204">
        <f>_xlfn.XLOOKUP(shipments[[#This Row],[PID]],products[PID],products[Cost_per_box],"NA",0)</f>
        <v>12.41</v>
      </c>
      <c r="N5204">
        <f>shipments[[#This Row],[Boxes]]*shipments[[#This Row],[Cost Per Box]]</f>
        <v>918.34</v>
      </c>
      <c r="O5204">
        <f>shipments[[#This Row],[Sales Amount]]-shipments[[#This Row],[Total Cost]]</f>
        <v>616.16</v>
      </c>
      <c r="P5204" s="9">
        <f>shipments[[#This Row],[Profit]]/shipments[[#This Row],[Sales Amount]]</f>
        <v>0.40153796024763766</v>
      </c>
    </row>
    <row r="5205" spans="1:16" x14ac:dyDescent="1">
      <c r="A5205" t="s">
        <v>5252</v>
      </c>
      <c r="B5205" t="s">
        <v>8054</v>
      </c>
      <c r="C5205" t="s">
        <v>8025</v>
      </c>
      <c r="D5205" t="s">
        <v>8037</v>
      </c>
      <c r="E5205" s="1">
        <v>44987</v>
      </c>
      <c r="F5205">
        <v>6563.25</v>
      </c>
      <c r="G5205">
        <v>438</v>
      </c>
      <c r="H5205" t="s">
        <v>6</v>
      </c>
      <c r="I5205" t="str">
        <f>_xlfn.XLOOKUP(shipments[[#This Row],[SPID]],people[SPID],people[Sales_person],"NA",0)</f>
        <v>Kelci Walkden</v>
      </c>
      <c r="J5205">
        <f>YEAR(shipments[[#This Row],[Shipdate]])</f>
        <v>2023</v>
      </c>
      <c r="K5205">
        <f>MONTH(shipments[[#This Row],[Shipdate]])</f>
        <v>3</v>
      </c>
      <c r="L5205" t="str">
        <f>TEXT(shipments[[#This Row],[Shipdate]],"mmmm")</f>
        <v>March</v>
      </c>
      <c r="M5205">
        <f>_xlfn.XLOOKUP(shipments[[#This Row],[PID]],products[PID],products[Cost_per_box],"NA",0)</f>
        <v>9.57</v>
      </c>
      <c r="N5205">
        <f>shipments[[#This Row],[Boxes]]*shipments[[#This Row],[Cost Per Box]]</f>
        <v>4191.66</v>
      </c>
      <c r="O5205">
        <f>shipments[[#This Row],[Sales Amount]]-shipments[[#This Row],[Total Cost]]</f>
        <v>2371.59</v>
      </c>
      <c r="P5205" s="9">
        <f>shipments[[#This Row],[Profit]]/shipments[[#This Row],[Sales Amount]]</f>
        <v>0.36134384641755229</v>
      </c>
    </row>
    <row r="5206" spans="1:16" x14ac:dyDescent="1">
      <c r="A5206" t="s">
        <v>5253</v>
      </c>
      <c r="B5206" t="s">
        <v>8054</v>
      </c>
      <c r="C5206" t="s">
        <v>8025</v>
      </c>
      <c r="D5206" t="s">
        <v>8036</v>
      </c>
      <c r="E5206" s="1">
        <v>45306</v>
      </c>
      <c r="F5206">
        <v>6408</v>
      </c>
      <c r="G5206">
        <v>377</v>
      </c>
      <c r="H5206" t="s">
        <v>6</v>
      </c>
      <c r="I5206" t="str">
        <f>_xlfn.XLOOKUP(shipments[[#This Row],[SPID]],people[SPID],people[Sales_person],"NA",0)</f>
        <v>Kelci Walkden</v>
      </c>
      <c r="J5206">
        <f>YEAR(shipments[[#This Row],[Shipdate]])</f>
        <v>2024</v>
      </c>
      <c r="K5206">
        <f>MONTH(shipments[[#This Row],[Shipdate]])</f>
        <v>1</v>
      </c>
      <c r="L5206" t="str">
        <f>TEXT(shipments[[#This Row],[Shipdate]],"mmmm")</f>
        <v>January</v>
      </c>
      <c r="M5206">
        <f>_xlfn.XLOOKUP(shipments[[#This Row],[PID]],products[PID],products[Cost_per_box],"NA",0)</f>
        <v>9.57</v>
      </c>
      <c r="N5206">
        <f>shipments[[#This Row],[Boxes]]*shipments[[#This Row],[Cost Per Box]]</f>
        <v>3607.8900000000003</v>
      </c>
      <c r="O5206">
        <f>shipments[[#This Row],[Sales Amount]]-shipments[[#This Row],[Total Cost]]</f>
        <v>2800.1099999999997</v>
      </c>
      <c r="P5206" s="9">
        <f>shipments[[#This Row],[Profit]]/shipments[[#This Row],[Sales Amount]]</f>
        <v>0.4369709737827715</v>
      </c>
    </row>
    <row r="5207" spans="1:16" x14ac:dyDescent="1">
      <c r="A5207" t="s">
        <v>5254</v>
      </c>
      <c r="B5207" t="s">
        <v>8054</v>
      </c>
      <c r="C5207" t="s">
        <v>8025</v>
      </c>
      <c r="D5207" t="s">
        <v>8034</v>
      </c>
      <c r="E5207" s="1">
        <v>45517</v>
      </c>
      <c r="F5207">
        <v>6799.5</v>
      </c>
      <c r="G5207">
        <v>378</v>
      </c>
      <c r="H5207" t="s">
        <v>17</v>
      </c>
      <c r="I5207" t="str">
        <f>_xlfn.XLOOKUP(shipments[[#This Row],[SPID]],people[SPID],people[Sales_person],"NA",0)</f>
        <v>Kelci Walkden</v>
      </c>
      <c r="J5207">
        <f>YEAR(shipments[[#This Row],[Shipdate]])</f>
        <v>2024</v>
      </c>
      <c r="K5207">
        <f>MONTH(shipments[[#This Row],[Shipdate]])</f>
        <v>8</v>
      </c>
      <c r="L5207" t="str">
        <f>TEXT(shipments[[#This Row],[Shipdate]],"mmmm")</f>
        <v>August</v>
      </c>
      <c r="M5207">
        <f>_xlfn.XLOOKUP(shipments[[#This Row],[PID]],products[PID],products[Cost_per_box],"NA",0)</f>
        <v>9.57</v>
      </c>
      <c r="N5207">
        <f>shipments[[#This Row],[Boxes]]*shipments[[#This Row],[Cost Per Box]]</f>
        <v>3617.46</v>
      </c>
      <c r="O5207">
        <f>shipments[[#This Row],[Sales Amount]]-shipments[[#This Row],[Total Cost]]</f>
        <v>3182.04</v>
      </c>
      <c r="P5207" s="9">
        <f>shipments[[#This Row],[Profit]]/shipments[[#This Row],[Sales Amount]]</f>
        <v>0.46798146922567835</v>
      </c>
    </row>
    <row r="5208" spans="1:16" x14ac:dyDescent="1">
      <c r="A5208" t="s">
        <v>5255</v>
      </c>
      <c r="B5208" t="s">
        <v>8054</v>
      </c>
      <c r="C5208" t="s">
        <v>8026</v>
      </c>
      <c r="D5208" t="s">
        <v>8037</v>
      </c>
      <c r="E5208" s="1">
        <v>45258</v>
      </c>
      <c r="F5208">
        <v>5136.75</v>
      </c>
      <c r="G5208">
        <v>467</v>
      </c>
      <c r="H5208" t="s">
        <v>6</v>
      </c>
      <c r="I5208" t="str">
        <f>_xlfn.XLOOKUP(shipments[[#This Row],[SPID]],people[SPID],people[Sales_person],"NA",0)</f>
        <v>Kelci Walkden</v>
      </c>
      <c r="J5208">
        <f>YEAR(shipments[[#This Row],[Shipdate]])</f>
        <v>2023</v>
      </c>
      <c r="K5208">
        <f>MONTH(shipments[[#This Row],[Shipdate]])</f>
        <v>11</v>
      </c>
      <c r="L5208" t="str">
        <f>TEXT(shipments[[#This Row],[Shipdate]],"mmmm")</f>
        <v>November</v>
      </c>
      <c r="M5208">
        <f>_xlfn.XLOOKUP(shipments[[#This Row],[PID]],products[PID],products[Cost_per_box],"NA",0)</f>
        <v>8.43</v>
      </c>
      <c r="N5208">
        <f>shipments[[#This Row],[Boxes]]*shipments[[#This Row],[Cost Per Box]]</f>
        <v>3936.81</v>
      </c>
      <c r="O5208">
        <f>shipments[[#This Row],[Sales Amount]]-shipments[[#This Row],[Total Cost]]</f>
        <v>1199.94</v>
      </c>
      <c r="P5208" s="9">
        <f>shipments[[#This Row],[Profit]]/shipments[[#This Row],[Sales Amount]]</f>
        <v>0.23359906555701562</v>
      </c>
    </row>
    <row r="5209" spans="1:16" x14ac:dyDescent="1">
      <c r="A5209" t="s">
        <v>5256</v>
      </c>
      <c r="B5209" t="s">
        <v>8054</v>
      </c>
      <c r="C5209" t="s">
        <v>8026</v>
      </c>
      <c r="D5209" t="s">
        <v>8032</v>
      </c>
      <c r="E5209" s="1">
        <v>45469</v>
      </c>
      <c r="F5209">
        <v>11745</v>
      </c>
      <c r="G5209">
        <v>1469</v>
      </c>
      <c r="H5209" t="s">
        <v>6</v>
      </c>
      <c r="I5209" t="str">
        <f>_xlfn.XLOOKUP(shipments[[#This Row],[SPID]],people[SPID],people[Sales_person],"NA",0)</f>
        <v>Kelci Walkden</v>
      </c>
      <c r="J5209">
        <f>YEAR(shipments[[#This Row],[Shipdate]])</f>
        <v>2024</v>
      </c>
      <c r="K5209">
        <f>MONTH(shipments[[#This Row],[Shipdate]])</f>
        <v>6</v>
      </c>
      <c r="L5209" t="str">
        <f>TEXT(shipments[[#This Row],[Shipdate]],"mmmm")</f>
        <v>June</v>
      </c>
      <c r="M5209">
        <f>_xlfn.XLOOKUP(shipments[[#This Row],[PID]],products[PID],products[Cost_per_box],"NA",0)</f>
        <v>8.43</v>
      </c>
      <c r="N5209">
        <f>shipments[[#This Row],[Boxes]]*shipments[[#This Row],[Cost Per Box]]</f>
        <v>12383.67</v>
      </c>
      <c r="O5209">
        <f>shipments[[#This Row],[Sales Amount]]-shipments[[#This Row],[Total Cost]]</f>
        <v>-638.67000000000007</v>
      </c>
      <c r="P5209" s="9">
        <f>shipments[[#This Row],[Profit]]/shipments[[#This Row],[Sales Amount]]</f>
        <v>-5.4378033205619417E-2</v>
      </c>
    </row>
    <row r="5210" spans="1:16" x14ac:dyDescent="1">
      <c r="A5210" t="s">
        <v>5257</v>
      </c>
      <c r="B5210" t="s">
        <v>8054</v>
      </c>
      <c r="C5210" t="s">
        <v>8027</v>
      </c>
      <c r="D5210" t="s">
        <v>8032</v>
      </c>
      <c r="E5210" s="1">
        <v>45331</v>
      </c>
      <c r="F5210">
        <v>7652.25</v>
      </c>
      <c r="G5210">
        <v>1094</v>
      </c>
      <c r="H5210" t="s">
        <v>6</v>
      </c>
      <c r="I5210" t="str">
        <f>_xlfn.XLOOKUP(shipments[[#This Row],[SPID]],people[SPID],people[Sales_person],"NA",0)</f>
        <v>Kelci Walkden</v>
      </c>
      <c r="J5210">
        <f>YEAR(shipments[[#This Row],[Shipdate]])</f>
        <v>2024</v>
      </c>
      <c r="K5210">
        <f>MONTH(shipments[[#This Row],[Shipdate]])</f>
        <v>2</v>
      </c>
      <c r="L5210" t="str">
        <f>TEXT(shipments[[#This Row],[Shipdate]],"mmmm")</f>
        <v>February</v>
      </c>
      <c r="M5210">
        <f>_xlfn.XLOOKUP(shipments[[#This Row],[PID]],products[PID],products[Cost_per_box],"NA",0)</f>
        <v>6.8</v>
      </c>
      <c r="N5210">
        <f>shipments[[#This Row],[Boxes]]*shipments[[#This Row],[Cost Per Box]]</f>
        <v>7439.2</v>
      </c>
      <c r="O5210">
        <f>shipments[[#This Row],[Sales Amount]]-shipments[[#This Row],[Total Cost]]</f>
        <v>213.05000000000018</v>
      </c>
      <c r="P5210" s="9">
        <f>shipments[[#This Row],[Profit]]/shipments[[#This Row],[Sales Amount]]</f>
        <v>2.784148453069361E-2</v>
      </c>
    </row>
    <row r="5211" spans="1:16" x14ac:dyDescent="1">
      <c r="A5211" t="s">
        <v>5258</v>
      </c>
      <c r="B5211" t="s">
        <v>8054</v>
      </c>
      <c r="C5211" t="s">
        <v>8027</v>
      </c>
      <c r="D5211" t="s">
        <v>8032</v>
      </c>
      <c r="E5211" s="1">
        <v>45317</v>
      </c>
      <c r="F5211">
        <v>6648.75</v>
      </c>
      <c r="G5211">
        <v>950</v>
      </c>
      <c r="H5211" t="s">
        <v>6</v>
      </c>
      <c r="I5211" t="str">
        <f>_xlfn.XLOOKUP(shipments[[#This Row],[SPID]],people[SPID],people[Sales_person],"NA",0)</f>
        <v>Kelci Walkden</v>
      </c>
      <c r="J5211">
        <f>YEAR(shipments[[#This Row],[Shipdate]])</f>
        <v>2024</v>
      </c>
      <c r="K5211">
        <f>MONTH(shipments[[#This Row],[Shipdate]])</f>
        <v>1</v>
      </c>
      <c r="L5211" t="str">
        <f>TEXT(shipments[[#This Row],[Shipdate]],"mmmm")</f>
        <v>January</v>
      </c>
      <c r="M5211">
        <f>_xlfn.XLOOKUP(shipments[[#This Row],[PID]],products[PID],products[Cost_per_box],"NA",0)</f>
        <v>6.8</v>
      </c>
      <c r="N5211">
        <f>shipments[[#This Row],[Boxes]]*shipments[[#This Row],[Cost Per Box]]</f>
        <v>6460</v>
      </c>
      <c r="O5211">
        <f>shipments[[#This Row],[Sales Amount]]-shipments[[#This Row],[Total Cost]]</f>
        <v>188.75</v>
      </c>
      <c r="P5211" s="9">
        <f>shipments[[#This Row],[Profit]]/shipments[[#This Row],[Sales Amount]]</f>
        <v>2.8388794886256816E-2</v>
      </c>
    </row>
    <row r="5212" spans="1:16" x14ac:dyDescent="1">
      <c r="A5212" t="s">
        <v>5259</v>
      </c>
      <c r="B5212" t="s">
        <v>8054</v>
      </c>
      <c r="C5212" t="s">
        <v>8027</v>
      </c>
      <c r="D5212" t="s">
        <v>8035</v>
      </c>
      <c r="E5212" s="1">
        <v>45495</v>
      </c>
      <c r="F5212">
        <v>4745.25</v>
      </c>
      <c r="G5212">
        <v>594</v>
      </c>
      <c r="H5212" t="s">
        <v>17</v>
      </c>
      <c r="I5212" t="str">
        <f>_xlfn.XLOOKUP(shipments[[#This Row],[SPID]],people[SPID],people[Sales_person],"NA",0)</f>
        <v>Kelci Walkden</v>
      </c>
      <c r="J5212">
        <f>YEAR(shipments[[#This Row],[Shipdate]])</f>
        <v>2024</v>
      </c>
      <c r="K5212">
        <f>MONTH(shipments[[#This Row],[Shipdate]])</f>
        <v>7</v>
      </c>
      <c r="L5212" t="str">
        <f>TEXT(shipments[[#This Row],[Shipdate]],"mmmm")</f>
        <v>July</v>
      </c>
      <c r="M5212">
        <f>_xlfn.XLOOKUP(shipments[[#This Row],[PID]],products[PID],products[Cost_per_box],"NA",0)</f>
        <v>6.8</v>
      </c>
      <c r="N5212">
        <f>shipments[[#This Row],[Boxes]]*shipments[[#This Row],[Cost Per Box]]</f>
        <v>4039.2</v>
      </c>
      <c r="O5212">
        <f>shipments[[#This Row],[Sales Amount]]-shipments[[#This Row],[Total Cost]]</f>
        <v>706.05000000000018</v>
      </c>
      <c r="P5212" s="9">
        <f>shipments[[#This Row],[Profit]]/shipments[[#This Row],[Sales Amount]]</f>
        <v>0.14879089615931726</v>
      </c>
    </row>
    <row r="5213" spans="1:16" x14ac:dyDescent="1">
      <c r="A5213" t="s">
        <v>5260</v>
      </c>
      <c r="B5213" t="s">
        <v>8054</v>
      </c>
      <c r="C5213" t="s">
        <v>8027</v>
      </c>
      <c r="D5213" t="s">
        <v>8037</v>
      </c>
      <c r="E5213" s="1">
        <v>45097</v>
      </c>
      <c r="F5213">
        <v>6968.25</v>
      </c>
      <c r="G5213">
        <v>697</v>
      </c>
      <c r="H5213" t="s">
        <v>6</v>
      </c>
      <c r="I5213" t="str">
        <f>_xlfn.XLOOKUP(shipments[[#This Row],[SPID]],people[SPID],people[Sales_person],"NA",0)</f>
        <v>Kelci Walkden</v>
      </c>
      <c r="J5213">
        <f>YEAR(shipments[[#This Row],[Shipdate]])</f>
        <v>2023</v>
      </c>
      <c r="K5213">
        <f>MONTH(shipments[[#This Row],[Shipdate]])</f>
        <v>6</v>
      </c>
      <c r="L5213" t="str">
        <f>TEXT(shipments[[#This Row],[Shipdate]],"mmmm")</f>
        <v>June</v>
      </c>
      <c r="M5213">
        <f>_xlfn.XLOOKUP(shipments[[#This Row],[PID]],products[PID],products[Cost_per_box],"NA",0)</f>
        <v>6.8</v>
      </c>
      <c r="N5213">
        <f>shipments[[#This Row],[Boxes]]*shipments[[#This Row],[Cost Per Box]]</f>
        <v>4739.5999999999995</v>
      </c>
      <c r="O5213">
        <f>shipments[[#This Row],[Sales Amount]]-shipments[[#This Row],[Total Cost]]</f>
        <v>2228.6500000000005</v>
      </c>
      <c r="P5213" s="9">
        <f>shipments[[#This Row],[Profit]]/shipments[[#This Row],[Sales Amount]]</f>
        <v>0.31982922541527653</v>
      </c>
    </row>
    <row r="5214" spans="1:16" x14ac:dyDescent="1">
      <c r="A5214" t="s">
        <v>5261</v>
      </c>
      <c r="B5214" t="s">
        <v>8054</v>
      </c>
      <c r="C5214" t="s">
        <v>8028</v>
      </c>
      <c r="D5214" t="s">
        <v>8036</v>
      </c>
      <c r="E5214" s="1">
        <v>45121</v>
      </c>
      <c r="F5214">
        <v>6729.75</v>
      </c>
      <c r="G5214">
        <v>250</v>
      </c>
      <c r="H5214" t="s">
        <v>39</v>
      </c>
      <c r="I5214" t="str">
        <f>_xlfn.XLOOKUP(shipments[[#This Row],[SPID]],people[SPID],people[Sales_person],"NA",0)</f>
        <v>Kelci Walkden</v>
      </c>
      <c r="J5214">
        <f>YEAR(shipments[[#This Row],[Shipdate]])</f>
        <v>2023</v>
      </c>
      <c r="K5214">
        <f>MONTH(shipments[[#This Row],[Shipdate]])</f>
        <v>7</v>
      </c>
      <c r="L5214" t="str">
        <f>TEXT(shipments[[#This Row],[Shipdate]],"mmmm")</f>
        <v>July</v>
      </c>
      <c r="M5214">
        <f>_xlfn.XLOOKUP(shipments[[#This Row],[PID]],products[PID],products[Cost_per_box],"NA",0)</f>
        <v>5.04</v>
      </c>
      <c r="N5214">
        <f>shipments[[#This Row],[Boxes]]*shipments[[#This Row],[Cost Per Box]]</f>
        <v>1260</v>
      </c>
      <c r="O5214">
        <f>shipments[[#This Row],[Sales Amount]]-shipments[[#This Row],[Total Cost]]</f>
        <v>5469.75</v>
      </c>
      <c r="P5214" s="9">
        <f>shipments[[#This Row],[Profit]]/shipments[[#This Row],[Sales Amount]]</f>
        <v>0.81277164827816784</v>
      </c>
    </row>
    <row r="5215" spans="1:16" x14ac:dyDescent="1">
      <c r="A5215" t="s">
        <v>5262</v>
      </c>
      <c r="B5215" t="s">
        <v>8054</v>
      </c>
      <c r="C5215" t="s">
        <v>8028</v>
      </c>
      <c r="D5215" t="s">
        <v>8033</v>
      </c>
      <c r="E5215" s="1">
        <v>45363</v>
      </c>
      <c r="F5215">
        <v>7769.25</v>
      </c>
      <c r="G5215">
        <v>311</v>
      </c>
      <c r="H5215" t="s">
        <v>6</v>
      </c>
      <c r="I5215" t="str">
        <f>_xlfn.XLOOKUP(shipments[[#This Row],[SPID]],people[SPID],people[Sales_person],"NA",0)</f>
        <v>Kelci Walkden</v>
      </c>
      <c r="J5215">
        <f>YEAR(shipments[[#This Row],[Shipdate]])</f>
        <v>2024</v>
      </c>
      <c r="K5215">
        <f>MONTH(shipments[[#This Row],[Shipdate]])</f>
        <v>3</v>
      </c>
      <c r="L5215" t="str">
        <f>TEXT(shipments[[#This Row],[Shipdate]],"mmmm")</f>
        <v>March</v>
      </c>
      <c r="M5215">
        <f>_xlfn.XLOOKUP(shipments[[#This Row],[PID]],products[PID],products[Cost_per_box],"NA",0)</f>
        <v>5.04</v>
      </c>
      <c r="N5215">
        <f>shipments[[#This Row],[Boxes]]*shipments[[#This Row],[Cost Per Box]]</f>
        <v>1567.44</v>
      </c>
      <c r="O5215">
        <f>shipments[[#This Row],[Sales Amount]]-shipments[[#This Row],[Total Cost]]</f>
        <v>6201.8099999999995</v>
      </c>
      <c r="P5215" s="9">
        <f>shipments[[#This Row],[Profit]]/shipments[[#This Row],[Sales Amount]]</f>
        <v>0.79825079640891972</v>
      </c>
    </row>
    <row r="5216" spans="1:16" x14ac:dyDescent="1">
      <c r="A5216" t="s">
        <v>5263</v>
      </c>
      <c r="B5216" t="s">
        <v>8054</v>
      </c>
      <c r="C5216" t="s">
        <v>8029</v>
      </c>
      <c r="D5216" t="s">
        <v>8032</v>
      </c>
      <c r="E5216" s="1">
        <v>45552</v>
      </c>
      <c r="F5216">
        <v>245.25</v>
      </c>
      <c r="G5216">
        <v>28</v>
      </c>
      <c r="H5216" t="s">
        <v>25</v>
      </c>
      <c r="I5216" t="str">
        <f>_xlfn.XLOOKUP(shipments[[#This Row],[SPID]],people[SPID],people[Sales_person],"NA",0)</f>
        <v>Kelci Walkden</v>
      </c>
      <c r="J5216">
        <f>YEAR(shipments[[#This Row],[Shipdate]])</f>
        <v>2024</v>
      </c>
      <c r="K5216">
        <f>MONTH(shipments[[#This Row],[Shipdate]])</f>
        <v>9</v>
      </c>
      <c r="L5216" t="str">
        <f>TEXT(shipments[[#This Row],[Shipdate]],"mmmm")</f>
        <v>September</v>
      </c>
      <c r="M5216">
        <f>_xlfn.XLOOKUP(shipments[[#This Row],[PID]],products[PID],products[Cost_per_box],"NA",0)</f>
        <v>2.76</v>
      </c>
      <c r="N5216">
        <f>shipments[[#This Row],[Boxes]]*shipments[[#This Row],[Cost Per Box]]</f>
        <v>77.28</v>
      </c>
      <c r="O5216">
        <f>shipments[[#This Row],[Sales Amount]]-shipments[[#This Row],[Total Cost]]</f>
        <v>167.97</v>
      </c>
      <c r="P5216" s="9">
        <f>shipments[[#This Row],[Profit]]/shipments[[#This Row],[Sales Amount]]</f>
        <v>0.68489296636085628</v>
      </c>
    </row>
    <row r="5217" spans="1:16" x14ac:dyDescent="1">
      <c r="A5217" t="s">
        <v>5264</v>
      </c>
      <c r="B5217" t="s">
        <v>8054</v>
      </c>
      <c r="C5217" t="s">
        <v>8029</v>
      </c>
      <c r="D5217" t="s">
        <v>8035</v>
      </c>
      <c r="E5217" s="1">
        <v>45044</v>
      </c>
      <c r="F5217">
        <v>11382.75</v>
      </c>
      <c r="G5217">
        <v>1265</v>
      </c>
      <c r="H5217" t="s">
        <v>6</v>
      </c>
      <c r="I5217" t="str">
        <f>_xlfn.XLOOKUP(shipments[[#This Row],[SPID]],people[SPID],people[Sales_person],"NA",0)</f>
        <v>Kelci Walkden</v>
      </c>
      <c r="J5217">
        <f>YEAR(shipments[[#This Row],[Shipdate]])</f>
        <v>2023</v>
      </c>
      <c r="K5217">
        <f>MONTH(shipments[[#This Row],[Shipdate]])</f>
        <v>4</v>
      </c>
      <c r="L5217" t="str">
        <f>TEXT(shipments[[#This Row],[Shipdate]],"mmmm")</f>
        <v>April</v>
      </c>
      <c r="M5217">
        <f>_xlfn.XLOOKUP(shipments[[#This Row],[PID]],products[PID],products[Cost_per_box],"NA",0)</f>
        <v>2.76</v>
      </c>
      <c r="N5217">
        <f>shipments[[#This Row],[Boxes]]*shipments[[#This Row],[Cost Per Box]]</f>
        <v>3491.3999999999996</v>
      </c>
      <c r="O5217">
        <f>shipments[[#This Row],[Sales Amount]]-shipments[[#This Row],[Total Cost]]</f>
        <v>7891.35</v>
      </c>
      <c r="P5217" s="9">
        <f>shipments[[#This Row],[Profit]]/shipments[[#This Row],[Sales Amount]]</f>
        <v>0.69327271529287737</v>
      </c>
    </row>
    <row r="5218" spans="1:16" x14ac:dyDescent="1">
      <c r="A5218" t="s">
        <v>5265</v>
      </c>
      <c r="B5218" t="s">
        <v>8054</v>
      </c>
      <c r="C5218" t="s">
        <v>8029</v>
      </c>
      <c r="D5218" t="s">
        <v>8037</v>
      </c>
      <c r="E5218" s="1">
        <v>45258</v>
      </c>
      <c r="F5218">
        <v>2967.75</v>
      </c>
      <c r="G5218">
        <v>248</v>
      </c>
      <c r="H5218" t="s">
        <v>6</v>
      </c>
      <c r="I5218" t="str">
        <f>_xlfn.XLOOKUP(shipments[[#This Row],[SPID]],people[SPID],people[Sales_person],"NA",0)</f>
        <v>Kelci Walkden</v>
      </c>
      <c r="J5218">
        <f>YEAR(shipments[[#This Row],[Shipdate]])</f>
        <v>2023</v>
      </c>
      <c r="K5218">
        <f>MONTH(shipments[[#This Row],[Shipdate]])</f>
        <v>11</v>
      </c>
      <c r="L5218" t="str">
        <f>TEXT(shipments[[#This Row],[Shipdate]],"mmmm")</f>
        <v>November</v>
      </c>
      <c r="M5218">
        <f>_xlfn.XLOOKUP(shipments[[#This Row],[PID]],products[PID],products[Cost_per_box],"NA",0)</f>
        <v>2.76</v>
      </c>
      <c r="N5218">
        <f>shipments[[#This Row],[Boxes]]*shipments[[#This Row],[Cost Per Box]]</f>
        <v>684.4799999999999</v>
      </c>
      <c r="O5218">
        <f>shipments[[#This Row],[Sales Amount]]-shipments[[#This Row],[Total Cost]]</f>
        <v>2283.27</v>
      </c>
      <c r="P5218" s="9">
        <f>shipments[[#This Row],[Profit]]/shipments[[#This Row],[Sales Amount]]</f>
        <v>0.76936062673742733</v>
      </c>
    </row>
    <row r="5219" spans="1:16" x14ac:dyDescent="1">
      <c r="A5219" t="s">
        <v>5266</v>
      </c>
      <c r="B5219" t="s">
        <v>8054</v>
      </c>
      <c r="C5219" t="s">
        <v>8029</v>
      </c>
      <c r="D5219" t="s">
        <v>8036</v>
      </c>
      <c r="E5219" s="1">
        <v>45460</v>
      </c>
      <c r="F5219">
        <v>7008.75</v>
      </c>
      <c r="G5219">
        <v>638</v>
      </c>
      <c r="H5219" t="s">
        <v>6</v>
      </c>
      <c r="I5219" t="str">
        <f>_xlfn.XLOOKUP(shipments[[#This Row],[SPID]],people[SPID],people[Sales_person],"NA",0)</f>
        <v>Kelci Walkden</v>
      </c>
      <c r="J5219">
        <f>YEAR(shipments[[#This Row],[Shipdate]])</f>
        <v>2024</v>
      </c>
      <c r="K5219">
        <f>MONTH(shipments[[#This Row],[Shipdate]])</f>
        <v>6</v>
      </c>
      <c r="L5219" t="str">
        <f>TEXT(shipments[[#This Row],[Shipdate]],"mmmm")</f>
        <v>June</v>
      </c>
      <c r="M5219">
        <f>_xlfn.XLOOKUP(shipments[[#This Row],[PID]],products[PID],products[Cost_per_box],"NA",0)</f>
        <v>2.76</v>
      </c>
      <c r="N5219">
        <f>shipments[[#This Row],[Boxes]]*shipments[[#This Row],[Cost Per Box]]</f>
        <v>1760.8799999999999</v>
      </c>
      <c r="O5219">
        <f>shipments[[#This Row],[Sales Amount]]-shipments[[#This Row],[Total Cost]]</f>
        <v>5247.87</v>
      </c>
      <c r="P5219" s="9">
        <f>shipments[[#This Row],[Profit]]/shipments[[#This Row],[Sales Amount]]</f>
        <v>0.74875976457998927</v>
      </c>
    </row>
    <row r="5220" spans="1:16" x14ac:dyDescent="1">
      <c r="A5220" t="s">
        <v>5267</v>
      </c>
      <c r="B5220" t="s">
        <v>8054</v>
      </c>
      <c r="C5220" t="s">
        <v>8030</v>
      </c>
      <c r="D5220" t="s">
        <v>8037</v>
      </c>
      <c r="E5220" s="1">
        <v>45300</v>
      </c>
      <c r="F5220">
        <v>425.25</v>
      </c>
      <c r="G5220">
        <v>48</v>
      </c>
      <c r="H5220" t="s">
        <v>6</v>
      </c>
      <c r="I5220" t="str">
        <f>_xlfn.XLOOKUP(shipments[[#This Row],[SPID]],people[SPID],people[Sales_person],"NA",0)</f>
        <v>Kelci Walkden</v>
      </c>
      <c r="J5220">
        <f>YEAR(shipments[[#This Row],[Shipdate]])</f>
        <v>2024</v>
      </c>
      <c r="K5220">
        <f>MONTH(shipments[[#This Row],[Shipdate]])</f>
        <v>1</v>
      </c>
      <c r="L5220" t="str">
        <f>TEXT(shipments[[#This Row],[Shipdate]],"mmmm")</f>
        <v>January</v>
      </c>
      <c r="M5220">
        <f>_xlfn.XLOOKUP(shipments[[#This Row],[PID]],products[PID],products[Cost_per_box],"NA",0)</f>
        <v>3.32</v>
      </c>
      <c r="N5220">
        <f>shipments[[#This Row],[Boxes]]*shipments[[#This Row],[Cost Per Box]]</f>
        <v>159.35999999999999</v>
      </c>
      <c r="O5220">
        <f>shipments[[#This Row],[Sales Amount]]-shipments[[#This Row],[Total Cost]]</f>
        <v>265.89</v>
      </c>
      <c r="P5220" s="9">
        <f>shipments[[#This Row],[Profit]]/shipments[[#This Row],[Sales Amount]]</f>
        <v>0.62525573192239858</v>
      </c>
    </row>
    <row r="5221" spans="1:16" x14ac:dyDescent="1">
      <c r="A5221" t="s">
        <v>5268</v>
      </c>
      <c r="B5221" t="s">
        <v>8054</v>
      </c>
      <c r="C5221" t="s">
        <v>8030</v>
      </c>
      <c r="D5221" t="s">
        <v>8037</v>
      </c>
      <c r="E5221" s="1">
        <v>45281</v>
      </c>
      <c r="F5221">
        <v>8417.25</v>
      </c>
      <c r="G5221">
        <v>1203</v>
      </c>
      <c r="H5221" t="s">
        <v>6</v>
      </c>
      <c r="I5221" t="str">
        <f>_xlfn.XLOOKUP(shipments[[#This Row],[SPID]],people[SPID],people[Sales_person],"NA",0)</f>
        <v>Kelci Walkden</v>
      </c>
      <c r="J5221">
        <f>YEAR(shipments[[#This Row],[Shipdate]])</f>
        <v>2023</v>
      </c>
      <c r="K5221">
        <f>MONTH(shipments[[#This Row],[Shipdate]])</f>
        <v>12</v>
      </c>
      <c r="L5221" t="str">
        <f>TEXT(shipments[[#This Row],[Shipdate]],"mmmm")</f>
        <v>December</v>
      </c>
      <c r="M5221">
        <f>_xlfn.XLOOKUP(shipments[[#This Row],[PID]],products[PID],products[Cost_per_box],"NA",0)</f>
        <v>3.32</v>
      </c>
      <c r="N5221">
        <f>shipments[[#This Row],[Boxes]]*shipments[[#This Row],[Cost Per Box]]</f>
        <v>3993.9599999999996</v>
      </c>
      <c r="O5221">
        <f>shipments[[#This Row],[Sales Amount]]-shipments[[#This Row],[Total Cost]]</f>
        <v>4423.2900000000009</v>
      </c>
      <c r="P5221" s="9">
        <f>shipments[[#This Row],[Profit]]/shipments[[#This Row],[Sales Amount]]</f>
        <v>0.52550298494163783</v>
      </c>
    </row>
    <row r="5222" spans="1:16" x14ac:dyDescent="1">
      <c r="A5222" t="s">
        <v>5269</v>
      </c>
      <c r="B5222" t="s">
        <v>8054</v>
      </c>
      <c r="C5222" t="s">
        <v>8030</v>
      </c>
      <c r="D5222" t="s">
        <v>8036</v>
      </c>
      <c r="E5222" s="1">
        <v>45140</v>
      </c>
      <c r="F5222">
        <v>6637.5</v>
      </c>
      <c r="G5222">
        <v>949</v>
      </c>
      <c r="H5222" t="s">
        <v>6</v>
      </c>
      <c r="I5222" t="str">
        <f>_xlfn.XLOOKUP(shipments[[#This Row],[SPID]],people[SPID],people[Sales_person],"NA",0)</f>
        <v>Kelci Walkden</v>
      </c>
      <c r="J5222">
        <f>YEAR(shipments[[#This Row],[Shipdate]])</f>
        <v>2023</v>
      </c>
      <c r="K5222">
        <f>MONTH(shipments[[#This Row],[Shipdate]])</f>
        <v>8</v>
      </c>
      <c r="L5222" t="str">
        <f>TEXT(shipments[[#This Row],[Shipdate]],"mmmm")</f>
        <v>August</v>
      </c>
      <c r="M5222">
        <f>_xlfn.XLOOKUP(shipments[[#This Row],[PID]],products[PID],products[Cost_per_box],"NA",0)</f>
        <v>3.32</v>
      </c>
      <c r="N5222">
        <f>shipments[[#This Row],[Boxes]]*shipments[[#This Row],[Cost Per Box]]</f>
        <v>3150.68</v>
      </c>
      <c r="O5222">
        <f>shipments[[#This Row],[Sales Amount]]-shipments[[#This Row],[Total Cost]]</f>
        <v>3486.82</v>
      </c>
      <c r="P5222" s="9">
        <f>shipments[[#This Row],[Profit]]/shipments[[#This Row],[Sales Amount]]</f>
        <v>0.52532128060263661</v>
      </c>
    </row>
    <row r="5223" spans="1:16" x14ac:dyDescent="1">
      <c r="A5223" t="s">
        <v>5270</v>
      </c>
      <c r="B5223" t="s">
        <v>8054</v>
      </c>
      <c r="C5223" t="s">
        <v>8030</v>
      </c>
      <c r="D5223" t="s">
        <v>8037</v>
      </c>
      <c r="E5223" s="1">
        <v>45203</v>
      </c>
      <c r="F5223">
        <v>920.25</v>
      </c>
      <c r="G5223">
        <v>93</v>
      </c>
      <c r="H5223" t="s">
        <v>6</v>
      </c>
      <c r="I5223" t="str">
        <f>_xlfn.XLOOKUP(shipments[[#This Row],[SPID]],people[SPID],people[Sales_person],"NA",0)</f>
        <v>Kelci Walkden</v>
      </c>
      <c r="J5223">
        <f>YEAR(shipments[[#This Row],[Shipdate]])</f>
        <v>2023</v>
      </c>
      <c r="K5223">
        <f>MONTH(shipments[[#This Row],[Shipdate]])</f>
        <v>10</v>
      </c>
      <c r="L5223" t="str">
        <f>TEXT(shipments[[#This Row],[Shipdate]],"mmmm")</f>
        <v>October</v>
      </c>
      <c r="M5223">
        <f>_xlfn.XLOOKUP(shipments[[#This Row],[PID]],products[PID],products[Cost_per_box],"NA",0)</f>
        <v>3.32</v>
      </c>
      <c r="N5223">
        <f>shipments[[#This Row],[Boxes]]*shipments[[#This Row],[Cost Per Box]]</f>
        <v>308.76</v>
      </c>
      <c r="O5223">
        <f>shipments[[#This Row],[Sales Amount]]-shipments[[#This Row],[Total Cost]]</f>
        <v>611.49</v>
      </c>
      <c r="P5223" s="9">
        <f>shipments[[#This Row],[Profit]]/shipments[[#This Row],[Sales Amount]]</f>
        <v>0.66448247758761203</v>
      </c>
    </row>
    <row r="5224" spans="1:16" x14ac:dyDescent="1">
      <c r="A5224" t="s">
        <v>5271</v>
      </c>
      <c r="B5224" t="s">
        <v>8054</v>
      </c>
      <c r="C5224" t="s">
        <v>8031</v>
      </c>
      <c r="D5224" t="s">
        <v>8035</v>
      </c>
      <c r="E5224" s="1">
        <v>45254</v>
      </c>
      <c r="F5224">
        <v>11526.75</v>
      </c>
      <c r="G5224">
        <v>577</v>
      </c>
      <c r="H5224" t="s">
        <v>6</v>
      </c>
      <c r="I5224" t="str">
        <f>_xlfn.XLOOKUP(shipments[[#This Row],[SPID]],people[SPID],people[Sales_person],"NA",0)</f>
        <v>Kelci Walkden</v>
      </c>
      <c r="J5224">
        <f>YEAR(shipments[[#This Row],[Shipdate]])</f>
        <v>2023</v>
      </c>
      <c r="K5224">
        <f>MONTH(shipments[[#This Row],[Shipdate]])</f>
        <v>11</v>
      </c>
      <c r="L5224" t="str">
        <f>TEXT(shipments[[#This Row],[Shipdate]],"mmmm")</f>
        <v>November</v>
      </c>
      <c r="M5224">
        <f>_xlfn.XLOOKUP(shipments[[#This Row],[PID]],products[PID],products[Cost_per_box],"NA",0)</f>
        <v>2.65</v>
      </c>
      <c r="N5224">
        <f>shipments[[#This Row],[Boxes]]*shipments[[#This Row],[Cost Per Box]]</f>
        <v>1529.05</v>
      </c>
      <c r="O5224">
        <f>shipments[[#This Row],[Sales Amount]]-shipments[[#This Row],[Total Cost]]</f>
        <v>9997.7000000000007</v>
      </c>
      <c r="P5224" s="9">
        <f>shipments[[#This Row],[Profit]]/shipments[[#This Row],[Sales Amount]]</f>
        <v>0.86734769123994193</v>
      </c>
    </row>
    <row r="5225" spans="1:16" x14ac:dyDescent="1">
      <c r="A5225" t="s">
        <v>5272</v>
      </c>
      <c r="B5225" t="s">
        <v>8054</v>
      </c>
      <c r="C5225" t="s">
        <v>8031</v>
      </c>
      <c r="D5225" t="s">
        <v>8033</v>
      </c>
      <c r="E5225" s="1">
        <v>44967</v>
      </c>
      <c r="F5225">
        <v>3710.25</v>
      </c>
      <c r="G5225">
        <v>186</v>
      </c>
      <c r="H5225" t="s">
        <v>6</v>
      </c>
      <c r="I5225" t="str">
        <f>_xlfn.XLOOKUP(shipments[[#This Row],[SPID]],people[SPID],people[Sales_person],"NA",0)</f>
        <v>Kelci Walkden</v>
      </c>
      <c r="J5225">
        <f>YEAR(shipments[[#This Row],[Shipdate]])</f>
        <v>2023</v>
      </c>
      <c r="K5225">
        <f>MONTH(shipments[[#This Row],[Shipdate]])</f>
        <v>2</v>
      </c>
      <c r="L5225" t="str">
        <f>TEXT(shipments[[#This Row],[Shipdate]],"mmmm")</f>
        <v>February</v>
      </c>
      <c r="M5225">
        <f>_xlfn.XLOOKUP(shipments[[#This Row],[PID]],products[PID],products[Cost_per_box],"NA",0)</f>
        <v>2.65</v>
      </c>
      <c r="N5225">
        <f>shipments[[#This Row],[Boxes]]*shipments[[#This Row],[Cost Per Box]]</f>
        <v>492.9</v>
      </c>
      <c r="O5225">
        <f>shipments[[#This Row],[Sales Amount]]-shipments[[#This Row],[Total Cost]]</f>
        <v>3217.35</v>
      </c>
      <c r="P5225" s="9">
        <f>shipments[[#This Row],[Profit]]/shipments[[#This Row],[Sales Amount]]</f>
        <v>0.86715180917727919</v>
      </c>
    </row>
    <row r="5226" spans="1:16" x14ac:dyDescent="1">
      <c r="A5226" t="s">
        <v>5273</v>
      </c>
      <c r="B5226" t="s">
        <v>8054</v>
      </c>
      <c r="C5226" t="s">
        <v>8031</v>
      </c>
      <c r="D5226" t="s">
        <v>8032</v>
      </c>
      <c r="E5226" s="1">
        <v>45562</v>
      </c>
      <c r="F5226">
        <v>4538.25</v>
      </c>
      <c r="G5226">
        <v>239</v>
      </c>
      <c r="H5226" t="s">
        <v>25</v>
      </c>
      <c r="I5226" t="str">
        <f>_xlfn.XLOOKUP(shipments[[#This Row],[SPID]],people[SPID],people[Sales_person],"NA",0)</f>
        <v>Kelci Walkden</v>
      </c>
      <c r="J5226">
        <f>YEAR(shipments[[#This Row],[Shipdate]])</f>
        <v>2024</v>
      </c>
      <c r="K5226">
        <f>MONTH(shipments[[#This Row],[Shipdate]])</f>
        <v>9</v>
      </c>
      <c r="L5226" t="str">
        <f>TEXT(shipments[[#This Row],[Shipdate]],"mmmm")</f>
        <v>September</v>
      </c>
      <c r="M5226">
        <f>_xlfn.XLOOKUP(shipments[[#This Row],[PID]],products[PID],products[Cost_per_box],"NA",0)</f>
        <v>2.65</v>
      </c>
      <c r="N5226">
        <f>shipments[[#This Row],[Boxes]]*shipments[[#This Row],[Cost Per Box]]</f>
        <v>633.35</v>
      </c>
      <c r="O5226">
        <f>shipments[[#This Row],[Sales Amount]]-shipments[[#This Row],[Total Cost]]</f>
        <v>3904.9</v>
      </c>
      <c r="P5226" s="9">
        <f>shipments[[#This Row],[Profit]]/shipments[[#This Row],[Sales Amount]]</f>
        <v>0.86044180025340167</v>
      </c>
    </row>
    <row r="5227" spans="1:16" x14ac:dyDescent="1">
      <c r="A5227" t="s">
        <v>5274</v>
      </c>
      <c r="B5227" t="s">
        <v>8054</v>
      </c>
      <c r="C5227" t="s">
        <v>8031</v>
      </c>
      <c r="D5227" t="s">
        <v>8037</v>
      </c>
      <c r="E5227" s="1">
        <v>45083</v>
      </c>
      <c r="F5227">
        <v>1631.25</v>
      </c>
      <c r="G5227">
        <v>78</v>
      </c>
      <c r="H5227" t="s">
        <v>6</v>
      </c>
      <c r="I5227" t="str">
        <f>_xlfn.XLOOKUP(shipments[[#This Row],[SPID]],people[SPID],people[Sales_person],"NA",0)</f>
        <v>Kelci Walkden</v>
      </c>
      <c r="J5227">
        <f>YEAR(shipments[[#This Row],[Shipdate]])</f>
        <v>2023</v>
      </c>
      <c r="K5227">
        <f>MONTH(shipments[[#This Row],[Shipdate]])</f>
        <v>6</v>
      </c>
      <c r="L5227" t="str">
        <f>TEXT(shipments[[#This Row],[Shipdate]],"mmmm")</f>
        <v>June</v>
      </c>
      <c r="M5227">
        <f>_xlfn.XLOOKUP(shipments[[#This Row],[PID]],products[PID],products[Cost_per_box],"NA",0)</f>
        <v>2.65</v>
      </c>
      <c r="N5227">
        <f>shipments[[#This Row],[Boxes]]*shipments[[#This Row],[Cost Per Box]]</f>
        <v>206.7</v>
      </c>
      <c r="O5227">
        <f>shipments[[#This Row],[Sales Amount]]-shipments[[#This Row],[Total Cost]]</f>
        <v>1424.55</v>
      </c>
      <c r="P5227" s="9">
        <f>shipments[[#This Row],[Profit]]/shipments[[#This Row],[Sales Amount]]</f>
        <v>0.87328735632183907</v>
      </c>
    </row>
    <row r="5228" spans="1:16" x14ac:dyDescent="1">
      <c r="A5228" t="s">
        <v>5275</v>
      </c>
      <c r="B5228" t="s">
        <v>8054</v>
      </c>
      <c r="C5228" t="s">
        <v>8031</v>
      </c>
      <c r="D5228" t="s">
        <v>8036</v>
      </c>
      <c r="E5228" s="1">
        <v>45288</v>
      </c>
      <c r="F5228">
        <v>6999.75</v>
      </c>
      <c r="G5228">
        <v>389</v>
      </c>
      <c r="H5228" t="s">
        <v>6</v>
      </c>
      <c r="I5228" t="str">
        <f>_xlfn.XLOOKUP(shipments[[#This Row],[SPID]],people[SPID],people[Sales_person],"NA",0)</f>
        <v>Kelci Walkden</v>
      </c>
      <c r="J5228">
        <f>YEAR(shipments[[#This Row],[Shipdate]])</f>
        <v>2023</v>
      </c>
      <c r="K5228">
        <f>MONTH(shipments[[#This Row],[Shipdate]])</f>
        <v>12</v>
      </c>
      <c r="L5228" t="str">
        <f>TEXT(shipments[[#This Row],[Shipdate]],"mmmm")</f>
        <v>December</v>
      </c>
      <c r="M5228">
        <f>_xlfn.XLOOKUP(shipments[[#This Row],[PID]],products[PID],products[Cost_per_box],"NA",0)</f>
        <v>2.65</v>
      </c>
      <c r="N5228">
        <f>shipments[[#This Row],[Boxes]]*shipments[[#This Row],[Cost Per Box]]</f>
        <v>1030.8499999999999</v>
      </c>
      <c r="O5228">
        <f>shipments[[#This Row],[Sales Amount]]-shipments[[#This Row],[Total Cost]]</f>
        <v>5968.9</v>
      </c>
      <c r="P5228" s="9">
        <f>shipments[[#This Row],[Profit]]/shipments[[#This Row],[Sales Amount]]</f>
        <v>0.85273045465909492</v>
      </c>
    </row>
    <row r="5229" spans="1:16" x14ac:dyDescent="1">
      <c r="A5229" t="s">
        <v>5276</v>
      </c>
      <c r="B5229" t="s">
        <v>8054</v>
      </c>
      <c r="C5229" t="s">
        <v>8031</v>
      </c>
      <c r="D5229" t="s">
        <v>8033</v>
      </c>
      <c r="E5229" s="1">
        <v>45027</v>
      </c>
      <c r="F5229">
        <v>9105.75</v>
      </c>
      <c r="G5229">
        <v>506</v>
      </c>
      <c r="H5229" t="s">
        <v>6</v>
      </c>
      <c r="I5229" t="str">
        <f>_xlfn.XLOOKUP(shipments[[#This Row],[SPID]],people[SPID],people[Sales_person],"NA",0)</f>
        <v>Kelci Walkden</v>
      </c>
      <c r="J5229">
        <f>YEAR(shipments[[#This Row],[Shipdate]])</f>
        <v>2023</v>
      </c>
      <c r="K5229">
        <f>MONTH(shipments[[#This Row],[Shipdate]])</f>
        <v>4</v>
      </c>
      <c r="L5229" t="str">
        <f>TEXT(shipments[[#This Row],[Shipdate]],"mmmm")</f>
        <v>April</v>
      </c>
      <c r="M5229">
        <f>_xlfn.XLOOKUP(shipments[[#This Row],[PID]],products[PID],products[Cost_per_box],"NA",0)</f>
        <v>2.65</v>
      </c>
      <c r="N5229">
        <f>shipments[[#This Row],[Boxes]]*shipments[[#This Row],[Cost Per Box]]</f>
        <v>1340.8999999999999</v>
      </c>
      <c r="O5229">
        <f>shipments[[#This Row],[Sales Amount]]-shipments[[#This Row],[Total Cost]]</f>
        <v>7764.85</v>
      </c>
      <c r="P5229" s="9">
        <f>shipments[[#This Row],[Profit]]/shipments[[#This Row],[Sales Amount]]</f>
        <v>0.85274139966504681</v>
      </c>
    </row>
    <row r="5230" spans="1:16" x14ac:dyDescent="1">
      <c r="A5230" t="s">
        <v>5277</v>
      </c>
      <c r="B5230" t="s">
        <v>8055</v>
      </c>
      <c r="C5230" t="s">
        <v>8010</v>
      </c>
      <c r="D5230" t="s">
        <v>8033</v>
      </c>
      <c r="E5230" s="1">
        <v>45502</v>
      </c>
      <c r="F5230">
        <v>7652.25</v>
      </c>
      <c r="G5230">
        <v>638</v>
      </c>
      <c r="H5230" t="s">
        <v>17</v>
      </c>
      <c r="I5230" t="str">
        <f>_xlfn.XLOOKUP(shipments[[#This Row],[SPID]],people[SPID],people[Sales_person],"NA",0)</f>
        <v>Marney O'Breen</v>
      </c>
      <c r="J5230">
        <f>YEAR(shipments[[#This Row],[Shipdate]])</f>
        <v>2024</v>
      </c>
      <c r="K5230">
        <f>MONTH(shipments[[#This Row],[Shipdate]])</f>
        <v>7</v>
      </c>
      <c r="L5230" t="str">
        <f>TEXT(shipments[[#This Row],[Shipdate]],"mmmm")</f>
        <v>July</v>
      </c>
      <c r="M5230">
        <f>_xlfn.XLOOKUP(shipments[[#This Row],[PID]],products[PID],products[Cost_per_box],"NA",0)</f>
        <v>5.26</v>
      </c>
      <c r="N5230">
        <f>shipments[[#This Row],[Boxes]]*shipments[[#This Row],[Cost Per Box]]</f>
        <v>3355.8799999999997</v>
      </c>
      <c r="O5230">
        <f>shipments[[#This Row],[Sales Amount]]-shipments[[#This Row],[Total Cost]]</f>
        <v>4296.3700000000008</v>
      </c>
      <c r="P5230" s="9">
        <f>shipments[[#This Row],[Profit]]/shipments[[#This Row],[Sales Amount]]</f>
        <v>0.56145186056388652</v>
      </c>
    </row>
    <row r="5231" spans="1:16" x14ac:dyDescent="1">
      <c r="A5231" t="s">
        <v>5279</v>
      </c>
      <c r="B5231" t="s">
        <v>8055</v>
      </c>
      <c r="C5231" t="s">
        <v>8010</v>
      </c>
      <c r="D5231" t="s">
        <v>8035</v>
      </c>
      <c r="E5231" s="1">
        <v>45323</v>
      </c>
      <c r="F5231">
        <v>14028.75</v>
      </c>
      <c r="G5231">
        <v>936</v>
      </c>
      <c r="H5231" t="s">
        <v>6</v>
      </c>
      <c r="I5231" t="str">
        <f>_xlfn.XLOOKUP(shipments[[#This Row],[SPID]],people[SPID],people[Sales_person],"NA",0)</f>
        <v>Marney O'Breen</v>
      </c>
      <c r="J5231">
        <f>YEAR(shipments[[#This Row],[Shipdate]])</f>
        <v>2024</v>
      </c>
      <c r="K5231">
        <f>MONTH(shipments[[#This Row],[Shipdate]])</f>
        <v>2</v>
      </c>
      <c r="L5231" t="str">
        <f>TEXT(shipments[[#This Row],[Shipdate]],"mmmm")</f>
        <v>February</v>
      </c>
      <c r="M5231">
        <f>_xlfn.XLOOKUP(shipments[[#This Row],[PID]],products[PID],products[Cost_per_box],"NA",0)</f>
        <v>5.26</v>
      </c>
      <c r="N5231">
        <f>shipments[[#This Row],[Boxes]]*shipments[[#This Row],[Cost Per Box]]</f>
        <v>4923.3599999999997</v>
      </c>
      <c r="O5231">
        <f>shipments[[#This Row],[Sales Amount]]-shipments[[#This Row],[Total Cost]]</f>
        <v>9105.39</v>
      </c>
      <c r="P5231" s="9">
        <f>shipments[[#This Row],[Profit]]/shipments[[#This Row],[Sales Amount]]</f>
        <v>0.64905212510024057</v>
      </c>
    </row>
    <row r="5232" spans="1:16" x14ac:dyDescent="1">
      <c r="A5232" t="s">
        <v>5280</v>
      </c>
      <c r="B5232" t="s">
        <v>8055</v>
      </c>
      <c r="C5232" t="s">
        <v>8010</v>
      </c>
      <c r="D5232" t="s">
        <v>8036</v>
      </c>
      <c r="E5232" s="1">
        <v>45196</v>
      </c>
      <c r="F5232">
        <v>4061.25</v>
      </c>
      <c r="G5232">
        <v>291</v>
      </c>
      <c r="H5232" t="s">
        <v>6</v>
      </c>
      <c r="I5232" t="str">
        <f>_xlfn.XLOOKUP(shipments[[#This Row],[SPID]],people[SPID],people[Sales_person],"NA",0)</f>
        <v>Marney O'Breen</v>
      </c>
      <c r="J5232">
        <f>YEAR(shipments[[#This Row],[Shipdate]])</f>
        <v>2023</v>
      </c>
      <c r="K5232">
        <f>MONTH(shipments[[#This Row],[Shipdate]])</f>
        <v>9</v>
      </c>
      <c r="L5232" t="str">
        <f>TEXT(shipments[[#This Row],[Shipdate]],"mmmm")</f>
        <v>September</v>
      </c>
      <c r="M5232">
        <f>_xlfn.XLOOKUP(shipments[[#This Row],[PID]],products[PID],products[Cost_per_box],"NA",0)</f>
        <v>5.26</v>
      </c>
      <c r="N5232">
        <f>shipments[[#This Row],[Boxes]]*shipments[[#This Row],[Cost Per Box]]</f>
        <v>1530.6599999999999</v>
      </c>
      <c r="O5232">
        <f>shipments[[#This Row],[Sales Amount]]-shipments[[#This Row],[Total Cost]]</f>
        <v>2530.59</v>
      </c>
      <c r="P5232" s="9">
        <f>shipments[[#This Row],[Profit]]/shipments[[#This Row],[Sales Amount]]</f>
        <v>0.62310618651892891</v>
      </c>
    </row>
    <row r="5233" spans="1:16" x14ac:dyDescent="1">
      <c r="A5233" t="s">
        <v>5281</v>
      </c>
      <c r="B5233" t="s">
        <v>8055</v>
      </c>
      <c r="C5233" t="s">
        <v>8011</v>
      </c>
      <c r="D5233" t="s">
        <v>8035</v>
      </c>
      <c r="E5233" s="1">
        <v>45170</v>
      </c>
      <c r="F5233">
        <v>587.25</v>
      </c>
      <c r="G5233">
        <v>35</v>
      </c>
      <c r="H5233" t="s">
        <v>6</v>
      </c>
      <c r="I5233" t="str">
        <f>_xlfn.XLOOKUP(shipments[[#This Row],[SPID]],people[SPID],people[Sales_person],"NA",0)</f>
        <v>Marney O'Breen</v>
      </c>
      <c r="J5233">
        <f>YEAR(shipments[[#This Row],[Shipdate]])</f>
        <v>2023</v>
      </c>
      <c r="K5233">
        <f>MONTH(shipments[[#This Row],[Shipdate]])</f>
        <v>9</v>
      </c>
      <c r="L5233" t="str">
        <f>TEXT(shipments[[#This Row],[Shipdate]],"mmmm")</f>
        <v>September</v>
      </c>
      <c r="M5233">
        <f>_xlfn.XLOOKUP(shipments[[#This Row],[PID]],products[PID],products[Cost_per_box],"NA",0)</f>
        <v>7.48</v>
      </c>
      <c r="N5233">
        <f>shipments[[#This Row],[Boxes]]*shipments[[#This Row],[Cost Per Box]]</f>
        <v>261.8</v>
      </c>
      <c r="O5233">
        <f>shipments[[#This Row],[Sales Amount]]-shipments[[#This Row],[Total Cost]]</f>
        <v>325.45</v>
      </c>
      <c r="P5233" s="9">
        <f>shipments[[#This Row],[Profit]]/shipments[[#This Row],[Sales Amount]]</f>
        <v>0.55419327373350358</v>
      </c>
    </row>
    <row r="5234" spans="1:16" x14ac:dyDescent="1">
      <c r="A5234" t="s">
        <v>5282</v>
      </c>
      <c r="B5234" t="s">
        <v>8055</v>
      </c>
      <c r="C5234" t="s">
        <v>8012</v>
      </c>
      <c r="D5234" t="s">
        <v>8032</v>
      </c>
      <c r="E5234" s="1">
        <v>45051</v>
      </c>
      <c r="F5234">
        <v>2243.25</v>
      </c>
      <c r="G5234">
        <v>204</v>
      </c>
      <c r="H5234" t="s">
        <v>6</v>
      </c>
      <c r="I5234" t="str">
        <f>_xlfn.XLOOKUP(shipments[[#This Row],[SPID]],people[SPID],people[Sales_person],"NA",0)</f>
        <v>Marney O'Breen</v>
      </c>
      <c r="J5234">
        <f>YEAR(shipments[[#This Row],[Shipdate]])</f>
        <v>2023</v>
      </c>
      <c r="K5234">
        <f>MONTH(shipments[[#This Row],[Shipdate]])</f>
        <v>5</v>
      </c>
      <c r="L5234" t="str">
        <f>TEXT(shipments[[#This Row],[Shipdate]],"mmmm")</f>
        <v>May</v>
      </c>
      <c r="M5234">
        <f>_xlfn.XLOOKUP(shipments[[#This Row],[PID]],products[PID],products[Cost_per_box],"NA",0)</f>
        <v>5.15</v>
      </c>
      <c r="N5234">
        <f>shipments[[#This Row],[Boxes]]*shipments[[#This Row],[Cost Per Box]]</f>
        <v>1050.6000000000001</v>
      </c>
      <c r="O5234">
        <f>shipments[[#This Row],[Sales Amount]]-shipments[[#This Row],[Total Cost]]</f>
        <v>1192.6499999999999</v>
      </c>
      <c r="P5234" s="9">
        <f>shipments[[#This Row],[Profit]]/shipments[[#This Row],[Sales Amount]]</f>
        <v>0.53166165162153123</v>
      </c>
    </row>
    <row r="5235" spans="1:16" x14ac:dyDescent="1">
      <c r="A5235" t="s">
        <v>5283</v>
      </c>
      <c r="B5235" t="s">
        <v>8055</v>
      </c>
      <c r="C5235" t="s">
        <v>8012</v>
      </c>
      <c r="D5235" t="s">
        <v>8033</v>
      </c>
      <c r="E5235" s="1">
        <v>45467</v>
      </c>
      <c r="F5235">
        <v>11340</v>
      </c>
      <c r="G5235">
        <v>1031</v>
      </c>
      <c r="H5235" t="s">
        <v>6</v>
      </c>
      <c r="I5235" t="str">
        <f>_xlfn.XLOOKUP(shipments[[#This Row],[SPID]],people[SPID],people[Sales_person],"NA",0)</f>
        <v>Marney O'Breen</v>
      </c>
      <c r="J5235">
        <f>YEAR(shipments[[#This Row],[Shipdate]])</f>
        <v>2024</v>
      </c>
      <c r="K5235">
        <f>MONTH(shipments[[#This Row],[Shipdate]])</f>
        <v>6</v>
      </c>
      <c r="L5235" t="str">
        <f>TEXT(shipments[[#This Row],[Shipdate]],"mmmm")</f>
        <v>June</v>
      </c>
      <c r="M5235">
        <f>_xlfn.XLOOKUP(shipments[[#This Row],[PID]],products[PID],products[Cost_per_box],"NA",0)</f>
        <v>5.15</v>
      </c>
      <c r="N5235">
        <f>shipments[[#This Row],[Boxes]]*shipments[[#This Row],[Cost Per Box]]</f>
        <v>5309.6500000000005</v>
      </c>
      <c r="O5235">
        <f>shipments[[#This Row],[Sales Amount]]-shipments[[#This Row],[Total Cost]]</f>
        <v>6030.3499999999995</v>
      </c>
      <c r="P5235" s="9">
        <f>shipments[[#This Row],[Profit]]/shipments[[#This Row],[Sales Amount]]</f>
        <v>0.53177689594356259</v>
      </c>
    </row>
    <row r="5236" spans="1:16" x14ac:dyDescent="1">
      <c r="A5236" t="s">
        <v>5284</v>
      </c>
      <c r="B5236" t="s">
        <v>8055</v>
      </c>
      <c r="C5236" t="s">
        <v>8013</v>
      </c>
      <c r="D5236" t="s">
        <v>8035</v>
      </c>
      <c r="E5236" s="1">
        <v>44998</v>
      </c>
      <c r="F5236">
        <v>2259</v>
      </c>
      <c r="G5236">
        <v>283</v>
      </c>
      <c r="H5236" t="s">
        <v>6</v>
      </c>
      <c r="I5236" t="str">
        <f>_xlfn.XLOOKUP(shipments[[#This Row],[SPID]],people[SPID],people[Sales_person],"NA",0)</f>
        <v>Marney O'Breen</v>
      </c>
      <c r="J5236">
        <f>YEAR(shipments[[#This Row],[Shipdate]])</f>
        <v>2023</v>
      </c>
      <c r="K5236">
        <f>MONTH(shipments[[#This Row],[Shipdate]])</f>
        <v>3</v>
      </c>
      <c r="L5236" t="str">
        <f>TEXT(shipments[[#This Row],[Shipdate]],"mmmm")</f>
        <v>March</v>
      </c>
      <c r="M5236">
        <f>_xlfn.XLOOKUP(shipments[[#This Row],[PID]],products[PID],products[Cost_per_box],"NA",0)</f>
        <v>3.85</v>
      </c>
      <c r="N5236">
        <f>shipments[[#This Row],[Boxes]]*shipments[[#This Row],[Cost Per Box]]</f>
        <v>1089.55</v>
      </c>
      <c r="O5236">
        <f>shipments[[#This Row],[Sales Amount]]-shipments[[#This Row],[Total Cost]]</f>
        <v>1169.45</v>
      </c>
      <c r="P5236" s="9">
        <f>shipments[[#This Row],[Profit]]/shipments[[#This Row],[Sales Amount]]</f>
        <v>0.51768481629039398</v>
      </c>
    </row>
    <row r="5237" spans="1:16" x14ac:dyDescent="1">
      <c r="A5237" t="s">
        <v>5285</v>
      </c>
      <c r="B5237" t="s">
        <v>8055</v>
      </c>
      <c r="C5237" t="s">
        <v>8013</v>
      </c>
      <c r="D5237" t="s">
        <v>8036</v>
      </c>
      <c r="E5237" s="1">
        <v>45566</v>
      </c>
      <c r="F5237">
        <v>3795.75</v>
      </c>
      <c r="G5237">
        <v>422</v>
      </c>
      <c r="H5237" t="s">
        <v>25</v>
      </c>
      <c r="I5237" t="str">
        <f>_xlfn.XLOOKUP(shipments[[#This Row],[SPID]],people[SPID],people[Sales_person],"NA",0)</f>
        <v>Marney O'Breen</v>
      </c>
      <c r="J5237">
        <f>YEAR(shipments[[#This Row],[Shipdate]])</f>
        <v>2024</v>
      </c>
      <c r="K5237">
        <f>MONTH(shipments[[#This Row],[Shipdate]])</f>
        <v>10</v>
      </c>
      <c r="L5237" t="str">
        <f>TEXT(shipments[[#This Row],[Shipdate]],"mmmm")</f>
        <v>October</v>
      </c>
      <c r="M5237">
        <f>_xlfn.XLOOKUP(shipments[[#This Row],[PID]],products[PID],products[Cost_per_box],"NA",0)</f>
        <v>3.85</v>
      </c>
      <c r="N5237">
        <f>shipments[[#This Row],[Boxes]]*shipments[[#This Row],[Cost Per Box]]</f>
        <v>1624.7</v>
      </c>
      <c r="O5237">
        <f>shipments[[#This Row],[Sales Amount]]-shipments[[#This Row],[Total Cost]]</f>
        <v>2171.0500000000002</v>
      </c>
      <c r="P5237" s="9">
        <f>shipments[[#This Row],[Profit]]/shipments[[#This Row],[Sales Amount]]</f>
        <v>0.57196864914707246</v>
      </c>
    </row>
    <row r="5238" spans="1:16" x14ac:dyDescent="1">
      <c r="A5238" t="s">
        <v>5286</v>
      </c>
      <c r="B5238" t="s">
        <v>8055</v>
      </c>
      <c r="C5238" t="s">
        <v>8013</v>
      </c>
      <c r="D5238" t="s">
        <v>8035</v>
      </c>
      <c r="E5238" s="1">
        <v>45506</v>
      </c>
      <c r="F5238">
        <v>220.5</v>
      </c>
      <c r="G5238">
        <v>25</v>
      </c>
      <c r="H5238" t="s">
        <v>17</v>
      </c>
      <c r="I5238" t="str">
        <f>_xlfn.XLOOKUP(shipments[[#This Row],[SPID]],people[SPID],people[Sales_person],"NA",0)</f>
        <v>Marney O'Breen</v>
      </c>
      <c r="J5238">
        <f>YEAR(shipments[[#This Row],[Shipdate]])</f>
        <v>2024</v>
      </c>
      <c r="K5238">
        <f>MONTH(shipments[[#This Row],[Shipdate]])</f>
        <v>8</v>
      </c>
      <c r="L5238" t="str">
        <f>TEXT(shipments[[#This Row],[Shipdate]],"mmmm")</f>
        <v>August</v>
      </c>
      <c r="M5238">
        <f>_xlfn.XLOOKUP(shipments[[#This Row],[PID]],products[PID],products[Cost_per_box],"NA",0)</f>
        <v>3.85</v>
      </c>
      <c r="N5238">
        <f>shipments[[#This Row],[Boxes]]*shipments[[#This Row],[Cost Per Box]]</f>
        <v>96.25</v>
      </c>
      <c r="O5238">
        <f>shipments[[#This Row],[Sales Amount]]-shipments[[#This Row],[Total Cost]]</f>
        <v>124.25</v>
      </c>
      <c r="P5238" s="9">
        <f>shipments[[#This Row],[Profit]]/shipments[[#This Row],[Sales Amount]]</f>
        <v>0.56349206349206349</v>
      </c>
    </row>
    <row r="5239" spans="1:16" x14ac:dyDescent="1">
      <c r="A5239" t="s">
        <v>5287</v>
      </c>
      <c r="B5239" t="s">
        <v>8055</v>
      </c>
      <c r="C5239" t="s">
        <v>8014</v>
      </c>
      <c r="D5239" t="s">
        <v>8032</v>
      </c>
      <c r="E5239" s="1">
        <v>44979</v>
      </c>
      <c r="F5239">
        <v>6196.5</v>
      </c>
      <c r="G5239">
        <v>1033</v>
      </c>
      <c r="H5239" t="s">
        <v>6</v>
      </c>
      <c r="I5239" t="str">
        <f>_xlfn.XLOOKUP(shipments[[#This Row],[SPID]],people[SPID],people[Sales_person],"NA",0)</f>
        <v>Marney O'Breen</v>
      </c>
      <c r="J5239">
        <f>YEAR(shipments[[#This Row],[Shipdate]])</f>
        <v>2023</v>
      </c>
      <c r="K5239">
        <f>MONTH(shipments[[#This Row],[Shipdate]])</f>
        <v>2</v>
      </c>
      <c r="L5239" t="str">
        <f>TEXT(shipments[[#This Row],[Shipdate]],"mmmm")</f>
        <v>February</v>
      </c>
      <c r="M5239">
        <f>_xlfn.XLOOKUP(shipments[[#This Row],[PID]],products[PID],products[Cost_per_box],"NA",0)</f>
        <v>5.72</v>
      </c>
      <c r="N5239">
        <f>shipments[[#This Row],[Boxes]]*shipments[[#This Row],[Cost Per Box]]</f>
        <v>5908.7599999999993</v>
      </c>
      <c r="O5239">
        <f>shipments[[#This Row],[Sales Amount]]-shipments[[#This Row],[Total Cost]]</f>
        <v>287.74000000000069</v>
      </c>
      <c r="P5239" s="9">
        <f>shipments[[#This Row],[Profit]]/shipments[[#This Row],[Sales Amount]]</f>
        <v>4.6435891228919661E-2</v>
      </c>
    </row>
    <row r="5240" spans="1:16" x14ac:dyDescent="1">
      <c r="A5240" t="s">
        <v>5288</v>
      </c>
      <c r="B5240" t="s">
        <v>8055</v>
      </c>
      <c r="C5240" t="s">
        <v>8014</v>
      </c>
      <c r="D5240" t="s">
        <v>8037</v>
      </c>
      <c r="E5240" s="1">
        <v>45084</v>
      </c>
      <c r="F5240">
        <v>3066.75</v>
      </c>
      <c r="G5240">
        <v>614</v>
      </c>
      <c r="H5240" t="s">
        <v>6</v>
      </c>
      <c r="I5240" t="str">
        <f>_xlfn.XLOOKUP(shipments[[#This Row],[SPID]],people[SPID],people[Sales_person],"NA",0)</f>
        <v>Marney O'Breen</v>
      </c>
      <c r="J5240">
        <f>YEAR(shipments[[#This Row],[Shipdate]])</f>
        <v>2023</v>
      </c>
      <c r="K5240">
        <f>MONTH(shipments[[#This Row],[Shipdate]])</f>
        <v>6</v>
      </c>
      <c r="L5240" t="str">
        <f>TEXT(shipments[[#This Row],[Shipdate]],"mmmm")</f>
        <v>June</v>
      </c>
      <c r="M5240">
        <f>_xlfn.XLOOKUP(shipments[[#This Row],[PID]],products[PID],products[Cost_per_box],"NA",0)</f>
        <v>5.72</v>
      </c>
      <c r="N5240">
        <f>shipments[[#This Row],[Boxes]]*shipments[[#This Row],[Cost Per Box]]</f>
        <v>3512.08</v>
      </c>
      <c r="O5240">
        <f>shipments[[#This Row],[Sales Amount]]-shipments[[#This Row],[Total Cost]]</f>
        <v>-445.32999999999993</v>
      </c>
      <c r="P5240" s="9">
        <f>shipments[[#This Row],[Profit]]/shipments[[#This Row],[Sales Amount]]</f>
        <v>-0.14521235835982715</v>
      </c>
    </row>
    <row r="5241" spans="1:16" x14ac:dyDescent="1">
      <c r="A5241" t="s">
        <v>5289</v>
      </c>
      <c r="B5241" t="s">
        <v>8055</v>
      </c>
      <c r="C5241" t="s">
        <v>8014</v>
      </c>
      <c r="D5241" t="s">
        <v>8032</v>
      </c>
      <c r="E5241" s="1">
        <v>45062</v>
      </c>
      <c r="F5241">
        <v>5811.75</v>
      </c>
      <c r="G5241">
        <v>831</v>
      </c>
      <c r="H5241" t="s">
        <v>6</v>
      </c>
      <c r="I5241" t="str">
        <f>_xlfn.XLOOKUP(shipments[[#This Row],[SPID]],people[SPID],people[Sales_person],"NA",0)</f>
        <v>Marney O'Breen</v>
      </c>
      <c r="J5241">
        <f>YEAR(shipments[[#This Row],[Shipdate]])</f>
        <v>2023</v>
      </c>
      <c r="K5241">
        <f>MONTH(shipments[[#This Row],[Shipdate]])</f>
        <v>5</v>
      </c>
      <c r="L5241" t="str">
        <f>TEXT(shipments[[#This Row],[Shipdate]],"mmmm")</f>
        <v>May</v>
      </c>
      <c r="M5241">
        <f>_xlfn.XLOOKUP(shipments[[#This Row],[PID]],products[PID],products[Cost_per_box],"NA",0)</f>
        <v>5.72</v>
      </c>
      <c r="N5241">
        <f>shipments[[#This Row],[Boxes]]*shipments[[#This Row],[Cost Per Box]]</f>
        <v>4753.32</v>
      </c>
      <c r="O5241">
        <f>shipments[[#This Row],[Sales Amount]]-shipments[[#This Row],[Total Cost]]</f>
        <v>1058.4300000000003</v>
      </c>
      <c r="P5241" s="9">
        <f>shipments[[#This Row],[Profit]]/shipments[[#This Row],[Sales Amount]]</f>
        <v>0.1821189830945929</v>
      </c>
    </row>
    <row r="5242" spans="1:16" x14ac:dyDescent="1">
      <c r="A5242" t="s">
        <v>5290</v>
      </c>
      <c r="B5242" t="s">
        <v>8055</v>
      </c>
      <c r="C5242" t="s">
        <v>8014</v>
      </c>
      <c r="D5242" t="s">
        <v>8036</v>
      </c>
      <c r="E5242" s="1">
        <v>45531</v>
      </c>
      <c r="F5242">
        <v>10813.5</v>
      </c>
      <c r="G5242">
        <v>1545</v>
      </c>
      <c r="H5242" t="s">
        <v>17</v>
      </c>
      <c r="I5242" t="str">
        <f>_xlfn.XLOOKUP(shipments[[#This Row],[SPID]],people[SPID],people[Sales_person],"NA",0)</f>
        <v>Marney O'Breen</v>
      </c>
      <c r="J5242">
        <f>YEAR(shipments[[#This Row],[Shipdate]])</f>
        <v>2024</v>
      </c>
      <c r="K5242">
        <f>MONTH(shipments[[#This Row],[Shipdate]])</f>
        <v>8</v>
      </c>
      <c r="L5242" t="str">
        <f>TEXT(shipments[[#This Row],[Shipdate]],"mmmm")</f>
        <v>August</v>
      </c>
      <c r="M5242">
        <f>_xlfn.XLOOKUP(shipments[[#This Row],[PID]],products[PID],products[Cost_per_box],"NA",0)</f>
        <v>5.72</v>
      </c>
      <c r="N5242">
        <f>shipments[[#This Row],[Boxes]]*shipments[[#This Row],[Cost Per Box]]</f>
        <v>8837.4</v>
      </c>
      <c r="O5242">
        <f>shipments[[#This Row],[Sales Amount]]-shipments[[#This Row],[Total Cost]]</f>
        <v>1976.1000000000004</v>
      </c>
      <c r="P5242" s="9">
        <f>shipments[[#This Row],[Profit]]/shipments[[#This Row],[Sales Amount]]</f>
        <v>0.18274379248162023</v>
      </c>
    </row>
    <row r="5243" spans="1:16" x14ac:dyDescent="1">
      <c r="A5243" t="s">
        <v>5291</v>
      </c>
      <c r="B5243" t="s">
        <v>8055</v>
      </c>
      <c r="C5243" t="s">
        <v>8015</v>
      </c>
      <c r="D5243" t="s">
        <v>8035</v>
      </c>
      <c r="E5243" s="1">
        <v>45358</v>
      </c>
      <c r="F5243">
        <v>5924.25</v>
      </c>
      <c r="G5243">
        <v>247</v>
      </c>
      <c r="H5243" t="s">
        <v>6</v>
      </c>
      <c r="I5243" t="str">
        <f>_xlfn.XLOOKUP(shipments[[#This Row],[SPID]],people[SPID],people[Sales_person],"NA",0)</f>
        <v>Marney O'Breen</v>
      </c>
      <c r="J5243">
        <f>YEAR(shipments[[#This Row],[Shipdate]])</f>
        <v>2024</v>
      </c>
      <c r="K5243">
        <f>MONTH(shipments[[#This Row],[Shipdate]])</f>
        <v>3</v>
      </c>
      <c r="L5243" t="str">
        <f>TEXT(shipments[[#This Row],[Shipdate]],"mmmm")</f>
        <v>March</v>
      </c>
      <c r="M5243">
        <f>_xlfn.XLOOKUP(shipments[[#This Row],[PID]],products[PID],products[Cost_per_box],"NA",0)</f>
        <v>6.31</v>
      </c>
      <c r="N5243">
        <f>shipments[[#This Row],[Boxes]]*shipments[[#This Row],[Cost Per Box]]</f>
        <v>1558.57</v>
      </c>
      <c r="O5243">
        <f>shipments[[#This Row],[Sales Amount]]-shipments[[#This Row],[Total Cost]]</f>
        <v>4365.68</v>
      </c>
      <c r="P5243" s="9">
        <f>shipments[[#This Row],[Profit]]/shipments[[#This Row],[Sales Amount]]</f>
        <v>0.73691690931341525</v>
      </c>
    </row>
    <row r="5244" spans="1:16" x14ac:dyDescent="1">
      <c r="A5244" t="s">
        <v>5292</v>
      </c>
      <c r="B5244" t="s">
        <v>8055</v>
      </c>
      <c r="C5244" t="s">
        <v>8015</v>
      </c>
      <c r="D5244" t="s">
        <v>8037</v>
      </c>
      <c r="E5244" s="1">
        <v>45268</v>
      </c>
      <c r="F5244">
        <v>2682</v>
      </c>
      <c r="G5244">
        <v>112</v>
      </c>
      <c r="H5244" t="s">
        <v>6</v>
      </c>
      <c r="I5244" t="str">
        <f>_xlfn.XLOOKUP(shipments[[#This Row],[SPID]],people[SPID],people[Sales_person],"NA",0)</f>
        <v>Marney O'Breen</v>
      </c>
      <c r="J5244">
        <f>YEAR(shipments[[#This Row],[Shipdate]])</f>
        <v>2023</v>
      </c>
      <c r="K5244">
        <f>MONTH(shipments[[#This Row],[Shipdate]])</f>
        <v>12</v>
      </c>
      <c r="L5244" t="str">
        <f>TEXT(shipments[[#This Row],[Shipdate]],"mmmm")</f>
        <v>December</v>
      </c>
      <c r="M5244">
        <f>_xlfn.XLOOKUP(shipments[[#This Row],[PID]],products[PID],products[Cost_per_box],"NA",0)</f>
        <v>6.31</v>
      </c>
      <c r="N5244">
        <f>shipments[[#This Row],[Boxes]]*shipments[[#This Row],[Cost Per Box]]</f>
        <v>706.71999999999991</v>
      </c>
      <c r="O5244">
        <f>shipments[[#This Row],[Sales Amount]]-shipments[[#This Row],[Total Cost]]</f>
        <v>1975.2800000000002</v>
      </c>
      <c r="P5244" s="9">
        <f>shipments[[#This Row],[Profit]]/shipments[[#This Row],[Sales Amount]]</f>
        <v>0.73649515287099188</v>
      </c>
    </row>
    <row r="5245" spans="1:16" x14ac:dyDescent="1">
      <c r="A5245" t="s">
        <v>5293</v>
      </c>
      <c r="B5245" t="s">
        <v>8055</v>
      </c>
      <c r="C5245" t="s">
        <v>8015</v>
      </c>
      <c r="D5245" t="s">
        <v>8033</v>
      </c>
      <c r="E5245" s="1">
        <v>44966</v>
      </c>
      <c r="F5245">
        <v>3314.25</v>
      </c>
      <c r="G5245">
        <v>123</v>
      </c>
      <c r="H5245" t="s">
        <v>6</v>
      </c>
      <c r="I5245" t="str">
        <f>_xlfn.XLOOKUP(shipments[[#This Row],[SPID]],people[SPID],people[Sales_person],"NA",0)</f>
        <v>Marney O'Breen</v>
      </c>
      <c r="J5245">
        <f>YEAR(shipments[[#This Row],[Shipdate]])</f>
        <v>2023</v>
      </c>
      <c r="K5245">
        <f>MONTH(shipments[[#This Row],[Shipdate]])</f>
        <v>2</v>
      </c>
      <c r="L5245" t="str">
        <f>TEXT(shipments[[#This Row],[Shipdate]],"mmmm")</f>
        <v>February</v>
      </c>
      <c r="M5245">
        <f>_xlfn.XLOOKUP(shipments[[#This Row],[PID]],products[PID],products[Cost_per_box],"NA",0)</f>
        <v>6.31</v>
      </c>
      <c r="N5245">
        <f>shipments[[#This Row],[Boxes]]*shipments[[#This Row],[Cost Per Box]]</f>
        <v>776.13</v>
      </c>
      <c r="O5245">
        <f>shipments[[#This Row],[Sales Amount]]-shipments[[#This Row],[Total Cost]]</f>
        <v>2538.12</v>
      </c>
      <c r="P5245" s="9">
        <f>shipments[[#This Row],[Profit]]/shipments[[#This Row],[Sales Amount]]</f>
        <v>0.7658203213396696</v>
      </c>
    </row>
    <row r="5246" spans="1:16" x14ac:dyDescent="1">
      <c r="A5246" t="s">
        <v>5294</v>
      </c>
      <c r="B5246" t="s">
        <v>8055</v>
      </c>
      <c r="C5246" t="s">
        <v>8015</v>
      </c>
      <c r="D5246" t="s">
        <v>8036</v>
      </c>
      <c r="E5246" s="1">
        <v>45310</v>
      </c>
      <c r="F5246">
        <v>3858.75</v>
      </c>
      <c r="G5246">
        <v>149</v>
      </c>
      <c r="H5246" t="s">
        <v>6</v>
      </c>
      <c r="I5246" t="str">
        <f>_xlfn.XLOOKUP(shipments[[#This Row],[SPID]],people[SPID],people[Sales_person],"NA",0)</f>
        <v>Marney O'Breen</v>
      </c>
      <c r="J5246">
        <f>YEAR(shipments[[#This Row],[Shipdate]])</f>
        <v>2024</v>
      </c>
      <c r="K5246">
        <f>MONTH(shipments[[#This Row],[Shipdate]])</f>
        <v>1</v>
      </c>
      <c r="L5246" t="str">
        <f>TEXT(shipments[[#This Row],[Shipdate]],"mmmm")</f>
        <v>January</v>
      </c>
      <c r="M5246">
        <f>_xlfn.XLOOKUP(shipments[[#This Row],[PID]],products[PID],products[Cost_per_box],"NA",0)</f>
        <v>6.31</v>
      </c>
      <c r="N5246">
        <f>shipments[[#This Row],[Boxes]]*shipments[[#This Row],[Cost Per Box]]</f>
        <v>940.18999999999994</v>
      </c>
      <c r="O5246">
        <f>shipments[[#This Row],[Sales Amount]]-shipments[[#This Row],[Total Cost]]</f>
        <v>2918.56</v>
      </c>
      <c r="P5246" s="9">
        <f>shipments[[#This Row],[Profit]]/shipments[[#This Row],[Sales Amount]]</f>
        <v>0.75634855847100746</v>
      </c>
    </row>
    <row r="5247" spans="1:16" x14ac:dyDescent="1">
      <c r="A5247" t="s">
        <v>5295</v>
      </c>
      <c r="B5247" t="s">
        <v>8055</v>
      </c>
      <c r="C5247" t="s">
        <v>8016</v>
      </c>
      <c r="D5247" t="s">
        <v>8033</v>
      </c>
      <c r="E5247" s="1">
        <v>45034</v>
      </c>
      <c r="F5247">
        <v>6786</v>
      </c>
      <c r="G5247">
        <v>261</v>
      </c>
      <c r="H5247" t="s">
        <v>6</v>
      </c>
      <c r="I5247" t="str">
        <f>_xlfn.XLOOKUP(shipments[[#This Row],[SPID]],people[SPID],people[Sales_person],"NA",0)</f>
        <v>Marney O'Breen</v>
      </c>
      <c r="J5247">
        <f>YEAR(shipments[[#This Row],[Shipdate]])</f>
        <v>2023</v>
      </c>
      <c r="K5247">
        <f>MONTH(shipments[[#This Row],[Shipdate]])</f>
        <v>4</v>
      </c>
      <c r="L5247" t="str">
        <f>TEXT(shipments[[#This Row],[Shipdate]],"mmmm")</f>
        <v>April</v>
      </c>
      <c r="M5247">
        <f>_xlfn.XLOOKUP(shipments[[#This Row],[PID]],products[PID],products[Cost_per_box],"NA",0)</f>
        <v>9.94</v>
      </c>
      <c r="N5247">
        <f>shipments[[#This Row],[Boxes]]*shipments[[#This Row],[Cost Per Box]]</f>
        <v>2594.3399999999997</v>
      </c>
      <c r="O5247">
        <f>shipments[[#This Row],[Sales Amount]]-shipments[[#This Row],[Total Cost]]</f>
        <v>4191.66</v>
      </c>
      <c r="P5247" s="9">
        <f>shipments[[#This Row],[Profit]]/shipments[[#This Row],[Sales Amount]]</f>
        <v>0.61769230769230765</v>
      </c>
    </row>
    <row r="5248" spans="1:16" x14ac:dyDescent="1">
      <c r="A5248" t="s">
        <v>5296</v>
      </c>
      <c r="B5248" t="s">
        <v>8055</v>
      </c>
      <c r="C5248" t="s">
        <v>8016</v>
      </c>
      <c r="D5248" t="s">
        <v>8033</v>
      </c>
      <c r="E5248" s="1">
        <v>45463</v>
      </c>
      <c r="F5248">
        <v>5157</v>
      </c>
      <c r="G5248">
        <v>199</v>
      </c>
      <c r="H5248" t="s">
        <v>39</v>
      </c>
      <c r="I5248" t="str">
        <f>_xlfn.XLOOKUP(shipments[[#This Row],[SPID]],people[SPID],people[Sales_person],"NA",0)</f>
        <v>Marney O'Breen</v>
      </c>
      <c r="J5248">
        <f>YEAR(shipments[[#This Row],[Shipdate]])</f>
        <v>2024</v>
      </c>
      <c r="K5248">
        <f>MONTH(shipments[[#This Row],[Shipdate]])</f>
        <v>6</v>
      </c>
      <c r="L5248" t="str">
        <f>TEXT(shipments[[#This Row],[Shipdate]],"mmmm")</f>
        <v>June</v>
      </c>
      <c r="M5248">
        <f>_xlfn.XLOOKUP(shipments[[#This Row],[PID]],products[PID],products[Cost_per_box],"NA",0)</f>
        <v>9.94</v>
      </c>
      <c r="N5248">
        <f>shipments[[#This Row],[Boxes]]*shipments[[#This Row],[Cost Per Box]]</f>
        <v>1978.06</v>
      </c>
      <c r="O5248">
        <f>shipments[[#This Row],[Sales Amount]]-shipments[[#This Row],[Total Cost]]</f>
        <v>3178.94</v>
      </c>
      <c r="P5248" s="9">
        <f>shipments[[#This Row],[Profit]]/shipments[[#This Row],[Sales Amount]]</f>
        <v>0.61643203412836922</v>
      </c>
    </row>
    <row r="5249" spans="1:16" x14ac:dyDescent="1">
      <c r="A5249" t="s">
        <v>5297</v>
      </c>
      <c r="B5249" t="s">
        <v>8055</v>
      </c>
      <c r="C5249" t="s">
        <v>8016</v>
      </c>
      <c r="D5249" t="s">
        <v>8037</v>
      </c>
      <c r="E5249" s="1">
        <v>45251</v>
      </c>
      <c r="F5249">
        <v>5472</v>
      </c>
      <c r="G5249">
        <v>196</v>
      </c>
      <c r="H5249" t="s">
        <v>6</v>
      </c>
      <c r="I5249" t="str">
        <f>_xlfn.XLOOKUP(shipments[[#This Row],[SPID]],people[SPID],people[Sales_person],"NA",0)</f>
        <v>Marney O'Breen</v>
      </c>
      <c r="J5249">
        <f>YEAR(shipments[[#This Row],[Shipdate]])</f>
        <v>2023</v>
      </c>
      <c r="K5249">
        <f>MONTH(shipments[[#This Row],[Shipdate]])</f>
        <v>11</v>
      </c>
      <c r="L5249" t="str">
        <f>TEXT(shipments[[#This Row],[Shipdate]],"mmmm")</f>
        <v>November</v>
      </c>
      <c r="M5249">
        <f>_xlfn.XLOOKUP(shipments[[#This Row],[PID]],products[PID],products[Cost_per_box],"NA",0)</f>
        <v>9.94</v>
      </c>
      <c r="N5249">
        <f>shipments[[#This Row],[Boxes]]*shipments[[#This Row],[Cost Per Box]]</f>
        <v>1948.24</v>
      </c>
      <c r="O5249">
        <f>shipments[[#This Row],[Sales Amount]]-shipments[[#This Row],[Total Cost]]</f>
        <v>3523.76</v>
      </c>
      <c r="P5249" s="9">
        <f>shipments[[#This Row],[Profit]]/shipments[[#This Row],[Sales Amount]]</f>
        <v>0.64396198830409357</v>
      </c>
    </row>
    <row r="5250" spans="1:16" x14ac:dyDescent="1">
      <c r="A5250" t="s">
        <v>5298</v>
      </c>
      <c r="B5250" t="s">
        <v>8055</v>
      </c>
      <c r="C5250" t="s">
        <v>8016</v>
      </c>
      <c r="D5250" t="s">
        <v>8033</v>
      </c>
      <c r="E5250" s="1">
        <v>45218</v>
      </c>
      <c r="F5250">
        <v>5681.25</v>
      </c>
      <c r="G5250">
        <v>228</v>
      </c>
      <c r="H5250" t="s">
        <v>6</v>
      </c>
      <c r="I5250" t="str">
        <f>_xlfn.XLOOKUP(shipments[[#This Row],[SPID]],people[SPID],people[Sales_person],"NA",0)</f>
        <v>Marney O'Breen</v>
      </c>
      <c r="J5250">
        <f>YEAR(shipments[[#This Row],[Shipdate]])</f>
        <v>2023</v>
      </c>
      <c r="K5250">
        <f>MONTH(shipments[[#This Row],[Shipdate]])</f>
        <v>10</v>
      </c>
      <c r="L5250" t="str">
        <f>TEXT(shipments[[#This Row],[Shipdate]],"mmmm")</f>
        <v>October</v>
      </c>
      <c r="M5250">
        <f>_xlfn.XLOOKUP(shipments[[#This Row],[PID]],products[PID],products[Cost_per_box],"NA",0)</f>
        <v>9.94</v>
      </c>
      <c r="N5250">
        <f>shipments[[#This Row],[Boxes]]*shipments[[#This Row],[Cost Per Box]]</f>
        <v>2266.3199999999997</v>
      </c>
      <c r="O5250">
        <f>shipments[[#This Row],[Sales Amount]]-shipments[[#This Row],[Total Cost]]</f>
        <v>3414.9300000000003</v>
      </c>
      <c r="P5250" s="9">
        <f>shipments[[#This Row],[Profit]]/shipments[[#This Row],[Sales Amount]]</f>
        <v>0.60108778877887792</v>
      </c>
    </row>
    <row r="5251" spans="1:16" x14ac:dyDescent="1">
      <c r="A5251" t="s">
        <v>5299</v>
      </c>
      <c r="B5251" t="s">
        <v>8055</v>
      </c>
      <c r="C5251" t="s">
        <v>8017</v>
      </c>
      <c r="D5251" t="s">
        <v>8036</v>
      </c>
      <c r="E5251" s="1">
        <v>45299</v>
      </c>
      <c r="F5251">
        <v>8160.75</v>
      </c>
      <c r="G5251">
        <v>454</v>
      </c>
      <c r="H5251" t="s">
        <v>6</v>
      </c>
      <c r="I5251" t="str">
        <f>_xlfn.XLOOKUP(shipments[[#This Row],[SPID]],people[SPID],people[Sales_person],"NA",0)</f>
        <v>Marney O'Breen</v>
      </c>
      <c r="J5251">
        <f>YEAR(shipments[[#This Row],[Shipdate]])</f>
        <v>2024</v>
      </c>
      <c r="K5251">
        <f>MONTH(shipments[[#This Row],[Shipdate]])</f>
        <v>1</v>
      </c>
      <c r="L5251" t="str">
        <f>TEXT(shipments[[#This Row],[Shipdate]],"mmmm")</f>
        <v>January</v>
      </c>
      <c r="M5251">
        <f>_xlfn.XLOOKUP(shipments[[#This Row],[PID]],products[PID],products[Cost_per_box],"NA",0)</f>
        <v>7.73</v>
      </c>
      <c r="N5251">
        <f>shipments[[#This Row],[Boxes]]*shipments[[#This Row],[Cost Per Box]]</f>
        <v>3509.42</v>
      </c>
      <c r="O5251">
        <f>shipments[[#This Row],[Sales Amount]]-shipments[[#This Row],[Total Cost]]</f>
        <v>4651.33</v>
      </c>
      <c r="P5251" s="9">
        <f>shipments[[#This Row],[Profit]]/shipments[[#This Row],[Sales Amount]]</f>
        <v>0.5699635450173085</v>
      </c>
    </row>
    <row r="5252" spans="1:16" x14ac:dyDescent="1">
      <c r="A5252" t="s">
        <v>5300</v>
      </c>
      <c r="B5252" t="s">
        <v>8055</v>
      </c>
      <c r="C5252" t="s">
        <v>8017</v>
      </c>
      <c r="D5252" t="s">
        <v>8033</v>
      </c>
      <c r="E5252" s="1">
        <v>45210</v>
      </c>
      <c r="F5252">
        <v>7933.5</v>
      </c>
      <c r="G5252">
        <v>397</v>
      </c>
      <c r="H5252" t="s">
        <v>6</v>
      </c>
      <c r="I5252" t="str">
        <f>_xlfn.XLOOKUP(shipments[[#This Row],[SPID]],people[SPID],people[Sales_person],"NA",0)</f>
        <v>Marney O'Breen</v>
      </c>
      <c r="J5252">
        <f>YEAR(shipments[[#This Row],[Shipdate]])</f>
        <v>2023</v>
      </c>
      <c r="K5252">
        <f>MONTH(shipments[[#This Row],[Shipdate]])</f>
        <v>10</v>
      </c>
      <c r="L5252" t="str">
        <f>TEXT(shipments[[#This Row],[Shipdate]],"mmmm")</f>
        <v>October</v>
      </c>
      <c r="M5252">
        <f>_xlfn.XLOOKUP(shipments[[#This Row],[PID]],products[PID],products[Cost_per_box],"NA",0)</f>
        <v>7.73</v>
      </c>
      <c r="N5252">
        <f>shipments[[#This Row],[Boxes]]*shipments[[#This Row],[Cost Per Box]]</f>
        <v>3068.81</v>
      </c>
      <c r="O5252">
        <f>shipments[[#This Row],[Sales Amount]]-shipments[[#This Row],[Total Cost]]</f>
        <v>4864.6900000000005</v>
      </c>
      <c r="P5252" s="9">
        <f>shipments[[#This Row],[Profit]]/shipments[[#This Row],[Sales Amount]]</f>
        <v>0.61318333648452772</v>
      </c>
    </row>
    <row r="5253" spans="1:16" x14ac:dyDescent="1">
      <c r="A5253" t="s">
        <v>5301</v>
      </c>
      <c r="B5253" t="s">
        <v>8055</v>
      </c>
      <c r="C5253" t="s">
        <v>8019</v>
      </c>
      <c r="D5253" t="s">
        <v>8033</v>
      </c>
      <c r="E5253" s="1">
        <v>45062</v>
      </c>
      <c r="F5253">
        <v>7121.25</v>
      </c>
      <c r="G5253">
        <v>446</v>
      </c>
      <c r="H5253" t="s">
        <v>6</v>
      </c>
      <c r="I5253" t="str">
        <f>_xlfn.XLOOKUP(shipments[[#This Row],[SPID]],people[SPID],people[Sales_person],"NA",0)</f>
        <v>Marney O'Breen</v>
      </c>
      <c r="J5253">
        <f>YEAR(shipments[[#This Row],[Shipdate]])</f>
        <v>2023</v>
      </c>
      <c r="K5253">
        <f>MONTH(shipments[[#This Row],[Shipdate]])</f>
        <v>5</v>
      </c>
      <c r="L5253" t="str">
        <f>TEXT(shipments[[#This Row],[Shipdate]],"mmmm")</f>
        <v>May</v>
      </c>
      <c r="M5253">
        <f>_xlfn.XLOOKUP(shipments[[#This Row],[PID]],products[PID],products[Cost_per_box],"NA",0)</f>
        <v>8.2200000000000006</v>
      </c>
      <c r="N5253">
        <f>shipments[[#This Row],[Boxes]]*shipments[[#This Row],[Cost Per Box]]</f>
        <v>3666.1200000000003</v>
      </c>
      <c r="O5253">
        <f>shipments[[#This Row],[Sales Amount]]-shipments[[#This Row],[Total Cost]]</f>
        <v>3455.1299999999997</v>
      </c>
      <c r="P5253" s="9">
        <f>shipments[[#This Row],[Profit]]/shipments[[#This Row],[Sales Amount]]</f>
        <v>0.48518588730911</v>
      </c>
    </row>
    <row r="5254" spans="1:16" x14ac:dyDescent="1">
      <c r="A5254" t="s">
        <v>5302</v>
      </c>
      <c r="B5254" t="s">
        <v>8055</v>
      </c>
      <c r="C5254" t="s">
        <v>8019</v>
      </c>
      <c r="D5254" t="s">
        <v>8033</v>
      </c>
      <c r="E5254" s="1">
        <v>45132</v>
      </c>
      <c r="F5254">
        <v>513</v>
      </c>
      <c r="G5254">
        <v>37</v>
      </c>
      <c r="H5254" t="s">
        <v>6</v>
      </c>
      <c r="I5254" t="str">
        <f>_xlfn.XLOOKUP(shipments[[#This Row],[SPID]],people[SPID],people[Sales_person],"NA",0)</f>
        <v>Marney O'Breen</v>
      </c>
      <c r="J5254">
        <f>YEAR(shipments[[#This Row],[Shipdate]])</f>
        <v>2023</v>
      </c>
      <c r="K5254">
        <f>MONTH(shipments[[#This Row],[Shipdate]])</f>
        <v>7</v>
      </c>
      <c r="L5254" t="str">
        <f>TEXT(shipments[[#This Row],[Shipdate]],"mmmm")</f>
        <v>July</v>
      </c>
      <c r="M5254">
        <f>_xlfn.XLOOKUP(shipments[[#This Row],[PID]],products[PID],products[Cost_per_box],"NA",0)</f>
        <v>8.2200000000000006</v>
      </c>
      <c r="N5254">
        <f>shipments[[#This Row],[Boxes]]*shipments[[#This Row],[Cost Per Box]]</f>
        <v>304.14000000000004</v>
      </c>
      <c r="O5254">
        <f>shipments[[#This Row],[Sales Amount]]-shipments[[#This Row],[Total Cost]]</f>
        <v>208.85999999999996</v>
      </c>
      <c r="P5254" s="9">
        <f>shipments[[#This Row],[Profit]]/shipments[[#This Row],[Sales Amount]]</f>
        <v>0.40713450292397652</v>
      </c>
    </row>
    <row r="5255" spans="1:16" x14ac:dyDescent="1">
      <c r="A5255" t="s">
        <v>5303</v>
      </c>
      <c r="B5255" t="s">
        <v>8055</v>
      </c>
      <c r="C5255" t="s">
        <v>8019</v>
      </c>
      <c r="D5255" t="s">
        <v>8032</v>
      </c>
      <c r="E5255" s="1">
        <v>45238</v>
      </c>
      <c r="F5255">
        <v>6711.75</v>
      </c>
      <c r="G5255">
        <v>560</v>
      </c>
      <c r="H5255" t="s">
        <v>6</v>
      </c>
      <c r="I5255" t="str">
        <f>_xlfn.XLOOKUP(shipments[[#This Row],[SPID]],people[SPID],people[Sales_person],"NA",0)</f>
        <v>Marney O'Breen</v>
      </c>
      <c r="J5255">
        <f>YEAR(shipments[[#This Row],[Shipdate]])</f>
        <v>2023</v>
      </c>
      <c r="K5255">
        <f>MONTH(shipments[[#This Row],[Shipdate]])</f>
        <v>11</v>
      </c>
      <c r="L5255" t="str">
        <f>TEXT(shipments[[#This Row],[Shipdate]],"mmmm")</f>
        <v>November</v>
      </c>
      <c r="M5255">
        <f>_xlfn.XLOOKUP(shipments[[#This Row],[PID]],products[PID],products[Cost_per_box],"NA",0)</f>
        <v>8.2200000000000006</v>
      </c>
      <c r="N5255">
        <f>shipments[[#This Row],[Boxes]]*shipments[[#This Row],[Cost Per Box]]</f>
        <v>4603.2000000000007</v>
      </c>
      <c r="O5255">
        <f>shipments[[#This Row],[Sales Amount]]-shipments[[#This Row],[Total Cost]]</f>
        <v>2108.5499999999993</v>
      </c>
      <c r="P5255" s="9">
        <f>shipments[[#This Row],[Profit]]/shipments[[#This Row],[Sales Amount]]</f>
        <v>0.31415800648117098</v>
      </c>
    </row>
    <row r="5256" spans="1:16" x14ac:dyDescent="1">
      <c r="A5256" t="s">
        <v>5304</v>
      </c>
      <c r="B5256" t="s">
        <v>8055</v>
      </c>
      <c r="C5256" t="s">
        <v>8019</v>
      </c>
      <c r="D5256" t="s">
        <v>8035</v>
      </c>
      <c r="E5256" s="1">
        <v>45537</v>
      </c>
      <c r="F5256">
        <v>504</v>
      </c>
      <c r="G5256">
        <v>36</v>
      </c>
      <c r="H5256" t="s">
        <v>25</v>
      </c>
      <c r="I5256" t="str">
        <f>_xlfn.XLOOKUP(shipments[[#This Row],[SPID]],people[SPID],people[Sales_person],"NA",0)</f>
        <v>Marney O'Breen</v>
      </c>
      <c r="J5256">
        <f>YEAR(shipments[[#This Row],[Shipdate]])</f>
        <v>2024</v>
      </c>
      <c r="K5256">
        <f>MONTH(shipments[[#This Row],[Shipdate]])</f>
        <v>9</v>
      </c>
      <c r="L5256" t="str">
        <f>TEXT(shipments[[#This Row],[Shipdate]],"mmmm")</f>
        <v>September</v>
      </c>
      <c r="M5256">
        <f>_xlfn.XLOOKUP(shipments[[#This Row],[PID]],products[PID],products[Cost_per_box],"NA",0)</f>
        <v>8.2200000000000006</v>
      </c>
      <c r="N5256">
        <f>shipments[[#This Row],[Boxes]]*shipments[[#This Row],[Cost Per Box]]</f>
        <v>295.92</v>
      </c>
      <c r="O5256">
        <f>shipments[[#This Row],[Sales Amount]]-shipments[[#This Row],[Total Cost]]</f>
        <v>208.07999999999998</v>
      </c>
      <c r="P5256" s="9">
        <f>shipments[[#This Row],[Profit]]/shipments[[#This Row],[Sales Amount]]</f>
        <v>0.41285714285714281</v>
      </c>
    </row>
    <row r="5257" spans="1:16" x14ac:dyDescent="1">
      <c r="A5257" t="s">
        <v>5305</v>
      </c>
      <c r="B5257" t="s">
        <v>8055</v>
      </c>
      <c r="C5257" t="s">
        <v>8019</v>
      </c>
      <c r="D5257" t="s">
        <v>8035</v>
      </c>
      <c r="E5257" s="1">
        <v>45322</v>
      </c>
      <c r="F5257">
        <v>3456</v>
      </c>
      <c r="G5257">
        <v>288</v>
      </c>
      <c r="H5257" t="s">
        <v>6</v>
      </c>
      <c r="I5257" t="str">
        <f>_xlfn.XLOOKUP(shipments[[#This Row],[SPID]],people[SPID],people[Sales_person],"NA",0)</f>
        <v>Marney O'Breen</v>
      </c>
      <c r="J5257">
        <f>YEAR(shipments[[#This Row],[Shipdate]])</f>
        <v>2024</v>
      </c>
      <c r="K5257">
        <f>MONTH(shipments[[#This Row],[Shipdate]])</f>
        <v>1</v>
      </c>
      <c r="L5257" t="str">
        <f>TEXT(shipments[[#This Row],[Shipdate]],"mmmm")</f>
        <v>January</v>
      </c>
      <c r="M5257">
        <f>_xlfn.XLOOKUP(shipments[[#This Row],[PID]],products[PID],products[Cost_per_box],"NA",0)</f>
        <v>8.2200000000000006</v>
      </c>
      <c r="N5257">
        <f>shipments[[#This Row],[Boxes]]*shipments[[#This Row],[Cost Per Box]]</f>
        <v>2367.36</v>
      </c>
      <c r="O5257">
        <f>shipments[[#This Row],[Sales Amount]]-shipments[[#This Row],[Total Cost]]</f>
        <v>1088.6399999999999</v>
      </c>
      <c r="P5257" s="9">
        <f>shipments[[#This Row],[Profit]]/shipments[[#This Row],[Sales Amount]]</f>
        <v>0.31499999999999995</v>
      </c>
    </row>
    <row r="5258" spans="1:16" x14ac:dyDescent="1">
      <c r="A5258" t="s">
        <v>5306</v>
      </c>
      <c r="B5258" t="s">
        <v>8055</v>
      </c>
      <c r="C5258" t="s">
        <v>8019</v>
      </c>
      <c r="D5258" t="s">
        <v>8037</v>
      </c>
      <c r="E5258" s="1">
        <v>45259</v>
      </c>
      <c r="F5258">
        <v>10635.75</v>
      </c>
      <c r="G5258">
        <v>887</v>
      </c>
      <c r="H5258" t="s">
        <v>6</v>
      </c>
      <c r="I5258" t="str">
        <f>_xlfn.XLOOKUP(shipments[[#This Row],[SPID]],people[SPID],people[Sales_person],"NA",0)</f>
        <v>Marney O'Breen</v>
      </c>
      <c r="J5258">
        <f>YEAR(shipments[[#This Row],[Shipdate]])</f>
        <v>2023</v>
      </c>
      <c r="K5258">
        <f>MONTH(shipments[[#This Row],[Shipdate]])</f>
        <v>11</v>
      </c>
      <c r="L5258" t="str">
        <f>TEXT(shipments[[#This Row],[Shipdate]],"mmmm")</f>
        <v>November</v>
      </c>
      <c r="M5258">
        <f>_xlfn.XLOOKUP(shipments[[#This Row],[PID]],products[PID],products[Cost_per_box],"NA",0)</f>
        <v>8.2200000000000006</v>
      </c>
      <c r="N5258">
        <f>shipments[[#This Row],[Boxes]]*shipments[[#This Row],[Cost Per Box]]</f>
        <v>7291.14</v>
      </c>
      <c r="O5258">
        <f>shipments[[#This Row],[Sales Amount]]-shipments[[#This Row],[Total Cost]]</f>
        <v>3344.6099999999997</v>
      </c>
      <c r="P5258" s="9">
        <f>shipments[[#This Row],[Profit]]/shipments[[#This Row],[Sales Amount]]</f>
        <v>0.31446865524293066</v>
      </c>
    </row>
    <row r="5259" spans="1:16" x14ac:dyDescent="1">
      <c r="A5259" t="s">
        <v>5307</v>
      </c>
      <c r="B5259" t="s">
        <v>8055</v>
      </c>
      <c r="C5259" t="s">
        <v>8019</v>
      </c>
      <c r="D5259" t="s">
        <v>8035</v>
      </c>
      <c r="E5259" s="1">
        <v>45237</v>
      </c>
      <c r="F5259">
        <v>2450.25</v>
      </c>
      <c r="G5259">
        <v>176</v>
      </c>
      <c r="H5259" t="s">
        <v>6</v>
      </c>
      <c r="I5259" t="str">
        <f>_xlfn.XLOOKUP(shipments[[#This Row],[SPID]],people[SPID],people[Sales_person],"NA",0)</f>
        <v>Marney O'Breen</v>
      </c>
      <c r="J5259">
        <f>YEAR(shipments[[#This Row],[Shipdate]])</f>
        <v>2023</v>
      </c>
      <c r="K5259">
        <f>MONTH(shipments[[#This Row],[Shipdate]])</f>
        <v>11</v>
      </c>
      <c r="L5259" t="str">
        <f>TEXT(shipments[[#This Row],[Shipdate]],"mmmm")</f>
        <v>November</v>
      </c>
      <c r="M5259">
        <f>_xlfn.XLOOKUP(shipments[[#This Row],[PID]],products[PID],products[Cost_per_box],"NA",0)</f>
        <v>8.2200000000000006</v>
      </c>
      <c r="N5259">
        <f>shipments[[#This Row],[Boxes]]*shipments[[#This Row],[Cost Per Box]]</f>
        <v>1446.72</v>
      </c>
      <c r="O5259">
        <f>shipments[[#This Row],[Sales Amount]]-shipments[[#This Row],[Total Cost]]</f>
        <v>1003.53</v>
      </c>
      <c r="P5259" s="9">
        <f>shipments[[#This Row],[Profit]]/shipments[[#This Row],[Sales Amount]]</f>
        <v>0.40956228956228957</v>
      </c>
    </row>
    <row r="5260" spans="1:16" x14ac:dyDescent="1">
      <c r="A5260" t="s">
        <v>5308</v>
      </c>
      <c r="B5260" t="s">
        <v>8055</v>
      </c>
      <c r="C5260" t="s">
        <v>8019</v>
      </c>
      <c r="D5260" t="s">
        <v>8036</v>
      </c>
      <c r="E5260" s="1">
        <v>44991</v>
      </c>
      <c r="F5260">
        <v>6070.5</v>
      </c>
      <c r="G5260">
        <v>506</v>
      </c>
      <c r="H5260" t="s">
        <v>6</v>
      </c>
      <c r="I5260" t="str">
        <f>_xlfn.XLOOKUP(shipments[[#This Row],[SPID]],people[SPID],people[Sales_person],"NA",0)</f>
        <v>Marney O'Breen</v>
      </c>
      <c r="J5260">
        <f>YEAR(shipments[[#This Row],[Shipdate]])</f>
        <v>2023</v>
      </c>
      <c r="K5260">
        <f>MONTH(shipments[[#This Row],[Shipdate]])</f>
        <v>3</v>
      </c>
      <c r="L5260" t="str">
        <f>TEXT(shipments[[#This Row],[Shipdate]],"mmmm")</f>
        <v>March</v>
      </c>
      <c r="M5260">
        <f>_xlfn.XLOOKUP(shipments[[#This Row],[PID]],products[PID],products[Cost_per_box],"NA",0)</f>
        <v>8.2200000000000006</v>
      </c>
      <c r="N5260">
        <f>shipments[[#This Row],[Boxes]]*shipments[[#This Row],[Cost Per Box]]</f>
        <v>4159.3200000000006</v>
      </c>
      <c r="O5260">
        <f>shipments[[#This Row],[Sales Amount]]-shipments[[#This Row],[Total Cost]]</f>
        <v>1911.1799999999994</v>
      </c>
      <c r="P5260" s="9">
        <f>shipments[[#This Row],[Profit]]/shipments[[#This Row],[Sales Amount]]</f>
        <v>0.31483073881887808</v>
      </c>
    </row>
    <row r="5261" spans="1:16" x14ac:dyDescent="1">
      <c r="A5261" t="s">
        <v>5309</v>
      </c>
      <c r="B5261" t="s">
        <v>8055</v>
      </c>
      <c r="C5261" t="s">
        <v>8020</v>
      </c>
      <c r="D5261" t="s">
        <v>8032</v>
      </c>
      <c r="E5261" s="1">
        <v>45303</v>
      </c>
      <c r="F5261">
        <v>9659.25</v>
      </c>
      <c r="G5261">
        <v>537</v>
      </c>
      <c r="H5261" t="s">
        <v>6</v>
      </c>
      <c r="I5261" t="str">
        <f>_xlfn.XLOOKUP(shipments[[#This Row],[SPID]],people[SPID],people[Sales_person],"NA",0)</f>
        <v>Marney O'Breen</v>
      </c>
      <c r="J5261">
        <f>YEAR(shipments[[#This Row],[Shipdate]])</f>
        <v>2024</v>
      </c>
      <c r="K5261">
        <f>MONTH(shipments[[#This Row],[Shipdate]])</f>
        <v>1</v>
      </c>
      <c r="L5261" t="str">
        <f>TEXT(shipments[[#This Row],[Shipdate]],"mmmm")</f>
        <v>January</v>
      </c>
      <c r="M5261">
        <f>_xlfn.XLOOKUP(shipments[[#This Row],[PID]],products[PID],products[Cost_per_box],"NA",0)</f>
        <v>10.23</v>
      </c>
      <c r="N5261">
        <f>shipments[[#This Row],[Boxes]]*shipments[[#This Row],[Cost Per Box]]</f>
        <v>5493.51</v>
      </c>
      <c r="O5261">
        <f>shipments[[#This Row],[Sales Amount]]-shipments[[#This Row],[Total Cost]]</f>
        <v>4165.74</v>
      </c>
      <c r="P5261" s="9">
        <f>shipments[[#This Row],[Profit]]/shipments[[#This Row],[Sales Amount]]</f>
        <v>0.43126950850221291</v>
      </c>
    </row>
    <row r="5262" spans="1:16" x14ac:dyDescent="1">
      <c r="A5262" t="s">
        <v>5310</v>
      </c>
      <c r="B5262" t="s">
        <v>8055</v>
      </c>
      <c r="C5262" t="s">
        <v>8020</v>
      </c>
      <c r="D5262" t="s">
        <v>8037</v>
      </c>
      <c r="E5262" s="1">
        <v>45278</v>
      </c>
      <c r="F5262">
        <v>6840</v>
      </c>
      <c r="G5262">
        <v>403</v>
      </c>
      <c r="H5262" t="s">
        <v>6</v>
      </c>
      <c r="I5262" t="str">
        <f>_xlfn.XLOOKUP(shipments[[#This Row],[SPID]],people[SPID],people[Sales_person],"NA",0)</f>
        <v>Marney O'Breen</v>
      </c>
      <c r="J5262">
        <f>YEAR(shipments[[#This Row],[Shipdate]])</f>
        <v>2023</v>
      </c>
      <c r="K5262">
        <f>MONTH(shipments[[#This Row],[Shipdate]])</f>
        <v>12</v>
      </c>
      <c r="L5262" t="str">
        <f>TEXT(shipments[[#This Row],[Shipdate]],"mmmm")</f>
        <v>December</v>
      </c>
      <c r="M5262">
        <f>_xlfn.XLOOKUP(shipments[[#This Row],[PID]],products[PID],products[Cost_per_box],"NA",0)</f>
        <v>10.23</v>
      </c>
      <c r="N5262">
        <f>shipments[[#This Row],[Boxes]]*shipments[[#This Row],[Cost Per Box]]</f>
        <v>4122.6900000000005</v>
      </c>
      <c r="O5262">
        <f>shipments[[#This Row],[Sales Amount]]-shipments[[#This Row],[Total Cost]]</f>
        <v>2717.3099999999995</v>
      </c>
      <c r="P5262" s="9">
        <f>shipments[[#This Row],[Profit]]/shipments[[#This Row],[Sales Amount]]</f>
        <v>0.39726754385964907</v>
      </c>
    </row>
    <row r="5263" spans="1:16" x14ac:dyDescent="1">
      <c r="A5263" t="s">
        <v>5311</v>
      </c>
      <c r="B5263" t="s">
        <v>8055</v>
      </c>
      <c r="C5263" t="s">
        <v>8021</v>
      </c>
      <c r="D5263" t="s">
        <v>8036</v>
      </c>
      <c r="E5263" s="1">
        <v>44999</v>
      </c>
      <c r="F5263">
        <v>1019.25</v>
      </c>
      <c r="G5263">
        <v>60</v>
      </c>
      <c r="H5263" t="s">
        <v>6</v>
      </c>
      <c r="I5263" t="str">
        <f>_xlfn.XLOOKUP(shipments[[#This Row],[SPID]],people[SPID],people[Sales_person],"NA",0)</f>
        <v>Marney O'Breen</v>
      </c>
      <c r="J5263">
        <f>YEAR(shipments[[#This Row],[Shipdate]])</f>
        <v>2023</v>
      </c>
      <c r="K5263">
        <f>MONTH(shipments[[#This Row],[Shipdate]])</f>
        <v>3</v>
      </c>
      <c r="L5263" t="str">
        <f>TEXT(shipments[[#This Row],[Shipdate]],"mmmm")</f>
        <v>March</v>
      </c>
      <c r="M5263">
        <f>_xlfn.XLOOKUP(shipments[[#This Row],[PID]],products[PID],products[Cost_per_box],"NA",0)</f>
        <v>4.74</v>
      </c>
      <c r="N5263">
        <f>shipments[[#This Row],[Boxes]]*shipments[[#This Row],[Cost Per Box]]</f>
        <v>284.40000000000003</v>
      </c>
      <c r="O5263">
        <f>shipments[[#This Row],[Sales Amount]]-shipments[[#This Row],[Total Cost]]</f>
        <v>734.84999999999991</v>
      </c>
      <c r="P5263" s="9">
        <f>shipments[[#This Row],[Profit]]/shipments[[#This Row],[Sales Amount]]</f>
        <v>0.72097130242825602</v>
      </c>
    </row>
    <row r="5264" spans="1:16" x14ac:dyDescent="1">
      <c r="A5264" t="s">
        <v>5312</v>
      </c>
      <c r="B5264" t="s">
        <v>8055</v>
      </c>
      <c r="C5264" t="s">
        <v>8022</v>
      </c>
      <c r="D5264" t="s">
        <v>8036</v>
      </c>
      <c r="E5264" s="1">
        <v>44942</v>
      </c>
      <c r="F5264">
        <v>4635</v>
      </c>
      <c r="G5264">
        <v>663</v>
      </c>
      <c r="H5264" t="s">
        <v>6</v>
      </c>
      <c r="I5264" t="str">
        <f>_xlfn.XLOOKUP(shipments[[#This Row],[SPID]],people[SPID],people[Sales_person],"NA",0)</f>
        <v>Marney O'Breen</v>
      </c>
      <c r="J5264">
        <f>YEAR(shipments[[#This Row],[Shipdate]])</f>
        <v>2023</v>
      </c>
      <c r="K5264">
        <f>MONTH(shipments[[#This Row],[Shipdate]])</f>
        <v>1</v>
      </c>
      <c r="L5264" t="str">
        <f>TEXT(shipments[[#This Row],[Shipdate]],"mmmm")</f>
        <v>January</v>
      </c>
      <c r="M5264">
        <f>_xlfn.XLOOKUP(shipments[[#This Row],[PID]],products[PID],products[Cost_per_box],"NA",0)</f>
        <v>10.51</v>
      </c>
      <c r="N5264">
        <f>shipments[[#This Row],[Boxes]]*shipments[[#This Row],[Cost Per Box]]</f>
        <v>6968.13</v>
      </c>
      <c r="O5264">
        <f>shipments[[#This Row],[Sales Amount]]-shipments[[#This Row],[Total Cost]]</f>
        <v>-2333.13</v>
      </c>
      <c r="P5264" s="9">
        <f>shipments[[#This Row],[Profit]]/shipments[[#This Row],[Sales Amount]]</f>
        <v>-0.5033721682847897</v>
      </c>
    </row>
    <row r="5265" spans="1:16" x14ac:dyDescent="1">
      <c r="A5265" t="s">
        <v>5313</v>
      </c>
      <c r="B5265" t="s">
        <v>8055</v>
      </c>
      <c r="C5265" t="s">
        <v>8022</v>
      </c>
      <c r="D5265" t="s">
        <v>8035</v>
      </c>
      <c r="E5265" s="1">
        <v>45034</v>
      </c>
      <c r="F5265">
        <v>3894.75</v>
      </c>
      <c r="G5265">
        <v>433</v>
      </c>
      <c r="H5265" t="s">
        <v>6</v>
      </c>
      <c r="I5265" t="str">
        <f>_xlfn.XLOOKUP(shipments[[#This Row],[SPID]],people[SPID],people[Sales_person],"NA",0)</f>
        <v>Marney O'Breen</v>
      </c>
      <c r="J5265">
        <f>YEAR(shipments[[#This Row],[Shipdate]])</f>
        <v>2023</v>
      </c>
      <c r="K5265">
        <f>MONTH(shipments[[#This Row],[Shipdate]])</f>
        <v>4</v>
      </c>
      <c r="L5265" t="str">
        <f>TEXT(shipments[[#This Row],[Shipdate]],"mmmm")</f>
        <v>April</v>
      </c>
      <c r="M5265">
        <f>_xlfn.XLOOKUP(shipments[[#This Row],[PID]],products[PID],products[Cost_per_box],"NA",0)</f>
        <v>10.51</v>
      </c>
      <c r="N5265">
        <f>shipments[[#This Row],[Boxes]]*shipments[[#This Row],[Cost Per Box]]</f>
        <v>4550.83</v>
      </c>
      <c r="O5265">
        <f>shipments[[#This Row],[Sales Amount]]-shipments[[#This Row],[Total Cost]]</f>
        <v>-656.07999999999993</v>
      </c>
      <c r="P5265" s="9">
        <f>shipments[[#This Row],[Profit]]/shipments[[#This Row],[Sales Amount]]</f>
        <v>-0.16845240387701391</v>
      </c>
    </row>
    <row r="5266" spans="1:16" x14ac:dyDescent="1">
      <c r="A5266" t="s">
        <v>5314</v>
      </c>
      <c r="B5266" t="s">
        <v>8055</v>
      </c>
      <c r="C5266" t="s">
        <v>8022</v>
      </c>
      <c r="D5266" t="s">
        <v>8033</v>
      </c>
      <c r="E5266" s="1">
        <v>44950</v>
      </c>
      <c r="F5266">
        <v>7902</v>
      </c>
      <c r="G5266">
        <v>878</v>
      </c>
      <c r="H5266" t="s">
        <v>6</v>
      </c>
      <c r="I5266" t="str">
        <f>_xlfn.XLOOKUP(shipments[[#This Row],[SPID]],people[SPID],people[Sales_person],"NA",0)</f>
        <v>Marney O'Breen</v>
      </c>
      <c r="J5266">
        <f>YEAR(shipments[[#This Row],[Shipdate]])</f>
        <v>2023</v>
      </c>
      <c r="K5266">
        <f>MONTH(shipments[[#This Row],[Shipdate]])</f>
        <v>1</v>
      </c>
      <c r="L5266" t="str">
        <f>TEXT(shipments[[#This Row],[Shipdate]],"mmmm")</f>
        <v>January</v>
      </c>
      <c r="M5266">
        <f>_xlfn.XLOOKUP(shipments[[#This Row],[PID]],products[PID],products[Cost_per_box],"NA",0)</f>
        <v>10.51</v>
      </c>
      <c r="N5266">
        <f>shipments[[#This Row],[Boxes]]*shipments[[#This Row],[Cost Per Box]]</f>
        <v>9227.7800000000007</v>
      </c>
      <c r="O5266">
        <f>shipments[[#This Row],[Sales Amount]]-shipments[[#This Row],[Total Cost]]</f>
        <v>-1325.7800000000007</v>
      </c>
      <c r="P5266" s="9">
        <f>shipments[[#This Row],[Profit]]/shipments[[#This Row],[Sales Amount]]</f>
        <v>-0.16777777777777786</v>
      </c>
    </row>
    <row r="5267" spans="1:16" x14ac:dyDescent="1">
      <c r="A5267" t="s">
        <v>5315</v>
      </c>
      <c r="B5267" t="s">
        <v>8055</v>
      </c>
      <c r="C5267" t="s">
        <v>8022</v>
      </c>
      <c r="D5267" t="s">
        <v>8035</v>
      </c>
      <c r="E5267" s="1">
        <v>44991</v>
      </c>
      <c r="F5267">
        <v>492.75</v>
      </c>
      <c r="G5267">
        <v>50</v>
      </c>
      <c r="H5267" t="s">
        <v>6</v>
      </c>
      <c r="I5267" t="str">
        <f>_xlfn.XLOOKUP(shipments[[#This Row],[SPID]],people[SPID],people[Sales_person],"NA",0)</f>
        <v>Marney O'Breen</v>
      </c>
      <c r="J5267">
        <f>YEAR(shipments[[#This Row],[Shipdate]])</f>
        <v>2023</v>
      </c>
      <c r="K5267">
        <f>MONTH(shipments[[#This Row],[Shipdate]])</f>
        <v>3</v>
      </c>
      <c r="L5267" t="str">
        <f>TEXT(shipments[[#This Row],[Shipdate]],"mmmm")</f>
        <v>March</v>
      </c>
      <c r="M5267">
        <f>_xlfn.XLOOKUP(shipments[[#This Row],[PID]],products[PID],products[Cost_per_box],"NA",0)</f>
        <v>10.51</v>
      </c>
      <c r="N5267">
        <f>shipments[[#This Row],[Boxes]]*shipments[[#This Row],[Cost Per Box]]</f>
        <v>525.5</v>
      </c>
      <c r="O5267">
        <f>shipments[[#This Row],[Sales Amount]]-shipments[[#This Row],[Total Cost]]</f>
        <v>-32.75</v>
      </c>
      <c r="P5267" s="9">
        <f>shipments[[#This Row],[Profit]]/shipments[[#This Row],[Sales Amount]]</f>
        <v>-6.646372399797057E-2</v>
      </c>
    </row>
    <row r="5268" spans="1:16" x14ac:dyDescent="1">
      <c r="A5268" t="s">
        <v>5316</v>
      </c>
      <c r="B5268" t="s">
        <v>8055</v>
      </c>
      <c r="C5268" t="s">
        <v>8022</v>
      </c>
      <c r="D5268" t="s">
        <v>8033</v>
      </c>
      <c r="E5268" s="1">
        <v>44932</v>
      </c>
      <c r="F5268">
        <v>5190.75</v>
      </c>
      <c r="G5268">
        <v>649</v>
      </c>
      <c r="H5268" t="s">
        <v>6</v>
      </c>
      <c r="I5268" t="str">
        <f>_xlfn.XLOOKUP(shipments[[#This Row],[SPID]],people[SPID],people[Sales_person],"NA",0)</f>
        <v>Marney O'Breen</v>
      </c>
      <c r="J5268">
        <f>YEAR(shipments[[#This Row],[Shipdate]])</f>
        <v>2023</v>
      </c>
      <c r="K5268">
        <f>MONTH(shipments[[#This Row],[Shipdate]])</f>
        <v>1</v>
      </c>
      <c r="L5268" t="str">
        <f>TEXT(shipments[[#This Row],[Shipdate]],"mmmm")</f>
        <v>January</v>
      </c>
      <c r="M5268">
        <f>_xlfn.XLOOKUP(shipments[[#This Row],[PID]],products[PID],products[Cost_per_box],"NA",0)</f>
        <v>10.51</v>
      </c>
      <c r="N5268">
        <f>shipments[[#This Row],[Boxes]]*shipments[[#This Row],[Cost Per Box]]</f>
        <v>6820.99</v>
      </c>
      <c r="O5268">
        <f>shipments[[#This Row],[Sales Amount]]-shipments[[#This Row],[Total Cost]]</f>
        <v>-1630.2399999999998</v>
      </c>
      <c r="P5268" s="9">
        <f>shipments[[#This Row],[Profit]]/shipments[[#This Row],[Sales Amount]]</f>
        <v>-0.31406636805856569</v>
      </c>
    </row>
    <row r="5269" spans="1:16" x14ac:dyDescent="1">
      <c r="A5269" t="s">
        <v>5317</v>
      </c>
      <c r="B5269" t="s">
        <v>8055</v>
      </c>
      <c r="C5269" t="s">
        <v>8022</v>
      </c>
      <c r="D5269" t="s">
        <v>8037</v>
      </c>
      <c r="E5269" s="1">
        <v>45324</v>
      </c>
      <c r="F5269">
        <v>3696.75</v>
      </c>
      <c r="G5269">
        <v>463</v>
      </c>
      <c r="H5269" t="s">
        <v>6</v>
      </c>
      <c r="I5269" t="str">
        <f>_xlfn.XLOOKUP(shipments[[#This Row],[SPID]],people[SPID],people[Sales_person],"NA",0)</f>
        <v>Marney O'Breen</v>
      </c>
      <c r="J5269">
        <f>YEAR(shipments[[#This Row],[Shipdate]])</f>
        <v>2024</v>
      </c>
      <c r="K5269">
        <f>MONTH(shipments[[#This Row],[Shipdate]])</f>
        <v>2</v>
      </c>
      <c r="L5269" t="str">
        <f>TEXT(shipments[[#This Row],[Shipdate]],"mmmm")</f>
        <v>February</v>
      </c>
      <c r="M5269">
        <f>_xlfn.XLOOKUP(shipments[[#This Row],[PID]],products[PID],products[Cost_per_box],"NA",0)</f>
        <v>10.51</v>
      </c>
      <c r="N5269">
        <f>shipments[[#This Row],[Boxes]]*shipments[[#This Row],[Cost Per Box]]</f>
        <v>4866.13</v>
      </c>
      <c r="O5269">
        <f>shipments[[#This Row],[Sales Amount]]-shipments[[#This Row],[Total Cost]]</f>
        <v>-1169.3800000000001</v>
      </c>
      <c r="P5269" s="9">
        <f>shipments[[#This Row],[Profit]]/shipments[[#This Row],[Sales Amount]]</f>
        <v>-0.31632650300940018</v>
      </c>
    </row>
    <row r="5270" spans="1:16" x14ac:dyDescent="1">
      <c r="A5270" t="s">
        <v>5318</v>
      </c>
      <c r="B5270" t="s">
        <v>8055</v>
      </c>
      <c r="C5270" t="s">
        <v>8022</v>
      </c>
      <c r="D5270" t="s">
        <v>8032</v>
      </c>
      <c r="E5270" s="1">
        <v>45121</v>
      </c>
      <c r="F5270">
        <v>4367.25</v>
      </c>
      <c r="G5270">
        <v>486</v>
      </c>
      <c r="H5270" t="s">
        <v>6</v>
      </c>
      <c r="I5270" t="str">
        <f>_xlfn.XLOOKUP(shipments[[#This Row],[SPID]],people[SPID],people[Sales_person],"NA",0)</f>
        <v>Marney O'Breen</v>
      </c>
      <c r="J5270">
        <f>YEAR(shipments[[#This Row],[Shipdate]])</f>
        <v>2023</v>
      </c>
      <c r="K5270">
        <f>MONTH(shipments[[#This Row],[Shipdate]])</f>
        <v>7</v>
      </c>
      <c r="L5270" t="str">
        <f>TEXT(shipments[[#This Row],[Shipdate]],"mmmm")</f>
        <v>July</v>
      </c>
      <c r="M5270">
        <f>_xlfn.XLOOKUP(shipments[[#This Row],[PID]],products[PID],products[Cost_per_box],"NA",0)</f>
        <v>10.51</v>
      </c>
      <c r="N5270">
        <f>shipments[[#This Row],[Boxes]]*shipments[[#This Row],[Cost Per Box]]</f>
        <v>5107.8599999999997</v>
      </c>
      <c r="O5270">
        <f>shipments[[#This Row],[Sales Amount]]-shipments[[#This Row],[Total Cost]]</f>
        <v>-740.60999999999967</v>
      </c>
      <c r="P5270" s="9">
        <f>shipments[[#This Row],[Profit]]/shipments[[#This Row],[Sales Amount]]</f>
        <v>-0.16958268933539405</v>
      </c>
    </row>
    <row r="5271" spans="1:16" x14ac:dyDescent="1">
      <c r="A5271" t="s">
        <v>5319</v>
      </c>
      <c r="B5271" t="s">
        <v>8055</v>
      </c>
      <c r="C5271" t="s">
        <v>8023</v>
      </c>
      <c r="D5271" t="s">
        <v>8035</v>
      </c>
      <c r="E5271" s="1">
        <v>45093</v>
      </c>
      <c r="F5271">
        <v>5316.75</v>
      </c>
      <c r="G5271">
        <v>380</v>
      </c>
      <c r="H5271" t="s">
        <v>6</v>
      </c>
      <c r="I5271" t="str">
        <f>_xlfn.XLOOKUP(shipments[[#This Row],[SPID]],people[SPID],people[Sales_person],"NA",0)</f>
        <v>Marney O'Breen</v>
      </c>
      <c r="J5271">
        <f>YEAR(shipments[[#This Row],[Shipdate]])</f>
        <v>2023</v>
      </c>
      <c r="K5271">
        <f>MONTH(shipments[[#This Row],[Shipdate]])</f>
        <v>6</v>
      </c>
      <c r="L5271" t="str">
        <f>TEXT(shipments[[#This Row],[Shipdate]],"mmmm")</f>
        <v>June</v>
      </c>
      <c r="M5271">
        <f>_xlfn.XLOOKUP(shipments[[#This Row],[PID]],products[PID],products[Cost_per_box],"NA",0)</f>
        <v>6.43</v>
      </c>
      <c r="N5271">
        <f>shipments[[#This Row],[Boxes]]*shipments[[#This Row],[Cost Per Box]]</f>
        <v>2443.4</v>
      </c>
      <c r="O5271">
        <f>shipments[[#This Row],[Sales Amount]]-shipments[[#This Row],[Total Cost]]</f>
        <v>2873.35</v>
      </c>
      <c r="P5271" s="9">
        <f>shipments[[#This Row],[Profit]]/shipments[[#This Row],[Sales Amount]]</f>
        <v>0.54043353552452156</v>
      </c>
    </row>
    <row r="5272" spans="1:16" x14ac:dyDescent="1">
      <c r="A5272" t="s">
        <v>5320</v>
      </c>
      <c r="B5272" t="s">
        <v>8055</v>
      </c>
      <c r="C5272" t="s">
        <v>8023</v>
      </c>
      <c r="D5272" t="s">
        <v>8033</v>
      </c>
      <c r="E5272" s="1">
        <v>45490</v>
      </c>
      <c r="F5272">
        <v>4056.75</v>
      </c>
      <c r="G5272">
        <v>290</v>
      </c>
      <c r="H5272" t="s">
        <v>17</v>
      </c>
      <c r="I5272" t="str">
        <f>_xlfn.XLOOKUP(shipments[[#This Row],[SPID]],people[SPID],people[Sales_person],"NA",0)</f>
        <v>Marney O'Breen</v>
      </c>
      <c r="J5272">
        <f>YEAR(shipments[[#This Row],[Shipdate]])</f>
        <v>2024</v>
      </c>
      <c r="K5272">
        <f>MONTH(shipments[[#This Row],[Shipdate]])</f>
        <v>7</v>
      </c>
      <c r="L5272" t="str">
        <f>TEXT(shipments[[#This Row],[Shipdate]],"mmmm")</f>
        <v>July</v>
      </c>
      <c r="M5272">
        <f>_xlfn.XLOOKUP(shipments[[#This Row],[PID]],products[PID],products[Cost_per_box],"NA",0)</f>
        <v>6.43</v>
      </c>
      <c r="N5272">
        <f>shipments[[#This Row],[Boxes]]*shipments[[#This Row],[Cost Per Box]]</f>
        <v>1864.6999999999998</v>
      </c>
      <c r="O5272">
        <f>shipments[[#This Row],[Sales Amount]]-shipments[[#This Row],[Total Cost]]</f>
        <v>2192.0500000000002</v>
      </c>
      <c r="P5272" s="9">
        <f>shipments[[#This Row],[Profit]]/shipments[[#This Row],[Sales Amount]]</f>
        <v>0.54034633635299201</v>
      </c>
    </row>
    <row r="5273" spans="1:16" x14ac:dyDescent="1">
      <c r="A5273" t="s">
        <v>5321</v>
      </c>
      <c r="B5273" t="s">
        <v>8055</v>
      </c>
      <c r="C5273" t="s">
        <v>8024</v>
      </c>
      <c r="D5273" t="s">
        <v>8032</v>
      </c>
      <c r="E5273" s="1">
        <v>45537</v>
      </c>
      <c r="F5273">
        <v>9351</v>
      </c>
      <c r="G5273">
        <v>446</v>
      </c>
      <c r="H5273" t="s">
        <v>25</v>
      </c>
      <c r="I5273" t="str">
        <f>_xlfn.XLOOKUP(shipments[[#This Row],[SPID]],people[SPID],people[Sales_person],"NA",0)</f>
        <v>Marney O'Breen</v>
      </c>
      <c r="J5273">
        <f>YEAR(shipments[[#This Row],[Shipdate]])</f>
        <v>2024</v>
      </c>
      <c r="K5273">
        <f>MONTH(shipments[[#This Row],[Shipdate]])</f>
        <v>9</v>
      </c>
      <c r="L5273" t="str">
        <f>TEXT(shipments[[#This Row],[Shipdate]],"mmmm")</f>
        <v>September</v>
      </c>
      <c r="M5273">
        <f>_xlfn.XLOOKUP(shipments[[#This Row],[PID]],products[PID],products[Cost_per_box],"NA",0)</f>
        <v>12.41</v>
      </c>
      <c r="N5273">
        <f>shipments[[#This Row],[Boxes]]*shipments[[#This Row],[Cost Per Box]]</f>
        <v>5534.86</v>
      </c>
      <c r="O5273">
        <f>shipments[[#This Row],[Sales Amount]]-shipments[[#This Row],[Total Cost]]</f>
        <v>3816.1400000000003</v>
      </c>
      <c r="P5273" s="9">
        <f>shipments[[#This Row],[Profit]]/shipments[[#This Row],[Sales Amount]]</f>
        <v>0.40809966848465407</v>
      </c>
    </row>
    <row r="5274" spans="1:16" x14ac:dyDescent="1">
      <c r="A5274" t="s">
        <v>5322</v>
      </c>
      <c r="B5274" t="s">
        <v>8055</v>
      </c>
      <c r="C5274" t="s">
        <v>8025</v>
      </c>
      <c r="D5274" t="s">
        <v>8037</v>
      </c>
      <c r="E5274" s="1">
        <v>45223</v>
      </c>
      <c r="F5274">
        <v>11875.5</v>
      </c>
      <c r="G5274">
        <v>743</v>
      </c>
      <c r="H5274" t="s">
        <v>6</v>
      </c>
      <c r="I5274" t="str">
        <f>_xlfn.XLOOKUP(shipments[[#This Row],[SPID]],people[SPID],people[Sales_person],"NA",0)</f>
        <v>Marney O'Breen</v>
      </c>
      <c r="J5274">
        <f>YEAR(shipments[[#This Row],[Shipdate]])</f>
        <v>2023</v>
      </c>
      <c r="K5274">
        <f>MONTH(shipments[[#This Row],[Shipdate]])</f>
        <v>10</v>
      </c>
      <c r="L5274" t="str">
        <f>TEXT(shipments[[#This Row],[Shipdate]],"mmmm")</f>
        <v>October</v>
      </c>
      <c r="M5274">
        <f>_xlfn.XLOOKUP(shipments[[#This Row],[PID]],products[PID],products[Cost_per_box],"NA",0)</f>
        <v>9.57</v>
      </c>
      <c r="N5274">
        <f>shipments[[#This Row],[Boxes]]*shipments[[#This Row],[Cost Per Box]]</f>
        <v>7110.51</v>
      </c>
      <c r="O5274">
        <f>shipments[[#This Row],[Sales Amount]]-shipments[[#This Row],[Total Cost]]</f>
        <v>4764.99</v>
      </c>
      <c r="P5274" s="9">
        <f>shipments[[#This Row],[Profit]]/shipments[[#This Row],[Sales Amount]]</f>
        <v>0.40124542124542123</v>
      </c>
    </row>
    <row r="5275" spans="1:16" x14ac:dyDescent="1">
      <c r="A5275" t="s">
        <v>5323</v>
      </c>
      <c r="B5275" t="s">
        <v>8055</v>
      </c>
      <c r="C5275" t="s">
        <v>8025</v>
      </c>
      <c r="D5275" t="s">
        <v>8032</v>
      </c>
      <c r="E5275" s="1">
        <v>45289</v>
      </c>
      <c r="F5275">
        <v>4538.25</v>
      </c>
      <c r="G5275">
        <v>284</v>
      </c>
      <c r="H5275" t="s">
        <v>6</v>
      </c>
      <c r="I5275" t="str">
        <f>_xlfn.XLOOKUP(shipments[[#This Row],[SPID]],people[SPID],people[Sales_person],"NA",0)</f>
        <v>Marney O'Breen</v>
      </c>
      <c r="J5275">
        <f>YEAR(shipments[[#This Row],[Shipdate]])</f>
        <v>2023</v>
      </c>
      <c r="K5275">
        <f>MONTH(shipments[[#This Row],[Shipdate]])</f>
        <v>12</v>
      </c>
      <c r="L5275" t="str">
        <f>TEXT(shipments[[#This Row],[Shipdate]],"mmmm")</f>
        <v>December</v>
      </c>
      <c r="M5275">
        <f>_xlfn.XLOOKUP(shipments[[#This Row],[PID]],products[PID],products[Cost_per_box],"NA",0)</f>
        <v>9.57</v>
      </c>
      <c r="N5275">
        <f>shipments[[#This Row],[Boxes]]*shipments[[#This Row],[Cost Per Box]]</f>
        <v>2717.88</v>
      </c>
      <c r="O5275">
        <f>shipments[[#This Row],[Sales Amount]]-shipments[[#This Row],[Total Cost]]</f>
        <v>1820.37</v>
      </c>
      <c r="P5275" s="9">
        <f>shipments[[#This Row],[Profit]]/shipments[[#This Row],[Sales Amount]]</f>
        <v>0.40111717071558417</v>
      </c>
    </row>
    <row r="5276" spans="1:16" x14ac:dyDescent="1">
      <c r="A5276" t="s">
        <v>5324</v>
      </c>
      <c r="B5276" t="s">
        <v>8055</v>
      </c>
      <c r="C5276" t="s">
        <v>8025</v>
      </c>
      <c r="D5276" t="s">
        <v>8035</v>
      </c>
      <c r="E5276" s="1">
        <v>45047</v>
      </c>
      <c r="F5276">
        <v>5681.25</v>
      </c>
      <c r="G5276">
        <v>406</v>
      </c>
      <c r="H5276" t="s">
        <v>6</v>
      </c>
      <c r="I5276" t="str">
        <f>_xlfn.XLOOKUP(shipments[[#This Row],[SPID]],people[SPID],people[Sales_person],"NA",0)</f>
        <v>Marney O'Breen</v>
      </c>
      <c r="J5276">
        <f>YEAR(shipments[[#This Row],[Shipdate]])</f>
        <v>2023</v>
      </c>
      <c r="K5276">
        <f>MONTH(shipments[[#This Row],[Shipdate]])</f>
        <v>5</v>
      </c>
      <c r="L5276" t="str">
        <f>TEXT(shipments[[#This Row],[Shipdate]],"mmmm")</f>
        <v>May</v>
      </c>
      <c r="M5276">
        <f>_xlfn.XLOOKUP(shipments[[#This Row],[PID]],products[PID],products[Cost_per_box],"NA",0)</f>
        <v>9.57</v>
      </c>
      <c r="N5276">
        <f>shipments[[#This Row],[Boxes]]*shipments[[#This Row],[Cost Per Box]]</f>
        <v>3885.42</v>
      </c>
      <c r="O5276">
        <f>shipments[[#This Row],[Sales Amount]]-shipments[[#This Row],[Total Cost]]</f>
        <v>1795.83</v>
      </c>
      <c r="P5276" s="9">
        <f>shipments[[#This Row],[Profit]]/shipments[[#This Row],[Sales Amount]]</f>
        <v>0.3160976897689769</v>
      </c>
    </row>
    <row r="5277" spans="1:16" x14ac:dyDescent="1">
      <c r="A5277" t="s">
        <v>5325</v>
      </c>
      <c r="B5277" t="s">
        <v>8055</v>
      </c>
      <c r="C5277" t="s">
        <v>8025</v>
      </c>
      <c r="D5277" t="s">
        <v>8037</v>
      </c>
      <c r="E5277" s="1">
        <v>45238</v>
      </c>
      <c r="F5277">
        <v>8212.5</v>
      </c>
      <c r="G5277">
        <v>587</v>
      </c>
      <c r="H5277" t="s">
        <v>6</v>
      </c>
      <c r="I5277" t="str">
        <f>_xlfn.XLOOKUP(shipments[[#This Row],[SPID]],people[SPID],people[Sales_person],"NA",0)</f>
        <v>Marney O'Breen</v>
      </c>
      <c r="J5277">
        <f>YEAR(shipments[[#This Row],[Shipdate]])</f>
        <v>2023</v>
      </c>
      <c r="K5277">
        <f>MONTH(shipments[[#This Row],[Shipdate]])</f>
        <v>11</v>
      </c>
      <c r="L5277" t="str">
        <f>TEXT(shipments[[#This Row],[Shipdate]],"mmmm")</f>
        <v>November</v>
      </c>
      <c r="M5277">
        <f>_xlfn.XLOOKUP(shipments[[#This Row],[PID]],products[PID],products[Cost_per_box],"NA",0)</f>
        <v>9.57</v>
      </c>
      <c r="N5277">
        <f>shipments[[#This Row],[Boxes]]*shipments[[#This Row],[Cost Per Box]]</f>
        <v>5617.59</v>
      </c>
      <c r="O5277">
        <f>shipments[[#This Row],[Sales Amount]]-shipments[[#This Row],[Total Cost]]</f>
        <v>2594.91</v>
      </c>
      <c r="P5277" s="9">
        <f>shipments[[#This Row],[Profit]]/shipments[[#This Row],[Sales Amount]]</f>
        <v>0.31597077625570774</v>
      </c>
    </row>
    <row r="5278" spans="1:16" x14ac:dyDescent="1">
      <c r="A5278" t="s">
        <v>5326</v>
      </c>
      <c r="B5278" t="s">
        <v>8055</v>
      </c>
      <c r="C5278" t="s">
        <v>8025</v>
      </c>
      <c r="D5278" t="s">
        <v>8037</v>
      </c>
      <c r="E5278" s="1">
        <v>45062</v>
      </c>
      <c r="F5278">
        <v>3426.75</v>
      </c>
      <c r="G5278">
        <v>191</v>
      </c>
      <c r="H5278" t="s">
        <v>39</v>
      </c>
      <c r="I5278" t="str">
        <f>_xlfn.XLOOKUP(shipments[[#This Row],[SPID]],people[SPID],people[Sales_person],"NA",0)</f>
        <v>Marney O'Breen</v>
      </c>
      <c r="J5278">
        <f>YEAR(shipments[[#This Row],[Shipdate]])</f>
        <v>2023</v>
      </c>
      <c r="K5278">
        <f>MONTH(shipments[[#This Row],[Shipdate]])</f>
        <v>5</v>
      </c>
      <c r="L5278" t="str">
        <f>TEXT(shipments[[#This Row],[Shipdate]],"mmmm")</f>
        <v>May</v>
      </c>
      <c r="M5278">
        <f>_xlfn.XLOOKUP(shipments[[#This Row],[PID]],products[PID],products[Cost_per_box],"NA",0)</f>
        <v>9.57</v>
      </c>
      <c r="N5278">
        <f>shipments[[#This Row],[Boxes]]*shipments[[#This Row],[Cost Per Box]]</f>
        <v>1827.8700000000001</v>
      </c>
      <c r="O5278">
        <f>shipments[[#This Row],[Sales Amount]]-shipments[[#This Row],[Total Cost]]</f>
        <v>1598.8799999999999</v>
      </c>
      <c r="P5278" s="9">
        <f>shipments[[#This Row],[Profit]]/shipments[[#This Row],[Sales Amount]]</f>
        <v>0.46658787480849195</v>
      </c>
    </row>
    <row r="5279" spans="1:16" x14ac:dyDescent="1">
      <c r="A5279" t="s">
        <v>5327</v>
      </c>
      <c r="B5279" t="s">
        <v>8055</v>
      </c>
      <c r="C5279" t="s">
        <v>8025</v>
      </c>
      <c r="D5279" t="s">
        <v>8036</v>
      </c>
      <c r="E5279" s="1">
        <v>45310</v>
      </c>
      <c r="F5279">
        <v>1806.75</v>
      </c>
      <c r="G5279">
        <v>113</v>
      </c>
      <c r="H5279" t="s">
        <v>39</v>
      </c>
      <c r="I5279" t="str">
        <f>_xlfn.XLOOKUP(shipments[[#This Row],[SPID]],people[SPID],people[Sales_person],"NA",0)</f>
        <v>Marney O'Breen</v>
      </c>
      <c r="J5279">
        <f>YEAR(shipments[[#This Row],[Shipdate]])</f>
        <v>2024</v>
      </c>
      <c r="K5279">
        <f>MONTH(shipments[[#This Row],[Shipdate]])</f>
        <v>1</v>
      </c>
      <c r="L5279" t="str">
        <f>TEXT(shipments[[#This Row],[Shipdate]],"mmmm")</f>
        <v>January</v>
      </c>
      <c r="M5279">
        <f>_xlfn.XLOOKUP(shipments[[#This Row],[PID]],products[PID],products[Cost_per_box],"NA",0)</f>
        <v>9.57</v>
      </c>
      <c r="N5279">
        <f>shipments[[#This Row],[Boxes]]*shipments[[#This Row],[Cost Per Box]]</f>
        <v>1081.4100000000001</v>
      </c>
      <c r="O5279">
        <f>shipments[[#This Row],[Sales Amount]]-shipments[[#This Row],[Total Cost]]</f>
        <v>725.33999999999992</v>
      </c>
      <c r="P5279" s="9">
        <f>shipments[[#This Row],[Profit]]/shipments[[#This Row],[Sales Amount]]</f>
        <v>0.40146118721461183</v>
      </c>
    </row>
    <row r="5280" spans="1:16" x14ac:dyDescent="1">
      <c r="A5280" t="s">
        <v>5328</v>
      </c>
      <c r="B5280" t="s">
        <v>8055</v>
      </c>
      <c r="C5280" t="s">
        <v>8025</v>
      </c>
      <c r="D5280" t="s">
        <v>8033</v>
      </c>
      <c r="E5280" s="1">
        <v>45336</v>
      </c>
      <c r="F5280">
        <v>14971.5</v>
      </c>
      <c r="G5280">
        <v>999</v>
      </c>
      <c r="H5280" t="s">
        <v>6</v>
      </c>
      <c r="I5280" t="str">
        <f>_xlfn.XLOOKUP(shipments[[#This Row],[SPID]],people[SPID],people[Sales_person],"NA",0)</f>
        <v>Marney O'Breen</v>
      </c>
      <c r="J5280">
        <f>YEAR(shipments[[#This Row],[Shipdate]])</f>
        <v>2024</v>
      </c>
      <c r="K5280">
        <f>MONTH(shipments[[#This Row],[Shipdate]])</f>
        <v>2</v>
      </c>
      <c r="L5280" t="str">
        <f>TEXT(shipments[[#This Row],[Shipdate]],"mmmm")</f>
        <v>February</v>
      </c>
      <c r="M5280">
        <f>_xlfn.XLOOKUP(shipments[[#This Row],[PID]],products[PID],products[Cost_per_box],"NA",0)</f>
        <v>9.57</v>
      </c>
      <c r="N5280">
        <f>shipments[[#This Row],[Boxes]]*shipments[[#This Row],[Cost Per Box]]</f>
        <v>9560.43</v>
      </c>
      <c r="O5280">
        <f>shipments[[#This Row],[Sales Amount]]-shipments[[#This Row],[Total Cost]]</f>
        <v>5411.07</v>
      </c>
      <c r="P5280" s="9">
        <f>shipments[[#This Row],[Profit]]/shipments[[#This Row],[Sales Amount]]</f>
        <v>0.36142470694319206</v>
      </c>
    </row>
    <row r="5281" spans="1:16" x14ac:dyDescent="1">
      <c r="A5281" t="s">
        <v>5329</v>
      </c>
      <c r="B5281" t="s">
        <v>8055</v>
      </c>
      <c r="C5281" t="s">
        <v>8026</v>
      </c>
      <c r="D5281" t="s">
        <v>8035</v>
      </c>
      <c r="E5281" s="1">
        <v>45365</v>
      </c>
      <c r="F5281">
        <v>8055</v>
      </c>
      <c r="G5281">
        <v>1151</v>
      </c>
      <c r="H5281" t="s">
        <v>39</v>
      </c>
      <c r="I5281" t="str">
        <f>_xlfn.XLOOKUP(shipments[[#This Row],[SPID]],people[SPID],people[Sales_person],"NA",0)</f>
        <v>Marney O'Breen</v>
      </c>
      <c r="J5281">
        <f>YEAR(shipments[[#This Row],[Shipdate]])</f>
        <v>2024</v>
      </c>
      <c r="K5281">
        <f>MONTH(shipments[[#This Row],[Shipdate]])</f>
        <v>3</v>
      </c>
      <c r="L5281" t="str">
        <f>TEXT(shipments[[#This Row],[Shipdate]],"mmmm")</f>
        <v>March</v>
      </c>
      <c r="M5281">
        <f>_xlfn.XLOOKUP(shipments[[#This Row],[PID]],products[PID],products[Cost_per_box],"NA",0)</f>
        <v>8.43</v>
      </c>
      <c r="N5281">
        <f>shipments[[#This Row],[Boxes]]*shipments[[#This Row],[Cost Per Box]]</f>
        <v>9702.93</v>
      </c>
      <c r="O5281">
        <f>shipments[[#This Row],[Sales Amount]]-shipments[[#This Row],[Total Cost]]</f>
        <v>-1647.9300000000003</v>
      </c>
      <c r="P5281" s="9">
        <f>shipments[[#This Row],[Profit]]/shipments[[#This Row],[Sales Amount]]</f>
        <v>-0.20458472998137806</v>
      </c>
    </row>
    <row r="5282" spans="1:16" x14ac:dyDescent="1">
      <c r="A5282" t="s">
        <v>5330</v>
      </c>
      <c r="B5282" t="s">
        <v>8055</v>
      </c>
      <c r="C5282" t="s">
        <v>8026</v>
      </c>
      <c r="D5282" t="s">
        <v>8036</v>
      </c>
      <c r="E5282" s="1">
        <v>45103</v>
      </c>
      <c r="F5282">
        <v>2765.25</v>
      </c>
      <c r="G5282">
        <v>308</v>
      </c>
      <c r="H5282" t="s">
        <v>6</v>
      </c>
      <c r="I5282" t="str">
        <f>_xlfn.XLOOKUP(shipments[[#This Row],[SPID]],people[SPID],people[Sales_person],"NA",0)</f>
        <v>Marney O'Breen</v>
      </c>
      <c r="J5282">
        <f>YEAR(shipments[[#This Row],[Shipdate]])</f>
        <v>2023</v>
      </c>
      <c r="K5282">
        <f>MONTH(shipments[[#This Row],[Shipdate]])</f>
        <v>6</v>
      </c>
      <c r="L5282" t="str">
        <f>TEXT(shipments[[#This Row],[Shipdate]],"mmmm")</f>
        <v>June</v>
      </c>
      <c r="M5282">
        <f>_xlfn.XLOOKUP(shipments[[#This Row],[PID]],products[PID],products[Cost_per_box],"NA",0)</f>
        <v>8.43</v>
      </c>
      <c r="N5282">
        <f>shipments[[#This Row],[Boxes]]*shipments[[#This Row],[Cost Per Box]]</f>
        <v>2596.44</v>
      </c>
      <c r="O5282">
        <f>shipments[[#This Row],[Sales Amount]]-shipments[[#This Row],[Total Cost]]</f>
        <v>168.80999999999995</v>
      </c>
      <c r="P5282" s="9">
        <f>shipments[[#This Row],[Profit]]/shipments[[#This Row],[Sales Amount]]</f>
        <v>6.1046921616490349E-2</v>
      </c>
    </row>
    <row r="5283" spans="1:16" x14ac:dyDescent="1">
      <c r="A5283" t="s">
        <v>5331</v>
      </c>
      <c r="B5283" t="s">
        <v>8055</v>
      </c>
      <c r="C5283" t="s">
        <v>8027</v>
      </c>
      <c r="D5283" t="s">
        <v>8036</v>
      </c>
      <c r="E5283" s="1">
        <v>45107</v>
      </c>
      <c r="F5283">
        <v>7791.75</v>
      </c>
      <c r="G5283">
        <v>780</v>
      </c>
      <c r="H5283" t="s">
        <v>6</v>
      </c>
      <c r="I5283" t="str">
        <f>_xlfn.XLOOKUP(shipments[[#This Row],[SPID]],people[SPID],people[Sales_person],"NA",0)</f>
        <v>Marney O'Breen</v>
      </c>
      <c r="J5283">
        <f>YEAR(shipments[[#This Row],[Shipdate]])</f>
        <v>2023</v>
      </c>
      <c r="K5283">
        <f>MONTH(shipments[[#This Row],[Shipdate]])</f>
        <v>6</v>
      </c>
      <c r="L5283" t="str">
        <f>TEXT(shipments[[#This Row],[Shipdate]],"mmmm")</f>
        <v>June</v>
      </c>
      <c r="M5283">
        <f>_xlfn.XLOOKUP(shipments[[#This Row],[PID]],products[PID],products[Cost_per_box],"NA",0)</f>
        <v>6.8</v>
      </c>
      <c r="N5283">
        <f>shipments[[#This Row],[Boxes]]*shipments[[#This Row],[Cost Per Box]]</f>
        <v>5304</v>
      </c>
      <c r="O5283">
        <f>shipments[[#This Row],[Sales Amount]]-shipments[[#This Row],[Total Cost]]</f>
        <v>2487.75</v>
      </c>
      <c r="P5283" s="9">
        <f>shipments[[#This Row],[Profit]]/shipments[[#This Row],[Sales Amount]]</f>
        <v>0.3192800077004524</v>
      </c>
    </row>
    <row r="5284" spans="1:16" x14ac:dyDescent="1">
      <c r="A5284" t="s">
        <v>5332</v>
      </c>
      <c r="B5284" t="s">
        <v>8055</v>
      </c>
      <c r="C5284" t="s">
        <v>8027</v>
      </c>
      <c r="D5284" t="s">
        <v>8037</v>
      </c>
      <c r="E5284" s="1">
        <v>45455</v>
      </c>
      <c r="F5284">
        <v>2493</v>
      </c>
      <c r="G5284">
        <v>277</v>
      </c>
      <c r="H5284" t="s">
        <v>6</v>
      </c>
      <c r="I5284" t="str">
        <f>_xlfn.XLOOKUP(shipments[[#This Row],[SPID]],people[SPID],people[Sales_person],"NA",0)</f>
        <v>Marney O'Breen</v>
      </c>
      <c r="J5284">
        <f>YEAR(shipments[[#This Row],[Shipdate]])</f>
        <v>2024</v>
      </c>
      <c r="K5284">
        <f>MONTH(shipments[[#This Row],[Shipdate]])</f>
        <v>6</v>
      </c>
      <c r="L5284" t="str">
        <f>TEXT(shipments[[#This Row],[Shipdate]],"mmmm")</f>
        <v>June</v>
      </c>
      <c r="M5284">
        <f>_xlfn.XLOOKUP(shipments[[#This Row],[PID]],products[PID],products[Cost_per_box],"NA",0)</f>
        <v>6.8</v>
      </c>
      <c r="N5284">
        <f>shipments[[#This Row],[Boxes]]*shipments[[#This Row],[Cost Per Box]]</f>
        <v>1883.6</v>
      </c>
      <c r="O5284">
        <f>shipments[[#This Row],[Sales Amount]]-shipments[[#This Row],[Total Cost]]</f>
        <v>609.40000000000009</v>
      </c>
      <c r="P5284" s="9">
        <f>shipments[[#This Row],[Profit]]/shipments[[#This Row],[Sales Amount]]</f>
        <v>0.24444444444444449</v>
      </c>
    </row>
    <row r="5285" spans="1:16" x14ac:dyDescent="1">
      <c r="A5285" t="s">
        <v>5333</v>
      </c>
      <c r="B5285" t="s">
        <v>8055</v>
      </c>
      <c r="C5285" t="s">
        <v>8028</v>
      </c>
      <c r="D5285" t="s">
        <v>8037</v>
      </c>
      <c r="E5285" s="1">
        <v>45428</v>
      </c>
      <c r="F5285">
        <v>5877</v>
      </c>
      <c r="G5285">
        <v>227</v>
      </c>
      <c r="H5285" t="s">
        <v>6</v>
      </c>
      <c r="I5285" t="str">
        <f>_xlfn.XLOOKUP(shipments[[#This Row],[SPID]],people[SPID],people[Sales_person],"NA",0)</f>
        <v>Marney O'Breen</v>
      </c>
      <c r="J5285">
        <f>YEAR(shipments[[#This Row],[Shipdate]])</f>
        <v>2024</v>
      </c>
      <c r="K5285">
        <f>MONTH(shipments[[#This Row],[Shipdate]])</f>
        <v>5</v>
      </c>
      <c r="L5285" t="str">
        <f>TEXT(shipments[[#This Row],[Shipdate]],"mmmm")</f>
        <v>May</v>
      </c>
      <c r="M5285">
        <f>_xlfn.XLOOKUP(shipments[[#This Row],[PID]],products[PID],products[Cost_per_box],"NA",0)</f>
        <v>5.04</v>
      </c>
      <c r="N5285">
        <f>shipments[[#This Row],[Boxes]]*shipments[[#This Row],[Cost Per Box]]</f>
        <v>1144.08</v>
      </c>
      <c r="O5285">
        <f>shipments[[#This Row],[Sales Amount]]-shipments[[#This Row],[Total Cost]]</f>
        <v>4732.92</v>
      </c>
      <c r="P5285" s="9">
        <f>shipments[[#This Row],[Profit]]/shipments[[#This Row],[Sales Amount]]</f>
        <v>0.80532924961715158</v>
      </c>
    </row>
    <row r="5286" spans="1:16" x14ac:dyDescent="1">
      <c r="A5286" t="s">
        <v>5334</v>
      </c>
      <c r="B5286" t="s">
        <v>8055</v>
      </c>
      <c r="C5286" t="s">
        <v>8028</v>
      </c>
      <c r="D5286" t="s">
        <v>8035</v>
      </c>
      <c r="E5286" s="1">
        <v>45392</v>
      </c>
      <c r="F5286">
        <v>2938.5</v>
      </c>
      <c r="G5286">
        <v>114</v>
      </c>
      <c r="H5286" t="s">
        <v>6</v>
      </c>
      <c r="I5286" t="str">
        <f>_xlfn.XLOOKUP(shipments[[#This Row],[SPID]],people[SPID],people[Sales_person],"NA",0)</f>
        <v>Marney O'Breen</v>
      </c>
      <c r="J5286">
        <f>YEAR(shipments[[#This Row],[Shipdate]])</f>
        <v>2024</v>
      </c>
      <c r="K5286">
        <f>MONTH(shipments[[#This Row],[Shipdate]])</f>
        <v>4</v>
      </c>
      <c r="L5286" t="str">
        <f>TEXT(shipments[[#This Row],[Shipdate]],"mmmm")</f>
        <v>April</v>
      </c>
      <c r="M5286">
        <f>_xlfn.XLOOKUP(shipments[[#This Row],[PID]],products[PID],products[Cost_per_box],"NA",0)</f>
        <v>5.04</v>
      </c>
      <c r="N5286">
        <f>shipments[[#This Row],[Boxes]]*shipments[[#This Row],[Cost Per Box]]</f>
        <v>574.56000000000006</v>
      </c>
      <c r="O5286">
        <f>shipments[[#This Row],[Sales Amount]]-shipments[[#This Row],[Total Cost]]</f>
        <v>2363.94</v>
      </c>
      <c r="P5286" s="9">
        <f>shipments[[#This Row],[Profit]]/shipments[[#This Row],[Sales Amount]]</f>
        <v>0.80447166921898927</v>
      </c>
    </row>
    <row r="5287" spans="1:16" x14ac:dyDescent="1">
      <c r="A5287" t="s">
        <v>5335</v>
      </c>
      <c r="B5287" t="s">
        <v>8055</v>
      </c>
      <c r="C5287" t="s">
        <v>8029</v>
      </c>
      <c r="D5287" t="s">
        <v>8032</v>
      </c>
      <c r="E5287" s="1">
        <v>45281</v>
      </c>
      <c r="F5287">
        <v>5067</v>
      </c>
      <c r="G5287">
        <v>563</v>
      </c>
      <c r="H5287" t="s">
        <v>6</v>
      </c>
      <c r="I5287" t="str">
        <f>_xlfn.XLOOKUP(shipments[[#This Row],[SPID]],people[SPID],people[Sales_person],"NA",0)</f>
        <v>Marney O'Breen</v>
      </c>
      <c r="J5287">
        <f>YEAR(shipments[[#This Row],[Shipdate]])</f>
        <v>2023</v>
      </c>
      <c r="K5287">
        <f>MONTH(shipments[[#This Row],[Shipdate]])</f>
        <v>12</v>
      </c>
      <c r="L5287" t="str">
        <f>TEXT(shipments[[#This Row],[Shipdate]],"mmmm")</f>
        <v>December</v>
      </c>
      <c r="M5287">
        <f>_xlfn.XLOOKUP(shipments[[#This Row],[PID]],products[PID],products[Cost_per_box],"NA",0)</f>
        <v>2.76</v>
      </c>
      <c r="N5287">
        <f>shipments[[#This Row],[Boxes]]*shipments[[#This Row],[Cost Per Box]]</f>
        <v>1553.8799999999999</v>
      </c>
      <c r="O5287">
        <f>shipments[[#This Row],[Sales Amount]]-shipments[[#This Row],[Total Cost]]</f>
        <v>3513.12</v>
      </c>
      <c r="P5287" s="9">
        <f>shipments[[#This Row],[Profit]]/shipments[[#This Row],[Sales Amount]]</f>
        <v>0.69333333333333336</v>
      </c>
    </row>
    <row r="5288" spans="1:16" x14ac:dyDescent="1">
      <c r="A5288" t="s">
        <v>5336</v>
      </c>
      <c r="B5288" t="s">
        <v>8055</v>
      </c>
      <c r="C5288" t="s">
        <v>8029</v>
      </c>
      <c r="D5288" t="s">
        <v>8032</v>
      </c>
      <c r="E5288" s="1">
        <v>45250</v>
      </c>
      <c r="F5288">
        <v>2218.5</v>
      </c>
      <c r="G5288">
        <v>185</v>
      </c>
      <c r="H5288" t="s">
        <v>6</v>
      </c>
      <c r="I5288" t="str">
        <f>_xlfn.XLOOKUP(shipments[[#This Row],[SPID]],people[SPID],people[Sales_person],"NA",0)</f>
        <v>Marney O'Breen</v>
      </c>
      <c r="J5288">
        <f>YEAR(shipments[[#This Row],[Shipdate]])</f>
        <v>2023</v>
      </c>
      <c r="K5288">
        <f>MONTH(shipments[[#This Row],[Shipdate]])</f>
        <v>11</v>
      </c>
      <c r="L5288" t="str">
        <f>TEXT(shipments[[#This Row],[Shipdate]],"mmmm")</f>
        <v>November</v>
      </c>
      <c r="M5288">
        <f>_xlfn.XLOOKUP(shipments[[#This Row],[PID]],products[PID],products[Cost_per_box],"NA",0)</f>
        <v>2.76</v>
      </c>
      <c r="N5288">
        <f>shipments[[#This Row],[Boxes]]*shipments[[#This Row],[Cost Per Box]]</f>
        <v>510.59999999999997</v>
      </c>
      <c r="O5288">
        <f>shipments[[#This Row],[Sales Amount]]-shipments[[#This Row],[Total Cost]]</f>
        <v>1707.9</v>
      </c>
      <c r="P5288" s="9">
        <f>shipments[[#This Row],[Profit]]/shipments[[#This Row],[Sales Amount]]</f>
        <v>0.769844489519946</v>
      </c>
    </row>
    <row r="5289" spans="1:16" x14ac:dyDescent="1">
      <c r="A5289" t="s">
        <v>5337</v>
      </c>
      <c r="B5289" t="s">
        <v>8055</v>
      </c>
      <c r="C5289" t="s">
        <v>8030</v>
      </c>
      <c r="D5289" t="s">
        <v>8032</v>
      </c>
      <c r="E5289" s="1">
        <v>45317</v>
      </c>
      <c r="F5289">
        <v>3375</v>
      </c>
      <c r="G5289">
        <v>307</v>
      </c>
      <c r="H5289" t="s">
        <v>6</v>
      </c>
      <c r="I5289" t="str">
        <f>_xlfn.XLOOKUP(shipments[[#This Row],[SPID]],people[SPID],people[Sales_person],"NA",0)</f>
        <v>Marney O'Breen</v>
      </c>
      <c r="J5289">
        <f>YEAR(shipments[[#This Row],[Shipdate]])</f>
        <v>2024</v>
      </c>
      <c r="K5289">
        <f>MONTH(shipments[[#This Row],[Shipdate]])</f>
        <v>1</v>
      </c>
      <c r="L5289" t="str">
        <f>TEXT(shipments[[#This Row],[Shipdate]],"mmmm")</f>
        <v>January</v>
      </c>
      <c r="M5289">
        <f>_xlfn.XLOOKUP(shipments[[#This Row],[PID]],products[PID],products[Cost_per_box],"NA",0)</f>
        <v>3.32</v>
      </c>
      <c r="N5289">
        <f>shipments[[#This Row],[Boxes]]*shipments[[#This Row],[Cost Per Box]]</f>
        <v>1019.2399999999999</v>
      </c>
      <c r="O5289">
        <f>shipments[[#This Row],[Sales Amount]]-shipments[[#This Row],[Total Cost]]</f>
        <v>2355.7600000000002</v>
      </c>
      <c r="P5289" s="9">
        <f>shipments[[#This Row],[Profit]]/shipments[[#This Row],[Sales Amount]]</f>
        <v>0.69800296296296305</v>
      </c>
    </row>
    <row r="5290" spans="1:16" x14ac:dyDescent="1">
      <c r="A5290" t="s">
        <v>5338</v>
      </c>
      <c r="B5290" t="s">
        <v>8055</v>
      </c>
      <c r="C5290" t="s">
        <v>8030</v>
      </c>
      <c r="D5290" t="s">
        <v>8036</v>
      </c>
      <c r="E5290" s="1">
        <v>45350</v>
      </c>
      <c r="F5290">
        <v>12863.25</v>
      </c>
      <c r="G5290">
        <v>1608</v>
      </c>
      <c r="H5290" t="s">
        <v>6</v>
      </c>
      <c r="I5290" t="str">
        <f>_xlfn.XLOOKUP(shipments[[#This Row],[SPID]],people[SPID],people[Sales_person],"NA",0)</f>
        <v>Marney O'Breen</v>
      </c>
      <c r="J5290">
        <f>YEAR(shipments[[#This Row],[Shipdate]])</f>
        <v>2024</v>
      </c>
      <c r="K5290">
        <f>MONTH(shipments[[#This Row],[Shipdate]])</f>
        <v>2</v>
      </c>
      <c r="L5290" t="str">
        <f>TEXT(shipments[[#This Row],[Shipdate]],"mmmm")</f>
        <v>February</v>
      </c>
      <c r="M5290">
        <f>_xlfn.XLOOKUP(shipments[[#This Row],[PID]],products[PID],products[Cost_per_box],"NA",0)</f>
        <v>3.32</v>
      </c>
      <c r="N5290">
        <f>shipments[[#This Row],[Boxes]]*shipments[[#This Row],[Cost Per Box]]</f>
        <v>5338.5599999999995</v>
      </c>
      <c r="O5290">
        <f>shipments[[#This Row],[Sales Amount]]-shipments[[#This Row],[Total Cost]]</f>
        <v>7524.6900000000005</v>
      </c>
      <c r="P5290" s="9">
        <f>shipments[[#This Row],[Profit]]/shipments[[#This Row],[Sales Amount]]</f>
        <v>0.58497580316016562</v>
      </c>
    </row>
    <row r="5291" spans="1:16" x14ac:dyDescent="1">
      <c r="A5291" t="s">
        <v>5339</v>
      </c>
      <c r="B5291" t="s">
        <v>8055</v>
      </c>
      <c r="C5291" t="s">
        <v>8031</v>
      </c>
      <c r="D5291" t="s">
        <v>8037</v>
      </c>
      <c r="E5291" s="1">
        <v>45244</v>
      </c>
      <c r="F5291">
        <v>650.25</v>
      </c>
      <c r="G5291">
        <v>31</v>
      </c>
      <c r="H5291" t="s">
        <v>6</v>
      </c>
      <c r="I5291" t="str">
        <f>_xlfn.XLOOKUP(shipments[[#This Row],[SPID]],people[SPID],people[Sales_person],"NA",0)</f>
        <v>Marney O'Breen</v>
      </c>
      <c r="J5291">
        <f>YEAR(shipments[[#This Row],[Shipdate]])</f>
        <v>2023</v>
      </c>
      <c r="K5291">
        <f>MONTH(shipments[[#This Row],[Shipdate]])</f>
        <v>11</v>
      </c>
      <c r="L5291" t="str">
        <f>TEXT(shipments[[#This Row],[Shipdate]],"mmmm")</f>
        <v>November</v>
      </c>
      <c r="M5291">
        <f>_xlfn.XLOOKUP(shipments[[#This Row],[PID]],products[PID],products[Cost_per_box],"NA",0)</f>
        <v>2.65</v>
      </c>
      <c r="N5291">
        <f>shipments[[#This Row],[Boxes]]*shipments[[#This Row],[Cost Per Box]]</f>
        <v>82.149999999999991</v>
      </c>
      <c r="O5291">
        <f>shipments[[#This Row],[Sales Amount]]-shipments[[#This Row],[Total Cost]]</f>
        <v>568.1</v>
      </c>
      <c r="P5291" s="9">
        <f>shipments[[#This Row],[Profit]]/shipments[[#This Row],[Sales Amount]]</f>
        <v>0.87366397539407925</v>
      </c>
    </row>
    <row r="5292" spans="1:16" x14ac:dyDescent="1">
      <c r="A5292" t="s">
        <v>5340</v>
      </c>
      <c r="B5292" t="s">
        <v>8055</v>
      </c>
      <c r="C5292" t="s">
        <v>8031</v>
      </c>
      <c r="D5292" t="s">
        <v>8032</v>
      </c>
      <c r="E5292" s="1">
        <v>45491</v>
      </c>
      <c r="F5292">
        <v>10973.25</v>
      </c>
      <c r="G5292">
        <v>610</v>
      </c>
      <c r="H5292" t="s">
        <v>17</v>
      </c>
      <c r="I5292" t="str">
        <f>_xlfn.XLOOKUP(shipments[[#This Row],[SPID]],people[SPID],people[Sales_person],"NA",0)</f>
        <v>Marney O'Breen</v>
      </c>
      <c r="J5292">
        <f>YEAR(shipments[[#This Row],[Shipdate]])</f>
        <v>2024</v>
      </c>
      <c r="K5292">
        <f>MONTH(shipments[[#This Row],[Shipdate]])</f>
        <v>7</v>
      </c>
      <c r="L5292" t="str">
        <f>TEXT(shipments[[#This Row],[Shipdate]],"mmmm")</f>
        <v>July</v>
      </c>
      <c r="M5292">
        <f>_xlfn.XLOOKUP(shipments[[#This Row],[PID]],products[PID],products[Cost_per_box],"NA",0)</f>
        <v>2.65</v>
      </c>
      <c r="N5292">
        <f>shipments[[#This Row],[Boxes]]*shipments[[#This Row],[Cost Per Box]]</f>
        <v>1616.5</v>
      </c>
      <c r="O5292">
        <f>shipments[[#This Row],[Sales Amount]]-shipments[[#This Row],[Total Cost]]</f>
        <v>9356.75</v>
      </c>
      <c r="P5292" s="9">
        <f>shipments[[#This Row],[Profit]]/shipments[[#This Row],[Sales Amount]]</f>
        <v>0.85268721664046654</v>
      </c>
    </row>
    <row r="5293" spans="1:16" x14ac:dyDescent="1">
      <c r="A5293" t="s">
        <v>5341</v>
      </c>
      <c r="B5293" t="s">
        <v>8055</v>
      </c>
      <c r="C5293" t="s">
        <v>8031</v>
      </c>
      <c r="D5293" t="s">
        <v>8032</v>
      </c>
      <c r="E5293" s="1">
        <v>45147</v>
      </c>
      <c r="F5293">
        <v>7816.5</v>
      </c>
      <c r="G5293">
        <v>356</v>
      </c>
      <c r="H5293" t="s">
        <v>6</v>
      </c>
      <c r="I5293" t="str">
        <f>_xlfn.XLOOKUP(shipments[[#This Row],[SPID]],people[SPID],people[Sales_person],"NA",0)</f>
        <v>Marney O'Breen</v>
      </c>
      <c r="J5293">
        <f>YEAR(shipments[[#This Row],[Shipdate]])</f>
        <v>2023</v>
      </c>
      <c r="K5293">
        <f>MONTH(shipments[[#This Row],[Shipdate]])</f>
        <v>8</v>
      </c>
      <c r="L5293" t="str">
        <f>TEXT(shipments[[#This Row],[Shipdate]],"mmmm")</f>
        <v>August</v>
      </c>
      <c r="M5293">
        <f>_xlfn.XLOOKUP(shipments[[#This Row],[PID]],products[PID],products[Cost_per_box],"NA",0)</f>
        <v>2.65</v>
      </c>
      <c r="N5293">
        <f>shipments[[#This Row],[Boxes]]*shipments[[#This Row],[Cost Per Box]]</f>
        <v>943.4</v>
      </c>
      <c r="O5293">
        <f>shipments[[#This Row],[Sales Amount]]-shipments[[#This Row],[Total Cost]]</f>
        <v>6873.1</v>
      </c>
      <c r="P5293" s="9">
        <f>shipments[[#This Row],[Profit]]/shipments[[#This Row],[Sales Amount]]</f>
        <v>0.87930659502334807</v>
      </c>
    </row>
    <row r="5294" spans="1:16" x14ac:dyDescent="1">
      <c r="A5294" t="s">
        <v>5342</v>
      </c>
      <c r="B5294" t="s">
        <v>8055</v>
      </c>
      <c r="C5294" t="s">
        <v>8031</v>
      </c>
      <c r="D5294" t="s">
        <v>8034</v>
      </c>
      <c r="E5294" s="1">
        <v>45475</v>
      </c>
      <c r="F5294">
        <v>8745.75</v>
      </c>
      <c r="G5294">
        <v>398</v>
      </c>
      <c r="H5294" t="s">
        <v>17</v>
      </c>
      <c r="I5294" t="str">
        <f>_xlfn.XLOOKUP(shipments[[#This Row],[SPID]],people[SPID],people[Sales_person],"NA",0)</f>
        <v>Marney O'Breen</v>
      </c>
      <c r="J5294">
        <f>YEAR(shipments[[#This Row],[Shipdate]])</f>
        <v>2024</v>
      </c>
      <c r="K5294">
        <f>MONTH(shipments[[#This Row],[Shipdate]])</f>
        <v>7</v>
      </c>
      <c r="L5294" t="str">
        <f>TEXT(shipments[[#This Row],[Shipdate]],"mmmm")</f>
        <v>July</v>
      </c>
      <c r="M5294">
        <f>_xlfn.XLOOKUP(shipments[[#This Row],[PID]],products[PID],products[Cost_per_box],"NA",0)</f>
        <v>2.65</v>
      </c>
      <c r="N5294">
        <f>shipments[[#This Row],[Boxes]]*shipments[[#This Row],[Cost Per Box]]</f>
        <v>1054.7</v>
      </c>
      <c r="O5294">
        <f>shipments[[#This Row],[Sales Amount]]-shipments[[#This Row],[Total Cost]]</f>
        <v>7691.05</v>
      </c>
      <c r="P5294" s="9">
        <f>shipments[[#This Row],[Profit]]/shipments[[#This Row],[Sales Amount]]</f>
        <v>0.87940428207986743</v>
      </c>
    </row>
    <row r="5295" spans="1:16" x14ac:dyDescent="1">
      <c r="A5295" t="s">
        <v>5343</v>
      </c>
      <c r="B5295" t="s">
        <v>8055</v>
      </c>
      <c r="C5295" t="s">
        <v>8031</v>
      </c>
      <c r="D5295" t="s">
        <v>8037</v>
      </c>
      <c r="E5295" s="1">
        <v>45084</v>
      </c>
      <c r="F5295">
        <v>9879.75</v>
      </c>
      <c r="G5295">
        <v>494</v>
      </c>
      <c r="H5295" t="s">
        <v>6</v>
      </c>
      <c r="I5295" t="str">
        <f>_xlfn.XLOOKUP(shipments[[#This Row],[SPID]],people[SPID],people[Sales_person],"NA",0)</f>
        <v>Marney O'Breen</v>
      </c>
      <c r="J5295">
        <f>YEAR(shipments[[#This Row],[Shipdate]])</f>
        <v>2023</v>
      </c>
      <c r="K5295">
        <f>MONTH(shipments[[#This Row],[Shipdate]])</f>
        <v>6</v>
      </c>
      <c r="L5295" t="str">
        <f>TEXT(shipments[[#This Row],[Shipdate]],"mmmm")</f>
        <v>June</v>
      </c>
      <c r="M5295">
        <f>_xlfn.XLOOKUP(shipments[[#This Row],[PID]],products[PID],products[Cost_per_box],"NA",0)</f>
        <v>2.65</v>
      </c>
      <c r="N5295">
        <f>shipments[[#This Row],[Boxes]]*shipments[[#This Row],[Cost Per Box]]</f>
        <v>1309.0999999999999</v>
      </c>
      <c r="O5295">
        <f>shipments[[#This Row],[Sales Amount]]-shipments[[#This Row],[Total Cost]]</f>
        <v>8570.65</v>
      </c>
      <c r="P5295" s="9">
        <f>shipments[[#This Row],[Profit]]/shipments[[#This Row],[Sales Amount]]</f>
        <v>0.86749664718236796</v>
      </c>
    </row>
    <row r="5296" spans="1:16" x14ac:dyDescent="1">
      <c r="A5296" t="s">
        <v>5344</v>
      </c>
      <c r="B5296" t="s">
        <v>8055</v>
      </c>
      <c r="C5296" t="s">
        <v>8031</v>
      </c>
      <c r="D5296" t="s">
        <v>8034</v>
      </c>
      <c r="E5296" s="1">
        <v>45022</v>
      </c>
      <c r="F5296">
        <v>12613.5</v>
      </c>
      <c r="G5296">
        <v>631</v>
      </c>
      <c r="H5296" t="s">
        <v>6</v>
      </c>
      <c r="I5296" t="str">
        <f>_xlfn.XLOOKUP(shipments[[#This Row],[SPID]],people[SPID],people[Sales_person],"NA",0)</f>
        <v>Marney O'Breen</v>
      </c>
      <c r="J5296">
        <f>YEAR(shipments[[#This Row],[Shipdate]])</f>
        <v>2023</v>
      </c>
      <c r="K5296">
        <f>MONTH(shipments[[#This Row],[Shipdate]])</f>
        <v>4</v>
      </c>
      <c r="L5296" t="str">
        <f>TEXT(shipments[[#This Row],[Shipdate]],"mmmm")</f>
        <v>April</v>
      </c>
      <c r="M5296">
        <f>_xlfn.XLOOKUP(shipments[[#This Row],[PID]],products[PID],products[Cost_per_box],"NA",0)</f>
        <v>2.65</v>
      </c>
      <c r="N5296">
        <f>shipments[[#This Row],[Boxes]]*shipments[[#This Row],[Cost Per Box]]</f>
        <v>1672.1499999999999</v>
      </c>
      <c r="O5296">
        <f>shipments[[#This Row],[Sales Amount]]-shipments[[#This Row],[Total Cost]]</f>
        <v>10941.35</v>
      </c>
      <c r="P5296" s="9">
        <f>shipments[[#This Row],[Profit]]/shipments[[#This Row],[Sales Amount]]</f>
        <v>0.86743171998255841</v>
      </c>
    </row>
    <row r="5297" spans="1:16" x14ac:dyDescent="1">
      <c r="A5297" t="s">
        <v>5345</v>
      </c>
      <c r="B5297" t="s">
        <v>8055</v>
      </c>
      <c r="C5297" t="s">
        <v>8010</v>
      </c>
      <c r="D5297" t="s">
        <v>8037</v>
      </c>
      <c r="E5297" s="1">
        <v>45481</v>
      </c>
      <c r="F5297">
        <v>15880.5</v>
      </c>
      <c r="G5297">
        <v>1222</v>
      </c>
      <c r="H5297" t="s">
        <v>39</v>
      </c>
      <c r="I5297" t="str">
        <f>_xlfn.XLOOKUP(shipments[[#This Row],[SPID]],people[SPID],people[Sales_person],"NA",0)</f>
        <v>Marney O'Breen</v>
      </c>
      <c r="J5297">
        <f>YEAR(shipments[[#This Row],[Shipdate]])</f>
        <v>2024</v>
      </c>
      <c r="K5297">
        <f>MONTH(shipments[[#This Row],[Shipdate]])</f>
        <v>7</v>
      </c>
      <c r="L5297" t="str">
        <f>TEXT(shipments[[#This Row],[Shipdate]],"mmmm")</f>
        <v>July</v>
      </c>
      <c r="M5297">
        <f>_xlfn.XLOOKUP(shipments[[#This Row],[PID]],products[PID],products[Cost_per_box],"NA",0)</f>
        <v>5.26</v>
      </c>
      <c r="N5297">
        <f>shipments[[#This Row],[Boxes]]*shipments[[#This Row],[Cost Per Box]]</f>
        <v>6427.7199999999993</v>
      </c>
      <c r="O5297">
        <f>shipments[[#This Row],[Sales Amount]]-shipments[[#This Row],[Total Cost]]</f>
        <v>9452.7800000000007</v>
      </c>
      <c r="P5297" s="9">
        <f>shipments[[#This Row],[Profit]]/shipments[[#This Row],[Sales Amount]]</f>
        <v>0.59524448222663018</v>
      </c>
    </row>
    <row r="5298" spans="1:16" x14ac:dyDescent="1">
      <c r="A5298" t="s">
        <v>5346</v>
      </c>
      <c r="B5298" t="s">
        <v>8055</v>
      </c>
      <c r="C5298" t="s">
        <v>8013</v>
      </c>
      <c r="D5298" t="s">
        <v>8033</v>
      </c>
      <c r="E5298" s="1">
        <v>45434</v>
      </c>
      <c r="F5298">
        <v>10068.75</v>
      </c>
      <c r="G5298">
        <v>1259</v>
      </c>
      <c r="H5298" t="s">
        <v>6</v>
      </c>
      <c r="I5298" t="str">
        <f>_xlfn.XLOOKUP(shipments[[#This Row],[SPID]],people[SPID],people[Sales_person],"NA",0)</f>
        <v>Marney O'Breen</v>
      </c>
      <c r="J5298">
        <f>YEAR(shipments[[#This Row],[Shipdate]])</f>
        <v>2024</v>
      </c>
      <c r="K5298">
        <f>MONTH(shipments[[#This Row],[Shipdate]])</f>
        <v>5</v>
      </c>
      <c r="L5298" t="str">
        <f>TEXT(shipments[[#This Row],[Shipdate]],"mmmm")</f>
        <v>May</v>
      </c>
      <c r="M5298">
        <f>_xlfn.XLOOKUP(shipments[[#This Row],[PID]],products[PID],products[Cost_per_box],"NA",0)</f>
        <v>3.85</v>
      </c>
      <c r="N5298">
        <f>shipments[[#This Row],[Boxes]]*shipments[[#This Row],[Cost Per Box]]</f>
        <v>4847.1500000000005</v>
      </c>
      <c r="O5298">
        <f>shipments[[#This Row],[Sales Amount]]-shipments[[#This Row],[Total Cost]]</f>
        <v>5221.5999999999995</v>
      </c>
      <c r="P5298" s="9">
        <f>shipments[[#This Row],[Profit]]/shipments[[#This Row],[Sales Amount]]</f>
        <v>0.51859466170080692</v>
      </c>
    </row>
    <row r="5299" spans="1:16" x14ac:dyDescent="1">
      <c r="A5299" t="s">
        <v>5347</v>
      </c>
      <c r="B5299" t="s">
        <v>8055</v>
      </c>
      <c r="C5299" t="s">
        <v>8013</v>
      </c>
      <c r="D5299" t="s">
        <v>8034</v>
      </c>
      <c r="E5299" s="1">
        <v>44945</v>
      </c>
      <c r="F5299">
        <v>618.75</v>
      </c>
      <c r="G5299">
        <v>69</v>
      </c>
      <c r="H5299" t="s">
        <v>6</v>
      </c>
      <c r="I5299" t="str">
        <f>_xlfn.XLOOKUP(shipments[[#This Row],[SPID]],people[SPID],people[Sales_person],"NA",0)</f>
        <v>Marney O'Breen</v>
      </c>
      <c r="J5299">
        <f>YEAR(shipments[[#This Row],[Shipdate]])</f>
        <v>2023</v>
      </c>
      <c r="K5299">
        <f>MONTH(shipments[[#This Row],[Shipdate]])</f>
        <v>1</v>
      </c>
      <c r="L5299" t="str">
        <f>TEXT(shipments[[#This Row],[Shipdate]],"mmmm")</f>
        <v>January</v>
      </c>
      <c r="M5299">
        <f>_xlfn.XLOOKUP(shipments[[#This Row],[PID]],products[PID],products[Cost_per_box],"NA",0)</f>
        <v>3.85</v>
      </c>
      <c r="N5299">
        <f>shipments[[#This Row],[Boxes]]*shipments[[#This Row],[Cost Per Box]]</f>
        <v>265.65000000000003</v>
      </c>
      <c r="O5299">
        <f>shipments[[#This Row],[Sales Amount]]-shipments[[#This Row],[Total Cost]]</f>
        <v>353.09999999999997</v>
      </c>
      <c r="P5299" s="9">
        <f>shipments[[#This Row],[Profit]]/shipments[[#This Row],[Sales Amount]]</f>
        <v>0.57066666666666666</v>
      </c>
    </row>
    <row r="5300" spans="1:16" x14ac:dyDescent="1">
      <c r="A5300" t="s">
        <v>5348</v>
      </c>
      <c r="B5300" t="s">
        <v>8055</v>
      </c>
      <c r="C5300" t="s">
        <v>8014</v>
      </c>
      <c r="D5300" t="s">
        <v>8034</v>
      </c>
      <c r="E5300" s="1">
        <v>45097</v>
      </c>
      <c r="F5300">
        <v>1802.25</v>
      </c>
      <c r="G5300">
        <v>201</v>
      </c>
      <c r="H5300" t="s">
        <v>6</v>
      </c>
      <c r="I5300" t="str">
        <f>_xlfn.XLOOKUP(shipments[[#This Row],[SPID]],people[SPID],people[Sales_person],"NA",0)</f>
        <v>Marney O'Breen</v>
      </c>
      <c r="J5300">
        <f>YEAR(shipments[[#This Row],[Shipdate]])</f>
        <v>2023</v>
      </c>
      <c r="K5300">
        <f>MONTH(shipments[[#This Row],[Shipdate]])</f>
        <v>6</v>
      </c>
      <c r="L5300" t="str">
        <f>TEXT(shipments[[#This Row],[Shipdate]],"mmmm")</f>
        <v>June</v>
      </c>
      <c r="M5300">
        <f>_xlfn.XLOOKUP(shipments[[#This Row],[PID]],products[PID],products[Cost_per_box],"NA",0)</f>
        <v>5.72</v>
      </c>
      <c r="N5300">
        <f>shipments[[#This Row],[Boxes]]*shipments[[#This Row],[Cost Per Box]]</f>
        <v>1149.72</v>
      </c>
      <c r="O5300">
        <f>shipments[[#This Row],[Sales Amount]]-shipments[[#This Row],[Total Cost]]</f>
        <v>652.53</v>
      </c>
      <c r="P5300" s="9">
        <f>shipments[[#This Row],[Profit]]/shipments[[#This Row],[Sales Amount]]</f>
        <v>0.36206408655846856</v>
      </c>
    </row>
    <row r="5301" spans="1:16" x14ac:dyDescent="1">
      <c r="A5301" t="s">
        <v>5349</v>
      </c>
      <c r="B5301" t="s">
        <v>8055</v>
      </c>
      <c r="C5301" t="s">
        <v>8014</v>
      </c>
      <c r="D5301" t="s">
        <v>8035</v>
      </c>
      <c r="E5301" s="1">
        <v>45273</v>
      </c>
      <c r="F5301">
        <v>238.5</v>
      </c>
      <c r="G5301">
        <v>30</v>
      </c>
      <c r="H5301" t="s">
        <v>6</v>
      </c>
      <c r="I5301" t="str">
        <f>_xlfn.XLOOKUP(shipments[[#This Row],[SPID]],people[SPID],people[Sales_person],"NA",0)</f>
        <v>Marney O'Breen</v>
      </c>
      <c r="J5301">
        <f>YEAR(shipments[[#This Row],[Shipdate]])</f>
        <v>2023</v>
      </c>
      <c r="K5301">
        <f>MONTH(shipments[[#This Row],[Shipdate]])</f>
        <v>12</v>
      </c>
      <c r="L5301" t="str">
        <f>TEXT(shipments[[#This Row],[Shipdate]],"mmmm")</f>
        <v>December</v>
      </c>
      <c r="M5301">
        <f>_xlfn.XLOOKUP(shipments[[#This Row],[PID]],products[PID],products[Cost_per_box],"NA",0)</f>
        <v>5.72</v>
      </c>
      <c r="N5301">
        <f>shipments[[#This Row],[Boxes]]*shipments[[#This Row],[Cost Per Box]]</f>
        <v>171.6</v>
      </c>
      <c r="O5301">
        <f>shipments[[#This Row],[Sales Amount]]-shipments[[#This Row],[Total Cost]]</f>
        <v>66.900000000000006</v>
      </c>
      <c r="P5301" s="9">
        <f>shipments[[#This Row],[Profit]]/shipments[[#This Row],[Sales Amount]]</f>
        <v>0.2805031446540881</v>
      </c>
    </row>
    <row r="5302" spans="1:16" x14ac:dyDescent="1">
      <c r="A5302" t="s">
        <v>5350</v>
      </c>
      <c r="B5302" t="s">
        <v>8055</v>
      </c>
      <c r="C5302" t="s">
        <v>8014</v>
      </c>
      <c r="D5302" t="s">
        <v>8034</v>
      </c>
      <c r="E5302" s="1">
        <v>45328</v>
      </c>
      <c r="F5302">
        <v>5667.75</v>
      </c>
      <c r="G5302">
        <v>630</v>
      </c>
      <c r="H5302" t="s">
        <v>6</v>
      </c>
      <c r="I5302" t="str">
        <f>_xlfn.XLOOKUP(shipments[[#This Row],[SPID]],people[SPID],people[Sales_person],"NA",0)</f>
        <v>Marney O'Breen</v>
      </c>
      <c r="J5302">
        <f>YEAR(shipments[[#This Row],[Shipdate]])</f>
        <v>2024</v>
      </c>
      <c r="K5302">
        <f>MONTH(shipments[[#This Row],[Shipdate]])</f>
        <v>2</v>
      </c>
      <c r="L5302" t="str">
        <f>TEXT(shipments[[#This Row],[Shipdate]],"mmmm")</f>
        <v>February</v>
      </c>
      <c r="M5302">
        <f>_xlfn.XLOOKUP(shipments[[#This Row],[PID]],products[PID],products[Cost_per_box],"NA",0)</f>
        <v>5.72</v>
      </c>
      <c r="N5302">
        <f>shipments[[#This Row],[Boxes]]*shipments[[#This Row],[Cost Per Box]]</f>
        <v>3603.6</v>
      </c>
      <c r="O5302">
        <f>shipments[[#This Row],[Sales Amount]]-shipments[[#This Row],[Total Cost]]</f>
        <v>2064.15</v>
      </c>
      <c r="P5302" s="9">
        <f>shipments[[#This Row],[Profit]]/shipments[[#This Row],[Sales Amount]]</f>
        <v>0.36419213973799131</v>
      </c>
    </row>
    <row r="5303" spans="1:16" x14ac:dyDescent="1">
      <c r="A5303" t="s">
        <v>5351</v>
      </c>
      <c r="B5303" t="s">
        <v>8055</v>
      </c>
      <c r="C5303" t="s">
        <v>8015</v>
      </c>
      <c r="D5303" t="s">
        <v>8032</v>
      </c>
      <c r="E5303" s="1">
        <v>45201</v>
      </c>
      <c r="F5303">
        <v>2781</v>
      </c>
      <c r="G5303">
        <v>107</v>
      </c>
      <c r="H5303" t="s">
        <v>6</v>
      </c>
      <c r="I5303" t="str">
        <f>_xlfn.XLOOKUP(shipments[[#This Row],[SPID]],people[SPID],people[Sales_person],"NA",0)</f>
        <v>Marney O'Breen</v>
      </c>
      <c r="J5303">
        <f>YEAR(shipments[[#This Row],[Shipdate]])</f>
        <v>2023</v>
      </c>
      <c r="K5303">
        <f>MONTH(shipments[[#This Row],[Shipdate]])</f>
        <v>10</v>
      </c>
      <c r="L5303" t="str">
        <f>TEXT(shipments[[#This Row],[Shipdate]],"mmmm")</f>
        <v>October</v>
      </c>
      <c r="M5303">
        <f>_xlfn.XLOOKUP(shipments[[#This Row],[PID]],products[PID],products[Cost_per_box],"NA",0)</f>
        <v>6.31</v>
      </c>
      <c r="N5303">
        <f>shipments[[#This Row],[Boxes]]*shipments[[#This Row],[Cost Per Box]]</f>
        <v>675.17</v>
      </c>
      <c r="O5303">
        <f>shipments[[#This Row],[Sales Amount]]-shipments[[#This Row],[Total Cost]]</f>
        <v>2105.83</v>
      </c>
      <c r="P5303" s="9">
        <f>shipments[[#This Row],[Profit]]/shipments[[#This Row],[Sales Amount]]</f>
        <v>0.7572204243078029</v>
      </c>
    </row>
    <row r="5304" spans="1:16" x14ac:dyDescent="1">
      <c r="A5304" t="s">
        <v>5352</v>
      </c>
      <c r="B5304" t="s">
        <v>8055</v>
      </c>
      <c r="C5304" t="s">
        <v>8015</v>
      </c>
      <c r="D5304" t="s">
        <v>8033</v>
      </c>
      <c r="E5304" s="1">
        <v>45468</v>
      </c>
      <c r="F5304">
        <v>11277</v>
      </c>
      <c r="G5304">
        <v>470</v>
      </c>
      <c r="H5304" t="s">
        <v>6</v>
      </c>
      <c r="I5304" t="str">
        <f>_xlfn.XLOOKUP(shipments[[#This Row],[SPID]],people[SPID],people[Sales_person],"NA",0)</f>
        <v>Marney O'Breen</v>
      </c>
      <c r="J5304">
        <f>YEAR(shipments[[#This Row],[Shipdate]])</f>
        <v>2024</v>
      </c>
      <c r="K5304">
        <f>MONTH(shipments[[#This Row],[Shipdate]])</f>
        <v>6</v>
      </c>
      <c r="L5304" t="str">
        <f>TEXT(shipments[[#This Row],[Shipdate]],"mmmm")</f>
        <v>June</v>
      </c>
      <c r="M5304">
        <f>_xlfn.XLOOKUP(shipments[[#This Row],[PID]],products[PID],products[Cost_per_box],"NA",0)</f>
        <v>6.31</v>
      </c>
      <c r="N5304">
        <f>shipments[[#This Row],[Boxes]]*shipments[[#This Row],[Cost Per Box]]</f>
        <v>2965.7</v>
      </c>
      <c r="O5304">
        <f>shipments[[#This Row],[Sales Amount]]-shipments[[#This Row],[Total Cost]]</f>
        <v>8311.2999999999993</v>
      </c>
      <c r="P5304" s="9">
        <f>shipments[[#This Row],[Profit]]/shipments[[#This Row],[Sales Amount]]</f>
        <v>0.73701339008601574</v>
      </c>
    </row>
    <row r="5305" spans="1:16" x14ac:dyDescent="1">
      <c r="A5305" t="s">
        <v>5353</v>
      </c>
      <c r="B5305" t="s">
        <v>8055</v>
      </c>
      <c r="C5305" t="s">
        <v>8015</v>
      </c>
      <c r="D5305" t="s">
        <v>8035</v>
      </c>
      <c r="E5305" s="1">
        <v>45250</v>
      </c>
      <c r="F5305">
        <v>5319</v>
      </c>
      <c r="G5305">
        <v>190</v>
      </c>
      <c r="H5305" t="s">
        <v>6</v>
      </c>
      <c r="I5305" t="str">
        <f>_xlfn.XLOOKUP(shipments[[#This Row],[SPID]],people[SPID],people[Sales_person],"NA",0)</f>
        <v>Marney O'Breen</v>
      </c>
      <c r="J5305">
        <f>YEAR(shipments[[#This Row],[Shipdate]])</f>
        <v>2023</v>
      </c>
      <c r="K5305">
        <f>MONTH(shipments[[#This Row],[Shipdate]])</f>
        <v>11</v>
      </c>
      <c r="L5305" t="str">
        <f>TEXT(shipments[[#This Row],[Shipdate]],"mmmm")</f>
        <v>November</v>
      </c>
      <c r="M5305">
        <f>_xlfn.XLOOKUP(shipments[[#This Row],[PID]],products[PID],products[Cost_per_box],"NA",0)</f>
        <v>6.31</v>
      </c>
      <c r="N5305">
        <f>shipments[[#This Row],[Boxes]]*shipments[[#This Row],[Cost Per Box]]</f>
        <v>1198.8999999999999</v>
      </c>
      <c r="O5305">
        <f>shipments[[#This Row],[Sales Amount]]-shipments[[#This Row],[Total Cost]]</f>
        <v>4120.1000000000004</v>
      </c>
      <c r="P5305" s="9">
        <f>shipments[[#This Row],[Profit]]/shipments[[#This Row],[Sales Amount]]</f>
        <v>0.77460048881368682</v>
      </c>
    </row>
    <row r="5306" spans="1:16" x14ac:dyDescent="1">
      <c r="A5306" t="s">
        <v>5354</v>
      </c>
      <c r="B5306" t="s">
        <v>8055</v>
      </c>
      <c r="C5306" t="s">
        <v>8015</v>
      </c>
      <c r="D5306" t="s">
        <v>8037</v>
      </c>
      <c r="E5306" s="1">
        <v>45267</v>
      </c>
      <c r="F5306">
        <v>2081.25</v>
      </c>
      <c r="G5306">
        <v>87</v>
      </c>
      <c r="H5306" t="s">
        <v>6</v>
      </c>
      <c r="I5306" t="str">
        <f>_xlfn.XLOOKUP(shipments[[#This Row],[SPID]],people[SPID],people[Sales_person],"NA",0)</f>
        <v>Marney O'Breen</v>
      </c>
      <c r="J5306">
        <f>YEAR(shipments[[#This Row],[Shipdate]])</f>
        <v>2023</v>
      </c>
      <c r="K5306">
        <f>MONTH(shipments[[#This Row],[Shipdate]])</f>
        <v>12</v>
      </c>
      <c r="L5306" t="str">
        <f>TEXT(shipments[[#This Row],[Shipdate]],"mmmm")</f>
        <v>December</v>
      </c>
      <c r="M5306">
        <f>_xlfn.XLOOKUP(shipments[[#This Row],[PID]],products[PID],products[Cost_per_box],"NA",0)</f>
        <v>6.31</v>
      </c>
      <c r="N5306">
        <f>shipments[[#This Row],[Boxes]]*shipments[[#This Row],[Cost Per Box]]</f>
        <v>548.96999999999991</v>
      </c>
      <c r="O5306">
        <f>shipments[[#This Row],[Sales Amount]]-shipments[[#This Row],[Total Cost]]</f>
        <v>1532.2800000000002</v>
      </c>
      <c r="P5306" s="9">
        <f>shipments[[#This Row],[Profit]]/shipments[[#This Row],[Sales Amount]]</f>
        <v>0.73623063063063077</v>
      </c>
    </row>
    <row r="5307" spans="1:16" x14ac:dyDescent="1">
      <c r="A5307" t="s">
        <v>5355</v>
      </c>
      <c r="B5307" t="s">
        <v>8055</v>
      </c>
      <c r="C5307" t="s">
        <v>8016</v>
      </c>
      <c r="D5307" t="s">
        <v>8036</v>
      </c>
      <c r="E5307" s="1">
        <v>45513</v>
      </c>
      <c r="F5307">
        <v>4243.5</v>
      </c>
      <c r="G5307">
        <v>170</v>
      </c>
      <c r="H5307" t="s">
        <v>17</v>
      </c>
      <c r="I5307" t="str">
        <f>_xlfn.XLOOKUP(shipments[[#This Row],[SPID]],people[SPID],people[Sales_person],"NA",0)</f>
        <v>Marney O'Breen</v>
      </c>
      <c r="J5307">
        <f>YEAR(shipments[[#This Row],[Shipdate]])</f>
        <v>2024</v>
      </c>
      <c r="K5307">
        <f>MONTH(shipments[[#This Row],[Shipdate]])</f>
        <v>8</v>
      </c>
      <c r="L5307" t="str">
        <f>TEXT(shipments[[#This Row],[Shipdate]],"mmmm")</f>
        <v>August</v>
      </c>
      <c r="M5307">
        <f>_xlfn.XLOOKUP(shipments[[#This Row],[PID]],products[PID],products[Cost_per_box],"NA",0)</f>
        <v>9.94</v>
      </c>
      <c r="N5307">
        <f>shipments[[#This Row],[Boxes]]*shipments[[#This Row],[Cost Per Box]]</f>
        <v>1689.8</v>
      </c>
      <c r="O5307">
        <f>shipments[[#This Row],[Sales Amount]]-shipments[[#This Row],[Total Cost]]</f>
        <v>2553.6999999999998</v>
      </c>
      <c r="P5307" s="9">
        <f>shipments[[#This Row],[Profit]]/shipments[[#This Row],[Sales Amount]]</f>
        <v>0.60179097443148344</v>
      </c>
    </row>
    <row r="5308" spans="1:16" x14ac:dyDescent="1">
      <c r="A5308" t="s">
        <v>5356</v>
      </c>
      <c r="B5308" t="s">
        <v>8055</v>
      </c>
      <c r="C5308" t="s">
        <v>8016</v>
      </c>
      <c r="D5308" t="s">
        <v>8037</v>
      </c>
      <c r="E5308" s="1">
        <v>45260</v>
      </c>
      <c r="F5308">
        <v>6198.75</v>
      </c>
      <c r="G5308">
        <v>248</v>
      </c>
      <c r="H5308" t="s">
        <v>6</v>
      </c>
      <c r="I5308" t="str">
        <f>_xlfn.XLOOKUP(shipments[[#This Row],[SPID]],people[SPID],people[Sales_person],"NA",0)</f>
        <v>Marney O'Breen</v>
      </c>
      <c r="J5308">
        <f>YEAR(shipments[[#This Row],[Shipdate]])</f>
        <v>2023</v>
      </c>
      <c r="K5308">
        <f>MONTH(shipments[[#This Row],[Shipdate]])</f>
        <v>11</v>
      </c>
      <c r="L5308" t="str">
        <f>TEXT(shipments[[#This Row],[Shipdate]],"mmmm")</f>
        <v>November</v>
      </c>
      <c r="M5308">
        <f>_xlfn.XLOOKUP(shipments[[#This Row],[PID]],products[PID],products[Cost_per_box],"NA",0)</f>
        <v>9.94</v>
      </c>
      <c r="N5308">
        <f>shipments[[#This Row],[Boxes]]*shipments[[#This Row],[Cost Per Box]]</f>
        <v>2465.12</v>
      </c>
      <c r="O5308">
        <f>shipments[[#This Row],[Sales Amount]]-shipments[[#This Row],[Total Cost]]</f>
        <v>3733.63</v>
      </c>
      <c r="P5308" s="9">
        <f>shipments[[#This Row],[Profit]]/shipments[[#This Row],[Sales Amount]]</f>
        <v>0.60231982254486793</v>
      </c>
    </row>
    <row r="5309" spans="1:16" x14ac:dyDescent="1">
      <c r="A5309" t="s">
        <v>5357</v>
      </c>
      <c r="B5309" t="s">
        <v>8055</v>
      </c>
      <c r="C5309" t="s">
        <v>8016</v>
      </c>
      <c r="D5309" t="s">
        <v>8032</v>
      </c>
      <c r="E5309" s="1">
        <v>45275</v>
      </c>
      <c r="F5309">
        <v>5418</v>
      </c>
      <c r="G5309">
        <v>209</v>
      </c>
      <c r="H5309" t="s">
        <v>6</v>
      </c>
      <c r="I5309" t="str">
        <f>_xlfn.XLOOKUP(shipments[[#This Row],[SPID]],people[SPID],people[Sales_person],"NA",0)</f>
        <v>Marney O'Breen</v>
      </c>
      <c r="J5309">
        <f>YEAR(shipments[[#This Row],[Shipdate]])</f>
        <v>2023</v>
      </c>
      <c r="K5309">
        <f>MONTH(shipments[[#This Row],[Shipdate]])</f>
        <v>12</v>
      </c>
      <c r="L5309" t="str">
        <f>TEXT(shipments[[#This Row],[Shipdate]],"mmmm")</f>
        <v>December</v>
      </c>
      <c r="M5309">
        <f>_xlfn.XLOOKUP(shipments[[#This Row],[PID]],products[PID],products[Cost_per_box],"NA",0)</f>
        <v>9.94</v>
      </c>
      <c r="N5309">
        <f>shipments[[#This Row],[Boxes]]*shipments[[#This Row],[Cost Per Box]]</f>
        <v>2077.46</v>
      </c>
      <c r="O5309">
        <f>shipments[[#This Row],[Sales Amount]]-shipments[[#This Row],[Total Cost]]</f>
        <v>3340.54</v>
      </c>
      <c r="P5309" s="9">
        <f>shipments[[#This Row],[Profit]]/shipments[[#This Row],[Sales Amount]]</f>
        <v>0.61656330749354005</v>
      </c>
    </row>
    <row r="5310" spans="1:16" x14ac:dyDescent="1">
      <c r="A5310" t="s">
        <v>5358</v>
      </c>
      <c r="B5310" t="s">
        <v>8055</v>
      </c>
      <c r="C5310" t="s">
        <v>8016</v>
      </c>
      <c r="D5310" t="s">
        <v>8033</v>
      </c>
      <c r="E5310" s="1">
        <v>45247</v>
      </c>
      <c r="F5310">
        <v>5319</v>
      </c>
      <c r="G5310">
        <v>197</v>
      </c>
      <c r="H5310" t="s">
        <v>6</v>
      </c>
      <c r="I5310" t="str">
        <f>_xlfn.XLOOKUP(shipments[[#This Row],[SPID]],people[SPID],people[Sales_person],"NA",0)</f>
        <v>Marney O'Breen</v>
      </c>
      <c r="J5310">
        <f>YEAR(shipments[[#This Row],[Shipdate]])</f>
        <v>2023</v>
      </c>
      <c r="K5310">
        <f>MONTH(shipments[[#This Row],[Shipdate]])</f>
        <v>11</v>
      </c>
      <c r="L5310" t="str">
        <f>TEXT(shipments[[#This Row],[Shipdate]],"mmmm")</f>
        <v>November</v>
      </c>
      <c r="M5310">
        <f>_xlfn.XLOOKUP(shipments[[#This Row],[PID]],products[PID],products[Cost_per_box],"NA",0)</f>
        <v>9.94</v>
      </c>
      <c r="N5310">
        <f>shipments[[#This Row],[Boxes]]*shipments[[#This Row],[Cost Per Box]]</f>
        <v>1958.1799999999998</v>
      </c>
      <c r="O5310">
        <f>shipments[[#This Row],[Sales Amount]]-shipments[[#This Row],[Total Cost]]</f>
        <v>3360.82</v>
      </c>
      <c r="P5310" s="9">
        <f>shipments[[#This Row],[Profit]]/shipments[[#This Row],[Sales Amount]]</f>
        <v>0.63185185185185189</v>
      </c>
    </row>
    <row r="5311" spans="1:16" x14ac:dyDescent="1">
      <c r="A5311" t="s">
        <v>5359</v>
      </c>
      <c r="B5311" t="s">
        <v>8055</v>
      </c>
      <c r="C5311" t="s">
        <v>8017</v>
      </c>
      <c r="D5311" t="s">
        <v>8036</v>
      </c>
      <c r="E5311" s="1">
        <v>45539</v>
      </c>
      <c r="F5311">
        <v>10671.75</v>
      </c>
      <c r="G5311">
        <v>486</v>
      </c>
      <c r="H5311" t="s">
        <v>25</v>
      </c>
      <c r="I5311" t="str">
        <f>_xlfn.XLOOKUP(shipments[[#This Row],[SPID]],people[SPID],people[Sales_person],"NA",0)</f>
        <v>Marney O'Breen</v>
      </c>
      <c r="J5311">
        <f>YEAR(shipments[[#This Row],[Shipdate]])</f>
        <v>2024</v>
      </c>
      <c r="K5311">
        <f>MONTH(shipments[[#This Row],[Shipdate]])</f>
        <v>9</v>
      </c>
      <c r="L5311" t="str">
        <f>TEXT(shipments[[#This Row],[Shipdate]],"mmmm")</f>
        <v>September</v>
      </c>
      <c r="M5311">
        <f>_xlfn.XLOOKUP(shipments[[#This Row],[PID]],products[PID],products[Cost_per_box],"NA",0)</f>
        <v>7.73</v>
      </c>
      <c r="N5311">
        <f>shipments[[#This Row],[Boxes]]*shipments[[#This Row],[Cost Per Box]]</f>
        <v>3756.78</v>
      </c>
      <c r="O5311">
        <f>shipments[[#This Row],[Sales Amount]]-shipments[[#This Row],[Total Cost]]</f>
        <v>6914.9699999999993</v>
      </c>
      <c r="P5311" s="9">
        <f>shipments[[#This Row],[Profit]]/shipments[[#This Row],[Sales Amount]]</f>
        <v>0.64796963946869068</v>
      </c>
    </row>
    <row r="5312" spans="1:16" x14ac:dyDescent="1">
      <c r="A5312" t="s">
        <v>5360</v>
      </c>
      <c r="B5312" t="s">
        <v>8055</v>
      </c>
      <c r="C5312" t="s">
        <v>8019</v>
      </c>
      <c r="D5312" t="s">
        <v>8034</v>
      </c>
      <c r="E5312" s="1">
        <v>45560</v>
      </c>
      <c r="F5312">
        <v>1982.25</v>
      </c>
      <c r="G5312">
        <v>133</v>
      </c>
      <c r="H5312" t="s">
        <v>25</v>
      </c>
      <c r="I5312" t="str">
        <f>_xlfn.XLOOKUP(shipments[[#This Row],[SPID]],people[SPID],people[Sales_person],"NA",0)</f>
        <v>Marney O'Breen</v>
      </c>
      <c r="J5312">
        <f>YEAR(shipments[[#This Row],[Shipdate]])</f>
        <v>2024</v>
      </c>
      <c r="K5312">
        <f>MONTH(shipments[[#This Row],[Shipdate]])</f>
        <v>9</v>
      </c>
      <c r="L5312" t="str">
        <f>TEXT(shipments[[#This Row],[Shipdate]],"mmmm")</f>
        <v>September</v>
      </c>
      <c r="M5312">
        <f>_xlfn.XLOOKUP(shipments[[#This Row],[PID]],products[PID],products[Cost_per_box],"NA",0)</f>
        <v>8.2200000000000006</v>
      </c>
      <c r="N5312">
        <f>shipments[[#This Row],[Boxes]]*shipments[[#This Row],[Cost Per Box]]</f>
        <v>1093.26</v>
      </c>
      <c r="O5312">
        <f>shipments[[#This Row],[Sales Amount]]-shipments[[#This Row],[Total Cost]]</f>
        <v>888.99</v>
      </c>
      <c r="P5312" s="9">
        <f>shipments[[#This Row],[Profit]]/shipments[[#This Row],[Sales Amount]]</f>
        <v>0.44847521755580783</v>
      </c>
    </row>
    <row r="5313" spans="1:16" x14ac:dyDescent="1">
      <c r="A5313" t="s">
        <v>5361</v>
      </c>
      <c r="B5313" t="s">
        <v>8055</v>
      </c>
      <c r="C5313" t="s">
        <v>8019</v>
      </c>
      <c r="D5313" t="s">
        <v>8032</v>
      </c>
      <c r="E5313" s="1">
        <v>45201</v>
      </c>
      <c r="F5313">
        <v>3910.5</v>
      </c>
      <c r="G5313">
        <v>245</v>
      </c>
      <c r="H5313" t="s">
        <v>6</v>
      </c>
      <c r="I5313" t="str">
        <f>_xlfn.XLOOKUP(shipments[[#This Row],[SPID]],people[SPID],people[Sales_person],"NA",0)</f>
        <v>Marney O'Breen</v>
      </c>
      <c r="J5313">
        <f>YEAR(shipments[[#This Row],[Shipdate]])</f>
        <v>2023</v>
      </c>
      <c r="K5313">
        <f>MONTH(shipments[[#This Row],[Shipdate]])</f>
        <v>10</v>
      </c>
      <c r="L5313" t="str">
        <f>TEXT(shipments[[#This Row],[Shipdate]],"mmmm")</f>
        <v>October</v>
      </c>
      <c r="M5313">
        <f>_xlfn.XLOOKUP(shipments[[#This Row],[PID]],products[PID],products[Cost_per_box],"NA",0)</f>
        <v>8.2200000000000006</v>
      </c>
      <c r="N5313">
        <f>shipments[[#This Row],[Boxes]]*shipments[[#This Row],[Cost Per Box]]</f>
        <v>2013.9</v>
      </c>
      <c r="O5313">
        <f>shipments[[#This Row],[Sales Amount]]-shipments[[#This Row],[Total Cost]]</f>
        <v>1896.6</v>
      </c>
      <c r="P5313" s="9">
        <f>shipments[[#This Row],[Profit]]/shipments[[#This Row],[Sales Amount]]</f>
        <v>0.48500191791331032</v>
      </c>
    </row>
    <row r="5314" spans="1:16" x14ac:dyDescent="1">
      <c r="A5314" t="s">
        <v>5362</v>
      </c>
      <c r="B5314" t="s">
        <v>8055</v>
      </c>
      <c r="C5314" t="s">
        <v>8019</v>
      </c>
      <c r="D5314" t="s">
        <v>8035</v>
      </c>
      <c r="E5314" s="1">
        <v>45511</v>
      </c>
      <c r="F5314">
        <v>6570</v>
      </c>
      <c r="G5314">
        <v>470</v>
      </c>
      <c r="H5314" t="s">
        <v>17</v>
      </c>
      <c r="I5314" t="str">
        <f>_xlfn.XLOOKUP(shipments[[#This Row],[SPID]],people[SPID],people[Sales_person],"NA",0)</f>
        <v>Marney O'Breen</v>
      </c>
      <c r="J5314">
        <f>YEAR(shipments[[#This Row],[Shipdate]])</f>
        <v>2024</v>
      </c>
      <c r="K5314">
        <f>MONTH(shipments[[#This Row],[Shipdate]])</f>
        <v>8</v>
      </c>
      <c r="L5314" t="str">
        <f>TEXT(shipments[[#This Row],[Shipdate]],"mmmm")</f>
        <v>August</v>
      </c>
      <c r="M5314">
        <f>_xlfn.XLOOKUP(shipments[[#This Row],[PID]],products[PID],products[Cost_per_box],"NA",0)</f>
        <v>8.2200000000000006</v>
      </c>
      <c r="N5314">
        <f>shipments[[#This Row],[Boxes]]*shipments[[#This Row],[Cost Per Box]]</f>
        <v>3863.4</v>
      </c>
      <c r="O5314">
        <f>shipments[[#This Row],[Sales Amount]]-shipments[[#This Row],[Total Cost]]</f>
        <v>2706.6</v>
      </c>
      <c r="P5314" s="9">
        <f>shipments[[#This Row],[Profit]]/shipments[[#This Row],[Sales Amount]]</f>
        <v>0.41196347031963471</v>
      </c>
    </row>
    <row r="5315" spans="1:16" x14ac:dyDescent="1">
      <c r="A5315" t="s">
        <v>5363</v>
      </c>
      <c r="B5315" t="s">
        <v>8055</v>
      </c>
      <c r="C5315" t="s">
        <v>8019</v>
      </c>
      <c r="D5315" t="s">
        <v>8037</v>
      </c>
      <c r="E5315" s="1">
        <v>45356</v>
      </c>
      <c r="F5315">
        <v>14316.75</v>
      </c>
      <c r="G5315">
        <v>1102</v>
      </c>
      <c r="H5315" t="s">
        <v>6</v>
      </c>
      <c r="I5315" t="str">
        <f>_xlfn.XLOOKUP(shipments[[#This Row],[SPID]],people[SPID],people[Sales_person],"NA",0)</f>
        <v>Marney O'Breen</v>
      </c>
      <c r="J5315">
        <f>YEAR(shipments[[#This Row],[Shipdate]])</f>
        <v>2024</v>
      </c>
      <c r="K5315">
        <f>MONTH(shipments[[#This Row],[Shipdate]])</f>
        <v>3</v>
      </c>
      <c r="L5315" t="str">
        <f>TEXT(shipments[[#This Row],[Shipdate]],"mmmm")</f>
        <v>March</v>
      </c>
      <c r="M5315">
        <f>_xlfn.XLOOKUP(shipments[[#This Row],[PID]],products[PID],products[Cost_per_box],"NA",0)</f>
        <v>8.2200000000000006</v>
      </c>
      <c r="N5315">
        <f>shipments[[#This Row],[Boxes]]*shipments[[#This Row],[Cost Per Box]]</f>
        <v>9058.44</v>
      </c>
      <c r="O5315">
        <f>shipments[[#This Row],[Sales Amount]]-shipments[[#This Row],[Total Cost]]</f>
        <v>5258.3099999999995</v>
      </c>
      <c r="P5315" s="9">
        <f>shipments[[#This Row],[Profit]]/shipments[[#This Row],[Sales Amount]]</f>
        <v>0.36728377599664724</v>
      </c>
    </row>
    <row r="5316" spans="1:16" x14ac:dyDescent="1">
      <c r="A5316" t="s">
        <v>5364</v>
      </c>
      <c r="B5316" t="s">
        <v>8055</v>
      </c>
      <c r="C5316" t="s">
        <v>8019</v>
      </c>
      <c r="D5316" t="s">
        <v>8036</v>
      </c>
      <c r="E5316" s="1">
        <v>45523</v>
      </c>
      <c r="F5316">
        <v>10190.25</v>
      </c>
      <c r="G5316">
        <v>850</v>
      </c>
      <c r="H5316" t="s">
        <v>17</v>
      </c>
      <c r="I5316" t="str">
        <f>_xlfn.XLOOKUP(shipments[[#This Row],[SPID]],people[SPID],people[Sales_person],"NA",0)</f>
        <v>Marney O'Breen</v>
      </c>
      <c r="J5316">
        <f>YEAR(shipments[[#This Row],[Shipdate]])</f>
        <v>2024</v>
      </c>
      <c r="K5316">
        <f>MONTH(shipments[[#This Row],[Shipdate]])</f>
        <v>8</v>
      </c>
      <c r="L5316" t="str">
        <f>TEXT(shipments[[#This Row],[Shipdate]],"mmmm")</f>
        <v>August</v>
      </c>
      <c r="M5316">
        <f>_xlfn.XLOOKUP(shipments[[#This Row],[PID]],products[PID],products[Cost_per_box],"NA",0)</f>
        <v>8.2200000000000006</v>
      </c>
      <c r="N5316">
        <f>shipments[[#This Row],[Boxes]]*shipments[[#This Row],[Cost Per Box]]</f>
        <v>6987.0000000000009</v>
      </c>
      <c r="O5316">
        <f>shipments[[#This Row],[Sales Amount]]-shipments[[#This Row],[Total Cost]]</f>
        <v>3203.2499999999991</v>
      </c>
      <c r="P5316" s="9">
        <f>shipments[[#This Row],[Profit]]/shipments[[#This Row],[Sales Amount]]</f>
        <v>0.31434459409729881</v>
      </c>
    </row>
    <row r="5317" spans="1:16" x14ac:dyDescent="1">
      <c r="A5317" t="s">
        <v>5365</v>
      </c>
      <c r="B5317" t="s">
        <v>8055</v>
      </c>
      <c r="C5317" t="s">
        <v>8019</v>
      </c>
      <c r="D5317" t="s">
        <v>8037</v>
      </c>
      <c r="E5317" s="1">
        <v>45152</v>
      </c>
      <c r="F5317">
        <v>6959.25</v>
      </c>
      <c r="G5317">
        <v>435</v>
      </c>
      <c r="H5317" t="s">
        <v>6</v>
      </c>
      <c r="I5317" t="str">
        <f>_xlfn.XLOOKUP(shipments[[#This Row],[SPID]],people[SPID],people[Sales_person],"NA",0)</f>
        <v>Marney O'Breen</v>
      </c>
      <c r="J5317">
        <f>YEAR(shipments[[#This Row],[Shipdate]])</f>
        <v>2023</v>
      </c>
      <c r="K5317">
        <f>MONTH(shipments[[#This Row],[Shipdate]])</f>
        <v>8</v>
      </c>
      <c r="L5317" t="str">
        <f>TEXT(shipments[[#This Row],[Shipdate]],"mmmm")</f>
        <v>August</v>
      </c>
      <c r="M5317">
        <f>_xlfn.XLOOKUP(shipments[[#This Row],[PID]],products[PID],products[Cost_per_box],"NA",0)</f>
        <v>8.2200000000000006</v>
      </c>
      <c r="N5317">
        <f>shipments[[#This Row],[Boxes]]*shipments[[#This Row],[Cost Per Box]]</f>
        <v>3575.7000000000003</v>
      </c>
      <c r="O5317">
        <f>shipments[[#This Row],[Sales Amount]]-shipments[[#This Row],[Total Cost]]</f>
        <v>3383.5499999999997</v>
      </c>
      <c r="P5317" s="9">
        <f>shipments[[#This Row],[Profit]]/shipments[[#This Row],[Sales Amount]]</f>
        <v>0.48619463304235366</v>
      </c>
    </row>
    <row r="5318" spans="1:16" x14ac:dyDescent="1">
      <c r="A5318" t="s">
        <v>5366</v>
      </c>
      <c r="B5318" t="s">
        <v>8055</v>
      </c>
      <c r="C5318" t="s">
        <v>8020</v>
      </c>
      <c r="D5318" t="s">
        <v>8032</v>
      </c>
      <c r="E5318" s="1">
        <v>45299</v>
      </c>
      <c r="F5318">
        <v>8253</v>
      </c>
      <c r="G5318">
        <v>486</v>
      </c>
      <c r="H5318" t="s">
        <v>6</v>
      </c>
      <c r="I5318" t="str">
        <f>_xlfn.XLOOKUP(shipments[[#This Row],[SPID]],people[SPID],people[Sales_person],"NA",0)</f>
        <v>Marney O'Breen</v>
      </c>
      <c r="J5318">
        <f>YEAR(shipments[[#This Row],[Shipdate]])</f>
        <v>2024</v>
      </c>
      <c r="K5318">
        <f>MONTH(shipments[[#This Row],[Shipdate]])</f>
        <v>1</v>
      </c>
      <c r="L5318" t="str">
        <f>TEXT(shipments[[#This Row],[Shipdate]],"mmmm")</f>
        <v>January</v>
      </c>
      <c r="M5318">
        <f>_xlfn.XLOOKUP(shipments[[#This Row],[PID]],products[PID],products[Cost_per_box],"NA",0)</f>
        <v>10.23</v>
      </c>
      <c r="N5318">
        <f>shipments[[#This Row],[Boxes]]*shipments[[#This Row],[Cost Per Box]]</f>
        <v>4971.7800000000007</v>
      </c>
      <c r="O5318">
        <f>shipments[[#This Row],[Sales Amount]]-shipments[[#This Row],[Total Cost]]</f>
        <v>3281.2199999999993</v>
      </c>
      <c r="P5318" s="9">
        <f>shipments[[#This Row],[Profit]]/shipments[[#This Row],[Sales Amount]]</f>
        <v>0.39757906215921474</v>
      </c>
    </row>
    <row r="5319" spans="1:16" x14ac:dyDescent="1">
      <c r="A5319" t="s">
        <v>5367</v>
      </c>
      <c r="B5319" t="s">
        <v>8055</v>
      </c>
      <c r="C5319" t="s">
        <v>8021</v>
      </c>
      <c r="D5319" t="s">
        <v>8032</v>
      </c>
      <c r="E5319" s="1">
        <v>45218</v>
      </c>
      <c r="F5319">
        <v>8862.75</v>
      </c>
      <c r="G5319">
        <v>554</v>
      </c>
      <c r="H5319" t="s">
        <v>6</v>
      </c>
      <c r="I5319" t="str">
        <f>_xlfn.XLOOKUP(shipments[[#This Row],[SPID]],people[SPID],people[Sales_person],"NA",0)</f>
        <v>Marney O'Breen</v>
      </c>
      <c r="J5319">
        <f>YEAR(shipments[[#This Row],[Shipdate]])</f>
        <v>2023</v>
      </c>
      <c r="K5319">
        <f>MONTH(shipments[[#This Row],[Shipdate]])</f>
        <v>10</v>
      </c>
      <c r="L5319" t="str">
        <f>TEXT(shipments[[#This Row],[Shipdate]],"mmmm")</f>
        <v>October</v>
      </c>
      <c r="M5319">
        <f>_xlfn.XLOOKUP(shipments[[#This Row],[PID]],products[PID],products[Cost_per_box],"NA",0)</f>
        <v>4.74</v>
      </c>
      <c r="N5319">
        <f>shipments[[#This Row],[Boxes]]*shipments[[#This Row],[Cost Per Box]]</f>
        <v>2625.96</v>
      </c>
      <c r="O5319">
        <f>shipments[[#This Row],[Sales Amount]]-shipments[[#This Row],[Total Cost]]</f>
        <v>6236.79</v>
      </c>
      <c r="P5319" s="9">
        <f>shipments[[#This Row],[Profit]]/shipments[[#This Row],[Sales Amount]]</f>
        <v>0.70370821697554375</v>
      </c>
    </row>
    <row r="5320" spans="1:16" x14ac:dyDescent="1">
      <c r="A5320" t="s">
        <v>5368</v>
      </c>
      <c r="B5320" t="s">
        <v>8055</v>
      </c>
      <c r="C5320" t="s">
        <v>8021</v>
      </c>
      <c r="D5320" t="s">
        <v>8036</v>
      </c>
      <c r="E5320" s="1">
        <v>44937</v>
      </c>
      <c r="F5320">
        <v>14571</v>
      </c>
      <c r="G5320">
        <v>858</v>
      </c>
      <c r="H5320" t="s">
        <v>6</v>
      </c>
      <c r="I5320" t="str">
        <f>_xlfn.XLOOKUP(shipments[[#This Row],[SPID]],people[SPID],people[Sales_person],"NA",0)</f>
        <v>Marney O'Breen</v>
      </c>
      <c r="J5320">
        <f>YEAR(shipments[[#This Row],[Shipdate]])</f>
        <v>2023</v>
      </c>
      <c r="K5320">
        <f>MONTH(shipments[[#This Row],[Shipdate]])</f>
        <v>1</v>
      </c>
      <c r="L5320" t="str">
        <f>TEXT(shipments[[#This Row],[Shipdate]],"mmmm")</f>
        <v>January</v>
      </c>
      <c r="M5320">
        <f>_xlfn.XLOOKUP(shipments[[#This Row],[PID]],products[PID],products[Cost_per_box],"NA",0)</f>
        <v>4.74</v>
      </c>
      <c r="N5320">
        <f>shipments[[#This Row],[Boxes]]*shipments[[#This Row],[Cost Per Box]]</f>
        <v>4066.92</v>
      </c>
      <c r="O5320">
        <f>shipments[[#This Row],[Sales Amount]]-shipments[[#This Row],[Total Cost]]</f>
        <v>10504.08</v>
      </c>
      <c r="P5320" s="9">
        <f>shipments[[#This Row],[Profit]]/shipments[[#This Row],[Sales Amount]]</f>
        <v>0.72088943792464488</v>
      </c>
    </row>
    <row r="5321" spans="1:16" x14ac:dyDescent="1">
      <c r="A5321" t="s">
        <v>5369</v>
      </c>
      <c r="B5321" t="s">
        <v>8055</v>
      </c>
      <c r="C5321" t="s">
        <v>8022</v>
      </c>
      <c r="D5321" t="s">
        <v>8032</v>
      </c>
      <c r="E5321" s="1">
        <v>45138</v>
      </c>
      <c r="F5321">
        <v>1908</v>
      </c>
      <c r="G5321">
        <v>318</v>
      </c>
      <c r="H5321" t="s">
        <v>6</v>
      </c>
      <c r="I5321" t="str">
        <f>_xlfn.XLOOKUP(shipments[[#This Row],[SPID]],people[SPID],people[Sales_person],"NA",0)</f>
        <v>Marney O'Breen</v>
      </c>
      <c r="J5321">
        <f>YEAR(shipments[[#This Row],[Shipdate]])</f>
        <v>2023</v>
      </c>
      <c r="K5321">
        <f>MONTH(shipments[[#This Row],[Shipdate]])</f>
        <v>7</v>
      </c>
      <c r="L5321" t="str">
        <f>TEXT(shipments[[#This Row],[Shipdate]],"mmmm")</f>
        <v>July</v>
      </c>
      <c r="M5321">
        <f>_xlfn.XLOOKUP(shipments[[#This Row],[PID]],products[PID],products[Cost_per_box],"NA",0)</f>
        <v>10.51</v>
      </c>
      <c r="N5321">
        <f>shipments[[#This Row],[Boxes]]*shipments[[#This Row],[Cost Per Box]]</f>
        <v>3342.18</v>
      </c>
      <c r="O5321">
        <f>shipments[[#This Row],[Sales Amount]]-shipments[[#This Row],[Total Cost]]</f>
        <v>-1434.1799999999998</v>
      </c>
      <c r="P5321" s="9">
        <f>shipments[[#This Row],[Profit]]/shipments[[#This Row],[Sales Amount]]</f>
        <v>-0.75166666666666659</v>
      </c>
    </row>
    <row r="5322" spans="1:16" x14ac:dyDescent="1">
      <c r="A5322" t="s">
        <v>5370</v>
      </c>
      <c r="B5322" t="s">
        <v>8055</v>
      </c>
      <c r="C5322" t="s">
        <v>8022</v>
      </c>
      <c r="D5322" t="s">
        <v>8032</v>
      </c>
      <c r="E5322" s="1">
        <v>45176</v>
      </c>
      <c r="F5322">
        <v>10541.25</v>
      </c>
      <c r="G5322">
        <v>1506</v>
      </c>
      <c r="H5322" t="s">
        <v>6</v>
      </c>
      <c r="I5322" t="str">
        <f>_xlfn.XLOOKUP(shipments[[#This Row],[SPID]],people[SPID],people[Sales_person],"NA",0)</f>
        <v>Marney O'Breen</v>
      </c>
      <c r="J5322">
        <f>YEAR(shipments[[#This Row],[Shipdate]])</f>
        <v>2023</v>
      </c>
      <c r="K5322">
        <f>MONTH(shipments[[#This Row],[Shipdate]])</f>
        <v>9</v>
      </c>
      <c r="L5322" t="str">
        <f>TEXT(shipments[[#This Row],[Shipdate]],"mmmm")</f>
        <v>September</v>
      </c>
      <c r="M5322">
        <f>_xlfn.XLOOKUP(shipments[[#This Row],[PID]],products[PID],products[Cost_per_box],"NA",0)</f>
        <v>10.51</v>
      </c>
      <c r="N5322">
        <f>shipments[[#This Row],[Boxes]]*shipments[[#This Row],[Cost Per Box]]</f>
        <v>15828.06</v>
      </c>
      <c r="O5322">
        <f>shipments[[#This Row],[Sales Amount]]-shipments[[#This Row],[Total Cost]]</f>
        <v>-5286.8099999999995</v>
      </c>
      <c r="P5322" s="9">
        <f>shipments[[#This Row],[Profit]]/shipments[[#This Row],[Sales Amount]]</f>
        <v>-0.50153539665599423</v>
      </c>
    </row>
    <row r="5323" spans="1:16" x14ac:dyDescent="1">
      <c r="A5323" t="s">
        <v>5371</v>
      </c>
      <c r="B5323" t="s">
        <v>8055</v>
      </c>
      <c r="C5323" t="s">
        <v>8022</v>
      </c>
      <c r="D5323" t="s">
        <v>8032</v>
      </c>
      <c r="E5323" s="1">
        <v>45468</v>
      </c>
      <c r="F5323">
        <v>450</v>
      </c>
      <c r="G5323">
        <v>50</v>
      </c>
      <c r="H5323" t="s">
        <v>6</v>
      </c>
      <c r="I5323" t="str">
        <f>_xlfn.XLOOKUP(shipments[[#This Row],[SPID]],people[SPID],people[Sales_person],"NA",0)</f>
        <v>Marney O'Breen</v>
      </c>
      <c r="J5323">
        <f>YEAR(shipments[[#This Row],[Shipdate]])</f>
        <v>2024</v>
      </c>
      <c r="K5323">
        <f>MONTH(shipments[[#This Row],[Shipdate]])</f>
        <v>6</v>
      </c>
      <c r="L5323" t="str">
        <f>TEXT(shipments[[#This Row],[Shipdate]],"mmmm")</f>
        <v>June</v>
      </c>
      <c r="M5323">
        <f>_xlfn.XLOOKUP(shipments[[#This Row],[PID]],products[PID],products[Cost_per_box],"NA",0)</f>
        <v>10.51</v>
      </c>
      <c r="N5323">
        <f>shipments[[#This Row],[Boxes]]*shipments[[#This Row],[Cost Per Box]]</f>
        <v>525.5</v>
      </c>
      <c r="O5323">
        <f>shipments[[#This Row],[Sales Amount]]-shipments[[#This Row],[Total Cost]]</f>
        <v>-75.5</v>
      </c>
      <c r="P5323" s="9">
        <f>shipments[[#This Row],[Profit]]/shipments[[#This Row],[Sales Amount]]</f>
        <v>-0.16777777777777778</v>
      </c>
    </row>
    <row r="5324" spans="1:16" x14ac:dyDescent="1">
      <c r="A5324" t="s">
        <v>5372</v>
      </c>
      <c r="B5324" t="s">
        <v>8055</v>
      </c>
      <c r="C5324" t="s">
        <v>8022</v>
      </c>
      <c r="D5324" t="s">
        <v>8033</v>
      </c>
      <c r="E5324" s="1">
        <v>45191</v>
      </c>
      <c r="F5324">
        <v>6115.5</v>
      </c>
      <c r="G5324">
        <v>680</v>
      </c>
      <c r="H5324" t="s">
        <v>6</v>
      </c>
      <c r="I5324" t="str">
        <f>_xlfn.XLOOKUP(shipments[[#This Row],[SPID]],people[SPID],people[Sales_person],"NA",0)</f>
        <v>Marney O'Breen</v>
      </c>
      <c r="J5324">
        <f>YEAR(shipments[[#This Row],[Shipdate]])</f>
        <v>2023</v>
      </c>
      <c r="K5324">
        <f>MONTH(shipments[[#This Row],[Shipdate]])</f>
        <v>9</v>
      </c>
      <c r="L5324" t="str">
        <f>TEXT(shipments[[#This Row],[Shipdate]],"mmmm")</f>
        <v>September</v>
      </c>
      <c r="M5324">
        <f>_xlfn.XLOOKUP(shipments[[#This Row],[PID]],products[PID],products[Cost_per_box],"NA",0)</f>
        <v>10.51</v>
      </c>
      <c r="N5324">
        <f>shipments[[#This Row],[Boxes]]*shipments[[#This Row],[Cost Per Box]]</f>
        <v>7146.8</v>
      </c>
      <c r="O5324">
        <f>shipments[[#This Row],[Sales Amount]]-shipments[[#This Row],[Total Cost]]</f>
        <v>-1031.3000000000002</v>
      </c>
      <c r="P5324" s="9">
        <f>shipments[[#This Row],[Profit]]/shipments[[#This Row],[Sales Amount]]</f>
        <v>-0.16863706974082254</v>
      </c>
    </row>
    <row r="5325" spans="1:16" x14ac:dyDescent="1">
      <c r="A5325" t="s">
        <v>5373</v>
      </c>
      <c r="B5325" t="s">
        <v>8055</v>
      </c>
      <c r="C5325" t="s">
        <v>8023</v>
      </c>
      <c r="D5325" t="s">
        <v>8036</v>
      </c>
      <c r="E5325" s="1">
        <v>45404</v>
      </c>
      <c r="F5325">
        <v>5440.5</v>
      </c>
      <c r="G5325">
        <v>389</v>
      </c>
      <c r="H5325" t="s">
        <v>6</v>
      </c>
      <c r="I5325" t="str">
        <f>_xlfn.XLOOKUP(shipments[[#This Row],[SPID]],people[SPID],people[Sales_person],"NA",0)</f>
        <v>Marney O'Breen</v>
      </c>
      <c r="J5325">
        <f>YEAR(shipments[[#This Row],[Shipdate]])</f>
        <v>2024</v>
      </c>
      <c r="K5325">
        <f>MONTH(shipments[[#This Row],[Shipdate]])</f>
        <v>4</v>
      </c>
      <c r="L5325" t="str">
        <f>TEXT(shipments[[#This Row],[Shipdate]],"mmmm")</f>
        <v>April</v>
      </c>
      <c r="M5325">
        <f>_xlfn.XLOOKUP(shipments[[#This Row],[PID]],products[PID],products[Cost_per_box],"NA",0)</f>
        <v>6.43</v>
      </c>
      <c r="N5325">
        <f>shipments[[#This Row],[Boxes]]*shipments[[#This Row],[Cost Per Box]]</f>
        <v>2501.27</v>
      </c>
      <c r="O5325">
        <f>shipments[[#This Row],[Sales Amount]]-shipments[[#This Row],[Total Cost]]</f>
        <v>2939.23</v>
      </c>
      <c r="P5325" s="9">
        <f>shipments[[#This Row],[Profit]]/shipments[[#This Row],[Sales Amount]]</f>
        <v>0.54024997702417055</v>
      </c>
    </row>
    <row r="5326" spans="1:16" x14ac:dyDescent="1">
      <c r="A5326" t="s">
        <v>5374</v>
      </c>
      <c r="B5326" t="s">
        <v>8055</v>
      </c>
      <c r="C5326" t="s">
        <v>8023</v>
      </c>
      <c r="D5326" t="s">
        <v>8036</v>
      </c>
      <c r="E5326" s="1">
        <v>45205</v>
      </c>
      <c r="F5326">
        <v>6867</v>
      </c>
      <c r="G5326">
        <v>382</v>
      </c>
      <c r="H5326" t="s">
        <v>6</v>
      </c>
      <c r="I5326" t="str">
        <f>_xlfn.XLOOKUP(shipments[[#This Row],[SPID]],people[SPID],people[Sales_person],"NA",0)</f>
        <v>Marney O'Breen</v>
      </c>
      <c r="J5326">
        <f>YEAR(shipments[[#This Row],[Shipdate]])</f>
        <v>2023</v>
      </c>
      <c r="K5326">
        <f>MONTH(shipments[[#This Row],[Shipdate]])</f>
        <v>10</v>
      </c>
      <c r="L5326" t="str">
        <f>TEXT(shipments[[#This Row],[Shipdate]],"mmmm")</f>
        <v>October</v>
      </c>
      <c r="M5326">
        <f>_xlfn.XLOOKUP(shipments[[#This Row],[PID]],products[PID],products[Cost_per_box],"NA",0)</f>
        <v>6.43</v>
      </c>
      <c r="N5326">
        <f>shipments[[#This Row],[Boxes]]*shipments[[#This Row],[Cost Per Box]]</f>
        <v>2456.2599999999998</v>
      </c>
      <c r="O5326">
        <f>shipments[[#This Row],[Sales Amount]]-shipments[[#This Row],[Total Cost]]</f>
        <v>4410.74</v>
      </c>
      <c r="P5326" s="9">
        <f>shipments[[#This Row],[Profit]]/shipments[[#This Row],[Sales Amount]]</f>
        <v>0.6423095966215232</v>
      </c>
    </row>
    <row r="5327" spans="1:16" x14ac:dyDescent="1">
      <c r="A5327" t="s">
        <v>5375</v>
      </c>
      <c r="B5327" t="s">
        <v>8055</v>
      </c>
      <c r="C5327" t="s">
        <v>8024</v>
      </c>
      <c r="D5327" t="s">
        <v>8033</v>
      </c>
      <c r="E5327" s="1">
        <v>45243</v>
      </c>
      <c r="F5327">
        <v>4518</v>
      </c>
      <c r="G5327">
        <v>238</v>
      </c>
      <c r="H5327" t="s">
        <v>6</v>
      </c>
      <c r="I5327" t="str">
        <f>_xlfn.XLOOKUP(shipments[[#This Row],[SPID]],people[SPID],people[Sales_person],"NA",0)</f>
        <v>Marney O'Breen</v>
      </c>
      <c r="J5327">
        <f>YEAR(shipments[[#This Row],[Shipdate]])</f>
        <v>2023</v>
      </c>
      <c r="K5327">
        <f>MONTH(shipments[[#This Row],[Shipdate]])</f>
        <v>11</v>
      </c>
      <c r="L5327" t="str">
        <f>TEXT(shipments[[#This Row],[Shipdate]],"mmmm")</f>
        <v>November</v>
      </c>
      <c r="M5327">
        <f>_xlfn.XLOOKUP(shipments[[#This Row],[PID]],products[PID],products[Cost_per_box],"NA",0)</f>
        <v>12.41</v>
      </c>
      <c r="N5327">
        <f>shipments[[#This Row],[Boxes]]*shipments[[#This Row],[Cost Per Box]]</f>
        <v>2953.58</v>
      </c>
      <c r="O5327">
        <f>shipments[[#This Row],[Sales Amount]]-shipments[[#This Row],[Total Cost]]</f>
        <v>1564.42</v>
      </c>
      <c r="P5327" s="9">
        <f>shipments[[#This Row],[Profit]]/shipments[[#This Row],[Sales Amount]]</f>
        <v>0.34626383355467022</v>
      </c>
    </row>
    <row r="5328" spans="1:16" x14ac:dyDescent="1">
      <c r="A5328" t="s">
        <v>5376</v>
      </c>
      <c r="B5328" t="s">
        <v>8055</v>
      </c>
      <c r="C5328" t="s">
        <v>8024</v>
      </c>
      <c r="D5328" t="s">
        <v>8032</v>
      </c>
      <c r="E5328" s="1">
        <v>45469</v>
      </c>
      <c r="F5328">
        <v>11056.5</v>
      </c>
      <c r="G5328">
        <v>651</v>
      </c>
      <c r="H5328" t="s">
        <v>39</v>
      </c>
      <c r="I5328" t="str">
        <f>_xlfn.XLOOKUP(shipments[[#This Row],[SPID]],people[SPID],people[Sales_person],"NA",0)</f>
        <v>Marney O'Breen</v>
      </c>
      <c r="J5328">
        <f>YEAR(shipments[[#This Row],[Shipdate]])</f>
        <v>2024</v>
      </c>
      <c r="K5328">
        <f>MONTH(shipments[[#This Row],[Shipdate]])</f>
        <v>6</v>
      </c>
      <c r="L5328" t="str">
        <f>TEXT(shipments[[#This Row],[Shipdate]],"mmmm")</f>
        <v>June</v>
      </c>
      <c r="M5328">
        <f>_xlfn.XLOOKUP(shipments[[#This Row],[PID]],products[PID],products[Cost_per_box],"NA",0)</f>
        <v>12.41</v>
      </c>
      <c r="N5328">
        <f>shipments[[#This Row],[Boxes]]*shipments[[#This Row],[Cost Per Box]]</f>
        <v>8078.91</v>
      </c>
      <c r="O5328">
        <f>shipments[[#This Row],[Sales Amount]]-shipments[[#This Row],[Total Cost]]</f>
        <v>2977.59</v>
      </c>
      <c r="P5328" s="9">
        <f>shipments[[#This Row],[Profit]]/shipments[[#This Row],[Sales Amount]]</f>
        <v>0.26930674264007598</v>
      </c>
    </row>
    <row r="5329" spans="1:16" x14ac:dyDescent="1">
      <c r="A5329" t="s">
        <v>5377</v>
      </c>
      <c r="B5329" t="s">
        <v>8055</v>
      </c>
      <c r="C5329" t="s">
        <v>8024</v>
      </c>
      <c r="D5329" t="s">
        <v>8033</v>
      </c>
      <c r="E5329" s="1">
        <v>45306</v>
      </c>
      <c r="F5329">
        <v>13171.5</v>
      </c>
      <c r="G5329">
        <v>732</v>
      </c>
      <c r="H5329" t="s">
        <v>6</v>
      </c>
      <c r="I5329" t="str">
        <f>_xlfn.XLOOKUP(shipments[[#This Row],[SPID]],people[SPID],people[Sales_person],"NA",0)</f>
        <v>Marney O'Breen</v>
      </c>
      <c r="J5329">
        <f>YEAR(shipments[[#This Row],[Shipdate]])</f>
        <v>2024</v>
      </c>
      <c r="K5329">
        <f>MONTH(shipments[[#This Row],[Shipdate]])</f>
        <v>1</v>
      </c>
      <c r="L5329" t="str">
        <f>TEXT(shipments[[#This Row],[Shipdate]],"mmmm")</f>
        <v>January</v>
      </c>
      <c r="M5329">
        <f>_xlfn.XLOOKUP(shipments[[#This Row],[PID]],products[PID],products[Cost_per_box],"NA",0)</f>
        <v>12.41</v>
      </c>
      <c r="N5329">
        <f>shipments[[#This Row],[Boxes]]*shipments[[#This Row],[Cost Per Box]]</f>
        <v>9084.1200000000008</v>
      </c>
      <c r="O5329">
        <f>shipments[[#This Row],[Sales Amount]]-shipments[[#This Row],[Total Cost]]</f>
        <v>4087.3799999999992</v>
      </c>
      <c r="P5329" s="9">
        <f>shipments[[#This Row],[Profit]]/shipments[[#This Row],[Sales Amount]]</f>
        <v>0.31032000911057961</v>
      </c>
    </row>
    <row r="5330" spans="1:16" x14ac:dyDescent="1">
      <c r="A5330" t="s">
        <v>5378</v>
      </c>
      <c r="B5330" t="s">
        <v>8055</v>
      </c>
      <c r="C5330" t="s">
        <v>8024</v>
      </c>
      <c r="D5330" t="s">
        <v>8036</v>
      </c>
      <c r="E5330" s="1">
        <v>45201</v>
      </c>
      <c r="F5330">
        <v>7683.75</v>
      </c>
      <c r="G5330">
        <v>385</v>
      </c>
      <c r="H5330" t="s">
        <v>6</v>
      </c>
      <c r="I5330" t="str">
        <f>_xlfn.XLOOKUP(shipments[[#This Row],[SPID]],people[SPID],people[Sales_person],"NA",0)</f>
        <v>Marney O'Breen</v>
      </c>
      <c r="J5330">
        <f>YEAR(shipments[[#This Row],[Shipdate]])</f>
        <v>2023</v>
      </c>
      <c r="K5330">
        <f>MONTH(shipments[[#This Row],[Shipdate]])</f>
        <v>10</v>
      </c>
      <c r="L5330" t="str">
        <f>TEXT(shipments[[#This Row],[Shipdate]],"mmmm")</f>
        <v>October</v>
      </c>
      <c r="M5330">
        <f>_xlfn.XLOOKUP(shipments[[#This Row],[PID]],products[PID],products[Cost_per_box],"NA",0)</f>
        <v>12.41</v>
      </c>
      <c r="N5330">
        <f>shipments[[#This Row],[Boxes]]*shipments[[#This Row],[Cost Per Box]]</f>
        <v>4777.8500000000004</v>
      </c>
      <c r="O5330">
        <f>shipments[[#This Row],[Sales Amount]]-shipments[[#This Row],[Total Cost]]</f>
        <v>2905.8999999999996</v>
      </c>
      <c r="P5330" s="9">
        <f>shipments[[#This Row],[Profit]]/shipments[[#This Row],[Sales Amount]]</f>
        <v>0.37818773385391241</v>
      </c>
    </row>
    <row r="5331" spans="1:16" x14ac:dyDescent="1">
      <c r="A5331" t="s">
        <v>5379</v>
      </c>
      <c r="B5331" t="s">
        <v>8055</v>
      </c>
      <c r="C5331" t="s">
        <v>8025</v>
      </c>
      <c r="D5331" t="s">
        <v>8037</v>
      </c>
      <c r="E5331" s="1">
        <v>44977</v>
      </c>
      <c r="F5331">
        <v>4032</v>
      </c>
      <c r="G5331">
        <v>269</v>
      </c>
      <c r="H5331" t="s">
        <v>6</v>
      </c>
      <c r="I5331" t="str">
        <f>_xlfn.XLOOKUP(shipments[[#This Row],[SPID]],people[SPID],people[Sales_person],"NA",0)</f>
        <v>Marney O'Breen</v>
      </c>
      <c r="J5331">
        <f>YEAR(shipments[[#This Row],[Shipdate]])</f>
        <v>2023</v>
      </c>
      <c r="K5331">
        <f>MONTH(shipments[[#This Row],[Shipdate]])</f>
        <v>2</v>
      </c>
      <c r="L5331" t="str">
        <f>TEXT(shipments[[#This Row],[Shipdate]],"mmmm")</f>
        <v>February</v>
      </c>
      <c r="M5331">
        <f>_xlfn.XLOOKUP(shipments[[#This Row],[PID]],products[PID],products[Cost_per_box],"NA",0)</f>
        <v>9.57</v>
      </c>
      <c r="N5331">
        <f>shipments[[#This Row],[Boxes]]*shipments[[#This Row],[Cost Per Box]]</f>
        <v>2574.33</v>
      </c>
      <c r="O5331">
        <f>shipments[[#This Row],[Sales Amount]]-shipments[[#This Row],[Total Cost]]</f>
        <v>1457.67</v>
      </c>
      <c r="P5331" s="9">
        <f>shipments[[#This Row],[Profit]]/shipments[[#This Row],[Sales Amount]]</f>
        <v>0.36152529761904761</v>
      </c>
    </row>
    <row r="5332" spans="1:16" x14ac:dyDescent="1">
      <c r="A5332" t="s">
        <v>5380</v>
      </c>
      <c r="B5332" t="s">
        <v>8055</v>
      </c>
      <c r="C5332" t="s">
        <v>8025</v>
      </c>
      <c r="D5332" t="s">
        <v>8032</v>
      </c>
      <c r="E5332" s="1">
        <v>45285</v>
      </c>
      <c r="F5332">
        <v>14852.25</v>
      </c>
      <c r="G5332">
        <v>929</v>
      </c>
      <c r="H5332" t="s">
        <v>6</v>
      </c>
      <c r="I5332" t="str">
        <f>_xlfn.XLOOKUP(shipments[[#This Row],[SPID]],people[SPID],people[Sales_person],"NA",0)</f>
        <v>Marney O'Breen</v>
      </c>
      <c r="J5332">
        <f>YEAR(shipments[[#This Row],[Shipdate]])</f>
        <v>2023</v>
      </c>
      <c r="K5332">
        <f>MONTH(shipments[[#This Row],[Shipdate]])</f>
        <v>12</v>
      </c>
      <c r="L5332" t="str">
        <f>TEXT(shipments[[#This Row],[Shipdate]],"mmmm")</f>
        <v>December</v>
      </c>
      <c r="M5332">
        <f>_xlfn.XLOOKUP(shipments[[#This Row],[PID]],products[PID],products[Cost_per_box],"NA",0)</f>
        <v>9.57</v>
      </c>
      <c r="N5332">
        <f>shipments[[#This Row],[Boxes]]*shipments[[#This Row],[Cost Per Box]]</f>
        <v>8890.5300000000007</v>
      </c>
      <c r="O5332">
        <f>shipments[[#This Row],[Sales Amount]]-shipments[[#This Row],[Total Cost]]</f>
        <v>5961.7199999999993</v>
      </c>
      <c r="P5332" s="9">
        <f>shipments[[#This Row],[Profit]]/shipments[[#This Row],[Sales Amount]]</f>
        <v>0.40140180780689788</v>
      </c>
    </row>
    <row r="5333" spans="1:16" x14ac:dyDescent="1">
      <c r="A5333" t="s">
        <v>5381</v>
      </c>
      <c r="B5333" t="s">
        <v>8055</v>
      </c>
      <c r="C5333" t="s">
        <v>8025</v>
      </c>
      <c r="D5333" t="s">
        <v>8036</v>
      </c>
      <c r="E5333" s="1">
        <v>45125</v>
      </c>
      <c r="F5333">
        <v>1413</v>
      </c>
      <c r="G5333">
        <v>95</v>
      </c>
      <c r="H5333" t="s">
        <v>6</v>
      </c>
      <c r="I5333" t="str">
        <f>_xlfn.XLOOKUP(shipments[[#This Row],[SPID]],people[SPID],people[Sales_person],"NA",0)</f>
        <v>Marney O'Breen</v>
      </c>
      <c r="J5333">
        <f>YEAR(shipments[[#This Row],[Shipdate]])</f>
        <v>2023</v>
      </c>
      <c r="K5333">
        <f>MONTH(shipments[[#This Row],[Shipdate]])</f>
        <v>7</v>
      </c>
      <c r="L5333" t="str">
        <f>TEXT(shipments[[#This Row],[Shipdate]],"mmmm")</f>
        <v>July</v>
      </c>
      <c r="M5333">
        <f>_xlfn.XLOOKUP(shipments[[#This Row],[PID]],products[PID],products[Cost_per_box],"NA",0)</f>
        <v>9.57</v>
      </c>
      <c r="N5333">
        <f>shipments[[#This Row],[Boxes]]*shipments[[#This Row],[Cost Per Box]]</f>
        <v>909.15</v>
      </c>
      <c r="O5333">
        <f>shipments[[#This Row],[Sales Amount]]-shipments[[#This Row],[Total Cost]]</f>
        <v>503.85</v>
      </c>
      <c r="P5333" s="9">
        <f>shipments[[#This Row],[Profit]]/shipments[[#This Row],[Sales Amount]]</f>
        <v>0.35658174097664547</v>
      </c>
    </row>
    <row r="5334" spans="1:16" x14ac:dyDescent="1">
      <c r="A5334" t="s">
        <v>5382</v>
      </c>
      <c r="B5334" t="s">
        <v>8055</v>
      </c>
      <c r="C5334" t="s">
        <v>8027</v>
      </c>
      <c r="D5334" t="s">
        <v>8033</v>
      </c>
      <c r="E5334" s="1">
        <v>45112</v>
      </c>
      <c r="F5334">
        <v>26561.25</v>
      </c>
      <c r="G5334">
        <v>3321</v>
      </c>
      <c r="H5334" t="s">
        <v>6</v>
      </c>
      <c r="I5334" t="str">
        <f>_xlfn.XLOOKUP(shipments[[#This Row],[SPID]],people[SPID],people[Sales_person],"NA",0)</f>
        <v>Marney O'Breen</v>
      </c>
      <c r="J5334">
        <f>YEAR(shipments[[#This Row],[Shipdate]])</f>
        <v>2023</v>
      </c>
      <c r="K5334">
        <f>MONTH(shipments[[#This Row],[Shipdate]])</f>
        <v>7</v>
      </c>
      <c r="L5334" t="str">
        <f>TEXT(shipments[[#This Row],[Shipdate]],"mmmm")</f>
        <v>July</v>
      </c>
      <c r="M5334">
        <f>_xlfn.XLOOKUP(shipments[[#This Row],[PID]],products[PID],products[Cost_per_box],"NA",0)</f>
        <v>6.8</v>
      </c>
      <c r="N5334">
        <f>shipments[[#This Row],[Boxes]]*shipments[[#This Row],[Cost Per Box]]</f>
        <v>22582.799999999999</v>
      </c>
      <c r="O5334">
        <f>shipments[[#This Row],[Sales Amount]]-shipments[[#This Row],[Total Cost]]</f>
        <v>3978.4500000000007</v>
      </c>
      <c r="P5334" s="9">
        <f>shipments[[#This Row],[Profit]]/shipments[[#This Row],[Sales Amount]]</f>
        <v>0.14978398983481578</v>
      </c>
    </row>
    <row r="5335" spans="1:16" x14ac:dyDescent="1">
      <c r="A5335" t="s">
        <v>5383</v>
      </c>
      <c r="B5335" t="s">
        <v>8055</v>
      </c>
      <c r="C5335" t="s">
        <v>8027</v>
      </c>
      <c r="D5335" t="s">
        <v>8036</v>
      </c>
      <c r="E5335" s="1">
        <v>45281</v>
      </c>
      <c r="F5335">
        <v>10343.25</v>
      </c>
      <c r="G5335">
        <v>1150</v>
      </c>
      <c r="H5335" t="s">
        <v>6</v>
      </c>
      <c r="I5335" t="str">
        <f>_xlfn.XLOOKUP(shipments[[#This Row],[SPID]],people[SPID],people[Sales_person],"NA",0)</f>
        <v>Marney O'Breen</v>
      </c>
      <c r="J5335">
        <f>YEAR(shipments[[#This Row],[Shipdate]])</f>
        <v>2023</v>
      </c>
      <c r="K5335">
        <f>MONTH(shipments[[#This Row],[Shipdate]])</f>
        <v>12</v>
      </c>
      <c r="L5335" t="str">
        <f>TEXT(shipments[[#This Row],[Shipdate]],"mmmm")</f>
        <v>December</v>
      </c>
      <c r="M5335">
        <f>_xlfn.XLOOKUP(shipments[[#This Row],[PID]],products[PID],products[Cost_per_box],"NA",0)</f>
        <v>6.8</v>
      </c>
      <c r="N5335">
        <f>shipments[[#This Row],[Boxes]]*shipments[[#This Row],[Cost Per Box]]</f>
        <v>7820</v>
      </c>
      <c r="O5335">
        <f>shipments[[#This Row],[Sales Amount]]-shipments[[#This Row],[Total Cost]]</f>
        <v>2523.25</v>
      </c>
      <c r="P5335" s="9">
        <f>shipments[[#This Row],[Profit]]/shipments[[#This Row],[Sales Amount]]</f>
        <v>0.24395136925047736</v>
      </c>
    </row>
    <row r="5336" spans="1:16" x14ac:dyDescent="1">
      <c r="A5336" t="s">
        <v>5384</v>
      </c>
      <c r="B5336" t="s">
        <v>8055</v>
      </c>
      <c r="C5336" t="s">
        <v>8027</v>
      </c>
      <c r="D5336" t="s">
        <v>8037</v>
      </c>
      <c r="E5336" s="1">
        <v>45411</v>
      </c>
      <c r="F5336">
        <v>13529.25</v>
      </c>
      <c r="G5336">
        <v>1504</v>
      </c>
      <c r="H5336" t="s">
        <v>6</v>
      </c>
      <c r="I5336" t="str">
        <f>_xlfn.XLOOKUP(shipments[[#This Row],[SPID]],people[SPID],people[Sales_person],"NA",0)</f>
        <v>Marney O'Breen</v>
      </c>
      <c r="J5336">
        <f>YEAR(shipments[[#This Row],[Shipdate]])</f>
        <v>2024</v>
      </c>
      <c r="K5336">
        <f>MONTH(shipments[[#This Row],[Shipdate]])</f>
        <v>4</v>
      </c>
      <c r="L5336" t="str">
        <f>TEXT(shipments[[#This Row],[Shipdate]],"mmmm")</f>
        <v>April</v>
      </c>
      <c r="M5336">
        <f>_xlfn.XLOOKUP(shipments[[#This Row],[PID]],products[PID],products[Cost_per_box],"NA",0)</f>
        <v>6.8</v>
      </c>
      <c r="N5336">
        <f>shipments[[#This Row],[Boxes]]*shipments[[#This Row],[Cost Per Box]]</f>
        <v>10227.199999999999</v>
      </c>
      <c r="O5336">
        <f>shipments[[#This Row],[Sales Amount]]-shipments[[#This Row],[Total Cost]]</f>
        <v>3302.0500000000011</v>
      </c>
      <c r="P5336" s="9">
        <f>shipments[[#This Row],[Profit]]/shipments[[#This Row],[Sales Amount]]</f>
        <v>0.24406748341556267</v>
      </c>
    </row>
    <row r="5337" spans="1:16" x14ac:dyDescent="1">
      <c r="A5337" t="s">
        <v>5385</v>
      </c>
      <c r="B5337" t="s">
        <v>8055</v>
      </c>
      <c r="C5337" t="s">
        <v>8029</v>
      </c>
      <c r="D5337" t="s">
        <v>8037</v>
      </c>
      <c r="E5337" s="1">
        <v>45279</v>
      </c>
      <c r="F5337">
        <v>1044</v>
      </c>
      <c r="G5337">
        <v>95</v>
      </c>
      <c r="H5337" t="s">
        <v>6</v>
      </c>
      <c r="I5337" t="str">
        <f>_xlfn.XLOOKUP(shipments[[#This Row],[SPID]],people[SPID],people[Sales_person],"NA",0)</f>
        <v>Marney O'Breen</v>
      </c>
      <c r="J5337">
        <f>YEAR(shipments[[#This Row],[Shipdate]])</f>
        <v>2023</v>
      </c>
      <c r="K5337">
        <f>MONTH(shipments[[#This Row],[Shipdate]])</f>
        <v>12</v>
      </c>
      <c r="L5337" t="str">
        <f>TEXT(shipments[[#This Row],[Shipdate]],"mmmm")</f>
        <v>December</v>
      </c>
      <c r="M5337">
        <f>_xlfn.XLOOKUP(shipments[[#This Row],[PID]],products[PID],products[Cost_per_box],"NA",0)</f>
        <v>2.76</v>
      </c>
      <c r="N5337">
        <f>shipments[[#This Row],[Boxes]]*shipments[[#This Row],[Cost Per Box]]</f>
        <v>262.2</v>
      </c>
      <c r="O5337">
        <f>shipments[[#This Row],[Sales Amount]]-shipments[[#This Row],[Total Cost]]</f>
        <v>781.8</v>
      </c>
      <c r="P5337" s="9">
        <f>shipments[[#This Row],[Profit]]/shipments[[#This Row],[Sales Amount]]</f>
        <v>0.7488505747126436</v>
      </c>
    </row>
    <row r="5338" spans="1:16" x14ac:dyDescent="1">
      <c r="A5338" t="s">
        <v>5386</v>
      </c>
      <c r="B5338" t="s">
        <v>8055</v>
      </c>
      <c r="C5338" t="s">
        <v>8030</v>
      </c>
      <c r="D5338" t="s">
        <v>8032</v>
      </c>
      <c r="E5338" s="1">
        <v>45485</v>
      </c>
      <c r="F5338">
        <v>10919.25</v>
      </c>
      <c r="G5338">
        <v>1560</v>
      </c>
      <c r="H5338" t="s">
        <v>17</v>
      </c>
      <c r="I5338" t="str">
        <f>_xlfn.XLOOKUP(shipments[[#This Row],[SPID]],people[SPID],people[Sales_person],"NA",0)</f>
        <v>Marney O'Breen</v>
      </c>
      <c r="J5338">
        <f>YEAR(shipments[[#This Row],[Shipdate]])</f>
        <v>2024</v>
      </c>
      <c r="K5338">
        <f>MONTH(shipments[[#This Row],[Shipdate]])</f>
        <v>7</v>
      </c>
      <c r="L5338" t="str">
        <f>TEXT(shipments[[#This Row],[Shipdate]],"mmmm")</f>
        <v>July</v>
      </c>
      <c r="M5338">
        <f>_xlfn.XLOOKUP(shipments[[#This Row],[PID]],products[PID],products[Cost_per_box],"NA",0)</f>
        <v>3.32</v>
      </c>
      <c r="N5338">
        <f>shipments[[#This Row],[Boxes]]*shipments[[#This Row],[Cost Per Box]]</f>
        <v>5179.2</v>
      </c>
      <c r="O5338">
        <f>shipments[[#This Row],[Sales Amount]]-shipments[[#This Row],[Total Cost]]</f>
        <v>5740.05</v>
      </c>
      <c r="P5338" s="9">
        <f>shipments[[#This Row],[Profit]]/shipments[[#This Row],[Sales Amount]]</f>
        <v>0.5256817089085789</v>
      </c>
    </row>
    <row r="5339" spans="1:16" x14ac:dyDescent="1">
      <c r="A5339" t="s">
        <v>5387</v>
      </c>
      <c r="B5339" t="s">
        <v>8055</v>
      </c>
      <c r="C5339" t="s">
        <v>8031</v>
      </c>
      <c r="D5339" t="s">
        <v>8033</v>
      </c>
      <c r="E5339" s="1">
        <v>45077</v>
      </c>
      <c r="F5339">
        <v>12519</v>
      </c>
      <c r="G5339">
        <v>696</v>
      </c>
      <c r="H5339" t="s">
        <v>6</v>
      </c>
      <c r="I5339" t="str">
        <f>_xlfn.XLOOKUP(shipments[[#This Row],[SPID]],people[SPID],people[Sales_person],"NA",0)</f>
        <v>Marney O'Breen</v>
      </c>
      <c r="J5339">
        <f>YEAR(shipments[[#This Row],[Shipdate]])</f>
        <v>2023</v>
      </c>
      <c r="K5339">
        <f>MONTH(shipments[[#This Row],[Shipdate]])</f>
        <v>5</v>
      </c>
      <c r="L5339" t="str">
        <f>TEXT(shipments[[#This Row],[Shipdate]],"mmmm")</f>
        <v>May</v>
      </c>
      <c r="M5339">
        <f>_xlfn.XLOOKUP(shipments[[#This Row],[PID]],products[PID],products[Cost_per_box],"NA",0)</f>
        <v>2.65</v>
      </c>
      <c r="N5339">
        <f>shipments[[#This Row],[Boxes]]*shipments[[#This Row],[Cost Per Box]]</f>
        <v>1844.3999999999999</v>
      </c>
      <c r="O5339">
        <f>shipments[[#This Row],[Sales Amount]]-shipments[[#This Row],[Total Cost]]</f>
        <v>10674.6</v>
      </c>
      <c r="P5339" s="9">
        <f>shipments[[#This Row],[Profit]]/shipments[[#This Row],[Sales Amount]]</f>
        <v>0.85267193865324709</v>
      </c>
    </row>
    <row r="5340" spans="1:16" x14ac:dyDescent="1">
      <c r="A5340" t="s">
        <v>5388</v>
      </c>
      <c r="B5340" t="s">
        <v>8055</v>
      </c>
      <c r="C5340" t="s">
        <v>8031</v>
      </c>
      <c r="D5340" t="s">
        <v>8035</v>
      </c>
      <c r="E5340" s="1">
        <v>45211</v>
      </c>
      <c r="F5340">
        <v>13945.5</v>
      </c>
      <c r="G5340">
        <v>734</v>
      </c>
      <c r="H5340" t="s">
        <v>6</v>
      </c>
      <c r="I5340" t="str">
        <f>_xlfn.XLOOKUP(shipments[[#This Row],[SPID]],people[SPID],people[Sales_person],"NA",0)</f>
        <v>Marney O'Breen</v>
      </c>
      <c r="J5340">
        <f>YEAR(shipments[[#This Row],[Shipdate]])</f>
        <v>2023</v>
      </c>
      <c r="K5340">
        <f>MONTH(shipments[[#This Row],[Shipdate]])</f>
        <v>10</v>
      </c>
      <c r="L5340" t="str">
        <f>TEXT(shipments[[#This Row],[Shipdate]],"mmmm")</f>
        <v>October</v>
      </c>
      <c r="M5340">
        <f>_xlfn.XLOOKUP(shipments[[#This Row],[PID]],products[PID],products[Cost_per_box],"NA",0)</f>
        <v>2.65</v>
      </c>
      <c r="N5340">
        <f>shipments[[#This Row],[Boxes]]*shipments[[#This Row],[Cost Per Box]]</f>
        <v>1945.1</v>
      </c>
      <c r="O5340">
        <f>shipments[[#This Row],[Sales Amount]]-shipments[[#This Row],[Total Cost]]</f>
        <v>12000.4</v>
      </c>
      <c r="P5340" s="9">
        <f>shipments[[#This Row],[Profit]]/shipments[[#This Row],[Sales Amount]]</f>
        <v>0.86052131511957264</v>
      </c>
    </row>
    <row r="5341" spans="1:16" x14ac:dyDescent="1">
      <c r="A5341" t="s">
        <v>5389</v>
      </c>
      <c r="B5341" t="s">
        <v>8055</v>
      </c>
      <c r="C5341" t="s">
        <v>8031</v>
      </c>
      <c r="D5341" t="s">
        <v>8037</v>
      </c>
      <c r="E5341" s="1">
        <v>45342</v>
      </c>
      <c r="F5341">
        <v>8280</v>
      </c>
      <c r="G5341">
        <v>460</v>
      </c>
      <c r="H5341" t="s">
        <v>6</v>
      </c>
      <c r="I5341" t="str">
        <f>_xlfn.XLOOKUP(shipments[[#This Row],[SPID]],people[SPID],people[Sales_person],"NA",0)</f>
        <v>Marney O'Breen</v>
      </c>
      <c r="J5341">
        <f>YEAR(shipments[[#This Row],[Shipdate]])</f>
        <v>2024</v>
      </c>
      <c r="K5341">
        <f>MONTH(shipments[[#This Row],[Shipdate]])</f>
        <v>2</v>
      </c>
      <c r="L5341" t="str">
        <f>TEXT(shipments[[#This Row],[Shipdate]],"mmmm")</f>
        <v>February</v>
      </c>
      <c r="M5341">
        <f>_xlfn.XLOOKUP(shipments[[#This Row],[PID]],products[PID],products[Cost_per_box],"NA",0)</f>
        <v>2.65</v>
      </c>
      <c r="N5341">
        <f>shipments[[#This Row],[Boxes]]*shipments[[#This Row],[Cost Per Box]]</f>
        <v>1219</v>
      </c>
      <c r="O5341">
        <f>shipments[[#This Row],[Sales Amount]]-shipments[[#This Row],[Total Cost]]</f>
        <v>7061</v>
      </c>
      <c r="P5341" s="9">
        <f>shipments[[#This Row],[Profit]]/shipments[[#This Row],[Sales Amount]]</f>
        <v>0.85277777777777775</v>
      </c>
    </row>
    <row r="5342" spans="1:16" x14ac:dyDescent="1">
      <c r="A5342" t="s">
        <v>5390</v>
      </c>
      <c r="B5342" t="s">
        <v>8055</v>
      </c>
      <c r="C5342" t="s">
        <v>8031</v>
      </c>
      <c r="D5342" t="s">
        <v>8034</v>
      </c>
      <c r="E5342" s="1">
        <v>45124</v>
      </c>
      <c r="F5342">
        <v>4713.75</v>
      </c>
      <c r="G5342">
        <v>236</v>
      </c>
      <c r="H5342" t="s">
        <v>6</v>
      </c>
      <c r="I5342" t="str">
        <f>_xlfn.XLOOKUP(shipments[[#This Row],[SPID]],people[SPID],people[Sales_person],"NA",0)</f>
        <v>Marney O'Breen</v>
      </c>
      <c r="J5342">
        <f>YEAR(shipments[[#This Row],[Shipdate]])</f>
        <v>2023</v>
      </c>
      <c r="K5342">
        <f>MONTH(shipments[[#This Row],[Shipdate]])</f>
        <v>7</v>
      </c>
      <c r="L5342" t="str">
        <f>TEXT(shipments[[#This Row],[Shipdate]],"mmmm")</f>
        <v>July</v>
      </c>
      <c r="M5342">
        <f>_xlfn.XLOOKUP(shipments[[#This Row],[PID]],products[PID],products[Cost_per_box],"NA",0)</f>
        <v>2.65</v>
      </c>
      <c r="N5342">
        <f>shipments[[#This Row],[Boxes]]*shipments[[#This Row],[Cost Per Box]]</f>
        <v>625.4</v>
      </c>
      <c r="O5342">
        <f>shipments[[#This Row],[Sales Amount]]-shipments[[#This Row],[Total Cost]]</f>
        <v>4088.35</v>
      </c>
      <c r="P5342" s="9">
        <f>shipments[[#This Row],[Profit]]/shipments[[#This Row],[Sales Amount]]</f>
        <v>0.86732431715725267</v>
      </c>
    </row>
    <row r="5343" spans="1:16" x14ac:dyDescent="1">
      <c r="A5343" t="s">
        <v>5391</v>
      </c>
      <c r="B5343" t="s">
        <v>8055</v>
      </c>
      <c r="C5343" t="s">
        <v>8031</v>
      </c>
      <c r="D5343" t="s">
        <v>8036</v>
      </c>
      <c r="E5343" s="1">
        <v>45370</v>
      </c>
      <c r="F5343">
        <v>1975.5</v>
      </c>
      <c r="G5343">
        <v>104</v>
      </c>
      <c r="H5343" t="s">
        <v>6</v>
      </c>
      <c r="I5343" t="str">
        <f>_xlfn.XLOOKUP(shipments[[#This Row],[SPID]],people[SPID],people[Sales_person],"NA",0)</f>
        <v>Marney O'Breen</v>
      </c>
      <c r="J5343">
        <f>YEAR(shipments[[#This Row],[Shipdate]])</f>
        <v>2024</v>
      </c>
      <c r="K5343">
        <f>MONTH(shipments[[#This Row],[Shipdate]])</f>
        <v>3</v>
      </c>
      <c r="L5343" t="str">
        <f>TEXT(shipments[[#This Row],[Shipdate]],"mmmm")</f>
        <v>March</v>
      </c>
      <c r="M5343">
        <f>_xlfn.XLOOKUP(shipments[[#This Row],[PID]],products[PID],products[Cost_per_box],"NA",0)</f>
        <v>2.65</v>
      </c>
      <c r="N5343">
        <f>shipments[[#This Row],[Boxes]]*shipments[[#This Row],[Cost Per Box]]</f>
        <v>275.59999999999997</v>
      </c>
      <c r="O5343">
        <f>shipments[[#This Row],[Sales Amount]]-shipments[[#This Row],[Total Cost]]</f>
        <v>1699.9</v>
      </c>
      <c r="P5343" s="9">
        <f>shipments[[#This Row],[Profit]]/shipments[[#This Row],[Sales Amount]]</f>
        <v>0.86049101493292846</v>
      </c>
    </row>
    <row r="5344" spans="1:16" x14ac:dyDescent="1">
      <c r="A5344" t="s">
        <v>5392</v>
      </c>
      <c r="B5344" t="s">
        <v>8055</v>
      </c>
      <c r="C5344" t="s">
        <v>8031</v>
      </c>
      <c r="D5344" t="s">
        <v>8036</v>
      </c>
      <c r="E5344" s="1">
        <v>45295</v>
      </c>
      <c r="F5344">
        <v>5265</v>
      </c>
      <c r="G5344">
        <v>278</v>
      </c>
      <c r="H5344" t="s">
        <v>6</v>
      </c>
      <c r="I5344" t="str">
        <f>_xlfn.XLOOKUP(shipments[[#This Row],[SPID]],people[SPID],people[Sales_person],"NA",0)</f>
        <v>Marney O'Breen</v>
      </c>
      <c r="J5344">
        <f>YEAR(shipments[[#This Row],[Shipdate]])</f>
        <v>2024</v>
      </c>
      <c r="K5344">
        <f>MONTH(shipments[[#This Row],[Shipdate]])</f>
        <v>1</v>
      </c>
      <c r="L5344" t="str">
        <f>TEXT(shipments[[#This Row],[Shipdate]],"mmmm")</f>
        <v>January</v>
      </c>
      <c r="M5344">
        <f>_xlfn.XLOOKUP(shipments[[#This Row],[PID]],products[PID],products[Cost_per_box],"NA",0)</f>
        <v>2.65</v>
      </c>
      <c r="N5344">
        <f>shipments[[#This Row],[Boxes]]*shipments[[#This Row],[Cost Per Box]]</f>
        <v>736.69999999999993</v>
      </c>
      <c r="O5344">
        <f>shipments[[#This Row],[Sales Amount]]-shipments[[#This Row],[Total Cost]]</f>
        <v>4528.3</v>
      </c>
      <c r="P5344" s="9">
        <f>shipments[[#This Row],[Profit]]/shipments[[#This Row],[Sales Amount]]</f>
        <v>0.86007597340930675</v>
      </c>
    </row>
    <row r="5345" spans="1:16" x14ac:dyDescent="1">
      <c r="A5345" t="s">
        <v>5393</v>
      </c>
      <c r="B5345" t="s">
        <v>8055</v>
      </c>
      <c r="C5345" t="s">
        <v>8010</v>
      </c>
      <c r="D5345" t="s">
        <v>8036</v>
      </c>
      <c r="E5345" s="1">
        <v>45523</v>
      </c>
      <c r="F5345">
        <v>10021.5</v>
      </c>
      <c r="G5345">
        <v>716</v>
      </c>
      <c r="H5345" t="s">
        <v>17</v>
      </c>
      <c r="I5345" t="str">
        <f>_xlfn.XLOOKUP(shipments[[#This Row],[SPID]],people[SPID],people[Sales_person],"NA",0)</f>
        <v>Marney O'Breen</v>
      </c>
      <c r="J5345">
        <f>YEAR(shipments[[#This Row],[Shipdate]])</f>
        <v>2024</v>
      </c>
      <c r="K5345">
        <f>MONTH(shipments[[#This Row],[Shipdate]])</f>
        <v>8</v>
      </c>
      <c r="L5345" t="str">
        <f>TEXT(shipments[[#This Row],[Shipdate]],"mmmm")</f>
        <v>August</v>
      </c>
      <c r="M5345">
        <f>_xlfn.XLOOKUP(shipments[[#This Row],[PID]],products[PID],products[Cost_per_box],"NA",0)</f>
        <v>5.26</v>
      </c>
      <c r="N5345">
        <f>shipments[[#This Row],[Boxes]]*shipments[[#This Row],[Cost Per Box]]</f>
        <v>3766.16</v>
      </c>
      <c r="O5345">
        <f>shipments[[#This Row],[Sales Amount]]-shipments[[#This Row],[Total Cost]]</f>
        <v>6255.34</v>
      </c>
      <c r="P5345" s="9">
        <f>shipments[[#This Row],[Profit]]/shipments[[#This Row],[Sales Amount]]</f>
        <v>0.62419198722746094</v>
      </c>
    </row>
    <row r="5346" spans="1:16" x14ac:dyDescent="1">
      <c r="A5346" t="s">
        <v>5394</v>
      </c>
      <c r="B5346" t="s">
        <v>8055</v>
      </c>
      <c r="C5346" t="s">
        <v>8010</v>
      </c>
      <c r="D5346" t="s">
        <v>8037</v>
      </c>
      <c r="E5346" s="1">
        <v>45184</v>
      </c>
      <c r="F5346">
        <v>14640.75</v>
      </c>
      <c r="G5346">
        <v>1046</v>
      </c>
      <c r="H5346" t="s">
        <v>6</v>
      </c>
      <c r="I5346" t="str">
        <f>_xlfn.XLOOKUP(shipments[[#This Row],[SPID]],people[SPID],people[Sales_person],"NA",0)</f>
        <v>Marney O'Breen</v>
      </c>
      <c r="J5346">
        <f>YEAR(shipments[[#This Row],[Shipdate]])</f>
        <v>2023</v>
      </c>
      <c r="K5346">
        <f>MONTH(shipments[[#This Row],[Shipdate]])</f>
        <v>9</v>
      </c>
      <c r="L5346" t="str">
        <f>TEXT(shipments[[#This Row],[Shipdate]],"mmmm")</f>
        <v>September</v>
      </c>
      <c r="M5346">
        <f>_xlfn.XLOOKUP(shipments[[#This Row],[PID]],products[PID],products[Cost_per_box],"NA",0)</f>
        <v>5.26</v>
      </c>
      <c r="N5346">
        <f>shipments[[#This Row],[Boxes]]*shipments[[#This Row],[Cost Per Box]]</f>
        <v>5501.96</v>
      </c>
      <c r="O5346">
        <f>shipments[[#This Row],[Sales Amount]]-shipments[[#This Row],[Total Cost]]</f>
        <v>9138.7900000000009</v>
      </c>
      <c r="P5346" s="9">
        <f>shipments[[#This Row],[Profit]]/shipments[[#This Row],[Sales Amount]]</f>
        <v>0.6242023120400253</v>
      </c>
    </row>
    <row r="5347" spans="1:16" x14ac:dyDescent="1">
      <c r="A5347" t="s">
        <v>5395</v>
      </c>
      <c r="B5347" t="s">
        <v>8055</v>
      </c>
      <c r="C5347" t="s">
        <v>8013</v>
      </c>
      <c r="D5347" t="s">
        <v>8032</v>
      </c>
      <c r="E5347" s="1">
        <v>45029</v>
      </c>
      <c r="F5347">
        <v>5805</v>
      </c>
      <c r="G5347">
        <v>645</v>
      </c>
      <c r="H5347" t="s">
        <v>6</v>
      </c>
      <c r="I5347" t="str">
        <f>_xlfn.XLOOKUP(shipments[[#This Row],[SPID]],people[SPID],people[Sales_person],"NA",0)</f>
        <v>Marney O'Breen</v>
      </c>
      <c r="J5347">
        <f>YEAR(shipments[[#This Row],[Shipdate]])</f>
        <v>2023</v>
      </c>
      <c r="K5347">
        <f>MONTH(shipments[[#This Row],[Shipdate]])</f>
        <v>4</v>
      </c>
      <c r="L5347" t="str">
        <f>TEXT(shipments[[#This Row],[Shipdate]],"mmmm")</f>
        <v>April</v>
      </c>
      <c r="M5347">
        <f>_xlfn.XLOOKUP(shipments[[#This Row],[PID]],products[PID],products[Cost_per_box],"NA",0)</f>
        <v>3.85</v>
      </c>
      <c r="N5347">
        <f>shipments[[#This Row],[Boxes]]*shipments[[#This Row],[Cost Per Box]]</f>
        <v>2483.25</v>
      </c>
      <c r="O5347">
        <f>shipments[[#This Row],[Sales Amount]]-shipments[[#This Row],[Total Cost]]</f>
        <v>3321.75</v>
      </c>
      <c r="P5347" s="9">
        <f>shipments[[#This Row],[Profit]]/shipments[[#This Row],[Sales Amount]]</f>
        <v>0.57222222222222219</v>
      </c>
    </row>
    <row r="5348" spans="1:16" x14ac:dyDescent="1">
      <c r="A5348" t="s">
        <v>5396</v>
      </c>
      <c r="B5348" t="s">
        <v>8055</v>
      </c>
      <c r="C5348" t="s">
        <v>8013</v>
      </c>
      <c r="D5348" t="s">
        <v>8036</v>
      </c>
      <c r="E5348" s="1">
        <v>44974</v>
      </c>
      <c r="F5348">
        <v>3102.75</v>
      </c>
      <c r="G5348">
        <v>518</v>
      </c>
      <c r="H5348" t="s">
        <v>6</v>
      </c>
      <c r="I5348" t="str">
        <f>_xlfn.XLOOKUP(shipments[[#This Row],[SPID]],people[SPID],people[Sales_person],"NA",0)</f>
        <v>Marney O'Breen</v>
      </c>
      <c r="J5348">
        <f>YEAR(shipments[[#This Row],[Shipdate]])</f>
        <v>2023</v>
      </c>
      <c r="K5348">
        <f>MONTH(shipments[[#This Row],[Shipdate]])</f>
        <v>2</v>
      </c>
      <c r="L5348" t="str">
        <f>TEXT(shipments[[#This Row],[Shipdate]],"mmmm")</f>
        <v>February</v>
      </c>
      <c r="M5348">
        <f>_xlfn.XLOOKUP(shipments[[#This Row],[PID]],products[PID],products[Cost_per_box],"NA",0)</f>
        <v>3.85</v>
      </c>
      <c r="N5348">
        <f>shipments[[#This Row],[Boxes]]*shipments[[#This Row],[Cost Per Box]]</f>
        <v>1994.3</v>
      </c>
      <c r="O5348">
        <f>shipments[[#This Row],[Sales Amount]]-shipments[[#This Row],[Total Cost]]</f>
        <v>1108.45</v>
      </c>
      <c r="P5348" s="9">
        <f>shipments[[#This Row],[Profit]]/shipments[[#This Row],[Sales Amount]]</f>
        <v>0.35724760293288216</v>
      </c>
    </row>
    <row r="5349" spans="1:16" x14ac:dyDescent="1">
      <c r="A5349" t="s">
        <v>5397</v>
      </c>
      <c r="B5349" t="s">
        <v>8055</v>
      </c>
      <c r="C5349" t="s">
        <v>8013</v>
      </c>
      <c r="D5349" t="s">
        <v>8037</v>
      </c>
      <c r="E5349" s="1">
        <v>45559</v>
      </c>
      <c r="F5349">
        <v>8842.5</v>
      </c>
      <c r="G5349">
        <v>1474</v>
      </c>
      <c r="H5349" t="s">
        <v>25</v>
      </c>
      <c r="I5349" t="str">
        <f>_xlfn.XLOOKUP(shipments[[#This Row],[SPID]],people[SPID],people[Sales_person],"NA",0)</f>
        <v>Marney O'Breen</v>
      </c>
      <c r="J5349">
        <f>YEAR(shipments[[#This Row],[Shipdate]])</f>
        <v>2024</v>
      </c>
      <c r="K5349">
        <f>MONTH(shipments[[#This Row],[Shipdate]])</f>
        <v>9</v>
      </c>
      <c r="L5349" t="str">
        <f>TEXT(shipments[[#This Row],[Shipdate]],"mmmm")</f>
        <v>September</v>
      </c>
      <c r="M5349">
        <f>_xlfn.XLOOKUP(shipments[[#This Row],[PID]],products[PID],products[Cost_per_box],"NA",0)</f>
        <v>3.85</v>
      </c>
      <c r="N5349">
        <f>shipments[[#This Row],[Boxes]]*shipments[[#This Row],[Cost Per Box]]</f>
        <v>5674.9000000000005</v>
      </c>
      <c r="O5349">
        <f>shipments[[#This Row],[Sales Amount]]-shipments[[#This Row],[Total Cost]]</f>
        <v>3167.5999999999995</v>
      </c>
      <c r="P5349" s="9">
        <f>shipments[[#This Row],[Profit]]/shipments[[#This Row],[Sales Amount]]</f>
        <v>0.3582244840260107</v>
      </c>
    </row>
    <row r="5350" spans="1:16" x14ac:dyDescent="1">
      <c r="A5350" t="s">
        <v>5398</v>
      </c>
      <c r="B5350" t="s">
        <v>8055</v>
      </c>
      <c r="C5350" t="s">
        <v>8014</v>
      </c>
      <c r="D5350" t="s">
        <v>8035</v>
      </c>
      <c r="E5350" s="1">
        <v>45275</v>
      </c>
      <c r="F5350">
        <v>5152.5</v>
      </c>
      <c r="G5350">
        <v>859</v>
      </c>
      <c r="H5350" t="s">
        <v>6</v>
      </c>
      <c r="I5350" t="str">
        <f>_xlfn.XLOOKUP(shipments[[#This Row],[SPID]],people[SPID],people[Sales_person],"NA",0)</f>
        <v>Marney O'Breen</v>
      </c>
      <c r="J5350">
        <f>YEAR(shipments[[#This Row],[Shipdate]])</f>
        <v>2023</v>
      </c>
      <c r="K5350">
        <f>MONTH(shipments[[#This Row],[Shipdate]])</f>
        <v>12</v>
      </c>
      <c r="L5350" t="str">
        <f>TEXT(shipments[[#This Row],[Shipdate]],"mmmm")</f>
        <v>December</v>
      </c>
      <c r="M5350">
        <f>_xlfn.XLOOKUP(shipments[[#This Row],[PID]],products[PID],products[Cost_per_box],"NA",0)</f>
        <v>5.72</v>
      </c>
      <c r="N5350">
        <f>shipments[[#This Row],[Boxes]]*shipments[[#This Row],[Cost Per Box]]</f>
        <v>4913.4799999999996</v>
      </c>
      <c r="O5350">
        <f>shipments[[#This Row],[Sales Amount]]-shipments[[#This Row],[Total Cost]]</f>
        <v>239.02000000000044</v>
      </c>
      <c r="P5350" s="9">
        <f>shipments[[#This Row],[Profit]]/shipments[[#This Row],[Sales Amount]]</f>
        <v>4.6389131489568254E-2</v>
      </c>
    </row>
    <row r="5351" spans="1:16" x14ac:dyDescent="1">
      <c r="A5351" t="s">
        <v>5399</v>
      </c>
      <c r="B5351" t="s">
        <v>8055</v>
      </c>
      <c r="C5351" t="s">
        <v>8014</v>
      </c>
      <c r="D5351" t="s">
        <v>8032</v>
      </c>
      <c r="E5351" s="1">
        <v>44957</v>
      </c>
      <c r="F5351">
        <v>3044.25</v>
      </c>
      <c r="G5351">
        <v>508</v>
      </c>
      <c r="H5351" t="s">
        <v>6</v>
      </c>
      <c r="I5351" t="str">
        <f>_xlfn.XLOOKUP(shipments[[#This Row],[SPID]],people[SPID],people[Sales_person],"NA",0)</f>
        <v>Marney O'Breen</v>
      </c>
      <c r="J5351">
        <f>YEAR(shipments[[#This Row],[Shipdate]])</f>
        <v>2023</v>
      </c>
      <c r="K5351">
        <f>MONTH(shipments[[#This Row],[Shipdate]])</f>
        <v>1</v>
      </c>
      <c r="L5351" t="str">
        <f>TEXT(shipments[[#This Row],[Shipdate]],"mmmm")</f>
        <v>January</v>
      </c>
      <c r="M5351">
        <f>_xlfn.XLOOKUP(shipments[[#This Row],[PID]],products[PID],products[Cost_per_box],"NA",0)</f>
        <v>5.72</v>
      </c>
      <c r="N5351">
        <f>shipments[[#This Row],[Boxes]]*shipments[[#This Row],[Cost Per Box]]</f>
        <v>2905.7599999999998</v>
      </c>
      <c r="O5351">
        <f>shipments[[#This Row],[Sales Amount]]-shipments[[#This Row],[Total Cost]]</f>
        <v>138.49000000000024</v>
      </c>
      <c r="P5351" s="9">
        <f>shipments[[#This Row],[Profit]]/shipments[[#This Row],[Sales Amount]]</f>
        <v>4.5492321589882645E-2</v>
      </c>
    </row>
    <row r="5352" spans="1:16" x14ac:dyDescent="1">
      <c r="A5352" t="s">
        <v>5400</v>
      </c>
      <c r="B5352" t="s">
        <v>8055</v>
      </c>
      <c r="C5352" t="s">
        <v>8014</v>
      </c>
      <c r="D5352" t="s">
        <v>8035</v>
      </c>
      <c r="E5352" s="1">
        <v>45562</v>
      </c>
      <c r="F5352">
        <v>14035.5</v>
      </c>
      <c r="G5352">
        <v>2006</v>
      </c>
      <c r="H5352" t="s">
        <v>25</v>
      </c>
      <c r="I5352" t="str">
        <f>_xlfn.XLOOKUP(shipments[[#This Row],[SPID]],people[SPID],people[Sales_person],"NA",0)</f>
        <v>Marney O'Breen</v>
      </c>
      <c r="J5352">
        <f>YEAR(shipments[[#This Row],[Shipdate]])</f>
        <v>2024</v>
      </c>
      <c r="K5352">
        <f>MONTH(shipments[[#This Row],[Shipdate]])</f>
        <v>9</v>
      </c>
      <c r="L5352" t="str">
        <f>TEXT(shipments[[#This Row],[Shipdate]],"mmmm")</f>
        <v>September</v>
      </c>
      <c r="M5352">
        <f>_xlfn.XLOOKUP(shipments[[#This Row],[PID]],products[PID],products[Cost_per_box],"NA",0)</f>
        <v>5.72</v>
      </c>
      <c r="N5352">
        <f>shipments[[#This Row],[Boxes]]*shipments[[#This Row],[Cost Per Box]]</f>
        <v>11474.32</v>
      </c>
      <c r="O5352">
        <f>shipments[[#This Row],[Sales Amount]]-shipments[[#This Row],[Total Cost]]</f>
        <v>2561.1800000000003</v>
      </c>
      <c r="P5352" s="9">
        <f>shipments[[#This Row],[Profit]]/shipments[[#This Row],[Sales Amount]]</f>
        <v>0.18247871468775606</v>
      </c>
    </row>
    <row r="5353" spans="1:16" x14ac:dyDescent="1">
      <c r="A5353" t="s">
        <v>5401</v>
      </c>
      <c r="B5353" t="s">
        <v>8055</v>
      </c>
      <c r="C5353" t="s">
        <v>8014</v>
      </c>
      <c r="D5353" t="s">
        <v>8037</v>
      </c>
      <c r="E5353" s="1">
        <v>45296</v>
      </c>
      <c r="F5353">
        <v>4425.75</v>
      </c>
      <c r="G5353">
        <v>633</v>
      </c>
      <c r="H5353" t="s">
        <v>6</v>
      </c>
      <c r="I5353" t="str">
        <f>_xlfn.XLOOKUP(shipments[[#This Row],[SPID]],people[SPID],people[Sales_person],"NA",0)</f>
        <v>Marney O'Breen</v>
      </c>
      <c r="J5353">
        <f>YEAR(shipments[[#This Row],[Shipdate]])</f>
        <v>2024</v>
      </c>
      <c r="K5353">
        <f>MONTH(shipments[[#This Row],[Shipdate]])</f>
        <v>1</v>
      </c>
      <c r="L5353" t="str">
        <f>TEXT(shipments[[#This Row],[Shipdate]],"mmmm")</f>
        <v>January</v>
      </c>
      <c r="M5353">
        <f>_xlfn.XLOOKUP(shipments[[#This Row],[PID]],products[PID],products[Cost_per_box],"NA",0)</f>
        <v>5.72</v>
      </c>
      <c r="N5353">
        <f>shipments[[#This Row],[Boxes]]*shipments[[#This Row],[Cost Per Box]]</f>
        <v>3620.7599999999998</v>
      </c>
      <c r="O5353">
        <f>shipments[[#This Row],[Sales Amount]]-shipments[[#This Row],[Total Cost]]</f>
        <v>804.99000000000024</v>
      </c>
      <c r="P5353" s="9">
        <f>shipments[[#This Row],[Profit]]/shipments[[#This Row],[Sales Amount]]</f>
        <v>0.18188781562447048</v>
      </c>
    </row>
    <row r="5354" spans="1:16" x14ac:dyDescent="1">
      <c r="A5354" t="s">
        <v>5402</v>
      </c>
      <c r="B5354" t="s">
        <v>8055</v>
      </c>
      <c r="C5354" t="s">
        <v>8015</v>
      </c>
      <c r="D5354" t="s">
        <v>8032</v>
      </c>
      <c r="E5354" s="1">
        <v>45230</v>
      </c>
      <c r="F5354">
        <v>2774.25</v>
      </c>
      <c r="G5354">
        <v>116</v>
      </c>
      <c r="H5354" t="s">
        <v>6</v>
      </c>
      <c r="I5354" t="str">
        <f>_xlfn.XLOOKUP(shipments[[#This Row],[SPID]],people[SPID],people[Sales_person],"NA",0)</f>
        <v>Marney O'Breen</v>
      </c>
      <c r="J5354">
        <f>YEAR(shipments[[#This Row],[Shipdate]])</f>
        <v>2023</v>
      </c>
      <c r="K5354">
        <f>MONTH(shipments[[#This Row],[Shipdate]])</f>
        <v>10</v>
      </c>
      <c r="L5354" t="str">
        <f>TEXT(shipments[[#This Row],[Shipdate]],"mmmm")</f>
        <v>October</v>
      </c>
      <c r="M5354">
        <f>_xlfn.XLOOKUP(shipments[[#This Row],[PID]],products[PID],products[Cost_per_box],"NA",0)</f>
        <v>6.31</v>
      </c>
      <c r="N5354">
        <f>shipments[[#This Row],[Boxes]]*shipments[[#This Row],[Cost Per Box]]</f>
        <v>731.95999999999992</v>
      </c>
      <c r="O5354">
        <f>shipments[[#This Row],[Sales Amount]]-shipments[[#This Row],[Total Cost]]</f>
        <v>2042.29</v>
      </c>
      <c r="P5354" s="9">
        <f>shipments[[#This Row],[Profit]]/shipments[[#This Row],[Sales Amount]]</f>
        <v>0.73615932233937098</v>
      </c>
    </row>
    <row r="5355" spans="1:16" x14ac:dyDescent="1">
      <c r="A5355" t="s">
        <v>5403</v>
      </c>
      <c r="B5355" t="s">
        <v>8055</v>
      </c>
      <c r="C5355" t="s">
        <v>8016</v>
      </c>
      <c r="D5355" t="s">
        <v>8036</v>
      </c>
      <c r="E5355" s="1">
        <v>45069</v>
      </c>
      <c r="F5355">
        <v>6347.25</v>
      </c>
      <c r="G5355">
        <v>236</v>
      </c>
      <c r="H5355" t="s">
        <v>39</v>
      </c>
      <c r="I5355" t="str">
        <f>_xlfn.XLOOKUP(shipments[[#This Row],[SPID]],people[SPID],people[Sales_person],"NA",0)</f>
        <v>Marney O'Breen</v>
      </c>
      <c r="J5355">
        <f>YEAR(shipments[[#This Row],[Shipdate]])</f>
        <v>2023</v>
      </c>
      <c r="K5355">
        <f>MONTH(shipments[[#This Row],[Shipdate]])</f>
        <v>5</v>
      </c>
      <c r="L5355" t="str">
        <f>TEXT(shipments[[#This Row],[Shipdate]],"mmmm")</f>
        <v>May</v>
      </c>
      <c r="M5355">
        <f>_xlfn.XLOOKUP(shipments[[#This Row],[PID]],products[PID],products[Cost_per_box],"NA",0)</f>
        <v>9.94</v>
      </c>
      <c r="N5355">
        <f>shipments[[#This Row],[Boxes]]*shipments[[#This Row],[Cost Per Box]]</f>
        <v>2345.8399999999997</v>
      </c>
      <c r="O5355">
        <f>shipments[[#This Row],[Sales Amount]]-shipments[[#This Row],[Total Cost]]</f>
        <v>4001.4100000000003</v>
      </c>
      <c r="P5355" s="9">
        <f>shipments[[#This Row],[Profit]]/shipments[[#This Row],[Sales Amount]]</f>
        <v>0.63041632202922526</v>
      </c>
    </row>
    <row r="5356" spans="1:16" x14ac:dyDescent="1">
      <c r="A5356" t="s">
        <v>5404</v>
      </c>
      <c r="B5356" t="s">
        <v>8055</v>
      </c>
      <c r="C5356" t="s">
        <v>8016</v>
      </c>
      <c r="D5356" t="s">
        <v>8032</v>
      </c>
      <c r="E5356" s="1">
        <v>45204</v>
      </c>
      <c r="F5356">
        <v>5163.75</v>
      </c>
      <c r="G5356">
        <v>192</v>
      </c>
      <c r="H5356" t="s">
        <v>6</v>
      </c>
      <c r="I5356" t="str">
        <f>_xlfn.XLOOKUP(shipments[[#This Row],[SPID]],people[SPID],people[Sales_person],"NA",0)</f>
        <v>Marney O'Breen</v>
      </c>
      <c r="J5356">
        <f>YEAR(shipments[[#This Row],[Shipdate]])</f>
        <v>2023</v>
      </c>
      <c r="K5356">
        <f>MONTH(shipments[[#This Row],[Shipdate]])</f>
        <v>10</v>
      </c>
      <c r="L5356" t="str">
        <f>TEXT(shipments[[#This Row],[Shipdate]],"mmmm")</f>
        <v>October</v>
      </c>
      <c r="M5356">
        <f>_xlfn.XLOOKUP(shipments[[#This Row],[PID]],products[PID],products[Cost_per_box],"NA",0)</f>
        <v>9.94</v>
      </c>
      <c r="N5356">
        <f>shipments[[#This Row],[Boxes]]*shipments[[#This Row],[Cost Per Box]]</f>
        <v>1908.48</v>
      </c>
      <c r="O5356">
        <f>shipments[[#This Row],[Sales Amount]]-shipments[[#This Row],[Total Cost]]</f>
        <v>3255.27</v>
      </c>
      <c r="P5356" s="9">
        <f>shipments[[#This Row],[Profit]]/shipments[[#This Row],[Sales Amount]]</f>
        <v>0.63040813362381987</v>
      </c>
    </row>
    <row r="5357" spans="1:16" x14ac:dyDescent="1">
      <c r="A5357" t="s">
        <v>5405</v>
      </c>
      <c r="B5357" t="s">
        <v>8055</v>
      </c>
      <c r="C5357" t="s">
        <v>8016</v>
      </c>
      <c r="D5357" t="s">
        <v>8033</v>
      </c>
      <c r="E5357" s="1">
        <v>45482</v>
      </c>
      <c r="F5357">
        <v>4713.75</v>
      </c>
      <c r="G5357">
        <v>197</v>
      </c>
      <c r="H5357" t="s">
        <v>17</v>
      </c>
      <c r="I5357" t="str">
        <f>_xlfn.XLOOKUP(shipments[[#This Row],[SPID]],people[SPID],people[Sales_person],"NA",0)</f>
        <v>Marney O'Breen</v>
      </c>
      <c r="J5357">
        <f>YEAR(shipments[[#This Row],[Shipdate]])</f>
        <v>2024</v>
      </c>
      <c r="K5357">
        <f>MONTH(shipments[[#This Row],[Shipdate]])</f>
        <v>7</v>
      </c>
      <c r="L5357" t="str">
        <f>TEXT(shipments[[#This Row],[Shipdate]],"mmmm")</f>
        <v>July</v>
      </c>
      <c r="M5357">
        <f>_xlfn.XLOOKUP(shipments[[#This Row],[PID]],products[PID],products[Cost_per_box],"NA",0)</f>
        <v>9.94</v>
      </c>
      <c r="N5357">
        <f>shipments[[#This Row],[Boxes]]*shipments[[#This Row],[Cost Per Box]]</f>
        <v>1958.1799999999998</v>
      </c>
      <c r="O5357">
        <f>shipments[[#This Row],[Sales Amount]]-shipments[[#This Row],[Total Cost]]</f>
        <v>2755.57</v>
      </c>
      <c r="P5357" s="9">
        <f>shipments[[#This Row],[Profit]]/shipments[[#This Row],[Sales Amount]]</f>
        <v>0.58458127817555028</v>
      </c>
    </row>
    <row r="5358" spans="1:16" x14ac:dyDescent="1">
      <c r="A5358" t="s">
        <v>5406</v>
      </c>
      <c r="B5358" t="s">
        <v>8055</v>
      </c>
      <c r="C5358" t="s">
        <v>8016</v>
      </c>
      <c r="D5358" t="s">
        <v>8036</v>
      </c>
      <c r="E5358" s="1">
        <v>45518</v>
      </c>
      <c r="F5358">
        <v>6504.75</v>
      </c>
      <c r="G5358">
        <v>233</v>
      </c>
      <c r="H5358" t="s">
        <v>17</v>
      </c>
      <c r="I5358" t="str">
        <f>_xlfn.XLOOKUP(shipments[[#This Row],[SPID]],people[SPID],people[Sales_person],"NA",0)</f>
        <v>Marney O'Breen</v>
      </c>
      <c r="J5358">
        <f>YEAR(shipments[[#This Row],[Shipdate]])</f>
        <v>2024</v>
      </c>
      <c r="K5358">
        <f>MONTH(shipments[[#This Row],[Shipdate]])</f>
        <v>8</v>
      </c>
      <c r="L5358" t="str">
        <f>TEXT(shipments[[#This Row],[Shipdate]],"mmmm")</f>
        <v>August</v>
      </c>
      <c r="M5358">
        <f>_xlfn.XLOOKUP(shipments[[#This Row],[PID]],products[PID],products[Cost_per_box],"NA",0)</f>
        <v>9.94</v>
      </c>
      <c r="N5358">
        <f>shipments[[#This Row],[Boxes]]*shipments[[#This Row],[Cost Per Box]]</f>
        <v>2316.02</v>
      </c>
      <c r="O5358">
        <f>shipments[[#This Row],[Sales Amount]]-shipments[[#This Row],[Total Cost]]</f>
        <v>4188.7299999999996</v>
      </c>
      <c r="P5358" s="9">
        <f>shipments[[#This Row],[Profit]]/shipments[[#This Row],[Sales Amount]]</f>
        <v>0.64394942157654012</v>
      </c>
    </row>
    <row r="5359" spans="1:16" x14ac:dyDescent="1">
      <c r="A5359" t="s">
        <v>5407</v>
      </c>
      <c r="B5359" t="s">
        <v>8055</v>
      </c>
      <c r="C5359" t="s">
        <v>8017</v>
      </c>
      <c r="D5359" t="s">
        <v>8036</v>
      </c>
      <c r="E5359" s="1">
        <v>45266</v>
      </c>
      <c r="F5359">
        <v>1518.75</v>
      </c>
      <c r="G5359">
        <v>80</v>
      </c>
      <c r="H5359" t="s">
        <v>6</v>
      </c>
      <c r="I5359" t="str">
        <f>_xlfn.XLOOKUP(shipments[[#This Row],[SPID]],people[SPID],people[Sales_person],"NA",0)</f>
        <v>Marney O'Breen</v>
      </c>
      <c r="J5359">
        <f>YEAR(shipments[[#This Row],[Shipdate]])</f>
        <v>2023</v>
      </c>
      <c r="K5359">
        <f>MONTH(shipments[[#This Row],[Shipdate]])</f>
        <v>12</v>
      </c>
      <c r="L5359" t="str">
        <f>TEXT(shipments[[#This Row],[Shipdate]],"mmmm")</f>
        <v>December</v>
      </c>
      <c r="M5359">
        <f>_xlfn.XLOOKUP(shipments[[#This Row],[PID]],products[PID],products[Cost_per_box],"NA",0)</f>
        <v>7.73</v>
      </c>
      <c r="N5359">
        <f>shipments[[#This Row],[Boxes]]*shipments[[#This Row],[Cost Per Box]]</f>
        <v>618.40000000000009</v>
      </c>
      <c r="O5359">
        <f>shipments[[#This Row],[Sales Amount]]-shipments[[#This Row],[Total Cost]]</f>
        <v>900.34999999999991</v>
      </c>
      <c r="P5359" s="9">
        <f>shipments[[#This Row],[Profit]]/shipments[[#This Row],[Sales Amount]]</f>
        <v>0.59282304526748963</v>
      </c>
    </row>
    <row r="5360" spans="1:16" x14ac:dyDescent="1">
      <c r="A5360" t="s">
        <v>5408</v>
      </c>
      <c r="B5360" t="s">
        <v>8055</v>
      </c>
      <c r="C5360" t="s">
        <v>8017</v>
      </c>
      <c r="D5360" t="s">
        <v>8033</v>
      </c>
      <c r="E5360" s="1">
        <v>45553</v>
      </c>
      <c r="F5360">
        <v>9760.5</v>
      </c>
      <c r="G5360">
        <v>543</v>
      </c>
      <c r="H5360" t="s">
        <v>25</v>
      </c>
      <c r="I5360" t="str">
        <f>_xlfn.XLOOKUP(shipments[[#This Row],[SPID]],people[SPID],people[Sales_person],"NA",0)</f>
        <v>Marney O'Breen</v>
      </c>
      <c r="J5360">
        <f>YEAR(shipments[[#This Row],[Shipdate]])</f>
        <v>2024</v>
      </c>
      <c r="K5360">
        <f>MONTH(shipments[[#This Row],[Shipdate]])</f>
        <v>9</v>
      </c>
      <c r="L5360" t="str">
        <f>TEXT(shipments[[#This Row],[Shipdate]],"mmmm")</f>
        <v>September</v>
      </c>
      <c r="M5360">
        <f>_xlfn.XLOOKUP(shipments[[#This Row],[PID]],products[PID],products[Cost_per_box],"NA",0)</f>
        <v>7.73</v>
      </c>
      <c r="N5360">
        <f>shipments[[#This Row],[Boxes]]*shipments[[#This Row],[Cost Per Box]]</f>
        <v>4197.3900000000003</v>
      </c>
      <c r="O5360">
        <f>shipments[[#This Row],[Sales Amount]]-shipments[[#This Row],[Total Cost]]</f>
        <v>5563.11</v>
      </c>
      <c r="P5360" s="9">
        <f>shipments[[#This Row],[Profit]]/shipments[[#This Row],[Sales Amount]]</f>
        <v>0.5699615798370985</v>
      </c>
    </row>
    <row r="5361" spans="1:16" x14ac:dyDescent="1">
      <c r="A5361" t="s">
        <v>5409</v>
      </c>
      <c r="B5361" t="s">
        <v>8055</v>
      </c>
      <c r="C5361" t="s">
        <v>8019</v>
      </c>
      <c r="D5361" t="s">
        <v>8032</v>
      </c>
      <c r="E5361" s="1">
        <v>45100</v>
      </c>
      <c r="F5361">
        <v>9258.75</v>
      </c>
      <c r="G5361">
        <v>772</v>
      </c>
      <c r="H5361" t="s">
        <v>6</v>
      </c>
      <c r="I5361" t="str">
        <f>_xlfn.XLOOKUP(shipments[[#This Row],[SPID]],people[SPID],people[Sales_person],"NA",0)</f>
        <v>Marney O'Breen</v>
      </c>
      <c r="J5361">
        <f>YEAR(shipments[[#This Row],[Shipdate]])</f>
        <v>2023</v>
      </c>
      <c r="K5361">
        <f>MONTH(shipments[[#This Row],[Shipdate]])</f>
        <v>6</v>
      </c>
      <c r="L5361" t="str">
        <f>TEXT(shipments[[#This Row],[Shipdate]],"mmmm")</f>
        <v>June</v>
      </c>
      <c r="M5361">
        <f>_xlfn.XLOOKUP(shipments[[#This Row],[PID]],products[PID],products[Cost_per_box],"NA",0)</f>
        <v>8.2200000000000006</v>
      </c>
      <c r="N5361">
        <f>shipments[[#This Row],[Boxes]]*shipments[[#This Row],[Cost Per Box]]</f>
        <v>6345.84</v>
      </c>
      <c r="O5361">
        <f>shipments[[#This Row],[Sales Amount]]-shipments[[#This Row],[Total Cost]]</f>
        <v>2912.91</v>
      </c>
      <c r="P5361" s="9">
        <f>shipments[[#This Row],[Profit]]/shipments[[#This Row],[Sales Amount]]</f>
        <v>0.31461158363710001</v>
      </c>
    </row>
    <row r="5362" spans="1:16" x14ac:dyDescent="1">
      <c r="A5362" t="s">
        <v>5410</v>
      </c>
      <c r="B5362" t="s">
        <v>8055</v>
      </c>
      <c r="C5362" t="s">
        <v>8019</v>
      </c>
      <c r="D5362" t="s">
        <v>8035</v>
      </c>
      <c r="E5362" s="1">
        <v>45303</v>
      </c>
      <c r="F5362">
        <v>1066.5</v>
      </c>
      <c r="G5362">
        <v>89</v>
      </c>
      <c r="H5362" t="s">
        <v>6</v>
      </c>
      <c r="I5362" t="str">
        <f>_xlfn.XLOOKUP(shipments[[#This Row],[SPID]],people[SPID],people[Sales_person],"NA",0)</f>
        <v>Marney O'Breen</v>
      </c>
      <c r="J5362">
        <f>YEAR(shipments[[#This Row],[Shipdate]])</f>
        <v>2024</v>
      </c>
      <c r="K5362">
        <f>MONTH(shipments[[#This Row],[Shipdate]])</f>
        <v>1</v>
      </c>
      <c r="L5362" t="str">
        <f>TEXT(shipments[[#This Row],[Shipdate]],"mmmm")</f>
        <v>January</v>
      </c>
      <c r="M5362">
        <f>_xlfn.XLOOKUP(shipments[[#This Row],[PID]],products[PID],products[Cost_per_box],"NA",0)</f>
        <v>8.2200000000000006</v>
      </c>
      <c r="N5362">
        <f>shipments[[#This Row],[Boxes]]*shipments[[#This Row],[Cost Per Box]]</f>
        <v>731.58</v>
      </c>
      <c r="O5362">
        <f>shipments[[#This Row],[Sales Amount]]-shipments[[#This Row],[Total Cost]]</f>
        <v>334.91999999999996</v>
      </c>
      <c r="P5362" s="9">
        <f>shipments[[#This Row],[Profit]]/shipments[[#This Row],[Sales Amount]]</f>
        <v>0.31403656821378334</v>
      </c>
    </row>
    <row r="5363" spans="1:16" x14ac:dyDescent="1">
      <c r="A5363" t="s">
        <v>5411</v>
      </c>
      <c r="B5363" t="s">
        <v>8055</v>
      </c>
      <c r="C5363" t="s">
        <v>8019</v>
      </c>
      <c r="D5363" t="s">
        <v>8037</v>
      </c>
      <c r="E5363" s="1">
        <v>45330</v>
      </c>
      <c r="F5363">
        <v>4423.5</v>
      </c>
      <c r="G5363">
        <v>295</v>
      </c>
      <c r="H5363" t="s">
        <v>6</v>
      </c>
      <c r="I5363" t="str">
        <f>_xlfn.XLOOKUP(shipments[[#This Row],[SPID]],people[SPID],people[Sales_person],"NA",0)</f>
        <v>Marney O'Breen</v>
      </c>
      <c r="J5363">
        <f>YEAR(shipments[[#This Row],[Shipdate]])</f>
        <v>2024</v>
      </c>
      <c r="K5363">
        <f>MONTH(shipments[[#This Row],[Shipdate]])</f>
        <v>2</v>
      </c>
      <c r="L5363" t="str">
        <f>TEXT(shipments[[#This Row],[Shipdate]],"mmmm")</f>
        <v>February</v>
      </c>
      <c r="M5363">
        <f>_xlfn.XLOOKUP(shipments[[#This Row],[PID]],products[PID],products[Cost_per_box],"NA",0)</f>
        <v>8.2200000000000006</v>
      </c>
      <c r="N5363">
        <f>shipments[[#This Row],[Boxes]]*shipments[[#This Row],[Cost Per Box]]</f>
        <v>2424.9</v>
      </c>
      <c r="O5363">
        <f>shipments[[#This Row],[Sales Amount]]-shipments[[#This Row],[Total Cost]]</f>
        <v>1998.6</v>
      </c>
      <c r="P5363" s="9">
        <f>shipments[[#This Row],[Profit]]/shipments[[#This Row],[Sales Amount]]</f>
        <v>0.45181417429637161</v>
      </c>
    </row>
    <row r="5364" spans="1:16" x14ac:dyDescent="1">
      <c r="A5364" t="s">
        <v>5412</v>
      </c>
      <c r="B5364" t="s">
        <v>8055</v>
      </c>
      <c r="C5364" t="s">
        <v>8019</v>
      </c>
      <c r="D5364" t="s">
        <v>8037</v>
      </c>
      <c r="E5364" s="1">
        <v>45502</v>
      </c>
      <c r="F5364">
        <v>2857.5</v>
      </c>
      <c r="G5364">
        <v>220</v>
      </c>
      <c r="H5364" t="s">
        <v>17</v>
      </c>
      <c r="I5364" t="str">
        <f>_xlfn.XLOOKUP(shipments[[#This Row],[SPID]],people[SPID],people[Sales_person],"NA",0)</f>
        <v>Marney O'Breen</v>
      </c>
      <c r="J5364">
        <f>YEAR(shipments[[#This Row],[Shipdate]])</f>
        <v>2024</v>
      </c>
      <c r="K5364">
        <f>MONTH(shipments[[#This Row],[Shipdate]])</f>
        <v>7</v>
      </c>
      <c r="L5364" t="str">
        <f>TEXT(shipments[[#This Row],[Shipdate]],"mmmm")</f>
        <v>July</v>
      </c>
      <c r="M5364">
        <f>_xlfn.XLOOKUP(shipments[[#This Row],[PID]],products[PID],products[Cost_per_box],"NA",0)</f>
        <v>8.2200000000000006</v>
      </c>
      <c r="N5364">
        <f>shipments[[#This Row],[Boxes]]*shipments[[#This Row],[Cost Per Box]]</f>
        <v>1808.4</v>
      </c>
      <c r="O5364">
        <f>shipments[[#This Row],[Sales Amount]]-shipments[[#This Row],[Total Cost]]</f>
        <v>1049.0999999999999</v>
      </c>
      <c r="P5364" s="9">
        <f>shipments[[#This Row],[Profit]]/shipments[[#This Row],[Sales Amount]]</f>
        <v>0.3671391076115485</v>
      </c>
    </row>
    <row r="5365" spans="1:16" x14ac:dyDescent="1">
      <c r="A5365" t="s">
        <v>5413</v>
      </c>
      <c r="B5365" t="s">
        <v>8055</v>
      </c>
      <c r="C5365" t="s">
        <v>8019</v>
      </c>
      <c r="D5365" t="s">
        <v>8032</v>
      </c>
      <c r="E5365" s="1">
        <v>45484</v>
      </c>
      <c r="F5365">
        <v>1640.25</v>
      </c>
      <c r="G5365">
        <v>103</v>
      </c>
      <c r="H5365" t="s">
        <v>17</v>
      </c>
      <c r="I5365" t="str">
        <f>_xlfn.XLOOKUP(shipments[[#This Row],[SPID]],people[SPID],people[Sales_person],"NA",0)</f>
        <v>Marney O'Breen</v>
      </c>
      <c r="J5365">
        <f>YEAR(shipments[[#This Row],[Shipdate]])</f>
        <v>2024</v>
      </c>
      <c r="K5365">
        <f>MONTH(shipments[[#This Row],[Shipdate]])</f>
        <v>7</v>
      </c>
      <c r="L5365" t="str">
        <f>TEXT(shipments[[#This Row],[Shipdate]],"mmmm")</f>
        <v>July</v>
      </c>
      <c r="M5365">
        <f>_xlfn.XLOOKUP(shipments[[#This Row],[PID]],products[PID],products[Cost_per_box],"NA",0)</f>
        <v>8.2200000000000006</v>
      </c>
      <c r="N5365">
        <f>shipments[[#This Row],[Boxes]]*shipments[[#This Row],[Cost Per Box]]</f>
        <v>846.66000000000008</v>
      </c>
      <c r="O5365">
        <f>shipments[[#This Row],[Sales Amount]]-shipments[[#This Row],[Total Cost]]</f>
        <v>793.58999999999992</v>
      </c>
      <c r="P5365" s="9">
        <f>shipments[[#This Row],[Profit]]/shipments[[#This Row],[Sales Amount]]</f>
        <v>0.48382258802011885</v>
      </c>
    </row>
    <row r="5366" spans="1:16" x14ac:dyDescent="1">
      <c r="A5366" t="s">
        <v>5414</v>
      </c>
      <c r="B5366" t="s">
        <v>8055</v>
      </c>
      <c r="C5366" t="s">
        <v>8019</v>
      </c>
      <c r="D5366" t="s">
        <v>8033</v>
      </c>
      <c r="E5366" s="1">
        <v>45331</v>
      </c>
      <c r="F5366">
        <v>4806</v>
      </c>
      <c r="G5366">
        <v>301</v>
      </c>
      <c r="H5366" t="s">
        <v>6</v>
      </c>
      <c r="I5366" t="str">
        <f>_xlfn.XLOOKUP(shipments[[#This Row],[SPID]],people[SPID],people[Sales_person],"NA",0)</f>
        <v>Marney O'Breen</v>
      </c>
      <c r="J5366">
        <f>YEAR(shipments[[#This Row],[Shipdate]])</f>
        <v>2024</v>
      </c>
      <c r="K5366">
        <f>MONTH(shipments[[#This Row],[Shipdate]])</f>
        <v>2</v>
      </c>
      <c r="L5366" t="str">
        <f>TEXT(shipments[[#This Row],[Shipdate]],"mmmm")</f>
        <v>February</v>
      </c>
      <c r="M5366">
        <f>_xlfn.XLOOKUP(shipments[[#This Row],[PID]],products[PID],products[Cost_per_box],"NA",0)</f>
        <v>8.2200000000000006</v>
      </c>
      <c r="N5366">
        <f>shipments[[#This Row],[Boxes]]*shipments[[#This Row],[Cost Per Box]]</f>
        <v>2474.2200000000003</v>
      </c>
      <c r="O5366">
        <f>shipments[[#This Row],[Sales Amount]]-shipments[[#This Row],[Total Cost]]</f>
        <v>2331.7799999999997</v>
      </c>
      <c r="P5366" s="9">
        <f>shipments[[#This Row],[Profit]]/shipments[[#This Row],[Sales Amount]]</f>
        <v>0.48518102372034949</v>
      </c>
    </row>
    <row r="5367" spans="1:16" x14ac:dyDescent="1">
      <c r="A5367" t="s">
        <v>5415</v>
      </c>
      <c r="B5367" t="s">
        <v>8055</v>
      </c>
      <c r="C5367" t="s">
        <v>8019</v>
      </c>
      <c r="D5367" t="s">
        <v>8037</v>
      </c>
      <c r="E5367" s="1">
        <v>45258</v>
      </c>
      <c r="F5367">
        <v>141.75</v>
      </c>
      <c r="G5367">
        <v>9</v>
      </c>
      <c r="H5367" t="s">
        <v>6</v>
      </c>
      <c r="I5367" t="str">
        <f>_xlfn.XLOOKUP(shipments[[#This Row],[SPID]],people[SPID],people[Sales_person],"NA",0)</f>
        <v>Marney O'Breen</v>
      </c>
      <c r="J5367">
        <f>YEAR(shipments[[#This Row],[Shipdate]])</f>
        <v>2023</v>
      </c>
      <c r="K5367">
        <f>MONTH(shipments[[#This Row],[Shipdate]])</f>
        <v>11</v>
      </c>
      <c r="L5367" t="str">
        <f>TEXT(shipments[[#This Row],[Shipdate]],"mmmm")</f>
        <v>November</v>
      </c>
      <c r="M5367">
        <f>_xlfn.XLOOKUP(shipments[[#This Row],[PID]],products[PID],products[Cost_per_box],"NA",0)</f>
        <v>8.2200000000000006</v>
      </c>
      <c r="N5367">
        <f>shipments[[#This Row],[Boxes]]*shipments[[#This Row],[Cost Per Box]]</f>
        <v>73.98</v>
      </c>
      <c r="O5367">
        <f>shipments[[#This Row],[Sales Amount]]-shipments[[#This Row],[Total Cost]]</f>
        <v>67.77</v>
      </c>
      <c r="P5367" s="9">
        <f>shipments[[#This Row],[Profit]]/shipments[[#This Row],[Sales Amount]]</f>
        <v>0.47809523809523807</v>
      </c>
    </row>
    <row r="5368" spans="1:16" x14ac:dyDescent="1">
      <c r="A5368" t="s">
        <v>5416</v>
      </c>
      <c r="B5368" t="s">
        <v>8055</v>
      </c>
      <c r="C5368" t="s">
        <v>8020</v>
      </c>
      <c r="D5368" t="s">
        <v>8036</v>
      </c>
      <c r="E5368" s="1">
        <v>45037</v>
      </c>
      <c r="F5368">
        <v>8325</v>
      </c>
      <c r="G5368">
        <v>397</v>
      </c>
      <c r="H5368" t="s">
        <v>6</v>
      </c>
      <c r="I5368" t="str">
        <f>_xlfn.XLOOKUP(shipments[[#This Row],[SPID]],people[SPID],people[Sales_person],"NA",0)</f>
        <v>Marney O'Breen</v>
      </c>
      <c r="J5368">
        <f>YEAR(shipments[[#This Row],[Shipdate]])</f>
        <v>2023</v>
      </c>
      <c r="K5368">
        <f>MONTH(shipments[[#This Row],[Shipdate]])</f>
        <v>4</v>
      </c>
      <c r="L5368" t="str">
        <f>TEXT(shipments[[#This Row],[Shipdate]],"mmmm")</f>
        <v>April</v>
      </c>
      <c r="M5368">
        <f>_xlfn.XLOOKUP(shipments[[#This Row],[PID]],products[PID],products[Cost_per_box],"NA",0)</f>
        <v>10.23</v>
      </c>
      <c r="N5368">
        <f>shipments[[#This Row],[Boxes]]*shipments[[#This Row],[Cost Per Box]]</f>
        <v>4061.31</v>
      </c>
      <c r="O5368">
        <f>shipments[[#This Row],[Sales Amount]]-shipments[[#This Row],[Total Cost]]</f>
        <v>4263.6900000000005</v>
      </c>
      <c r="P5368" s="9">
        <f>shipments[[#This Row],[Profit]]/shipments[[#This Row],[Sales Amount]]</f>
        <v>0.512154954954955</v>
      </c>
    </row>
    <row r="5369" spans="1:16" x14ac:dyDescent="1">
      <c r="A5369" t="s">
        <v>5417</v>
      </c>
      <c r="B5369" t="s">
        <v>8055</v>
      </c>
      <c r="C5369" t="s">
        <v>8020</v>
      </c>
      <c r="D5369" t="s">
        <v>8032</v>
      </c>
      <c r="E5369" s="1">
        <v>45527</v>
      </c>
      <c r="F5369">
        <v>6270.75</v>
      </c>
      <c r="G5369">
        <v>331</v>
      </c>
      <c r="H5369" t="s">
        <v>17</v>
      </c>
      <c r="I5369" t="str">
        <f>_xlfn.XLOOKUP(shipments[[#This Row],[SPID]],people[SPID],people[Sales_person],"NA",0)</f>
        <v>Marney O'Breen</v>
      </c>
      <c r="J5369">
        <f>YEAR(shipments[[#This Row],[Shipdate]])</f>
        <v>2024</v>
      </c>
      <c r="K5369">
        <f>MONTH(shipments[[#This Row],[Shipdate]])</f>
        <v>8</v>
      </c>
      <c r="L5369" t="str">
        <f>TEXT(shipments[[#This Row],[Shipdate]],"mmmm")</f>
        <v>August</v>
      </c>
      <c r="M5369">
        <f>_xlfn.XLOOKUP(shipments[[#This Row],[PID]],products[PID],products[Cost_per_box],"NA",0)</f>
        <v>10.23</v>
      </c>
      <c r="N5369">
        <f>shipments[[#This Row],[Boxes]]*shipments[[#This Row],[Cost Per Box]]</f>
        <v>3386.13</v>
      </c>
      <c r="O5369">
        <f>shipments[[#This Row],[Sales Amount]]-shipments[[#This Row],[Total Cost]]</f>
        <v>2884.62</v>
      </c>
      <c r="P5369" s="9">
        <f>shipments[[#This Row],[Profit]]/shipments[[#This Row],[Sales Amount]]</f>
        <v>0.46001196029183111</v>
      </c>
    </row>
    <row r="5370" spans="1:16" x14ac:dyDescent="1">
      <c r="A5370" t="s">
        <v>5418</v>
      </c>
      <c r="B5370" t="s">
        <v>8055</v>
      </c>
      <c r="C5370" t="s">
        <v>8021</v>
      </c>
      <c r="D5370" t="s">
        <v>8033</v>
      </c>
      <c r="E5370" s="1">
        <v>44977</v>
      </c>
      <c r="F5370">
        <v>3773.25</v>
      </c>
      <c r="G5370">
        <v>222</v>
      </c>
      <c r="H5370" t="s">
        <v>6</v>
      </c>
      <c r="I5370" t="str">
        <f>_xlfn.XLOOKUP(shipments[[#This Row],[SPID]],people[SPID],people[Sales_person],"NA",0)</f>
        <v>Marney O'Breen</v>
      </c>
      <c r="J5370">
        <f>YEAR(shipments[[#This Row],[Shipdate]])</f>
        <v>2023</v>
      </c>
      <c r="K5370">
        <f>MONTH(shipments[[#This Row],[Shipdate]])</f>
        <v>2</v>
      </c>
      <c r="L5370" t="str">
        <f>TEXT(shipments[[#This Row],[Shipdate]],"mmmm")</f>
        <v>February</v>
      </c>
      <c r="M5370">
        <f>_xlfn.XLOOKUP(shipments[[#This Row],[PID]],products[PID],products[Cost_per_box],"NA",0)</f>
        <v>4.74</v>
      </c>
      <c r="N5370">
        <f>shipments[[#This Row],[Boxes]]*shipments[[#This Row],[Cost Per Box]]</f>
        <v>1052.28</v>
      </c>
      <c r="O5370">
        <f>shipments[[#This Row],[Sales Amount]]-shipments[[#This Row],[Total Cost]]</f>
        <v>2720.9700000000003</v>
      </c>
      <c r="P5370" s="9">
        <f>shipments[[#This Row],[Profit]]/shipments[[#This Row],[Sales Amount]]</f>
        <v>0.7211210494931426</v>
      </c>
    </row>
    <row r="5371" spans="1:16" x14ac:dyDescent="1">
      <c r="A5371" t="s">
        <v>5419</v>
      </c>
      <c r="B5371" t="s">
        <v>8055</v>
      </c>
      <c r="C5371" t="s">
        <v>8021</v>
      </c>
      <c r="D5371" t="s">
        <v>8032</v>
      </c>
      <c r="E5371" s="1">
        <v>45338</v>
      </c>
      <c r="F5371">
        <v>10361.25</v>
      </c>
      <c r="G5371">
        <v>691</v>
      </c>
      <c r="H5371" t="s">
        <v>39</v>
      </c>
      <c r="I5371" t="str">
        <f>_xlfn.XLOOKUP(shipments[[#This Row],[SPID]],people[SPID],people[Sales_person],"NA",0)</f>
        <v>Marney O'Breen</v>
      </c>
      <c r="J5371">
        <f>YEAR(shipments[[#This Row],[Shipdate]])</f>
        <v>2024</v>
      </c>
      <c r="K5371">
        <f>MONTH(shipments[[#This Row],[Shipdate]])</f>
        <v>2</v>
      </c>
      <c r="L5371" t="str">
        <f>TEXT(shipments[[#This Row],[Shipdate]],"mmmm")</f>
        <v>February</v>
      </c>
      <c r="M5371">
        <f>_xlfn.XLOOKUP(shipments[[#This Row],[PID]],products[PID],products[Cost_per_box],"NA",0)</f>
        <v>4.74</v>
      </c>
      <c r="N5371">
        <f>shipments[[#This Row],[Boxes]]*shipments[[#This Row],[Cost Per Box]]</f>
        <v>3275.34</v>
      </c>
      <c r="O5371">
        <f>shipments[[#This Row],[Sales Amount]]-shipments[[#This Row],[Total Cost]]</f>
        <v>7085.91</v>
      </c>
      <c r="P5371" s="9">
        <f>shipments[[#This Row],[Profit]]/shipments[[#This Row],[Sales Amount]]</f>
        <v>0.68388563155989868</v>
      </c>
    </row>
    <row r="5372" spans="1:16" x14ac:dyDescent="1">
      <c r="A5372" t="s">
        <v>5420</v>
      </c>
      <c r="B5372" t="s">
        <v>8055</v>
      </c>
      <c r="C5372" t="s">
        <v>8021</v>
      </c>
      <c r="D5372" t="s">
        <v>8033</v>
      </c>
      <c r="E5372" s="1">
        <v>45086</v>
      </c>
      <c r="F5372">
        <v>4313.25</v>
      </c>
      <c r="G5372">
        <v>270</v>
      </c>
      <c r="H5372" t="s">
        <v>6</v>
      </c>
      <c r="I5372" t="str">
        <f>_xlfn.XLOOKUP(shipments[[#This Row],[SPID]],people[SPID],people[Sales_person],"NA",0)</f>
        <v>Marney O'Breen</v>
      </c>
      <c r="J5372">
        <f>YEAR(shipments[[#This Row],[Shipdate]])</f>
        <v>2023</v>
      </c>
      <c r="K5372">
        <f>MONTH(shipments[[#This Row],[Shipdate]])</f>
        <v>6</v>
      </c>
      <c r="L5372" t="str">
        <f>TEXT(shipments[[#This Row],[Shipdate]],"mmmm")</f>
        <v>June</v>
      </c>
      <c r="M5372">
        <f>_xlfn.XLOOKUP(shipments[[#This Row],[PID]],products[PID],products[Cost_per_box],"NA",0)</f>
        <v>4.74</v>
      </c>
      <c r="N5372">
        <f>shipments[[#This Row],[Boxes]]*shipments[[#This Row],[Cost Per Box]]</f>
        <v>1279.8</v>
      </c>
      <c r="O5372">
        <f>shipments[[#This Row],[Sales Amount]]-shipments[[#This Row],[Total Cost]]</f>
        <v>3033.45</v>
      </c>
      <c r="P5372" s="9">
        <f>shipments[[#This Row],[Profit]]/shipments[[#This Row],[Sales Amount]]</f>
        <v>0.70328638497652574</v>
      </c>
    </row>
    <row r="5373" spans="1:16" x14ac:dyDescent="1">
      <c r="A5373" t="s">
        <v>5421</v>
      </c>
      <c r="B5373" t="s">
        <v>8055</v>
      </c>
      <c r="C5373" t="s">
        <v>8022</v>
      </c>
      <c r="D5373" t="s">
        <v>8037</v>
      </c>
      <c r="E5373" s="1">
        <v>45302</v>
      </c>
      <c r="F5373">
        <v>8469</v>
      </c>
      <c r="G5373">
        <v>941</v>
      </c>
      <c r="H5373" t="s">
        <v>6</v>
      </c>
      <c r="I5373" t="str">
        <f>_xlfn.XLOOKUP(shipments[[#This Row],[SPID]],people[SPID],people[Sales_person],"NA",0)</f>
        <v>Marney O'Breen</v>
      </c>
      <c r="J5373">
        <f>YEAR(shipments[[#This Row],[Shipdate]])</f>
        <v>2024</v>
      </c>
      <c r="K5373">
        <f>MONTH(shipments[[#This Row],[Shipdate]])</f>
        <v>1</v>
      </c>
      <c r="L5373" t="str">
        <f>TEXT(shipments[[#This Row],[Shipdate]],"mmmm")</f>
        <v>January</v>
      </c>
      <c r="M5373">
        <f>_xlfn.XLOOKUP(shipments[[#This Row],[PID]],products[PID],products[Cost_per_box],"NA",0)</f>
        <v>10.51</v>
      </c>
      <c r="N5373">
        <f>shipments[[#This Row],[Boxes]]*shipments[[#This Row],[Cost Per Box]]</f>
        <v>9889.91</v>
      </c>
      <c r="O5373">
        <f>shipments[[#This Row],[Sales Amount]]-shipments[[#This Row],[Total Cost]]</f>
        <v>-1420.9099999999999</v>
      </c>
      <c r="P5373" s="9">
        <f>shipments[[#This Row],[Profit]]/shipments[[#This Row],[Sales Amount]]</f>
        <v>-0.16777777777777775</v>
      </c>
    </row>
    <row r="5374" spans="1:16" x14ac:dyDescent="1">
      <c r="A5374" t="s">
        <v>5422</v>
      </c>
      <c r="B5374" t="s">
        <v>8055</v>
      </c>
      <c r="C5374" t="s">
        <v>8022</v>
      </c>
      <c r="D5374" t="s">
        <v>8036</v>
      </c>
      <c r="E5374" s="1">
        <v>45440</v>
      </c>
      <c r="F5374">
        <v>9209.25</v>
      </c>
      <c r="G5374">
        <v>1152</v>
      </c>
      <c r="H5374" t="s">
        <v>6</v>
      </c>
      <c r="I5374" t="str">
        <f>_xlfn.XLOOKUP(shipments[[#This Row],[SPID]],people[SPID],people[Sales_person],"NA",0)</f>
        <v>Marney O'Breen</v>
      </c>
      <c r="J5374">
        <f>YEAR(shipments[[#This Row],[Shipdate]])</f>
        <v>2024</v>
      </c>
      <c r="K5374">
        <f>MONTH(shipments[[#This Row],[Shipdate]])</f>
        <v>5</v>
      </c>
      <c r="L5374" t="str">
        <f>TEXT(shipments[[#This Row],[Shipdate]],"mmmm")</f>
        <v>May</v>
      </c>
      <c r="M5374">
        <f>_xlfn.XLOOKUP(shipments[[#This Row],[PID]],products[PID],products[Cost_per_box],"NA",0)</f>
        <v>10.51</v>
      </c>
      <c r="N5374">
        <f>shipments[[#This Row],[Boxes]]*shipments[[#This Row],[Cost Per Box]]</f>
        <v>12107.52</v>
      </c>
      <c r="O5374">
        <f>shipments[[#This Row],[Sales Amount]]-shipments[[#This Row],[Total Cost]]</f>
        <v>-2898.2700000000004</v>
      </c>
      <c r="P5374" s="9">
        <f>shipments[[#This Row],[Profit]]/shipments[[#This Row],[Sales Amount]]</f>
        <v>-0.3147129245052529</v>
      </c>
    </row>
    <row r="5375" spans="1:16" x14ac:dyDescent="1">
      <c r="A5375" t="s">
        <v>5423</v>
      </c>
      <c r="B5375" t="s">
        <v>8055</v>
      </c>
      <c r="C5375" t="s">
        <v>8022</v>
      </c>
      <c r="D5375" t="s">
        <v>8037</v>
      </c>
      <c r="E5375" s="1">
        <v>45062</v>
      </c>
      <c r="F5375">
        <v>263.25</v>
      </c>
      <c r="G5375">
        <v>44</v>
      </c>
      <c r="H5375" t="s">
        <v>6</v>
      </c>
      <c r="I5375" t="str">
        <f>_xlfn.XLOOKUP(shipments[[#This Row],[SPID]],people[SPID],people[Sales_person],"NA",0)</f>
        <v>Marney O'Breen</v>
      </c>
      <c r="J5375">
        <f>YEAR(shipments[[#This Row],[Shipdate]])</f>
        <v>2023</v>
      </c>
      <c r="K5375">
        <f>MONTH(shipments[[#This Row],[Shipdate]])</f>
        <v>5</v>
      </c>
      <c r="L5375" t="str">
        <f>TEXT(shipments[[#This Row],[Shipdate]],"mmmm")</f>
        <v>May</v>
      </c>
      <c r="M5375">
        <f>_xlfn.XLOOKUP(shipments[[#This Row],[PID]],products[PID],products[Cost_per_box],"NA",0)</f>
        <v>10.51</v>
      </c>
      <c r="N5375">
        <f>shipments[[#This Row],[Boxes]]*shipments[[#This Row],[Cost Per Box]]</f>
        <v>462.44</v>
      </c>
      <c r="O5375">
        <f>shipments[[#This Row],[Sales Amount]]-shipments[[#This Row],[Total Cost]]</f>
        <v>-199.19</v>
      </c>
      <c r="P5375" s="9">
        <f>shipments[[#This Row],[Profit]]/shipments[[#This Row],[Sales Amount]]</f>
        <v>-0.75665716999050336</v>
      </c>
    </row>
    <row r="5376" spans="1:16" x14ac:dyDescent="1">
      <c r="A5376" t="s">
        <v>5424</v>
      </c>
      <c r="B5376" t="s">
        <v>8055</v>
      </c>
      <c r="C5376" t="s">
        <v>8022</v>
      </c>
      <c r="D5376" t="s">
        <v>8037</v>
      </c>
      <c r="E5376" s="1">
        <v>45546</v>
      </c>
      <c r="F5376">
        <v>3534.75</v>
      </c>
      <c r="G5376">
        <v>354</v>
      </c>
      <c r="H5376" t="s">
        <v>25</v>
      </c>
      <c r="I5376" t="str">
        <f>_xlfn.XLOOKUP(shipments[[#This Row],[SPID]],people[SPID],people[Sales_person],"NA",0)</f>
        <v>Marney O'Breen</v>
      </c>
      <c r="J5376">
        <f>YEAR(shipments[[#This Row],[Shipdate]])</f>
        <v>2024</v>
      </c>
      <c r="K5376">
        <f>MONTH(shipments[[#This Row],[Shipdate]])</f>
        <v>9</v>
      </c>
      <c r="L5376" t="str">
        <f>TEXT(shipments[[#This Row],[Shipdate]],"mmmm")</f>
        <v>September</v>
      </c>
      <c r="M5376">
        <f>_xlfn.XLOOKUP(shipments[[#This Row],[PID]],products[PID],products[Cost_per_box],"NA",0)</f>
        <v>10.51</v>
      </c>
      <c r="N5376">
        <f>shipments[[#This Row],[Boxes]]*shipments[[#This Row],[Cost Per Box]]</f>
        <v>3720.54</v>
      </c>
      <c r="O5376">
        <f>shipments[[#This Row],[Sales Amount]]-shipments[[#This Row],[Total Cost]]</f>
        <v>-185.78999999999996</v>
      </c>
      <c r="P5376" s="9">
        <f>shipments[[#This Row],[Profit]]/shipments[[#This Row],[Sales Amount]]</f>
        <v>-5.2561001485253542E-2</v>
      </c>
    </row>
    <row r="5377" spans="1:16" x14ac:dyDescent="1">
      <c r="A5377" t="s">
        <v>5425</v>
      </c>
      <c r="B5377" t="s">
        <v>8055</v>
      </c>
      <c r="C5377" t="s">
        <v>8022</v>
      </c>
      <c r="D5377" t="s">
        <v>8036</v>
      </c>
      <c r="E5377" s="1">
        <v>45435</v>
      </c>
      <c r="F5377">
        <v>465.75</v>
      </c>
      <c r="G5377">
        <v>47</v>
      </c>
      <c r="H5377" t="s">
        <v>6</v>
      </c>
      <c r="I5377" t="str">
        <f>_xlfn.XLOOKUP(shipments[[#This Row],[SPID]],people[SPID],people[Sales_person],"NA",0)</f>
        <v>Marney O'Breen</v>
      </c>
      <c r="J5377">
        <f>YEAR(shipments[[#This Row],[Shipdate]])</f>
        <v>2024</v>
      </c>
      <c r="K5377">
        <f>MONTH(shipments[[#This Row],[Shipdate]])</f>
        <v>5</v>
      </c>
      <c r="L5377" t="str">
        <f>TEXT(shipments[[#This Row],[Shipdate]],"mmmm")</f>
        <v>May</v>
      </c>
      <c r="M5377">
        <f>_xlfn.XLOOKUP(shipments[[#This Row],[PID]],products[PID],products[Cost_per_box],"NA",0)</f>
        <v>10.51</v>
      </c>
      <c r="N5377">
        <f>shipments[[#This Row],[Boxes]]*shipments[[#This Row],[Cost Per Box]]</f>
        <v>493.96999999999997</v>
      </c>
      <c r="O5377">
        <f>shipments[[#This Row],[Sales Amount]]-shipments[[#This Row],[Total Cost]]</f>
        <v>-28.21999999999997</v>
      </c>
      <c r="P5377" s="9">
        <f>shipments[[#This Row],[Profit]]/shipments[[#This Row],[Sales Amount]]</f>
        <v>-6.0590445517981685E-2</v>
      </c>
    </row>
    <row r="5378" spans="1:16" x14ac:dyDescent="1">
      <c r="A5378" t="s">
        <v>5426</v>
      </c>
      <c r="B5378" t="s">
        <v>8055</v>
      </c>
      <c r="C5378" t="s">
        <v>8023</v>
      </c>
      <c r="D5378" t="s">
        <v>8032</v>
      </c>
      <c r="E5378" s="1">
        <v>45295</v>
      </c>
      <c r="F5378">
        <v>2256.75</v>
      </c>
      <c r="G5378">
        <v>151</v>
      </c>
      <c r="H5378" t="s">
        <v>6</v>
      </c>
      <c r="I5378" t="str">
        <f>_xlfn.XLOOKUP(shipments[[#This Row],[SPID]],people[SPID],people[Sales_person],"NA",0)</f>
        <v>Marney O'Breen</v>
      </c>
      <c r="J5378">
        <f>YEAR(shipments[[#This Row],[Shipdate]])</f>
        <v>2024</v>
      </c>
      <c r="K5378">
        <f>MONTH(shipments[[#This Row],[Shipdate]])</f>
        <v>1</v>
      </c>
      <c r="L5378" t="str">
        <f>TEXT(shipments[[#This Row],[Shipdate]],"mmmm")</f>
        <v>January</v>
      </c>
      <c r="M5378">
        <f>_xlfn.XLOOKUP(shipments[[#This Row],[PID]],products[PID],products[Cost_per_box],"NA",0)</f>
        <v>6.43</v>
      </c>
      <c r="N5378">
        <f>shipments[[#This Row],[Boxes]]*shipments[[#This Row],[Cost Per Box]]</f>
        <v>970.93</v>
      </c>
      <c r="O5378">
        <f>shipments[[#This Row],[Sales Amount]]-shipments[[#This Row],[Total Cost]]</f>
        <v>1285.8200000000002</v>
      </c>
      <c r="P5378" s="9">
        <f>shipments[[#This Row],[Profit]]/shipments[[#This Row],[Sales Amount]]</f>
        <v>0.56976625678519999</v>
      </c>
    </row>
    <row r="5379" spans="1:16" x14ac:dyDescent="1">
      <c r="A5379" t="s">
        <v>5427</v>
      </c>
      <c r="B5379" t="s">
        <v>8055</v>
      </c>
      <c r="C5379" t="s">
        <v>8023</v>
      </c>
      <c r="D5379" t="s">
        <v>8033</v>
      </c>
      <c r="E5379" s="1">
        <v>45330</v>
      </c>
      <c r="F5379">
        <v>7776</v>
      </c>
      <c r="G5379">
        <v>519</v>
      </c>
      <c r="H5379" t="s">
        <v>6</v>
      </c>
      <c r="I5379" t="str">
        <f>_xlfn.XLOOKUP(shipments[[#This Row],[SPID]],people[SPID],people[Sales_person],"NA",0)</f>
        <v>Marney O'Breen</v>
      </c>
      <c r="J5379">
        <f>YEAR(shipments[[#This Row],[Shipdate]])</f>
        <v>2024</v>
      </c>
      <c r="K5379">
        <f>MONTH(shipments[[#This Row],[Shipdate]])</f>
        <v>2</v>
      </c>
      <c r="L5379" t="str">
        <f>TEXT(shipments[[#This Row],[Shipdate]],"mmmm")</f>
        <v>February</v>
      </c>
      <c r="M5379">
        <f>_xlfn.XLOOKUP(shipments[[#This Row],[PID]],products[PID],products[Cost_per_box],"NA",0)</f>
        <v>6.43</v>
      </c>
      <c r="N5379">
        <f>shipments[[#This Row],[Boxes]]*shipments[[#This Row],[Cost Per Box]]</f>
        <v>3337.17</v>
      </c>
      <c r="O5379">
        <f>shipments[[#This Row],[Sales Amount]]-shipments[[#This Row],[Total Cost]]</f>
        <v>4438.83</v>
      </c>
      <c r="P5379" s="9">
        <f>shipments[[#This Row],[Profit]]/shipments[[#This Row],[Sales Amount]]</f>
        <v>0.57083719135802469</v>
      </c>
    </row>
    <row r="5380" spans="1:16" x14ac:dyDescent="1">
      <c r="A5380" t="s">
        <v>5428</v>
      </c>
      <c r="B5380" t="s">
        <v>8055</v>
      </c>
      <c r="C5380" t="s">
        <v>8023</v>
      </c>
      <c r="D5380" t="s">
        <v>8037</v>
      </c>
      <c r="E5380" s="1">
        <v>45404</v>
      </c>
      <c r="F5380">
        <v>5139</v>
      </c>
      <c r="G5380">
        <v>286</v>
      </c>
      <c r="H5380" t="s">
        <v>6</v>
      </c>
      <c r="I5380" t="str">
        <f>_xlfn.XLOOKUP(shipments[[#This Row],[SPID]],people[SPID],people[Sales_person],"NA",0)</f>
        <v>Marney O'Breen</v>
      </c>
      <c r="J5380">
        <f>YEAR(shipments[[#This Row],[Shipdate]])</f>
        <v>2024</v>
      </c>
      <c r="K5380">
        <f>MONTH(shipments[[#This Row],[Shipdate]])</f>
        <v>4</v>
      </c>
      <c r="L5380" t="str">
        <f>TEXT(shipments[[#This Row],[Shipdate]],"mmmm")</f>
        <v>April</v>
      </c>
      <c r="M5380">
        <f>_xlfn.XLOOKUP(shipments[[#This Row],[PID]],products[PID],products[Cost_per_box],"NA",0)</f>
        <v>6.43</v>
      </c>
      <c r="N5380">
        <f>shipments[[#This Row],[Boxes]]*shipments[[#This Row],[Cost Per Box]]</f>
        <v>1838.98</v>
      </c>
      <c r="O5380">
        <f>shipments[[#This Row],[Sales Amount]]-shipments[[#This Row],[Total Cost]]</f>
        <v>3300.02</v>
      </c>
      <c r="P5380" s="9">
        <f>shipments[[#This Row],[Profit]]/shipments[[#This Row],[Sales Amount]]</f>
        <v>0.64215216968281763</v>
      </c>
    </row>
    <row r="5381" spans="1:16" x14ac:dyDescent="1">
      <c r="A5381" t="s">
        <v>5429</v>
      </c>
      <c r="B5381" t="s">
        <v>8055</v>
      </c>
      <c r="C5381" t="s">
        <v>8023</v>
      </c>
      <c r="D5381" t="s">
        <v>8033</v>
      </c>
      <c r="E5381" s="1">
        <v>45253</v>
      </c>
      <c r="F5381">
        <v>3557.25</v>
      </c>
      <c r="G5381">
        <v>255</v>
      </c>
      <c r="H5381" t="s">
        <v>6</v>
      </c>
      <c r="I5381" t="str">
        <f>_xlfn.XLOOKUP(shipments[[#This Row],[SPID]],people[SPID],people[Sales_person],"NA",0)</f>
        <v>Marney O'Breen</v>
      </c>
      <c r="J5381">
        <f>YEAR(shipments[[#This Row],[Shipdate]])</f>
        <v>2023</v>
      </c>
      <c r="K5381">
        <f>MONTH(shipments[[#This Row],[Shipdate]])</f>
        <v>11</v>
      </c>
      <c r="L5381" t="str">
        <f>TEXT(shipments[[#This Row],[Shipdate]],"mmmm")</f>
        <v>November</v>
      </c>
      <c r="M5381">
        <f>_xlfn.XLOOKUP(shipments[[#This Row],[PID]],products[PID],products[Cost_per_box],"NA",0)</f>
        <v>6.43</v>
      </c>
      <c r="N5381">
        <f>shipments[[#This Row],[Boxes]]*shipments[[#This Row],[Cost Per Box]]</f>
        <v>1639.6499999999999</v>
      </c>
      <c r="O5381">
        <f>shipments[[#This Row],[Sales Amount]]-shipments[[#This Row],[Total Cost]]</f>
        <v>1917.6000000000001</v>
      </c>
      <c r="P5381" s="9">
        <f>shipments[[#This Row],[Profit]]/shipments[[#This Row],[Sales Amount]]</f>
        <v>0.53906810035842301</v>
      </c>
    </row>
    <row r="5382" spans="1:16" x14ac:dyDescent="1">
      <c r="A5382" t="s">
        <v>5430</v>
      </c>
      <c r="B5382" t="s">
        <v>8055</v>
      </c>
      <c r="C5382" t="s">
        <v>8024</v>
      </c>
      <c r="D5382" t="s">
        <v>8037</v>
      </c>
      <c r="E5382" s="1">
        <v>44964</v>
      </c>
      <c r="F5382">
        <v>1336.5</v>
      </c>
      <c r="G5382">
        <v>64</v>
      </c>
      <c r="H5382" t="s">
        <v>6</v>
      </c>
      <c r="I5382" t="str">
        <f>_xlfn.XLOOKUP(shipments[[#This Row],[SPID]],people[SPID],people[Sales_person],"NA",0)</f>
        <v>Marney O'Breen</v>
      </c>
      <c r="J5382">
        <f>YEAR(shipments[[#This Row],[Shipdate]])</f>
        <v>2023</v>
      </c>
      <c r="K5382">
        <f>MONTH(shipments[[#This Row],[Shipdate]])</f>
        <v>2</v>
      </c>
      <c r="L5382" t="str">
        <f>TEXT(shipments[[#This Row],[Shipdate]],"mmmm")</f>
        <v>February</v>
      </c>
      <c r="M5382">
        <f>_xlfn.XLOOKUP(shipments[[#This Row],[PID]],products[PID],products[Cost_per_box],"NA",0)</f>
        <v>12.41</v>
      </c>
      <c r="N5382">
        <f>shipments[[#This Row],[Boxes]]*shipments[[#This Row],[Cost Per Box]]</f>
        <v>794.24</v>
      </c>
      <c r="O5382">
        <f>shipments[[#This Row],[Sales Amount]]-shipments[[#This Row],[Total Cost]]</f>
        <v>542.26</v>
      </c>
      <c r="P5382" s="9">
        <f>shipments[[#This Row],[Profit]]/shipments[[#This Row],[Sales Amount]]</f>
        <v>0.40573138795361019</v>
      </c>
    </row>
    <row r="5383" spans="1:16" x14ac:dyDescent="1">
      <c r="A5383" t="s">
        <v>5431</v>
      </c>
      <c r="B5383" t="s">
        <v>8055</v>
      </c>
      <c r="C5383" t="s">
        <v>8025</v>
      </c>
      <c r="D5383" t="s">
        <v>8036</v>
      </c>
      <c r="E5383" s="1">
        <v>45429</v>
      </c>
      <c r="F5383">
        <v>10392.75</v>
      </c>
      <c r="G5383">
        <v>612</v>
      </c>
      <c r="H5383" t="s">
        <v>6</v>
      </c>
      <c r="I5383" t="str">
        <f>_xlfn.XLOOKUP(shipments[[#This Row],[SPID]],people[SPID],people[Sales_person],"NA",0)</f>
        <v>Marney O'Breen</v>
      </c>
      <c r="J5383">
        <f>YEAR(shipments[[#This Row],[Shipdate]])</f>
        <v>2024</v>
      </c>
      <c r="K5383">
        <f>MONTH(shipments[[#This Row],[Shipdate]])</f>
        <v>5</v>
      </c>
      <c r="L5383" t="str">
        <f>TEXT(shipments[[#This Row],[Shipdate]],"mmmm")</f>
        <v>May</v>
      </c>
      <c r="M5383">
        <f>_xlfn.XLOOKUP(shipments[[#This Row],[PID]],products[PID],products[Cost_per_box],"NA",0)</f>
        <v>9.57</v>
      </c>
      <c r="N5383">
        <f>shipments[[#This Row],[Boxes]]*shipments[[#This Row],[Cost Per Box]]</f>
        <v>5856.84</v>
      </c>
      <c r="O5383">
        <f>shipments[[#This Row],[Sales Amount]]-shipments[[#This Row],[Total Cost]]</f>
        <v>4535.91</v>
      </c>
      <c r="P5383" s="9">
        <f>shipments[[#This Row],[Profit]]/shipments[[#This Row],[Sales Amount]]</f>
        <v>0.43644944793245288</v>
      </c>
    </row>
    <row r="5384" spans="1:16" x14ac:dyDescent="1">
      <c r="A5384" t="s">
        <v>5432</v>
      </c>
      <c r="B5384" t="s">
        <v>8055</v>
      </c>
      <c r="C5384" t="s">
        <v>8026</v>
      </c>
      <c r="D5384" t="s">
        <v>8037</v>
      </c>
      <c r="E5384" s="1">
        <v>45323</v>
      </c>
      <c r="F5384">
        <v>3204</v>
      </c>
      <c r="G5384">
        <v>321</v>
      </c>
      <c r="H5384" t="s">
        <v>6</v>
      </c>
      <c r="I5384" t="str">
        <f>_xlfn.XLOOKUP(shipments[[#This Row],[SPID]],people[SPID],people[Sales_person],"NA",0)</f>
        <v>Marney O'Breen</v>
      </c>
      <c r="J5384">
        <f>YEAR(shipments[[#This Row],[Shipdate]])</f>
        <v>2024</v>
      </c>
      <c r="K5384">
        <f>MONTH(shipments[[#This Row],[Shipdate]])</f>
        <v>2</v>
      </c>
      <c r="L5384" t="str">
        <f>TEXT(shipments[[#This Row],[Shipdate]],"mmmm")</f>
        <v>February</v>
      </c>
      <c r="M5384">
        <f>_xlfn.XLOOKUP(shipments[[#This Row],[PID]],products[PID],products[Cost_per_box],"NA",0)</f>
        <v>8.43</v>
      </c>
      <c r="N5384">
        <f>shipments[[#This Row],[Boxes]]*shipments[[#This Row],[Cost Per Box]]</f>
        <v>2706.0299999999997</v>
      </c>
      <c r="O5384">
        <f>shipments[[#This Row],[Sales Amount]]-shipments[[#This Row],[Total Cost]]</f>
        <v>497.97000000000025</v>
      </c>
      <c r="P5384" s="9">
        <f>shipments[[#This Row],[Profit]]/shipments[[#This Row],[Sales Amount]]</f>
        <v>0.15542134831460683</v>
      </c>
    </row>
    <row r="5385" spans="1:16" x14ac:dyDescent="1">
      <c r="A5385" t="s">
        <v>5433</v>
      </c>
      <c r="B5385" t="s">
        <v>8055</v>
      </c>
      <c r="C5385" t="s">
        <v>8026</v>
      </c>
      <c r="D5385" t="s">
        <v>8037</v>
      </c>
      <c r="E5385" s="1">
        <v>45475</v>
      </c>
      <c r="F5385">
        <v>4455</v>
      </c>
      <c r="G5385">
        <v>637</v>
      </c>
      <c r="H5385" t="s">
        <v>17</v>
      </c>
      <c r="I5385" t="str">
        <f>_xlfn.XLOOKUP(shipments[[#This Row],[SPID]],people[SPID],people[Sales_person],"NA",0)</f>
        <v>Marney O'Breen</v>
      </c>
      <c r="J5385">
        <f>YEAR(shipments[[#This Row],[Shipdate]])</f>
        <v>2024</v>
      </c>
      <c r="K5385">
        <f>MONTH(shipments[[#This Row],[Shipdate]])</f>
        <v>7</v>
      </c>
      <c r="L5385" t="str">
        <f>TEXT(shipments[[#This Row],[Shipdate]],"mmmm")</f>
        <v>July</v>
      </c>
      <c r="M5385">
        <f>_xlfn.XLOOKUP(shipments[[#This Row],[PID]],products[PID],products[Cost_per_box],"NA",0)</f>
        <v>8.43</v>
      </c>
      <c r="N5385">
        <f>shipments[[#This Row],[Boxes]]*shipments[[#This Row],[Cost Per Box]]</f>
        <v>5369.91</v>
      </c>
      <c r="O5385">
        <f>shipments[[#This Row],[Sales Amount]]-shipments[[#This Row],[Total Cost]]</f>
        <v>-914.90999999999985</v>
      </c>
      <c r="P5385" s="9">
        <f>shipments[[#This Row],[Profit]]/shipments[[#This Row],[Sales Amount]]</f>
        <v>-0.20536700336700334</v>
      </c>
    </row>
    <row r="5386" spans="1:16" x14ac:dyDescent="1">
      <c r="A5386" t="s">
        <v>5434</v>
      </c>
      <c r="B5386" t="s">
        <v>8055</v>
      </c>
      <c r="C5386" t="s">
        <v>8026</v>
      </c>
      <c r="D5386" t="s">
        <v>8032</v>
      </c>
      <c r="E5386" s="1">
        <v>45324</v>
      </c>
      <c r="F5386">
        <v>9</v>
      </c>
      <c r="G5386">
        <v>1</v>
      </c>
      <c r="H5386" t="s">
        <v>6</v>
      </c>
      <c r="I5386" t="str">
        <f>_xlfn.XLOOKUP(shipments[[#This Row],[SPID]],people[SPID],people[Sales_person],"NA",0)</f>
        <v>Marney O'Breen</v>
      </c>
      <c r="J5386">
        <f>YEAR(shipments[[#This Row],[Shipdate]])</f>
        <v>2024</v>
      </c>
      <c r="K5386">
        <f>MONTH(shipments[[#This Row],[Shipdate]])</f>
        <v>2</v>
      </c>
      <c r="L5386" t="str">
        <f>TEXT(shipments[[#This Row],[Shipdate]],"mmmm")</f>
        <v>February</v>
      </c>
      <c r="M5386">
        <f>_xlfn.XLOOKUP(shipments[[#This Row],[PID]],products[PID],products[Cost_per_box],"NA",0)</f>
        <v>8.43</v>
      </c>
      <c r="N5386">
        <f>shipments[[#This Row],[Boxes]]*shipments[[#This Row],[Cost Per Box]]</f>
        <v>8.43</v>
      </c>
      <c r="O5386">
        <f>shipments[[#This Row],[Sales Amount]]-shipments[[#This Row],[Total Cost]]</f>
        <v>0.57000000000000028</v>
      </c>
      <c r="P5386" s="9">
        <f>shipments[[#This Row],[Profit]]/shipments[[#This Row],[Sales Amount]]</f>
        <v>6.3333333333333366E-2</v>
      </c>
    </row>
    <row r="5387" spans="1:16" x14ac:dyDescent="1">
      <c r="A5387" t="s">
        <v>5435</v>
      </c>
      <c r="B5387" t="s">
        <v>8055</v>
      </c>
      <c r="C5387" t="s">
        <v>8027</v>
      </c>
      <c r="D5387" t="s">
        <v>8033</v>
      </c>
      <c r="E5387" s="1">
        <v>44981</v>
      </c>
      <c r="F5387">
        <v>3305.25</v>
      </c>
      <c r="G5387">
        <v>414</v>
      </c>
      <c r="H5387" t="s">
        <v>6</v>
      </c>
      <c r="I5387" t="str">
        <f>_xlfn.XLOOKUP(shipments[[#This Row],[SPID]],people[SPID],people[Sales_person],"NA",0)</f>
        <v>Marney O'Breen</v>
      </c>
      <c r="J5387">
        <f>YEAR(shipments[[#This Row],[Shipdate]])</f>
        <v>2023</v>
      </c>
      <c r="K5387">
        <f>MONTH(shipments[[#This Row],[Shipdate]])</f>
        <v>2</v>
      </c>
      <c r="L5387" t="str">
        <f>TEXT(shipments[[#This Row],[Shipdate]],"mmmm")</f>
        <v>February</v>
      </c>
      <c r="M5387">
        <f>_xlfn.XLOOKUP(shipments[[#This Row],[PID]],products[PID],products[Cost_per_box],"NA",0)</f>
        <v>6.8</v>
      </c>
      <c r="N5387">
        <f>shipments[[#This Row],[Boxes]]*shipments[[#This Row],[Cost Per Box]]</f>
        <v>2815.2</v>
      </c>
      <c r="O5387">
        <f>shipments[[#This Row],[Sales Amount]]-shipments[[#This Row],[Total Cost]]</f>
        <v>490.05000000000018</v>
      </c>
      <c r="P5387" s="9">
        <f>shipments[[#This Row],[Profit]]/shipments[[#This Row],[Sales Amount]]</f>
        <v>0.14826412525527574</v>
      </c>
    </row>
    <row r="5388" spans="1:16" x14ac:dyDescent="1">
      <c r="A5388" t="s">
        <v>5436</v>
      </c>
      <c r="B5388" t="s">
        <v>8055</v>
      </c>
      <c r="C5388" t="s">
        <v>8027</v>
      </c>
      <c r="D5388" t="s">
        <v>8035</v>
      </c>
      <c r="E5388" s="1">
        <v>45084</v>
      </c>
      <c r="F5388">
        <v>1892.25</v>
      </c>
      <c r="G5388">
        <v>173</v>
      </c>
      <c r="H5388" t="s">
        <v>6</v>
      </c>
      <c r="I5388" t="str">
        <f>_xlfn.XLOOKUP(shipments[[#This Row],[SPID]],people[SPID],people[Sales_person],"NA",0)</f>
        <v>Marney O'Breen</v>
      </c>
      <c r="J5388">
        <f>YEAR(shipments[[#This Row],[Shipdate]])</f>
        <v>2023</v>
      </c>
      <c r="K5388">
        <f>MONTH(shipments[[#This Row],[Shipdate]])</f>
        <v>6</v>
      </c>
      <c r="L5388" t="str">
        <f>TEXT(shipments[[#This Row],[Shipdate]],"mmmm")</f>
        <v>June</v>
      </c>
      <c r="M5388">
        <f>_xlfn.XLOOKUP(shipments[[#This Row],[PID]],products[PID],products[Cost_per_box],"NA",0)</f>
        <v>6.8</v>
      </c>
      <c r="N5388">
        <f>shipments[[#This Row],[Boxes]]*shipments[[#This Row],[Cost Per Box]]</f>
        <v>1176.3999999999999</v>
      </c>
      <c r="O5388">
        <f>shipments[[#This Row],[Sales Amount]]-shipments[[#This Row],[Total Cost]]</f>
        <v>715.85000000000014</v>
      </c>
      <c r="P5388" s="9">
        <f>shipments[[#This Row],[Profit]]/shipments[[#This Row],[Sales Amount]]</f>
        <v>0.37830624917426353</v>
      </c>
    </row>
    <row r="5389" spans="1:16" x14ac:dyDescent="1">
      <c r="A5389" t="s">
        <v>5437</v>
      </c>
      <c r="B5389" t="s">
        <v>8055</v>
      </c>
      <c r="C5389" t="s">
        <v>8027</v>
      </c>
      <c r="D5389" t="s">
        <v>8033</v>
      </c>
      <c r="E5389" s="1">
        <v>45274</v>
      </c>
      <c r="F5389">
        <v>477</v>
      </c>
      <c r="G5389">
        <v>69</v>
      </c>
      <c r="H5389" t="s">
        <v>6</v>
      </c>
      <c r="I5389" t="str">
        <f>_xlfn.XLOOKUP(shipments[[#This Row],[SPID]],people[SPID],people[Sales_person],"NA",0)</f>
        <v>Marney O'Breen</v>
      </c>
      <c r="J5389">
        <f>YEAR(shipments[[#This Row],[Shipdate]])</f>
        <v>2023</v>
      </c>
      <c r="K5389">
        <f>MONTH(shipments[[#This Row],[Shipdate]])</f>
        <v>12</v>
      </c>
      <c r="L5389" t="str">
        <f>TEXT(shipments[[#This Row],[Shipdate]],"mmmm")</f>
        <v>December</v>
      </c>
      <c r="M5389">
        <f>_xlfn.XLOOKUP(shipments[[#This Row],[PID]],products[PID],products[Cost_per_box],"NA",0)</f>
        <v>6.8</v>
      </c>
      <c r="N5389">
        <f>shipments[[#This Row],[Boxes]]*shipments[[#This Row],[Cost Per Box]]</f>
        <v>469.2</v>
      </c>
      <c r="O5389">
        <f>shipments[[#This Row],[Sales Amount]]-shipments[[#This Row],[Total Cost]]</f>
        <v>7.8000000000000114</v>
      </c>
      <c r="P5389" s="9">
        <f>shipments[[#This Row],[Profit]]/shipments[[#This Row],[Sales Amount]]</f>
        <v>1.6352201257861659E-2</v>
      </c>
    </row>
    <row r="5390" spans="1:16" x14ac:dyDescent="1">
      <c r="A5390" t="s">
        <v>5438</v>
      </c>
      <c r="B5390" t="s">
        <v>8055</v>
      </c>
      <c r="C5390" t="s">
        <v>8028</v>
      </c>
      <c r="D5390" t="s">
        <v>8036</v>
      </c>
      <c r="E5390" s="1">
        <v>45376</v>
      </c>
      <c r="F5390">
        <v>5994</v>
      </c>
      <c r="G5390">
        <v>231</v>
      </c>
      <c r="H5390" t="s">
        <v>6</v>
      </c>
      <c r="I5390" t="str">
        <f>_xlfn.XLOOKUP(shipments[[#This Row],[SPID]],people[SPID],people[Sales_person],"NA",0)</f>
        <v>Marney O'Breen</v>
      </c>
      <c r="J5390">
        <f>YEAR(shipments[[#This Row],[Shipdate]])</f>
        <v>2024</v>
      </c>
      <c r="K5390">
        <f>MONTH(shipments[[#This Row],[Shipdate]])</f>
        <v>3</v>
      </c>
      <c r="L5390" t="str">
        <f>TEXT(shipments[[#This Row],[Shipdate]],"mmmm")</f>
        <v>March</v>
      </c>
      <c r="M5390">
        <f>_xlfn.XLOOKUP(shipments[[#This Row],[PID]],products[PID],products[Cost_per_box],"NA",0)</f>
        <v>5.04</v>
      </c>
      <c r="N5390">
        <f>shipments[[#This Row],[Boxes]]*shipments[[#This Row],[Cost Per Box]]</f>
        <v>1164.24</v>
      </c>
      <c r="O5390">
        <f>shipments[[#This Row],[Sales Amount]]-shipments[[#This Row],[Total Cost]]</f>
        <v>4829.76</v>
      </c>
      <c r="P5390" s="9">
        <f>shipments[[#This Row],[Profit]]/shipments[[#This Row],[Sales Amount]]</f>
        <v>0.80576576576576575</v>
      </c>
    </row>
    <row r="5391" spans="1:16" x14ac:dyDescent="1">
      <c r="A5391" t="s">
        <v>5439</v>
      </c>
      <c r="B5391" t="s">
        <v>8055</v>
      </c>
      <c r="C5391" t="s">
        <v>8029</v>
      </c>
      <c r="D5391" t="s">
        <v>8036</v>
      </c>
      <c r="E5391" s="1">
        <v>44977</v>
      </c>
      <c r="F5391">
        <v>9342</v>
      </c>
      <c r="G5391">
        <v>1038</v>
      </c>
      <c r="H5391" t="s">
        <v>6</v>
      </c>
      <c r="I5391" t="str">
        <f>_xlfn.XLOOKUP(shipments[[#This Row],[SPID]],people[SPID],people[Sales_person],"NA",0)</f>
        <v>Marney O'Breen</v>
      </c>
      <c r="J5391">
        <f>YEAR(shipments[[#This Row],[Shipdate]])</f>
        <v>2023</v>
      </c>
      <c r="K5391">
        <f>MONTH(shipments[[#This Row],[Shipdate]])</f>
        <v>2</v>
      </c>
      <c r="L5391" t="str">
        <f>TEXT(shipments[[#This Row],[Shipdate]],"mmmm")</f>
        <v>February</v>
      </c>
      <c r="M5391">
        <f>_xlfn.XLOOKUP(shipments[[#This Row],[PID]],products[PID],products[Cost_per_box],"NA",0)</f>
        <v>2.76</v>
      </c>
      <c r="N5391">
        <f>shipments[[#This Row],[Boxes]]*shipments[[#This Row],[Cost Per Box]]</f>
        <v>2864.8799999999997</v>
      </c>
      <c r="O5391">
        <f>shipments[[#This Row],[Sales Amount]]-shipments[[#This Row],[Total Cost]]</f>
        <v>6477.1200000000008</v>
      </c>
      <c r="P5391" s="9">
        <f>shipments[[#This Row],[Profit]]/shipments[[#This Row],[Sales Amount]]</f>
        <v>0.69333333333333347</v>
      </c>
    </row>
    <row r="5392" spans="1:16" x14ac:dyDescent="1">
      <c r="A5392" t="s">
        <v>5440</v>
      </c>
      <c r="B5392" t="s">
        <v>8055</v>
      </c>
      <c r="C5392" t="s">
        <v>8029</v>
      </c>
      <c r="D5392" t="s">
        <v>8035</v>
      </c>
      <c r="E5392" s="1">
        <v>44956</v>
      </c>
      <c r="F5392">
        <v>5661</v>
      </c>
      <c r="G5392">
        <v>515</v>
      </c>
      <c r="H5392" t="s">
        <v>6</v>
      </c>
      <c r="I5392" t="str">
        <f>_xlfn.XLOOKUP(shipments[[#This Row],[SPID]],people[SPID],people[Sales_person],"NA",0)</f>
        <v>Marney O'Breen</v>
      </c>
      <c r="J5392">
        <f>YEAR(shipments[[#This Row],[Shipdate]])</f>
        <v>2023</v>
      </c>
      <c r="K5392">
        <f>MONTH(shipments[[#This Row],[Shipdate]])</f>
        <v>1</v>
      </c>
      <c r="L5392" t="str">
        <f>TEXT(shipments[[#This Row],[Shipdate]],"mmmm")</f>
        <v>January</v>
      </c>
      <c r="M5392">
        <f>_xlfn.XLOOKUP(shipments[[#This Row],[PID]],products[PID],products[Cost_per_box],"NA",0)</f>
        <v>2.76</v>
      </c>
      <c r="N5392">
        <f>shipments[[#This Row],[Boxes]]*shipments[[#This Row],[Cost Per Box]]</f>
        <v>1421.3999999999999</v>
      </c>
      <c r="O5392">
        <f>shipments[[#This Row],[Sales Amount]]-shipments[[#This Row],[Total Cost]]</f>
        <v>4239.6000000000004</v>
      </c>
      <c r="P5392" s="9">
        <f>shipments[[#This Row],[Profit]]/shipments[[#This Row],[Sales Amount]]</f>
        <v>0.74891361950185487</v>
      </c>
    </row>
    <row r="5393" spans="1:16" x14ac:dyDescent="1">
      <c r="A5393" t="s">
        <v>5441</v>
      </c>
      <c r="B5393" t="s">
        <v>8055</v>
      </c>
      <c r="C5393" t="s">
        <v>8030</v>
      </c>
      <c r="D5393" t="s">
        <v>8032</v>
      </c>
      <c r="E5393" s="1">
        <v>45324</v>
      </c>
      <c r="F5393">
        <v>3213</v>
      </c>
      <c r="G5393">
        <v>293</v>
      </c>
      <c r="H5393" t="s">
        <v>6</v>
      </c>
      <c r="I5393" t="str">
        <f>_xlfn.XLOOKUP(shipments[[#This Row],[SPID]],people[SPID],people[Sales_person],"NA",0)</f>
        <v>Marney O'Breen</v>
      </c>
      <c r="J5393">
        <f>YEAR(shipments[[#This Row],[Shipdate]])</f>
        <v>2024</v>
      </c>
      <c r="K5393">
        <f>MONTH(shipments[[#This Row],[Shipdate]])</f>
        <v>2</v>
      </c>
      <c r="L5393" t="str">
        <f>TEXT(shipments[[#This Row],[Shipdate]],"mmmm")</f>
        <v>February</v>
      </c>
      <c r="M5393">
        <f>_xlfn.XLOOKUP(shipments[[#This Row],[PID]],products[PID],products[Cost_per_box],"NA",0)</f>
        <v>3.32</v>
      </c>
      <c r="N5393">
        <f>shipments[[#This Row],[Boxes]]*shipments[[#This Row],[Cost Per Box]]</f>
        <v>972.76</v>
      </c>
      <c r="O5393">
        <f>shipments[[#This Row],[Sales Amount]]-shipments[[#This Row],[Total Cost]]</f>
        <v>2240.2399999999998</v>
      </c>
      <c r="P5393" s="9">
        <f>shipments[[#This Row],[Profit]]/shipments[[#This Row],[Sales Amount]]</f>
        <v>0.69724245253657013</v>
      </c>
    </row>
    <row r="5394" spans="1:16" x14ac:dyDescent="1">
      <c r="A5394" t="s">
        <v>5442</v>
      </c>
      <c r="B5394" t="s">
        <v>8055</v>
      </c>
      <c r="C5394" t="s">
        <v>8030</v>
      </c>
      <c r="D5394" t="s">
        <v>8037</v>
      </c>
      <c r="E5394" s="1">
        <v>45539</v>
      </c>
      <c r="F5394">
        <v>1743.75</v>
      </c>
      <c r="G5394">
        <v>159</v>
      </c>
      <c r="H5394" t="s">
        <v>25</v>
      </c>
      <c r="I5394" t="str">
        <f>_xlfn.XLOOKUP(shipments[[#This Row],[SPID]],people[SPID],people[Sales_person],"NA",0)</f>
        <v>Marney O'Breen</v>
      </c>
      <c r="J5394">
        <f>YEAR(shipments[[#This Row],[Shipdate]])</f>
        <v>2024</v>
      </c>
      <c r="K5394">
        <f>MONTH(shipments[[#This Row],[Shipdate]])</f>
        <v>9</v>
      </c>
      <c r="L5394" t="str">
        <f>TEXT(shipments[[#This Row],[Shipdate]],"mmmm")</f>
        <v>September</v>
      </c>
      <c r="M5394">
        <f>_xlfn.XLOOKUP(shipments[[#This Row],[PID]],products[PID],products[Cost_per_box],"NA",0)</f>
        <v>3.32</v>
      </c>
      <c r="N5394">
        <f>shipments[[#This Row],[Boxes]]*shipments[[#This Row],[Cost Per Box]]</f>
        <v>527.88</v>
      </c>
      <c r="O5394">
        <f>shipments[[#This Row],[Sales Amount]]-shipments[[#This Row],[Total Cost]]</f>
        <v>1215.8699999999999</v>
      </c>
      <c r="P5394" s="9">
        <f>shipments[[#This Row],[Profit]]/shipments[[#This Row],[Sales Amount]]</f>
        <v>0.69727311827956984</v>
      </c>
    </row>
    <row r="5395" spans="1:16" x14ac:dyDescent="1">
      <c r="A5395" t="s">
        <v>5443</v>
      </c>
      <c r="B5395" t="s">
        <v>8055</v>
      </c>
      <c r="C5395" t="s">
        <v>8030</v>
      </c>
      <c r="D5395" t="s">
        <v>8032</v>
      </c>
      <c r="E5395" s="1">
        <v>45555</v>
      </c>
      <c r="F5395">
        <v>9380.25</v>
      </c>
      <c r="G5395">
        <v>939</v>
      </c>
      <c r="H5395" t="s">
        <v>25</v>
      </c>
      <c r="I5395" t="str">
        <f>_xlfn.XLOOKUP(shipments[[#This Row],[SPID]],people[SPID],people[Sales_person],"NA",0)</f>
        <v>Marney O'Breen</v>
      </c>
      <c r="J5395">
        <f>YEAR(shipments[[#This Row],[Shipdate]])</f>
        <v>2024</v>
      </c>
      <c r="K5395">
        <f>MONTH(shipments[[#This Row],[Shipdate]])</f>
        <v>9</v>
      </c>
      <c r="L5395" t="str">
        <f>TEXT(shipments[[#This Row],[Shipdate]],"mmmm")</f>
        <v>September</v>
      </c>
      <c r="M5395">
        <f>_xlfn.XLOOKUP(shipments[[#This Row],[PID]],products[PID],products[Cost_per_box],"NA",0)</f>
        <v>3.32</v>
      </c>
      <c r="N5395">
        <f>shipments[[#This Row],[Boxes]]*shipments[[#This Row],[Cost Per Box]]</f>
        <v>3117.48</v>
      </c>
      <c r="O5395">
        <f>shipments[[#This Row],[Sales Amount]]-shipments[[#This Row],[Total Cost]]</f>
        <v>6262.77</v>
      </c>
      <c r="P5395" s="9">
        <f>shipments[[#This Row],[Profit]]/shipments[[#This Row],[Sales Amount]]</f>
        <v>0.66765491324858084</v>
      </c>
    </row>
    <row r="5396" spans="1:16" x14ac:dyDescent="1">
      <c r="A5396" t="s">
        <v>5444</v>
      </c>
      <c r="B5396" t="s">
        <v>8055</v>
      </c>
      <c r="C5396" t="s">
        <v>8031</v>
      </c>
      <c r="D5396" t="s">
        <v>8032</v>
      </c>
      <c r="E5396" s="1">
        <v>44937</v>
      </c>
      <c r="F5396">
        <v>8183.25</v>
      </c>
      <c r="G5396">
        <v>372</v>
      </c>
      <c r="H5396" t="s">
        <v>6</v>
      </c>
      <c r="I5396" t="str">
        <f>_xlfn.XLOOKUP(shipments[[#This Row],[SPID]],people[SPID],people[Sales_person],"NA",0)</f>
        <v>Marney O'Breen</v>
      </c>
      <c r="J5396">
        <f>YEAR(shipments[[#This Row],[Shipdate]])</f>
        <v>2023</v>
      </c>
      <c r="K5396">
        <f>MONTH(shipments[[#This Row],[Shipdate]])</f>
        <v>1</v>
      </c>
      <c r="L5396" t="str">
        <f>TEXT(shipments[[#This Row],[Shipdate]],"mmmm")</f>
        <v>January</v>
      </c>
      <c r="M5396">
        <f>_xlfn.XLOOKUP(shipments[[#This Row],[PID]],products[PID],products[Cost_per_box],"NA",0)</f>
        <v>2.65</v>
      </c>
      <c r="N5396">
        <f>shipments[[#This Row],[Boxes]]*shipments[[#This Row],[Cost Per Box]]</f>
        <v>985.8</v>
      </c>
      <c r="O5396">
        <f>shipments[[#This Row],[Sales Amount]]-shipments[[#This Row],[Total Cost]]</f>
        <v>7197.45</v>
      </c>
      <c r="P5396" s="9">
        <f>shipments[[#This Row],[Profit]]/shipments[[#This Row],[Sales Amount]]</f>
        <v>0.87953441481074146</v>
      </c>
    </row>
    <row r="5397" spans="1:16" x14ac:dyDescent="1">
      <c r="A5397" t="s">
        <v>5445</v>
      </c>
      <c r="B5397" t="s">
        <v>8055</v>
      </c>
      <c r="C5397" t="s">
        <v>8031</v>
      </c>
      <c r="D5397" t="s">
        <v>8036</v>
      </c>
      <c r="E5397" s="1">
        <v>45370</v>
      </c>
      <c r="F5397">
        <v>4162.5</v>
      </c>
      <c r="G5397">
        <v>209</v>
      </c>
      <c r="H5397" t="s">
        <v>6</v>
      </c>
      <c r="I5397" t="str">
        <f>_xlfn.XLOOKUP(shipments[[#This Row],[SPID]],people[SPID],people[Sales_person],"NA",0)</f>
        <v>Marney O'Breen</v>
      </c>
      <c r="J5397">
        <f>YEAR(shipments[[#This Row],[Shipdate]])</f>
        <v>2024</v>
      </c>
      <c r="K5397">
        <f>MONTH(shipments[[#This Row],[Shipdate]])</f>
        <v>3</v>
      </c>
      <c r="L5397" t="str">
        <f>TEXT(shipments[[#This Row],[Shipdate]],"mmmm")</f>
        <v>March</v>
      </c>
      <c r="M5397">
        <f>_xlfn.XLOOKUP(shipments[[#This Row],[PID]],products[PID],products[Cost_per_box],"NA",0)</f>
        <v>2.65</v>
      </c>
      <c r="N5397">
        <f>shipments[[#This Row],[Boxes]]*shipments[[#This Row],[Cost Per Box]]</f>
        <v>553.85</v>
      </c>
      <c r="O5397">
        <f>shipments[[#This Row],[Sales Amount]]-shipments[[#This Row],[Total Cost]]</f>
        <v>3608.65</v>
      </c>
      <c r="P5397" s="9">
        <f>shipments[[#This Row],[Profit]]/shipments[[#This Row],[Sales Amount]]</f>
        <v>0.86694294294294294</v>
      </c>
    </row>
    <row r="5398" spans="1:16" x14ac:dyDescent="1">
      <c r="A5398" t="s">
        <v>5446</v>
      </c>
      <c r="B5398" t="s">
        <v>8055</v>
      </c>
      <c r="C5398" t="s">
        <v>8031</v>
      </c>
      <c r="D5398" t="s">
        <v>8037</v>
      </c>
      <c r="E5398" s="1">
        <v>45484</v>
      </c>
      <c r="F5398">
        <v>958.5</v>
      </c>
      <c r="G5398">
        <v>51</v>
      </c>
      <c r="H5398" t="s">
        <v>39</v>
      </c>
      <c r="I5398" t="str">
        <f>_xlfn.XLOOKUP(shipments[[#This Row],[SPID]],people[SPID],people[Sales_person],"NA",0)</f>
        <v>Marney O'Breen</v>
      </c>
      <c r="J5398">
        <f>YEAR(shipments[[#This Row],[Shipdate]])</f>
        <v>2024</v>
      </c>
      <c r="K5398">
        <f>MONTH(shipments[[#This Row],[Shipdate]])</f>
        <v>7</v>
      </c>
      <c r="L5398" t="str">
        <f>TEXT(shipments[[#This Row],[Shipdate]],"mmmm")</f>
        <v>July</v>
      </c>
      <c r="M5398">
        <f>_xlfn.XLOOKUP(shipments[[#This Row],[PID]],products[PID],products[Cost_per_box],"NA",0)</f>
        <v>2.65</v>
      </c>
      <c r="N5398">
        <f>shipments[[#This Row],[Boxes]]*shipments[[#This Row],[Cost Per Box]]</f>
        <v>135.15</v>
      </c>
      <c r="O5398">
        <f>shipments[[#This Row],[Sales Amount]]-shipments[[#This Row],[Total Cost]]</f>
        <v>823.35</v>
      </c>
      <c r="P5398" s="9">
        <f>shipments[[#This Row],[Profit]]/shipments[[#This Row],[Sales Amount]]</f>
        <v>0.85899843505477314</v>
      </c>
    </row>
    <row r="5399" spans="1:16" x14ac:dyDescent="1">
      <c r="A5399" t="s">
        <v>5447</v>
      </c>
      <c r="B5399" t="s">
        <v>8055</v>
      </c>
      <c r="C5399" t="s">
        <v>8031</v>
      </c>
      <c r="D5399" t="s">
        <v>8033</v>
      </c>
      <c r="E5399" s="1">
        <v>45236</v>
      </c>
      <c r="F5399">
        <v>10874.25</v>
      </c>
      <c r="G5399">
        <v>544</v>
      </c>
      <c r="H5399" t="s">
        <v>6</v>
      </c>
      <c r="I5399" t="str">
        <f>_xlfn.XLOOKUP(shipments[[#This Row],[SPID]],people[SPID],people[Sales_person],"NA",0)</f>
        <v>Marney O'Breen</v>
      </c>
      <c r="J5399">
        <f>YEAR(shipments[[#This Row],[Shipdate]])</f>
        <v>2023</v>
      </c>
      <c r="K5399">
        <f>MONTH(shipments[[#This Row],[Shipdate]])</f>
        <v>11</v>
      </c>
      <c r="L5399" t="str">
        <f>TEXT(shipments[[#This Row],[Shipdate]],"mmmm")</f>
        <v>November</v>
      </c>
      <c r="M5399">
        <f>_xlfn.XLOOKUP(shipments[[#This Row],[PID]],products[PID],products[Cost_per_box],"NA",0)</f>
        <v>2.65</v>
      </c>
      <c r="N5399">
        <f>shipments[[#This Row],[Boxes]]*shipments[[#This Row],[Cost Per Box]]</f>
        <v>1441.6</v>
      </c>
      <c r="O5399">
        <f>shipments[[#This Row],[Sales Amount]]-shipments[[#This Row],[Total Cost]]</f>
        <v>9432.65</v>
      </c>
      <c r="P5399" s="9">
        <f>shipments[[#This Row],[Profit]]/shipments[[#This Row],[Sales Amount]]</f>
        <v>0.86742993769685262</v>
      </c>
    </row>
    <row r="5400" spans="1:16" x14ac:dyDescent="1">
      <c r="A5400" t="s">
        <v>5448</v>
      </c>
      <c r="B5400" t="s">
        <v>8055</v>
      </c>
      <c r="C5400" t="s">
        <v>8031</v>
      </c>
      <c r="D5400" t="s">
        <v>8032</v>
      </c>
      <c r="E5400" s="1">
        <v>45189</v>
      </c>
      <c r="F5400">
        <v>7542</v>
      </c>
      <c r="G5400">
        <v>419</v>
      </c>
      <c r="H5400" t="s">
        <v>39</v>
      </c>
      <c r="I5400" t="str">
        <f>_xlfn.XLOOKUP(shipments[[#This Row],[SPID]],people[SPID],people[Sales_person],"NA",0)</f>
        <v>Marney O'Breen</v>
      </c>
      <c r="J5400">
        <f>YEAR(shipments[[#This Row],[Shipdate]])</f>
        <v>2023</v>
      </c>
      <c r="K5400">
        <f>MONTH(shipments[[#This Row],[Shipdate]])</f>
        <v>9</v>
      </c>
      <c r="L5400" t="str">
        <f>TEXT(shipments[[#This Row],[Shipdate]],"mmmm")</f>
        <v>September</v>
      </c>
      <c r="M5400">
        <f>_xlfn.XLOOKUP(shipments[[#This Row],[PID]],products[PID],products[Cost_per_box],"NA",0)</f>
        <v>2.65</v>
      </c>
      <c r="N5400">
        <f>shipments[[#This Row],[Boxes]]*shipments[[#This Row],[Cost Per Box]]</f>
        <v>1110.3499999999999</v>
      </c>
      <c r="O5400">
        <f>shipments[[#This Row],[Sales Amount]]-shipments[[#This Row],[Total Cost]]</f>
        <v>6431.65</v>
      </c>
      <c r="P5400" s="9">
        <f>shipments[[#This Row],[Profit]]/shipments[[#This Row],[Sales Amount]]</f>
        <v>0.85277777777777775</v>
      </c>
    </row>
    <row r="5401" spans="1:16" x14ac:dyDescent="1">
      <c r="A5401" t="s">
        <v>5449</v>
      </c>
      <c r="B5401" t="s">
        <v>8055</v>
      </c>
      <c r="C5401" t="s">
        <v>8010</v>
      </c>
      <c r="D5401" t="s">
        <v>8032</v>
      </c>
      <c r="E5401" s="1">
        <v>45072</v>
      </c>
      <c r="F5401">
        <v>11070</v>
      </c>
      <c r="G5401">
        <v>923</v>
      </c>
      <c r="H5401" t="s">
        <v>6</v>
      </c>
      <c r="I5401" t="str">
        <f>_xlfn.XLOOKUP(shipments[[#This Row],[SPID]],people[SPID],people[Sales_person],"NA",0)</f>
        <v>Marney O'Breen</v>
      </c>
      <c r="J5401">
        <f>YEAR(shipments[[#This Row],[Shipdate]])</f>
        <v>2023</v>
      </c>
      <c r="K5401">
        <f>MONTH(shipments[[#This Row],[Shipdate]])</f>
        <v>5</v>
      </c>
      <c r="L5401" t="str">
        <f>TEXT(shipments[[#This Row],[Shipdate]],"mmmm")</f>
        <v>May</v>
      </c>
      <c r="M5401">
        <f>_xlfn.XLOOKUP(shipments[[#This Row],[PID]],products[PID],products[Cost_per_box],"NA",0)</f>
        <v>5.26</v>
      </c>
      <c r="N5401">
        <f>shipments[[#This Row],[Boxes]]*shipments[[#This Row],[Cost Per Box]]</f>
        <v>4854.9799999999996</v>
      </c>
      <c r="O5401">
        <f>shipments[[#This Row],[Sales Amount]]-shipments[[#This Row],[Total Cost]]</f>
        <v>6215.02</v>
      </c>
      <c r="P5401" s="9">
        <f>shipments[[#This Row],[Profit]]/shipments[[#This Row],[Sales Amount]]</f>
        <v>0.56142908762420962</v>
      </c>
    </row>
    <row r="5402" spans="1:16" x14ac:dyDescent="1">
      <c r="A5402" t="s">
        <v>5450</v>
      </c>
      <c r="B5402" t="s">
        <v>8055</v>
      </c>
      <c r="C5402" t="s">
        <v>8010</v>
      </c>
      <c r="D5402" t="s">
        <v>8033</v>
      </c>
      <c r="E5402" s="1">
        <v>45259</v>
      </c>
      <c r="F5402">
        <v>5355</v>
      </c>
      <c r="G5402">
        <v>412</v>
      </c>
      <c r="H5402" t="s">
        <v>6</v>
      </c>
      <c r="I5402" t="str">
        <f>_xlfn.XLOOKUP(shipments[[#This Row],[SPID]],people[SPID],people[Sales_person],"NA",0)</f>
        <v>Marney O'Breen</v>
      </c>
      <c r="J5402">
        <f>YEAR(shipments[[#This Row],[Shipdate]])</f>
        <v>2023</v>
      </c>
      <c r="K5402">
        <f>MONTH(shipments[[#This Row],[Shipdate]])</f>
        <v>11</v>
      </c>
      <c r="L5402" t="str">
        <f>TEXT(shipments[[#This Row],[Shipdate]],"mmmm")</f>
        <v>November</v>
      </c>
      <c r="M5402">
        <f>_xlfn.XLOOKUP(shipments[[#This Row],[PID]],products[PID],products[Cost_per_box],"NA",0)</f>
        <v>5.26</v>
      </c>
      <c r="N5402">
        <f>shipments[[#This Row],[Boxes]]*shipments[[#This Row],[Cost Per Box]]</f>
        <v>2167.12</v>
      </c>
      <c r="O5402">
        <f>shipments[[#This Row],[Sales Amount]]-shipments[[#This Row],[Total Cost]]</f>
        <v>3187.88</v>
      </c>
      <c r="P5402" s="9">
        <f>shipments[[#This Row],[Profit]]/shipments[[#This Row],[Sales Amount]]</f>
        <v>0.5953090569561158</v>
      </c>
    </row>
    <row r="5403" spans="1:16" x14ac:dyDescent="1">
      <c r="A5403" t="s">
        <v>5451</v>
      </c>
      <c r="B5403" t="s">
        <v>8055</v>
      </c>
      <c r="C5403" t="s">
        <v>8010</v>
      </c>
      <c r="D5403" t="s">
        <v>8035</v>
      </c>
      <c r="E5403" s="1">
        <v>44949</v>
      </c>
      <c r="F5403">
        <v>4371.75</v>
      </c>
      <c r="G5403">
        <v>313</v>
      </c>
      <c r="H5403" t="s">
        <v>6</v>
      </c>
      <c r="I5403" t="str">
        <f>_xlfn.XLOOKUP(shipments[[#This Row],[SPID]],people[SPID],people[Sales_person],"NA",0)</f>
        <v>Marney O'Breen</v>
      </c>
      <c r="J5403">
        <f>YEAR(shipments[[#This Row],[Shipdate]])</f>
        <v>2023</v>
      </c>
      <c r="K5403">
        <f>MONTH(shipments[[#This Row],[Shipdate]])</f>
        <v>1</v>
      </c>
      <c r="L5403" t="str">
        <f>TEXT(shipments[[#This Row],[Shipdate]],"mmmm")</f>
        <v>January</v>
      </c>
      <c r="M5403">
        <f>_xlfn.XLOOKUP(shipments[[#This Row],[PID]],products[PID],products[Cost_per_box],"NA",0)</f>
        <v>5.26</v>
      </c>
      <c r="N5403">
        <f>shipments[[#This Row],[Boxes]]*shipments[[#This Row],[Cost Per Box]]</f>
        <v>1646.3799999999999</v>
      </c>
      <c r="O5403">
        <f>shipments[[#This Row],[Sales Amount]]-shipments[[#This Row],[Total Cost]]</f>
        <v>2725.37</v>
      </c>
      <c r="P5403" s="9">
        <f>shipments[[#This Row],[Profit]]/shipments[[#This Row],[Sales Amount]]</f>
        <v>0.62340481500543254</v>
      </c>
    </row>
    <row r="5404" spans="1:16" x14ac:dyDescent="1">
      <c r="A5404" t="s">
        <v>5452</v>
      </c>
      <c r="B5404" t="s">
        <v>8055</v>
      </c>
      <c r="C5404" t="s">
        <v>8010</v>
      </c>
      <c r="D5404" t="s">
        <v>8037</v>
      </c>
      <c r="E5404" s="1">
        <v>44965</v>
      </c>
      <c r="F5404">
        <v>9951.75</v>
      </c>
      <c r="G5404">
        <v>622</v>
      </c>
      <c r="H5404" t="s">
        <v>6</v>
      </c>
      <c r="I5404" t="str">
        <f>_xlfn.XLOOKUP(shipments[[#This Row],[SPID]],people[SPID],people[Sales_person],"NA",0)</f>
        <v>Marney O'Breen</v>
      </c>
      <c r="J5404">
        <f>YEAR(shipments[[#This Row],[Shipdate]])</f>
        <v>2023</v>
      </c>
      <c r="K5404">
        <f>MONTH(shipments[[#This Row],[Shipdate]])</f>
        <v>2</v>
      </c>
      <c r="L5404" t="str">
        <f>TEXT(shipments[[#This Row],[Shipdate]],"mmmm")</f>
        <v>February</v>
      </c>
      <c r="M5404">
        <f>_xlfn.XLOOKUP(shipments[[#This Row],[PID]],products[PID],products[Cost_per_box],"NA",0)</f>
        <v>5.26</v>
      </c>
      <c r="N5404">
        <f>shipments[[#This Row],[Boxes]]*shipments[[#This Row],[Cost Per Box]]</f>
        <v>3271.72</v>
      </c>
      <c r="O5404">
        <f>shipments[[#This Row],[Sales Amount]]-shipments[[#This Row],[Total Cost]]</f>
        <v>6680.0300000000007</v>
      </c>
      <c r="P5404" s="9">
        <f>shipments[[#This Row],[Profit]]/shipments[[#This Row],[Sales Amount]]</f>
        <v>0.671241741402266</v>
      </c>
    </row>
    <row r="5405" spans="1:16" x14ac:dyDescent="1">
      <c r="A5405" t="s">
        <v>5453</v>
      </c>
      <c r="B5405" t="s">
        <v>8055</v>
      </c>
      <c r="C5405" t="s">
        <v>8011</v>
      </c>
      <c r="D5405" t="s">
        <v>8034</v>
      </c>
      <c r="E5405" s="1">
        <v>45218</v>
      </c>
      <c r="F5405">
        <v>6563.25</v>
      </c>
      <c r="G5405">
        <v>505</v>
      </c>
      <c r="H5405" t="s">
        <v>6</v>
      </c>
      <c r="I5405" t="str">
        <f>_xlfn.XLOOKUP(shipments[[#This Row],[SPID]],people[SPID],people[Sales_person],"NA",0)</f>
        <v>Marney O'Breen</v>
      </c>
      <c r="J5405">
        <f>YEAR(shipments[[#This Row],[Shipdate]])</f>
        <v>2023</v>
      </c>
      <c r="K5405">
        <f>MONTH(shipments[[#This Row],[Shipdate]])</f>
        <v>10</v>
      </c>
      <c r="L5405" t="str">
        <f>TEXT(shipments[[#This Row],[Shipdate]],"mmmm")</f>
        <v>October</v>
      </c>
      <c r="M5405">
        <f>_xlfn.XLOOKUP(shipments[[#This Row],[PID]],products[PID],products[Cost_per_box],"NA",0)</f>
        <v>7.48</v>
      </c>
      <c r="N5405">
        <f>shipments[[#This Row],[Boxes]]*shipments[[#This Row],[Cost Per Box]]</f>
        <v>3777.4</v>
      </c>
      <c r="O5405">
        <f>shipments[[#This Row],[Sales Amount]]-shipments[[#This Row],[Total Cost]]</f>
        <v>2785.85</v>
      </c>
      <c r="P5405" s="9">
        <f>shipments[[#This Row],[Profit]]/shipments[[#This Row],[Sales Amount]]</f>
        <v>0.42446196625147603</v>
      </c>
    </row>
    <row r="5406" spans="1:16" x14ac:dyDescent="1">
      <c r="A5406" t="s">
        <v>5454</v>
      </c>
      <c r="B5406" t="s">
        <v>8055</v>
      </c>
      <c r="C5406" t="s">
        <v>8013</v>
      </c>
      <c r="D5406" t="s">
        <v>8032</v>
      </c>
      <c r="E5406" s="1">
        <v>45159</v>
      </c>
      <c r="F5406">
        <v>2846.25</v>
      </c>
      <c r="G5406">
        <v>475</v>
      </c>
      <c r="H5406" t="s">
        <v>6</v>
      </c>
      <c r="I5406" t="str">
        <f>_xlfn.XLOOKUP(shipments[[#This Row],[SPID]],people[SPID],people[Sales_person],"NA",0)</f>
        <v>Marney O'Breen</v>
      </c>
      <c r="J5406">
        <f>YEAR(shipments[[#This Row],[Shipdate]])</f>
        <v>2023</v>
      </c>
      <c r="K5406">
        <f>MONTH(shipments[[#This Row],[Shipdate]])</f>
        <v>8</v>
      </c>
      <c r="L5406" t="str">
        <f>TEXT(shipments[[#This Row],[Shipdate]],"mmmm")</f>
        <v>August</v>
      </c>
      <c r="M5406">
        <f>_xlfn.XLOOKUP(shipments[[#This Row],[PID]],products[PID],products[Cost_per_box],"NA",0)</f>
        <v>3.85</v>
      </c>
      <c r="N5406">
        <f>shipments[[#This Row],[Boxes]]*shipments[[#This Row],[Cost Per Box]]</f>
        <v>1828.75</v>
      </c>
      <c r="O5406">
        <f>shipments[[#This Row],[Sales Amount]]-shipments[[#This Row],[Total Cost]]</f>
        <v>1017.5</v>
      </c>
      <c r="P5406" s="9">
        <f>shipments[[#This Row],[Profit]]/shipments[[#This Row],[Sales Amount]]</f>
        <v>0.35748792270531399</v>
      </c>
    </row>
    <row r="5407" spans="1:16" x14ac:dyDescent="1">
      <c r="A5407" t="s">
        <v>5455</v>
      </c>
      <c r="B5407" t="s">
        <v>8055</v>
      </c>
      <c r="C5407" t="s">
        <v>8013</v>
      </c>
      <c r="D5407" t="s">
        <v>8036</v>
      </c>
      <c r="E5407" s="1">
        <v>44965</v>
      </c>
      <c r="F5407">
        <v>544.5</v>
      </c>
      <c r="G5407">
        <v>78</v>
      </c>
      <c r="H5407" t="s">
        <v>6</v>
      </c>
      <c r="I5407" t="str">
        <f>_xlfn.XLOOKUP(shipments[[#This Row],[SPID]],people[SPID],people[Sales_person],"NA",0)</f>
        <v>Marney O'Breen</v>
      </c>
      <c r="J5407">
        <f>YEAR(shipments[[#This Row],[Shipdate]])</f>
        <v>2023</v>
      </c>
      <c r="K5407">
        <f>MONTH(shipments[[#This Row],[Shipdate]])</f>
        <v>2</v>
      </c>
      <c r="L5407" t="str">
        <f>TEXT(shipments[[#This Row],[Shipdate]],"mmmm")</f>
        <v>February</v>
      </c>
      <c r="M5407">
        <f>_xlfn.XLOOKUP(shipments[[#This Row],[PID]],products[PID],products[Cost_per_box],"NA",0)</f>
        <v>3.85</v>
      </c>
      <c r="N5407">
        <f>shipments[[#This Row],[Boxes]]*shipments[[#This Row],[Cost Per Box]]</f>
        <v>300.3</v>
      </c>
      <c r="O5407">
        <f>shipments[[#This Row],[Sales Amount]]-shipments[[#This Row],[Total Cost]]</f>
        <v>244.2</v>
      </c>
      <c r="P5407" s="9">
        <f>shipments[[#This Row],[Profit]]/shipments[[#This Row],[Sales Amount]]</f>
        <v>0.44848484848484849</v>
      </c>
    </row>
    <row r="5408" spans="1:16" x14ac:dyDescent="1">
      <c r="A5408" t="s">
        <v>5456</v>
      </c>
      <c r="B5408" t="s">
        <v>8055</v>
      </c>
      <c r="C5408" t="s">
        <v>8013</v>
      </c>
      <c r="D5408" t="s">
        <v>8036</v>
      </c>
      <c r="E5408" s="1">
        <v>45226</v>
      </c>
      <c r="F5408">
        <v>1599.75</v>
      </c>
      <c r="G5408">
        <v>320</v>
      </c>
      <c r="H5408" t="s">
        <v>6</v>
      </c>
      <c r="I5408" t="str">
        <f>_xlfn.XLOOKUP(shipments[[#This Row],[SPID]],people[SPID],people[Sales_person],"NA",0)</f>
        <v>Marney O'Breen</v>
      </c>
      <c r="J5408">
        <f>YEAR(shipments[[#This Row],[Shipdate]])</f>
        <v>2023</v>
      </c>
      <c r="K5408">
        <f>MONTH(shipments[[#This Row],[Shipdate]])</f>
        <v>10</v>
      </c>
      <c r="L5408" t="str">
        <f>TEXT(shipments[[#This Row],[Shipdate]],"mmmm")</f>
        <v>October</v>
      </c>
      <c r="M5408">
        <f>_xlfn.XLOOKUP(shipments[[#This Row],[PID]],products[PID],products[Cost_per_box],"NA",0)</f>
        <v>3.85</v>
      </c>
      <c r="N5408">
        <f>shipments[[#This Row],[Boxes]]*shipments[[#This Row],[Cost Per Box]]</f>
        <v>1232</v>
      </c>
      <c r="O5408">
        <f>shipments[[#This Row],[Sales Amount]]-shipments[[#This Row],[Total Cost]]</f>
        <v>367.75</v>
      </c>
      <c r="P5408" s="9">
        <f>shipments[[#This Row],[Profit]]/shipments[[#This Row],[Sales Amount]]</f>
        <v>0.22987966869823409</v>
      </c>
    </row>
    <row r="5409" spans="1:16" x14ac:dyDescent="1">
      <c r="A5409" t="s">
        <v>5457</v>
      </c>
      <c r="B5409" t="s">
        <v>8055</v>
      </c>
      <c r="C5409" t="s">
        <v>8013</v>
      </c>
      <c r="D5409" t="s">
        <v>8036</v>
      </c>
      <c r="E5409" s="1">
        <v>45454</v>
      </c>
      <c r="F5409">
        <v>2380.5</v>
      </c>
      <c r="G5409">
        <v>397</v>
      </c>
      <c r="H5409" t="s">
        <v>6</v>
      </c>
      <c r="I5409" t="str">
        <f>_xlfn.XLOOKUP(shipments[[#This Row],[SPID]],people[SPID],people[Sales_person],"NA",0)</f>
        <v>Marney O'Breen</v>
      </c>
      <c r="J5409">
        <f>YEAR(shipments[[#This Row],[Shipdate]])</f>
        <v>2024</v>
      </c>
      <c r="K5409">
        <f>MONTH(shipments[[#This Row],[Shipdate]])</f>
        <v>6</v>
      </c>
      <c r="L5409" t="str">
        <f>TEXT(shipments[[#This Row],[Shipdate]],"mmmm")</f>
        <v>June</v>
      </c>
      <c r="M5409">
        <f>_xlfn.XLOOKUP(shipments[[#This Row],[PID]],products[PID],products[Cost_per_box],"NA",0)</f>
        <v>3.85</v>
      </c>
      <c r="N5409">
        <f>shipments[[#This Row],[Boxes]]*shipments[[#This Row],[Cost Per Box]]</f>
        <v>1528.45</v>
      </c>
      <c r="O5409">
        <f>shipments[[#This Row],[Sales Amount]]-shipments[[#This Row],[Total Cost]]</f>
        <v>852.05</v>
      </c>
      <c r="P5409" s="9">
        <f>shipments[[#This Row],[Profit]]/shipments[[#This Row],[Sales Amount]]</f>
        <v>0.3579290065112371</v>
      </c>
    </row>
    <row r="5410" spans="1:16" x14ac:dyDescent="1">
      <c r="A5410" t="s">
        <v>5458</v>
      </c>
      <c r="B5410" t="s">
        <v>8055</v>
      </c>
      <c r="C5410" t="s">
        <v>8013</v>
      </c>
      <c r="D5410" t="s">
        <v>8033</v>
      </c>
      <c r="E5410" s="1">
        <v>45495</v>
      </c>
      <c r="F5410">
        <v>8766</v>
      </c>
      <c r="G5410">
        <v>974</v>
      </c>
      <c r="H5410" t="s">
        <v>17</v>
      </c>
      <c r="I5410" t="str">
        <f>_xlfn.XLOOKUP(shipments[[#This Row],[SPID]],people[SPID],people[Sales_person],"NA",0)</f>
        <v>Marney O'Breen</v>
      </c>
      <c r="J5410">
        <f>YEAR(shipments[[#This Row],[Shipdate]])</f>
        <v>2024</v>
      </c>
      <c r="K5410">
        <f>MONTH(shipments[[#This Row],[Shipdate]])</f>
        <v>7</v>
      </c>
      <c r="L5410" t="str">
        <f>TEXT(shipments[[#This Row],[Shipdate]],"mmmm")</f>
        <v>July</v>
      </c>
      <c r="M5410">
        <f>_xlfn.XLOOKUP(shipments[[#This Row],[PID]],products[PID],products[Cost_per_box],"NA",0)</f>
        <v>3.85</v>
      </c>
      <c r="N5410">
        <f>shipments[[#This Row],[Boxes]]*shipments[[#This Row],[Cost Per Box]]</f>
        <v>3749.9</v>
      </c>
      <c r="O5410">
        <f>shipments[[#This Row],[Sales Amount]]-shipments[[#This Row],[Total Cost]]</f>
        <v>5016.1000000000004</v>
      </c>
      <c r="P5410" s="9">
        <f>shipments[[#This Row],[Profit]]/shipments[[#This Row],[Sales Amount]]</f>
        <v>0.5722222222222223</v>
      </c>
    </row>
    <row r="5411" spans="1:16" x14ac:dyDescent="1">
      <c r="A5411" t="s">
        <v>5459</v>
      </c>
      <c r="B5411" t="s">
        <v>8055</v>
      </c>
      <c r="C5411" t="s">
        <v>8013</v>
      </c>
      <c r="D5411" t="s">
        <v>8032</v>
      </c>
      <c r="E5411" s="1">
        <v>45099</v>
      </c>
      <c r="F5411">
        <v>2009.25</v>
      </c>
      <c r="G5411">
        <v>252</v>
      </c>
      <c r="H5411" t="s">
        <v>6</v>
      </c>
      <c r="I5411" t="str">
        <f>_xlfn.XLOOKUP(shipments[[#This Row],[SPID]],people[SPID],people[Sales_person],"NA",0)</f>
        <v>Marney O'Breen</v>
      </c>
      <c r="J5411">
        <f>YEAR(shipments[[#This Row],[Shipdate]])</f>
        <v>2023</v>
      </c>
      <c r="K5411">
        <f>MONTH(shipments[[#This Row],[Shipdate]])</f>
        <v>6</v>
      </c>
      <c r="L5411" t="str">
        <f>TEXT(shipments[[#This Row],[Shipdate]],"mmmm")</f>
        <v>June</v>
      </c>
      <c r="M5411">
        <f>_xlfn.XLOOKUP(shipments[[#This Row],[PID]],products[PID],products[Cost_per_box],"NA",0)</f>
        <v>3.85</v>
      </c>
      <c r="N5411">
        <f>shipments[[#This Row],[Boxes]]*shipments[[#This Row],[Cost Per Box]]</f>
        <v>970.2</v>
      </c>
      <c r="O5411">
        <f>shipments[[#This Row],[Sales Amount]]-shipments[[#This Row],[Total Cost]]</f>
        <v>1039.05</v>
      </c>
      <c r="P5411" s="9">
        <f>shipments[[#This Row],[Profit]]/shipments[[#This Row],[Sales Amount]]</f>
        <v>0.51713325867861137</v>
      </c>
    </row>
    <row r="5412" spans="1:16" x14ac:dyDescent="1">
      <c r="A5412" t="s">
        <v>5460</v>
      </c>
      <c r="B5412" t="s">
        <v>8055</v>
      </c>
      <c r="C5412" t="s">
        <v>8014</v>
      </c>
      <c r="D5412" t="s">
        <v>8032</v>
      </c>
      <c r="E5412" s="1">
        <v>45154</v>
      </c>
      <c r="F5412">
        <v>195.75</v>
      </c>
      <c r="G5412">
        <v>22</v>
      </c>
      <c r="H5412" t="s">
        <v>6</v>
      </c>
      <c r="I5412" t="str">
        <f>_xlfn.XLOOKUP(shipments[[#This Row],[SPID]],people[SPID],people[Sales_person],"NA",0)</f>
        <v>Marney O'Breen</v>
      </c>
      <c r="J5412">
        <f>YEAR(shipments[[#This Row],[Shipdate]])</f>
        <v>2023</v>
      </c>
      <c r="K5412">
        <f>MONTH(shipments[[#This Row],[Shipdate]])</f>
        <v>8</v>
      </c>
      <c r="L5412" t="str">
        <f>TEXT(shipments[[#This Row],[Shipdate]],"mmmm")</f>
        <v>August</v>
      </c>
      <c r="M5412">
        <f>_xlfn.XLOOKUP(shipments[[#This Row],[PID]],products[PID],products[Cost_per_box],"NA",0)</f>
        <v>5.72</v>
      </c>
      <c r="N5412">
        <f>shipments[[#This Row],[Boxes]]*shipments[[#This Row],[Cost Per Box]]</f>
        <v>125.83999999999999</v>
      </c>
      <c r="O5412">
        <f>shipments[[#This Row],[Sales Amount]]-shipments[[#This Row],[Total Cost]]</f>
        <v>69.910000000000011</v>
      </c>
      <c r="P5412" s="9">
        <f>shipments[[#This Row],[Profit]]/shipments[[#This Row],[Sales Amount]]</f>
        <v>0.35713920817369099</v>
      </c>
    </row>
    <row r="5413" spans="1:16" x14ac:dyDescent="1">
      <c r="A5413" t="s">
        <v>5461</v>
      </c>
      <c r="B5413" t="s">
        <v>8055</v>
      </c>
      <c r="C5413" t="s">
        <v>8014</v>
      </c>
      <c r="D5413" t="s">
        <v>8032</v>
      </c>
      <c r="E5413" s="1">
        <v>45537</v>
      </c>
      <c r="F5413">
        <v>9931.5</v>
      </c>
      <c r="G5413">
        <v>1242</v>
      </c>
      <c r="H5413" t="s">
        <v>25</v>
      </c>
      <c r="I5413" t="str">
        <f>_xlfn.XLOOKUP(shipments[[#This Row],[SPID]],people[SPID],people[Sales_person],"NA",0)</f>
        <v>Marney O'Breen</v>
      </c>
      <c r="J5413">
        <f>YEAR(shipments[[#This Row],[Shipdate]])</f>
        <v>2024</v>
      </c>
      <c r="K5413">
        <f>MONTH(shipments[[#This Row],[Shipdate]])</f>
        <v>9</v>
      </c>
      <c r="L5413" t="str">
        <f>TEXT(shipments[[#This Row],[Shipdate]],"mmmm")</f>
        <v>September</v>
      </c>
      <c r="M5413">
        <f>_xlfn.XLOOKUP(shipments[[#This Row],[PID]],products[PID],products[Cost_per_box],"NA",0)</f>
        <v>5.72</v>
      </c>
      <c r="N5413">
        <f>shipments[[#This Row],[Boxes]]*shipments[[#This Row],[Cost Per Box]]</f>
        <v>7104.24</v>
      </c>
      <c r="O5413">
        <f>shipments[[#This Row],[Sales Amount]]-shipments[[#This Row],[Total Cost]]</f>
        <v>2827.26</v>
      </c>
      <c r="P5413" s="9">
        <f>shipments[[#This Row],[Profit]]/shipments[[#This Row],[Sales Amount]]</f>
        <v>0.28467603081105575</v>
      </c>
    </row>
    <row r="5414" spans="1:16" x14ac:dyDescent="1">
      <c r="A5414" t="s">
        <v>5462</v>
      </c>
      <c r="B5414" t="s">
        <v>8055</v>
      </c>
      <c r="C5414" t="s">
        <v>8014</v>
      </c>
      <c r="D5414" t="s">
        <v>8032</v>
      </c>
      <c r="E5414" s="1">
        <v>45281</v>
      </c>
      <c r="F5414">
        <v>9648</v>
      </c>
      <c r="G5414">
        <v>1379</v>
      </c>
      <c r="H5414" t="s">
        <v>6</v>
      </c>
      <c r="I5414" t="str">
        <f>_xlfn.XLOOKUP(shipments[[#This Row],[SPID]],people[SPID],people[Sales_person],"NA",0)</f>
        <v>Marney O'Breen</v>
      </c>
      <c r="J5414">
        <f>YEAR(shipments[[#This Row],[Shipdate]])</f>
        <v>2023</v>
      </c>
      <c r="K5414">
        <f>MONTH(shipments[[#This Row],[Shipdate]])</f>
        <v>12</v>
      </c>
      <c r="L5414" t="str">
        <f>TEXT(shipments[[#This Row],[Shipdate]],"mmmm")</f>
        <v>December</v>
      </c>
      <c r="M5414">
        <f>_xlfn.XLOOKUP(shipments[[#This Row],[PID]],products[PID],products[Cost_per_box],"NA",0)</f>
        <v>5.72</v>
      </c>
      <c r="N5414">
        <f>shipments[[#This Row],[Boxes]]*shipments[[#This Row],[Cost Per Box]]</f>
        <v>7887.88</v>
      </c>
      <c r="O5414">
        <f>shipments[[#This Row],[Sales Amount]]-shipments[[#This Row],[Total Cost]]</f>
        <v>1760.12</v>
      </c>
      <c r="P5414" s="9">
        <f>shipments[[#This Row],[Profit]]/shipments[[#This Row],[Sales Amount]]</f>
        <v>0.18243366500829186</v>
      </c>
    </row>
    <row r="5415" spans="1:16" x14ac:dyDescent="1">
      <c r="A5415" t="s">
        <v>5463</v>
      </c>
      <c r="B5415" t="s">
        <v>8055</v>
      </c>
      <c r="C5415" t="s">
        <v>8015</v>
      </c>
      <c r="D5415" t="s">
        <v>8034</v>
      </c>
      <c r="E5415" s="1">
        <v>45364</v>
      </c>
      <c r="F5415">
        <v>3129.75</v>
      </c>
      <c r="G5415">
        <v>121</v>
      </c>
      <c r="H5415" t="s">
        <v>6</v>
      </c>
      <c r="I5415" t="str">
        <f>_xlfn.XLOOKUP(shipments[[#This Row],[SPID]],people[SPID],people[Sales_person],"NA",0)</f>
        <v>Marney O'Breen</v>
      </c>
      <c r="J5415">
        <f>YEAR(shipments[[#This Row],[Shipdate]])</f>
        <v>2024</v>
      </c>
      <c r="K5415">
        <f>MONTH(shipments[[#This Row],[Shipdate]])</f>
        <v>3</v>
      </c>
      <c r="L5415" t="str">
        <f>TEXT(shipments[[#This Row],[Shipdate]],"mmmm")</f>
        <v>March</v>
      </c>
      <c r="M5415">
        <f>_xlfn.XLOOKUP(shipments[[#This Row],[PID]],products[PID],products[Cost_per_box],"NA",0)</f>
        <v>6.31</v>
      </c>
      <c r="N5415">
        <f>shipments[[#This Row],[Boxes]]*shipments[[#This Row],[Cost Per Box]]</f>
        <v>763.51</v>
      </c>
      <c r="O5415">
        <f>shipments[[#This Row],[Sales Amount]]-shipments[[#This Row],[Total Cost]]</f>
        <v>2366.2399999999998</v>
      </c>
      <c r="P5415" s="9">
        <f>shipments[[#This Row],[Profit]]/shipments[[#This Row],[Sales Amount]]</f>
        <v>0.75604760763639256</v>
      </c>
    </row>
    <row r="5416" spans="1:16" x14ac:dyDescent="1">
      <c r="A5416" t="s">
        <v>5464</v>
      </c>
      <c r="B5416" t="s">
        <v>8055</v>
      </c>
      <c r="C5416" t="s">
        <v>8015</v>
      </c>
      <c r="D5416" t="s">
        <v>8037</v>
      </c>
      <c r="E5416" s="1">
        <v>45471</v>
      </c>
      <c r="F5416">
        <v>2918.25</v>
      </c>
      <c r="G5416">
        <v>105</v>
      </c>
      <c r="H5416" t="s">
        <v>6</v>
      </c>
      <c r="I5416" t="str">
        <f>_xlfn.XLOOKUP(shipments[[#This Row],[SPID]],people[SPID],people[Sales_person],"NA",0)</f>
        <v>Marney O'Breen</v>
      </c>
      <c r="J5416">
        <f>YEAR(shipments[[#This Row],[Shipdate]])</f>
        <v>2024</v>
      </c>
      <c r="K5416">
        <f>MONTH(shipments[[#This Row],[Shipdate]])</f>
        <v>6</v>
      </c>
      <c r="L5416" t="str">
        <f>TEXT(shipments[[#This Row],[Shipdate]],"mmmm")</f>
        <v>June</v>
      </c>
      <c r="M5416">
        <f>_xlfn.XLOOKUP(shipments[[#This Row],[PID]],products[PID],products[Cost_per_box],"NA",0)</f>
        <v>6.31</v>
      </c>
      <c r="N5416">
        <f>shipments[[#This Row],[Boxes]]*shipments[[#This Row],[Cost Per Box]]</f>
        <v>662.55</v>
      </c>
      <c r="O5416">
        <f>shipments[[#This Row],[Sales Amount]]-shipments[[#This Row],[Total Cost]]</f>
        <v>2255.6999999999998</v>
      </c>
      <c r="P5416" s="9">
        <f>shipments[[#This Row],[Profit]]/shipments[[#This Row],[Sales Amount]]</f>
        <v>0.77296324852223075</v>
      </c>
    </row>
    <row r="5417" spans="1:16" x14ac:dyDescent="1">
      <c r="A5417" t="s">
        <v>5465</v>
      </c>
      <c r="B5417" t="s">
        <v>8055</v>
      </c>
      <c r="C5417" t="s">
        <v>8016</v>
      </c>
      <c r="D5417" t="s">
        <v>8032</v>
      </c>
      <c r="E5417" s="1">
        <v>45377</v>
      </c>
      <c r="F5417">
        <v>5742</v>
      </c>
      <c r="G5417">
        <v>206</v>
      </c>
      <c r="H5417" t="s">
        <v>6</v>
      </c>
      <c r="I5417" t="str">
        <f>_xlfn.XLOOKUP(shipments[[#This Row],[SPID]],people[SPID],people[Sales_person],"NA",0)</f>
        <v>Marney O'Breen</v>
      </c>
      <c r="J5417">
        <f>YEAR(shipments[[#This Row],[Shipdate]])</f>
        <v>2024</v>
      </c>
      <c r="K5417">
        <f>MONTH(shipments[[#This Row],[Shipdate]])</f>
        <v>3</v>
      </c>
      <c r="L5417" t="str">
        <f>TEXT(shipments[[#This Row],[Shipdate]],"mmmm")</f>
        <v>March</v>
      </c>
      <c r="M5417">
        <f>_xlfn.XLOOKUP(shipments[[#This Row],[PID]],products[PID],products[Cost_per_box],"NA",0)</f>
        <v>9.94</v>
      </c>
      <c r="N5417">
        <f>shipments[[#This Row],[Boxes]]*shipments[[#This Row],[Cost Per Box]]</f>
        <v>2047.6399999999999</v>
      </c>
      <c r="O5417">
        <f>shipments[[#This Row],[Sales Amount]]-shipments[[#This Row],[Total Cost]]</f>
        <v>3694.36</v>
      </c>
      <c r="P5417" s="9">
        <f>shipments[[#This Row],[Profit]]/shipments[[#This Row],[Sales Amount]]</f>
        <v>0.64339254615116681</v>
      </c>
    </row>
    <row r="5418" spans="1:16" x14ac:dyDescent="1">
      <c r="A5418" t="s">
        <v>5466</v>
      </c>
      <c r="B5418" t="s">
        <v>8055</v>
      </c>
      <c r="C5418" t="s">
        <v>8016</v>
      </c>
      <c r="D5418" t="s">
        <v>8033</v>
      </c>
      <c r="E5418" s="1">
        <v>45181</v>
      </c>
      <c r="F5418">
        <v>4979.25</v>
      </c>
      <c r="G5418">
        <v>192</v>
      </c>
      <c r="H5418" t="s">
        <v>6</v>
      </c>
      <c r="I5418" t="str">
        <f>_xlfn.XLOOKUP(shipments[[#This Row],[SPID]],people[SPID],people[Sales_person],"NA",0)</f>
        <v>Marney O'Breen</v>
      </c>
      <c r="J5418">
        <f>YEAR(shipments[[#This Row],[Shipdate]])</f>
        <v>2023</v>
      </c>
      <c r="K5418">
        <f>MONTH(shipments[[#This Row],[Shipdate]])</f>
        <v>9</v>
      </c>
      <c r="L5418" t="str">
        <f>TEXT(shipments[[#This Row],[Shipdate]],"mmmm")</f>
        <v>September</v>
      </c>
      <c r="M5418">
        <f>_xlfn.XLOOKUP(shipments[[#This Row],[PID]],products[PID],products[Cost_per_box],"NA",0)</f>
        <v>9.94</v>
      </c>
      <c r="N5418">
        <f>shipments[[#This Row],[Boxes]]*shipments[[#This Row],[Cost Per Box]]</f>
        <v>1908.48</v>
      </c>
      <c r="O5418">
        <f>shipments[[#This Row],[Sales Amount]]-shipments[[#This Row],[Total Cost]]</f>
        <v>3070.77</v>
      </c>
      <c r="P5418" s="9">
        <f>shipments[[#This Row],[Profit]]/shipments[[#This Row],[Sales Amount]]</f>
        <v>0.61671336044585023</v>
      </c>
    </row>
    <row r="5419" spans="1:16" x14ac:dyDescent="1">
      <c r="A5419" t="s">
        <v>5467</v>
      </c>
      <c r="B5419" t="s">
        <v>8055</v>
      </c>
      <c r="C5419" t="s">
        <v>8016</v>
      </c>
      <c r="D5419" t="s">
        <v>8035</v>
      </c>
      <c r="E5419" s="1">
        <v>45482</v>
      </c>
      <c r="F5419">
        <v>5339.25</v>
      </c>
      <c r="G5419">
        <v>223</v>
      </c>
      <c r="H5419" t="s">
        <v>17</v>
      </c>
      <c r="I5419" t="str">
        <f>_xlfn.XLOOKUP(shipments[[#This Row],[SPID]],people[SPID],people[Sales_person],"NA",0)</f>
        <v>Marney O'Breen</v>
      </c>
      <c r="J5419">
        <f>YEAR(shipments[[#This Row],[Shipdate]])</f>
        <v>2024</v>
      </c>
      <c r="K5419">
        <f>MONTH(shipments[[#This Row],[Shipdate]])</f>
        <v>7</v>
      </c>
      <c r="L5419" t="str">
        <f>TEXT(shipments[[#This Row],[Shipdate]],"mmmm")</f>
        <v>July</v>
      </c>
      <c r="M5419">
        <f>_xlfn.XLOOKUP(shipments[[#This Row],[PID]],products[PID],products[Cost_per_box],"NA",0)</f>
        <v>9.94</v>
      </c>
      <c r="N5419">
        <f>shipments[[#This Row],[Boxes]]*shipments[[#This Row],[Cost Per Box]]</f>
        <v>2216.62</v>
      </c>
      <c r="O5419">
        <f>shipments[[#This Row],[Sales Amount]]-shipments[[#This Row],[Total Cost]]</f>
        <v>3122.63</v>
      </c>
      <c r="P5419" s="9">
        <f>shipments[[#This Row],[Profit]]/shipments[[#This Row],[Sales Amount]]</f>
        <v>0.58484431333988862</v>
      </c>
    </row>
    <row r="5420" spans="1:16" x14ac:dyDescent="1">
      <c r="A5420" t="s">
        <v>5468</v>
      </c>
      <c r="B5420" t="s">
        <v>8055</v>
      </c>
      <c r="C5420" t="s">
        <v>8016</v>
      </c>
      <c r="D5420" t="s">
        <v>8032</v>
      </c>
      <c r="E5420" s="1">
        <v>45194</v>
      </c>
      <c r="F5420">
        <v>3744</v>
      </c>
      <c r="G5420">
        <v>144</v>
      </c>
      <c r="H5420" t="s">
        <v>6</v>
      </c>
      <c r="I5420" t="str">
        <f>_xlfn.XLOOKUP(shipments[[#This Row],[SPID]],people[SPID],people[Sales_person],"NA",0)</f>
        <v>Marney O'Breen</v>
      </c>
      <c r="J5420">
        <f>YEAR(shipments[[#This Row],[Shipdate]])</f>
        <v>2023</v>
      </c>
      <c r="K5420">
        <f>MONTH(shipments[[#This Row],[Shipdate]])</f>
        <v>9</v>
      </c>
      <c r="L5420" t="str">
        <f>TEXT(shipments[[#This Row],[Shipdate]],"mmmm")</f>
        <v>September</v>
      </c>
      <c r="M5420">
        <f>_xlfn.XLOOKUP(shipments[[#This Row],[PID]],products[PID],products[Cost_per_box],"NA",0)</f>
        <v>9.94</v>
      </c>
      <c r="N5420">
        <f>shipments[[#This Row],[Boxes]]*shipments[[#This Row],[Cost Per Box]]</f>
        <v>1431.36</v>
      </c>
      <c r="O5420">
        <f>shipments[[#This Row],[Sales Amount]]-shipments[[#This Row],[Total Cost]]</f>
        <v>2312.6400000000003</v>
      </c>
      <c r="P5420" s="9">
        <f>shipments[[#This Row],[Profit]]/shipments[[#This Row],[Sales Amount]]</f>
        <v>0.61769230769230776</v>
      </c>
    </row>
    <row r="5421" spans="1:16" x14ac:dyDescent="1">
      <c r="A5421" t="s">
        <v>5469</v>
      </c>
      <c r="B5421" t="s">
        <v>8055</v>
      </c>
      <c r="C5421" t="s">
        <v>8017</v>
      </c>
      <c r="D5421" t="s">
        <v>8032</v>
      </c>
      <c r="E5421" s="1">
        <v>44964</v>
      </c>
      <c r="F5421">
        <v>4601.25</v>
      </c>
      <c r="G5421">
        <v>256</v>
      </c>
      <c r="H5421" t="s">
        <v>6</v>
      </c>
      <c r="I5421" t="str">
        <f>_xlfn.XLOOKUP(shipments[[#This Row],[SPID]],people[SPID],people[Sales_person],"NA",0)</f>
        <v>Marney O'Breen</v>
      </c>
      <c r="J5421">
        <f>YEAR(shipments[[#This Row],[Shipdate]])</f>
        <v>2023</v>
      </c>
      <c r="K5421">
        <f>MONTH(shipments[[#This Row],[Shipdate]])</f>
        <v>2</v>
      </c>
      <c r="L5421" t="str">
        <f>TEXT(shipments[[#This Row],[Shipdate]],"mmmm")</f>
        <v>February</v>
      </c>
      <c r="M5421">
        <f>_xlfn.XLOOKUP(shipments[[#This Row],[PID]],products[PID],products[Cost_per_box],"NA",0)</f>
        <v>7.73</v>
      </c>
      <c r="N5421">
        <f>shipments[[#This Row],[Boxes]]*shipments[[#This Row],[Cost Per Box]]</f>
        <v>1978.88</v>
      </c>
      <c r="O5421">
        <f>shipments[[#This Row],[Sales Amount]]-shipments[[#This Row],[Total Cost]]</f>
        <v>2622.37</v>
      </c>
      <c r="P5421" s="9">
        <f>shipments[[#This Row],[Profit]]/shipments[[#This Row],[Sales Amount]]</f>
        <v>0.56992556370551484</v>
      </c>
    </row>
    <row r="5422" spans="1:16" x14ac:dyDescent="1">
      <c r="A5422" t="s">
        <v>5470</v>
      </c>
      <c r="B5422" t="s">
        <v>8055</v>
      </c>
      <c r="C5422" t="s">
        <v>8017</v>
      </c>
      <c r="D5422" t="s">
        <v>8032</v>
      </c>
      <c r="E5422" s="1">
        <v>45169</v>
      </c>
      <c r="F5422">
        <v>6300</v>
      </c>
      <c r="G5422">
        <v>287</v>
      </c>
      <c r="H5422" t="s">
        <v>6</v>
      </c>
      <c r="I5422" t="str">
        <f>_xlfn.XLOOKUP(shipments[[#This Row],[SPID]],people[SPID],people[Sales_person],"NA",0)</f>
        <v>Marney O'Breen</v>
      </c>
      <c r="J5422">
        <f>YEAR(shipments[[#This Row],[Shipdate]])</f>
        <v>2023</v>
      </c>
      <c r="K5422">
        <f>MONTH(shipments[[#This Row],[Shipdate]])</f>
        <v>8</v>
      </c>
      <c r="L5422" t="str">
        <f>TEXT(shipments[[#This Row],[Shipdate]],"mmmm")</f>
        <v>August</v>
      </c>
      <c r="M5422">
        <f>_xlfn.XLOOKUP(shipments[[#This Row],[PID]],products[PID],products[Cost_per_box],"NA",0)</f>
        <v>7.73</v>
      </c>
      <c r="N5422">
        <f>shipments[[#This Row],[Boxes]]*shipments[[#This Row],[Cost Per Box]]</f>
        <v>2218.5100000000002</v>
      </c>
      <c r="O5422">
        <f>shipments[[#This Row],[Sales Amount]]-shipments[[#This Row],[Total Cost]]</f>
        <v>4081.49</v>
      </c>
      <c r="P5422" s="9">
        <f>shipments[[#This Row],[Profit]]/shipments[[#This Row],[Sales Amount]]</f>
        <v>0.64785555555555552</v>
      </c>
    </row>
    <row r="5423" spans="1:16" x14ac:dyDescent="1">
      <c r="A5423" t="s">
        <v>5471</v>
      </c>
      <c r="B5423" t="s">
        <v>8055</v>
      </c>
      <c r="C5423" t="s">
        <v>8017</v>
      </c>
      <c r="D5423" t="s">
        <v>8035</v>
      </c>
      <c r="E5423" s="1">
        <v>45496</v>
      </c>
      <c r="F5423">
        <v>2659.5</v>
      </c>
      <c r="G5423">
        <v>148</v>
      </c>
      <c r="H5423" t="s">
        <v>17</v>
      </c>
      <c r="I5423" t="str">
        <f>_xlfn.XLOOKUP(shipments[[#This Row],[SPID]],people[SPID],people[Sales_person],"NA",0)</f>
        <v>Marney O'Breen</v>
      </c>
      <c r="J5423">
        <f>YEAR(shipments[[#This Row],[Shipdate]])</f>
        <v>2024</v>
      </c>
      <c r="K5423">
        <f>MONTH(shipments[[#This Row],[Shipdate]])</f>
        <v>7</v>
      </c>
      <c r="L5423" t="str">
        <f>TEXT(shipments[[#This Row],[Shipdate]],"mmmm")</f>
        <v>July</v>
      </c>
      <c r="M5423">
        <f>_xlfn.XLOOKUP(shipments[[#This Row],[PID]],products[PID],products[Cost_per_box],"NA",0)</f>
        <v>7.73</v>
      </c>
      <c r="N5423">
        <f>shipments[[#This Row],[Boxes]]*shipments[[#This Row],[Cost Per Box]]</f>
        <v>1144.04</v>
      </c>
      <c r="O5423">
        <f>shipments[[#This Row],[Sales Amount]]-shipments[[#This Row],[Total Cost]]</f>
        <v>1515.46</v>
      </c>
      <c r="P5423" s="9">
        <f>shipments[[#This Row],[Profit]]/shipments[[#This Row],[Sales Amount]]</f>
        <v>0.56982891520962586</v>
      </c>
    </row>
    <row r="5424" spans="1:16" x14ac:dyDescent="1">
      <c r="A5424" t="s">
        <v>5472</v>
      </c>
      <c r="B5424" t="s">
        <v>8055</v>
      </c>
      <c r="C5424" t="s">
        <v>8018</v>
      </c>
      <c r="D5424" t="s">
        <v>8032</v>
      </c>
      <c r="E5424" s="1">
        <v>45454</v>
      </c>
      <c r="F5424">
        <v>2938.5</v>
      </c>
      <c r="G5424">
        <v>155</v>
      </c>
      <c r="H5424" t="s">
        <v>6</v>
      </c>
      <c r="I5424" t="str">
        <f>_xlfn.XLOOKUP(shipments[[#This Row],[SPID]],people[SPID],people[Sales_person],"NA",0)</f>
        <v>Marney O'Breen</v>
      </c>
      <c r="J5424">
        <f>YEAR(shipments[[#This Row],[Shipdate]])</f>
        <v>2024</v>
      </c>
      <c r="K5424">
        <f>MONTH(shipments[[#This Row],[Shipdate]])</f>
        <v>6</v>
      </c>
      <c r="L5424" t="str">
        <f>TEXT(shipments[[#This Row],[Shipdate]],"mmmm")</f>
        <v>June</v>
      </c>
      <c r="M5424">
        <f>_xlfn.XLOOKUP(shipments[[#This Row],[PID]],products[PID],products[Cost_per_box],"NA",0)</f>
        <v>3.68</v>
      </c>
      <c r="N5424">
        <f>shipments[[#This Row],[Boxes]]*shipments[[#This Row],[Cost Per Box]]</f>
        <v>570.4</v>
      </c>
      <c r="O5424">
        <f>shipments[[#This Row],[Sales Amount]]-shipments[[#This Row],[Total Cost]]</f>
        <v>2368.1</v>
      </c>
      <c r="P5424" s="9">
        <f>shipments[[#This Row],[Profit]]/shipments[[#This Row],[Sales Amount]]</f>
        <v>0.8058873574953207</v>
      </c>
    </row>
    <row r="5425" spans="1:16" x14ac:dyDescent="1">
      <c r="A5425" t="s">
        <v>5473</v>
      </c>
      <c r="B5425" t="s">
        <v>8055</v>
      </c>
      <c r="C5425" t="s">
        <v>8018</v>
      </c>
      <c r="D5425" t="s">
        <v>8032</v>
      </c>
      <c r="E5425" s="1">
        <v>45453</v>
      </c>
      <c r="F5425">
        <v>4779</v>
      </c>
      <c r="G5425">
        <v>208</v>
      </c>
      <c r="H5425" t="s">
        <v>6</v>
      </c>
      <c r="I5425" t="str">
        <f>_xlfn.XLOOKUP(shipments[[#This Row],[SPID]],people[SPID],people[Sales_person],"NA",0)</f>
        <v>Marney O'Breen</v>
      </c>
      <c r="J5425">
        <f>YEAR(shipments[[#This Row],[Shipdate]])</f>
        <v>2024</v>
      </c>
      <c r="K5425">
        <f>MONTH(shipments[[#This Row],[Shipdate]])</f>
        <v>6</v>
      </c>
      <c r="L5425" t="str">
        <f>TEXT(shipments[[#This Row],[Shipdate]],"mmmm")</f>
        <v>June</v>
      </c>
      <c r="M5425">
        <f>_xlfn.XLOOKUP(shipments[[#This Row],[PID]],products[PID],products[Cost_per_box],"NA",0)</f>
        <v>3.68</v>
      </c>
      <c r="N5425">
        <f>shipments[[#This Row],[Boxes]]*shipments[[#This Row],[Cost Per Box]]</f>
        <v>765.44</v>
      </c>
      <c r="O5425">
        <f>shipments[[#This Row],[Sales Amount]]-shipments[[#This Row],[Total Cost]]</f>
        <v>4013.56</v>
      </c>
      <c r="P5425" s="9">
        <f>shipments[[#This Row],[Profit]]/shipments[[#This Row],[Sales Amount]]</f>
        <v>0.83983260096254442</v>
      </c>
    </row>
    <row r="5426" spans="1:16" x14ac:dyDescent="1">
      <c r="A5426" t="s">
        <v>5474</v>
      </c>
      <c r="B5426" t="s">
        <v>8055</v>
      </c>
      <c r="C5426" t="s">
        <v>8018</v>
      </c>
      <c r="D5426" t="s">
        <v>8033</v>
      </c>
      <c r="E5426" s="1">
        <v>45341</v>
      </c>
      <c r="F5426">
        <v>10761.75</v>
      </c>
      <c r="G5426">
        <v>567</v>
      </c>
      <c r="H5426" t="s">
        <v>6</v>
      </c>
      <c r="I5426" t="str">
        <f>_xlfn.XLOOKUP(shipments[[#This Row],[SPID]],people[SPID],people[Sales_person],"NA",0)</f>
        <v>Marney O'Breen</v>
      </c>
      <c r="J5426">
        <f>YEAR(shipments[[#This Row],[Shipdate]])</f>
        <v>2024</v>
      </c>
      <c r="K5426">
        <f>MONTH(shipments[[#This Row],[Shipdate]])</f>
        <v>2</v>
      </c>
      <c r="L5426" t="str">
        <f>TEXT(shipments[[#This Row],[Shipdate]],"mmmm")</f>
        <v>February</v>
      </c>
      <c r="M5426">
        <f>_xlfn.XLOOKUP(shipments[[#This Row],[PID]],products[PID],products[Cost_per_box],"NA",0)</f>
        <v>3.68</v>
      </c>
      <c r="N5426">
        <f>shipments[[#This Row],[Boxes]]*shipments[[#This Row],[Cost Per Box]]</f>
        <v>2086.56</v>
      </c>
      <c r="O5426">
        <f>shipments[[#This Row],[Sales Amount]]-shipments[[#This Row],[Total Cost]]</f>
        <v>8675.19</v>
      </c>
      <c r="P5426" s="9">
        <f>shipments[[#This Row],[Profit]]/shipments[[#This Row],[Sales Amount]]</f>
        <v>0.80611331800125452</v>
      </c>
    </row>
    <row r="5427" spans="1:16" x14ac:dyDescent="1">
      <c r="A5427" t="s">
        <v>5475</v>
      </c>
      <c r="B5427" t="s">
        <v>8055</v>
      </c>
      <c r="C5427" t="s">
        <v>8019</v>
      </c>
      <c r="D5427" t="s">
        <v>8033</v>
      </c>
      <c r="E5427" s="1">
        <v>45419</v>
      </c>
      <c r="F5427">
        <v>4900.5</v>
      </c>
      <c r="G5427">
        <v>351</v>
      </c>
      <c r="H5427" t="s">
        <v>6</v>
      </c>
      <c r="I5427" t="str">
        <f>_xlfn.XLOOKUP(shipments[[#This Row],[SPID]],people[SPID],people[Sales_person],"NA",0)</f>
        <v>Marney O'Breen</v>
      </c>
      <c r="J5427">
        <f>YEAR(shipments[[#This Row],[Shipdate]])</f>
        <v>2024</v>
      </c>
      <c r="K5427">
        <f>MONTH(shipments[[#This Row],[Shipdate]])</f>
        <v>5</v>
      </c>
      <c r="L5427" t="str">
        <f>TEXT(shipments[[#This Row],[Shipdate]],"mmmm")</f>
        <v>May</v>
      </c>
      <c r="M5427">
        <f>_xlfn.XLOOKUP(shipments[[#This Row],[PID]],products[PID],products[Cost_per_box],"NA",0)</f>
        <v>8.2200000000000006</v>
      </c>
      <c r="N5427">
        <f>shipments[[#This Row],[Boxes]]*shipments[[#This Row],[Cost Per Box]]</f>
        <v>2885.2200000000003</v>
      </c>
      <c r="O5427">
        <f>shipments[[#This Row],[Sales Amount]]-shipments[[#This Row],[Total Cost]]</f>
        <v>2015.2799999999997</v>
      </c>
      <c r="P5427" s="9">
        <f>shipments[[#This Row],[Profit]]/shipments[[#This Row],[Sales Amount]]</f>
        <v>0.41123966942148754</v>
      </c>
    </row>
    <row r="5428" spans="1:16" x14ac:dyDescent="1">
      <c r="A5428" t="s">
        <v>5476</v>
      </c>
      <c r="B5428" t="s">
        <v>8055</v>
      </c>
      <c r="C5428" t="s">
        <v>8019</v>
      </c>
      <c r="D5428" t="s">
        <v>8032</v>
      </c>
      <c r="E5428" s="1">
        <v>45323</v>
      </c>
      <c r="F5428">
        <v>8505</v>
      </c>
      <c r="G5428">
        <v>655</v>
      </c>
      <c r="H5428" t="s">
        <v>6</v>
      </c>
      <c r="I5428" t="str">
        <f>_xlfn.XLOOKUP(shipments[[#This Row],[SPID]],people[SPID],people[Sales_person],"NA",0)</f>
        <v>Marney O'Breen</v>
      </c>
      <c r="J5428">
        <f>YEAR(shipments[[#This Row],[Shipdate]])</f>
        <v>2024</v>
      </c>
      <c r="K5428">
        <f>MONTH(shipments[[#This Row],[Shipdate]])</f>
        <v>2</v>
      </c>
      <c r="L5428" t="str">
        <f>TEXT(shipments[[#This Row],[Shipdate]],"mmmm")</f>
        <v>February</v>
      </c>
      <c r="M5428">
        <f>_xlfn.XLOOKUP(shipments[[#This Row],[PID]],products[PID],products[Cost_per_box],"NA",0)</f>
        <v>8.2200000000000006</v>
      </c>
      <c r="N5428">
        <f>shipments[[#This Row],[Boxes]]*shipments[[#This Row],[Cost Per Box]]</f>
        <v>5384.1</v>
      </c>
      <c r="O5428">
        <f>shipments[[#This Row],[Sales Amount]]-shipments[[#This Row],[Total Cost]]</f>
        <v>3120.8999999999996</v>
      </c>
      <c r="P5428" s="9">
        <f>shipments[[#This Row],[Profit]]/shipments[[#This Row],[Sales Amount]]</f>
        <v>0.36694885361552027</v>
      </c>
    </row>
    <row r="5429" spans="1:16" x14ac:dyDescent="1">
      <c r="A5429" t="s">
        <v>5477</v>
      </c>
      <c r="B5429" t="s">
        <v>8055</v>
      </c>
      <c r="C5429" t="s">
        <v>8019</v>
      </c>
      <c r="D5429" t="s">
        <v>8033</v>
      </c>
      <c r="E5429" s="1">
        <v>45483</v>
      </c>
      <c r="F5429">
        <v>1626.75</v>
      </c>
      <c r="G5429">
        <v>136</v>
      </c>
      <c r="H5429" t="s">
        <v>17</v>
      </c>
      <c r="I5429" t="str">
        <f>_xlfn.XLOOKUP(shipments[[#This Row],[SPID]],people[SPID],people[Sales_person],"NA",0)</f>
        <v>Marney O'Breen</v>
      </c>
      <c r="J5429">
        <f>YEAR(shipments[[#This Row],[Shipdate]])</f>
        <v>2024</v>
      </c>
      <c r="K5429">
        <f>MONTH(shipments[[#This Row],[Shipdate]])</f>
        <v>7</v>
      </c>
      <c r="L5429" t="str">
        <f>TEXT(shipments[[#This Row],[Shipdate]],"mmmm")</f>
        <v>July</v>
      </c>
      <c r="M5429">
        <f>_xlfn.XLOOKUP(shipments[[#This Row],[PID]],products[PID],products[Cost_per_box],"NA",0)</f>
        <v>8.2200000000000006</v>
      </c>
      <c r="N5429">
        <f>shipments[[#This Row],[Boxes]]*shipments[[#This Row],[Cost Per Box]]</f>
        <v>1117.92</v>
      </c>
      <c r="O5429">
        <f>shipments[[#This Row],[Sales Amount]]-shipments[[#This Row],[Total Cost]]</f>
        <v>508.82999999999993</v>
      </c>
      <c r="P5429" s="9">
        <f>shipments[[#This Row],[Profit]]/shipments[[#This Row],[Sales Amount]]</f>
        <v>0.31278930382664816</v>
      </c>
    </row>
    <row r="5430" spans="1:16" x14ac:dyDescent="1">
      <c r="A5430" t="s">
        <v>5478</v>
      </c>
      <c r="B5430" t="s">
        <v>8055</v>
      </c>
      <c r="C5430" t="s">
        <v>8019</v>
      </c>
      <c r="D5430" t="s">
        <v>8037</v>
      </c>
      <c r="E5430" s="1">
        <v>44971</v>
      </c>
      <c r="F5430">
        <v>3708</v>
      </c>
      <c r="G5430">
        <v>248</v>
      </c>
      <c r="H5430" t="s">
        <v>6</v>
      </c>
      <c r="I5430" t="str">
        <f>_xlfn.XLOOKUP(shipments[[#This Row],[SPID]],people[SPID],people[Sales_person],"NA",0)</f>
        <v>Marney O'Breen</v>
      </c>
      <c r="J5430">
        <f>YEAR(shipments[[#This Row],[Shipdate]])</f>
        <v>2023</v>
      </c>
      <c r="K5430">
        <f>MONTH(shipments[[#This Row],[Shipdate]])</f>
        <v>2</v>
      </c>
      <c r="L5430" t="str">
        <f>TEXT(shipments[[#This Row],[Shipdate]],"mmmm")</f>
        <v>February</v>
      </c>
      <c r="M5430">
        <f>_xlfn.XLOOKUP(shipments[[#This Row],[PID]],products[PID],products[Cost_per_box],"NA",0)</f>
        <v>8.2200000000000006</v>
      </c>
      <c r="N5430">
        <f>shipments[[#This Row],[Boxes]]*shipments[[#This Row],[Cost Per Box]]</f>
        <v>2038.5600000000002</v>
      </c>
      <c r="O5430">
        <f>shipments[[#This Row],[Sales Amount]]-shipments[[#This Row],[Total Cost]]</f>
        <v>1669.4399999999998</v>
      </c>
      <c r="P5430" s="9">
        <f>shipments[[#This Row],[Profit]]/shipments[[#This Row],[Sales Amount]]</f>
        <v>0.45022653721682843</v>
      </c>
    </row>
    <row r="5431" spans="1:16" x14ac:dyDescent="1">
      <c r="A5431" t="s">
        <v>5479</v>
      </c>
      <c r="B5431" t="s">
        <v>8055</v>
      </c>
      <c r="C5431" t="s">
        <v>8019</v>
      </c>
      <c r="D5431" t="s">
        <v>8033</v>
      </c>
      <c r="E5431" s="1">
        <v>45293</v>
      </c>
      <c r="F5431">
        <v>3492</v>
      </c>
      <c r="G5431">
        <v>250</v>
      </c>
      <c r="H5431" t="s">
        <v>6</v>
      </c>
      <c r="I5431" t="str">
        <f>_xlfn.XLOOKUP(shipments[[#This Row],[SPID]],people[SPID],people[Sales_person],"NA",0)</f>
        <v>Marney O'Breen</v>
      </c>
      <c r="J5431">
        <f>YEAR(shipments[[#This Row],[Shipdate]])</f>
        <v>2024</v>
      </c>
      <c r="K5431">
        <f>MONTH(shipments[[#This Row],[Shipdate]])</f>
        <v>1</v>
      </c>
      <c r="L5431" t="str">
        <f>TEXT(shipments[[#This Row],[Shipdate]],"mmmm")</f>
        <v>January</v>
      </c>
      <c r="M5431">
        <f>_xlfn.XLOOKUP(shipments[[#This Row],[PID]],products[PID],products[Cost_per_box],"NA",0)</f>
        <v>8.2200000000000006</v>
      </c>
      <c r="N5431">
        <f>shipments[[#This Row],[Boxes]]*shipments[[#This Row],[Cost Per Box]]</f>
        <v>2055</v>
      </c>
      <c r="O5431">
        <f>shipments[[#This Row],[Sales Amount]]-shipments[[#This Row],[Total Cost]]</f>
        <v>1437</v>
      </c>
      <c r="P5431" s="9">
        <f>shipments[[#This Row],[Profit]]/shipments[[#This Row],[Sales Amount]]</f>
        <v>0.41151202749140892</v>
      </c>
    </row>
    <row r="5432" spans="1:16" x14ac:dyDescent="1">
      <c r="A5432" t="s">
        <v>5480</v>
      </c>
      <c r="B5432" t="s">
        <v>8055</v>
      </c>
      <c r="C5432" t="s">
        <v>8019</v>
      </c>
      <c r="D5432" t="s">
        <v>8036</v>
      </c>
      <c r="E5432" s="1">
        <v>45510</v>
      </c>
      <c r="F5432">
        <v>6039</v>
      </c>
      <c r="G5432">
        <v>403</v>
      </c>
      <c r="H5432" t="s">
        <v>17</v>
      </c>
      <c r="I5432" t="str">
        <f>_xlfn.XLOOKUP(shipments[[#This Row],[SPID]],people[SPID],people[Sales_person],"NA",0)</f>
        <v>Marney O'Breen</v>
      </c>
      <c r="J5432">
        <f>YEAR(shipments[[#This Row],[Shipdate]])</f>
        <v>2024</v>
      </c>
      <c r="K5432">
        <f>MONTH(shipments[[#This Row],[Shipdate]])</f>
        <v>8</v>
      </c>
      <c r="L5432" t="str">
        <f>TEXT(shipments[[#This Row],[Shipdate]],"mmmm")</f>
        <v>August</v>
      </c>
      <c r="M5432">
        <f>_xlfn.XLOOKUP(shipments[[#This Row],[PID]],products[PID],products[Cost_per_box],"NA",0)</f>
        <v>8.2200000000000006</v>
      </c>
      <c r="N5432">
        <f>shipments[[#This Row],[Boxes]]*shipments[[#This Row],[Cost Per Box]]</f>
        <v>3312.6600000000003</v>
      </c>
      <c r="O5432">
        <f>shipments[[#This Row],[Sales Amount]]-shipments[[#This Row],[Total Cost]]</f>
        <v>2726.3399999999997</v>
      </c>
      <c r="P5432" s="9">
        <f>shipments[[#This Row],[Profit]]/shipments[[#This Row],[Sales Amount]]</f>
        <v>0.45145553899652258</v>
      </c>
    </row>
    <row r="5433" spans="1:16" x14ac:dyDescent="1">
      <c r="A5433" t="s">
        <v>5481</v>
      </c>
      <c r="B5433" t="s">
        <v>8055</v>
      </c>
      <c r="C5433" t="s">
        <v>8020</v>
      </c>
      <c r="D5433" t="s">
        <v>8032</v>
      </c>
      <c r="E5433" s="1">
        <v>45222</v>
      </c>
      <c r="F5433">
        <v>9130.5</v>
      </c>
      <c r="G5433">
        <v>508</v>
      </c>
      <c r="H5433" t="s">
        <v>6</v>
      </c>
      <c r="I5433" t="str">
        <f>_xlfn.XLOOKUP(shipments[[#This Row],[SPID]],people[SPID],people[Sales_person],"NA",0)</f>
        <v>Marney O'Breen</v>
      </c>
      <c r="J5433">
        <f>YEAR(shipments[[#This Row],[Shipdate]])</f>
        <v>2023</v>
      </c>
      <c r="K5433">
        <f>MONTH(shipments[[#This Row],[Shipdate]])</f>
        <v>10</v>
      </c>
      <c r="L5433" t="str">
        <f>TEXT(shipments[[#This Row],[Shipdate]],"mmmm")</f>
        <v>October</v>
      </c>
      <c r="M5433">
        <f>_xlfn.XLOOKUP(shipments[[#This Row],[PID]],products[PID],products[Cost_per_box],"NA",0)</f>
        <v>10.23</v>
      </c>
      <c r="N5433">
        <f>shipments[[#This Row],[Boxes]]*shipments[[#This Row],[Cost Per Box]]</f>
        <v>5196.84</v>
      </c>
      <c r="O5433">
        <f>shipments[[#This Row],[Sales Amount]]-shipments[[#This Row],[Total Cost]]</f>
        <v>3933.66</v>
      </c>
      <c r="P5433" s="9">
        <f>shipments[[#This Row],[Profit]]/shipments[[#This Row],[Sales Amount]]</f>
        <v>0.43082635124034829</v>
      </c>
    </row>
    <row r="5434" spans="1:16" x14ac:dyDescent="1">
      <c r="A5434" t="s">
        <v>5482</v>
      </c>
      <c r="B5434" t="s">
        <v>8055</v>
      </c>
      <c r="C5434" t="s">
        <v>8020</v>
      </c>
      <c r="D5434" t="s">
        <v>8033</v>
      </c>
      <c r="E5434" s="1">
        <v>45511</v>
      </c>
      <c r="F5434">
        <v>6788.25</v>
      </c>
      <c r="G5434">
        <v>400</v>
      </c>
      <c r="H5434" t="s">
        <v>17</v>
      </c>
      <c r="I5434" t="str">
        <f>_xlfn.XLOOKUP(shipments[[#This Row],[SPID]],people[SPID],people[Sales_person],"NA",0)</f>
        <v>Marney O'Breen</v>
      </c>
      <c r="J5434">
        <f>YEAR(shipments[[#This Row],[Shipdate]])</f>
        <v>2024</v>
      </c>
      <c r="K5434">
        <f>MONTH(shipments[[#This Row],[Shipdate]])</f>
        <v>8</v>
      </c>
      <c r="L5434" t="str">
        <f>TEXT(shipments[[#This Row],[Shipdate]],"mmmm")</f>
        <v>August</v>
      </c>
      <c r="M5434">
        <f>_xlfn.XLOOKUP(shipments[[#This Row],[PID]],products[PID],products[Cost_per_box],"NA",0)</f>
        <v>10.23</v>
      </c>
      <c r="N5434">
        <f>shipments[[#This Row],[Boxes]]*shipments[[#This Row],[Cost Per Box]]</f>
        <v>4092</v>
      </c>
      <c r="O5434">
        <f>shipments[[#This Row],[Sales Amount]]-shipments[[#This Row],[Total Cost]]</f>
        <v>2696.25</v>
      </c>
      <c r="P5434" s="9">
        <f>shipments[[#This Row],[Profit]]/shipments[[#This Row],[Sales Amount]]</f>
        <v>0.39719368025632529</v>
      </c>
    </row>
    <row r="5435" spans="1:16" x14ac:dyDescent="1">
      <c r="A5435" t="s">
        <v>5483</v>
      </c>
      <c r="B5435" t="s">
        <v>8055</v>
      </c>
      <c r="C5435" t="s">
        <v>8020</v>
      </c>
      <c r="D5435" t="s">
        <v>8035</v>
      </c>
      <c r="E5435" s="1">
        <v>45132</v>
      </c>
      <c r="F5435">
        <v>4650.75</v>
      </c>
      <c r="G5435">
        <v>259</v>
      </c>
      <c r="H5435" t="s">
        <v>6</v>
      </c>
      <c r="I5435" t="str">
        <f>_xlfn.XLOOKUP(shipments[[#This Row],[SPID]],people[SPID],people[Sales_person],"NA",0)</f>
        <v>Marney O'Breen</v>
      </c>
      <c r="J5435">
        <f>YEAR(shipments[[#This Row],[Shipdate]])</f>
        <v>2023</v>
      </c>
      <c r="K5435">
        <f>MONTH(shipments[[#This Row],[Shipdate]])</f>
        <v>7</v>
      </c>
      <c r="L5435" t="str">
        <f>TEXT(shipments[[#This Row],[Shipdate]],"mmmm")</f>
        <v>July</v>
      </c>
      <c r="M5435">
        <f>_xlfn.XLOOKUP(shipments[[#This Row],[PID]],products[PID],products[Cost_per_box],"NA",0)</f>
        <v>10.23</v>
      </c>
      <c r="N5435">
        <f>shipments[[#This Row],[Boxes]]*shipments[[#This Row],[Cost Per Box]]</f>
        <v>2649.57</v>
      </c>
      <c r="O5435">
        <f>shipments[[#This Row],[Sales Amount]]-shipments[[#This Row],[Total Cost]]</f>
        <v>2001.1799999999998</v>
      </c>
      <c r="P5435" s="9">
        <f>shipments[[#This Row],[Profit]]/shipments[[#This Row],[Sales Amount]]</f>
        <v>0.43029188840509591</v>
      </c>
    </row>
    <row r="5436" spans="1:16" x14ac:dyDescent="1">
      <c r="A5436" t="s">
        <v>5484</v>
      </c>
      <c r="B5436" t="s">
        <v>8055</v>
      </c>
      <c r="C5436" t="s">
        <v>8020</v>
      </c>
      <c r="D5436" t="s">
        <v>8036</v>
      </c>
      <c r="E5436" s="1">
        <v>45280</v>
      </c>
      <c r="F5436">
        <v>882</v>
      </c>
      <c r="G5436">
        <v>45</v>
      </c>
      <c r="H5436" t="s">
        <v>6</v>
      </c>
      <c r="I5436" t="str">
        <f>_xlfn.XLOOKUP(shipments[[#This Row],[SPID]],people[SPID],people[Sales_person],"NA",0)</f>
        <v>Marney O'Breen</v>
      </c>
      <c r="J5436">
        <f>YEAR(shipments[[#This Row],[Shipdate]])</f>
        <v>2023</v>
      </c>
      <c r="K5436">
        <f>MONTH(shipments[[#This Row],[Shipdate]])</f>
        <v>12</v>
      </c>
      <c r="L5436" t="str">
        <f>TEXT(shipments[[#This Row],[Shipdate]],"mmmm")</f>
        <v>December</v>
      </c>
      <c r="M5436">
        <f>_xlfn.XLOOKUP(shipments[[#This Row],[PID]],products[PID],products[Cost_per_box],"NA",0)</f>
        <v>10.23</v>
      </c>
      <c r="N5436">
        <f>shipments[[#This Row],[Boxes]]*shipments[[#This Row],[Cost Per Box]]</f>
        <v>460.35</v>
      </c>
      <c r="O5436">
        <f>shipments[[#This Row],[Sales Amount]]-shipments[[#This Row],[Total Cost]]</f>
        <v>421.65</v>
      </c>
      <c r="P5436" s="9">
        <f>shipments[[#This Row],[Profit]]/shipments[[#This Row],[Sales Amount]]</f>
        <v>0.47806122448979588</v>
      </c>
    </row>
    <row r="5437" spans="1:16" x14ac:dyDescent="1">
      <c r="A5437" t="s">
        <v>5485</v>
      </c>
      <c r="B5437" t="s">
        <v>8055</v>
      </c>
      <c r="C5437" t="s">
        <v>8020</v>
      </c>
      <c r="D5437" t="s">
        <v>8037</v>
      </c>
      <c r="E5437" s="1">
        <v>45012</v>
      </c>
      <c r="F5437">
        <v>13045.5</v>
      </c>
      <c r="G5437">
        <v>687</v>
      </c>
      <c r="H5437" t="s">
        <v>39</v>
      </c>
      <c r="I5437" t="str">
        <f>_xlfn.XLOOKUP(shipments[[#This Row],[SPID]],people[SPID],people[Sales_person],"NA",0)</f>
        <v>Marney O'Breen</v>
      </c>
      <c r="J5437">
        <f>YEAR(shipments[[#This Row],[Shipdate]])</f>
        <v>2023</v>
      </c>
      <c r="K5437">
        <f>MONTH(shipments[[#This Row],[Shipdate]])</f>
        <v>3</v>
      </c>
      <c r="L5437" t="str">
        <f>TEXT(shipments[[#This Row],[Shipdate]],"mmmm")</f>
        <v>March</v>
      </c>
      <c r="M5437">
        <f>_xlfn.XLOOKUP(shipments[[#This Row],[PID]],products[PID],products[Cost_per_box],"NA",0)</f>
        <v>10.23</v>
      </c>
      <c r="N5437">
        <f>shipments[[#This Row],[Boxes]]*shipments[[#This Row],[Cost Per Box]]</f>
        <v>7028.01</v>
      </c>
      <c r="O5437">
        <f>shipments[[#This Row],[Sales Amount]]-shipments[[#This Row],[Total Cost]]</f>
        <v>6017.49</v>
      </c>
      <c r="P5437" s="9">
        <f>shipments[[#This Row],[Profit]]/shipments[[#This Row],[Sales Amount]]</f>
        <v>0.46126940324249738</v>
      </c>
    </row>
    <row r="5438" spans="1:16" x14ac:dyDescent="1">
      <c r="A5438" t="s">
        <v>5486</v>
      </c>
      <c r="B5438" t="s">
        <v>8055</v>
      </c>
      <c r="C5438" t="s">
        <v>8021</v>
      </c>
      <c r="D5438" t="s">
        <v>8036</v>
      </c>
      <c r="E5438" s="1">
        <v>44978</v>
      </c>
      <c r="F5438">
        <v>5715</v>
      </c>
      <c r="G5438">
        <v>409</v>
      </c>
      <c r="H5438" t="s">
        <v>6</v>
      </c>
      <c r="I5438" t="str">
        <f>_xlfn.XLOOKUP(shipments[[#This Row],[SPID]],people[SPID],people[Sales_person],"NA",0)</f>
        <v>Marney O'Breen</v>
      </c>
      <c r="J5438">
        <f>YEAR(shipments[[#This Row],[Shipdate]])</f>
        <v>2023</v>
      </c>
      <c r="K5438">
        <f>MONTH(shipments[[#This Row],[Shipdate]])</f>
        <v>2</v>
      </c>
      <c r="L5438" t="str">
        <f>TEXT(shipments[[#This Row],[Shipdate]],"mmmm")</f>
        <v>February</v>
      </c>
      <c r="M5438">
        <f>_xlfn.XLOOKUP(shipments[[#This Row],[PID]],products[PID],products[Cost_per_box],"NA",0)</f>
        <v>4.74</v>
      </c>
      <c r="N5438">
        <f>shipments[[#This Row],[Boxes]]*shipments[[#This Row],[Cost Per Box]]</f>
        <v>1938.66</v>
      </c>
      <c r="O5438">
        <f>shipments[[#This Row],[Sales Amount]]-shipments[[#This Row],[Total Cost]]</f>
        <v>3776.34</v>
      </c>
      <c r="P5438" s="9">
        <f>shipments[[#This Row],[Profit]]/shipments[[#This Row],[Sales Amount]]</f>
        <v>0.66077690288713908</v>
      </c>
    </row>
    <row r="5439" spans="1:16" x14ac:dyDescent="1">
      <c r="A5439" t="s">
        <v>5487</v>
      </c>
      <c r="B5439" t="s">
        <v>8055</v>
      </c>
      <c r="C5439" t="s">
        <v>8021</v>
      </c>
      <c r="D5439" t="s">
        <v>8032</v>
      </c>
      <c r="E5439" s="1">
        <v>45244</v>
      </c>
      <c r="F5439">
        <v>8979.75</v>
      </c>
      <c r="G5439">
        <v>642</v>
      </c>
      <c r="H5439" t="s">
        <v>6</v>
      </c>
      <c r="I5439" t="str">
        <f>_xlfn.XLOOKUP(shipments[[#This Row],[SPID]],people[SPID],people[Sales_person],"NA",0)</f>
        <v>Marney O'Breen</v>
      </c>
      <c r="J5439">
        <f>YEAR(shipments[[#This Row],[Shipdate]])</f>
        <v>2023</v>
      </c>
      <c r="K5439">
        <f>MONTH(shipments[[#This Row],[Shipdate]])</f>
        <v>11</v>
      </c>
      <c r="L5439" t="str">
        <f>TEXT(shipments[[#This Row],[Shipdate]],"mmmm")</f>
        <v>November</v>
      </c>
      <c r="M5439">
        <f>_xlfn.XLOOKUP(shipments[[#This Row],[PID]],products[PID],products[Cost_per_box],"NA",0)</f>
        <v>4.74</v>
      </c>
      <c r="N5439">
        <f>shipments[[#This Row],[Boxes]]*shipments[[#This Row],[Cost Per Box]]</f>
        <v>3043.08</v>
      </c>
      <c r="O5439">
        <f>shipments[[#This Row],[Sales Amount]]-shipments[[#This Row],[Total Cost]]</f>
        <v>5936.67</v>
      </c>
      <c r="P5439" s="9">
        <f>shipments[[#This Row],[Profit]]/shipments[[#This Row],[Sales Amount]]</f>
        <v>0.66111751440741673</v>
      </c>
    </row>
    <row r="5440" spans="1:16" x14ac:dyDescent="1">
      <c r="A5440" t="s">
        <v>5488</v>
      </c>
      <c r="B5440" t="s">
        <v>8055</v>
      </c>
      <c r="C5440" t="s">
        <v>8022</v>
      </c>
      <c r="D5440" t="s">
        <v>8037</v>
      </c>
      <c r="E5440" s="1">
        <v>45313</v>
      </c>
      <c r="F5440">
        <v>2207.25</v>
      </c>
      <c r="G5440">
        <v>276</v>
      </c>
      <c r="H5440" t="s">
        <v>6</v>
      </c>
      <c r="I5440" t="str">
        <f>_xlfn.XLOOKUP(shipments[[#This Row],[SPID]],people[SPID],people[Sales_person],"NA",0)</f>
        <v>Marney O'Breen</v>
      </c>
      <c r="J5440">
        <f>YEAR(shipments[[#This Row],[Shipdate]])</f>
        <v>2024</v>
      </c>
      <c r="K5440">
        <f>MONTH(shipments[[#This Row],[Shipdate]])</f>
        <v>1</v>
      </c>
      <c r="L5440" t="str">
        <f>TEXT(shipments[[#This Row],[Shipdate]],"mmmm")</f>
        <v>January</v>
      </c>
      <c r="M5440">
        <f>_xlfn.XLOOKUP(shipments[[#This Row],[PID]],products[PID],products[Cost_per_box],"NA",0)</f>
        <v>10.51</v>
      </c>
      <c r="N5440">
        <f>shipments[[#This Row],[Boxes]]*shipments[[#This Row],[Cost Per Box]]</f>
        <v>2900.7599999999998</v>
      </c>
      <c r="O5440">
        <f>shipments[[#This Row],[Sales Amount]]-shipments[[#This Row],[Total Cost]]</f>
        <v>-693.50999999999976</v>
      </c>
      <c r="P5440" s="9">
        <f>shipments[[#This Row],[Profit]]/shipments[[#This Row],[Sales Amount]]</f>
        <v>-0.31419639823309536</v>
      </c>
    </row>
    <row r="5441" spans="1:16" x14ac:dyDescent="1">
      <c r="A5441" t="s">
        <v>5489</v>
      </c>
      <c r="B5441" t="s">
        <v>8055</v>
      </c>
      <c r="C5441" t="s">
        <v>8022</v>
      </c>
      <c r="D5441" t="s">
        <v>8036</v>
      </c>
      <c r="E5441" s="1">
        <v>45247</v>
      </c>
      <c r="F5441">
        <v>10329.75</v>
      </c>
      <c r="G5441">
        <v>1476</v>
      </c>
      <c r="H5441" t="s">
        <v>6</v>
      </c>
      <c r="I5441" t="str">
        <f>_xlfn.XLOOKUP(shipments[[#This Row],[SPID]],people[SPID],people[Sales_person],"NA",0)</f>
        <v>Marney O'Breen</v>
      </c>
      <c r="J5441">
        <f>YEAR(shipments[[#This Row],[Shipdate]])</f>
        <v>2023</v>
      </c>
      <c r="K5441">
        <f>MONTH(shipments[[#This Row],[Shipdate]])</f>
        <v>11</v>
      </c>
      <c r="L5441" t="str">
        <f>TEXT(shipments[[#This Row],[Shipdate]],"mmmm")</f>
        <v>November</v>
      </c>
      <c r="M5441">
        <f>_xlfn.XLOOKUP(shipments[[#This Row],[PID]],products[PID],products[Cost_per_box],"NA",0)</f>
        <v>10.51</v>
      </c>
      <c r="N5441">
        <f>shipments[[#This Row],[Boxes]]*shipments[[#This Row],[Cost Per Box]]</f>
        <v>15512.76</v>
      </c>
      <c r="O5441">
        <f>shipments[[#This Row],[Sales Amount]]-shipments[[#This Row],[Total Cost]]</f>
        <v>-5183.01</v>
      </c>
      <c r="P5441" s="9">
        <f>shipments[[#This Row],[Profit]]/shipments[[#This Row],[Sales Amount]]</f>
        <v>-0.50175560879982573</v>
      </c>
    </row>
    <row r="5442" spans="1:16" x14ac:dyDescent="1">
      <c r="A5442" t="s">
        <v>5490</v>
      </c>
      <c r="B5442" t="s">
        <v>8055</v>
      </c>
      <c r="C5442" t="s">
        <v>8022</v>
      </c>
      <c r="D5442" t="s">
        <v>8033</v>
      </c>
      <c r="E5442" s="1">
        <v>45275</v>
      </c>
      <c r="F5442">
        <v>5931</v>
      </c>
      <c r="G5442">
        <v>659</v>
      </c>
      <c r="H5442" t="s">
        <v>6</v>
      </c>
      <c r="I5442" t="str">
        <f>_xlfn.XLOOKUP(shipments[[#This Row],[SPID]],people[SPID],people[Sales_person],"NA",0)</f>
        <v>Marney O'Breen</v>
      </c>
      <c r="J5442">
        <f>YEAR(shipments[[#This Row],[Shipdate]])</f>
        <v>2023</v>
      </c>
      <c r="K5442">
        <f>MONTH(shipments[[#This Row],[Shipdate]])</f>
        <v>12</v>
      </c>
      <c r="L5442" t="str">
        <f>TEXT(shipments[[#This Row],[Shipdate]],"mmmm")</f>
        <v>December</v>
      </c>
      <c r="M5442">
        <f>_xlfn.XLOOKUP(shipments[[#This Row],[PID]],products[PID],products[Cost_per_box],"NA",0)</f>
        <v>10.51</v>
      </c>
      <c r="N5442">
        <f>shipments[[#This Row],[Boxes]]*shipments[[#This Row],[Cost Per Box]]</f>
        <v>6926.09</v>
      </c>
      <c r="O5442">
        <f>shipments[[#This Row],[Sales Amount]]-shipments[[#This Row],[Total Cost]]</f>
        <v>-995.09000000000015</v>
      </c>
      <c r="P5442" s="9">
        <f>shipments[[#This Row],[Profit]]/shipments[[#This Row],[Sales Amount]]</f>
        <v>-0.1677777777777778</v>
      </c>
    </row>
    <row r="5443" spans="1:16" x14ac:dyDescent="1">
      <c r="A5443" t="s">
        <v>5491</v>
      </c>
      <c r="B5443" t="s">
        <v>8055</v>
      </c>
      <c r="C5443" t="s">
        <v>8022</v>
      </c>
      <c r="D5443" t="s">
        <v>8037</v>
      </c>
      <c r="E5443" s="1">
        <v>45532</v>
      </c>
      <c r="F5443">
        <v>861.75</v>
      </c>
      <c r="G5443">
        <v>144</v>
      </c>
      <c r="H5443" t="s">
        <v>17</v>
      </c>
      <c r="I5443" t="str">
        <f>_xlfn.XLOOKUP(shipments[[#This Row],[SPID]],people[SPID],people[Sales_person],"NA",0)</f>
        <v>Marney O'Breen</v>
      </c>
      <c r="J5443">
        <f>YEAR(shipments[[#This Row],[Shipdate]])</f>
        <v>2024</v>
      </c>
      <c r="K5443">
        <f>MONTH(shipments[[#This Row],[Shipdate]])</f>
        <v>8</v>
      </c>
      <c r="L5443" t="str">
        <f>TEXT(shipments[[#This Row],[Shipdate]],"mmmm")</f>
        <v>August</v>
      </c>
      <c r="M5443">
        <f>_xlfn.XLOOKUP(shipments[[#This Row],[PID]],products[PID],products[Cost_per_box],"NA",0)</f>
        <v>10.51</v>
      </c>
      <c r="N5443">
        <f>shipments[[#This Row],[Boxes]]*shipments[[#This Row],[Cost Per Box]]</f>
        <v>1513.44</v>
      </c>
      <c r="O5443">
        <f>shipments[[#This Row],[Sales Amount]]-shipments[[#This Row],[Total Cost]]</f>
        <v>-651.69000000000005</v>
      </c>
      <c r="P5443" s="9">
        <f>shipments[[#This Row],[Profit]]/shipments[[#This Row],[Sales Amount]]</f>
        <v>-0.7562402088772846</v>
      </c>
    </row>
    <row r="5444" spans="1:16" x14ac:dyDescent="1">
      <c r="A5444" t="s">
        <v>5492</v>
      </c>
      <c r="B5444" t="s">
        <v>8055</v>
      </c>
      <c r="C5444" t="s">
        <v>8022</v>
      </c>
      <c r="D5444" t="s">
        <v>8032</v>
      </c>
      <c r="E5444" s="1">
        <v>44937</v>
      </c>
      <c r="F5444">
        <v>5139</v>
      </c>
      <c r="G5444">
        <v>735</v>
      </c>
      <c r="H5444" t="s">
        <v>6</v>
      </c>
      <c r="I5444" t="str">
        <f>_xlfn.XLOOKUP(shipments[[#This Row],[SPID]],people[SPID],people[Sales_person],"NA",0)</f>
        <v>Marney O'Breen</v>
      </c>
      <c r="J5444">
        <f>YEAR(shipments[[#This Row],[Shipdate]])</f>
        <v>2023</v>
      </c>
      <c r="K5444">
        <f>MONTH(shipments[[#This Row],[Shipdate]])</f>
        <v>1</v>
      </c>
      <c r="L5444" t="str">
        <f>TEXT(shipments[[#This Row],[Shipdate]],"mmmm")</f>
        <v>January</v>
      </c>
      <c r="M5444">
        <f>_xlfn.XLOOKUP(shipments[[#This Row],[PID]],products[PID],products[Cost_per_box],"NA",0)</f>
        <v>10.51</v>
      </c>
      <c r="N5444">
        <f>shipments[[#This Row],[Boxes]]*shipments[[#This Row],[Cost Per Box]]</f>
        <v>7724.8499999999995</v>
      </c>
      <c r="O5444">
        <f>shipments[[#This Row],[Sales Amount]]-shipments[[#This Row],[Total Cost]]</f>
        <v>-2585.8499999999995</v>
      </c>
      <c r="P5444" s="9">
        <f>shipments[[#This Row],[Profit]]/shipments[[#This Row],[Sales Amount]]</f>
        <v>-0.50318155283129007</v>
      </c>
    </row>
    <row r="5445" spans="1:16" x14ac:dyDescent="1">
      <c r="A5445" t="s">
        <v>5493</v>
      </c>
      <c r="B5445" t="s">
        <v>8055</v>
      </c>
      <c r="C5445" t="s">
        <v>8022</v>
      </c>
      <c r="D5445" t="s">
        <v>8036</v>
      </c>
      <c r="E5445" s="1">
        <v>45128</v>
      </c>
      <c r="F5445">
        <v>10131.75</v>
      </c>
      <c r="G5445">
        <v>1014</v>
      </c>
      <c r="H5445" t="s">
        <v>39</v>
      </c>
      <c r="I5445" t="str">
        <f>_xlfn.XLOOKUP(shipments[[#This Row],[SPID]],people[SPID],people[Sales_person],"NA",0)</f>
        <v>Marney O'Breen</v>
      </c>
      <c r="J5445">
        <f>YEAR(shipments[[#This Row],[Shipdate]])</f>
        <v>2023</v>
      </c>
      <c r="K5445">
        <f>MONTH(shipments[[#This Row],[Shipdate]])</f>
        <v>7</v>
      </c>
      <c r="L5445" t="str">
        <f>TEXT(shipments[[#This Row],[Shipdate]],"mmmm")</f>
        <v>July</v>
      </c>
      <c r="M5445">
        <f>_xlfn.XLOOKUP(shipments[[#This Row],[PID]],products[PID],products[Cost_per_box],"NA",0)</f>
        <v>10.51</v>
      </c>
      <c r="N5445">
        <f>shipments[[#This Row],[Boxes]]*shipments[[#This Row],[Cost Per Box]]</f>
        <v>10657.14</v>
      </c>
      <c r="O5445">
        <f>shipments[[#This Row],[Sales Amount]]-shipments[[#This Row],[Total Cost]]</f>
        <v>-525.38999999999942</v>
      </c>
      <c r="P5445" s="9">
        <f>shipments[[#This Row],[Profit]]/shipments[[#This Row],[Sales Amount]]</f>
        <v>-5.1855799837145548E-2</v>
      </c>
    </row>
    <row r="5446" spans="1:16" x14ac:dyDescent="1">
      <c r="A5446" t="s">
        <v>5494</v>
      </c>
      <c r="B5446" t="s">
        <v>8055</v>
      </c>
      <c r="C5446" t="s">
        <v>8023</v>
      </c>
      <c r="D5446" t="s">
        <v>8037</v>
      </c>
      <c r="E5446" s="1">
        <v>44938</v>
      </c>
      <c r="F5446">
        <v>2967.75</v>
      </c>
      <c r="G5446">
        <v>186</v>
      </c>
      <c r="H5446" t="s">
        <v>6</v>
      </c>
      <c r="I5446" t="str">
        <f>_xlfn.XLOOKUP(shipments[[#This Row],[SPID]],people[SPID],people[Sales_person],"NA",0)</f>
        <v>Marney O'Breen</v>
      </c>
      <c r="J5446">
        <f>YEAR(shipments[[#This Row],[Shipdate]])</f>
        <v>2023</v>
      </c>
      <c r="K5446">
        <f>MONTH(shipments[[#This Row],[Shipdate]])</f>
        <v>1</v>
      </c>
      <c r="L5446" t="str">
        <f>TEXT(shipments[[#This Row],[Shipdate]],"mmmm")</f>
        <v>January</v>
      </c>
      <c r="M5446">
        <f>_xlfn.XLOOKUP(shipments[[#This Row],[PID]],products[PID],products[Cost_per_box],"NA",0)</f>
        <v>6.43</v>
      </c>
      <c r="N5446">
        <f>shipments[[#This Row],[Boxes]]*shipments[[#This Row],[Cost Per Box]]</f>
        <v>1195.98</v>
      </c>
      <c r="O5446">
        <f>shipments[[#This Row],[Sales Amount]]-shipments[[#This Row],[Total Cost]]</f>
        <v>1771.77</v>
      </c>
      <c r="P5446" s="9">
        <f>shipments[[#This Row],[Profit]]/shipments[[#This Row],[Sales Amount]]</f>
        <v>0.59700783421784176</v>
      </c>
    </row>
    <row r="5447" spans="1:16" x14ac:dyDescent="1">
      <c r="A5447" t="s">
        <v>5495</v>
      </c>
      <c r="B5447" t="s">
        <v>8055</v>
      </c>
      <c r="C5447" t="s">
        <v>8024</v>
      </c>
      <c r="D5447" t="s">
        <v>8034</v>
      </c>
      <c r="E5447" s="1">
        <v>45338</v>
      </c>
      <c r="F5447">
        <v>2715.75</v>
      </c>
      <c r="G5447">
        <v>160</v>
      </c>
      <c r="H5447" t="s">
        <v>6</v>
      </c>
      <c r="I5447" t="str">
        <f>_xlfn.XLOOKUP(shipments[[#This Row],[SPID]],people[SPID],people[Sales_person],"NA",0)</f>
        <v>Marney O'Breen</v>
      </c>
      <c r="J5447">
        <f>YEAR(shipments[[#This Row],[Shipdate]])</f>
        <v>2024</v>
      </c>
      <c r="K5447">
        <f>MONTH(shipments[[#This Row],[Shipdate]])</f>
        <v>2</v>
      </c>
      <c r="L5447" t="str">
        <f>TEXT(shipments[[#This Row],[Shipdate]],"mmmm")</f>
        <v>February</v>
      </c>
      <c r="M5447">
        <f>_xlfn.XLOOKUP(shipments[[#This Row],[PID]],products[PID],products[Cost_per_box],"NA",0)</f>
        <v>12.41</v>
      </c>
      <c r="N5447">
        <f>shipments[[#This Row],[Boxes]]*shipments[[#This Row],[Cost Per Box]]</f>
        <v>1985.6</v>
      </c>
      <c r="O5447">
        <f>shipments[[#This Row],[Sales Amount]]-shipments[[#This Row],[Total Cost]]</f>
        <v>730.15000000000009</v>
      </c>
      <c r="P5447" s="9">
        <f>shipments[[#This Row],[Profit]]/shipments[[#This Row],[Sales Amount]]</f>
        <v>0.26885758998435061</v>
      </c>
    </row>
    <row r="5448" spans="1:16" x14ac:dyDescent="1">
      <c r="A5448" t="s">
        <v>5496</v>
      </c>
      <c r="B5448" t="s">
        <v>8055</v>
      </c>
      <c r="C5448" t="s">
        <v>8025</v>
      </c>
      <c r="D5448" t="s">
        <v>8036</v>
      </c>
      <c r="E5448" s="1">
        <v>44942</v>
      </c>
      <c r="F5448">
        <v>5123.25</v>
      </c>
      <c r="G5448">
        <v>302</v>
      </c>
      <c r="H5448" t="s">
        <v>6</v>
      </c>
      <c r="I5448" t="str">
        <f>_xlfn.XLOOKUP(shipments[[#This Row],[SPID]],people[SPID],people[Sales_person],"NA",0)</f>
        <v>Marney O'Breen</v>
      </c>
      <c r="J5448">
        <f>YEAR(shipments[[#This Row],[Shipdate]])</f>
        <v>2023</v>
      </c>
      <c r="K5448">
        <f>MONTH(shipments[[#This Row],[Shipdate]])</f>
        <v>1</v>
      </c>
      <c r="L5448" t="str">
        <f>TEXT(shipments[[#This Row],[Shipdate]],"mmmm")</f>
        <v>January</v>
      </c>
      <c r="M5448">
        <f>_xlfn.XLOOKUP(shipments[[#This Row],[PID]],products[PID],products[Cost_per_box],"NA",0)</f>
        <v>9.57</v>
      </c>
      <c r="N5448">
        <f>shipments[[#This Row],[Boxes]]*shipments[[#This Row],[Cost Per Box]]</f>
        <v>2890.14</v>
      </c>
      <c r="O5448">
        <f>shipments[[#This Row],[Sales Amount]]-shipments[[#This Row],[Total Cost]]</f>
        <v>2233.11</v>
      </c>
      <c r="P5448" s="9">
        <f>shipments[[#This Row],[Profit]]/shipments[[#This Row],[Sales Amount]]</f>
        <v>0.43587761674718201</v>
      </c>
    </row>
    <row r="5449" spans="1:16" x14ac:dyDescent="1">
      <c r="A5449" t="s">
        <v>5497</v>
      </c>
      <c r="B5449" t="s">
        <v>8055</v>
      </c>
      <c r="C5449" t="s">
        <v>8025</v>
      </c>
      <c r="D5449" t="s">
        <v>8035</v>
      </c>
      <c r="E5449" s="1">
        <v>45371</v>
      </c>
      <c r="F5449">
        <v>11589.75</v>
      </c>
      <c r="G5449">
        <v>682</v>
      </c>
      <c r="H5449" t="s">
        <v>6</v>
      </c>
      <c r="I5449" t="str">
        <f>_xlfn.XLOOKUP(shipments[[#This Row],[SPID]],people[SPID],people[Sales_person],"NA",0)</f>
        <v>Marney O'Breen</v>
      </c>
      <c r="J5449">
        <f>YEAR(shipments[[#This Row],[Shipdate]])</f>
        <v>2024</v>
      </c>
      <c r="K5449">
        <f>MONTH(shipments[[#This Row],[Shipdate]])</f>
        <v>3</v>
      </c>
      <c r="L5449" t="str">
        <f>TEXT(shipments[[#This Row],[Shipdate]],"mmmm")</f>
        <v>March</v>
      </c>
      <c r="M5449">
        <f>_xlfn.XLOOKUP(shipments[[#This Row],[PID]],products[PID],products[Cost_per_box],"NA",0)</f>
        <v>9.57</v>
      </c>
      <c r="N5449">
        <f>shipments[[#This Row],[Boxes]]*shipments[[#This Row],[Cost Per Box]]</f>
        <v>6526.74</v>
      </c>
      <c r="O5449">
        <f>shipments[[#This Row],[Sales Amount]]-shipments[[#This Row],[Total Cost]]</f>
        <v>5063.01</v>
      </c>
      <c r="P5449" s="9">
        <f>shipments[[#This Row],[Profit]]/shipments[[#This Row],[Sales Amount]]</f>
        <v>0.43685239112146512</v>
      </c>
    </row>
    <row r="5450" spans="1:16" x14ac:dyDescent="1">
      <c r="A5450" t="s">
        <v>5498</v>
      </c>
      <c r="B5450" t="s">
        <v>8055</v>
      </c>
      <c r="C5450" t="s">
        <v>8026</v>
      </c>
      <c r="D5450" t="s">
        <v>8037</v>
      </c>
      <c r="E5450" s="1">
        <v>45464</v>
      </c>
      <c r="F5450">
        <v>6790.5</v>
      </c>
      <c r="G5450">
        <v>849</v>
      </c>
      <c r="H5450" t="s">
        <v>6</v>
      </c>
      <c r="I5450" t="str">
        <f>_xlfn.XLOOKUP(shipments[[#This Row],[SPID]],people[SPID],people[Sales_person],"NA",0)</f>
        <v>Marney O'Breen</v>
      </c>
      <c r="J5450">
        <f>YEAR(shipments[[#This Row],[Shipdate]])</f>
        <v>2024</v>
      </c>
      <c r="K5450">
        <f>MONTH(shipments[[#This Row],[Shipdate]])</f>
        <v>6</v>
      </c>
      <c r="L5450" t="str">
        <f>TEXT(shipments[[#This Row],[Shipdate]],"mmmm")</f>
        <v>June</v>
      </c>
      <c r="M5450">
        <f>_xlfn.XLOOKUP(shipments[[#This Row],[PID]],products[PID],products[Cost_per_box],"NA",0)</f>
        <v>8.43</v>
      </c>
      <c r="N5450">
        <f>shipments[[#This Row],[Boxes]]*shipments[[#This Row],[Cost Per Box]]</f>
        <v>7157.07</v>
      </c>
      <c r="O5450">
        <f>shipments[[#This Row],[Sales Amount]]-shipments[[#This Row],[Total Cost]]</f>
        <v>-366.56999999999971</v>
      </c>
      <c r="P5450" s="9">
        <f>shipments[[#This Row],[Profit]]/shipments[[#This Row],[Sales Amount]]</f>
        <v>-5.3982770046388295E-2</v>
      </c>
    </row>
    <row r="5451" spans="1:16" x14ac:dyDescent="1">
      <c r="A5451" t="s">
        <v>5499</v>
      </c>
      <c r="B5451" t="s">
        <v>8055</v>
      </c>
      <c r="C5451" t="s">
        <v>8026</v>
      </c>
      <c r="D5451" t="s">
        <v>8033</v>
      </c>
      <c r="E5451" s="1">
        <v>45391</v>
      </c>
      <c r="F5451">
        <v>10707.75</v>
      </c>
      <c r="G5451">
        <v>1190</v>
      </c>
      <c r="H5451" t="s">
        <v>6</v>
      </c>
      <c r="I5451" t="str">
        <f>_xlfn.XLOOKUP(shipments[[#This Row],[SPID]],people[SPID],people[Sales_person],"NA",0)</f>
        <v>Marney O'Breen</v>
      </c>
      <c r="J5451">
        <f>YEAR(shipments[[#This Row],[Shipdate]])</f>
        <v>2024</v>
      </c>
      <c r="K5451">
        <f>MONTH(shipments[[#This Row],[Shipdate]])</f>
        <v>4</v>
      </c>
      <c r="L5451" t="str">
        <f>TEXT(shipments[[#This Row],[Shipdate]],"mmmm")</f>
        <v>April</v>
      </c>
      <c r="M5451">
        <f>_xlfn.XLOOKUP(shipments[[#This Row],[PID]],products[PID],products[Cost_per_box],"NA",0)</f>
        <v>8.43</v>
      </c>
      <c r="N5451">
        <f>shipments[[#This Row],[Boxes]]*shipments[[#This Row],[Cost Per Box]]</f>
        <v>10031.699999999999</v>
      </c>
      <c r="O5451">
        <f>shipments[[#This Row],[Sales Amount]]-shipments[[#This Row],[Total Cost]]</f>
        <v>676.05000000000109</v>
      </c>
      <c r="P5451" s="9">
        <f>shipments[[#This Row],[Profit]]/shipments[[#This Row],[Sales Amount]]</f>
        <v>6.3136513273096689E-2</v>
      </c>
    </row>
    <row r="5452" spans="1:16" x14ac:dyDescent="1">
      <c r="A5452" t="s">
        <v>5500</v>
      </c>
      <c r="B5452" t="s">
        <v>8055</v>
      </c>
      <c r="C5452" t="s">
        <v>8026</v>
      </c>
      <c r="D5452" t="s">
        <v>8035</v>
      </c>
      <c r="E5452" s="1">
        <v>45323</v>
      </c>
      <c r="F5452">
        <v>8631</v>
      </c>
      <c r="G5452">
        <v>1233</v>
      </c>
      <c r="H5452" t="s">
        <v>6</v>
      </c>
      <c r="I5452" t="str">
        <f>_xlfn.XLOOKUP(shipments[[#This Row],[SPID]],people[SPID],people[Sales_person],"NA",0)</f>
        <v>Marney O'Breen</v>
      </c>
      <c r="J5452">
        <f>YEAR(shipments[[#This Row],[Shipdate]])</f>
        <v>2024</v>
      </c>
      <c r="K5452">
        <f>MONTH(shipments[[#This Row],[Shipdate]])</f>
        <v>2</v>
      </c>
      <c r="L5452" t="str">
        <f>TEXT(shipments[[#This Row],[Shipdate]],"mmmm")</f>
        <v>February</v>
      </c>
      <c r="M5452">
        <f>_xlfn.XLOOKUP(shipments[[#This Row],[PID]],products[PID],products[Cost_per_box],"NA",0)</f>
        <v>8.43</v>
      </c>
      <c r="N5452">
        <f>shipments[[#This Row],[Boxes]]*shipments[[#This Row],[Cost Per Box]]</f>
        <v>10394.19</v>
      </c>
      <c r="O5452">
        <f>shipments[[#This Row],[Sales Amount]]-shipments[[#This Row],[Total Cost]]</f>
        <v>-1763.1900000000005</v>
      </c>
      <c r="P5452" s="9">
        <f>shipments[[#This Row],[Profit]]/shipments[[#This Row],[Sales Amount]]</f>
        <v>-0.20428571428571435</v>
      </c>
    </row>
    <row r="5453" spans="1:16" x14ac:dyDescent="1">
      <c r="A5453" t="s">
        <v>5501</v>
      </c>
      <c r="B5453" t="s">
        <v>8055</v>
      </c>
      <c r="C5453" t="s">
        <v>8026</v>
      </c>
      <c r="D5453" t="s">
        <v>8036</v>
      </c>
      <c r="E5453" s="1">
        <v>45086</v>
      </c>
      <c r="F5453">
        <v>1505.25</v>
      </c>
      <c r="G5453">
        <v>189</v>
      </c>
      <c r="H5453" t="s">
        <v>6</v>
      </c>
      <c r="I5453" t="str">
        <f>_xlfn.XLOOKUP(shipments[[#This Row],[SPID]],people[SPID],people[Sales_person],"NA",0)</f>
        <v>Marney O'Breen</v>
      </c>
      <c r="J5453">
        <f>YEAR(shipments[[#This Row],[Shipdate]])</f>
        <v>2023</v>
      </c>
      <c r="K5453">
        <f>MONTH(shipments[[#This Row],[Shipdate]])</f>
        <v>6</v>
      </c>
      <c r="L5453" t="str">
        <f>TEXT(shipments[[#This Row],[Shipdate]],"mmmm")</f>
        <v>June</v>
      </c>
      <c r="M5453">
        <f>_xlfn.XLOOKUP(shipments[[#This Row],[PID]],products[PID],products[Cost_per_box],"NA",0)</f>
        <v>8.43</v>
      </c>
      <c r="N5453">
        <f>shipments[[#This Row],[Boxes]]*shipments[[#This Row],[Cost Per Box]]</f>
        <v>1593.27</v>
      </c>
      <c r="O5453">
        <f>shipments[[#This Row],[Sales Amount]]-shipments[[#This Row],[Total Cost]]</f>
        <v>-88.019999999999982</v>
      </c>
      <c r="P5453" s="9">
        <f>shipments[[#This Row],[Profit]]/shipments[[#This Row],[Sales Amount]]</f>
        <v>-5.8475336322869942E-2</v>
      </c>
    </row>
    <row r="5454" spans="1:16" x14ac:dyDescent="1">
      <c r="A5454" t="s">
        <v>5502</v>
      </c>
      <c r="B5454" t="s">
        <v>8055</v>
      </c>
      <c r="C5454" t="s">
        <v>8027</v>
      </c>
      <c r="D5454" t="s">
        <v>8033</v>
      </c>
      <c r="E5454" s="1">
        <v>45019</v>
      </c>
      <c r="F5454">
        <v>10849.5</v>
      </c>
      <c r="G5454">
        <v>1357</v>
      </c>
      <c r="H5454" t="s">
        <v>6</v>
      </c>
      <c r="I5454" t="str">
        <f>_xlfn.XLOOKUP(shipments[[#This Row],[SPID]],people[SPID],people[Sales_person],"NA",0)</f>
        <v>Marney O'Breen</v>
      </c>
      <c r="J5454">
        <f>YEAR(shipments[[#This Row],[Shipdate]])</f>
        <v>2023</v>
      </c>
      <c r="K5454">
        <f>MONTH(shipments[[#This Row],[Shipdate]])</f>
        <v>4</v>
      </c>
      <c r="L5454" t="str">
        <f>TEXT(shipments[[#This Row],[Shipdate]],"mmmm")</f>
        <v>April</v>
      </c>
      <c r="M5454">
        <f>_xlfn.XLOOKUP(shipments[[#This Row],[PID]],products[PID],products[Cost_per_box],"NA",0)</f>
        <v>6.8</v>
      </c>
      <c r="N5454">
        <f>shipments[[#This Row],[Boxes]]*shipments[[#This Row],[Cost Per Box]]</f>
        <v>9227.6</v>
      </c>
      <c r="O5454">
        <f>shipments[[#This Row],[Sales Amount]]-shipments[[#This Row],[Total Cost]]</f>
        <v>1621.8999999999996</v>
      </c>
      <c r="P5454" s="9">
        <f>shipments[[#This Row],[Profit]]/shipments[[#This Row],[Sales Amount]]</f>
        <v>0.14949075994285449</v>
      </c>
    </row>
    <row r="5455" spans="1:16" x14ac:dyDescent="1">
      <c r="A5455" t="s">
        <v>5503</v>
      </c>
      <c r="B5455" t="s">
        <v>8055</v>
      </c>
      <c r="C5455" t="s">
        <v>8027</v>
      </c>
      <c r="D5455" t="s">
        <v>8032</v>
      </c>
      <c r="E5455" s="1">
        <v>45294</v>
      </c>
      <c r="F5455">
        <v>1701</v>
      </c>
      <c r="G5455">
        <v>155</v>
      </c>
      <c r="H5455" t="s">
        <v>6</v>
      </c>
      <c r="I5455" t="str">
        <f>_xlfn.XLOOKUP(shipments[[#This Row],[SPID]],people[SPID],people[Sales_person],"NA",0)</f>
        <v>Marney O'Breen</v>
      </c>
      <c r="J5455">
        <f>YEAR(shipments[[#This Row],[Shipdate]])</f>
        <v>2024</v>
      </c>
      <c r="K5455">
        <f>MONTH(shipments[[#This Row],[Shipdate]])</f>
        <v>1</v>
      </c>
      <c r="L5455" t="str">
        <f>TEXT(shipments[[#This Row],[Shipdate]],"mmmm")</f>
        <v>January</v>
      </c>
      <c r="M5455">
        <f>_xlfn.XLOOKUP(shipments[[#This Row],[PID]],products[PID],products[Cost_per_box],"NA",0)</f>
        <v>6.8</v>
      </c>
      <c r="N5455">
        <f>shipments[[#This Row],[Boxes]]*shipments[[#This Row],[Cost Per Box]]</f>
        <v>1054</v>
      </c>
      <c r="O5455">
        <f>shipments[[#This Row],[Sales Amount]]-shipments[[#This Row],[Total Cost]]</f>
        <v>647</v>
      </c>
      <c r="P5455" s="9">
        <f>shipments[[#This Row],[Profit]]/shipments[[#This Row],[Sales Amount]]</f>
        <v>0.38036449147560258</v>
      </c>
    </row>
    <row r="5456" spans="1:16" x14ac:dyDescent="1">
      <c r="A5456" t="s">
        <v>5504</v>
      </c>
      <c r="B5456" t="s">
        <v>8055</v>
      </c>
      <c r="C5456" t="s">
        <v>8028</v>
      </c>
      <c r="D5456" t="s">
        <v>8032</v>
      </c>
      <c r="E5456" s="1">
        <v>45293</v>
      </c>
      <c r="F5456">
        <v>7578</v>
      </c>
      <c r="G5456">
        <v>281</v>
      </c>
      <c r="H5456" t="s">
        <v>6</v>
      </c>
      <c r="I5456" t="str">
        <f>_xlfn.XLOOKUP(shipments[[#This Row],[SPID]],people[SPID],people[Sales_person],"NA",0)</f>
        <v>Marney O'Breen</v>
      </c>
      <c r="J5456">
        <f>YEAR(shipments[[#This Row],[Shipdate]])</f>
        <v>2024</v>
      </c>
      <c r="K5456">
        <f>MONTH(shipments[[#This Row],[Shipdate]])</f>
        <v>1</v>
      </c>
      <c r="L5456" t="str">
        <f>TEXT(shipments[[#This Row],[Shipdate]],"mmmm")</f>
        <v>January</v>
      </c>
      <c r="M5456">
        <f>_xlfn.XLOOKUP(shipments[[#This Row],[PID]],products[PID],products[Cost_per_box],"NA",0)</f>
        <v>5.04</v>
      </c>
      <c r="N5456">
        <f>shipments[[#This Row],[Boxes]]*shipments[[#This Row],[Cost Per Box]]</f>
        <v>1416.24</v>
      </c>
      <c r="O5456">
        <f>shipments[[#This Row],[Sales Amount]]-shipments[[#This Row],[Total Cost]]</f>
        <v>6161.76</v>
      </c>
      <c r="P5456" s="9">
        <f>shipments[[#This Row],[Profit]]/shipments[[#This Row],[Sales Amount]]</f>
        <v>0.81311163895486938</v>
      </c>
    </row>
    <row r="5457" spans="1:16" x14ac:dyDescent="1">
      <c r="A5457" t="s">
        <v>5505</v>
      </c>
      <c r="B5457" t="s">
        <v>8055</v>
      </c>
      <c r="C5457" t="s">
        <v>8029</v>
      </c>
      <c r="D5457" t="s">
        <v>8033</v>
      </c>
      <c r="E5457" s="1">
        <v>45334</v>
      </c>
      <c r="F5457">
        <v>16155</v>
      </c>
      <c r="G5457">
        <v>1616</v>
      </c>
      <c r="H5457" t="s">
        <v>6</v>
      </c>
      <c r="I5457" t="str">
        <f>_xlfn.XLOOKUP(shipments[[#This Row],[SPID]],people[SPID],people[Sales_person],"NA",0)</f>
        <v>Marney O'Breen</v>
      </c>
      <c r="J5457">
        <f>YEAR(shipments[[#This Row],[Shipdate]])</f>
        <v>2024</v>
      </c>
      <c r="K5457">
        <f>MONTH(shipments[[#This Row],[Shipdate]])</f>
        <v>2</v>
      </c>
      <c r="L5457" t="str">
        <f>TEXT(shipments[[#This Row],[Shipdate]],"mmmm")</f>
        <v>February</v>
      </c>
      <c r="M5457">
        <f>_xlfn.XLOOKUP(shipments[[#This Row],[PID]],products[PID],products[Cost_per_box],"NA",0)</f>
        <v>2.76</v>
      </c>
      <c r="N5457">
        <f>shipments[[#This Row],[Boxes]]*shipments[[#This Row],[Cost Per Box]]</f>
        <v>4460.16</v>
      </c>
      <c r="O5457">
        <f>shipments[[#This Row],[Sales Amount]]-shipments[[#This Row],[Total Cost]]</f>
        <v>11694.84</v>
      </c>
      <c r="P5457" s="9">
        <f>shipments[[#This Row],[Profit]]/shipments[[#This Row],[Sales Amount]]</f>
        <v>0.72391457753017641</v>
      </c>
    </row>
    <row r="5458" spans="1:16" x14ac:dyDescent="1">
      <c r="A5458" t="s">
        <v>5506</v>
      </c>
      <c r="B5458" t="s">
        <v>8055</v>
      </c>
      <c r="C5458" t="s">
        <v>8030</v>
      </c>
      <c r="D5458" t="s">
        <v>8033</v>
      </c>
      <c r="E5458" s="1">
        <v>45190</v>
      </c>
      <c r="F5458">
        <v>423</v>
      </c>
      <c r="G5458">
        <v>61</v>
      </c>
      <c r="H5458" t="s">
        <v>6</v>
      </c>
      <c r="I5458" t="str">
        <f>_xlfn.XLOOKUP(shipments[[#This Row],[SPID]],people[SPID],people[Sales_person],"NA",0)</f>
        <v>Marney O'Breen</v>
      </c>
      <c r="J5458">
        <f>YEAR(shipments[[#This Row],[Shipdate]])</f>
        <v>2023</v>
      </c>
      <c r="K5458">
        <f>MONTH(shipments[[#This Row],[Shipdate]])</f>
        <v>9</v>
      </c>
      <c r="L5458" t="str">
        <f>TEXT(shipments[[#This Row],[Shipdate]],"mmmm")</f>
        <v>September</v>
      </c>
      <c r="M5458">
        <f>_xlfn.XLOOKUP(shipments[[#This Row],[PID]],products[PID],products[Cost_per_box],"NA",0)</f>
        <v>3.32</v>
      </c>
      <c r="N5458">
        <f>shipments[[#This Row],[Boxes]]*shipments[[#This Row],[Cost Per Box]]</f>
        <v>202.51999999999998</v>
      </c>
      <c r="O5458">
        <f>shipments[[#This Row],[Sales Amount]]-shipments[[#This Row],[Total Cost]]</f>
        <v>220.48000000000002</v>
      </c>
      <c r="P5458" s="9">
        <f>shipments[[#This Row],[Profit]]/shipments[[#This Row],[Sales Amount]]</f>
        <v>0.52122931442080378</v>
      </c>
    </row>
    <row r="5459" spans="1:16" x14ac:dyDescent="1">
      <c r="A5459" t="s">
        <v>5507</v>
      </c>
      <c r="B5459" t="s">
        <v>8055</v>
      </c>
      <c r="C5459" t="s">
        <v>8030</v>
      </c>
      <c r="D5459" t="s">
        <v>8037</v>
      </c>
      <c r="E5459" s="1">
        <v>45300</v>
      </c>
      <c r="F5459">
        <v>5042.25</v>
      </c>
      <c r="G5459">
        <v>561</v>
      </c>
      <c r="H5459" t="s">
        <v>6</v>
      </c>
      <c r="I5459" t="str">
        <f>_xlfn.XLOOKUP(shipments[[#This Row],[SPID]],people[SPID],people[Sales_person],"NA",0)</f>
        <v>Marney O'Breen</v>
      </c>
      <c r="J5459">
        <f>YEAR(shipments[[#This Row],[Shipdate]])</f>
        <v>2024</v>
      </c>
      <c r="K5459">
        <f>MONTH(shipments[[#This Row],[Shipdate]])</f>
        <v>1</v>
      </c>
      <c r="L5459" t="str">
        <f>TEXT(shipments[[#This Row],[Shipdate]],"mmmm")</f>
        <v>January</v>
      </c>
      <c r="M5459">
        <f>_xlfn.XLOOKUP(shipments[[#This Row],[PID]],products[PID],products[Cost_per_box],"NA",0)</f>
        <v>3.32</v>
      </c>
      <c r="N5459">
        <f>shipments[[#This Row],[Boxes]]*shipments[[#This Row],[Cost Per Box]]</f>
        <v>1862.52</v>
      </c>
      <c r="O5459">
        <f>shipments[[#This Row],[Sales Amount]]-shipments[[#This Row],[Total Cost]]</f>
        <v>3179.73</v>
      </c>
      <c r="P5459" s="9">
        <f>shipments[[#This Row],[Profit]]/shipments[[#This Row],[Sales Amount]]</f>
        <v>0.63061728395061734</v>
      </c>
    </row>
    <row r="5460" spans="1:16" x14ac:dyDescent="1">
      <c r="A5460" t="s">
        <v>5508</v>
      </c>
      <c r="B5460" t="s">
        <v>8055</v>
      </c>
      <c r="C5460" t="s">
        <v>8030</v>
      </c>
      <c r="D5460" t="s">
        <v>8037</v>
      </c>
      <c r="E5460" s="1">
        <v>45279</v>
      </c>
      <c r="F5460">
        <v>10586.25</v>
      </c>
      <c r="G5460">
        <v>1177</v>
      </c>
      <c r="H5460" t="s">
        <v>39</v>
      </c>
      <c r="I5460" t="str">
        <f>_xlfn.XLOOKUP(shipments[[#This Row],[SPID]],people[SPID],people[Sales_person],"NA",0)</f>
        <v>Marney O'Breen</v>
      </c>
      <c r="J5460">
        <f>YEAR(shipments[[#This Row],[Shipdate]])</f>
        <v>2023</v>
      </c>
      <c r="K5460">
        <f>MONTH(shipments[[#This Row],[Shipdate]])</f>
        <v>12</v>
      </c>
      <c r="L5460" t="str">
        <f>TEXT(shipments[[#This Row],[Shipdate]],"mmmm")</f>
        <v>December</v>
      </c>
      <c r="M5460">
        <f>_xlfn.XLOOKUP(shipments[[#This Row],[PID]],products[PID],products[Cost_per_box],"NA",0)</f>
        <v>3.32</v>
      </c>
      <c r="N5460">
        <f>shipments[[#This Row],[Boxes]]*shipments[[#This Row],[Cost Per Box]]</f>
        <v>3907.64</v>
      </c>
      <c r="O5460">
        <f>shipments[[#This Row],[Sales Amount]]-shipments[[#This Row],[Total Cost]]</f>
        <v>6678.6100000000006</v>
      </c>
      <c r="P5460" s="9">
        <f>shipments[[#This Row],[Profit]]/shipments[[#This Row],[Sales Amount]]</f>
        <v>0.63087590034242536</v>
      </c>
    </row>
    <row r="5461" spans="1:16" x14ac:dyDescent="1">
      <c r="A5461" t="s">
        <v>5509</v>
      </c>
      <c r="B5461" t="s">
        <v>8055</v>
      </c>
      <c r="C5461" t="s">
        <v>8031</v>
      </c>
      <c r="D5461" t="s">
        <v>8032</v>
      </c>
      <c r="E5461" s="1">
        <v>45489</v>
      </c>
      <c r="F5461">
        <v>3849.75</v>
      </c>
      <c r="G5461">
        <v>193</v>
      </c>
      <c r="H5461" t="s">
        <v>17</v>
      </c>
      <c r="I5461" t="str">
        <f>_xlfn.XLOOKUP(shipments[[#This Row],[SPID]],people[SPID],people[Sales_person],"NA",0)</f>
        <v>Marney O'Breen</v>
      </c>
      <c r="J5461">
        <f>YEAR(shipments[[#This Row],[Shipdate]])</f>
        <v>2024</v>
      </c>
      <c r="K5461">
        <f>MONTH(shipments[[#This Row],[Shipdate]])</f>
        <v>7</v>
      </c>
      <c r="L5461" t="str">
        <f>TEXT(shipments[[#This Row],[Shipdate]],"mmmm")</f>
        <v>July</v>
      </c>
      <c r="M5461">
        <f>_xlfn.XLOOKUP(shipments[[#This Row],[PID]],products[PID],products[Cost_per_box],"NA",0)</f>
        <v>2.65</v>
      </c>
      <c r="N5461">
        <f>shipments[[#This Row],[Boxes]]*shipments[[#This Row],[Cost Per Box]]</f>
        <v>511.45</v>
      </c>
      <c r="O5461">
        <f>shipments[[#This Row],[Sales Amount]]-shipments[[#This Row],[Total Cost]]</f>
        <v>3338.3</v>
      </c>
      <c r="P5461" s="9">
        <f>shipments[[#This Row],[Profit]]/shipments[[#This Row],[Sales Amount]]</f>
        <v>0.86714721735177613</v>
      </c>
    </row>
    <row r="5462" spans="1:16" x14ac:dyDescent="1">
      <c r="A5462" t="s">
        <v>5510</v>
      </c>
      <c r="B5462" t="s">
        <v>8055</v>
      </c>
      <c r="C5462" t="s">
        <v>8031</v>
      </c>
      <c r="D5462" t="s">
        <v>8034</v>
      </c>
      <c r="E5462" s="1">
        <v>45279</v>
      </c>
      <c r="F5462">
        <v>5805</v>
      </c>
      <c r="G5462">
        <v>277</v>
      </c>
      <c r="H5462" t="s">
        <v>6</v>
      </c>
      <c r="I5462" t="str">
        <f>_xlfn.XLOOKUP(shipments[[#This Row],[SPID]],people[SPID],people[Sales_person],"NA",0)</f>
        <v>Marney O'Breen</v>
      </c>
      <c r="J5462">
        <f>YEAR(shipments[[#This Row],[Shipdate]])</f>
        <v>2023</v>
      </c>
      <c r="K5462">
        <f>MONTH(shipments[[#This Row],[Shipdate]])</f>
        <v>12</v>
      </c>
      <c r="L5462" t="str">
        <f>TEXT(shipments[[#This Row],[Shipdate]],"mmmm")</f>
        <v>December</v>
      </c>
      <c r="M5462">
        <f>_xlfn.XLOOKUP(shipments[[#This Row],[PID]],products[PID],products[Cost_per_box],"NA",0)</f>
        <v>2.65</v>
      </c>
      <c r="N5462">
        <f>shipments[[#This Row],[Boxes]]*shipments[[#This Row],[Cost Per Box]]</f>
        <v>734.05</v>
      </c>
      <c r="O5462">
        <f>shipments[[#This Row],[Sales Amount]]-shipments[[#This Row],[Total Cost]]</f>
        <v>5070.95</v>
      </c>
      <c r="P5462" s="9">
        <f>shipments[[#This Row],[Profit]]/shipments[[#This Row],[Sales Amount]]</f>
        <v>0.87354866494401373</v>
      </c>
    </row>
    <row r="5463" spans="1:16" x14ac:dyDescent="1">
      <c r="A5463" t="s">
        <v>5511</v>
      </c>
      <c r="B5463" t="s">
        <v>8055</v>
      </c>
      <c r="C5463" t="s">
        <v>8010</v>
      </c>
      <c r="D5463" t="s">
        <v>8033</v>
      </c>
      <c r="E5463" s="1">
        <v>44967</v>
      </c>
      <c r="F5463">
        <v>10181.25</v>
      </c>
      <c r="G5463">
        <v>637</v>
      </c>
      <c r="H5463" t="s">
        <v>6</v>
      </c>
      <c r="I5463" t="str">
        <f>_xlfn.XLOOKUP(shipments[[#This Row],[SPID]],people[SPID],people[Sales_person],"NA",0)</f>
        <v>Marney O'Breen</v>
      </c>
      <c r="J5463">
        <f>YEAR(shipments[[#This Row],[Shipdate]])</f>
        <v>2023</v>
      </c>
      <c r="K5463">
        <f>MONTH(shipments[[#This Row],[Shipdate]])</f>
        <v>2</v>
      </c>
      <c r="L5463" t="str">
        <f>TEXT(shipments[[#This Row],[Shipdate]],"mmmm")</f>
        <v>February</v>
      </c>
      <c r="M5463">
        <f>_xlfn.XLOOKUP(shipments[[#This Row],[PID]],products[PID],products[Cost_per_box],"NA",0)</f>
        <v>5.26</v>
      </c>
      <c r="N5463">
        <f>shipments[[#This Row],[Boxes]]*shipments[[#This Row],[Cost Per Box]]</f>
        <v>3350.62</v>
      </c>
      <c r="O5463">
        <f>shipments[[#This Row],[Sales Amount]]-shipments[[#This Row],[Total Cost]]</f>
        <v>6830.63</v>
      </c>
      <c r="P5463" s="9">
        <f>shipments[[#This Row],[Profit]]/shipments[[#This Row],[Sales Amount]]</f>
        <v>0.67090288520564767</v>
      </c>
    </row>
    <row r="5464" spans="1:16" x14ac:dyDescent="1">
      <c r="A5464" t="s">
        <v>5512</v>
      </c>
      <c r="B5464" t="s">
        <v>8055</v>
      </c>
      <c r="C5464" t="s">
        <v>8010</v>
      </c>
      <c r="D5464" t="s">
        <v>8032</v>
      </c>
      <c r="E5464" s="1">
        <v>45110</v>
      </c>
      <c r="F5464">
        <v>321.75</v>
      </c>
      <c r="G5464">
        <v>25</v>
      </c>
      <c r="H5464" t="s">
        <v>6</v>
      </c>
      <c r="I5464" t="str">
        <f>_xlfn.XLOOKUP(shipments[[#This Row],[SPID]],people[SPID],people[Sales_person],"NA",0)</f>
        <v>Marney O'Breen</v>
      </c>
      <c r="J5464">
        <f>YEAR(shipments[[#This Row],[Shipdate]])</f>
        <v>2023</v>
      </c>
      <c r="K5464">
        <f>MONTH(shipments[[#This Row],[Shipdate]])</f>
        <v>7</v>
      </c>
      <c r="L5464" t="str">
        <f>TEXT(shipments[[#This Row],[Shipdate]],"mmmm")</f>
        <v>July</v>
      </c>
      <c r="M5464">
        <f>_xlfn.XLOOKUP(shipments[[#This Row],[PID]],products[PID],products[Cost_per_box],"NA",0)</f>
        <v>5.26</v>
      </c>
      <c r="N5464">
        <f>shipments[[#This Row],[Boxes]]*shipments[[#This Row],[Cost Per Box]]</f>
        <v>131.5</v>
      </c>
      <c r="O5464">
        <f>shipments[[#This Row],[Sales Amount]]-shipments[[#This Row],[Total Cost]]</f>
        <v>190.25</v>
      </c>
      <c r="P5464" s="9">
        <f>shipments[[#This Row],[Profit]]/shipments[[#This Row],[Sales Amount]]</f>
        <v>0.5912975912975913</v>
      </c>
    </row>
    <row r="5465" spans="1:16" x14ac:dyDescent="1">
      <c r="A5465" t="s">
        <v>5513</v>
      </c>
      <c r="B5465" t="s">
        <v>8055</v>
      </c>
      <c r="C5465" t="s">
        <v>8010</v>
      </c>
      <c r="D5465" t="s">
        <v>8035</v>
      </c>
      <c r="E5465" s="1">
        <v>45357</v>
      </c>
      <c r="F5465">
        <v>4711.5</v>
      </c>
      <c r="G5465">
        <v>295</v>
      </c>
      <c r="H5465" t="s">
        <v>6</v>
      </c>
      <c r="I5465" t="str">
        <f>_xlfn.XLOOKUP(shipments[[#This Row],[SPID]],people[SPID],people[Sales_person],"NA",0)</f>
        <v>Marney O'Breen</v>
      </c>
      <c r="J5465">
        <f>YEAR(shipments[[#This Row],[Shipdate]])</f>
        <v>2024</v>
      </c>
      <c r="K5465">
        <f>MONTH(shipments[[#This Row],[Shipdate]])</f>
        <v>3</v>
      </c>
      <c r="L5465" t="str">
        <f>TEXT(shipments[[#This Row],[Shipdate]],"mmmm")</f>
        <v>March</v>
      </c>
      <c r="M5465">
        <f>_xlfn.XLOOKUP(shipments[[#This Row],[PID]],products[PID],products[Cost_per_box],"NA",0)</f>
        <v>5.26</v>
      </c>
      <c r="N5465">
        <f>shipments[[#This Row],[Boxes]]*shipments[[#This Row],[Cost Per Box]]</f>
        <v>1551.7</v>
      </c>
      <c r="O5465">
        <f>shipments[[#This Row],[Sales Amount]]-shipments[[#This Row],[Total Cost]]</f>
        <v>3159.8</v>
      </c>
      <c r="P5465" s="9">
        <f>shipments[[#This Row],[Profit]]/shipments[[#This Row],[Sales Amount]]</f>
        <v>0.67065690332165984</v>
      </c>
    </row>
    <row r="5466" spans="1:16" x14ac:dyDescent="1">
      <c r="A5466" t="s">
        <v>5514</v>
      </c>
      <c r="B5466" t="s">
        <v>8055</v>
      </c>
      <c r="C5466" t="s">
        <v>8010</v>
      </c>
      <c r="D5466" t="s">
        <v>8037</v>
      </c>
      <c r="E5466" s="1">
        <v>45114</v>
      </c>
      <c r="F5466">
        <v>1608.75</v>
      </c>
      <c r="G5466">
        <v>101</v>
      </c>
      <c r="H5466" t="s">
        <v>6</v>
      </c>
      <c r="I5466" t="str">
        <f>_xlfn.XLOOKUP(shipments[[#This Row],[SPID]],people[SPID],people[Sales_person],"NA",0)</f>
        <v>Marney O'Breen</v>
      </c>
      <c r="J5466">
        <f>YEAR(shipments[[#This Row],[Shipdate]])</f>
        <v>2023</v>
      </c>
      <c r="K5466">
        <f>MONTH(shipments[[#This Row],[Shipdate]])</f>
        <v>7</v>
      </c>
      <c r="L5466" t="str">
        <f>TEXT(shipments[[#This Row],[Shipdate]],"mmmm")</f>
        <v>July</v>
      </c>
      <c r="M5466">
        <f>_xlfn.XLOOKUP(shipments[[#This Row],[PID]],products[PID],products[Cost_per_box],"NA",0)</f>
        <v>5.26</v>
      </c>
      <c r="N5466">
        <f>shipments[[#This Row],[Boxes]]*shipments[[#This Row],[Cost Per Box]]</f>
        <v>531.26</v>
      </c>
      <c r="O5466">
        <f>shipments[[#This Row],[Sales Amount]]-shipments[[#This Row],[Total Cost]]</f>
        <v>1077.49</v>
      </c>
      <c r="P5466" s="9">
        <f>shipments[[#This Row],[Profit]]/shipments[[#This Row],[Sales Amount]]</f>
        <v>0.66976845376845373</v>
      </c>
    </row>
    <row r="5467" spans="1:16" x14ac:dyDescent="1">
      <c r="A5467" t="s">
        <v>5515</v>
      </c>
      <c r="B5467" t="s">
        <v>8055</v>
      </c>
      <c r="C5467" t="s">
        <v>8010</v>
      </c>
      <c r="D5467" t="s">
        <v>8037</v>
      </c>
      <c r="E5467" s="1">
        <v>45484</v>
      </c>
      <c r="F5467">
        <v>8748</v>
      </c>
      <c r="G5467">
        <v>547</v>
      </c>
      <c r="H5467" t="s">
        <v>17</v>
      </c>
      <c r="I5467" t="str">
        <f>_xlfn.XLOOKUP(shipments[[#This Row],[SPID]],people[SPID],people[Sales_person],"NA",0)</f>
        <v>Marney O'Breen</v>
      </c>
      <c r="J5467">
        <f>YEAR(shipments[[#This Row],[Shipdate]])</f>
        <v>2024</v>
      </c>
      <c r="K5467">
        <f>MONTH(shipments[[#This Row],[Shipdate]])</f>
        <v>7</v>
      </c>
      <c r="L5467" t="str">
        <f>TEXT(shipments[[#This Row],[Shipdate]],"mmmm")</f>
        <v>July</v>
      </c>
      <c r="M5467">
        <f>_xlfn.XLOOKUP(shipments[[#This Row],[PID]],products[PID],products[Cost_per_box],"NA",0)</f>
        <v>5.26</v>
      </c>
      <c r="N5467">
        <f>shipments[[#This Row],[Boxes]]*shipments[[#This Row],[Cost Per Box]]</f>
        <v>2877.22</v>
      </c>
      <c r="O5467">
        <f>shipments[[#This Row],[Sales Amount]]-shipments[[#This Row],[Total Cost]]</f>
        <v>5870.7800000000007</v>
      </c>
      <c r="P5467" s="9">
        <f>shipments[[#This Row],[Profit]]/shipments[[#This Row],[Sales Amount]]</f>
        <v>0.6710996799268405</v>
      </c>
    </row>
    <row r="5468" spans="1:16" x14ac:dyDescent="1">
      <c r="A5468" t="s">
        <v>5516</v>
      </c>
      <c r="B5468" t="s">
        <v>8055</v>
      </c>
      <c r="C5468" t="s">
        <v>8010</v>
      </c>
      <c r="D5468" t="s">
        <v>8037</v>
      </c>
      <c r="E5468" s="1">
        <v>45530</v>
      </c>
      <c r="F5468">
        <v>6939</v>
      </c>
      <c r="G5468">
        <v>463</v>
      </c>
      <c r="H5468" t="s">
        <v>17</v>
      </c>
      <c r="I5468" t="str">
        <f>_xlfn.XLOOKUP(shipments[[#This Row],[SPID]],people[SPID],people[Sales_person],"NA",0)</f>
        <v>Marney O'Breen</v>
      </c>
      <c r="J5468">
        <f>YEAR(shipments[[#This Row],[Shipdate]])</f>
        <v>2024</v>
      </c>
      <c r="K5468">
        <f>MONTH(shipments[[#This Row],[Shipdate]])</f>
        <v>8</v>
      </c>
      <c r="L5468" t="str">
        <f>TEXT(shipments[[#This Row],[Shipdate]],"mmmm")</f>
        <v>August</v>
      </c>
      <c r="M5468">
        <f>_xlfn.XLOOKUP(shipments[[#This Row],[PID]],products[PID],products[Cost_per_box],"NA",0)</f>
        <v>5.26</v>
      </c>
      <c r="N5468">
        <f>shipments[[#This Row],[Boxes]]*shipments[[#This Row],[Cost Per Box]]</f>
        <v>2435.38</v>
      </c>
      <c r="O5468">
        <f>shipments[[#This Row],[Sales Amount]]-shipments[[#This Row],[Total Cost]]</f>
        <v>4503.62</v>
      </c>
      <c r="P5468" s="9">
        <f>shipments[[#This Row],[Profit]]/shipments[[#This Row],[Sales Amount]]</f>
        <v>0.64903011961377721</v>
      </c>
    </row>
    <row r="5469" spans="1:16" x14ac:dyDescent="1">
      <c r="A5469" t="s">
        <v>5517</v>
      </c>
      <c r="B5469" t="s">
        <v>8055</v>
      </c>
      <c r="C5469" t="s">
        <v>8012</v>
      </c>
      <c r="D5469" t="s">
        <v>8033</v>
      </c>
      <c r="E5469" s="1">
        <v>45104</v>
      </c>
      <c r="F5469">
        <v>1215</v>
      </c>
      <c r="G5469">
        <v>102</v>
      </c>
      <c r="H5469" t="s">
        <v>6</v>
      </c>
      <c r="I5469" t="str">
        <f>_xlfn.XLOOKUP(shipments[[#This Row],[SPID]],people[SPID],people[Sales_person],"NA",0)</f>
        <v>Marney O'Breen</v>
      </c>
      <c r="J5469">
        <f>YEAR(shipments[[#This Row],[Shipdate]])</f>
        <v>2023</v>
      </c>
      <c r="K5469">
        <f>MONTH(shipments[[#This Row],[Shipdate]])</f>
        <v>6</v>
      </c>
      <c r="L5469" t="str">
        <f>TEXT(shipments[[#This Row],[Shipdate]],"mmmm")</f>
        <v>June</v>
      </c>
      <c r="M5469">
        <f>_xlfn.XLOOKUP(shipments[[#This Row],[PID]],products[PID],products[Cost_per_box],"NA",0)</f>
        <v>5.15</v>
      </c>
      <c r="N5469">
        <f>shipments[[#This Row],[Boxes]]*shipments[[#This Row],[Cost Per Box]]</f>
        <v>525.30000000000007</v>
      </c>
      <c r="O5469">
        <f>shipments[[#This Row],[Sales Amount]]-shipments[[#This Row],[Total Cost]]</f>
        <v>689.69999999999993</v>
      </c>
      <c r="P5469" s="9">
        <f>shipments[[#This Row],[Profit]]/shipments[[#This Row],[Sales Amount]]</f>
        <v>0.56765432098765423</v>
      </c>
    </row>
    <row r="5470" spans="1:16" x14ac:dyDescent="1">
      <c r="A5470" t="s">
        <v>5518</v>
      </c>
      <c r="B5470" t="s">
        <v>8055</v>
      </c>
      <c r="C5470" t="s">
        <v>8012</v>
      </c>
      <c r="D5470" t="s">
        <v>8037</v>
      </c>
      <c r="E5470" s="1">
        <v>45240</v>
      </c>
      <c r="F5470">
        <v>11542.5</v>
      </c>
      <c r="G5470">
        <v>1155</v>
      </c>
      <c r="H5470" t="s">
        <v>6</v>
      </c>
      <c r="I5470" t="str">
        <f>_xlfn.XLOOKUP(shipments[[#This Row],[SPID]],people[SPID],people[Sales_person],"NA",0)</f>
        <v>Marney O'Breen</v>
      </c>
      <c r="J5470">
        <f>YEAR(shipments[[#This Row],[Shipdate]])</f>
        <v>2023</v>
      </c>
      <c r="K5470">
        <f>MONTH(shipments[[#This Row],[Shipdate]])</f>
        <v>11</v>
      </c>
      <c r="L5470" t="str">
        <f>TEXT(shipments[[#This Row],[Shipdate]],"mmmm")</f>
        <v>November</v>
      </c>
      <c r="M5470">
        <f>_xlfn.XLOOKUP(shipments[[#This Row],[PID]],products[PID],products[Cost_per_box],"NA",0)</f>
        <v>5.15</v>
      </c>
      <c r="N5470">
        <f>shipments[[#This Row],[Boxes]]*shipments[[#This Row],[Cost Per Box]]</f>
        <v>5948.25</v>
      </c>
      <c r="O5470">
        <f>shipments[[#This Row],[Sales Amount]]-shipments[[#This Row],[Total Cost]]</f>
        <v>5594.25</v>
      </c>
      <c r="P5470" s="9">
        <f>shipments[[#This Row],[Profit]]/shipments[[#This Row],[Sales Amount]]</f>
        <v>0.48466536712150748</v>
      </c>
    </row>
    <row r="5471" spans="1:16" x14ac:dyDescent="1">
      <c r="A5471" t="s">
        <v>5519</v>
      </c>
      <c r="B5471" t="s">
        <v>8055</v>
      </c>
      <c r="C5471" t="s">
        <v>8013</v>
      </c>
      <c r="D5471" t="s">
        <v>8035</v>
      </c>
      <c r="E5471" s="1">
        <v>45086</v>
      </c>
      <c r="F5471">
        <v>299.25</v>
      </c>
      <c r="G5471">
        <v>60</v>
      </c>
      <c r="H5471" t="s">
        <v>6</v>
      </c>
      <c r="I5471" t="str">
        <f>_xlfn.XLOOKUP(shipments[[#This Row],[SPID]],people[SPID],people[Sales_person],"NA",0)</f>
        <v>Marney O'Breen</v>
      </c>
      <c r="J5471">
        <f>YEAR(shipments[[#This Row],[Shipdate]])</f>
        <v>2023</v>
      </c>
      <c r="K5471">
        <f>MONTH(shipments[[#This Row],[Shipdate]])</f>
        <v>6</v>
      </c>
      <c r="L5471" t="str">
        <f>TEXT(shipments[[#This Row],[Shipdate]],"mmmm")</f>
        <v>June</v>
      </c>
      <c r="M5471">
        <f>_xlfn.XLOOKUP(shipments[[#This Row],[PID]],products[PID],products[Cost_per_box],"NA",0)</f>
        <v>3.85</v>
      </c>
      <c r="N5471">
        <f>shipments[[#This Row],[Boxes]]*shipments[[#This Row],[Cost Per Box]]</f>
        <v>231</v>
      </c>
      <c r="O5471">
        <f>shipments[[#This Row],[Sales Amount]]-shipments[[#This Row],[Total Cost]]</f>
        <v>68.25</v>
      </c>
      <c r="P5471" s="9">
        <f>shipments[[#This Row],[Profit]]/shipments[[#This Row],[Sales Amount]]</f>
        <v>0.22807017543859648</v>
      </c>
    </row>
    <row r="5472" spans="1:16" x14ac:dyDescent="1">
      <c r="A5472" t="s">
        <v>5520</v>
      </c>
      <c r="B5472" t="s">
        <v>8055</v>
      </c>
      <c r="C5472" t="s">
        <v>8013</v>
      </c>
      <c r="D5472" t="s">
        <v>8035</v>
      </c>
      <c r="E5472" s="1">
        <v>45436</v>
      </c>
      <c r="F5472">
        <v>8403.75</v>
      </c>
      <c r="G5472">
        <v>1051</v>
      </c>
      <c r="H5472" t="s">
        <v>6</v>
      </c>
      <c r="I5472" t="str">
        <f>_xlfn.XLOOKUP(shipments[[#This Row],[SPID]],people[SPID],people[Sales_person],"NA",0)</f>
        <v>Marney O'Breen</v>
      </c>
      <c r="J5472">
        <f>YEAR(shipments[[#This Row],[Shipdate]])</f>
        <v>2024</v>
      </c>
      <c r="K5472">
        <f>MONTH(shipments[[#This Row],[Shipdate]])</f>
        <v>5</v>
      </c>
      <c r="L5472" t="str">
        <f>TEXT(shipments[[#This Row],[Shipdate]],"mmmm")</f>
        <v>May</v>
      </c>
      <c r="M5472">
        <f>_xlfn.XLOOKUP(shipments[[#This Row],[PID]],products[PID],products[Cost_per_box],"NA",0)</f>
        <v>3.85</v>
      </c>
      <c r="N5472">
        <f>shipments[[#This Row],[Boxes]]*shipments[[#This Row],[Cost Per Box]]</f>
        <v>4046.35</v>
      </c>
      <c r="O5472">
        <f>shipments[[#This Row],[Sales Amount]]-shipments[[#This Row],[Total Cost]]</f>
        <v>4357.3999999999996</v>
      </c>
      <c r="P5472" s="9">
        <f>shipments[[#This Row],[Profit]]/shipments[[#This Row],[Sales Amount]]</f>
        <v>0.51850661906886797</v>
      </c>
    </row>
    <row r="5473" spans="1:16" x14ac:dyDescent="1">
      <c r="A5473" t="s">
        <v>5521</v>
      </c>
      <c r="B5473" t="s">
        <v>8055</v>
      </c>
      <c r="C5473" t="s">
        <v>8013</v>
      </c>
      <c r="D5473" t="s">
        <v>8032</v>
      </c>
      <c r="E5473" s="1">
        <v>45460</v>
      </c>
      <c r="F5473">
        <v>423</v>
      </c>
      <c r="G5473">
        <v>85</v>
      </c>
      <c r="H5473" t="s">
        <v>6</v>
      </c>
      <c r="I5473" t="str">
        <f>_xlfn.XLOOKUP(shipments[[#This Row],[SPID]],people[SPID],people[Sales_person],"NA",0)</f>
        <v>Marney O'Breen</v>
      </c>
      <c r="J5473">
        <f>YEAR(shipments[[#This Row],[Shipdate]])</f>
        <v>2024</v>
      </c>
      <c r="K5473">
        <f>MONTH(shipments[[#This Row],[Shipdate]])</f>
        <v>6</v>
      </c>
      <c r="L5473" t="str">
        <f>TEXT(shipments[[#This Row],[Shipdate]],"mmmm")</f>
        <v>June</v>
      </c>
      <c r="M5473">
        <f>_xlfn.XLOOKUP(shipments[[#This Row],[PID]],products[PID],products[Cost_per_box],"NA",0)</f>
        <v>3.85</v>
      </c>
      <c r="N5473">
        <f>shipments[[#This Row],[Boxes]]*shipments[[#This Row],[Cost Per Box]]</f>
        <v>327.25</v>
      </c>
      <c r="O5473">
        <f>shipments[[#This Row],[Sales Amount]]-shipments[[#This Row],[Total Cost]]</f>
        <v>95.75</v>
      </c>
      <c r="P5473" s="9">
        <f>shipments[[#This Row],[Profit]]/shipments[[#This Row],[Sales Amount]]</f>
        <v>0.22635933806146571</v>
      </c>
    </row>
    <row r="5474" spans="1:16" x14ac:dyDescent="1">
      <c r="A5474" t="s">
        <v>5522</v>
      </c>
      <c r="B5474" t="s">
        <v>8055</v>
      </c>
      <c r="C5474" t="s">
        <v>8013</v>
      </c>
      <c r="D5474" t="s">
        <v>8032</v>
      </c>
      <c r="E5474" s="1">
        <v>45310</v>
      </c>
      <c r="F5474">
        <v>4331.25</v>
      </c>
      <c r="G5474">
        <v>867</v>
      </c>
      <c r="H5474" t="s">
        <v>6</v>
      </c>
      <c r="I5474" t="str">
        <f>_xlfn.XLOOKUP(shipments[[#This Row],[SPID]],people[SPID],people[Sales_person],"NA",0)</f>
        <v>Marney O'Breen</v>
      </c>
      <c r="J5474">
        <f>YEAR(shipments[[#This Row],[Shipdate]])</f>
        <v>2024</v>
      </c>
      <c r="K5474">
        <f>MONTH(shipments[[#This Row],[Shipdate]])</f>
        <v>1</v>
      </c>
      <c r="L5474" t="str">
        <f>TEXT(shipments[[#This Row],[Shipdate]],"mmmm")</f>
        <v>January</v>
      </c>
      <c r="M5474">
        <f>_xlfn.XLOOKUP(shipments[[#This Row],[PID]],products[PID],products[Cost_per_box],"NA",0)</f>
        <v>3.85</v>
      </c>
      <c r="N5474">
        <f>shipments[[#This Row],[Boxes]]*shipments[[#This Row],[Cost Per Box]]</f>
        <v>3337.9500000000003</v>
      </c>
      <c r="O5474">
        <f>shipments[[#This Row],[Sales Amount]]-shipments[[#This Row],[Total Cost]]</f>
        <v>993.29999999999973</v>
      </c>
      <c r="P5474" s="9">
        <f>shipments[[#This Row],[Profit]]/shipments[[#This Row],[Sales Amount]]</f>
        <v>0.22933333333333328</v>
      </c>
    </row>
    <row r="5475" spans="1:16" x14ac:dyDescent="1">
      <c r="A5475" t="s">
        <v>5523</v>
      </c>
      <c r="B5475" t="s">
        <v>8055</v>
      </c>
      <c r="C5475" t="s">
        <v>8013</v>
      </c>
      <c r="D5475" t="s">
        <v>8032</v>
      </c>
      <c r="E5475" s="1">
        <v>44974</v>
      </c>
      <c r="F5475">
        <v>10557</v>
      </c>
      <c r="G5475">
        <v>1760</v>
      </c>
      <c r="H5475" t="s">
        <v>6</v>
      </c>
      <c r="I5475" t="str">
        <f>_xlfn.XLOOKUP(shipments[[#This Row],[SPID]],people[SPID],people[Sales_person],"NA",0)</f>
        <v>Marney O'Breen</v>
      </c>
      <c r="J5475">
        <f>YEAR(shipments[[#This Row],[Shipdate]])</f>
        <v>2023</v>
      </c>
      <c r="K5475">
        <f>MONTH(shipments[[#This Row],[Shipdate]])</f>
        <v>2</v>
      </c>
      <c r="L5475" t="str">
        <f>TEXT(shipments[[#This Row],[Shipdate]],"mmmm")</f>
        <v>February</v>
      </c>
      <c r="M5475">
        <f>_xlfn.XLOOKUP(shipments[[#This Row],[PID]],products[PID],products[Cost_per_box],"NA",0)</f>
        <v>3.85</v>
      </c>
      <c r="N5475">
        <f>shipments[[#This Row],[Boxes]]*shipments[[#This Row],[Cost Per Box]]</f>
        <v>6776</v>
      </c>
      <c r="O5475">
        <f>shipments[[#This Row],[Sales Amount]]-shipments[[#This Row],[Total Cost]]</f>
        <v>3781</v>
      </c>
      <c r="P5475" s="9">
        <f>shipments[[#This Row],[Profit]]/shipments[[#This Row],[Sales Amount]]</f>
        <v>0.35815098986454486</v>
      </c>
    </row>
    <row r="5476" spans="1:16" x14ac:dyDescent="1">
      <c r="A5476" t="s">
        <v>5524</v>
      </c>
      <c r="B5476" t="s">
        <v>8055</v>
      </c>
      <c r="C5476" t="s">
        <v>8014</v>
      </c>
      <c r="D5476" t="s">
        <v>8036</v>
      </c>
      <c r="E5476" s="1">
        <v>45224</v>
      </c>
      <c r="F5476">
        <v>969.75</v>
      </c>
      <c r="G5476">
        <v>139</v>
      </c>
      <c r="H5476" t="s">
        <v>6</v>
      </c>
      <c r="I5476" t="str">
        <f>_xlfn.XLOOKUP(shipments[[#This Row],[SPID]],people[SPID],people[Sales_person],"NA",0)</f>
        <v>Marney O'Breen</v>
      </c>
      <c r="J5476">
        <f>YEAR(shipments[[#This Row],[Shipdate]])</f>
        <v>2023</v>
      </c>
      <c r="K5476">
        <f>MONTH(shipments[[#This Row],[Shipdate]])</f>
        <v>10</v>
      </c>
      <c r="L5476" t="str">
        <f>TEXT(shipments[[#This Row],[Shipdate]],"mmmm")</f>
        <v>October</v>
      </c>
      <c r="M5476">
        <f>_xlfn.XLOOKUP(shipments[[#This Row],[PID]],products[PID],products[Cost_per_box],"NA",0)</f>
        <v>5.72</v>
      </c>
      <c r="N5476">
        <f>shipments[[#This Row],[Boxes]]*shipments[[#This Row],[Cost Per Box]]</f>
        <v>795.07999999999993</v>
      </c>
      <c r="O5476">
        <f>shipments[[#This Row],[Sales Amount]]-shipments[[#This Row],[Total Cost]]</f>
        <v>174.67000000000007</v>
      </c>
      <c r="P5476" s="9">
        <f>shipments[[#This Row],[Profit]]/shipments[[#This Row],[Sales Amount]]</f>
        <v>0.18011858726475904</v>
      </c>
    </row>
    <row r="5477" spans="1:16" x14ac:dyDescent="1">
      <c r="A5477" t="s">
        <v>5525</v>
      </c>
      <c r="B5477" t="s">
        <v>8055</v>
      </c>
      <c r="C5477" t="s">
        <v>8014</v>
      </c>
      <c r="D5477" t="s">
        <v>8036</v>
      </c>
      <c r="E5477" s="1">
        <v>45268</v>
      </c>
      <c r="F5477">
        <v>5539.5</v>
      </c>
      <c r="G5477">
        <v>924</v>
      </c>
      <c r="H5477" t="s">
        <v>6</v>
      </c>
      <c r="I5477" t="str">
        <f>_xlfn.XLOOKUP(shipments[[#This Row],[SPID]],people[SPID],people[Sales_person],"NA",0)</f>
        <v>Marney O'Breen</v>
      </c>
      <c r="J5477">
        <f>YEAR(shipments[[#This Row],[Shipdate]])</f>
        <v>2023</v>
      </c>
      <c r="K5477">
        <f>MONTH(shipments[[#This Row],[Shipdate]])</f>
        <v>12</v>
      </c>
      <c r="L5477" t="str">
        <f>TEXT(shipments[[#This Row],[Shipdate]],"mmmm")</f>
        <v>December</v>
      </c>
      <c r="M5477">
        <f>_xlfn.XLOOKUP(shipments[[#This Row],[PID]],products[PID],products[Cost_per_box],"NA",0)</f>
        <v>5.72</v>
      </c>
      <c r="N5477">
        <f>shipments[[#This Row],[Boxes]]*shipments[[#This Row],[Cost Per Box]]</f>
        <v>5285.28</v>
      </c>
      <c r="O5477">
        <f>shipments[[#This Row],[Sales Amount]]-shipments[[#This Row],[Total Cost]]</f>
        <v>254.22000000000025</v>
      </c>
      <c r="P5477" s="9">
        <f>shipments[[#This Row],[Profit]]/shipments[[#This Row],[Sales Amount]]</f>
        <v>4.5892228540482041E-2</v>
      </c>
    </row>
    <row r="5478" spans="1:16" x14ac:dyDescent="1">
      <c r="A5478" t="s">
        <v>5526</v>
      </c>
      <c r="B5478" t="s">
        <v>8055</v>
      </c>
      <c r="C5478" t="s">
        <v>8015</v>
      </c>
      <c r="D5478" t="s">
        <v>8032</v>
      </c>
      <c r="E5478" s="1">
        <v>45313</v>
      </c>
      <c r="F5478">
        <v>832.5</v>
      </c>
      <c r="G5478">
        <v>30</v>
      </c>
      <c r="H5478" t="s">
        <v>39</v>
      </c>
      <c r="I5478" t="str">
        <f>_xlfn.XLOOKUP(shipments[[#This Row],[SPID]],people[SPID],people[Sales_person],"NA",0)</f>
        <v>Marney O'Breen</v>
      </c>
      <c r="J5478">
        <f>YEAR(shipments[[#This Row],[Shipdate]])</f>
        <v>2024</v>
      </c>
      <c r="K5478">
        <f>MONTH(shipments[[#This Row],[Shipdate]])</f>
        <v>1</v>
      </c>
      <c r="L5478" t="str">
        <f>TEXT(shipments[[#This Row],[Shipdate]],"mmmm")</f>
        <v>January</v>
      </c>
      <c r="M5478">
        <f>_xlfn.XLOOKUP(shipments[[#This Row],[PID]],products[PID],products[Cost_per_box],"NA",0)</f>
        <v>6.31</v>
      </c>
      <c r="N5478">
        <f>shipments[[#This Row],[Boxes]]*shipments[[#This Row],[Cost Per Box]]</f>
        <v>189.29999999999998</v>
      </c>
      <c r="O5478">
        <f>shipments[[#This Row],[Sales Amount]]-shipments[[#This Row],[Total Cost]]</f>
        <v>643.20000000000005</v>
      </c>
      <c r="P5478" s="9">
        <f>shipments[[#This Row],[Profit]]/shipments[[#This Row],[Sales Amount]]</f>
        <v>0.77261261261261271</v>
      </c>
    </row>
    <row r="5479" spans="1:16" x14ac:dyDescent="1">
      <c r="A5479" t="s">
        <v>5527</v>
      </c>
      <c r="B5479" t="s">
        <v>8055</v>
      </c>
      <c r="C5479" t="s">
        <v>8015</v>
      </c>
      <c r="D5479" t="s">
        <v>8032</v>
      </c>
      <c r="E5479" s="1">
        <v>45205</v>
      </c>
      <c r="F5479">
        <v>1779.75</v>
      </c>
      <c r="G5479">
        <v>66</v>
      </c>
      <c r="H5479" t="s">
        <v>39</v>
      </c>
      <c r="I5479" t="str">
        <f>_xlfn.XLOOKUP(shipments[[#This Row],[SPID]],people[SPID],people[Sales_person],"NA",0)</f>
        <v>Marney O'Breen</v>
      </c>
      <c r="J5479">
        <f>YEAR(shipments[[#This Row],[Shipdate]])</f>
        <v>2023</v>
      </c>
      <c r="K5479">
        <f>MONTH(shipments[[#This Row],[Shipdate]])</f>
        <v>10</v>
      </c>
      <c r="L5479" t="str">
        <f>TEXT(shipments[[#This Row],[Shipdate]],"mmmm")</f>
        <v>October</v>
      </c>
      <c r="M5479">
        <f>_xlfn.XLOOKUP(shipments[[#This Row],[PID]],products[PID],products[Cost_per_box],"NA",0)</f>
        <v>6.31</v>
      </c>
      <c r="N5479">
        <f>shipments[[#This Row],[Boxes]]*shipments[[#This Row],[Cost Per Box]]</f>
        <v>416.46</v>
      </c>
      <c r="O5479">
        <f>shipments[[#This Row],[Sales Amount]]-shipments[[#This Row],[Total Cost]]</f>
        <v>1363.29</v>
      </c>
      <c r="P5479" s="9">
        <f>shipments[[#This Row],[Profit]]/shipments[[#This Row],[Sales Amount]]</f>
        <v>0.76600084281500214</v>
      </c>
    </row>
    <row r="5480" spans="1:16" x14ac:dyDescent="1">
      <c r="A5480" t="s">
        <v>5528</v>
      </c>
      <c r="B5480" t="s">
        <v>8055</v>
      </c>
      <c r="C5480" t="s">
        <v>8015</v>
      </c>
      <c r="D5480" t="s">
        <v>8036</v>
      </c>
      <c r="E5480" s="1">
        <v>45506</v>
      </c>
      <c r="F5480">
        <v>5024.25</v>
      </c>
      <c r="G5480">
        <v>210</v>
      </c>
      <c r="H5480" t="s">
        <v>39</v>
      </c>
      <c r="I5480" t="str">
        <f>_xlfn.XLOOKUP(shipments[[#This Row],[SPID]],people[SPID],people[Sales_person],"NA",0)</f>
        <v>Marney O'Breen</v>
      </c>
      <c r="J5480">
        <f>YEAR(shipments[[#This Row],[Shipdate]])</f>
        <v>2024</v>
      </c>
      <c r="K5480">
        <f>MONTH(shipments[[#This Row],[Shipdate]])</f>
        <v>8</v>
      </c>
      <c r="L5480" t="str">
        <f>TEXT(shipments[[#This Row],[Shipdate]],"mmmm")</f>
        <v>August</v>
      </c>
      <c r="M5480">
        <f>_xlfn.XLOOKUP(shipments[[#This Row],[PID]],products[PID],products[Cost_per_box],"NA",0)</f>
        <v>6.31</v>
      </c>
      <c r="N5480">
        <f>shipments[[#This Row],[Boxes]]*shipments[[#This Row],[Cost Per Box]]</f>
        <v>1325.1</v>
      </c>
      <c r="O5480">
        <f>shipments[[#This Row],[Sales Amount]]-shipments[[#This Row],[Total Cost]]</f>
        <v>3699.15</v>
      </c>
      <c r="P5480" s="9">
        <f>shipments[[#This Row],[Profit]]/shipments[[#This Row],[Sales Amount]]</f>
        <v>0.73625914315569485</v>
      </c>
    </row>
    <row r="5481" spans="1:16" x14ac:dyDescent="1">
      <c r="A5481" t="s">
        <v>5529</v>
      </c>
      <c r="B5481" t="s">
        <v>8055</v>
      </c>
      <c r="C5481" t="s">
        <v>8016</v>
      </c>
      <c r="D5481" t="s">
        <v>8032</v>
      </c>
      <c r="E5481" s="1">
        <v>45268</v>
      </c>
      <c r="F5481">
        <v>4713.75</v>
      </c>
      <c r="G5481">
        <v>189</v>
      </c>
      <c r="H5481" t="s">
        <v>6</v>
      </c>
      <c r="I5481" t="str">
        <f>_xlfn.XLOOKUP(shipments[[#This Row],[SPID]],people[SPID],people[Sales_person],"NA",0)</f>
        <v>Marney O'Breen</v>
      </c>
      <c r="J5481">
        <f>YEAR(shipments[[#This Row],[Shipdate]])</f>
        <v>2023</v>
      </c>
      <c r="K5481">
        <f>MONTH(shipments[[#This Row],[Shipdate]])</f>
        <v>12</v>
      </c>
      <c r="L5481" t="str">
        <f>TEXT(shipments[[#This Row],[Shipdate]],"mmmm")</f>
        <v>December</v>
      </c>
      <c r="M5481">
        <f>_xlfn.XLOOKUP(shipments[[#This Row],[PID]],products[PID],products[Cost_per_box],"NA",0)</f>
        <v>9.94</v>
      </c>
      <c r="N5481">
        <f>shipments[[#This Row],[Boxes]]*shipments[[#This Row],[Cost Per Box]]</f>
        <v>1878.6599999999999</v>
      </c>
      <c r="O5481">
        <f>shipments[[#This Row],[Sales Amount]]-shipments[[#This Row],[Total Cost]]</f>
        <v>2835.09</v>
      </c>
      <c r="P5481" s="9">
        <f>shipments[[#This Row],[Profit]]/shipments[[#This Row],[Sales Amount]]</f>
        <v>0.60145107398568021</v>
      </c>
    </row>
    <row r="5482" spans="1:16" x14ac:dyDescent="1">
      <c r="A5482" t="s">
        <v>5530</v>
      </c>
      <c r="B5482" t="s">
        <v>8055</v>
      </c>
      <c r="C5482" t="s">
        <v>8016</v>
      </c>
      <c r="D5482" t="s">
        <v>8036</v>
      </c>
      <c r="E5482" s="1">
        <v>45552</v>
      </c>
      <c r="F5482">
        <v>5409</v>
      </c>
      <c r="G5482">
        <v>194</v>
      </c>
      <c r="H5482" t="s">
        <v>25</v>
      </c>
      <c r="I5482" t="str">
        <f>_xlfn.XLOOKUP(shipments[[#This Row],[SPID]],people[SPID],people[Sales_person],"NA",0)</f>
        <v>Marney O'Breen</v>
      </c>
      <c r="J5482">
        <f>YEAR(shipments[[#This Row],[Shipdate]])</f>
        <v>2024</v>
      </c>
      <c r="K5482">
        <f>MONTH(shipments[[#This Row],[Shipdate]])</f>
        <v>9</v>
      </c>
      <c r="L5482" t="str">
        <f>TEXT(shipments[[#This Row],[Shipdate]],"mmmm")</f>
        <v>September</v>
      </c>
      <c r="M5482">
        <f>_xlfn.XLOOKUP(shipments[[#This Row],[PID]],products[PID],products[Cost_per_box],"NA",0)</f>
        <v>9.94</v>
      </c>
      <c r="N5482">
        <f>shipments[[#This Row],[Boxes]]*shipments[[#This Row],[Cost Per Box]]</f>
        <v>1928.36</v>
      </c>
      <c r="O5482">
        <f>shipments[[#This Row],[Sales Amount]]-shipments[[#This Row],[Total Cost]]</f>
        <v>3480.6400000000003</v>
      </c>
      <c r="P5482" s="9">
        <f>shipments[[#This Row],[Profit]]/shipments[[#This Row],[Sales Amount]]</f>
        <v>0.64349047883157706</v>
      </c>
    </row>
    <row r="5483" spans="1:16" x14ac:dyDescent="1">
      <c r="A5483" t="s">
        <v>5531</v>
      </c>
      <c r="B5483" t="s">
        <v>8055</v>
      </c>
      <c r="C5483" t="s">
        <v>8016</v>
      </c>
      <c r="D5483" t="s">
        <v>8032</v>
      </c>
      <c r="E5483" s="1">
        <v>45294</v>
      </c>
      <c r="F5483">
        <v>5573.25</v>
      </c>
      <c r="G5483">
        <v>223</v>
      </c>
      <c r="H5483" t="s">
        <v>6</v>
      </c>
      <c r="I5483" t="str">
        <f>_xlfn.XLOOKUP(shipments[[#This Row],[SPID]],people[SPID],people[Sales_person],"NA",0)</f>
        <v>Marney O'Breen</v>
      </c>
      <c r="J5483">
        <f>YEAR(shipments[[#This Row],[Shipdate]])</f>
        <v>2024</v>
      </c>
      <c r="K5483">
        <f>MONTH(shipments[[#This Row],[Shipdate]])</f>
        <v>1</v>
      </c>
      <c r="L5483" t="str">
        <f>TEXT(shipments[[#This Row],[Shipdate]],"mmmm")</f>
        <v>January</v>
      </c>
      <c r="M5483">
        <f>_xlfn.XLOOKUP(shipments[[#This Row],[PID]],products[PID],products[Cost_per_box],"NA",0)</f>
        <v>9.94</v>
      </c>
      <c r="N5483">
        <f>shipments[[#This Row],[Boxes]]*shipments[[#This Row],[Cost Per Box]]</f>
        <v>2216.62</v>
      </c>
      <c r="O5483">
        <f>shipments[[#This Row],[Sales Amount]]-shipments[[#This Row],[Total Cost]]</f>
        <v>3356.63</v>
      </c>
      <c r="P5483" s="9">
        <f>shipments[[#This Row],[Profit]]/shipments[[#This Row],[Sales Amount]]</f>
        <v>0.60227515363567041</v>
      </c>
    </row>
    <row r="5484" spans="1:16" x14ac:dyDescent="1">
      <c r="A5484" t="s">
        <v>5532</v>
      </c>
      <c r="B5484" t="s">
        <v>8055</v>
      </c>
      <c r="C5484" t="s">
        <v>8016</v>
      </c>
      <c r="D5484" t="s">
        <v>8033</v>
      </c>
      <c r="E5484" s="1">
        <v>44986</v>
      </c>
      <c r="F5484">
        <v>7519.5</v>
      </c>
      <c r="G5484">
        <v>290</v>
      </c>
      <c r="H5484" t="s">
        <v>6</v>
      </c>
      <c r="I5484" t="str">
        <f>_xlfn.XLOOKUP(shipments[[#This Row],[SPID]],people[SPID],people[Sales_person],"NA",0)</f>
        <v>Marney O'Breen</v>
      </c>
      <c r="J5484">
        <f>YEAR(shipments[[#This Row],[Shipdate]])</f>
        <v>2023</v>
      </c>
      <c r="K5484">
        <f>MONTH(shipments[[#This Row],[Shipdate]])</f>
        <v>3</v>
      </c>
      <c r="L5484" t="str">
        <f>TEXT(shipments[[#This Row],[Shipdate]],"mmmm")</f>
        <v>March</v>
      </c>
      <c r="M5484">
        <f>_xlfn.XLOOKUP(shipments[[#This Row],[PID]],products[PID],products[Cost_per_box],"NA",0)</f>
        <v>9.94</v>
      </c>
      <c r="N5484">
        <f>shipments[[#This Row],[Boxes]]*shipments[[#This Row],[Cost Per Box]]</f>
        <v>2882.6</v>
      </c>
      <c r="O5484">
        <f>shipments[[#This Row],[Sales Amount]]-shipments[[#This Row],[Total Cost]]</f>
        <v>4636.8999999999996</v>
      </c>
      <c r="P5484" s="9">
        <f>shipments[[#This Row],[Profit]]/shipments[[#This Row],[Sales Amount]]</f>
        <v>0.61665004322095884</v>
      </c>
    </row>
    <row r="5485" spans="1:16" x14ac:dyDescent="1">
      <c r="A5485" t="s">
        <v>5533</v>
      </c>
      <c r="B5485" t="s">
        <v>8055</v>
      </c>
      <c r="C5485" t="s">
        <v>8016</v>
      </c>
      <c r="D5485" t="s">
        <v>8032</v>
      </c>
      <c r="E5485" s="1">
        <v>44942</v>
      </c>
      <c r="F5485">
        <v>5456.25</v>
      </c>
      <c r="G5485">
        <v>228</v>
      </c>
      <c r="H5485" t="s">
        <v>6</v>
      </c>
      <c r="I5485" t="str">
        <f>_xlfn.XLOOKUP(shipments[[#This Row],[SPID]],people[SPID],people[Sales_person],"NA",0)</f>
        <v>Marney O'Breen</v>
      </c>
      <c r="J5485">
        <f>YEAR(shipments[[#This Row],[Shipdate]])</f>
        <v>2023</v>
      </c>
      <c r="K5485">
        <f>MONTH(shipments[[#This Row],[Shipdate]])</f>
        <v>1</v>
      </c>
      <c r="L5485" t="str">
        <f>TEXT(shipments[[#This Row],[Shipdate]],"mmmm")</f>
        <v>January</v>
      </c>
      <c r="M5485">
        <f>_xlfn.XLOOKUP(shipments[[#This Row],[PID]],products[PID],products[Cost_per_box],"NA",0)</f>
        <v>9.94</v>
      </c>
      <c r="N5485">
        <f>shipments[[#This Row],[Boxes]]*shipments[[#This Row],[Cost Per Box]]</f>
        <v>2266.3199999999997</v>
      </c>
      <c r="O5485">
        <f>shipments[[#This Row],[Sales Amount]]-shipments[[#This Row],[Total Cost]]</f>
        <v>3189.9300000000003</v>
      </c>
      <c r="P5485" s="9">
        <f>shipments[[#This Row],[Profit]]/shipments[[#This Row],[Sales Amount]]</f>
        <v>0.58463780068728533</v>
      </c>
    </row>
    <row r="5486" spans="1:16" x14ac:dyDescent="1">
      <c r="A5486" t="s">
        <v>5534</v>
      </c>
      <c r="B5486" t="s">
        <v>8055</v>
      </c>
      <c r="C5486" t="s">
        <v>8017</v>
      </c>
      <c r="D5486" t="s">
        <v>8032</v>
      </c>
      <c r="E5486" s="1">
        <v>45464</v>
      </c>
      <c r="F5486">
        <v>5787</v>
      </c>
      <c r="G5486">
        <v>290</v>
      </c>
      <c r="H5486" t="s">
        <v>39</v>
      </c>
      <c r="I5486" t="str">
        <f>_xlfn.XLOOKUP(shipments[[#This Row],[SPID]],people[SPID],people[Sales_person],"NA",0)</f>
        <v>Marney O'Breen</v>
      </c>
      <c r="J5486">
        <f>YEAR(shipments[[#This Row],[Shipdate]])</f>
        <v>2024</v>
      </c>
      <c r="K5486">
        <f>MONTH(shipments[[#This Row],[Shipdate]])</f>
        <v>6</v>
      </c>
      <c r="L5486" t="str">
        <f>TEXT(shipments[[#This Row],[Shipdate]],"mmmm")</f>
        <v>June</v>
      </c>
      <c r="M5486">
        <f>_xlfn.XLOOKUP(shipments[[#This Row],[PID]],products[PID],products[Cost_per_box],"NA",0)</f>
        <v>7.73</v>
      </c>
      <c r="N5486">
        <f>shipments[[#This Row],[Boxes]]*shipments[[#This Row],[Cost Per Box]]</f>
        <v>2241.7000000000003</v>
      </c>
      <c r="O5486">
        <f>shipments[[#This Row],[Sales Amount]]-shipments[[#This Row],[Total Cost]]</f>
        <v>3545.2999999999997</v>
      </c>
      <c r="P5486" s="9">
        <f>shipments[[#This Row],[Profit]]/shipments[[#This Row],[Sales Amount]]</f>
        <v>0.61263176084326931</v>
      </c>
    </row>
    <row r="5487" spans="1:16" x14ac:dyDescent="1">
      <c r="A5487" t="s">
        <v>5535</v>
      </c>
      <c r="B5487" t="s">
        <v>8055</v>
      </c>
      <c r="C5487" t="s">
        <v>8017</v>
      </c>
      <c r="D5487" t="s">
        <v>8037</v>
      </c>
      <c r="E5487" s="1">
        <v>45124</v>
      </c>
      <c r="F5487">
        <v>7492.5</v>
      </c>
      <c r="G5487">
        <v>395</v>
      </c>
      <c r="H5487" t="s">
        <v>6</v>
      </c>
      <c r="I5487" t="str">
        <f>_xlfn.XLOOKUP(shipments[[#This Row],[SPID]],people[SPID],people[Sales_person],"NA",0)</f>
        <v>Marney O'Breen</v>
      </c>
      <c r="J5487">
        <f>YEAR(shipments[[#This Row],[Shipdate]])</f>
        <v>2023</v>
      </c>
      <c r="K5487">
        <f>MONTH(shipments[[#This Row],[Shipdate]])</f>
        <v>7</v>
      </c>
      <c r="L5487" t="str">
        <f>TEXT(shipments[[#This Row],[Shipdate]],"mmmm")</f>
        <v>July</v>
      </c>
      <c r="M5487">
        <f>_xlfn.XLOOKUP(shipments[[#This Row],[PID]],products[PID],products[Cost_per_box],"NA",0)</f>
        <v>7.73</v>
      </c>
      <c r="N5487">
        <f>shipments[[#This Row],[Boxes]]*shipments[[#This Row],[Cost Per Box]]</f>
        <v>3053.3500000000004</v>
      </c>
      <c r="O5487">
        <f>shipments[[#This Row],[Sales Amount]]-shipments[[#This Row],[Total Cost]]</f>
        <v>4439.1499999999996</v>
      </c>
      <c r="P5487" s="9">
        <f>shipments[[#This Row],[Profit]]/shipments[[#This Row],[Sales Amount]]</f>
        <v>0.59247914581247907</v>
      </c>
    </row>
    <row r="5488" spans="1:16" x14ac:dyDescent="1">
      <c r="A5488" t="s">
        <v>5536</v>
      </c>
      <c r="B5488" t="s">
        <v>8055</v>
      </c>
      <c r="C5488" t="s">
        <v>8017</v>
      </c>
      <c r="D5488" t="s">
        <v>8036</v>
      </c>
      <c r="E5488" s="1">
        <v>45266</v>
      </c>
      <c r="F5488">
        <v>13137.75</v>
      </c>
      <c r="G5488">
        <v>657</v>
      </c>
      <c r="H5488" t="s">
        <v>6</v>
      </c>
      <c r="I5488" t="str">
        <f>_xlfn.XLOOKUP(shipments[[#This Row],[SPID]],people[SPID],people[Sales_person],"NA",0)</f>
        <v>Marney O'Breen</v>
      </c>
      <c r="J5488">
        <f>YEAR(shipments[[#This Row],[Shipdate]])</f>
        <v>2023</v>
      </c>
      <c r="K5488">
        <f>MONTH(shipments[[#This Row],[Shipdate]])</f>
        <v>12</v>
      </c>
      <c r="L5488" t="str">
        <f>TEXT(shipments[[#This Row],[Shipdate]],"mmmm")</f>
        <v>December</v>
      </c>
      <c r="M5488">
        <f>_xlfn.XLOOKUP(shipments[[#This Row],[PID]],products[PID],products[Cost_per_box],"NA",0)</f>
        <v>7.73</v>
      </c>
      <c r="N5488">
        <f>shipments[[#This Row],[Boxes]]*shipments[[#This Row],[Cost Per Box]]</f>
        <v>5078.6100000000006</v>
      </c>
      <c r="O5488">
        <f>shipments[[#This Row],[Sales Amount]]-shipments[[#This Row],[Total Cost]]</f>
        <v>8059.1399999999994</v>
      </c>
      <c r="P5488" s="9">
        <f>shipments[[#This Row],[Profit]]/shipments[[#This Row],[Sales Amount]]</f>
        <v>0.61343380715876006</v>
      </c>
    </row>
    <row r="5489" spans="1:16" x14ac:dyDescent="1">
      <c r="A5489" t="s">
        <v>5537</v>
      </c>
      <c r="B5489" t="s">
        <v>8055</v>
      </c>
      <c r="C5489" t="s">
        <v>8017</v>
      </c>
      <c r="D5489" t="s">
        <v>8032</v>
      </c>
      <c r="E5489" s="1">
        <v>45456</v>
      </c>
      <c r="F5489">
        <v>7825.5</v>
      </c>
      <c r="G5489">
        <v>392</v>
      </c>
      <c r="H5489" t="s">
        <v>6</v>
      </c>
      <c r="I5489" t="str">
        <f>_xlfn.XLOOKUP(shipments[[#This Row],[SPID]],people[SPID],people[Sales_person],"NA",0)</f>
        <v>Marney O'Breen</v>
      </c>
      <c r="J5489">
        <f>YEAR(shipments[[#This Row],[Shipdate]])</f>
        <v>2024</v>
      </c>
      <c r="K5489">
        <f>MONTH(shipments[[#This Row],[Shipdate]])</f>
        <v>6</v>
      </c>
      <c r="L5489" t="str">
        <f>TEXT(shipments[[#This Row],[Shipdate]],"mmmm")</f>
        <v>June</v>
      </c>
      <c r="M5489">
        <f>_xlfn.XLOOKUP(shipments[[#This Row],[PID]],products[PID],products[Cost_per_box],"NA",0)</f>
        <v>7.73</v>
      </c>
      <c r="N5489">
        <f>shipments[[#This Row],[Boxes]]*shipments[[#This Row],[Cost Per Box]]</f>
        <v>3030.1600000000003</v>
      </c>
      <c r="O5489">
        <f>shipments[[#This Row],[Sales Amount]]-shipments[[#This Row],[Total Cost]]</f>
        <v>4795.34</v>
      </c>
      <c r="P5489" s="9">
        <f>shipments[[#This Row],[Profit]]/shipments[[#This Row],[Sales Amount]]</f>
        <v>0.61278384767746474</v>
      </c>
    </row>
    <row r="5490" spans="1:16" x14ac:dyDescent="1">
      <c r="A5490" t="s">
        <v>5538</v>
      </c>
      <c r="B5490" t="s">
        <v>8055</v>
      </c>
      <c r="C5490" t="s">
        <v>8017</v>
      </c>
      <c r="D5490" t="s">
        <v>8033</v>
      </c>
      <c r="E5490" s="1">
        <v>45560</v>
      </c>
      <c r="F5490">
        <v>13169.25</v>
      </c>
      <c r="G5490">
        <v>732</v>
      </c>
      <c r="H5490" t="s">
        <v>25</v>
      </c>
      <c r="I5490" t="str">
        <f>_xlfn.XLOOKUP(shipments[[#This Row],[SPID]],people[SPID],people[Sales_person],"NA",0)</f>
        <v>Marney O'Breen</v>
      </c>
      <c r="J5490">
        <f>YEAR(shipments[[#This Row],[Shipdate]])</f>
        <v>2024</v>
      </c>
      <c r="K5490">
        <f>MONTH(shipments[[#This Row],[Shipdate]])</f>
        <v>9</v>
      </c>
      <c r="L5490" t="str">
        <f>TEXT(shipments[[#This Row],[Shipdate]],"mmmm")</f>
        <v>September</v>
      </c>
      <c r="M5490">
        <f>_xlfn.XLOOKUP(shipments[[#This Row],[PID]],products[PID],products[Cost_per_box],"NA",0)</f>
        <v>7.73</v>
      </c>
      <c r="N5490">
        <f>shipments[[#This Row],[Boxes]]*shipments[[#This Row],[Cost Per Box]]</f>
        <v>5658.3600000000006</v>
      </c>
      <c r="O5490">
        <f>shipments[[#This Row],[Sales Amount]]-shipments[[#This Row],[Total Cost]]</f>
        <v>7510.8899999999994</v>
      </c>
      <c r="P5490" s="9">
        <f>shipments[[#This Row],[Profit]]/shipments[[#This Row],[Sales Amount]]</f>
        <v>0.57033544051483565</v>
      </c>
    </row>
    <row r="5491" spans="1:16" x14ac:dyDescent="1">
      <c r="A5491" t="s">
        <v>5539</v>
      </c>
      <c r="B5491" t="s">
        <v>8055</v>
      </c>
      <c r="C5491" t="s">
        <v>8018</v>
      </c>
      <c r="D5491" t="s">
        <v>8032</v>
      </c>
      <c r="E5491" s="1">
        <v>45334</v>
      </c>
      <c r="F5491">
        <v>1788.75</v>
      </c>
      <c r="G5491">
        <v>90</v>
      </c>
      <c r="H5491" t="s">
        <v>6</v>
      </c>
      <c r="I5491" t="str">
        <f>_xlfn.XLOOKUP(shipments[[#This Row],[SPID]],people[SPID],people[Sales_person],"NA",0)</f>
        <v>Marney O'Breen</v>
      </c>
      <c r="J5491">
        <f>YEAR(shipments[[#This Row],[Shipdate]])</f>
        <v>2024</v>
      </c>
      <c r="K5491">
        <f>MONTH(shipments[[#This Row],[Shipdate]])</f>
        <v>2</v>
      </c>
      <c r="L5491" t="str">
        <f>TEXT(shipments[[#This Row],[Shipdate]],"mmmm")</f>
        <v>February</v>
      </c>
      <c r="M5491">
        <f>_xlfn.XLOOKUP(shipments[[#This Row],[PID]],products[PID],products[Cost_per_box],"NA",0)</f>
        <v>3.68</v>
      </c>
      <c r="N5491">
        <f>shipments[[#This Row],[Boxes]]*shipments[[#This Row],[Cost Per Box]]</f>
        <v>331.2</v>
      </c>
      <c r="O5491">
        <f>shipments[[#This Row],[Sales Amount]]-shipments[[#This Row],[Total Cost]]</f>
        <v>1457.55</v>
      </c>
      <c r="P5491" s="9">
        <f>shipments[[#This Row],[Profit]]/shipments[[#This Row],[Sales Amount]]</f>
        <v>0.81484276729559746</v>
      </c>
    </row>
    <row r="5492" spans="1:16" x14ac:dyDescent="1">
      <c r="A5492" t="s">
        <v>5540</v>
      </c>
      <c r="B5492" t="s">
        <v>8055</v>
      </c>
      <c r="C5492" t="s">
        <v>8019</v>
      </c>
      <c r="D5492" t="s">
        <v>8033</v>
      </c>
      <c r="E5492" s="1">
        <v>45121</v>
      </c>
      <c r="F5492">
        <v>560.25</v>
      </c>
      <c r="G5492">
        <v>38</v>
      </c>
      <c r="H5492" t="s">
        <v>6</v>
      </c>
      <c r="I5492" t="str">
        <f>_xlfn.XLOOKUP(shipments[[#This Row],[SPID]],people[SPID],people[Sales_person],"NA",0)</f>
        <v>Marney O'Breen</v>
      </c>
      <c r="J5492">
        <f>YEAR(shipments[[#This Row],[Shipdate]])</f>
        <v>2023</v>
      </c>
      <c r="K5492">
        <f>MONTH(shipments[[#This Row],[Shipdate]])</f>
        <v>7</v>
      </c>
      <c r="L5492" t="str">
        <f>TEXT(shipments[[#This Row],[Shipdate]],"mmmm")</f>
        <v>July</v>
      </c>
      <c r="M5492">
        <f>_xlfn.XLOOKUP(shipments[[#This Row],[PID]],products[PID],products[Cost_per_box],"NA",0)</f>
        <v>8.2200000000000006</v>
      </c>
      <c r="N5492">
        <f>shipments[[#This Row],[Boxes]]*shipments[[#This Row],[Cost Per Box]]</f>
        <v>312.36</v>
      </c>
      <c r="O5492">
        <f>shipments[[#This Row],[Sales Amount]]-shipments[[#This Row],[Total Cost]]</f>
        <v>247.89</v>
      </c>
      <c r="P5492" s="9">
        <f>shipments[[#This Row],[Profit]]/shipments[[#This Row],[Sales Amount]]</f>
        <v>0.4424631860776439</v>
      </c>
    </row>
    <row r="5493" spans="1:16" x14ac:dyDescent="1">
      <c r="A5493" t="s">
        <v>5541</v>
      </c>
      <c r="B5493" t="s">
        <v>8055</v>
      </c>
      <c r="C5493" t="s">
        <v>8019</v>
      </c>
      <c r="D5493" t="s">
        <v>8032</v>
      </c>
      <c r="E5493" s="1">
        <v>45072</v>
      </c>
      <c r="F5493">
        <v>726.75</v>
      </c>
      <c r="G5493">
        <v>46</v>
      </c>
      <c r="H5493" t="s">
        <v>6</v>
      </c>
      <c r="I5493" t="str">
        <f>_xlfn.XLOOKUP(shipments[[#This Row],[SPID]],people[SPID],people[Sales_person],"NA",0)</f>
        <v>Marney O'Breen</v>
      </c>
      <c r="J5493">
        <f>YEAR(shipments[[#This Row],[Shipdate]])</f>
        <v>2023</v>
      </c>
      <c r="K5493">
        <f>MONTH(shipments[[#This Row],[Shipdate]])</f>
        <v>5</v>
      </c>
      <c r="L5493" t="str">
        <f>TEXT(shipments[[#This Row],[Shipdate]],"mmmm")</f>
        <v>May</v>
      </c>
      <c r="M5493">
        <f>_xlfn.XLOOKUP(shipments[[#This Row],[PID]],products[PID],products[Cost_per_box],"NA",0)</f>
        <v>8.2200000000000006</v>
      </c>
      <c r="N5493">
        <f>shipments[[#This Row],[Boxes]]*shipments[[#This Row],[Cost Per Box]]</f>
        <v>378.12</v>
      </c>
      <c r="O5493">
        <f>shipments[[#This Row],[Sales Amount]]-shipments[[#This Row],[Total Cost]]</f>
        <v>348.63</v>
      </c>
      <c r="P5493" s="9">
        <f>shipments[[#This Row],[Profit]]/shipments[[#This Row],[Sales Amount]]</f>
        <v>0.47971104231166151</v>
      </c>
    </row>
    <row r="5494" spans="1:16" x14ac:dyDescent="1">
      <c r="A5494" t="s">
        <v>5542</v>
      </c>
      <c r="B5494" t="s">
        <v>8055</v>
      </c>
      <c r="C5494" t="s">
        <v>8019</v>
      </c>
      <c r="D5494" t="s">
        <v>8033</v>
      </c>
      <c r="E5494" s="1">
        <v>45155</v>
      </c>
      <c r="F5494">
        <v>6003</v>
      </c>
      <c r="G5494">
        <v>376</v>
      </c>
      <c r="H5494" t="s">
        <v>6</v>
      </c>
      <c r="I5494" t="str">
        <f>_xlfn.XLOOKUP(shipments[[#This Row],[SPID]],people[SPID],people[Sales_person],"NA",0)</f>
        <v>Marney O'Breen</v>
      </c>
      <c r="J5494">
        <f>YEAR(shipments[[#This Row],[Shipdate]])</f>
        <v>2023</v>
      </c>
      <c r="K5494">
        <f>MONTH(shipments[[#This Row],[Shipdate]])</f>
        <v>8</v>
      </c>
      <c r="L5494" t="str">
        <f>TEXT(shipments[[#This Row],[Shipdate]],"mmmm")</f>
        <v>August</v>
      </c>
      <c r="M5494">
        <f>_xlfn.XLOOKUP(shipments[[#This Row],[PID]],products[PID],products[Cost_per_box],"NA",0)</f>
        <v>8.2200000000000006</v>
      </c>
      <c r="N5494">
        <f>shipments[[#This Row],[Boxes]]*shipments[[#This Row],[Cost Per Box]]</f>
        <v>3090.7200000000003</v>
      </c>
      <c r="O5494">
        <f>shipments[[#This Row],[Sales Amount]]-shipments[[#This Row],[Total Cost]]</f>
        <v>2912.2799999999997</v>
      </c>
      <c r="P5494" s="9">
        <f>shipments[[#This Row],[Profit]]/shipments[[#This Row],[Sales Amount]]</f>
        <v>0.48513743128435777</v>
      </c>
    </row>
    <row r="5495" spans="1:16" x14ac:dyDescent="1">
      <c r="A5495" t="s">
        <v>5543</v>
      </c>
      <c r="B5495" t="s">
        <v>8055</v>
      </c>
      <c r="C5495" t="s">
        <v>8019</v>
      </c>
      <c r="D5495" t="s">
        <v>8033</v>
      </c>
      <c r="E5495" s="1">
        <v>45139</v>
      </c>
      <c r="F5495">
        <v>4266</v>
      </c>
      <c r="G5495">
        <v>329</v>
      </c>
      <c r="H5495" t="s">
        <v>6</v>
      </c>
      <c r="I5495" t="str">
        <f>_xlfn.XLOOKUP(shipments[[#This Row],[SPID]],people[SPID],people[Sales_person],"NA",0)</f>
        <v>Marney O'Breen</v>
      </c>
      <c r="J5495">
        <f>YEAR(shipments[[#This Row],[Shipdate]])</f>
        <v>2023</v>
      </c>
      <c r="K5495">
        <f>MONTH(shipments[[#This Row],[Shipdate]])</f>
        <v>8</v>
      </c>
      <c r="L5495" t="str">
        <f>TEXT(shipments[[#This Row],[Shipdate]],"mmmm")</f>
        <v>August</v>
      </c>
      <c r="M5495">
        <f>_xlfn.XLOOKUP(shipments[[#This Row],[PID]],products[PID],products[Cost_per_box],"NA",0)</f>
        <v>8.2200000000000006</v>
      </c>
      <c r="N5495">
        <f>shipments[[#This Row],[Boxes]]*shipments[[#This Row],[Cost Per Box]]</f>
        <v>2704.38</v>
      </c>
      <c r="O5495">
        <f>shipments[[#This Row],[Sales Amount]]-shipments[[#This Row],[Total Cost]]</f>
        <v>1561.62</v>
      </c>
      <c r="P5495" s="9">
        <f>shipments[[#This Row],[Profit]]/shipments[[#This Row],[Sales Amount]]</f>
        <v>0.36606188466947959</v>
      </c>
    </row>
    <row r="5496" spans="1:16" x14ac:dyDescent="1">
      <c r="A5496" t="s">
        <v>5544</v>
      </c>
      <c r="B5496" t="s">
        <v>8055</v>
      </c>
      <c r="C5496" t="s">
        <v>8019</v>
      </c>
      <c r="D5496" t="s">
        <v>8037</v>
      </c>
      <c r="E5496" s="1">
        <v>45390</v>
      </c>
      <c r="F5496">
        <v>7150.5</v>
      </c>
      <c r="G5496">
        <v>551</v>
      </c>
      <c r="H5496" t="s">
        <v>6</v>
      </c>
      <c r="I5496" t="str">
        <f>_xlfn.XLOOKUP(shipments[[#This Row],[SPID]],people[SPID],people[Sales_person],"NA",0)</f>
        <v>Marney O'Breen</v>
      </c>
      <c r="J5496">
        <f>YEAR(shipments[[#This Row],[Shipdate]])</f>
        <v>2024</v>
      </c>
      <c r="K5496">
        <f>MONTH(shipments[[#This Row],[Shipdate]])</f>
        <v>4</v>
      </c>
      <c r="L5496" t="str">
        <f>TEXT(shipments[[#This Row],[Shipdate]],"mmmm")</f>
        <v>April</v>
      </c>
      <c r="M5496">
        <f>_xlfn.XLOOKUP(shipments[[#This Row],[PID]],products[PID],products[Cost_per_box],"NA",0)</f>
        <v>8.2200000000000006</v>
      </c>
      <c r="N5496">
        <f>shipments[[#This Row],[Boxes]]*shipments[[#This Row],[Cost Per Box]]</f>
        <v>4529.22</v>
      </c>
      <c r="O5496">
        <f>shipments[[#This Row],[Sales Amount]]-shipments[[#This Row],[Total Cost]]</f>
        <v>2621.2799999999997</v>
      </c>
      <c r="P5496" s="9">
        <f>shipments[[#This Row],[Profit]]/shipments[[#This Row],[Sales Amount]]</f>
        <v>0.36658695196140129</v>
      </c>
    </row>
    <row r="5497" spans="1:16" x14ac:dyDescent="1">
      <c r="A5497" t="s">
        <v>5545</v>
      </c>
      <c r="B5497" t="s">
        <v>8055</v>
      </c>
      <c r="C5497" t="s">
        <v>8019</v>
      </c>
      <c r="D5497" t="s">
        <v>8035</v>
      </c>
      <c r="E5497" s="1">
        <v>45511</v>
      </c>
      <c r="F5497">
        <v>1858.5</v>
      </c>
      <c r="G5497">
        <v>155</v>
      </c>
      <c r="H5497" t="s">
        <v>17</v>
      </c>
      <c r="I5497" t="str">
        <f>_xlfn.XLOOKUP(shipments[[#This Row],[SPID]],people[SPID],people[Sales_person],"NA",0)</f>
        <v>Marney O'Breen</v>
      </c>
      <c r="J5497">
        <f>YEAR(shipments[[#This Row],[Shipdate]])</f>
        <v>2024</v>
      </c>
      <c r="K5497">
        <f>MONTH(shipments[[#This Row],[Shipdate]])</f>
        <v>8</v>
      </c>
      <c r="L5497" t="str">
        <f>TEXT(shipments[[#This Row],[Shipdate]],"mmmm")</f>
        <v>August</v>
      </c>
      <c r="M5497">
        <f>_xlfn.XLOOKUP(shipments[[#This Row],[PID]],products[PID],products[Cost_per_box],"NA",0)</f>
        <v>8.2200000000000006</v>
      </c>
      <c r="N5497">
        <f>shipments[[#This Row],[Boxes]]*shipments[[#This Row],[Cost Per Box]]</f>
        <v>1274.1000000000001</v>
      </c>
      <c r="O5497">
        <f>shipments[[#This Row],[Sales Amount]]-shipments[[#This Row],[Total Cost]]</f>
        <v>584.39999999999986</v>
      </c>
      <c r="P5497" s="9">
        <f>shipments[[#This Row],[Profit]]/shipments[[#This Row],[Sales Amount]]</f>
        <v>0.31444713478611774</v>
      </c>
    </row>
    <row r="5498" spans="1:16" x14ac:dyDescent="1">
      <c r="A5498" t="s">
        <v>5546</v>
      </c>
      <c r="B5498" t="s">
        <v>8055</v>
      </c>
      <c r="C5498" t="s">
        <v>8019</v>
      </c>
      <c r="D5498" t="s">
        <v>8035</v>
      </c>
      <c r="E5498" s="1">
        <v>45488</v>
      </c>
      <c r="F5498">
        <v>4961.25</v>
      </c>
      <c r="G5498">
        <v>331</v>
      </c>
      <c r="H5498" t="s">
        <v>17</v>
      </c>
      <c r="I5498" t="str">
        <f>_xlfn.XLOOKUP(shipments[[#This Row],[SPID]],people[SPID],people[Sales_person],"NA",0)</f>
        <v>Marney O'Breen</v>
      </c>
      <c r="J5498">
        <f>YEAR(shipments[[#This Row],[Shipdate]])</f>
        <v>2024</v>
      </c>
      <c r="K5498">
        <f>MONTH(shipments[[#This Row],[Shipdate]])</f>
        <v>7</v>
      </c>
      <c r="L5498" t="str">
        <f>TEXT(shipments[[#This Row],[Shipdate]],"mmmm")</f>
        <v>July</v>
      </c>
      <c r="M5498">
        <f>_xlfn.XLOOKUP(shipments[[#This Row],[PID]],products[PID],products[Cost_per_box],"NA",0)</f>
        <v>8.2200000000000006</v>
      </c>
      <c r="N5498">
        <f>shipments[[#This Row],[Boxes]]*shipments[[#This Row],[Cost Per Box]]</f>
        <v>2720.82</v>
      </c>
      <c r="O5498">
        <f>shipments[[#This Row],[Sales Amount]]-shipments[[#This Row],[Total Cost]]</f>
        <v>2240.4299999999998</v>
      </c>
      <c r="P5498" s="9">
        <f>shipments[[#This Row],[Profit]]/shipments[[#This Row],[Sales Amount]]</f>
        <v>0.45158578987150411</v>
      </c>
    </row>
    <row r="5499" spans="1:16" x14ac:dyDescent="1">
      <c r="A5499" t="s">
        <v>5547</v>
      </c>
      <c r="B5499" t="s">
        <v>8055</v>
      </c>
      <c r="C5499" t="s">
        <v>8021</v>
      </c>
      <c r="D5499" t="s">
        <v>8033</v>
      </c>
      <c r="E5499" s="1">
        <v>45288</v>
      </c>
      <c r="F5499">
        <v>5953.5</v>
      </c>
      <c r="G5499">
        <v>426</v>
      </c>
      <c r="H5499" t="s">
        <v>6</v>
      </c>
      <c r="I5499" t="str">
        <f>_xlfn.XLOOKUP(shipments[[#This Row],[SPID]],people[SPID],people[Sales_person],"NA",0)</f>
        <v>Marney O'Breen</v>
      </c>
      <c r="J5499">
        <f>YEAR(shipments[[#This Row],[Shipdate]])</f>
        <v>2023</v>
      </c>
      <c r="K5499">
        <f>MONTH(shipments[[#This Row],[Shipdate]])</f>
        <v>12</v>
      </c>
      <c r="L5499" t="str">
        <f>TEXT(shipments[[#This Row],[Shipdate]],"mmmm")</f>
        <v>December</v>
      </c>
      <c r="M5499">
        <f>_xlfn.XLOOKUP(shipments[[#This Row],[PID]],products[PID],products[Cost_per_box],"NA",0)</f>
        <v>4.74</v>
      </c>
      <c r="N5499">
        <f>shipments[[#This Row],[Boxes]]*shipments[[#This Row],[Cost Per Box]]</f>
        <v>2019.24</v>
      </c>
      <c r="O5499">
        <f>shipments[[#This Row],[Sales Amount]]-shipments[[#This Row],[Total Cost]]</f>
        <v>3934.26</v>
      </c>
      <c r="P5499" s="9">
        <f>shipments[[#This Row],[Profit]]/shipments[[#This Row],[Sales Amount]]</f>
        <v>0.6608314436885866</v>
      </c>
    </row>
    <row r="5500" spans="1:16" x14ac:dyDescent="1">
      <c r="A5500" t="s">
        <v>5548</v>
      </c>
      <c r="B5500" t="s">
        <v>8055</v>
      </c>
      <c r="C5500" t="s">
        <v>8021</v>
      </c>
      <c r="D5500" t="s">
        <v>8035</v>
      </c>
      <c r="E5500" s="1">
        <v>45176</v>
      </c>
      <c r="F5500">
        <v>10624.5</v>
      </c>
      <c r="G5500">
        <v>759</v>
      </c>
      <c r="H5500" t="s">
        <v>6</v>
      </c>
      <c r="I5500" t="str">
        <f>_xlfn.XLOOKUP(shipments[[#This Row],[SPID]],people[SPID],people[Sales_person],"NA",0)</f>
        <v>Marney O'Breen</v>
      </c>
      <c r="J5500">
        <f>YEAR(shipments[[#This Row],[Shipdate]])</f>
        <v>2023</v>
      </c>
      <c r="K5500">
        <f>MONTH(shipments[[#This Row],[Shipdate]])</f>
        <v>9</v>
      </c>
      <c r="L5500" t="str">
        <f>TEXT(shipments[[#This Row],[Shipdate]],"mmmm")</f>
        <v>September</v>
      </c>
      <c r="M5500">
        <f>_xlfn.XLOOKUP(shipments[[#This Row],[PID]],products[PID],products[Cost_per_box],"NA",0)</f>
        <v>4.74</v>
      </c>
      <c r="N5500">
        <f>shipments[[#This Row],[Boxes]]*shipments[[#This Row],[Cost Per Box]]</f>
        <v>3597.6600000000003</v>
      </c>
      <c r="O5500">
        <f>shipments[[#This Row],[Sales Amount]]-shipments[[#This Row],[Total Cost]]</f>
        <v>7026.84</v>
      </c>
      <c r="P5500" s="9">
        <f>shipments[[#This Row],[Profit]]/shipments[[#This Row],[Sales Amount]]</f>
        <v>0.66138077085980518</v>
      </c>
    </row>
    <row r="5501" spans="1:16" x14ac:dyDescent="1">
      <c r="A5501" t="s">
        <v>5549</v>
      </c>
      <c r="B5501" t="s">
        <v>8055</v>
      </c>
      <c r="C5501" t="s">
        <v>8021</v>
      </c>
      <c r="D5501" t="s">
        <v>8037</v>
      </c>
      <c r="E5501" s="1">
        <v>45113</v>
      </c>
      <c r="F5501">
        <v>8102.25</v>
      </c>
      <c r="G5501">
        <v>507</v>
      </c>
      <c r="H5501" t="s">
        <v>6</v>
      </c>
      <c r="I5501" t="str">
        <f>_xlfn.XLOOKUP(shipments[[#This Row],[SPID]],people[SPID],people[Sales_person],"NA",0)</f>
        <v>Marney O'Breen</v>
      </c>
      <c r="J5501">
        <f>YEAR(shipments[[#This Row],[Shipdate]])</f>
        <v>2023</v>
      </c>
      <c r="K5501">
        <f>MONTH(shipments[[#This Row],[Shipdate]])</f>
        <v>7</v>
      </c>
      <c r="L5501" t="str">
        <f>TEXT(shipments[[#This Row],[Shipdate]],"mmmm")</f>
        <v>July</v>
      </c>
      <c r="M5501">
        <f>_xlfn.XLOOKUP(shipments[[#This Row],[PID]],products[PID],products[Cost_per_box],"NA",0)</f>
        <v>4.74</v>
      </c>
      <c r="N5501">
        <f>shipments[[#This Row],[Boxes]]*shipments[[#This Row],[Cost Per Box]]</f>
        <v>2403.1800000000003</v>
      </c>
      <c r="O5501">
        <f>shipments[[#This Row],[Sales Amount]]-shipments[[#This Row],[Total Cost]]</f>
        <v>5699.07</v>
      </c>
      <c r="P5501" s="9">
        <f>shipments[[#This Row],[Profit]]/shipments[[#This Row],[Sales Amount]]</f>
        <v>0.70339350180505411</v>
      </c>
    </row>
    <row r="5502" spans="1:16" x14ac:dyDescent="1">
      <c r="A5502" t="s">
        <v>5550</v>
      </c>
      <c r="B5502" t="s">
        <v>8055</v>
      </c>
      <c r="C5502" t="s">
        <v>8022</v>
      </c>
      <c r="D5502" t="s">
        <v>8036</v>
      </c>
      <c r="E5502" s="1">
        <v>45114</v>
      </c>
      <c r="F5502">
        <v>6833.25</v>
      </c>
      <c r="G5502">
        <v>1139</v>
      </c>
      <c r="H5502" t="s">
        <v>6</v>
      </c>
      <c r="I5502" t="str">
        <f>_xlfn.XLOOKUP(shipments[[#This Row],[SPID]],people[SPID],people[Sales_person],"NA",0)</f>
        <v>Marney O'Breen</v>
      </c>
      <c r="J5502">
        <f>YEAR(shipments[[#This Row],[Shipdate]])</f>
        <v>2023</v>
      </c>
      <c r="K5502">
        <f>MONTH(shipments[[#This Row],[Shipdate]])</f>
        <v>7</v>
      </c>
      <c r="L5502" t="str">
        <f>TEXT(shipments[[#This Row],[Shipdate]],"mmmm")</f>
        <v>July</v>
      </c>
      <c r="M5502">
        <f>_xlfn.XLOOKUP(shipments[[#This Row],[PID]],products[PID],products[Cost_per_box],"NA",0)</f>
        <v>10.51</v>
      </c>
      <c r="N5502">
        <f>shipments[[#This Row],[Boxes]]*shipments[[#This Row],[Cost Per Box]]</f>
        <v>11970.89</v>
      </c>
      <c r="O5502">
        <f>shipments[[#This Row],[Sales Amount]]-shipments[[#This Row],[Total Cost]]</f>
        <v>-5137.6399999999994</v>
      </c>
      <c r="P5502" s="9">
        <f>shipments[[#This Row],[Profit]]/shipments[[#This Row],[Sales Amount]]</f>
        <v>-0.75185892510884267</v>
      </c>
    </row>
    <row r="5503" spans="1:16" x14ac:dyDescent="1">
      <c r="A5503" t="s">
        <v>5551</v>
      </c>
      <c r="B5503" t="s">
        <v>8055</v>
      </c>
      <c r="C5503" t="s">
        <v>8022</v>
      </c>
      <c r="D5503" t="s">
        <v>8032</v>
      </c>
      <c r="E5503" s="1">
        <v>45020</v>
      </c>
      <c r="F5503">
        <v>3251.25</v>
      </c>
      <c r="G5503">
        <v>465</v>
      </c>
      <c r="H5503" t="s">
        <v>6</v>
      </c>
      <c r="I5503" t="str">
        <f>_xlfn.XLOOKUP(shipments[[#This Row],[SPID]],people[SPID],people[Sales_person],"NA",0)</f>
        <v>Marney O'Breen</v>
      </c>
      <c r="J5503">
        <f>YEAR(shipments[[#This Row],[Shipdate]])</f>
        <v>2023</v>
      </c>
      <c r="K5503">
        <f>MONTH(shipments[[#This Row],[Shipdate]])</f>
        <v>4</v>
      </c>
      <c r="L5503" t="str">
        <f>TEXT(shipments[[#This Row],[Shipdate]],"mmmm")</f>
        <v>April</v>
      </c>
      <c r="M5503">
        <f>_xlfn.XLOOKUP(shipments[[#This Row],[PID]],products[PID],products[Cost_per_box],"NA",0)</f>
        <v>10.51</v>
      </c>
      <c r="N5503">
        <f>shipments[[#This Row],[Boxes]]*shipments[[#This Row],[Cost Per Box]]</f>
        <v>4887.1499999999996</v>
      </c>
      <c r="O5503">
        <f>shipments[[#This Row],[Sales Amount]]-shipments[[#This Row],[Total Cost]]</f>
        <v>-1635.8999999999996</v>
      </c>
      <c r="P5503" s="9">
        <f>shipments[[#This Row],[Profit]]/shipments[[#This Row],[Sales Amount]]</f>
        <v>-0.5031603229527104</v>
      </c>
    </row>
    <row r="5504" spans="1:16" x14ac:dyDescent="1">
      <c r="A5504" t="s">
        <v>5552</v>
      </c>
      <c r="B5504" t="s">
        <v>8055</v>
      </c>
      <c r="C5504" t="s">
        <v>8022</v>
      </c>
      <c r="D5504" t="s">
        <v>8032</v>
      </c>
      <c r="E5504" s="1">
        <v>45357</v>
      </c>
      <c r="F5504">
        <v>7011</v>
      </c>
      <c r="G5504">
        <v>1169</v>
      </c>
      <c r="H5504" t="s">
        <v>6</v>
      </c>
      <c r="I5504" t="str">
        <f>_xlfn.XLOOKUP(shipments[[#This Row],[SPID]],people[SPID],people[Sales_person],"NA",0)</f>
        <v>Marney O'Breen</v>
      </c>
      <c r="J5504">
        <f>YEAR(shipments[[#This Row],[Shipdate]])</f>
        <v>2024</v>
      </c>
      <c r="K5504">
        <f>MONTH(shipments[[#This Row],[Shipdate]])</f>
        <v>3</v>
      </c>
      <c r="L5504" t="str">
        <f>TEXT(shipments[[#This Row],[Shipdate]],"mmmm")</f>
        <v>March</v>
      </c>
      <c r="M5504">
        <f>_xlfn.XLOOKUP(shipments[[#This Row],[PID]],products[PID],products[Cost_per_box],"NA",0)</f>
        <v>10.51</v>
      </c>
      <c r="N5504">
        <f>shipments[[#This Row],[Boxes]]*shipments[[#This Row],[Cost Per Box]]</f>
        <v>12286.19</v>
      </c>
      <c r="O5504">
        <f>shipments[[#This Row],[Sales Amount]]-shipments[[#This Row],[Total Cost]]</f>
        <v>-5275.1900000000005</v>
      </c>
      <c r="P5504" s="9">
        <f>shipments[[#This Row],[Profit]]/shipments[[#This Row],[Sales Amount]]</f>
        <v>-0.75241620310939961</v>
      </c>
    </row>
    <row r="5505" spans="1:16" x14ac:dyDescent="1">
      <c r="A5505" t="s">
        <v>5553</v>
      </c>
      <c r="B5505" t="s">
        <v>8055</v>
      </c>
      <c r="C5505" t="s">
        <v>8022</v>
      </c>
      <c r="D5505" t="s">
        <v>8034</v>
      </c>
      <c r="E5505" s="1">
        <v>45537</v>
      </c>
      <c r="F5505">
        <v>5613.75</v>
      </c>
      <c r="G5505">
        <v>802</v>
      </c>
      <c r="H5505" t="s">
        <v>25</v>
      </c>
      <c r="I5505" t="str">
        <f>_xlfn.XLOOKUP(shipments[[#This Row],[SPID]],people[SPID],people[Sales_person],"NA",0)</f>
        <v>Marney O'Breen</v>
      </c>
      <c r="J5505">
        <f>YEAR(shipments[[#This Row],[Shipdate]])</f>
        <v>2024</v>
      </c>
      <c r="K5505">
        <f>MONTH(shipments[[#This Row],[Shipdate]])</f>
        <v>9</v>
      </c>
      <c r="L5505" t="str">
        <f>TEXT(shipments[[#This Row],[Shipdate]],"mmmm")</f>
        <v>September</v>
      </c>
      <c r="M5505">
        <f>_xlfn.XLOOKUP(shipments[[#This Row],[PID]],products[PID],products[Cost_per_box],"NA",0)</f>
        <v>10.51</v>
      </c>
      <c r="N5505">
        <f>shipments[[#This Row],[Boxes]]*shipments[[#This Row],[Cost Per Box]]</f>
        <v>8429.02</v>
      </c>
      <c r="O5505">
        <f>shipments[[#This Row],[Sales Amount]]-shipments[[#This Row],[Total Cost]]</f>
        <v>-2815.2700000000004</v>
      </c>
      <c r="P5505" s="9">
        <f>shipments[[#This Row],[Profit]]/shipments[[#This Row],[Sales Amount]]</f>
        <v>-0.50149543531507468</v>
      </c>
    </row>
    <row r="5506" spans="1:16" x14ac:dyDescent="1">
      <c r="A5506" t="s">
        <v>5554</v>
      </c>
      <c r="B5506" t="s">
        <v>8055</v>
      </c>
      <c r="C5506" t="s">
        <v>8022</v>
      </c>
      <c r="D5506" t="s">
        <v>8032</v>
      </c>
      <c r="E5506" s="1">
        <v>45005</v>
      </c>
      <c r="F5506">
        <v>9270</v>
      </c>
      <c r="G5506">
        <v>1545</v>
      </c>
      <c r="H5506" t="s">
        <v>6</v>
      </c>
      <c r="I5506" t="str">
        <f>_xlfn.XLOOKUP(shipments[[#This Row],[SPID]],people[SPID],people[Sales_person],"NA",0)</f>
        <v>Marney O'Breen</v>
      </c>
      <c r="J5506">
        <f>YEAR(shipments[[#This Row],[Shipdate]])</f>
        <v>2023</v>
      </c>
      <c r="K5506">
        <f>MONTH(shipments[[#This Row],[Shipdate]])</f>
        <v>3</v>
      </c>
      <c r="L5506" t="str">
        <f>TEXT(shipments[[#This Row],[Shipdate]],"mmmm")</f>
        <v>March</v>
      </c>
      <c r="M5506">
        <f>_xlfn.XLOOKUP(shipments[[#This Row],[PID]],products[PID],products[Cost_per_box],"NA",0)</f>
        <v>10.51</v>
      </c>
      <c r="N5506">
        <f>shipments[[#This Row],[Boxes]]*shipments[[#This Row],[Cost Per Box]]</f>
        <v>16237.949999999999</v>
      </c>
      <c r="O5506">
        <f>shipments[[#This Row],[Sales Amount]]-shipments[[#This Row],[Total Cost]]</f>
        <v>-6967.9499999999989</v>
      </c>
      <c r="P5506" s="9">
        <f>shipments[[#This Row],[Profit]]/shipments[[#This Row],[Sales Amount]]</f>
        <v>-0.75166666666666659</v>
      </c>
    </row>
    <row r="5507" spans="1:16" x14ac:dyDescent="1">
      <c r="A5507" t="s">
        <v>5555</v>
      </c>
      <c r="B5507" t="s">
        <v>8055</v>
      </c>
      <c r="C5507" t="s">
        <v>8022</v>
      </c>
      <c r="D5507" t="s">
        <v>8034</v>
      </c>
      <c r="E5507" s="1">
        <v>45247</v>
      </c>
      <c r="F5507">
        <v>11659.5</v>
      </c>
      <c r="G5507">
        <v>1296</v>
      </c>
      <c r="H5507" t="s">
        <v>6</v>
      </c>
      <c r="I5507" t="str">
        <f>_xlfn.XLOOKUP(shipments[[#This Row],[SPID]],people[SPID],people[Sales_person],"NA",0)</f>
        <v>Marney O'Breen</v>
      </c>
      <c r="J5507">
        <f>YEAR(shipments[[#This Row],[Shipdate]])</f>
        <v>2023</v>
      </c>
      <c r="K5507">
        <f>MONTH(shipments[[#This Row],[Shipdate]])</f>
        <v>11</v>
      </c>
      <c r="L5507" t="str">
        <f>TEXT(shipments[[#This Row],[Shipdate]],"mmmm")</f>
        <v>November</v>
      </c>
      <c r="M5507">
        <f>_xlfn.XLOOKUP(shipments[[#This Row],[PID]],products[PID],products[Cost_per_box],"NA",0)</f>
        <v>10.51</v>
      </c>
      <c r="N5507">
        <f>shipments[[#This Row],[Boxes]]*shipments[[#This Row],[Cost Per Box]]</f>
        <v>13620.96</v>
      </c>
      <c r="O5507">
        <f>shipments[[#This Row],[Sales Amount]]-shipments[[#This Row],[Total Cost]]</f>
        <v>-1961.4599999999991</v>
      </c>
      <c r="P5507" s="9">
        <f>shipments[[#This Row],[Profit]]/shipments[[#This Row],[Sales Amount]]</f>
        <v>-0.16822848321111533</v>
      </c>
    </row>
    <row r="5508" spans="1:16" x14ac:dyDescent="1">
      <c r="A5508" t="s">
        <v>5556</v>
      </c>
      <c r="B5508" t="s">
        <v>8055</v>
      </c>
      <c r="C5508" t="s">
        <v>8023</v>
      </c>
      <c r="D5508" t="s">
        <v>8032</v>
      </c>
      <c r="E5508" s="1">
        <v>45532</v>
      </c>
      <c r="F5508">
        <v>2585.25</v>
      </c>
      <c r="G5508">
        <v>173</v>
      </c>
      <c r="H5508" t="s">
        <v>17</v>
      </c>
      <c r="I5508" t="str">
        <f>_xlfn.XLOOKUP(shipments[[#This Row],[SPID]],people[SPID],people[Sales_person],"NA",0)</f>
        <v>Marney O'Breen</v>
      </c>
      <c r="J5508">
        <f>YEAR(shipments[[#This Row],[Shipdate]])</f>
        <v>2024</v>
      </c>
      <c r="K5508">
        <f>MONTH(shipments[[#This Row],[Shipdate]])</f>
        <v>8</v>
      </c>
      <c r="L5508" t="str">
        <f>TEXT(shipments[[#This Row],[Shipdate]],"mmmm")</f>
        <v>August</v>
      </c>
      <c r="M5508">
        <f>_xlfn.XLOOKUP(shipments[[#This Row],[PID]],products[PID],products[Cost_per_box],"NA",0)</f>
        <v>6.43</v>
      </c>
      <c r="N5508">
        <f>shipments[[#This Row],[Boxes]]*shipments[[#This Row],[Cost Per Box]]</f>
        <v>1112.3899999999999</v>
      </c>
      <c r="O5508">
        <f>shipments[[#This Row],[Sales Amount]]-shipments[[#This Row],[Total Cost]]</f>
        <v>1472.8600000000001</v>
      </c>
      <c r="P5508" s="9">
        <f>shipments[[#This Row],[Profit]]/shipments[[#This Row],[Sales Amount]]</f>
        <v>0.56971666183154435</v>
      </c>
    </row>
    <row r="5509" spans="1:16" x14ac:dyDescent="1">
      <c r="A5509" t="s">
        <v>5557</v>
      </c>
      <c r="B5509" t="s">
        <v>8055</v>
      </c>
      <c r="C5509" t="s">
        <v>8023</v>
      </c>
      <c r="D5509" t="s">
        <v>8037</v>
      </c>
      <c r="E5509" s="1">
        <v>45322</v>
      </c>
      <c r="F5509">
        <v>7663.5</v>
      </c>
      <c r="G5509">
        <v>451</v>
      </c>
      <c r="H5509" t="s">
        <v>6</v>
      </c>
      <c r="I5509" t="str">
        <f>_xlfn.XLOOKUP(shipments[[#This Row],[SPID]],people[SPID],people[Sales_person],"NA",0)</f>
        <v>Marney O'Breen</v>
      </c>
      <c r="J5509">
        <f>YEAR(shipments[[#This Row],[Shipdate]])</f>
        <v>2024</v>
      </c>
      <c r="K5509">
        <f>MONTH(shipments[[#This Row],[Shipdate]])</f>
        <v>1</v>
      </c>
      <c r="L5509" t="str">
        <f>TEXT(shipments[[#This Row],[Shipdate]],"mmmm")</f>
        <v>January</v>
      </c>
      <c r="M5509">
        <f>_xlfn.XLOOKUP(shipments[[#This Row],[PID]],products[PID],products[Cost_per_box],"NA",0)</f>
        <v>6.43</v>
      </c>
      <c r="N5509">
        <f>shipments[[#This Row],[Boxes]]*shipments[[#This Row],[Cost Per Box]]</f>
        <v>2899.93</v>
      </c>
      <c r="O5509">
        <f>shipments[[#This Row],[Sales Amount]]-shipments[[#This Row],[Total Cost]]</f>
        <v>4763.57</v>
      </c>
      <c r="P5509" s="9">
        <f>shipments[[#This Row],[Profit]]/shipments[[#This Row],[Sales Amount]]</f>
        <v>0.62159196189730537</v>
      </c>
    </row>
    <row r="5510" spans="1:16" x14ac:dyDescent="1">
      <c r="A5510" t="s">
        <v>5558</v>
      </c>
      <c r="B5510" t="s">
        <v>8055</v>
      </c>
      <c r="C5510" t="s">
        <v>8024</v>
      </c>
      <c r="D5510" t="s">
        <v>8032</v>
      </c>
      <c r="E5510" s="1">
        <v>44986</v>
      </c>
      <c r="F5510">
        <v>4941</v>
      </c>
      <c r="G5510">
        <v>261</v>
      </c>
      <c r="H5510" t="s">
        <v>6</v>
      </c>
      <c r="I5510" t="str">
        <f>_xlfn.XLOOKUP(shipments[[#This Row],[SPID]],people[SPID],people[Sales_person],"NA",0)</f>
        <v>Marney O'Breen</v>
      </c>
      <c r="J5510">
        <f>YEAR(shipments[[#This Row],[Shipdate]])</f>
        <v>2023</v>
      </c>
      <c r="K5510">
        <f>MONTH(shipments[[#This Row],[Shipdate]])</f>
        <v>3</v>
      </c>
      <c r="L5510" t="str">
        <f>TEXT(shipments[[#This Row],[Shipdate]],"mmmm")</f>
        <v>March</v>
      </c>
      <c r="M5510">
        <f>_xlfn.XLOOKUP(shipments[[#This Row],[PID]],products[PID],products[Cost_per_box],"NA",0)</f>
        <v>12.41</v>
      </c>
      <c r="N5510">
        <f>shipments[[#This Row],[Boxes]]*shipments[[#This Row],[Cost Per Box]]</f>
        <v>3239.01</v>
      </c>
      <c r="O5510">
        <f>shipments[[#This Row],[Sales Amount]]-shipments[[#This Row],[Total Cost]]</f>
        <v>1701.9899999999998</v>
      </c>
      <c r="P5510" s="9">
        <f>shipments[[#This Row],[Profit]]/shipments[[#This Row],[Sales Amount]]</f>
        <v>0.34446265938069215</v>
      </c>
    </row>
    <row r="5511" spans="1:16" x14ac:dyDescent="1">
      <c r="A5511" t="s">
        <v>5559</v>
      </c>
      <c r="B5511" t="s">
        <v>8055</v>
      </c>
      <c r="C5511" t="s">
        <v>8025</v>
      </c>
      <c r="D5511" t="s">
        <v>8032</v>
      </c>
      <c r="E5511" s="1">
        <v>45127</v>
      </c>
      <c r="F5511">
        <v>1892.25</v>
      </c>
      <c r="G5511">
        <v>127</v>
      </c>
      <c r="H5511" t="s">
        <v>6</v>
      </c>
      <c r="I5511" t="str">
        <f>_xlfn.XLOOKUP(shipments[[#This Row],[SPID]],people[SPID],people[Sales_person],"NA",0)</f>
        <v>Marney O'Breen</v>
      </c>
      <c r="J5511">
        <f>YEAR(shipments[[#This Row],[Shipdate]])</f>
        <v>2023</v>
      </c>
      <c r="K5511">
        <f>MONTH(shipments[[#This Row],[Shipdate]])</f>
        <v>7</v>
      </c>
      <c r="L5511" t="str">
        <f>TEXT(shipments[[#This Row],[Shipdate]],"mmmm")</f>
        <v>July</v>
      </c>
      <c r="M5511">
        <f>_xlfn.XLOOKUP(shipments[[#This Row],[PID]],products[PID],products[Cost_per_box],"NA",0)</f>
        <v>9.57</v>
      </c>
      <c r="N5511">
        <f>shipments[[#This Row],[Boxes]]*shipments[[#This Row],[Cost Per Box]]</f>
        <v>1215.3900000000001</v>
      </c>
      <c r="O5511">
        <f>shipments[[#This Row],[Sales Amount]]-shipments[[#This Row],[Total Cost]]</f>
        <v>676.8599999999999</v>
      </c>
      <c r="P5511" s="9">
        <f>shipments[[#This Row],[Profit]]/shipments[[#This Row],[Sales Amount]]</f>
        <v>0.3577011494252873</v>
      </c>
    </row>
    <row r="5512" spans="1:16" x14ac:dyDescent="1">
      <c r="A5512" t="s">
        <v>5560</v>
      </c>
      <c r="B5512" t="s">
        <v>8055</v>
      </c>
      <c r="C5512" t="s">
        <v>8025</v>
      </c>
      <c r="D5512" t="s">
        <v>8037</v>
      </c>
      <c r="E5512" s="1">
        <v>44964</v>
      </c>
      <c r="F5512">
        <v>7177.5</v>
      </c>
      <c r="G5512">
        <v>399</v>
      </c>
      <c r="H5512" t="s">
        <v>6</v>
      </c>
      <c r="I5512" t="str">
        <f>_xlfn.XLOOKUP(shipments[[#This Row],[SPID]],people[SPID],people[Sales_person],"NA",0)</f>
        <v>Marney O'Breen</v>
      </c>
      <c r="J5512">
        <f>YEAR(shipments[[#This Row],[Shipdate]])</f>
        <v>2023</v>
      </c>
      <c r="K5512">
        <f>MONTH(shipments[[#This Row],[Shipdate]])</f>
        <v>2</v>
      </c>
      <c r="L5512" t="str">
        <f>TEXT(shipments[[#This Row],[Shipdate]],"mmmm")</f>
        <v>February</v>
      </c>
      <c r="M5512">
        <f>_xlfn.XLOOKUP(shipments[[#This Row],[PID]],products[PID],products[Cost_per_box],"NA",0)</f>
        <v>9.57</v>
      </c>
      <c r="N5512">
        <f>shipments[[#This Row],[Boxes]]*shipments[[#This Row],[Cost Per Box]]</f>
        <v>3818.4300000000003</v>
      </c>
      <c r="O5512">
        <f>shipments[[#This Row],[Sales Amount]]-shipments[[#This Row],[Total Cost]]</f>
        <v>3359.0699999999997</v>
      </c>
      <c r="P5512" s="9">
        <f>shipments[[#This Row],[Profit]]/shipments[[#This Row],[Sales Amount]]</f>
        <v>0.46799999999999997</v>
      </c>
    </row>
    <row r="5513" spans="1:16" x14ac:dyDescent="1">
      <c r="A5513" t="s">
        <v>5561</v>
      </c>
      <c r="B5513" t="s">
        <v>8055</v>
      </c>
      <c r="C5513" t="s">
        <v>8025</v>
      </c>
      <c r="D5513" t="s">
        <v>8037</v>
      </c>
      <c r="E5513" s="1">
        <v>45126</v>
      </c>
      <c r="F5513">
        <v>9373.5</v>
      </c>
      <c r="G5513">
        <v>625</v>
      </c>
      <c r="H5513" t="s">
        <v>6</v>
      </c>
      <c r="I5513" t="str">
        <f>_xlfn.XLOOKUP(shipments[[#This Row],[SPID]],people[SPID],people[Sales_person],"NA",0)</f>
        <v>Marney O'Breen</v>
      </c>
      <c r="J5513">
        <f>YEAR(shipments[[#This Row],[Shipdate]])</f>
        <v>2023</v>
      </c>
      <c r="K5513">
        <f>MONTH(shipments[[#This Row],[Shipdate]])</f>
        <v>7</v>
      </c>
      <c r="L5513" t="str">
        <f>TEXT(shipments[[#This Row],[Shipdate]],"mmmm")</f>
        <v>July</v>
      </c>
      <c r="M5513">
        <f>_xlfn.XLOOKUP(shipments[[#This Row],[PID]],products[PID],products[Cost_per_box],"NA",0)</f>
        <v>9.57</v>
      </c>
      <c r="N5513">
        <f>shipments[[#This Row],[Boxes]]*shipments[[#This Row],[Cost Per Box]]</f>
        <v>5981.25</v>
      </c>
      <c r="O5513">
        <f>shipments[[#This Row],[Sales Amount]]-shipments[[#This Row],[Total Cost]]</f>
        <v>3392.25</v>
      </c>
      <c r="P5513" s="9">
        <f>shipments[[#This Row],[Profit]]/shipments[[#This Row],[Sales Amount]]</f>
        <v>0.36189790366458635</v>
      </c>
    </row>
    <row r="5514" spans="1:16" x14ac:dyDescent="1">
      <c r="A5514" t="s">
        <v>5562</v>
      </c>
      <c r="B5514" t="s">
        <v>8055</v>
      </c>
      <c r="C5514" t="s">
        <v>8025</v>
      </c>
      <c r="D5514" t="s">
        <v>8032</v>
      </c>
      <c r="E5514" s="1">
        <v>45071</v>
      </c>
      <c r="F5514">
        <v>7906.5</v>
      </c>
      <c r="G5514">
        <v>565</v>
      </c>
      <c r="H5514" t="s">
        <v>6</v>
      </c>
      <c r="I5514" t="str">
        <f>_xlfn.XLOOKUP(shipments[[#This Row],[SPID]],people[SPID],people[Sales_person],"NA",0)</f>
        <v>Marney O'Breen</v>
      </c>
      <c r="J5514">
        <f>YEAR(shipments[[#This Row],[Shipdate]])</f>
        <v>2023</v>
      </c>
      <c r="K5514">
        <f>MONTH(shipments[[#This Row],[Shipdate]])</f>
        <v>5</v>
      </c>
      <c r="L5514" t="str">
        <f>TEXT(shipments[[#This Row],[Shipdate]],"mmmm")</f>
        <v>May</v>
      </c>
      <c r="M5514">
        <f>_xlfn.XLOOKUP(shipments[[#This Row],[PID]],products[PID],products[Cost_per_box],"NA",0)</f>
        <v>9.57</v>
      </c>
      <c r="N5514">
        <f>shipments[[#This Row],[Boxes]]*shipments[[#This Row],[Cost Per Box]]</f>
        <v>5407.05</v>
      </c>
      <c r="O5514">
        <f>shipments[[#This Row],[Sales Amount]]-shipments[[#This Row],[Total Cost]]</f>
        <v>2499.4499999999998</v>
      </c>
      <c r="P5514" s="9">
        <f>shipments[[#This Row],[Profit]]/shipments[[#This Row],[Sales Amount]]</f>
        <v>0.3161259723012711</v>
      </c>
    </row>
    <row r="5515" spans="1:16" x14ac:dyDescent="1">
      <c r="A5515" t="s">
        <v>5563</v>
      </c>
      <c r="B5515" t="s">
        <v>8055</v>
      </c>
      <c r="C5515" t="s">
        <v>8026</v>
      </c>
      <c r="D5515" t="s">
        <v>8036</v>
      </c>
      <c r="E5515" s="1">
        <v>45442</v>
      </c>
      <c r="F5515">
        <v>6522.75</v>
      </c>
      <c r="G5515">
        <v>593</v>
      </c>
      <c r="H5515" t="s">
        <v>6</v>
      </c>
      <c r="I5515" t="str">
        <f>_xlfn.XLOOKUP(shipments[[#This Row],[SPID]],people[SPID],people[Sales_person],"NA",0)</f>
        <v>Marney O'Breen</v>
      </c>
      <c r="J5515">
        <f>YEAR(shipments[[#This Row],[Shipdate]])</f>
        <v>2024</v>
      </c>
      <c r="K5515">
        <f>MONTH(shipments[[#This Row],[Shipdate]])</f>
        <v>5</v>
      </c>
      <c r="L5515" t="str">
        <f>TEXT(shipments[[#This Row],[Shipdate]],"mmmm")</f>
        <v>May</v>
      </c>
      <c r="M5515">
        <f>_xlfn.XLOOKUP(shipments[[#This Row],[PID]],products[PID],products[Cost_per_box],"NA",0)</f>
        <v>8.43</v>
      </c>
      <c r="N5515">
        <f>shipments[[#This Row],[Boxes]]*shipments[[#This Row],[Cost Per Box]]</f>
        <v>4998.99</v>
      </c>
      <c r="O5515">
        <f>shipments[[#This Row],[Sales Amount]]-shipments[[#This Row],[Total Cost]]</f>
        <v>1523.7600000000002</v>
      </c>
      <c r="P5515" s="9">
        <f>shipments[[#This Row],[Profit]]/shipments[[#This Row],[Sales Amount]]</f>
        <v>0.23360699091640799</v>
      </c>
    </row>
    <row r="5516" spans="1:16" x14ac:dyDescent="1">
      <c r="A5516" t="s">
        <v>5564</v>
      </c>
      <c r="B5516" t="s">
        <v>8055</v>
      </c>
      <c r="C5516" t="s">
        <v>8027</v>
      </c>
      <c r="D5516" t="s">
        <v>8037</v>
      </c>
      <c r="E5516" s="1">
        <v>45329</v>
      </c>
      <c r="F5516">
        <v>6648.75</v>
      </c>
      <c r="G5516">
        <v>739</v>
      </c>
      <c r="H5516" t="s">
        <v>6</v>
      </c>
      <c r="I5516" t="str">
        <f>_xlfn.XLOOKUP(shipments[[#This Row],[SPID]],people[SPID],people[Sales_person],"NA",0)</f>
        <v>Marney O'Breen</v>
      </c>
      <c r="J5516">
        <f>YEAR(shipments[[#This Row],[Shipdate]])</f>
        <v>2024</v>
      </c>
      <c r="K5516">
        <f>MONTH(shipments[[#This Row],[Shipdate]])</f>
        <v>2</v>
      </c>
      <c r="L5516" t="str">
        <f>TEXT(shipments[[#This Row],[Shipdate]],"mmmm")</f>
        <v>February</v>
      </c>
      <c r="M5516">
        <f>_xlfn.XLOOKUP(shipments[[#This Row],[PID]],products[PID],products[Cost_per_box],"NA",0)</f>
        <v>6.8</v>
      </c>
      <c r="N5516">
        <f>shipments[[#This Row],[Boxes]]*shipments[[#This Row],[Cost Per Box]]</f>
        <v>5025.2</v>
      </c>
      <c r="O5516">
        <f>shipments[[#This Row],[Sales Amount]]-shipments[[#This Row],[Total Cost]]</f>
        <v>1623.5500000000002</v>
      </c>
      <c r="P5516" s="9">
        <f>shipments[[#This Row],[Profit]]/shipments[[#This Row],[Sales Amount]]</f>
        <v>0.24418875728520401</v>
      </c>
    </row>
    <row r="5517" spans="1:16" x14ac:dyDescent="1">
      <c r="A5517" t="s">
        <v>5565</v>
      </c>
      <c r="B5517" t="s">
        <v>8055</v>
      </c>
      <c r="C5517" t="s">
        <v>8027</v>
      </c>
      <c r="D5517" t="s">
        <v>8037</v>
      </c>
      <c r="E5517" s="1">
        <v>45030</v>
      </c>
      <c r="F5517">
        <v>4821.75</v>
      </c>
      <c r="G5517">
        <v>536</v>
      </c>
      <c r="H5517" t="s">
        <v>6</v>
      </c>
      <c r="I5517" t="str">
        <f>_xlfn.XLOOKUP(shipments[[#This Row],[SPID]],people[SPID],people[Sales_person],"NA",0)</f>
        <v>Marney O'Breen</v>
      </c>
      <c r="J5517">
        <f>YEAR(shipments[[#This Row],[Shipdate]])</f>
        <v>2023</v>
      </c>
      <c r="K5517">
        <f>MONTH(shipments[[#This Row],[Shipdate]])</f>
        <v>4</v>
      </c>
      <c r="L5517" t="str">
        <f>TEXT(shipments[[#This Row],[Shipdate]],"mmmm")</f>
        <v>April</v>
      </c>
      <c r="M5517">
        <f>_xlfn.XLOOKUP(shipments[[#This Row],[PID]],products[PID],products[Cost_per_box],"NA",0)</f>
        <v>6.8</v>
      </c>
      <c r="N5517">
        <f>shipments[[#This Row],[Boxes]]*shipments[[#This Row],[Cost Per Box]]</f>
        <v>3644.7999999999997</v>
      </c>
      <c r="O5517">
        <f>shipments[[#This Row],[Sales Amount]]-shipments[[#This Row],[Total Cost]]</f>
        <v>1176.9500000000003</v>
      </c>
      <c r="P5517" s="9">
        <f>shipments[[#This Row],[Profit]]/shipments[[#This Row],[Sales Amount]]</f>
        <v>0.24409187535645777</v>
      </c>
    </row>
    <row r="5518" spans="1:16" x14ac:dyDescent="1">
      <c r="A5518" t="s">
        <v>5566</v>
      </c>
      <c r="B5518" t="s">
        <v>8055</v>
      </c>
      <c r="C5518" t="s">
        <v>8027</v>
      </c>
      <c r="D5518" t="s">
        <v>8032</v>
      </c>
      <c r="E5518" s="1">
        <v>45540</v>
      </c>
      <c r="F5518">
        <v>3771</v>
      </c>
      <c r="G5518">
        <v>539</v>
      </c>
      <c r="H5518" t="s">
        <v>25</v>
      </c>
      <c r="I5518" t="str">
        <f>_xlfn.XLOOKUP(shipments[[#This Row],[SPID]],people[SPID],people[Sales_person],"NA",0)</f>
        <v>Marney O'Breen</v>
      </c>
      <c r="J5518">
        <f>YEAR(shipments[[#This Row],[Shipdate]])</f>
        <v>2024</v>
      </c>
      <c r="K5518">
        <f>MONTH(shipments[[#This Row],[Shipdate]])</f>
        <v>9</v>
      </c>
      <c r="L5518" t="str">
        <f>TEXT(shipments[[#This Row],[Shipdate]],"mmmm")</f>
        <v>September</v>
      </c>
      <c r="M5518">
        <f>_xlfn.XLOOKUP(shipments[[#This Row],[PID]],products[PID],products[Cost_per_box],"NA",0)</f>
        <v>6.8</v>
      </c>
      <c r="N5518">
        <f>shipments[[#This Row],[Boxes]]*shipments[[#This Row],[Cost Per Box]]</f>
        <v>3665.2</v>
      </c>
      <c r="O5518">
        <f>shipments[[#This Row],[Sales Amount]]-shipments[[#This Row],[Total Cost]]</f>
        <v>105.80000000000018</v>
      </c>
      <c r="P5518" s="9">
        <f>shipments[[#This Row],[Profit]]/shipments[[#This Row],[Sales Amount]]</f>
        <v>2.8056218509679178E-2</v>
      </c>
    </row>
    <row r="5519" spans="1:16" x14ac:dyDescent="1">
      <c r="A5519" t="s">
        <v>5567</v>
      </c>
      <c r="B5519" t="s">
        <v>8055</v>
      </c>
      <c r="C5519" t="s">
        <v>8027</v>
      </c>
      <c r="D5519" t="s">
        <v>8032</v>
      </c>
      <c r="E5519" s="1">
        <v>45034</v>
      </c>
      <c r="F5519">
        <v>8437.5</v>
      </c>
      <c r="G5519">
        <v>938</v>
      </c>
      <c r="H5519" t="s">
        <v>6</v>
      </c>
      <c r="I5519" t="str">
        <f>_xlfn.XLOOKUP(shipments[[#This Row],[SPID]],people[SPID],people[Sales_person],"NA",0)</f>
        <v>Marney O'Breen</v>
      </c>
      <c r="J5519">
        <f>YEAR(shipments[[#This Row],[Shipdate]])</f>
        <v>2023</v>
      </c>
      <c r="K5519">
        <f>MONTH(shipments[[#This Row],[Shipdate]])</f>
        <v>4</v>
      </c>
      <c r="L5519" t="str">
        <f>TEXT(shipments[[#This Row],[Shipdate]],"mmmm")</f>
        <v>April</v>
      </c>
      <c r="M5519">
        <f>_xlfn.XLOOKUP(shipments[[#This Row],[PID]],products[PID],products[Cost_per_box],"NA",0)</f>
        <v>6.8</v>
      </c>
      <c r="N5519">
        <f>shipments[[#This Row],[Boxes]]*shipments[[#This Row],[Cost Per Box]]</f>
        <v>6378.4</v>
      </c>
      <c r="O5519">
        <f>shipments[[#This Row],[Sales Amount]]-shipments[[#This Row],[Total Cost]]</f>
        <v>2059.1000000000004</v>
      </c>
      <c r="P5519" s="9">
        <f>shipments[[#This Row],[Profit]]/shipments[[#This Row],[Sales Amount]]</f>
        <v>0.24404148148148153</v>
      </c>
    </row>
    <row r="5520" spans="1:16" x14ac:dyDescent="1">
      <c r="A5520" t="s">
        <v>5568</v>
      </c>
      <c r="B5520" t="s">
        <v>8055</v>
      </c>
      <c r="C5520" t="s">
        <v>8029</v>
      </c>
      <c r="D5520" t="s">
        <v>8033</v>
      </c>
      <c r="E5520" s="1">
        <v>45090</v>
      </c>
      <c r="F5520">
        <v>780.75</v>
      </c>
      <c r="G5520">
        <v>66</v>
      </c>
      <c r="H5520" t="s">
        <v>6</v>
      </c>
      <c r="I5520" t="str">
        <f>_xlfn.XLOOKUP(shipments[[#This Row],[SPID]],people[SPID],people[Sales_person],"NA",0)</f>
        <v>Marney O'Breen</v>
      </c>
      <c r="J5520">
        <f>YEAR(shipments[[#This Row],[Shipdate]])</f>
        <v>2023</v>
      </c>
      <c r="K5520">
        <f>MONTH(shipments[[#This Row],[Shipdate]])</f>
        <v>6</v>
      </c>
      <c r="L5520" t="str">
        <f>TEXT(shipments[[#This Row],[Shipdate]],"mmmm")</f>
        <v>June</v>
      </c>
      <c r="M5520">
        <f>_xlfn.XLOOKUP(shipments[[#This Row],[PID]],products[PID],products[Cost_per_box],"NA",0)</f>
        <v>2.76</v>
      </c>
      <c r="N5520">
        <f>shipments[[#This Row],[Boxes]]*shipments[[#This Row],[Cost Per Box]]</f>
        <v>182.16</v>
      </c>
      <c r="O5520">
        <f>shipments[[#This Row],[Sales Amount]]-shipments[[#This Row],[Total Cost]]</f>
        <v>598.59</v>
      </c>
      <c r="P5520" s="9">
        <f>shipments[[#This Row],[Profit]]/shipments[[#This Row],[Sales Amount]]</f>
        <v>0.76668587896253604</v>
      </c>
    </row>
    <row r="5521" spans="1:16" x14ac:dyDescent="1">
      <c r="A5521" t="s">
        <v>5569</v>
      </c>
      <c r="B5521" t="s">
        <v>8055</v>
      </c>
      <c r="C5521" t="s">
        <v>8029</v>
      </c>
      <c r="D5521" t="s">
        <v>8035</v>
      </c>
      <c r="E5521" s="1">
        <v>44977</v>
      </c>
      <c r="F5521">
        <v>1721.25</v>
      </c>
      <c r="G5521">
        <v>216</v>
      </c>
      <c r="H5521" t="s">
        <v>6</v>
      </c>
      <c r="I5521" t="str">
        <f>_xlfn.XLOOKUP(shipments[[#This Row],[SPID]],people[SPID],people[Sales_person],"NA",0)</f>
        <v>Marney O'Breen</v>
      </c>
      <c r="J5521">
        <f>YEAR(shipments[[#This Row],[Shipdate]])</f>
        <v>2023</v>
      </c>
      <c r="K5521">
        <f>MONTH(shipments[[#This Row],[Shipdate]])</f>
        <v>2</v>
      </c>
      <c r="L5521" t="str">
        <f>TEXT(shipments[[#This Row],[Shipdate]],"mmmm")</f>
        <v>February</v>
      </c>
      <c r="M5521">
        <f>_xlfn.XLOOKUP(shipments[[#This Row],[PID]],products[PID],products[Cost_per_box],"NA",0)</f>
        <v>2.76</v>
      </c>
      <c r="N5521">
        <f>shipments[[#This Row],[Boxes]]*shipments[[#This Row],[Cost Per Box]]</f>
        <v>596.16</v>
      </c>
      <c r="O5521">
        <f>shipments[[#This Row],[Sales Amount]]-shipments[[#This Row],[Total Cost]]</f>
        <v>1125.0900000000001</v>
      </c>
      <c r="P5521" s="9">
        <f>shipments[[#This Row],[Profit]]/shipments[[#This Row],[Sales Amount]]</f>
        <v>0.65364705882352947</v>
      </c>
    </row>
    <row r="5522" spans="1:16" x14ac:dyDescent="1">
      <c r="A5522" t="s">
        <v>5570</v>
      </c>
      <c r="B5522" t="s">
        <v>8055</v>
      </c>
      <c r="C5522" t="s">
        <v>8029</v>
      </c>
      <c r="D5522" t="s">
        <v>8033</v>
      </c>
      <c r="E5522" s="1">
        <v>45502</v>
      </c>
      <c r="F5522">
        <v>6792.75</v>
      </c>
      <c r="G5522">
        <v>755</v>
      </c>
      <c r="H5522" t="s">
        <v>17</v>
      </c>
      <c r="I5522" t="str">
        <f>_xlfn.XLOOKUP(shipments[[#This Row],[SPID]],people[SPID],people[Sales_person],"NA",0)</f>
        <v>Marney O'Breen</v>
      </c>
      <c r="J5522">
        <f>YEAR(shipments[[#This Row],[Shipdate]])</f>
        <v>2024</v>
      </c>
      <c r="K5522">
        <f>MONTH(shipments[[#This Row],[Shipdate]])</f>
        <v>7</v>
      </c>
      <c r="L5522" t="str">
        <f>TEXT(shipments[[#This Row],[Shipdate]],"mmmm")</f>
        <v>July</v>
      </c>
      <c r="M5522">
        <f>_xlfn.XLOOKUP(shipments[[#This Row],[PID]],products[PID],products[Cost_per_box],"NA",0)</f>
        <v>2.76</v>
      </c>
      <c r="N5522">
        <f>shipments[[#This Row],[Boxes]]*shipments[[#This Row],[Cost Per Box]]</f>
        <v>2083.7999999999997</v>
      </c>
      <c r="O5522">
        <f>shipments[[#This Row],[Sales Amount]]-shipments[[#This Row],[Total Cost]]</f>
        <v>4708.9500000000007</v>
      </c>
      <c r="P5522" s="9">
        <f>shipments[[#This Row],[Profit]]/shipments[[#This Row],[Sales Amount]]</f>
        <v>0.69323175444407648</v>
      </c>
    </row>
    <row r="5523" spans="1:16" x14ac:dyDescent="1">
      <c r="A5523" t="s">
        <v>5571</v>
      </c>
      <c r="B5523" t="s">
        <v>8055</v>
      </c>
      <c r="C5523" t="s">
        <v>8030</v>
      </c>
      <c r="D5523" t="s">
        <v>8036</v>
      </c>
      <c r="E5523" s="1">
        <v>45019</v>
      </c>
      <c r="F5523">
        <v>1158.75</v>
      </c>
      <c r="G5523">
        <v>145</v>
      </c>
      <c r="H5523" t="s">
        <v>6</v>
      </c>
      <c r="I5523" t="str">
        <f>_xlfn.XLOOKUP(shipments[[#This Row],[SPID]],people[SPID],people[Sales_person],"NA",0)</f>
        <v>Marney O'Breen</v>
      </c>
      <c r="J5523">
        <f>YEAR(shipments[[#This Row],[Shipdate]])</f>
        <v>2023</v>
      </c>
      <c r="K5523">
        <f>MONTH(shipments[[#This Row],[Shipdate]])</f>
        <v>4</v>
      </c>
      <c r="L5523" t="str">
        <f>TEXT(shipments[[#This Row],[Shipdate]],"mmmm")</f>
        <v>April</v>
      </c>
      <c r="M5523">
        <f>_xlfn.XLOOKUP(shipments[[#This Row],[PID]],products[PID],products[Cost_per_box],"NA",0)</f>
        <v>3.32</v>
      </c>
      <c r="N5523">
        <f>shipments[[#This Row],[Boxes]]*shipments[[#This Row],[Cost Per Box]]</f>
        <v>481.4</v>
      </c>
      <c r="O5523">
        <f>shipments[[#This Row],[Sales Amount]]-shipments[[#This Row],[Total Cost]]</f>
        <v>677.35</v>
      </c>
      <c r="P5523" s="9">
        <f>shipments[[#This Row],[Profit]]/shipments[[#This Row],[Sales Amount]]</f>
        <v>0.58455231930960083</v>
      </c>
    </row>
    <row r="5524" spans="1:16" x14ac:dyDescent="1">
      <c r="A5524" t="s">
        <v>5572</v>
      </c>
      <c r="B5524" t="s">
        <v>8055</v>
      </c>
      <c r="C5524" t="s">
        <v>8030</v>
      </c>
      <c r="D5524" t="s">
        <v>8033</v>
      </c>
      <c r="E5524" s="1">
        <v>45485</v>
      </c>
      <c r="F5524">
        <v>139.5</v>
      </c>
      <c r="G5524">
        <v>20</v>
      </c>
      <c r="H5524" t="s">
        <v>17</v>
      </c>
      <c r="I5524" t="str">
        <f>_xlfn.XLOOKUP(shipments[[#This Row],[SPID]],people[SPID],people[Sales_person],"NA",0)</f>
        <v>Marney O'Breen</v>
      </c>
      <c r="J5524">
        <f>YEAR(shipments[[#This Row],[Shipdate]])</f>
        <v>2024</v>
      </c>
      <c r="K5524">
        <f>MONTH(shipments[[#This Row],[Shipdate]])</f>
        <v>7</v>
      </c>
      <c r="L5524" t="str">
        <f>TEXT(shipments[[#This Row],[Shipdate]],"mmmm")</f>
        <v>July</v>
      </c>
      <c r="M5524">
        <f>_xlfn.XLOOKUP(shipments[[#This Row],[PID]],products[PID],products[Cost_per_box],"NA",0)</f>
        <v>3.32</v>
      </c>
      <c r="N5524">
        <f>shipments[[#This Row],[Boxes]]*shipments[[#This Row],[Cost Per Box]]</f>
        <v>66.399999999999991</v>
      </c>
      <c r="O5524">
        <f>shipments[[#This Row],[Sales Amount]]-shipments[[#This Row],[Total Cost]]</f>
        <v>73.100000000000009</v>
      </c>
      <c r="P5524" s="9">
        <f>shipments[[#This Row],[Profit]]/shipments[[#This Row],[Sales Amount]]</f>
        <v>0.52401433691756283</v>
      </c>
    </row>
    <row r="5525" spans="1:16" x14ac:dyDescent="1">
      <c r="A5525" t="s">
        <v>5573</v>
      </c>
      <c r="B5525" t="s">
        <v>8055</v>
      </c>
      <c r="C5525" t="s">
        <v>8030</v>
      </c>
      <c r="D5525" t="s">
        <v>8037</v>
      </c>
      <c r="E5525" s="1">
        <v>45147</v>
      </c>
      <c r="F5525">
        <v>3777.75</v>
      </c>
      <c r="G5525">
        <v>420</v>
      </c>
      <c r="H5525" t="s">
        <v>6</v>
      </c>
      <c r="I5525" t="str">
        <f>_xlfn.XLOOKUP(shipments[[#This Row],[SPID]],people[SPID],people[Sales_person],"NA",0)</f>
        <v>Marney O'Breen</v>
      </c>
      <c r="J5525">
        <f>YEAR(shipments[[#This Row],[Shipdate]])</f>
        <v>2023</v>
      </c>
      <c r="K5525">
        <f>MONTH(shipments[[#This Row],[Shipdate]])</f>
        <v>8</v>
      </c>
      <c r="L5525" t="str">
        <f>TEXT(shipments[[#This Row],[Shipdate]],"mmmm")</f>
        <v>August</v>
      </c>
      <c r="M5525">
        <f>_xlfn.XLOOKUP(shipments[[#This Row],[PID]],products[PID],products[Cost_per_box],"NA",0)</f>
        <v>3.32</v>
      </c>
      <c r="N5525">
        <f>shipments[[#This Row],[Boxes]]*shipments[[#This Row],[Cost Per Box]]</f>
        <v>1394.3999999999999</v>
      </c>
      <c r="O5525">
        <f>shipments[[#This Row],[Sales Amount]]-shipments[[#This Row],[Total Cost]]</f>
        <v>2383.3500000000004</v>
      </c>
      <c r="P5525" s="9">
        <f>shipments[[#This Row],[Profit]]/shipments[[#This Row],[Sales Amount]]</f>
        <v>0.63089140361326201</v>
      </c>
    </row>
    <row r="5526" spans="1:16" x14ac:dyDescent="1">
      <c r="A5526" t="s">
        <v>5574</v>
      </c>
      <c r="B5526" t="s">
        <v>8055</v>
      </c>
      <c r="C5526" t="s">
        <v>8031</v>
      </c>
      <c r="D5526" t="s">
        <v>8032</v>
      </c>
      <c r="E5526" s="1">
        <v>45086</v>
      </c>
      <c r="F5526">
        <v>12546</v>
      </c>
      <c r="G5526">
        <v>628</v>
      </c>
      <c r="H5526" t="s">
        <v>6</v>
      </c>
      <c r="I5526" t="str">
        <f>_xlfn.XLOOKUP(shipments[[#This Row],[SPID]],people[SPID],people[Sales_person],"NA",0)</f>
        <v>Marney O'Breen</v>
      </c>
      <c r="J5526">
        <f>YEAR(shipments[[#This Row],[Shipdate]])</f>
        <v>2023</v>
      </c>
      <c r="K5526">
        <f>MONTH(shipments[[#This Row],[Shipdate]])</f>
        <v>6</v>
      </c>
      <c r="L5526" t="str">
        <f>TEXT(shipments[[#This Row],[Shipdate]],"mmmm")</f>
        <v>June</v>
      </c>
      <c r="M5526">
        <f>_xlfn.XLOOKUP(shipments[[#This Row],[PID]],products[PID],products[Cost_per_box],"NA",0)</f>
        <v>2.65</v>
      </c>
      <c r="N5526">
        <f>shipments[[#This Row],[Boxes]]*shipments[[#This Row],[Cost Per Box]]</f>
        <v>1664.2</v>
      </c>
      <c r="O5526">
        <f>shipments[[#This Row],[Sales Amount]]-shipments[[#This Row],[Total Cost]]</f>
        <v>10881.8</v>
      </c>
      <c r="P5526" s="9">
        <f>shipments[[#This Row],[Profit]]/shipments[[#This Row],[Sales Amount]]</f>
        <v>0.86735214410967632</v>
      </c>
    </row>
    <row r="5527" spans="1:16" x14ac:dyDescent="1">
      <c r="A5527" t="s">
        <v>5575</v>
      </c>
      <c r="B5527" t="s">
        <v>8055</v>
      </c>
      <c r="C5527" t="s">
        <v>8031</v>
      </c>
      <c r="D5527" t="s">
        <v>8035</v>
      </c>
      <c r="E5527" s="1">
        <v>45296</v>
      </c>
      <c r="F5527">
        <v>10266.75</v>
      </c>
      <c r="G5527">
        <v>571</v>
      </c>
      <c r="H5527" t="s">
        <v>6</v>
      </c>
      <c r="I5527" t="str">
        <f>_xlfn.XLOOKUP(shipments[[#This Row],[SPID]],people[SPID],people[Sales_person],"NA",0)</f>
        <v>Marney O'Breen</v>
      </c>
      <c r="J5527">
        <f>YEAR(shipments[[#This Row],[Shipdate]])</f>
        <v>2024</v>
      </c>
      <c r="K5527">
        <f>MONTH(shipments[[#This Row],[Shipdate]])</f>
        <v>1</v>
      </c>
      <c r="L5527" t="str">
        <f>TEXT(shipments[[#This Row],[Shipdate]],"mmmm")</f>
        <v>January</v>
      </c>
      <c r="M5527">
        <f>_xlfn.XLOOKUP(shipments[[#This Row],[PID]],products[PID],products[Cost_per_box],"NA",0)</f>
        <v>2.65</v>
      </c>
      <c r="N5527">
        <f>shipments[[#This Row],[Boxes]]*shipments[[#This Row],[Cost Per Box]]</f>
        <v>1513.1499999999999</v>
      </c>
      <c r="O5527">
        <f>shipments[[#This Row],[Sales Amount]]-shipments[[#This Row],[Total Cost]]</f>
        <v>8753.6</v>
      </c>
      <c r="P5527" s="9">
        <f>shipments[[#This Row],[Profit]]/shipments[[#This Row],[Sales Amount]]</f>
        <v>0.85261645603525948</v>
      </c>
    </row>
    <row r="5528" spans="1:16" x14ac:dyDescent="1">
      <c r="A5528" t="s">
        <v>5576</v>
      </c>
      <c r="B5528" t="s">
        <v>8055</v>
      </c>
      <c r="C5528" t="s">
        <v>8031</v>
      </c>
      <c r="D5528" t="s">
        <v>8036</v>
      </c>
      <c r="E5528" s="1">
        <v>45461</v>
      </c>
      <c r="F5528">
        <v>5384.25</v>
      </c>
      <c r="G5528">
        <v>300</v>
      </c>
      <c r="H5528" t="s">
        <v>6</v>
      </c>
      <c r="I5528" t="str">
        <f>_xlfn.XLOOKUP(shipments[[#This Row],[SPID]],people[SPID],people[Sales_person],"NA",0)</f>
        <v>Marney O'Breen</v>
      </c>
      <c r="J5528">
        <f>YEAR(shipments[[#This Row],[Shipdate]])</f>
        <v>2024</v>
      </c>
      <c r="K5528">
        <f>MONTH(shipments[[#This Row],[Shipdate]])</f>
        <v>6</v>
      </c>
      <c r="L5528" t="str">
        <f>TEXT(shipments[[#This Row],[Shipdate]],"mmmm")</f>
        <v>June</v>
      </c>
      <c r="M5528">
        <f>_xlfn.XLOOKUP(shipments[[#This Row],[PID]],products[PID],products[Cost_per_box],"NA",0)</f>
        <v>2.65</v>
      </c>
      <c r="N5528">
        <f>shipments[[#This Row],[Boxes]]*shipments[[#This Row],[Cost Per Box]]</f>
        <v>795</v>
      </c>
      <c r="O5528">
        <f>shipments[[#This Row],[Sales Amount]]-shipments[[#This Row],[Total Cost]]</f>
        <v>4589.25</v>
      </c>
      <c r="P5528" s="9">
        <f>shipments[[#This Row],[Profit]]/shipments[[#This Row],[Sales Amount]]</f>
        <v>0.85234712355481268</v>
      </c>
    </row>
    <row r="5529" spans="1:16" x14ac:dyDescent="1">
      <c r="A5529" t="s">
        <v>5577</v>
      </c>
      <c r="B5529" t="s">
        <v>8055</v>
      </c>
      <c r="C5529" t="s">
        <v>8010</v>
      </c>
      <c r="D5529" t="s">
        <v>8037</v>
      </c>
      <c r="E5529" s="1">
        <v>45541</v>
      </c>
      <c r="F5529">
        <v>4007.25</v>
      </c>
      <c r="G5529">
        <v>309</v>
      </c>
      <c r="H5529" t="s">
        <v>25</v>
      </c>
      <c r="I5529" t="str">
        <f>_xlfn.XLOOKUP(shipments[[#This Row],[SPID]],people[SPID],people[Sales_person],"NA",0)</f>
        <v>Marney O'Breen</v>
      </c>
      <c r="J5529">
        <f>YEAR(shipments[[#This Row],[Shipdate]])</f>
        <v>2024</v>
      </c>
      <c r="K5529">
        <f>MONTH(shipments[[#This Row],[Shipdate]])</f>
        <v>9</v>
      </c>
      <c r="L5529" t="str">
        <f>TEXT(shipments[[#This Row],[Shipdate]],"mmmm")</f>
        <v>September</v>
      </c>
      <c r="M5529">
        <f>_xlfn.XLOOKUP(shipments[[#This Row],[PID]],products[PID],products[Cost_per_box],"NA",0)</f>
        <v>5.26</v>
      </c>
      <c r="N5529">
        <f>shipments[[#This Row],[Boxes]]*shipments[[#This Row],[Cost Per Box]]</f>
        <v>1625.34</v>
      </c>
      <c r="O5529">
        <f>shipments[[#This Row],[Sales Amount]]-shipments[[#This Row],[Total Cost]]</f>
        <v>2381.91</v>
      </c>
      <c r="P5529" s="9">
        <f>shipments[[#This Row],[Profit]]/shipments[[#This Row],[Sales Amount]]</f>
        <v>0.59440014972861688</v>
      </c>
    </row>
    <row r="5530" spans="1:16" x14ac:dyDescent="1">
      <c r="A5530" t="s">
        <v>5578</v>
      </c>
      <c r="B5530" t="s">
        <v>8055</v>
      </c>
      <c r="C5530" t="s">
        <v>8010</v>
      </c>
      <c r="D5530" t="s">
        <v>8032</v>
      </c>
      <c r="E5530" s="1">
        <v>45509</v>
      </c>
      <c r="F5530">
        <v>105.75</v>
      </c>
      <c r="G5530">
        <v>9</v>
      </c>
      <c r="H5530" t="s">
        <v>17</v>
      </c>
      <c r="I5530" t="str">
        <f>_xlfn.XLOOKUP(shipments[[#This Row],[SPID]],people[SPID],people[Sales_person],"NA",0)</f>
        <v>Marney O'Breen</v>
      </c>
      <c r="J5530">
        <f>YEAR(shipments[[#This Row],[Shipdate]])</f>
        <v>2024</v>
      </c>
      <c r="K5530">
        <f>MONTH(shipments[[#This Row],[Shipdate]])</f>
        <v>8</v>
      </c>
      <c r="L5530" t="str">
        <f>TEXT(shipments[[#This Row],[Shipdate]],"mmmm")</f>
        <v>August</v>
      </c>
      <c r="M5530">
        <f>_xlfn.XLOOKUP(shipments[[#This Row],[PID]],products[PID],products[Cost_per_box],"NA",0)</f>
        <v>5.26</v>
      </c>
      <c r="N5530">
        <f>shipments[[#This Row],[Boxes]]*shipments[[#This Row],[Cost Per Box]]</f>
        <v>47.339999999999996</v>
      </c>
      <c r="O5530">
        <f>shipments[[#This Row],[Sales Amount]]-shipments[[#This Row],[Total Cost]]</f>
        <v>58.410000000000004</v>
      </c>
      <c r="P5530" s="9">
        <f>shipments[[#This Row],[Profit]]/shipments[[#This Row],[Sales Amount]]</f>
        <v>0.55234042553191498</v>
      </c>
    </row>
    <row r="5531" spans="1:16" x14ac:dyDescent="1">
      <c r="A5531" t="s">
        <v>5579</v>
      </c>
      <c r="B5531" t="s">
        <v>8055</v>
      </c>
      <c r="C5531" t="s">
        <v>8011</v>
      </c>
      <c r="D5531" t="s">
        <v>8032</v>
      </c>
      <c r="E5531" s="1">
        <v>45118</v>
      </c>
      <c r="F5531">
        <v>2925</v>
      </c>
      <c r="G5531">
        <v>209</v>
      </c>
      <c r="H5531" t="s">
        <v>6</v>
      </c>
      <c r="I5531" t="str">
        <f>_xlfn.XLOOKUP(shipments[[#This Row],[SPID]],people[SPID],people[Sales_person],"NA",0)</f>
        <v>Marney O'Breen</v>
      </c>
      <c r="J5531">
        <f>YEAR(shipments[[#This Row],[Shipdate]])</f>
        <v>2023</v>
      </c>
      <c r="K5531">
        <f>MONTH(shipments[[#This Row],[Shipdate]])</f>
        <v>7</v>
      </c>
      <c r="L5531" t="str">
        <f>TEXT(shipments[[#This Row],[Shipdate]],"mmmm")</f>
        <v>July</v>
      </c>
      <c r="M5531">
        <f>_xlfn.XLOOKUP(shipments[[#This Row],[PID]],products[PID],products[Cost_per_box],"NA",0)</f>
        <v>7.48</v>
      </c>
      <c r="N5531">
        <f>shipments[[#This Row],[Boxes]]*shipments[[#This Row],[Cost Per Box]]</f>
        <v>1563.3200000000002</v>
      </c>
      <c r="O5531">
        <f>shipments[[#This Row],[Sales Amount]]-shipments[[#This Row],[Total Cost]]</f>
        <v>1361.6799999999998</v>
      </c>
      <c r="P5531" s="9">
        <f>shipments[[#This Row],[Profit]]/shipments[[#This Row],[Sales Amount]]</f>
        <v>0.46553162393162389</v>
      </c>
    </row>
    <row r="5532" spans="1:16" x14ac:dyDescent="1">
      <c r="A5532" t="s">
        <v>5580</v>
      </c>
      <c r="B5532" t="s">
        <v>8055</v>
      </c>
      <c r="C5532" t="s">
        <v>8011</v>
      </c>
      <c r="D5532" t="s">
        <v>8037</v>
      </c>
      <c r="E5532" s="1">
        <v>45422</v>
      </c>
      <c r="F5532">
        <v>8718.75</v>
      </c>
      <c r="G5532">
        <v>545</v>
      </c>
      <c r="H5532" t="s">
        <v>6</v>
      </c>
      <c r="I5532" t="str">
        <f>_xlfn.XLOOKUP(shipments[[#This Row],[SPID]],people[SPID],people[Sales_person],"NA",0)</f>
        <v>Marney O'Breen</v>
      </c>
      <c r="J5532">
        <f>YEAR(shipments[[#This Row],[Shipdate]])</f>
        <v>2024</v>
      </c>
      <c r="K5532">
        <f>MONTH(shipments[[#This Row],[Shipdate]])</f>
        <v>5</v>
      </c>
      <c r="L5532" t="str">
        <f>TEXT(shipments[[#This Row],[Shipdate]],"mmmm")</f>
        <v>May</v>
      </c>
      <c r="M5532">
        <f>_xlfn.XLOOKUP(shipments[[#This Row],[PID]],products[PID],products[Cost_per_box],"NA",0)</f>
        <v>7.48</v>
      </c>
      <c r="N5532">
        <f>shipments[[#This Row],[Boxes]]*shipments[[#This Row],[Cost Per Box]]</f>
        <v>4076.6000000000004</v>
      </c>
      <c r="O5532">
        <f>shipments[[#This Row],[Sales Amount]]-shipments[[#This Row],[Total Cost]]</f>
        <v>4642.1499999999996</v>
      </c>
      <c r="P5532" s="9">
        <f>shipments[[#This Row],[Profit]]/shipments[[#This Row],[Sales Amount]]</f>
        <v>0.53243297491039421</v>
      </c>
    </row>
    <row r="5533" spans="1:16" x14ac:dyDescent="1">
      <c r="A5533" t="s">
        <v>5581</v>
      </c>
      <c r="B5533" t="s">
        <v>8055</v>
      </c>
      <c r="C5533" t="s">
        <v>8013</v>
      </c>
      <c r="D5533" t="s">
        <v>8037</v>
      </c>
      <c r="E5533" s="1">
        <v>45107</v>
      </c>
      <c r="F5533">
        <v>14454</v>
      </c>
      <c r="G5533">
        <v>2891</v>
      </c>
      <c r="H5533" t="s">
        <v>6</v>
      </c>
      <c r="I5533" t="str">
        <f>_xlfn.XLOOKUP(shipments[[#This Row],[SPID]],people[SPID],people[Sales_person],"NA",0)</f>
        <v>Marney O'Breen</v>
      </c>
      <c r="J5533">
        <f>YEAR(shipments[[#This Row],[Shipdate]])</f>
        <v>2023</v>
      </c>
      <c r="K5533">
        <f>MONTH(shipments[[#This Row],[Shipdate]])</f>
        <v>6</v>
      </c>
      <c r="L5533" t="str">
        <f>TEXT(shipments[[#This Row],[Shipdate]],"mmmm")</f>
        <v>June</v>
      </c>
      <c r="M5533">
        <f>_xlfn.XLOOKUP(shipments[[#This Row],[PID]],products[PID],products[Cost_per_box],"NA",0)</f>
        <v>3.85</v>
      </c>
      <c r="N5533">
        <f>shipments[[#This Row],[Boxes]]*shipments[[#This Row],[Cost Per Box]]</f>
        <v>11130.35</v>
      </c>
      <c r="O5533">
        <f>shipments[[#This Row],[Sales Amount]]-shipments[[#This Row],[Total Cost]]</f>
        <v>3323.6499999999996</v>
      </c>
      <c r="P5533" s="9">
        <f>shipments[[#This Row],[Profit]]/shipments[[#This Row],[Sales Amount]]</f>
        <v>0.22994672754946724</v>
      </c>
    </row>
    <row r="5534" spans="1:16" x14ac:dyDescent="1">
      <c r="A5534" t="s">
        <v>5582</v>
      </c>
      <c r="B5534" t="s">
        <v>8055</v>
      </c>
      <c r="C5534" t="s">
        <v>8013</v>
      </c>
      <c r="D5534" t="s">
        <v>8033</v>
      </c>
      <c r="E5534" s="1">
        <v>45120</v>
      </c>
      <c r="F5534">
        <v>1908</v>
      </c>
      <c r="G5534">
        <v>382</v>
      </c>
      <c r="H5534" t="s">
        <v>39</v>
      </c>
      <c r="I5534" t="str">
        <f>_xlfn.XLOOKUP(shipments[[#This Row],[SPID]],people[SPID],people[Sales_person],"NA",0)</f>
        <v>Marney O'Breen</v>
      </c>
      <c r="J5534">
        <f>YEAR(shipments[[#This Row],[Shipdate]])</f>
        <v>2023</v>
      </c>
      <c r="K5534">
        <f>MONTH(shipments[[#This Row],[Shipdate]])</f>
        <v>7</v>
      </c>
      <c r="L5534" t="str">
        <f>TEXT(shipments[[#This Row],[Shipdate]],"mmmm")</f>
        <v>July</v>
      </c>
      <c r="M5534">
        <f>_xlfn.XLOOKUP(shipments[[#This Row],[PID]],products[PID],products[Cost_per_box],"NA",0)</f>
        <v>3.85</v>
      </c>
      <c r="N5534">
        <f>shipments[[#This Row],[Boxes]]*shipments[[#This Row],[Cost Per Box]]</f>
        <v>1470.7</v>
      </c>
      <c r="O5534">
        <f>shipments[[#This Row],[Sales Amount]]-shipments[[#This Row],[Total Cost]]</f>
        <v>437.29999999999995</v>
      </c>
      <c r="P5534" s="9">
        <f>shipments[[#This Row],[Profit]]/shipments[[#This Row],[Sales Amount]]</f>
        <v>0.22919287211740039</v>
      </c>
    </row>
    <row r="5535" spans="1:16" x14ac:dyDescent="1">
      <c r="A5535" t="s">
        <v>5583</v>
      </c>
      <c r="B5535" t="s">
        <v>8055</v>
      </c>
      <c r="C5535" t="s">
        <v>8013</v>
      </c>
      <c r="D5535" t="s">
        <v>8035</v>
      </c>
      <c r="E5535" s="1">
        <v>45111</v>
      </c>
      <c r="F5535">
        <v>8372.25</v>
      </c>
      <c r="G5535">
        <v>1396</v>
      </c>
      <c r="H5535" t="s">
        <v>6</v>
      </c>
      <c r="I5535" t="str">
        <f>_xlfn.XLOOKUP(shipments[[#This Row],[SPID]],people[SPID],people[Sales_person],"NA",0)</f>
        <v>Marney O'Breen</v>
      </c>
      <c r="J5535">
        <f>YEAR(shipments[[#This Row],[Shipdate]])</f>
        <v>2023</v>
      </c>
      <c r="K5535">
        <f>MONTH(shipments[[#This Row],[Shipdate]])</f>
        <v>7</v>
      </c>
      <c r="L5535" t="str">
        <f>TEXT(shipments[[#This Row],[Shipdate]],"mmmm")</f>
        <v>July</v>
      </c>
      <c r="M5535">
        <f>_xlfn.XLOOKUP(shipments[[#This Row],[PID]],products[PID],products[Cost_per_box],"NA",0)</f>
        <v>3.85</v>
      </c>
      <c r="N5535">
        <f>shipments[[#This Row],[Boxes]]*shipments[[#This Row],[Cost Per Box]]</f>
        <v>5374.6</v>
      </c>
      <c r="O5535">
        <f>shipments[[#This Row],[Sales Amount]]-shipments[[#This Row],[Total Cost]]</f>
        <v>2997.6499999999996</v>
      </c>
      <c r="P5535" s="9">
        <f>shipments[[#This Row],[Profit]]/shipments[[#This Row],[Sales Amount]]</f>
        <v>0.35804592552778519</v>
      </c>
    </row>
    <row r="5536" spans="1:16" x14ac:dyDescent="1">
      <c r="A5536" t="s">
        <v>5584</v>
      </c>
      <c r="B5536" t="s">
        <v>8055</v>
      </c>
      <c r="C5536" t="s">
        <v>8013</v>
      </c>
      <c r="D5536" t="s">
        <v>8033</v>
      </c>
      <c r="E5536" s="1">
        <v>45282</v>
      </c>
      <c r="F5536">
        <v>1935</v>
      </c>
      <c r="G5536">
        <v>215</v>
      </c>
      <c r="H5536" t="s">
        <v>6</v>
      </c>
      <c r="I5536" t="str">
        <f>_xlfn.XLOOKUP(shipments[[#This Row],[SPID]],people[SPID],people[Sales_person],"NA",0)</f>
        <v>Marney O'Breen</v>
      </c>
      <c r="J5536">
        <f>YEAR(shipments[[#This Row],[Shipdate]])</f>
        <v>2023</v>
      </c>
      <c r="K5536">
        <f>MONTH(shipments[[#This Row],[Shipdate]])</f>
        <v>12</v>
      </c>
      <c r="L5536" t="str">
        <f>TEXT(shipments[[#This Row],[Shipdate]],"mmmm")</f>
        <v>December</v>
      </c>
      <c r="M5536">
        <f>_xlfn.XLOOKUP(shipments[[#This Row],[PID]],products[PID],products[Cost_per_box],"NA",0)</f>
        <v>3.85</v>
      </c>
      <c r="N5536">
        <f>shipments[[#This Row],[Boxes]]*shipments[[#This Row],[Cost Per Box]]</f>
        <v>827.75</v>
      </c>
      <c r="O5536">
        <f>shipments[[#This Row],[Sales Amount]]-shipments[[#This Row],[Total Cost]]</f>
        <v>1107.25</v>
      </c>
      <c r="P5536" s="9">
        <f>shipments[[#This Row],[Profit]]/shipments[[#This Row],[Sales Amount]]</f>
        <v>0.57222222222222219</v>
      </c>
    </row>
    <row r="5537" spans="1:16" x14ac:dyDescent="1">
      <c r="A5537" t="s">
        <v>5585</v>
      </c>
      <c r="B5537" t="s">
        <v>8055</v>
      </c>
      <c r="C5537" t="s">
        <v>8014</v>
      </c>
      <c r="D5537" t="s">
        <v>8036</v>
      </c>
      <c r="E5537" s="1">
        <v>45203</v>
      </c>
      <c r="F5537">
        <v>6279.75</v>
      </c>
      <c r="G5537">
        <v>785</v>
      </c>
      <c r="H5537" t="s">
        <v>6</v>
      </c>
      <c r="I5537" t="str">
        <f>_xlfn.XLOOKUP(shipments[[#This Row],[SPID]],people[SPID],people[Sales_person],"NA",0)</f>
        <v>Marney O'Breen</v>
      </c>
      <c r="J5537">
        <f>YEAR(shipments[[#This Row],[Shipdate]])</f>
        <v>2023</v>
      </c>
      <c r="K5537">
        <f>MONTH(shipments[[#This Row],[Shipdate]])</f>
        <v>10</v>
      </c>
      <c r="L5537" t="str">
        <f>TEXT(shipments[[#This Row],[Shipdate]],"mmmm")</f>
        <v>October</v>
      </c>
      <c r="M5537">
        <f>_xlfn.XLOOKUP(shipments[[#This Row],[PID]],products[PID],products[Cost_per_box],"NA",0)</f>
        <v>5.72</v>
      </c>
      <c r="N5537">
        <f>shipments[[#This Row],[Boxes]]*shipments[[#This Row],[Cost Per Box]]</f>
        <v>4490.2</v>
      </c>
      <c r="O5537">
        <f>shipments[[#This Row],[Sales Amount]]-shipments[[#This Row],[Total Cost]]</f>
        <v>1789.5500000000002</v>
      </c>
      <c r="P5537" s="9">
        <f>shipments[[#This Row],[Profit]]/shipments[[#This Row],[Sales Amount]]</f>
        <v>0.28497153549106258</v>
      </c>
    </row>
    <row r="5538" spans="1:16" x14ac:dyDescent="1">
      <c r="A5538" t="s">
        <v>5586</v>
      </c>
      <c r="B5538" t="s">
        <v>8055</v>
      </c>
      <c r="C5538" t="s">
        <v>8014</v>
      </c>
      <c r="D5538" t="s">
        <v>8036</v>
      </c>
      <c r="E5538" s="1">
        <v>45267</v>
      </c>
      <c r="F5538">
        <v>859.5</v>
      </c>
      <c r="G5538">
        <v>144</v>
      </c>
      <c r="H5538" t="s">
        <v>6</v>
      </c>
      <c r="I5538" t="str">
        <f>_xlfn.XLOOKUP(shipments[[#This Row],[SPID]],people[SPID],people[Sales_person],"NA",0)</f>
        <v>Marney O'Breen</v>
      </c>
      <c r="J5538">
        <f>YEAR(shipments[[#This Row],[Shipdate]])</f>
        <v>2023</v>
      </c>
      <c r="K5538">
        <f>MONTH(shipments[[#This Row],[Shipdate]])</f>
        <v>12</v>
      </c>
      <c r="L5538" t="str">
        <f>TEXT(shipments[[#This Row],[Shipdate]],"mmmm")</f>
        <v>December</v>
      </c>
      <c r="M5538">
        <f>_xlfn.XLOOKUP(shipments[[#This Row],[PID]],products[PID],products[Cost_per_box],"NA",0)</f>
        <v>5.72</v>
      </c>
      <c r="N5538">
        <f>shipments[[#This Row],[Boxes]]*shipments[[#This Row],[Cost Per Box]]</f>
        <v>823.68</v>
      </c>
      <c r="O5538">
        <f>shipments[[#This Row],[Sales Amount]]-shipments[[#This Row],[Total Cost]]</f>
        <v>35.82000000000005</v>
      </c>
      <c r="P5538" s="9">
        <f>shipments[[#This Row],[Profit]]/shipments[[#This Row],[Sales Amount]]</f>
        <v>4.1675392670157123E-2</v>
      </c>
    </row>
    <row r="5539" spans="1:16" x14ac:dyDescent="1">
      <c r="A5539" t="s">
        <v>5587</v>
      </c>
      <c r="B5539" t="s">
        <v>8055</v>
      </c>
      <c r="C5539" t="s">
        <v>8014</v>
      </c>
      <c r="D5539" t="s">
        <v>8035</v>
      </c>
      <c r="E5539" s="1">
        <v>45175</v>
      </c>
      <c r="F5539">
        <v>717.75</v>
      </c>
      <c r="G5539">
        <v>120</v>
      </c>
      <c r="H5539" t="s">
        <v>6</v>
      </c>
      <c r="I5539" t="str">
        <f>_xlfn.XLOOKUP(shipments[[#This Row],[SPID]],people[SPID],people[Sales_person],"NA",0)</f>
        <v>Marney O'Breen</v>
      </c>
      <c r="J5539">
        <f>YEAR(shipments[[#This Row],[Shipdate]])</f>
        <v>2023</v>
      </c>
      <c r="K5539">
        <f>MONTH(shipments[[#This Row],[Shipdate]])</f>
        <v>9</v>
      </c>
      <c r="L5539" t="str">
        <f>TEXT(shipments[[#This Row],[Shipdate]],"mmmm")</f>
        <v>September</v>
      </c>
      <c r="M5539">
        <f>_xlfn.XLOOKUP(shipments[[#This Row],[PID]],products[PID],products[Cost_per_box],"NA",0)</f>
        <v>5.72</v>
      </c>
      <c r="N5539">
        <f>shipments[[#This Row],[Boxes]]*shipments[[#This Row],[Cost Per Box]]</f>
        <v>686.4</v>
      </c>
      <c r="O5539">
        <f>shipments[[#This Row],[Sales Amount]]-shipments[[#This Row],[Total Cost]]</f>
        <v>31.350000000000023</v>
      </c>
      <c r="P5539" s="9">
        <f>shipments[[#This Row],[Profit]]/shipments[[#This Row],[Sales Amount]]</f>
        <v>4.3678160919540264E-2</v>
      </c>
    </row>
    <row r="5540" spans="1:16" x14ac:dyDescent="1">
      <c r="A5540" t="s">
        <v>5588</v>
      </c>
      <c r="B5540" t="s">
        <v>8055</v>
      </c>
      <c r="C5540" t="s">
        <v>8015</v>
      </c>
      <c r="D5540" t="s">
        <v>8033</v>
      </c>
      <c r="E5540" s="1">
        <v>45118</v>
      </c>
      <c r="F5540">
        <v>1883.25</v>
      </c>
      <c r="G5540">
        <v>68</v>
      </c>
      <c r="H5540" t="s">
        <v>6</v>
      </c>
      <c r="I5540" t="str">
        <f>_xlfn.XLOOKUP(shipments[[#This Row],[SPID]],people[SPID],people[Sales_person],"NA",0)</f>
        <v>Marney O'Breen</v>
      </c>
      <c r="J5540">
        <f>YEAR(shipments[[#This Row],[Shipdate]])</f>
        <v>2023</v>
      </c>
      <c r="K5540">
        <f>MONTH(shipments[[#This Row],[Shipdate]])</f>
        <v>7</v>
      </c>
      <c r="L5540" t="str">
        <f>TEXT(shipments[[#This Row],[Shipdate]],"mmmm")</f>
        <v>July</v>
      </c>
      <c r="M5540">
        <f>_xlfn.XLOOKUP(shipments[[#This Row],[PID]],products[PID],products[Cost_per_box],"NA",0)</f>
        <v>6.31</v>
      </c>
      <c r="N5540">
        <f>shipments[[#This Row],[Boxes]]*shipments[[#This Row],[Cost Per Box]]</f>
        <v>429.08</v>
      </c>
      <c r="O5540">
        <f>shipments[[#This Row],[Sales Amount]]-shipments[[#This Row],[Total Cost]]</f>
        <v>1454.17</v>
      </c>
      <c r="P5540" s="9">
        <f>shipments[[#This Row],[Profit]]/shipments[[#This Row],[Sales Amount]]</f>
        <v>0.77215983008097711</v>
      </c>
    </row>
    <row r="5541" spans="1:16" x14ac:dyDescent="1">
      <c r="A5541" t="s">
        <v>5589</v>
      </c>
      <c r="B5541" t="s">
        <v>8055</v>
      </c>
      <c r="C5541" t="s">
        <v>8016</v>
      </c>
      <c r="D5541" t="s">
        <v>8036</v>
      </c>
      <c r="E5541" s="1">
        <v>45278</v>
      </c>
      <c r="F5541">
        <v>5726.25</v>
      </c>
      <c r="G5541">
        <v>205</v>
      </c>
      <c r="H5541" t="s">
        <v>6</v>
      </c>
      <c r="I5541" t="str">
        <f>_xlfn.XLOOKUP(shipments[[#This Row],[SPID]],people[SPID],people[Sales_person],"NA",0)</f>
        <v>Marney O'Breen</v>
      </c>
      <c r="J5541">
        <f>YEAR(shipments[[#This Row],[Shipdate]])</f>
        <v>2023</v>
      </c>
      <c r="K5541">
        <f>MONTH(shipments[[#This Row],[Shipdate]])</f>
        <v>12</v>
      </c>
      <c r="L5541" t="str">
        <f>TEXT(shipments[[#This Row],[Shipdate]],"mmmm")</f>
        <v>December</v>
      </c>
      <c r="M5541">
        <f>_xlfn.XLOOKUP(shipments[[#This Row],[PID]],products[PID],products[Cost_per_box],"NA",0)</f>
        <v>9.94</v>
      </c>
      <c r="N5541">
        <f>shipments[[#This Row],[Boxes]]*shipments[[#This Row],[Cost Per Box]]</f>
        <v>2037.6999999999998</v>
      </c>
      <c r="O5541">
        <f>shipments[[#This Row],[Sales Amount]]-shipments[[#This Row],[Total Cost]]</f>
        <v>3688.55</v>
      </c>
      <c r="P5541" s="9">
        <f>shipments[[#This Row],[Profit]]/shipments[[#This Row],[Sales Amount]]</f>
        <v>0.64414756603361711</v>
      </c>
    </row>
    <row r="5542" spans="1:16" x14ac:dyDescent="1">
      <c r="A5542" t="s">
        <v>5590</v>
      </c>
      <c r="B5542" t="s">
        <v>8055</v>
      </c>
      <c r="C5542" t="s">
        <v>8016</v>
      </c>
      <c r="D5542" t="s">
        <v>8032</v>
      </c>
      <c r="E5542" s="1">
        <v>45338</v>
      </c>
      <c r="F5542">
        <v>5305.5</v>
      </c>
      <c r="G5542">
        <v>190</v>
      </c>
      <c r="H5542" t="s">
        <v>6</v>
      </c>
      <c r="I5542" t="str">
        <f>_xlfn.XLOOKUP(shipments[[#This Row],[SPID]],people[SPID],people[Sales_person],"NA",0)</f>
        <v>Marney O'Breen</v>
      </c>
      <c r="J5542">
        <f>YEAR(shipments[[#This Row],[Shipdate]])</f>
        <v>2024</v>
      </c>
      <c r="K5542">
        <f>MONTH(shipments[[#This Row],[Shipdate]])</f>
        <v>2</v>
      </c>
      <c r="L5542" t="str">
        <f>TEXT(shipments[[#This Row],[Shipdate]],"mmmm")</f>
        <v>February</v>
      </c>
      <c r="M5542">
        <f>_xlfn.XLOOKUP(shipments[[#This Row],[PID]],products[PID],products[Cost_per_box],"NA",0)</f>
        <v>9.94</v>
      </c>
      <c r="N5542">
        <f>shipments[[#This Row],[Boxes]]*shipments[[#This Row],[Cost Per Box]]</f>
        <v>1888.6</v>
      </c>
      <c r="O5542">
        <f>shipments[[#This Row],[Sales Amount]]-shipments[[#This Row],[Total Cost]]</f>
        <v>3416.9</v>
      </c>
      <c r="P5542" s="9">
        <f>shipments[[#This Row],[Profit]]/shipments[[#This Row],[Sales Amount]]</f>
        <v>0.6440297804165489</v>
      </c>
    </row>
    <row r="5543" spans="1:16" x14ac:dyDescent="1">
      <c r="A5543" t="s">
        <v>5591</v>
      </c>
      <c r="B5543" t="s">
        <v>8055</v>
      </c>
      <c r="C5543" t="s">
        <v>8016</v>
      </c>
      <c r="D5543" t="s">
        <v>8032</v>
      </c>
      <c r="E5543" s="1">
        <v>45330</v>
      </c>
      <c r="F5543">
        <v>5350.5</v>
      </c>
      <c r="G5543">
        <v>223</v>
      </c>
      <c r="H5543" t="s">
        <v>6</v>
      </c>
      <c r="I5543" t="str">
        <f>_xlfn.XLOOKUP(shipments[[#This Row],[SPID]],people[SPID],people[Sales_person],"NA",0)</f>
        <v>Marney O'Breen</v>
      </c>
      <c r="J5543">
        <f>YEAR(shipments[[#This Row],[Shipdate]])</f>
        <v>2024</v>
      </c>
      <c r="K5543">
        <f>MONTH(shipments[[#This Row],[Shipdate]])</f>
        <v>2</v>
      </c>
      <c r="L5543" t="str">
        <f>TEXT(shipments[[#This Row],[Shipdate]],"mmmm")</f>
        <v>February</v>
      </c>
      <c r="M5543">
        <f>_xlfn.XLOOKUP(shipments[[#This Row],[PID]],products[PID],products[Cost_per_box],"NA",0)</f>
        <v>9.94</v>
      </c>
      <c r="N5543">
        <f>shipments[[#This Row],[Boxes]]*shipments[[#This Row],[Cost Per Box]]</f>
        <v>2216.62</v>
      </c>
      <c r="O5543">
        <f>shipments[[#This Row],[Sales Amount]]-shipments[[#This Row],[Total Cost]]</f>
        <v>3133.88</v>
      </c>
      <c r="P5543" s="9">
        <f>shipments[[#This Row],[Profit]]/shipments[[#This Row],[Sales Amount]]</f>
        <v>0.58571722268946824</v>
      </c>
    </row>
    <row r="5544" spans="1:16" x14ac:dyDescent="1">
      <c r="A5544" t="s">
        <v>5592</v>
      </c>
      <c r="B5544" t="s">
        <v>8055</v>
      </c>
      <c r="C5544" t="s">
        <v>8016</v>
      </c>
      <c r="D5544" t="s">
        <v>8036</v>
      </c>
      <c r="E5544" s="1">
        <v>45138</v>
      </c>
      <c r="F5544">
        <v>4956.75</v>
      </c>
      <c r="G5544">
        <v>184</v>
      </c>
      <c r="H5544" t="s">
        <v>6</v>
      </c>
      <c r="I5544" t="str">
        <f>_xlfn.XLOOKUP(shipments[[#This Row],[SPID]],people[SPID],people[Sales_person],"NA",0)</f>
        <v>Marney O'Breen</v>
      </c>
      <c r="J5544">
        <f>YEAR(shipments[[#This Row],[Shipdate]])</f>
        <v>2023</v>
      </c>
      <c r="K5544">
        <f>MONTH(shipments[[#This Row],[Shipdate]])</f>
        <v>7</v>
      </c>
      <c r="L5544" t="str">
        <f>TEXT(shipments[[#This Row],[Shipdate]],"mmmm")</f>
        <v>July</v>
      </c>
      <c r="M5544">
        <f>_xlfn.XLOOKUP(shipments[[#This Row],[PID]],products[PID],products[Cost_per_box],"NA",0)</f>
        <v>9.94</v>
      </c>
      <c r="N5544">
        <f>shipments[[#This Row],[Boxes]]*shipments[[#This Row],[Cost Per Box]]</f>
        <v>1828.9599999999998</v>
      </c>
      <c r="O5544">
        <f>shipments[[#This Row],[Sales Amount]]-shipments[[#This Row],[Total Cost]]</f>
        <v>3127.79</v>
      </c>
      <c r="P5544" s="9">
        <f>shipments[[#This Row],[Profit]]/shipments[[#This Row],[Sales Amount]]</f>
        <v>0.63101629091642708</v>
      </c>
    </row>
    <row r="5545" spans="1:16" x14ac:dyDescent="1">
      <c r="A5545" t="s">
        <v>5593</v>
      </c>
      <c r="B5545" t="s">
        <v>8055</v>
      </c>
      <c r="C5545" t="s">
        <v>8017</v>
      </c>
      <c r="D5545" t="s">
        <v>8037</v>
      </c>
      <c r="E5545" s="1">
        <v>45159</v>
      </c>
      <c r="F5545">
        <v>783</v>
      </c>
      <c r="G5545">
        <v>38</v>
      </c>
      <c r="H5545" t="s">
        <v>6</v>
      </c>
      <c r="I5545" t="str">
        <f>_xlfn.XLOOKUP(shipments[[#This Row],[SPID]],people[SPID],people[Sales_person],"NA",0)</f>
        <v>Marney O'Breen</v>
      </c>
      <c r="J5545">
        <f>YEAR(shipments[[#This Row],[Shipdate]])</f>
        <v>2023</v>
      </c>
      <c r="K5545">
        <f>MONTH(shipments[[#This Row],[Shipdate]])</f>
        <v>8</v>
      </c>
      <c r="L5545" t="str">
        <f>TEXT(shipments[[#This Row],[Shipdate]],"mmmm")</f>
        <v>August</v>
      </c>
      <c r="M5545">
        <f>_xlfn.XLOOKUP(shipments[[#This Row],[PID]],products[PID],products[Cost_per_box],"NA",0)</f>
        <v>7.73</v>
      </c>
      <c r="N5545">
        <f>shipments[[#This Row],[Boxes]]*shipments[[#This Row],[Cost Per Box]]</f>
        <v>293.74</v>
      </c>
      <c r="O5545">
        <f>shipments[[#This Row],[Sales Amount]]-shipments[[#This Row],[Total Cost]]</f>
        <v>489.26</v>
      </c>
      <c r="P5545" s="9">
        <f>shipments[[#This Row],[Profit]]/shipments[[#This Row],[Sales Amount]]</f>
        <v>0.62485312899106005</v>
      </c>
    </row>
    <row r="5546" spans="1:16" x14ac:dyDescent="1">
      <c r="A5546" t="s">
        <v>5594</v>
      </c>
      <c r="B5546" t="s">
        <v>8055</v>
      </c>
      <c r="C5546" t="s">
        <v>8017</v>
      </c>
      <c r="D5546" t="s">
        <v>8035</v>
      </c>
      <c r="E5546" s="1">
        <v>45238</v>
      </c>
      <c r="F5546">
        <v>7791.75</v>
      </c>
      <c r="G5546">
        <v>411</v>
      </c>
      <c r="H5546" t="s">
        <v>6</v>
      </c>
      <c r="I5546" t="str">
        <f>_xlfn.XLOOKUP(shipments[[#This Row],[SPID]],people[SPID],people[Sales_person],"NA",0)</f>
        <v>Marney O'Breen</v>
      </c>
      <c r="J5546">
        <f>YEAR(shipments[[#This Row],[Shipdate]])</f>
        <v>2023</v>
      </c>
      <c r="K5546">
        <f>MONTH(shipments[[#This Row],[Shipdate]])</f>
        <v>11</v>
      </c>
      <c r="L5546" t="str">
        <f>TEXT(shipments[[#This Row],[Shipdate]],"mmmm")</f>
        <v>November</v>
      </c>
      <c r="M5546">
        <f>_xlfn.XLOOKUP(shipments[[#This Row],[PID]],products[PID],products[Cost_per_box],"NA",0)</f>
        <v>7.73</v>
      </c>
      <c r="N5546">
        <f>shipments[[#This Row],[Boxes]]*shipments[[#This Row],[Cost Per Box]]</f>
        <v>3177.03</v>
      </c>
      <c r="O5546">
        <f>shipments[[#This Row],[Sales Amount]]-shipments[[#This Row],[Total Cost]]</f>
        <v>4614.7199999999993</v>
      </c>
      <c r="P5546" s="9">
        <f>shipments[[#This Row],[Profit]]/shipments[[#This Row],[Sales Amount]]</f>
        <v>0.59225719511021269</v>
      </c>
    </row>
    <row r="5547" spans="1:16" x14ac:dyDescent="1">
      <c r="A5547" t="s">
        <v>5595</v>
      </c>
      <c r="B5547" t="s">
        <v>8055</v>
      </c>
      <c r="C5547" t="s">
        <v>8017</v>
      </c>
      <c r="D5547" t="s">
        <v>8036</v>
      </c>
      <c r="E5547" s="1">
        <v>45517</v>
      </c>
      <c r="F5547">
        <v>6279.75</v>
      </c>
      <c r="G5547">
        <v>314</v>
      </c>
      <c r="H5547" t="s">
        <v>17</v>
      </c>
      <c r="I5547" t="str">
        <f>_xlfn.XLOOKUP(shipments[[#This Row],[SPID]],people[SPID],people[Sales_person],"NA",0)</f>
        <v>Marney O'Breen</v>
      </c>
      <c r="J5547">
        <f>YEAR(shipments[[#This Row],[Shipdate]])</f>
        <v>2024</v>
      </c>
      <c r="K5547">
        <f>MONTH(shipments[[#This Row],[Shipdate]])</f>
        <v>8</v>
      </c>
      <c r="L5547" t="str">
        <f>TEXT(shipments[[#This Row],[Shipdate]],"mmmm")</f>
        <v>August</v>
      </c>
      <c r="M5547">
        <f>_xlfn.XLOOKUP(shipments[[#This Row],[PID]],products[PID],products[Cost_per_box],"NA",0)</f>
        <v>7.73</v>
      </c>
      <c r="N5547">
        <f>shipments[[#This Row],[Boxes]]*shipments[[#This Row],[Cost Per Box]]</f>
        <v>2427.2200000000003</v>
      </c>
      <c r="O5547">
        <f>shipments[[#This Row],[Sales Amount]]-shipments[[#This Row],[Total Cost]]</f>
        <v>3852.5299999999997</v>
      </c>
      <c r="P5547" s="9">
        <f>shipments[[#This Row],[Profit]]/shipments[[#This Row],[Sales Amount]]</f>
        <v>0.61348461324097292</v>
      </c>
    </row>
    <row r="5548" spans="1:16" x14ac:dyDescent="1">
      <c r="A5548" t="s">
        <v>5596</v>
      </c>
      <c r="B5548" t="s">
        <v>8055</v>
      </c>
      <c r="C5548" t="s">
        <v>8019</v>
      </c>
      <c r="D5548" t="s">
        <v>8037</v>
      </c>
      <c r="E5548" s="1">
        <v>45098</v>
      </c>
      <c r="F5548">
        <v>31.5</v>
      </c>
      <c r="G5548">
        <v>3</v>
      </c>
      <c r="H5548" t="s">
        <v>39</v>
      </c>
      <c r="I5548" t="str">
        <f>_xlfn.XLOOKUP(shipments[[#This Row],[SPID]],people[SPID],people[Sales_person],"NA",0)</f>
        <v>Marney O'Breen</v>
      </c>
      <c r="J5548">
        <f>YEAR(shipments[[#This Row],[Shipdate]])</f>
        <v>2023</v>
      </c>
      <c r="K5548">
        <f>MONTH(shipments[[#This Row],[Shipdate]])</f>
        <v>6</v>
      </c>
      <c r="L5548" t="str">
        <f>TEXT(shipments[[#This Row],[Shipdate]],"mmmm")</f>
        <v>June</v>
      </c>
      <c r="M5548">
        <f>_xlfn.XLOOKUP(shipments[[#This Row],[PID]],products[PID],products[Cost_per_box],"NA",0)</f>
        <v>8.2200000000000006</v>
      </c>
      <c r="N5548">
        <f>shipments[[#This Row],[Boxes]]*shipments[[#This Row],[Cost Per Box]]</f>
        <v>24.660000000000004</v>
      </c>
      <c r="O5548">
        <f>shipments[[#This Row],[Sales Amount]]-shipments[[#This Row],[Total Cost]]</f>
        <v>6.8399999999999963</v>
      </c>
      <c r="P5548" s="9">
        <f>shipments[[#This Row],[Profit]]/shipments[[#This Row],[Sales Amount]]</f>
        <v>0.21714285714285703</v>
      </c>
    </row>
    <row r="5549" spans="1:16" x14ac:dyDescent="1">
      <c r="A5549" t="s">
        <v>5597</v>
      </c>
      <c r="B5549" t="s">
        <v>8055</v>
      </c>
      <c r="C5549" t="s">
        <v>8019</v>
      </c>
      <c r="D5549" t="s">
        <v>8033</v>
      </c>
      <c r="E5549" s="1">
        <v>45331</v>
      </c>
      <c r="F5549">
        <v>2283.75</v>
      </c>
      <c r="G5549">
        <v>176</v>
      </c>
      <c r="H5549" t="s">
        <v>6</v>
      </c>
      <c r="I5549" t="str">
        <f>_xlfn.XLOOKUP(shipments[[#This Row],[SPID]],people[SPID],people[Sales_person],"NA",0)</f>
        <v>Marney O'Breen</v>
      </c>
      <c r="J5549">
        <f>YEAR(shipments[[#This Row],[Shipdate]])</f>
        <v>2024</v>
      </c>
      <c r="K5549">
        <f>MONTH(shipments[[#This Row],[Shipdate]])</f>
        <v>2</v>
      </c>
      <c r="L5549" t="str">
        <f>TEXT(shipments[[#This Row],[Shipdate]],"mmmm")</f>
        <v>February</v>
      </c>
      <c r="M5549">
        <f>_xlfn.XLOOKUP(shipments[[#This Row],[PID]],products[PID],products[Cost_per_box],"NA",0)</f>
        <v>8.2200000000000006</v>
      </c>
      <c r="N5549">
        <f>shipments[[#This Row],[Boxes]]*shipments[[#This Row],[Cost Per Box]]</f>
        <v>1446.72</v>
      </c>
      <c r="O5549">
        <f>shipments[[#This Row],[Sales Amount]]-shipments[[#This Row],[Total Cost]]</f>
        <v>837.03</v>
      </c>
      <c r="P5549" s="9">
        <f>shipments[[#This Row],[Profit]]/shipments[[#This Row],[Sales Amount]]</f>
        <v>0.36651559934318556</v>
      </c>
    </row>
    <row r="5550" spans="1:16" x14ac:dyDescent="1">
      <c r="A5550" t="s">
        <v>5598</v>
      </c>
      <c r="B5550" t="s">
        <v>8055</v>
      </c>
      <c r="C5550" t="s">
        <v>8019</v>
      </c>
      <c r="D5550" t="s">
        <v>8037</v>
      </c>
      <c r="E5550" s="1">
        <v>45162</v>
      </c>
      <c r="F5550">
        <v>2043</v>
      </c>
      <c r="G5550">
        <v>137</v>
      </c>
      <c r="H5550" t="s">
        <v>6</v>
      </c>
      <c r="I5550" t="str">
        <f>_xlfn.XLOOKUP(shipments[[#This Row],[SPID]],people[SPID],people[Sales_person],"NA",0)</f>
        <v>Marney O'Breen</v>
      </c>
      <c r="J5550">
        <f>YEAR(shipments[[#This Row],[Shipdate]])</f>
        <v>2023</v>
      </c>
      <c r="K5550">
        <f>MONTH(shipments[[#This Row],[Shipdate]])</f>
        <v>8</v>
      </c>
      <c r="L5550" t="str">
        <f>TEXT(shipments[[#This Row],[Shipdate]],"mmmm")</f>
        <v>August</v>
      </c>
      <c r="M5550">
        <f>_xlfn.XLOOKUP(shipments[[#This Row],[PID]],products[PID],products[Cost_per_box],"NA",0)</f>
        <v>8.2200000000000006</v>
      </c>
      <c r="N5550">
        <f>shipments[[#This Row],[Boxes]]*shipments[[#This Row],[Cost Per Box]]</f>
        <v>1126.1400000000001</v>
      </c>
      <c r="O5550">
        <f>shipments[[#This Row],[Sales Amount]]-shipments[[#This Row],[Total Cost]]</f>
        <v>916.8599999999999</v>
      </c>
      <c r="P5550" s="9">
        <f>shipments[[#This Row],[Profit]]/shipments[[#This Row],[Sales Amount]]</f>
        <v>0.44878120411160055</v>
      </c>
    </row>
    <row r="5551" spans="1:16" x14ac:dyDescent="1">
      <c r="A5551" t="s">
        <v>5599</v>
      </c>
      <c r="B5551" t="s">
        <v>8055</v>
      </c>
      <c r="C5551" t="s">
        <v>8021</v>
      </c>
      <c r="D5551" t="s">
        <v>8036</v>
      </c>
      <c r="E5551" s="1">
        <v>45218</v>
      </c>
      <c r="F5551">
        <v>3960</v>
      </c>
      <c r="G5551">
        <v>283</v>
      </c>
      <c r="H5551" t="s">
        <v>6</v>
      </c>
      <c r="I5551" t="str">
        <f>_xlfn.XLOOKUP(shipments[[#This Row],[SPID]],people[SPID],people[Sales_person],"NA",0)</f>
        <v>Marney O'Breen</v>
      </c>
      <c r="J5551">
        <f>YEAR(shipments[[#This Row],[Shipdate]])</f>
        <v>2023</v>
      </c>
      <c r="K5551">
        <f>MONTH(shipments[[#This Row],[Shipdate]])</f>
        <v>10</v>
      </c>
      <c r="L5551" t="str">
        <f>TEXT(shipments[[#This Row],[Shipdate]],"mmmm")</f>
        <v>October</v>
      </c>
      <c r="M5551">
        <f>_xlfn.XLOOKUP(shipments[[#This Row],[PID]],products[PID],products[Cost_per_box],"NA",0)</f>
        <v>4.74</v>
      </c>
      <c r="N5551">
        <f>shipments[[#This Row],[Boxes]]*shipments[[#This Row],[Cost Per Box]]</f>
        <v>1341.42</v>
      </c>
      <c r="O5551">
        <f>shipments[[#This Row],[Sales Amount]]-shipments[[#This Row],[Total Cost]]</f>
        <v>2618.58</v>
      </c>
      <c r="P5551" s="9">
        <f>shipments[[#This Row],[Profit]]/shipments[[#This Row],[Sales Amount]]</f>
        <v>0.66125757575757571</v>
      </c>
    </row>
    <row r="5552" spans="1:16" x14ac:dyDescent="1">
      <c r="A5552" t="s">
        <v>5600</v>
      </c>
      <c r="B5552" t="s">
        <v>8055</v>
      </c>
      <c r="C5552" t="s">
        <v>8021</v>
      </c>
      <c r="D5552" t="s">
        <v>8037</v>
      </c>
      <c r="E5552" s="1">
        <v>45422</v>
      </c>
      <c r="F5552">
        <v>7220.25</v>
      </c>
      <c r="G5552">
        <v>516</v>
      </c>
      <c r="H5552" t="s">
        <v>6</v>
      </c>
      <c r="I5552" t="str">
        <f>_xlfn.XLOOKUP(shipments[[#This Row],[SPID]],people[SPID],people[Sales_person],"NA",0)</f>
        <v>Marney O'Breen</v>
      </c>
      <c r="J5552">
        <f>YEAR(shipments[[#This Row],[Shipdate]])</f>
        <v>2024</v>
      </c>
      <c r="K5552">
        <f>MONTH(shipments[[#This Row],[Shipdate]])</f>
        <v>5</v>
      </c>
      <c r="L5552" t="str">
        <f>TEXT(shipments[[#This Row],[Shipdate]],"mmmm")</f>
        <v>May</v>
      </c>
      <c r="M5552">
        <f>_xlfn.XLOOKUP(shipments[[#This Row],[PID]],products[PID],products[Cost_per_box],"NA",0)</f>
        <v>4.74</v>
      </c>
      <c r="N5552">
        <f>shipments[[#This Row],[Boxes]]*shipments[[#This Row],[Cost Per Box]]</f>
        <v>2445.84</v>
      </c>
      <c r="O5552">
        <f>shipments[[#This Row],[Sales Amount]]-shipments[[#This Row],[Total Cost]]</f>
        <v>4774.41</v>
      </c>
      <c r="P5552" s="9">
        <f>shipments[[#This Row],[Profit]]/shipments[[#This Row],[Sales Amount]]</f>
        <v>0.66125272670613899</v>
      </c>
    </row>
    <row r="5553" spans="1:16" x14ac:dyDescent="1">
      <c r="A5553" t="s">
        <v>5601</v>
      </c>
      <c r="B5553" t="s">
        <v>8055</v>
      </c>
      <c r="C5553" t="s">
        <v>8022</v>
      </c>
      <c r="D5553" t="s">
        <v>8032</v>
      </c>
      <c r="E5553" s="1">
        <v>45126</v>
      </c>
      <c r="F5553">
        <v>4610.25</v>
      </c>
      <c r="G5553">
        <v>462</v>
      </c>
      <c r="H5553" t="s">
        <v>6</v>
      </c>
      <c r="I5553" t="str">
        <f>_xlfn.XLOOKUP(shipments[[#This Row],[SPID]],people[SPID],people[Sales_person],"NA",0)</f>
        <v>Marney O'Breen</v>
      </c>
      <c r="J5553">
        <f>YEAR(shipments[[#This Row],[Shipdate]])</f>
        <v>2023</v>
      </c>
      <c r="K5553">
        <f>MONTH(shipments[[#This Row],[Shipdate]])</f>
        <v>7</v>
      </c>
      <c r="L5553" t="str">
        <f>TEXT(shipments[[#This Row],[Shipdate]],"mmmm")</f>
        <v>July</v>
      </c>
      <c r="M5553">
        <f>_xlfn.XLOOKUP(shipments[[#This Row],[PID]],products[PID],products[Cost_per_box],"NA",0)</f>
        <v>10.51</v>
      </c>
      <c r="N5553">
        <f>shipments[[#This Row],[Boxes]]*shipments[[#This Row],[Cost Per Box]]</f>
        <v>4855.62</v>
      </c>
      <c r="O5553">
        <f>shipments[[#This Row],[Sales Amount]]-shipments[[#This Row],[Total Cost]]</f>
        <v>-245.36999999999989</v>
      </c>
      <c r="P5553" s="9">
        <f>shipments[[#This Row],[Profit]]/shipments[[#This Row],[Sales Amount]]</f>
        <v>-5.3222710265169976E-2</v>
      </c>
    </row>
    <row r="5554" spans="1:16" x14ac:dyDescent="1">
      <c r="A5554" t="s">
        <v>5602</v>
      </c>
      <c r="B5554" t="s">
        <v>8055</v>
      </c>
      <c r="C5554" t="s">
        <v>8022</v>
      </c>
      <c r="D5554" t="s">
        <v>8036</v>
      </c>
      <c r="E5554" s="1">
        <v>44942</v>
      </c>
      <c r="F5554">
        <v>5305.5</v>
      </c>
      <c r="G5554">
        <v>531</v>
      </c>
      <c r="H5554" t="s">
        <v>6</v>
      </c>
      <c r="I5554" t="str">
        <f>_xlfn.XLOOKUP(shipments[[#This Row],[SPID]],people[SPID],people[Sales_person],"NA",0)</f>
        <v>Marney O'Breen</v>
      </c>
      <c r="J5554">
        <f>YEAR(shipments[[#This Row],[Shipdate]])</f>
        <v>2023</v>
      </c>
      <c r="K5554">
        <f>MONTH(shipments[[#This Row],[Shipdate]])</f>
        <v>1</v>
      </c>
      <c r="L5554" t="str">
        <f>TEXT(shipments[[#This Row],[Shipdate]],"mmmm")</f>
        <v>January</v>
      </c>
      <c r="M5554">
        <f>_xlfn.XLOOKUP(shipments[[#This Row],[PID]],products[PID],products[Cost_per_box],"NA",0)</f>
        <v>10.51</v>
      </c>
      <c r="N5554">
        <f>shipments[[#This Row],[Boxes]]*shipments[[#This Row],[Cost Per Box]]</f>
        <v>5580.8099999999995</v>
      </c>
      <c r="O5554">
        <f>shipments[[#This Row],[Sales Amount]]-shipments[[#This Row],[Total Cost]]</f>
        <v>-275.30999999999949</v>
      </c>
      <c r="P5554" s="9">
        <f>shipments[[#This Row],[Profit]]/shipments[[#This Row],[Sales Amount]]</f>
        <v>-5.1891433418150883E-2</v>
      </c>
    </row>
    <row r="5555" spans="1:16" x14ac:dyDescent="1">
      <c r="A5555" t="s">
        <v>5603</v>
      </c>
      <c r="B5555" t="s">
        <v>8055</v>
      </c>
      <c r="C5555" t="s">
        <v>8022</v>
      </c>
      <c r="D5555" t="s">
        <v>8032</v>
      </c>
      <c r="E5555" s="1">
        <v>45329</v>
      </c>
      <c r="F5555">
        <v>2823.75</v>
      </c>
      <c r="G5555">
        <v>404</v>
      </c>
      <c r="H5555" t="s">
        <v>6</v>
      </c>
      <c r="I5555" t="str">
        <f>_xlfn.XLOOKUP(shipments[[#This Row],[SPID]],people[SPID],people[Sales_person],"NA",0)</f>
        <v>Marney O'Breen</v>
      </c>
      <c r="J5555">
        <f>YEAR(shipments[[#This Row],[Shipdate]])</f>
        <v>2024</v>
      </c>
      <c r="K5555">
        <f>MONTH(shipments[[#This Row],[Shipdate]])</f>
        <v>2</v>
      </c>
      <c r="L5555" t="str">
        <f>TEXT(shipments[[#This Row],[Shipdate]],"mmmm")</f>
        <v>February</v>
      </c>
      <c r="M5555">
        <f>_xlfn.XLOOKUP(shipments[[#This Row],[PID]],products[PID],products[Cost_per_box],"NA",0)</f>
        <v>10.51</v>
      </c>
      <c r="N5555">
        <f>shipments[[#This Row],[Boxes]]*shipments[[#This Row],[Cost Per Box]]</f>
        <v>4246.04</v>
      </c>
      <c r="O5555">
        <f>shipments[[#This Row],[Sales Amount]]-shipments[[#This Row],[Total Cost]]</f>
        <v>-1422.29</v>
      </c>
      <c r="P5555" s="9">
        <f>shipments[[#This Row],[Profit]]/shipments[[#This Row],[Sales Amount]]</f>
        <v>-0.50368835768038955</v>
      </c>
    </row>
    <row r="5556" spans="1:16" x14ac:dyDescent="1">
      <c r="A5556" t="s">
        <v>5604</v>
      </c>
      <c r="B5556" t="s">
        <v>8055</v>
      </c>
      <c r="C5556" t="s">
        <v>8022</v>
      </c>
      <c r="D5556" t="s">
        <v>8037</v>
      </c>
      <c r="E5556" s="1">
        <v>45281</v>
      </c>
      <c r="F5556">
        <v>164.25</v>
      </c>
      <c r="G5556">
        <v>17</v>
      </c>
      <c r="H5556" t="s">
        <v>6</v>
      </c>
      <c r="I5556" t="str">
        <f>_xlfn.XLOOKUP(shipments[[#This Row],[SPID]],people[SPID],people[Sales_person],"NA",0)</f>
        <v>Marney O'Breen</v>
      </c>
      <c r="J5556">
        <f>YEAR(shipments[[#This Row],[Shipdate]])</f>
        <v>2023</v>
      </c>
      <c r="K5556">
        <f>MONTH(shipments[[#This Row],[Shipdate]])</f>
        <v>12</v>
      </c>
      <c r="L5556" t="str">
        <f>TEXT(shipments[[#This Row],[Shipdate]],"mmmm")</f>
        <v>December</v>
      </c>
      <c r="M5556">
        <f>_xlfn.XLOOKUP(shipments[[#This Row],[PID]],products[PID],products[Cost_per_box],"NA",0)</f>
        <v>10.51</v>
      </c>
      <c r="N5556">
        <f>shipments[[#This Row],[Boxes]]*shipments[[#This Row],[Cost Per Box]]</f>
        <v>178.67</v>
      </c>
      <c r="O5556">
        <f>shipments[[#This Row],[Sales Amount]]-shipments[[#This Row],[Total Cost]]</f>
        <v>-14.419999999999987</v>
      </c>
      <c r="P5556" s="9">
        <f>shipments[[#This Row],[Profit]]/shipments[[#This Row],[Sales Amount]]</f>
        <v>-8.7792998477929915E-2</v>
      </c>
    </row>
    <row r="5557" spans="1:16" x14ac:dyDescent="1">
      <c r="A5557" t="s">
        <v>5605</v>
      </c>
      <c r="B5557" t="s">
        <v>8055</v>
      </c>
      <c r="C5557" t="s">
        <v>8022</v>
      </c>
      <c r="D5557" t="s">
        <v>8037</v>
      </c>
      <c r="E5557" s="1">
        <v>45015</v>
      </c>
      <c r="F5557">
        <v>10388.25</v>
      </c>
      <c r="G5557">
        <v>1155</v>
      </c>
      <c r="H5557" t="s">
        <v>6</v>
      </c>
      <c r="I5557" t="str">
        <f>_xlfn.XLOOKUP(shipments[[#This Row],[SPID]],people[SPID],people[Sales_person],"NA",0)</f>
        <v>Marney O'Breen</v>
      </c>
      <c r="J5557">
        <f>YEAR(shipments[[#This Row],[Shipdate]])</f>
        <v>2023</v>
      </c>
      <c r="K5557">
        <f>MONTH(shipments[[#This Row],[Shipdate]])</f>
        <v>3</v>
      </c>
      <c r="L5557" t="str">
        <f>TEXT(shipments[[#This Row],[Shipdate]],"mmmm")</f>
        <v>March</v>
      </c>
      <c r="M5557">
        <f>_xlfn.XLOOKUP(shipments[[#This Row],[PID]],products[PID],products[Cost_per_box],"NA",0)</f>
        <v>10.51</v>
      </c>
      <c r="N5557">
        <f>shipments[[#This Row],[Boxes]]*shipments[[#This Row],[Cost Per Box]]</f>
        <v>12139.05</v>
      </c>
      <c r="O5557">
        <f>shipments[[#This Row],[Sales Amount]]-shipments[[#This Row],[Total Cost]]</f>
        <v>-1750.7999999999993</v>
      </c>
      <c r="P5557" s="9">
        <f>shipments[[#This Row],[Profit]]/shipments[[#This Row],[Sales Amount]]</f>
        <v>-0.16853656775684059</v>
      </c>
    </row>
    <row r="5558" spans="1:16" x14ac:dyDescent="1">
      <c r="A5558" t="s">
        <v>5606</v>
      </c>
      <c r="B5558" t="s">
        <v>8055</v>
      </c>
      <c r="C5558" t="s">
        <v>8022</v>
      </c>
      <c r="D5558" t="s">
        <v>8032</v>
      </c>
      <c r="E5558" s="1">
        <v>45293</v>
      </c>
      <c r="F5558">
        <v>9024.75</v>
      </c>
      <c r="G5558">
        <v>1505</v>
      </c>
      <c r="H5558" t="s">
        <v>6</v>
      </c>
      <c r="I5558" t="str">
        <f>_xlfn.XLOOKUP(shipments[[#This Row],[SPID]],people[SPID],people[Sales_person],"NA",0)</f>
        <v>Marney O'Breen</v>
      </c>
      <c r="J5558">
        <f>YEAR(shipments[[#This Row],[Shipdate]])</f>
        <v>2024</v>
      </c>
      <c r="K5558">
        <f>MONTH(shipments[[#This Row],[Shipdate]])</f>
        <v>1</v>
      </c>
      <c r="L5558" t="str">
        <f>TEXT(shipments[[#This Row],[Shipdate]],"mmmm")</f>
        <v>January</v>
      </c>
      <c r="M5558">
        <f>_xlfn.XLOOKUP(shipments[[#This Row],[PID]],products[PID],products[Cost_per_box],"NA",0)</f>
        <v>10.51</v>
      </c>
      <c r="N5558">
        <f>shipments[[#This Row],[Boxes]]*shipments[[#This Row],[Cost Per Box]]</f>
        <v>15817.55</v>
      </c>
      <c r="O5558">
        <f>shipments[[#This Row],[Sales Amount]]-shipments[[#This Row],[Total Cost]]</f>
        <v>-6792.7999999999993</v>
      </c>
      <c r="P5558" s="9">
        <f>shipments[[#This Row],[Profit]]/shipments[[#This Row],[Sales Amount]]</f>
        <v>-0.75268566996315678</v>
      </c>
    </row>
    <row r="5559" spans="1:16" x14ac:dyDescent="1">
      <c r="A5559" t="s">
        <v>5607</v>
      </c>
      <c r="B5559" t="s">
        <v>8055</v>
      </c>
      <c r="C5559" t="s">
        <v>8022</v>
      </c>
      <c r="D5559" t="s">
        <v>8037</v>
      </c>
      <c r="E5559" s="1">
        <v>45216</v>
      </c>
      <c r="F5559">
        <v>1998</v>
      </c>
      <c r="G5559">
        <v>200</v>
      </c>
      <c r="H5559" t="s">
        <v>6</v>
      </c>
      <c r="I5559" t="str">
        <f>_xlfn.XLOOKUP(shipments[[#This Row],[SPID]],people[SPID],people[Sales_person],"NA",0)</f>
        <v>Marney O'Breen</v>
      </c>
      <c r="J5559">
        <f>YEAR(shipments[[#This Row],[Shipdate]])</f>
        <v>2023</v>
      </c>
      <c r="K5559">
        <f>MONTH(shipments[[#This Row],[Shipdate]])</f>
        <v>10</v>
      </c>
      <c r="L5559" t="str">
        <f>TEXT(shipments[[#This Row],[Shipdate]],"mmmm")</f>
        <v>October</v>
      </c>
      <c r="M5559">
        <f>_xlfn.XLOOKUP(shipments[[#This Row],[PID]],products[PID],products[Cost_per_box],"NA",0)</f>
        <v>10.51</v>
      </c>
      <c r="N5559">
        <f>shipments[[#This Row],[Boxes]]*shipments[[#This Row],[Cost Per Box]]</f>
        <v>2102</v>
      </c>
      <c r="O5559">
        <f>shipments[[#This Row],[Sales Amount]]-shipments[[#This Row],[Total Cost]]</f>
        <v>-104</v>
      </c>
      <c r="P5559" s="9">
        <f>shipments[[#This Row],[Profit]]/shipments[[#This Row],[Sales Amount]]</f>
        <v>-5.2052052052052052E-2</v>
      </c>
    </row>
    <row r="5560" spans="1:16" x14ac:dyDescent="1">
      <c r="A5560" t="s">
        <v>5608</v>
      </c>
      <c r="B5560" t="s">
        <v>8055</v>
      </c>
      <c r="C5560" t="s">
        <v>8023</v>
      </c>
      <c r="D5560" t="s">
        <v>8037</v>
      </c>
      <c r="E5560" s="1">
        <v>44935</v>
      </c>
      <c r="F5560">
        <v>774</v>
      </c>
      <c r="G5560">
        <v>56</v>
      </c>
      <c r="H5560" t="s">
        <v>6</v>
      </c>
      <c r="I5560" t="str">
        <f>_xlfn.XLOOKUP(shipments[[#This Row],[SPID]],people[SPID],people[Sales_person],"NA",0)</f>
        <v>Marney O'Breen</v>
      </c>
      <c r="J5560">
        <f>YEAR(shipments[[#This Row],[Shipdate]])</f>
        <v>2023</v>
      </c>
      <c r="K5560">
        <f>MONTH(shipments[[#This Row],[Shipdate]])</f>
        <v>1</v>
      </c>
      <c r="L5560" t="str">
        <f>TEXT(shipments[[#This Row],[Shipdate]],"mmmm")</f>
        <v>January</v>
      </c>
      <c r="M5560">
        <f>_xlfn.XLOOKUP(shipments[[#This Row],[PID]],products[PID],products[Cost_per_box],"NA",0)</f>
        <v>6.43</v>
      </c>
      <c r="N5560">
        <f>shipments[[#This Row],[Boxes]]*shipments[[#This Row],[Cost Per Box]]</f>
        <v>360.08</v>
      </c>
      <c r="O5560">
        <f>shipments[[#This Row],[Sales Amount]]-shipments[[#This Row],[Total Cost]]</f>
        <v>413.92</v>
      </c>
      <c r="P5560" s="9">
        <f>shipments[[#This Row],[Profit]]/shipments[[#This Row],[Sales Amount]]</f>
        <v>0.53478036175710597</v>
      </c>
    </row>
    <row r="5561" spans="1:16" x14ac:dyDescent="1">
      <c r="A5561" t="s">
        <v>5609</v>
      </c>
      <c r="B5561" t="s">
        <v>8055</v>
      </c>
      <c r="C5561" t="s">
        <v>8023</v>
      </c>
      <c r="D5561" t="s">
        <v>8033</v>
      </c>
      <c r="E5561" s="1">
        <v>45495</v>
      </c>
      <c r="F5561">
        <v>4997.25</v>
      </c>
      <c r="G5561">
        <v>334</v>
      </c>
      <c r="H5561" t="s">
        <v>17</v>
      </c>
      <c r="I5561" t="str">
        <f>_xlfn.XLOOKUP(shipments[[#This Row],[SPID]],people[SPID],people[Sales_person],"NA",0)</f>
        <v>Marney O'Breen</v>
      </c>
      <c r="J5561">
        <f>YEAR(shipments[[#This Row],[Shipdate]])</f>
        <v>2024</v>
      </c>
      <c r="K5561">
        <f>MONTH(shipments[[#This Row],[Shipdate]])</f>
        <v>7</v>
      </c>
      <c r="L5561" t="str">
        <f>TEXT(shipments[[#This Row],[Shipdate]],"mmmm")</f>
        <v>July</v>
      </c>
      <c r="M5561">
        <f>_xlfn.XLOOKUP(shipments[[#This Row],[PID]],products[PID],products[Cost_per_box],"NA",0)</f>
        <v>6.43</v>
      </c>
      <c r="N5561">
        <f>shipments[[#This Row],[Boxes]]*shipments[[#This Row],[Cost Per Box]]</f>
        <v>2147.62</v>
      </c>
      <c r="O5561">
        <f>shipments[[#This Row],[Sales Amount]]-shipments[[#This Row],[Total Cost]]</f>
        <v>2849.63</v>
      </c>
      <c r="P5561" s="9">
        <f>shipments[[#This Row],[Profit]]/shipments[[#This Row],[Sales Amount]]</f>
        <v>0.5702396317974886</v>
      </c>
    </row>
    <row r="5562" spans="1:16" x14ac:dyDescent="1">
      <c r="A5562" t="s">
        <v>5610</v>
      </c>
      <c r="B5562" t="s">
        <v>8055</v>
      </c>
      <c r="C5562" t="s">
        <v>8023</v>
      </c>
      <c r="D5562" t="s">
        <v>8034</v>
      </c>
      <c r="E5562" s="1">
        <v>45117</v>
      </c>
      <c r="F5562">
        <v>5199.75</v>
      </c>
      <c r="G5562">
        <v>306</v>
      </c>
      <c r="H5562" t="s">
        <v>6</v>
      </c>
      <c r="I5562" t="str">
        <f>_xlfn.XLOOKUP(shipments[[#This Row],[SPID]],people[SPID],people[Sales_person],"NA",0)</f>
        <v>Marney O'Breen</v>
      </c>
      <c r="J5562">
        <f>YEAR(shipments[[#This Row],[Shipdate]])</f>
        <v>2023</v>
      </c>
      <c r="K5562">
        <f>MONTH(shipments[[#This Row],[Shipdate]])</f>
        <v>7</v>
      </c>
      <c r="L5562" t="str">
        <f>TEXT(shipments[[#This Row],[Shipdate]],"mmmm")</f>
        <v>July</v>
      </c>
      <c r="M5562">
        <f>_xlfn.XLOOKUP(shipments[[#This Row],[PID]],products[PID],products[Cost_per_box],"NA",0)</f>
        <v>6.43</v>
      </c>
      <c r="N5562">
        <f>shipments[[#This Row],[Boxes]]*shipments[[#This Row],[Cost Per Box]]</f>
        <v>1967.58</v>
      </c>
      <c r="O5562">
        <f>shipments[[#This Row],[Sales Amount]]-shipments[[#This Row],[Total Cost]]</f>
        <v>3232.17</v>
      </c>
      <c r="P5562" s="9">
        <f>shipments[[#This Row],[Profit]]/shipments[[#This Row],[Sales Amount]]</f>
        <v>0.62160103851146686</v>
      </c>
    </row>
    <row r="5563" spans="1:16" x14ac:dyDescent="1">
      <c r="A5563" t="s">
        <v>5611</v>
      </c>
      <c r="B5563" t="s">
        <v>8055</v>
      </c>
      <c r="C5563" t="s">
        <v>8023</v>
      </c>
      <c r="D5563" t="s">
        <v>8033</v>
      </c>
      <c r="E5563" s="1">
        <v>45147</v>
      </c>
      <c r="F5563">
        <v>5283</v>
      </c>
      <c r="G5563">
        <v>294</v>
      </c>
      <c r="H5563" t="s">
        <v>6</v>
      </c>
      <c r="I5563" t="str">
        <f>_xlfn.XLOOKUP(shipments[[#This Row],[SPID]],people[SPID],people[Sales_person],"NA",0)</f>
        <v>Marney O'Breen</v>
      </c>
      <c r="J5563">
        <f>YEAR(shipments[[#This Row],[Shipdate]])</f>
        <v>2023</v>
      </c>
      <c r="K5563">
        <f>MONTH(shipments[[#This Row],[Shipdate]])</f>
        <v>8</v>
      </c>
      <c r="L5563" t="str">
        <f>TEXT(shipments[[#This Row],[Shipdate]],"mmmm")</f>
        <v>August</v>
      </c>
      <c r="M5563">
        <f>_xlfn.XLOOKUP(shipments[[#This Row],[PID]],products[PID],products[Cost_per_box],"NA",0)</f>
        <v>6.43</v>
      </c>
      <c r="N5563">
        <f>shipments[[#This Row],[Boxes]]*shipments[[#This Row],[Cost Per Box]]</f>
        <v>1890.4199999999998</v>
      </c>
      <c r="O5563">
        <f>shipments[[#This Row],[Sales Amount]]-shipments[[#This Row],[Total Cost]]</f>
        <v>3392.58</v>
      </c>
      <c r="P5563" s="9">
        <f>shipments[[#This Row],[Profit]]/shipments[[#This Row],[Sales Amount]]</f>
        <v>0.6421692220329358</v>
      </c>
    </row>
    <row r="5564" spans="1:16" x14ac:dyDescent="1">
      <c r="A5564" t="s">
        <v>5612</v>
      </c>
      <c r="B5564" t="s">
        <v>8055</v>
      </c>
      <c r="C5564" t="s">
        <v>8023</v>
      </c>
      <c r="D5564" t="s">
        <v>8032</v>
      </c>
      <c r="E5564" s="1">
        <v>45110</v>
      </c>
      <c r="F5564">
        <v>5796</v>
      </c>
      <c r="G5564">
        <v>322</v>
      </c>
      <c r="H5564" t="s">
        <v>6</v>
      </c>
      <c r="I5564" t="str">
        <f>_xlfn.XLOOKUP(shipments[[#This Row],[SPID]],people[SPID],people[Sales_person],"NA",0)</f>
        <v>Marney O'Breen</v>
      </c>
      <c r="J5564">
        <f>YEAR(shipments[[#This Row],[Shipdate]])</f>
        <v>2023</v>
      </c>
      <c r="K5564">
        <f>MONTH(shipments[[#This Row],[Shipdate]])</f>
        <v>7</v>
      </c>
      <c r="L5564" t="str">
        <f>TEXT(shipments[[#This Row],[Shipdate]],"mmmm")</f>
        <v>July</v>
      </c>
      <c r="M5564">
        <f>_xlfn.XLOOKUP(shipments[[#This Row],[PID]],products[PID],products[Cost_per_box],"NA",0)</f>
        <v>6.43</v>
      </c>
      <c r="N5564">
        <f>shipments[[#This Row],[Boxes]]*shipments[[#This Row],[Cost Per Box]]</f>
        <v>2070.46</v>
      </c>
      <c r="O5564">
        <f>shipments[[#This Row],[Sales Amount]]-shipments[[#This Row],[Total Cost]]</f>
        <v>3725.54</v>
      </c>
      <c r="P5564" s="9">
        <f>shipments[[#This Row],[Profit]]/shipments[[#This Row],[Sales Amount]]</f>
        <v>0.64277777777777778</v>
      </c>
    </row>
    <row r="5565" spans="1:16" x14ac:dyDescent="1">
      <c r="A5565" t="s">
        <v>5613</v>
      </c>
      <c r="B5565" t="s">
        <v>8055</v>
      </c>
      <c r="C5565" t="s">
        <v>8024</v>
      </c>
      <c r="D5565" t="s">
        <v>8032</v>
      </c>
      <c r="E5565" s="1">
        <v>44956</v>
      </c>
      <c r="F5565">
        <v>7517.25</v>
      </c>
      <c r="G5565">
        <v>443</v>
      </c>
      <c r="H5565" t="s">
        <v>6</v>
      </c>
      <c r="I5565" t="str">
        <f>_xlfn.XLOOKUP(shipments[[#This Row],[SPID]],people[SPID],people[Sales_person],"NA",0)</f>
        <v>Marney O'Breen</v>
      </c>
      <c r="J5565">
        <f>YEAR(shipments[[#This Row],[Shipdate]])</f>
        <v>2023</v>
      </c>
      <c r="K5565">
        <f>MONTH(shipments[[#This Row],[Shipdate]])</f>
        <v>1</v>
      </c>
      <c r="L5565" t="str">
        <f>TEXT(shipments[[#This Row],[Shipdate]],"mmmm")</f>
        <v>January</v>
      </c>
      <c r="M5565">
        <f>_xlfn.XLOOKUP(shipments[[#This Row],[PID]],products[PID],products[Cost_per_box],"NA",0)</f>
        <v>12.41</v>
      </c>
      <c r="N5565">
        <f>shipments[[#This Row],[Boxes]]*shipments[[#This Row],[Cost Per Box]]</f>
        <v>5497.63</v>
      </c>
      <c r="O5565">
        <f>shipments[[#This Row],[Sales Amount]]-shipments[[#This Row],[Total Cost]]</f>
        <v>2019.62</v>
      </c>
      <c r="P5565" s="9">
        <f>shipments[[#This Row],[Profit]]/shipments[[#This Row],[Sales Amount]]</f>
        <v>0.2686647377697961</v>
      </c>
    </row>
    <row r="5566" spans="1:16" x14ac:dyDescent="1">
      <c r="A5566" t="s">
        <v>5614</v>
      </c>
      <c r="B5566" t="s">
        <v>8055</v>
      </c>
      <c r="C5566" t="s">
        <v>8024</v>
      </c>
      <c r="D5566" t="s">
        <v>8033</v>
      </c>
      <c r="E5566" s="1">
        <v>45537</v>
      </c>
      <c r="F5566">
        <v>1062</v>
      </c>
      <c r="G5566">
        <v>51</v>
      </c>
      <c r="H5566" t="s">
        <v>25</v>
      </c>
      <c r="I5566" t="str">
        <f>_xlfn.XLOOKUP(shipments[[#This Row],[SPID]],people[SPID],people[Sales_person],"NA",0)</f>
        <v>Marney O'Breen</v>
      </c>
      <c r="J5566">
        <f>YEAR(shipments[[#This Row],[Shipdate]])</f>
        <v>2024</v>
      </c>
      <c r="K5566">
        <f>MONTH(shipments[[#This Row],[Shipdate]])</f>
        <v>9</v>
      </c>
      <c r="L5566" t="str">
        <f>TEXT(shipments[[#This Row],[Shipdate]],"mmmm")</f>
        <v>September</v>
      </c>
      <c r="M5566">
        <f>_xlfn.XLOOKUP(shipments[[#This Row],[PID]],products[PID],products[Cost_per_box],"NA",0)</f>
        <v>12.41</v>
      </c>
      <c r="N5566">
        <f>shipments[[#This Row],[Boxes]]*shipments[[#This Row],[Cost Per Box]]</f>
        <v>632.91</v>
      </c>
      <c r="O5566">
        <f>shipments[[#This Row],[Sales Amount]]-shipments[[#This Row],[Total Cost]]</f>
        <v>429.09000000000003</v>
      </c>
      <c r="P5566" s="9">
        <f>shipments[[#This Row],[Profit]]/shipments[[#This Row],[Sales Amount]]</f>
        <v>0.40403954802259889</v>
      </c>
    </row>
    <row r="5567" spans="1:16" x14ac:dyDescent="1">
      <c r="A5567" t="s">
        <v>5615</v>
      </c>
      <c r="B5567" t="s">
        <v>8055</v>
      </c>
      <c r="C5567" t="s">
        <v>8024</v>
      </c>
      <c r="D5567" t="s">
        <v>8033</v>
      </c>
      <c r="E5567" s="1">
        <v>45523</v>
      </c>
      <c r="F5567">
        <v>3028.5</v>
      </c>
      <c r="G5567">
        <v>179</v>
      </c>
      <c r="H5567" t="s">
        <v>17</v>
      </c>
      <c r="I5567" t="str">
        <f>_xlfn.XLOOKUP(shipments[[#This Row],[SPID]],people[SPID],people[Sales_person],"NA",0)</f>
        <v>Marney O'Breen</v>
      </c>
      <c r="J5567">
        <f>YEAR(shipments[[#This Row],[Shipdate]])</f>
        <v>2024</v>
      </c>
      <c r="K5567">
        <f>MONTH(shipments[[#This Row],[Shipdate]])</f>
        <v>8</v>
      </c>
      <c r="L5567" t="str">
        <f>TEXT(shipments[[#This Row],[Shipdate]],"mmmm")</f>
        <v>August</v>
      </c>
      <c r="M5567">
        <f>_xlfn.XLOOKUP(shipments[[#This Row],[PID]],products[PID],products[Cost_per_box],"NA",0)</f>
        <v>12.41</v>
      </c>
      <c r="N5567">
        <f>shipments[[#This Row],[Boxes]]*shipments[[#This Row],[Cost Per Box]]</f>
        <v>2221.39</v>
      </c>
      <c r="O5567">
        <f>shipments[[#This Row],[Sales Amount]]-shipments[[#This Row],[Total Cost]]</f>
        <v>807.11000000000013</v>
      </c>
      <c r="P5567" s="9">
        <f>shipments[[#This Row],[Profit]]/shipments[[#This Row],[Sales Amount]]</f>
        <v>0.26650487039788678</v>
      </c>
    </row>
    <row r="5568" spans="1:16" x14ac:dyDescent="1">
      <c r="A5568" t="s">
        <v>5616</v>
      </c>
      <c r="B5568" t="s">
        <v>8055</v>
      </c>
      <c r="C5568" t="s">
        <v>8024</v>
      </c>
      <c r="D5568" t="s">
        <v>8036</v>
      </c>
      <c r="E5568" s="1">
        <v>45139</v>
      </c>
      <c r="F5568">
        <v>794.25</v>
      </c>
      <c r="G5568">
        <v>45</v>
      </c>
      <c r="H5568" t="s">
        <v>6</v>
      </c>
      <c r="I5568" t="str">
        <f>_xlfn.XLOOKUP(shipments[[#This Row],[SPID]],people[SPID],people[Sales_person],"NA",0)</f>
        <v>Marney O'Breen</v>
      </c>
      <c r="J5568">
        <f>YEAR(shipments[[#This Row],[Shipdate]])</f>
        <v>2023</v>
      </c>
      <c r="K5568">
        <f>MONTH(shipments[[#This Row],[Shipdate]])</f>
        <v>8</v>
      </c>
      <c r="L5568" t="str">
        <f>TEXT(shipments[[#This Row],[Shipdate]],"mmmm")</f>
        <v>August</v>
      </c>
      <c r="M5568">
        <f>_xlfn.XLOOKUP(shipments[[#This Row],[PID]],products[PID],products[Cost_per_box],"NA",0)</f>
        <v>12.41</v>
      </c>
      <c r="N5568">
        <f>shipments[[#This Row],[Boxes]]*shipments[[#This Row],[Cost Per Box]]</f>
        <v>558.45000000000005</v>
      </c>
      <c r="O5568">
        <f>shipments[[#This Row],[Sales Amount]]-shipments[[#This Row],[Total Cost]]</f>
        <v>235.79999999999995</v>
      </c>
      <c r="P5568" s="9">
        <f>shipments[[#This Row],[Profit]]/shipments[[#This Row],[Sales Amount]]</f>
        <v>0.29688385269121809</v>
      </c>
    </row>
    <row r="5569" spans="1:16" x14ac:dyDescent="1">
      <c r="A5569" t="s">
        <v>5617</v>
      </c>
      <c r="B5569" t="s">
        <v>8055</v>
      </c>
      <c r="C5569" t="s">
        <v>8025</v>
      </c>
      <c r="D5569" t="s">
        <v>8032</v>
      </c>
      <c r="E5569" s="1">
        <v>45330</v>
      </c>
      <c r="F5569">
        <v>9335.25</v>
      </c>
      <c r="G5569">
        <v>667</v>
      </c>
      <c r="H5569" t="s">
        <v>6</v>
      </c>
      <c r="I5569" t="str">
        <f>_xlfn.XLOOKUP(shipments[[#This Row],[SPID]],people[SPID],people[Sales_person],"NA",0)</f>
        <v>Marney O'Breen</v>
      </c>
      <c r="J5569">
        <f>YEAR(shipments[[#This Row],[Shipdate]])</f>
        <v>2024</v>
      </c>
      <c r="K5569">
        <f>MONTH(shipments[[#This Row],[Shipdate]])</f>
        <v>2</v>
      </c>
      <c r="L5569" t="str">
        <f>TEXT(shipments[[#This Row],[Shipdate]],"mmmm")</f>
        <v>February</v>
      </c>
      <c r="M5569">
        <f>_xlfn.XLOOKUP(shipments[[#This Row],[PID]],products[PID],products[Cost_per_box],"NA",0)</f>
        <v>9.57</v>
      </c>
      <c r="N5569">
        <f>shipments[[#This Row],[Boxes]]*shipments[[#This Row],[Cost Per Box]]</f>
        <v>6383.1900000000005</v>
      </c>
      <c r="O5569">
        <f>shipments[[#This Row],[Sales Amount]]-shipments[[#This Row],[Total Cost]]</f>
        <v>2952.0599999999995</v>
      </c>
      <c r="P5569" s="9">
        <f>shipments[[#This Row],[Profit]]/shipments[[#This Row],[Sales Amount]]</f>
        <v>0.31622720334217075</v>
      </c>
    </row>
    <row r="5570" spans="1:16" x14ac:dyDescent="1">
      <c r="A5570" t="s">
        <v>5618</v>
      </c>
      <c r="B5570" t="s">
        <v>8055</v>
      </c>
      <c r="C5570" t="s">
        <v>8025</v>
      </c>
      <c r="D5570" t="s">
        <v>8033</v>
      </c>
      <c r="E5570" s="1">
        <v>45184</v>
      </c>
      <c r="F5570">
        <v>9434.25</v>
      </c>
      <c r="G5570">
        <v>629</v>
      </c>
      <c r="H5570" t="s">
        <v>6</v>
      </c>
      <c r="I5570" t="str">
        <f>_xlfn.XLOOKUP(shipments[[#This Row],[SPID]],people[SPID],people[Sales_person],"NA",0)</f>
        <v>Marney O'Breen</v>
      </c>
      <c r="J5570">
        <f>YEAR(shipments[[#This Row],[Shipdate]])</f>
        <v>2023</v>
      </c>
      <c r="K5570">
        <f>MONTH(shipments[[#This Row],[Shipdate]])</f>
        <v>9</v>
      </c>
      <c r="L5570" t="str">
        <f>TEXT(shipments[[#This Row],[Shipdate]],"mmmm")</f>
        <v>September</v>
      </c>
      <c r="M5570">
        <f>_xlfn.XLOOKUP(shipments[[#This Row],[PID]],products[PID],products[Cost_per_box],"NA",0)</f>
        <v>9.57</v>
      </c>
      <c r="N5570">
        <f>shipments[[#This Row],[Boxes]]*shipments[[#This Row],[Cost Per Box]]</f>
        <v>6019.53</v>
      </c>
      <c r="O5570">
        <f>shipments[[#This Row],[Sales Amount]]-shipments[[#This Row],[Total Cost]]</f>
        <v>3414.7200000000003</v>
      </c>
      <c r="P5570" s="9">
        <f>shipments[[#This Row],[Profit]]/shipments[[#This Row],[Sales Amount]]</f>
        <v>0.36194928054694336</v>
      </c>
    </row>
    <row r="5571" spans="1:16" x14ac:dyDescent="1">
      <c r="A5571" t="s">
        <v>5619</v>
      </c>
      <c r="B5571" t="s">
        <v>8055</v>
      </c>
      <c r="C5571" t="s">
        <v>8027</v>
      </c>
      <c r="D5571" t="s">
        <v>8032</v>
      </c>
      <c r="E5571" s="1">
        <v>45517</v>
      </c>
      <c r="F5571">
        <v>4963.5</v>
      </c>
      <c r="G5571">
        <v>452</v>
      </c>
      <c r="H5571" t="s">
        <v>17</v>
      </c>
      <c r="I5571" t="str">
        <f>_xlfn.XLOOKUP(shipments[[#This Row],[SPID]],people[SPID],people[Sales_person],"NA",0)</f>
        <v>Marney O'Breen</v>
      </c>
      <c r="J5571">
        <f>YEAR(shipments[[#This Row],[Shipdate]])</f>
        <v>2024</v>
      </c>
      <c r="K5571">
        <f>MONTH(shipments[[#This Row],[Shipdate]])</f>
        <v>8</v>
      </c>
      <c r="L5571" t="str">
        <f>TEXT(shipments[[#This Row],[Shipdate]],"mmmm")</f>
        <v>August</v>
      </c>
      <c r="M5571">
        <f>_xlfn.XLOOKUP(shipments[[#This Row],[PID]],products[PID],products[Cost_per_box],"NA",0)</f>
        <v>6.8</v>
      </c>
      <c r="N5571">
        <f>shipments[[#This Row],[Boxes]]*shipments[[#This Row],[Cost Per Box]]</f>
        <v>3073.6</v>
      </c>
      <c r="O5571">
        <f>shipments[[#This Row],[Sales Amount]]-shipments[[#This Row],[Total Cost]]</f>
        <v>1889.9</v>
      </c>
      <c r="P5571" s="9">
        <f>shipments[[#This Row],[Profit]]/shipments[[#This Row],[Sales Amount]]</f>
        <v>0.38075954467613582</v>
      </c>
    </row>
    <row r="5572" spans="1:16" x14ac:dyDescent="1">
      <c r="A5572" t="s">
        <v>5620</v>
      </c>
      <c r="B5572" t="s">
        <v>8055</v>
      </c>
      <c r="C5572" t="s">
        <v>8027</v>
      </c>
      <c r="D5572" t="s">
        <v>8037</v>
      </c>
      <c r="E5572" s="1">
        <v>45238</v>
      </c>
      <c r="F5572">
        <v>3703.5</v>
      </c>
      <c r="G5572">
        <v>371</v>
      </c>
      <c r="H5572" t="s">
        <v>6</v>
      </c>
      <c r="I5572" t="str">
        <f>_xlfn.XLOOKUP(shipments[[#This Row],[SPID]],people[SPID],people[Sales_person],"NA",0)</f>
        <v>Marney O'Breen</v>
      </c>
      <c r="J5572">
        <f>YEAR(shipments[[#This Row],[Shipdate]])</f>
        <v>2023</v>
      </c>
      <c r="K5572">
        <f>MONTH(shipments[[#This Row],[Shipdate]])</f>
        <v>11</v>
      </c>
      <c r="L5572" t="str">
        <f>TEXT(shipments[[#This Row],[Shipdate]],"mmmm")</f>
        <v>November</v>
      </c>
      <c r="M5572">
        <f>_xlfn.XLOOKUP(shipments[[#This Row],[PID]],products[PID],products[Cost_per_box],"NA",0)</f>
        <v>6.8</v>
      </c>
      <c r="N5572">
        <f>shipments[[#This Row],[Boxes]]*shipments[[#This Row],[Cost Per Box]]</f>
        <v>2522.7999999999997</v>
      </c>
      <c r="O5572">
        <f>shipments[[#This Row],[Sales Amount]]-shipments[[#This Row],[Total Cost]]</f>
        <v>1180.7000000000003</v>
      </c>
      <c r="P5572" s="9">
        <f>shipments[[#This Row],[Profit]]/shipments[[#This Row],[Sales Amount]]</f>
        <v>0.31880653435938983</v>
      </c>
    </row>
    <row r="5573" spans="1:16" x14ac:dyDescent="1">
      <c r="A5573" t="s">
        <v>5621</v>
      </c>
      <c r="B5573" t="s">
        <v>8055</v>
      </c>
      <c r="C5573" t="s">
        <v>8028</v>
      </c>
      <c r="D5573" t="s">
        <v>8035</v>
      </c>
      <c r="E5573" s="1">
        <v>45322</v>
      </c>
      <c r="F5573">
        <v>6025.5</v>
      </c>
      <c r="G5573">
        <v>232</v>
      </c>
      <c r="H5573" t="s">
        <v>6</v>
      </c>
      <c r="I5573" t="str">
        <f>_xlfn.XLOOKUP(shipments[[#This Row],[SPID]],people[SPID],people[Sales_person],"NA",0)</f>
        <v>Marney O'Breen</v>
      </c>
      <c r="J5573">
        <f>YEAR(shipments[[#This Row],[Shipdate]])</f>
        <v>2024</v>
      </c>
      <c r="K5573">
        <f>MONTH(shipments[[#This Row],[Shipdate]])</f>
        <v>1</v>
      </c>
      <c r="L5573" t="str">
        <f>TEXT(shipments[[#This Row],[Shipdate]],"mmmm")</f>
        <v>January</v>
      </c>
      <c r="M5573">
        <f>_xlfn.XLOOKUP(shipments[[#This Row],[PID]],products[PID],products[Cost_per_box],"NA",0)</f>
        <v>5.04</v>
      </c>
      <c r="N5573">
        <f>shipments[[#This Row],[Boxes]]*shipments[[#This Row],[Cost Per Box]]</f>
        <v>1169.28</v>
      </c>
      <c r="O5573">
        <f>shipments[[#This Row],[Sales Amount]]-shipments[[#This Row],[Total Cost]]</f>
        <v>4856.22</v>
      </c>
      <c r="P5573" s="9">
        <f>shipments[[#This Row],[Profit]]/shipments[[#This Row],[Sales Amount]]</f>
        <v>0.80594473487677376</v>
      </c>
    </row>
    <row r="5574" spans="1:16" x14ac:dyDescent="1">
      <c r="A5574" t="s">
        <v>5622</v>
      </c>
      <c r="B5574" t="s">
        <v>8055</v>
      </c>
      <c r="C5574" t="s">
        <v>8028</v>
      </c>
      <c r="D5574" t="s">
        <v>8033</v>
      </c>
      <c r="E5574" s="1">
        <v>45475</v>
      </c>
      <c r="F5574">
        <v>4977</v>
      </c>
      <c r="G5574">
        <v>172</v>
      </c>
      <c r="H5574" t="s">
        <v>17</v>
      </c>
      <c r="I5574" t="str">
        <f>_xlfn.XLOOKUP(shipments[[#This Row],[SPID]],people[SPID],people[Sales_person],"NA",0)</f>
        <v>Marney O'Breen</v>
      </c>
      <c r="J5574">
        <f>YEAR(shipments[[#This Row],[Shipdate]])</f>
        <v>2024</v>
      </c>
      <c r="K5574">
        <f>MONTH(shipments[[#This Row],[Shipdate]])</f>
        <v>7</v>
      </c>
      <c r="L5574" t="str">
        <f>TEXT(shipments[[#This Row],[Shipdate]],"mmmm")</f>
        <v>July</v>
      </c>
      <c r="M5574">
        <f>_xlfn.XLOOKUP(shipments[[#This Row],[PID]],products[PID],products[Cost_per_box],"NA",0)</f>
        <v>5.04</v>
      </c>
      <c r="N5574">
        <f>shipments[[#This Row],[Boxes]]*shipments[[#This Row],[Cost Per Box]]</f>
        <v>866.88</v>
      </c>
      <c r="O5574">
        <f>shipments[[#This Row],[Sales Amount]]-shipments[[#This Row],[Total Cost]]</f>
        <v>4110.12</v>
      </c>
      <c r="P5574" s="9">
        <f>shipments[[#This Row],[Profit]]/shipments[[#This Row],[Sales Amount]]</f>
        <v>0.82582278481012661</v>
      </c>
    </row>
    <row r="5575" spans="1:16" x14ac:dyDescent="1">
      <c r="A5575" t="s">
        <v>5623</v>
      </c>
      <c r="B5575" t="s">
        <v>8055</v>
      </c>
      <c r="C5575" t="s">
        <v>8029</v>
      </c>
      <c r="D5575" t="s">
        <v>8036</v>
      </c>
      <c r="E5575" s="1">
        <v>45126</v>
      </c>
      <c r="F5575">
        <v>3291.75</v>
      </c>
      <c r="G5575">
        <v>275</v>
      </c>
      <c r="H5575" t="s">
        <v>6</v>
      </c>
      <c r="I5575" t="str">
        <f>_xlfn.XLOOKUP(shipments[[#This Row],[SPID]],people[SPID],people[Sales_person],"NA",0)</f>
        <v>Marney O'Breen</v>
      </c>
      <c r="J5575">
        <f>YEAR(shipments[[#This Row],[Shipdate]])</f>
        <v>2023</v>
      </c>
      <c r="K5575">
        <f>MONTH(shipments[[#This Row],[Shipdate]])</f>
        <v>7</v>
      </c>
      <c r="L5575" t="str">
        <f>TEXT(shipments[[#This Row],[Shipdate]],"mmmm")</f>
        <v>July</v>
      </c>
      <c r="M5575">
        <f>_xlfn.XLOOKUP(shipments[[#This Row],[PID]],products[PID],products[Cost_per_box],"NA",0)</f>
        <v>2.76</v>
      </c>
      <c r="N5575">
        <f>shipments[[#This Row],[Boxes]]*shipments[[#This Row],[Cost Per Box]]</f>
        <v>758.99999999999989</v>
      </c>
      <c r="O5575">
        <f>shipments[[#This Row],[Sales Amount]]-shipments[[#This Row],[Total Cost]]</f>
        <v>2532.75</v>
      </c>
      <c r="P5575" s="9">
        <f>shipments[[#This Row],[Profit]]/shipments[[#This Row],[Sales Amount]]</f>
        <v>0.76942355889724312</v>
      </c>
    </row>
    <row r="5576" spans="1:16" x14ac:dyDescent="1">
      <c r="A5576" t="s">
        <v>5624</v>
      </c>
      <c r="B5576" t="s">
        <v>8055</v>
      </c>
      <c r="C5576" t="s">
        <v>8030</v>
      </c>
      <c r="D5576" t="s">
        <v>8032</v>
      </c>
      <c r="E5576" s="1">
        <v>45176</v>
      </c>
      <c r="F5576">
        <v>6194.25</v>
      </c>
      <c r="G5576">
        <v>775</v>
      </c>
      <c r="H5576" t="s">
        <v>6</v>
      </c>
      <c r="I5576" t="str">
        <f>_xlfn.XLOOKUP(shipments[[#This Row],[SPID]],people[SPID],people[Sales_person],"NA",0)</f>
        <v>Marney O'Breen</v>
      </c>
      <c r="J5576">
        <f>YEAR(shipments[[#This Row],[Shipdate]])</f>
        <v>2023</v>
      </c>
      <c r="K5576">
        <f>MONTH(shipments[[#This Row],[Shipdate]])</f>
        <v>9</v>
      </c>
      <c r="L5576" t="str">
        <f>TEXT(shipments[[#This Row],[Shipdate]],"mmmm")</f>
        <v>September</v>
      </c>
      <c r="M5576">
        <f>_xlfn.XLOOKUP(shipments[[#This Row],[PID]],products[PID],products[Cost_per_box],"NA",0)</f>
        <v>3.32</v>
      </c>
      <c r="N5576">
        <f>shipments[[#This Row],[Boxes]]*shipments[[#This Row],[Cost Per Box]]</f>
        <v>2573</v>
      </c>
      <c r="O5576">
        <f>shipments[[#This Row],[Sales Amount]]-shipments[[#This Row],[Total Cost]]</f>
        <v>3621.25</v>
      </c>
      <c r="P5576" s="9">
        <f>shipments[[#This Row],[Profit]]/shipments[[#This Row],[Sales Amount]]</f>
        <v>0.58461476369213383</v>
      </c>
    </row>
    <row r="5577" spans="1:16" x14ac:dyDescent="1">
      <c r="A5577" t="s">
        <v>5625</v>
      </c>
      <c r="B5577" t="s">
        <v>8055</v>
      </c>
      <c r="C5577" t="s">
        <v>8030</v>
      </c>
      <c r="D5577" t="s">
        <v>8034</v>
      </c>
      <c r="E5577" s="1">
        <v>45561</v>
      </c>
      <c r="F5577">
        <v>3910.5</v>
      </c>
      <c r="G5577">
        <v>392</v>
      </c>
      <c r="H5577" t="s">
        <v>25</v>
      </c>
      <c r="I5577" t="str">
        <f>_xlfn.XLOOKUP(shipments[[#This Row],[SPID]],people[SPID],people[Sales_person],"NA",0)</f>
        <v>Marney O'Breen</v>
      </c>
      <c r="J5577">
        <f>YEAR(shipments[[#This Row],[Shipdate]])</f>
        <v>2024</v>
      </c>
      <c r="K5577">
        <f>MONTH(shipments[[#This Row],[Shipdate]])</f>
        <v>9</v>
      </c>
      <c r="L5577" t="str">
        <f>TEXT(shipments[[#This Row],[Shipdate]],"mmmm")</f>
        <v>September</v>
      </c>
      <c r="M5577">
        <f>_xlfn.XLOOKUP(shipments[[#This Row],[PID]],products[PID],products[Cost_per_box],"NA",0)</f>
        <v>3.32</v>
      </c>
      <c r="N5577">
        <f>shipments[[#This Row],[Boxes]]*shipments[[#This Row],[Cost Per Box]]</f>
        <v>1301.4399999999998</v>
      </c>
      <c r="O5577">
        <f>shipments[[#This Row],[Sales Amount]]-shipments[[#This Row],[Total Cost]]</f>
        <v>2609.0600000000004</v>
      </c>
      <c r="P5577" s="9">
        <f>shipments[[#This Row],[Profit]]/shipments[[#This Row],[Sales Amount]]</f>
        <v>0.66719345352256754</v>
      </c>
    </row>
    <row r="5578" spans="1:16" x14ac:dyDescent="1">
      <c r="A5578" t="s">
        <v>5626</v>
      </c>
      <c r="B5578" t="s">
        <v>8055</v>
      </c>
      <c r="C5578" t="s">
        <v>8030</v>
      </c>
      <c r="D5578" t="s">
        <v>8037</v>
      </c>
      <c r="E5578" s="1">
        <v>45433</v>
      </c>
      <c r="F5578">
        <v>12287.25</v>
      </c>
      <c r="G5578">
        <v>1366</v>
      </c>
      <c r="H5578" t="s">
        <v>6</v>
      </c>
      <c r="I5578" t="str">
        <f>_xlfn.XLOOKUP(shipments[[#This Row],[SPID]],people[SPID],people[Sales_person],"NA",0)</f>
        <v>Marney O'Breen</v>
      </c>
      <c r="J5578">
        <f>YEAR(shipments[[#This Row],[Shipdate]])</f>
        <v>2024</v>
      </c>
      <c r="K5578">
        <f>MONTH(shipments[[#This Row],[Shipdate]])</f>
        <v>5</v>
      </c>
      <c r="L5578" t="str">
        <f>TEXT(shipments[[#This Row],[Shipdate]],"mmmm")</f>
        <v>May</v>
      </c>
      <c r="M5578">
        <f>_xlfn.XLOOKUP(shipments[[#This Row],[PID]],products[PID],products[Cost_per_box],"NA",0)</f>
        <v>3.32</v>
      </c>
      <c r="N5578">
        <f>shipments[[#This Row],[Boxes]]*shipments[[#This Row],[Cost Per Box]]</f>
        <v>4535.12</v>
      </c>
      <c r="O5578">
        <f>shipments[[#This Row],[Sales Amount]]-shipments[[#This Row],[Total Cost]]</f>
        <v>7752.13</v>
      </c>
      <c r="P5578" s="9">
        <f>shipments[[#This Row],[Profit]]/shipments[[#This Row],[Sales Amount]]</f>
        <v>0.63090846202364237</v>
      </c>
    </row>
    <row r="5579" spans="1:16" x14ac:dyDescent="1">
      <c r="A5579" t="s">
        <v>5627</v>
      </c>
      <c r="B5579" t="s">
        <v>8055</v>
      </c>
      <c r="C5579" t="s">
        <v>8031</v>
      </c>
      <c r="D5579" t="s">
        <v>8033</v>
      </c>
      <c r="E5579" s="1">
        <v>45281</v>
      </c>
      <c r="F5579">
        <v>5908.5</v>
      </c>
      <c r="G5579">
        <v>311</v>
      </c>
      <c r="H5579" t="s">
        <v>6</v>
      </c>
      <c r="I5579" t="str">
        <f>_xlfn.XLOOKUP(shipments[[#This Row],[SPID]],people[SPID],people[Sales_person],"NA",0)</f>
        <v>Marney O'Breen</v>
      </c>
      <c r="J5579">
        <f>YEAR(shipments[[#This Row],[Shipdate]])</f>
        <v>2023</v>
      </c>
      <c r="K5579">
        <f>MONTH(shipments[[#This Row],[Shipdate]])</f>
        <v>12</v>
      </c>
      <c r="L5579" t="str">
        <f>TEXT(shipments[[#This Row],[Shipdate]],"mmmm")</f>
        <v>December</v>
      </c>
      <c r="M5579">
        <f>_xlfn.XLOOKUP(shipments[[#This Row],[PID]],products[PID],products[Cost_per_box],"NA",0)</f>
        <v>2.65</v>
      </c>
      <c r="N5579">
        <f>shipments[[#This Row],[Boxes]]*shipments[[#This Row],[Cost Per Box]]</f>
        <v>824.15</v>
      </c>
      <c r="O5579">
        <f>shipments[[#This Row],[Sales Amount]]-shipments[[#This Row],[Total Cost]]</f>
        <v>5084.3500000000004</v>
      </c>
      <c r="P5579" s="9">
        <f>shipments[[#This Row],[Profit]]/shipments[[#This Row],[Sales Amount]]</f>
        <v>0.86051451298976056</v>
      </c>
    </row>
    <row r="5580" spans="1:16" x14ac:dyDescent="1">
      <c r="A5580" t="s">
        <v>5628</v>
      </c>
      <c r="B5580" t="s">
        <v>8055</v>
      </c>
      <c r="C5580" t="s">
        <v>8031</v>
      </c>
      <c r="D5580" t="s">
        <v>8036</v>
      </c>
      <c r="E5580" s="1">
        <v>45089</v>
      </c>
      <c r="F5580">
        <v>6482.25</v>
      </c>
      <c r="G5580">
        <v>325</v>
      </c>
      <c r="H5580" t="s">
        <v>6</v>
      </c>
      <c r="I5580" t="str">
        <f>_xlfn.XLOOKUP(shipments[[#This Row],[SPID]],people[SPID],people[Sales_person],"NA",0)</f>
        <v>Marney O'Breen</v>
      </c>
      <c r="J5580">
        <f>YEAR(shipments[[#This Row],[Shipdate]])</f>
        <v>2023</v>
      </c>
      <c r="K5580">
        <f>MONTH(shipments[[#This Row],[Shipdate]])</f>
        <v>6</v>
      </c>
      <c r="L5580" t="str">
        <f>TEXT(shipments[[#This Row],[Shipdate]],"mmmm")</f>
        <v>June</v>
      </c>
      <c r="M5580">
        <f>_xlfn.XLOOKUP(shipments[[#This Row],[PID]],products[PID],products[Cost_per_box],"NA",0)</f>
        <v>2.65</v>
      </c>
      <c r="N5580">
        <f>shipments[[#This Row],[Boxes]]*shipments[[#This Row],[Cost Per Box]]</f>
        <v>861.25</v>
      </c>
      <c r="O5580">
        <f>shipments[[#This Row],[Sales Amount]]-shipments[[#This Row],[Total Cost]]</f>
        <v>5621</v>
      </c>
      <c r="P5580" s="9">
        <f>shipments[[#This Row],[Profit]]/shipments[[#This Row],[Sales Amount]]</f>
        <v>0.86713718230552661</v>
      </c>
    </row>
    <row r="5581" spans="1:16" x14ac:dyDescent="1">
      <c r="A5581" t="s">
        <v>5629</v>
      </c>
      <c r="B5581" t="s">
        <v>8055</v>
      </c>
      <c r="C5581" t="s">
        <v>8031</v>
      </c>
      <c r="D5581" t="s">
        <v>8034</v>
      </c>
      <c r="E5581" s="1">
        <v>45327</v>
      </c>
      <c r="F5581">
        <v>4279.5</v>
      </c>
      <c r="G5581">
        <v>214</v>
      </c>
      <c r="H5581" t="s">
        <v>6</v>
      </c>
      <c r="I5581" t="str">
        <f>_xlfn.XLOOKUP(shipments[[#This Row],[SPID]],people[SPID],people[Sales_person],"NA",0)</f>
        <v>Marney O'Breen</v>
      </c>
      <c r="J5581">
        <f>YEAR(shipments[[#This Row],[Shipdate]])</f>
        <v>2024</v>
      </c>
      <c r="K5581">
        <f>MONTH(shipments[[#This Row],[Shipdate]])</f>
        <v>2</v>
      </c>
      <c r="L5581" t="str">
        <f>TEXT(shipments[[#This Row],[Shipdate]],"mmmm")</f>
        <v>February</v>
      </c>
      <c r="M5581">
        <f>_xlfn.XLOOKUP(shipments[[#This Row],[PID]],products[PID],products[Cost_per_box],"NA",0)</f>
        <v>2.65</v>
      </c>
      <c r="N5581">
        <f>shipments[[#This Row],[Boxes]]*shipments[[#This Row],[Cost Per Box]]</f>
        <v>567.1</v>
      </c>
      <c r="O5581">
        <f>shipments[[#This Row],[Sales Amount]]-shipments[[#This Row],[Total Cost]]</f>
        <v>3712.4</v>
      </c>
      <c r="P5581" s="9">
        <f>shipments[[#This Row],[Profit]]/shipments[[#This Row],[Sales Amount]]</f>
        <v>0.86748451921953507</v>
      </c>
    </row>
    <row r="5582" spans="1:16" x14ac:dyDescent="1">
      <c r="A5582" t="s">
        <v>5630</v>
      </c>
      <c r="B5582" t="s">
        <v>8055</v>
      </c>
      <c r="C5582" t="s">
        <v>8031</v>
      </c>
      <c r="D5582" t="s">
        <v>8032</v>
      </c>
      <c r="E5582" s="1">
        <v>45337</v>
      </c>
      <c r="F5582">
        <v>8376.75</v>
      </c>
      <c r="G5582">
        <v>399</v>
      </c>
      <c r="H5582" t="s">
        <v>6</v>
      </c>
      <c r="I5582" t="str">
        <f>_xlfn.XLOOKUP(shipments[[#This Row],[SPID]],people[SPID],people[Sales_person],"NA",0)</f>
        <v>Marney O'Breen</v>
      </c>
      <c r="J5582">
        <f>YEAR(shipments[[#This Row],[Shipdate]])</f>
        <v>2024</v>
      </c>
      <c r="K5582">
        <f>MONTH(shipments[[#This Row],[Shipdate]])</f>
        <v>2</v>
      </c>
      <c r="L5582" t="str">
        <f>TEXT(shipments[[#This Row],[Shipdate]],"mmmm")</f>
        <v>February</v>
      </c>
      <c r="M5582">
        <f>_xlfn.XLOOKUP(shipments[[#This Row],[PID]],products[PID],products[Cost_per_box],"NA",0)</f>
        <v>2.65</v>
      </c>
      <c r="N5582">
        <f>shipments[[#This Row],[Boxes]]*shipments[[#This Row],[Cost Per Box]]</f>
        <v>1057.3499999999999</v>
      </c>
      <c r="O5582">
        <f>shipments[[#This Row],[Sales Amount]]-shipments[[#This Row],[Total Cost]]</f>
        <v>7319.4</v>
      </c>
      <c r="P5582" s="9">
        <f>shipments[[#This Row],[Profit]]/shipments[[#This Row],[Sales Amount]]</f>
        <v>0.87377562897305039</v>
      </c>
    </row>
    <row r="5583" spans="1:16" x14ac:dyDescent="1">
      <c r="A5583" t="s">
        <v>5631</v>
      </c>
      <c r="B5583" t="s">
        <v>8055</v>
      </c>
      <c r="C5583" t="s">
        <v>8031</v>
      </c>
      <c r="D5583" t="s">
        <v>8033</v>
      </c>
      <c r="E5583" s="1">
        <v>45481</v>
      </c>
      <c r="F5583">
        <v>10107</v>
      </c>
      <c r="G5583">
        <v>460</v>
      </c>
      <c r="H5583" t="s">
        <v>17</v>
      </c>
      <c r="I5583" t="str">
        <f>_xlfn.XLOOKUP(shipments[[#This Row],[SPID]],people[SPID],people[Sales_person],"NA",0)</f>
        <v>Marney O'Breen</v>
      </c>
      <c r="J5583">
        <f>YEAR(shipments[[#This Row],[Shipdate]])</f>
        <v>2024</v>
      </c>
      <c r="K5583">
        <f>MONTH(shipments[[#This Row],[Shipdate]])</f>
        <v>7</v>
      </c>
      <c r="L5583" t="str">
        <f>TEXT(shipments[[#This Row],[Shipdate]],"mmmm")</f>
        <v>July</v>
      </c>
      <c r="M5583">
        <f>_xlfn.XLOOKUP(shipments[[#This Row],[PID]],products[PID],products[Cost_per_box],"NA",0)</f>
        <v>2.65</v>
      </c>
      <c r="N5583">
        <f>shipments[[#This Row],[Boxes]]*shipments[[#This Row],[Cost Per Box]]</f>
        <v>1219</v>
      </c>
      <c r="O5583">
        <f>shipments[[#This Row],[Sales Amount]]-shipments[[#This Row],[Total Cost]]</f>
        <v>8888</v>
      </c>
      <c r="P5583" s="9">
        <f>shipments[[#This Row],[Profit]]/shipments[[#This Row],[Sales Amount]]</f>
        <v>0.87939052142079743</v>
      </c>
    </row>
    <row r="5584" spans="1:16" x14ac:dyDescent="1">
      <c r="A5584" t="s">
        <v>5632</v>
      </c>
      <c r="B5584" t="s">
        <v>8055</v>
      </c>
      <c r="C5584" t="s">
        <v>8031</v>
      </c>
      <c r="D5584" t="s">
        <v>8035</v>
      </c>
      <c r="E5584" s="1">
        <v>44957</v>
      </c>
      <c r="F5584">
        <v>2313</v>
      </c>
      <c r="G5584">
        <v>111</v>
      </c>
      <c r="H5584" t="s">
        <v>6</v>
      </c>
      <c r="I5584" t="str">
        <f>_xlfn.XLOOKUP(shipments[[#This Row],[SPID]],people[SPID],people[Sales_person],"NA",0)</f>
        <v>Marney O'Breen</v>
      </c>
      <c r="J5584">
        <f>YEAR(shipments[[#This Row],[Shipdate]])</f>
        <v>2023</v>
      </c>
      <c r="K5584">
        <f>MONTH(shipments[[#This Row],[Shipdate]])</f>
        <v>1</v>
      </c>
      <c r="L5584" t="str">
        <f>TEXT(shipments[[#This Row],[Shipdate]],"mmmm")</f>
        <v>January</v>
      </c>
      <c r="M5584">
        <f>_xlfn.XLOOKUP(shipments[[#This Row],[PID]],products[PID],products[Cost_per_box],"NA",0)</f>
        <v>2.65</v>
      </c>
      <c r="N5584">
        <f>shipments[[#This Row],[Boxes]]*shipments[[#This Row],[Cost Per Box]]</f>
        <v>294.14999999999998</v>
      </c>
      <c r="O5584">
        <f>shipments[[#This Row],[Sales Amount]]-shipments[[#This Row],[Total Cost]]</f>
        <v>2018.85</v>
      </c>
      <c r="P5584" s="9">
        <f>shipments[[#This Row],[Profit]]/shipments[[#This Row],[Sales Amount]]</f>
        <v>0.87282749675745785</v>
      </c>
    </row>
    <row r="5585" spans="1:16" x14ac:dyDescent="1">
      <c r="A5585" t="s">
        <v>5633</v>
      </c>
      <c r="B5585" t="s">
        <v>8055</v>
      </c>
      <c r="C5585" t="s">
        <v>8031</v>
      </c>
      <c r="D5585" t="s">
        <v>8036</v>
      </c>
      <c r="E5585" s="1">
        <v>45448</v>
      </c>
      <c r="F5585">
        <v>4968</v>
      </c>
      <c r="G5585">
        <v>237</v>
      </c>
      <c r="H5585" t="s">
        <v>6</v>
      </c>
      <c r="I5585" t="str">
        <f>_xlfn.XLOOKUP(shipments[[#This Row],[SPID]],people[SPID],people[Sales_person],"NA",0)</f>
        <v>Marney O'Breen</v>
      </c>
      <c r="J5585">
        <f>YEAR(shipments[[#This Row],[Shipdate]])</f>
        <v>2024</v>
      </c>
      <c r="K5585">
        <f>MONTH(shipments[[#This Row],[Shipdate]])</f>
        <v>6</v>
      </c>
      <c r="L5585" t="str">
        <f>TEXT(shipments[[#This Row],[Shipdate]],"mmmm")</f>
        <v>June</v>
      </c>
      <c r="M5585">
        <f>_xlfn.XLOOKUP(shipments[[#This Row],[PID]],products[PID],products[Cost_per_box],"NA",0)</f>
        <v>2.65</v>
      </c>
      <c r="N5585">
        <f>shipments[[#This Row],[Boxes]]*shipments[[#This Row],[Cost Per Box]]</f>
        <v>628.04999999999995</v>
      </c>
      <c r="O5585">
        <f>shipments[[#This Row],[Sales Amount]]-shipments[[#This Row],[Total Cost]]</f>
        <v>4339.95</v>
      </c>
      <c r="P5585" s="9">
        <f>shipments[[#This Row],[Profit]]/shipments[[#This Row],[Sales Amount]]</f>
        <v>0.87358091787439607</v>
      </c>
    </row>
    <row r="5586" spans="1:16" x14ac:dyDescent="1">
      <c r="A5586" t="s">
        <v>5634</v>
      </c>
      <c r="B5586" t="s">
        <v>8055</v>
      </c>
      <c r="C5586" t="s">
        <v>8031</v>
      </c>
      <c r="D5586" t="s">
        <v>8032</v>
      </c>
      <c r="E5586" s="1">
        <v>45196</v>
      </c>
      <c r="F5586">
        <v>6887.25</v>
      </c>
      <c r="G5586">
        <v>328</v>
      </c>
      <c r="H5586" t="s">
        <v>6</v>
      </c>
      <c r="I5586" t="str">
        <f>_xlfn.XLOOKUP(shipments[[#This Row],[SPID]],people[SPID],people[Sales_person],"NA",0)</f>
        <v>Marney O'Breen</v>
      </c>
      <c r="J5586">
        <f>YEAR(shipments[[#This Row],[Shipdate]])</f>
        <v>2023</v>
      </c>
      <c r="K5586">
        <f>MONTH(shipments[[#This Row],[Shipdate]])</f>
        <v>9</v>
      </c>
      <c r="L5586" t="str">
        <f>TEXT(shipments[[#This Row],[Shipdate]],"mmmm")</f>
        <v>September</v>
      </c>
      <c r="M5586">
        <f>_xlfn.XLOOKUP(shipments[[#This Row],[PID]],products[PID],products[Cost_per_box],"NA",0)</f>
        <v>2.65</v>
      </c>
      <c r="N5586">
        <f>shipments[[#This Row],[Boxes]]*shipments[[#This Row],[Cost Per Box]]</f>
        <v>869.19999999999993</v>
      </c>
      <c r="O5586">
        <f>shipments[[#This Row],[Sales Amount]]-shipments[[#This Row],[Total Cost]]</f>
        <v>6018.05</v>
      </c>
      <c r="P5586" s="9">
        <f>shipments[[#This Row],[Profit]]/shipments[[#This Row],[Sales Amount]]</f>
        <v>0.8737957820610549</v>
      </c>
    </row>
    <row r="5587" spans="1:16" x14ac:dyDescent="1">
      <c r="A5587" t="s">
        <v>5635</v>
      </c>
      <c r="B5587" t="s">
        <v>8055</v>
      </c>
      <c r="C5587" t="s">
        <v>8010</v>
      </c>
      <c r="D5587" t="s">
        <v>8036</v>
      </c>
      <c r="E5587" s="1">
        <v>45055</v>
      </c>
      <c r="F5587">
        <v>13716</v>
      </c>
      <c r="G5587">
        <v>915</v>
      </c>
      <c r="H5587" t="s">
        <v>6</v>
      </c>
      <c r="I5587" t="str">
        <f>_xlfn.XLOOKUP(shipments[[#This Row],[SPID]],people[SPID],people[Sales_person],"NA",0)</f>
        <v>Marney O'Breen</v>
      </c>
      <c r="J5587">
        <f>YEAR(shipments[[#This Row],[Shipdate]])</f>
        <v>2023</v>
      </c>
      <c r="K5587">
        <f>MONTH(shipments[[#This Row],[Shipdate]])</f>
        <v>5</v>
      </c>
      <c r="L5587" t="str">
        <f>TEXT(shipments[[#This Row],[Shipdate]],"mmmm")</f>
        <v>May</v>
      </c>
      <c r="M5587">
        <f>_xlfn.XLOOKUP(shipments[[#This Row],[PID]],products[PID],products[Cost_per_box],"NA",0)</f>
        <v>5.26</v>
      </c>
      <c r="N5587">
        <f>shipments[[#This Row],[Boxes]]*shipments[[#This Row],[Cost Per Box]]</f>
        <v>4812.8999999999996</v>
      </c>
      <c r="O5587">
        <f>shipments[[#This Row],[Sales Amount]]-shipments[[#This Row],[Total Cost]]</f>
        <v>8903.1</v>
      </c>
      <c r="P5587" s="9">
        <f>shipments[[#This Row],[Profit]]/shipments[[#This Row],[Sales Amount]]</f>
        <v>0.64910323709536311</v>
      </c>
    </row>
    <row r="5588" spans="1:16" x14ac:dyDescent="1">
      <c r="A5588" t="s">
        <v>5636</v>
      </c>
      <c r="B5588" t="s">
        <v>8055</v>
      </c>
      <c r="C5588" t="s">
        <v>8010</v>
      </c>
      <c r="D5588" t="s">
        <v>8036</v>
      </c>
      <c r="E5588" s="1">
        <v>45336</v>
      </c>
      <c r="F5588">
        <v>9756</v>
      </c>
      <c r="G5588">
        <v>651</v>
      </c>
      <c r="H5588" t="s">
        <v>6</v>
      </c>
      <c r="I5588" t="str">
        <f>_xlfn.XLOOKUP(shipments[[#This Row],[SPID]],people[SPID],people[Sales_person],"NA",0)</f>
        <v>Marney O'Breen</v>
      </c>
      <c r="J5588">
        <f>YEAR(shipments[[#This Row],[Shipdate]])</f>
        <v>2024</v>
      </c>
      <c r="K5588">
        <f>MONTH(shipments[[#This Row],[Shipdate]])</f>
        <v>2</v>
      </c>
      <c r="L5588" t="str">
        <f>TEXT(shipments[[#This Row],[Shipdate]],"mmmm")</f>
        <v>February</v>
      </c>
      <c r="M5588">
        <f>_xlfn.XLOOKUP(shipments[[#This Row],[PID]],products[PID],products[Cost_per_box],"NA",0)</f>
        <v>5.26</v>
      </c>
      <c r="N5588">
        <f>shipments[[#This Row],[Boxes]]*shipments[[#This Row],[Cost Per Box]]</f>
        <v>3424.2599999999998</v>
      </c>
      <c r="O5588">
        <f>shipments[[#This Row],[Sales Amount]]-shipments[[#This Row],[Total Cost]]</f>
        <v>6331.74</v>
      </c>
      <c r="P5588" s="9">
        <f>shipments[[#This Row],[Profit]]/shipments[[#This Row],[Sales Amount]]</f>
        <v>0.64900984009840101</v>
      </c>
    </row>
    <row r="5589" spans="1:16" x14ac:dyDescent="1">
      <c r="A5589" t="s">
        <v>5637</v>
      </c>
      <c r="B5589" t="s">
        <v>8055</v>
      </c>
      <c r="C5589" t="s">
        <v>8010</v>
      </c>
      <c r="D5589" t="s">
        <v>8032</v>
      </c>
      <c r="E5589" s="1">
        <v>45057</v>
      </c>
      <c r="F5589">
        <v>6702.75</v>
      </c>
      <c r="G5589">
        <v>559</v>
      </c>
      <c r="H5589" t="s">
        <v>6</v>
      </c>
      <c r="I5589" t="str">
        <f>_xlfn.XLOOKUP(shipments[[#This Row],[SPID]],people[SPID],people[Sales_person],"NA",0)</f>
        <v>Marney O'Breen</v>
      </c>
      <c r="J5589">
        <f>YEAR(shipments[[#This Row],[Shipdate]])</f>
        <v>2023</v>
      </c>
      <c r="K5589">
        <f>MONTH(shipments[[#This Row],[Shipdate]])</f>
        <v>5</v>
      </c>
      <c r="L5589" t="str">
        <f>TEXT(shipments[[#This Row],[Shipdate]],"mmmm")</f>
        <v>May</v>
      </c>
      <c r="M5589">
        <f>_xlfn.XLOOKUP(shipments[[#This Row],[PID]],products[PID],products[Cost_per_box],"NA",0)</f>
        <v>5.26</v>
      </c>
      <c r="N5589">
        <f>shipments[[#This Row],[Boxes]]*shipments[[#This Row],[Cost Per Box]]</f>
        <v>2940.3399999999997</v>
      </c>
      <c r="O5589">
        <f>shipments[[#This Row],[Sales Amount]]-shipments[[#This Row],[Total Cost]]</f>
        <v>3762.4100000000003</v>
      </c>
      <c r="P5589" s="9">
        <f>shipments[[#This Row],[Profit]]/shipments[[#This Row],[Sales Amount]]</f>
        <v>0.56132333743612706</v>
      </c>
    </row>
    <row r="5590" spans="1:16" x14ac:dyDescent="1">
      <c r="A5590" t="s">
        <v>5638</v>
      </c>
      <c r="B5590" t="s">
        <v>8055</v>
      </c>
      <c r="C5590" t="s">
        <v>8010</v>
      </c>
      <c r="D5590" t="s">
        <v>8033</v>
      </c>
      <c r="E5590" s="1">
        <v>45516</v>
      </c>
      <c r="F5590">
        <v>15311.25</v>
      </c>
      <c r="G5590">
        <v>957</v>
      </c>
      <c r="H5590" t="s">
        <v>17</v>
      </c>
      <c r="I5590" t="str">
        <f>_xlfn.XLOOKUP(shipments[[#This Row],[SPID]],people[SPID],people[Sales_person],"NA",0)</f>
        <v>Marney O'Breen</v>
      </c>
      <c r="J5590">
        <f>YEAR(shipments[[#This Row],[Shipdate]])</f>
        <v>2024</v>
      </c>
      <c r="K5590">
        <f>MONTH(shipments[[#This Row],[Shipdate]])</f>
        <v>8</v>
      </c>
      <c r="L5590" t="str">
        <f>TEXT(shipments[[#This Row],[Shipdate]],"mmmm")</f>
        <v>August</v>
      </c>
      <c r="M5590">
        <f>_xlfn.XLOOKUP(shipments[[#This Row],[PID]],products[PID],products[Cost_per_box],"NA",0)</f>
        <v>5.26</v>
      </c>
      <c r="N5590">
        <f>shipments[[#This Row],[Boxes]]*shipments[[#This Row],[Cost Per Box]]</f>
        <v>5033.82</v>
      </c>
      <c r="O5590">
        <f>shipments[[#This Row],[Sales Amount]]-shipments[[#This Row],[Total Cost]]</f>
        <v>10277.43</v>
      </c>
      <c r="P5590" s="9">
        <f>shipments[[#This Row],[Profit]]/shipments[[#This Row],[Sales Amount]]</f>
        <v>0.67123389664462407</v>
      </c>
    </row>
    <row r="5591" spans="1:16" x14ac:dyDescent="1">
      <c r="A5591" t="s">
        <v>5639</v>
      </c>
      <c r="B5591" t="s">
        <v>8055</v>
      </c>
      <c r="C5591" t="s">
        <v>8011</v>
      </c>
      <c r="D5591" t="s">
        <v>8033</v>
      </c>
      <c r="E5591" s="1">
        <v>45268</v>
      </c>
      <c r="F5591">
        <v>3453.75</v>
      </c>
      <c r="G5591">
        <v>216</v>
      </c>
      <c r="H5591" t="s">
        <v>6</v>
      </c>
      <c r="I5591" t="str">
        <f>_xlfn.XLOOKUP(shipments[[#This Row],[SPID]],people[SPID],people[Sales_person],"NA",0)</f>
        <v>Marney O'Breen</v>
      </c>
      <c r="J5591">
        <f>YEAR(shipments[[#This Row],[Shipdate]])</f>
        <v>2023</v>
      </c>
      <c r="K5591">
        <f>MONTH(shipments[[#This Row],[Shipdate]])</f>
        <v>12</v>
      </c>
      <c r="L5591" t="str">
        <f>TEXT(shipments[[#This Row],[Shipdate]],"mmmm")</f>
        <v>December</v>
      </c>
      <c r="M5591">
        <f>_xlfn.XLOOKUP(shipments[[#This Row],[PID]],products[PID],products[Cost_per_box],"NA",0)</f>
        <v>7.48</v>
      </c>
      <c r="N5591">
        <f>shipments[[#This Row],[Boxes]]*shipments[[#This Row],[Cost Per Box]]</f>
        <v>1615.68</v>
      </c>
      <c r="O5591">
        <f>shipments[[#This Row],[Sales Amount]]-shipments[[#This Row],[Total Cost]]</f>
        <v>1838.07</v>
      </c>
      <c r="P5591" s="9">
        <f>shipments[[#This Row],[Profit]]/shipments[[#This Row],[Sales Amount]]</f>
        <v>0.53219543973941363</v>
      </c>
    </row>
    <row r="5592" spans="1:16" x14ac:dyDescent="1">
      <c r="A5592" t="s">
        <v>5640</v>
      </c>
      <c r="B5592" t="s">
        <v>8055</v>
      </c>
      <c r="C5592" t="s">
        <v>8013</v>
      </c>
      <c r="D5592" t="s">
        <v>8037</v>
      </c>
      <c r="E5592" s="1">
        <v>44966</v>
      </c>
      <c r="F5592">
        <v>4551.75</v>
      </c>
      <c r="G5592">
        <v>651</v>
      </c>
      <c r="H5592" t="s">
        <v>39</v>
      </c>
      <c r="I5592" t="str">
        <f>_xlfn.XLOOKUP(shipments[[#This Row],[SPID]],people[SPID],people[Sales_person],"NA",0)</f>
        <v>Marney O'Breen</v>
      </c>
      <c r="J5592">
        <f>YEAR(shipments[[#This Row],[Shipdate]])</f>
        <v>2023</v>
      </c>
      <c r="K5592">
        <f>MONTH(shipments[[#This Row],[Shipdate]])</f>
        <v>2</v>
      </c>
      <c r="L5592" t="str">
        <f>TEXT(shipments[[#This Row],[Shipdate]],"mmmm")</f>
        <v>February</v>
      </c>
      <c r="M5592">
        <f>_xlfn.XLOOKUP(shipments[[#This Row],[PID]],products[PID],products[Cost_per_box],"NA",0)</f>
        <v>3.85</v>
      </c>
      <c r="N5592">
        <f>shipments[[#This Row],[Boxes]]*shipments[[#This Row],[Cost Per Box]]</f>
        <v>2506.35</v>
      </c>
      <c r="O5592">
        <f>shipments[[#This Row],[Sales Amount]]-shipments[[#This Row],[Total Cost]]</f>
        <v>2045.4</v>
      </c>
      <c r="P5592" s="9">
        <f>shipments[[#This Row],[Profit]]/shipments[[#This Row],[Sales Amount]]</f>
        <v>0.44936562860438295</v>
      </c>
    </row>
    <row r="5593" spans="1:16" x14ac:dyDescent="1">
      <c r="A5593" t="s">
        <v>5641</v>
      </c>
      <c r="B5593" t="s">
        <v>8055</v>
      </c>
      <c r="C5593" t="s">
        <v>8013</v>
      </c>
      <c r="D5593" t="s">
        <v>8037</v>
      </c>
      <c r="E5593" s="1">
        <v>45324</v>
      </c>
      <c r="F5593">
        <v>965.25</v>
      </c>
      <c r="G5593">
        <v>194</v>
      </c>
      <c r="H5593" t="s">
        <v>6</v>
      </c>
      <c r="I5593" t="str">
        <f>_xlfn.XLOOKUP(shipments[[#This Row],[SPID]],people[SPID],people[Sales_person],"NA",0)</f>
        <v>Marney O'Breen</v>
      </c>
      <c r="J5593">
        <f>YEAR(shipments[[#This Row],[Shipdate]])</f>
        <v>2024</v>
      </c>
      <c r="K5593">
        <f>MONTH(shipments[[#This Row],[Shipdate]])</f>
        <v>2</v>
      </c>
      <c r="L5593" t="str">
        <f>TEXT(shipments[[#This Row],[Shipdate]],"mmmm")</f>
        <v>February</v>
      </c>
      <c r="M5593">
        <f>_xlfn.XLOOKUP(shipments[[#This Row],[PID]],products[PID],products[Cost_per_box],"NA",0)</f>
        <v>3.85</v>
      </c>
      <c r="N5593">
        <f>shipments[[#This Row],[Boxes]]*shipments[[#This Row],[Cost Per Box]]</f>
        <v>746.9</v>
      </c>
      <c r="O5593">
        <f>shipments[[#This Row],[Sales Amount]]-shipments[[#This Row],[Total Cost]]</f>
        <v>218.35000000000002</v>
      </c>
      <c r="P5593" s="9">
        <f>shipments[[#This Row],[Profit]]/shipments[[#This Row],[Sales Amount]]</f>
        <v>0.22621082621082622</v>
      </c>
    </row>
    <row r="5594" spans="1:16" x14ac:dyDescent="1">
      <c r="A5594" t="s">
        <v>5642</v>
      </c>
      <c r="B5594" t="s">
        <v>8055</v>
      </c>
      <c r="C5594" t="s">
        <v>8013</v>
      </c>
      <c r="D5594" t="s">
        <v>8035</v>
      </c>
      <c r="E5594" s="1">
        <v>45295</v>
      </c>
      <c r="F5594">
        <v>4709.25</v>
      </c>
      <c r="G5594">
        <v>673</v>
      </c>
      <c r="H5594" t="s">
        <v>6</v>
      </c>
      <c r="I5594" t="str">
        <f>_xlfn.XLOOKUP(shipments[[#This Row],[SPID]],people[SPID],people[Sales_person],"NA",0)</f>
        <v>Marney O'Breen</v>
      </c>
      <c r="J5594">
        <f>YEAR(shipments[[#This Row],[Shipdate]])</f>
        <v>2024</v>
      </c>
      <c r="K5594">
        <f>MONTH(shipments[[#This Row],[Shipdate]])</f>
        <v>1</v>
      </c>
      <c r="L5594" t="str">
        <f>TEXT(shipments[[#This Row],[Shipdate]],"mmmm")</f>
        <v>January</v>
      </c>
      <c r="M5594">
        <f>_xlfn.XLOOKUP(shipments[[#This Row],[PID]],products[PID],products[Cost_per_box],"NA",0)</f>
        <v>3.85</v>
      </c>
      <c r="N5594">
        <f>shipments[[#This Row],[Boxes]]*shipments[[#This Row],[Cost Per Box]]</f>
        <v>2591.0500000000002</v>
      </c>
      <c r="O5594">
        <f>shipments[[#This Row],[Sales Amount]]-shipments[[#This Row],[Total Cost]]</f>
        <v>2118.1999999999998</v>
      </c>
      <c r="P5594" s="9">
        <f>shipments[[#This Row],[Profit]]/shipments[[#This Row],[Sales Amount]]</f>
        <v>0.4497956150130063</v>
      </c>
    </row>
    <row r="5595" spans="1:16" x14ac:dyDescent="1">
      <c r="A5595" t="s">
        <v>5643</v>
      </c>
      <c r="B5595" t="s">
        <v>8055</v>
      </c>
      <c r="C5595" t="s">
        <v>8013</v>
      </c>
      <c r="D5595" t="s">
        <v>8033</v>
      </c>
      <c r="E5595" s="1">
        <v>45098</v>
      </c>
      <c r="F5595">
        <v>333</v>
      </c>
      <c r="G5595">
        <v>37</v>
      </c>
      <c r="H5595" t="s">
        <v>6</v>
      </c>
      <c r="I5595" t="str">
        <f>_xlfn.XLOOKUP(shipments[[#This Row],[SPID]],people[SPID],people[Sales_person],"NA",0)</f>
        <v>Marney O'Breen</v>
      </c>
      <c r="J5595">
        <f>YEAR(shipments[[#This Row],[Shipdate]])</f>
        <v>2023</v>
      </c>
      <c r="K5595">
        <f>MONTH(shipments[[#This Row],[Shipdate]])</f>
        <v>6</v>
      </c>
      <c r="L5595" t="str">
        <f>TEXT(shipments[[#This Row],[Shipdate]],"mmmm")</f>
        <v>June</v>
      </c>
      <c r="M5595">
        <f>_xlfn.XLOOKUP(shipments[[#This Row],[PID]],products[PID],products[Cost_per_box],"NA",0)</f>
        <v>3.85</v>
      </c>
      <c r="N5595">
        <f>shipments[[#This Row],[Boxes]]*shipments[[#This Row],[Cost Per Box]]</f>
        <v>142.45000000000002</v>
      </c>
      <c r="O5595">
        <f>shipments[[#This Row],[Sales Amount]]-shipments[[#This Row],[Total Cost]]</f>
        <v>190.54999999999998</v>
      </c>
      <c r="P5595" s="9">
        <f>shipments[[#This Row],[Profit]]/shipments[[#This Row],[Sales Amount]]</f>
        <v>0.57222222222222219</v>
      </c>
    </row>
    <row r="5596" spans="1:16" x14ac:dyDescent="1">
      <c r="A5596" t="s">
        <v>5644</v>
      </c>
      <c r="B5596" t="s">
        <v>8055</v>
      </c>
      <c r="C5596" t="s">
        <v>8013</v>
      </c>
      <c r="D5596" t="s">
        <v>8035</v>
      </c>
      <c r="E5596" s="1">
        <v>45072</v>
      </c>
      <c r="F5596">
        <v>4799.25</v>
      </c>
      <c r="G5596">
        <v>960</v>
      </c>
      <c r="H5596" t="s">
        <v>6</v>
      </c>
      <c r="I5596" t="str">
        <f>_xlfn.XLOOKUP(shipments[[#This Row],[SPID]],people[SPID],people[Sales_person],"NA",0)</f>
        <v>Marney O'Breen</v>
      </c>
      <c r="J5596">
        <f>YEAR(shipments[[#This Row],[Shipdate]])</f>
        <v>2023</v>
      </c>
      <c r="K5596">
        <f>MONTH(shipments[[#This Row],[Shipdate]])</f>
        <v>5</v>
      </c>
      <c r="L5596" t="str">
        <f>TEXT(shipments[[#This Row],[Shipdate]],"mmmm")</f>
        <v>May</v>
      </c>
      <c r="M5596">
        <f>_xlfn.XLOOKUP(shipments[[#This Row],[PID]],products[PID],products[Cost_per_box],"NA",0)</f>
        <v>3.85</v>
      </c>
      <c r="N5596">
        <f>shipments[[#This Row],[Boxes]]*shipments[[#This Row],[Cost Per Box]]</f>
        <v>3696</v>
      </c>
      <c r="O5596">
        <f>shipments[[#This Row],[Sales Amount]]-shipments[[#This Row],[Total Cost]]</f>
        <v>1103.25</v>
      </c>
      <c r="P5596" s="9">
        <f>shipments[[#This Row],[Profit]]/shipments[[#This Row],[Sales Amount]]</f>
        <v>0.22987966869823409</v>
      </c>
    </row>
    <row r="5597" spans="1:16" x14ac:dyDescent="1">
      <c r="A5597" t="s">
        <v>5645</v>
      </c>
      <c r="B5597" t="s">
        <v>8055</v>
      </c>
      <c r="C5597" t="s">
        <v>8014</v>
      </c>
      <c r="D5597" t="s">
        <v>8033</v>
      </c>
      <c r="E5597" s="1">
        <v>45203</v>
      </c>
      <c r="F5597">
        <v>2848.5</v>
      </c>
      <c r="G5597">
        <v>407</v>
      </c>
      <c r="H5597" t="s">
        <v>6</v>
      </c>
      <c r="I5597" t="str">
        <f>_xlfn.XLOOKUP(shipments[[#This Row],[SPID]],people[SPID],people[Sales_person],"NA",0)</f>
        <v>Marney O'Breen</v>
      </c>
      <c r="J5597">
        <f>YEAR(shipments[[#This Row],[Shipdate]])</f>
        <v>2023</v>
      </c>
      <c r="K5597">
        <f>MONTH(shipments[[#This Row],[Shipdate]])</f>
        <v>10</v>
      </c>
      <c r="L5597" t="str">
        <f>TEXT(shipments[[#This Row],[Shipdate]],"mmmm")</f>
        <v>October</v>
      </c>
      <c r="M5597">
        <f>_xlfn.XLOOKUP(shipments[[#This Row],[PID]],products[PID],products[Cost_per_box],"NA",0)</f>
        <v>5.72</v>
      </c>
      <c r="N5597">
        <f>shipments[[#This Row],[Boxes]]*shipments[[#This Row],[Cost Per Box]]</f>
        <v>2328.04</v>
      </c>
      <c r="O5597">
        <f>shipments[[#This Row],[Sales Amount]]-shipments[[#This Row],[Total Cost]]</f>
        <v>520.46</v>
      </c>
      <c r="P5597" s="9">
        <f>shipments[[#This Row],[Profit]]/shipments[[#This Row],[Sales Amount]]</f>
        <v>0.18271370896963315</v>
      </c>
    </row>
    <row r="5598" spans="1:16" x14ac:dyDescent="1">
      <c r="A5598" t="s">
        <v>5646</v>
      </c>
      <c r="B5598" t="s">
        <v>8055</v>
      </c>
      <c r="C5598" t="s">
        <v>8014</v>
      </c>
      <c r="D5598" t="s">
        <v>8032</v>
      </c>
      <c r="E5598" s="1">
        <v>45257</v>
      </c>
      <c r="F5598">
        <v>6912</v>
      </c>
      <c r="G5598">
        <v>1383</v>
      </c>
      <c r="H5598" t="s">
        <v>6</v>
      </c>
      <c r="I5598" t="str">
        <f>_xlfn.XLOOKUP(shipments[[#This Row],[SPID]],people[SPID],people[Sales_person],"NA",0)</f>
        <v>Marney O'Breen</v>
      </c>
      <c r="J5598">
        <f>YEAR(shipments[[#This Row],[Shipdate]])</f>
        <v>2023</v>
      </c>
      <c r="K5598">
        <f>MONTH(shipments[[#This Row],[Shipdate]])</f>
        <v>11</v>
      </c>
      <c r="L5598" t="str">
        <f>TEXT(shipments[[#This Row],[Shipdate]],"mmmm")</f>
        <v>November</v>
      </c>
      <c r="M5598">
        <f>_xlfn.XLOOKUP(shipments[[#This Row],[PID]],products[PID],products[Cost_per_box],"NA",0)</f>
        <v>5.72</v>
      </c>
      <c r="N5598">
        <f>shipments[[#This Row],[Boxes]]*shipments[[#This Row],[Cost Per Box]]</f>
        <v>7910.7599999999993</v>
      </c>
      <c r="O5598">
        <f>shipments[[#This Row],[Sales Amount]]-shipments[[#This Row],[Total Cost]]</f>
        <v>-998.75999999999931</v>
      </c>
      <c r="P5598" s="9">
        <f>shipments[[#This Row],[Profit]]/shipments[[#This Row],[Sales Amount]]</f>
        <v>-0.14449652777777769</v>
      </c>
    </row>
    <row r="5599" spans="1:16" x14ac:dyDescent="1">
      <c r="A5599" t="s">
        <v>5647</v>
      </c>
      <c r="B5599" t="s">
        <v>8055</v>
      </c>
      <c r="C5599" t="s">
        <v>8014</v>
      </c>
      <c r="D5599" t="s">
        <v>8037</v>
      </c>
      <c r="E5599" s="1">
        <v>45138</v>
      </c>
      <c r="F5599">
        <v>6471</v>
      </c>
      <c r="G5599">
        <v>1295</v>
      </c>
      <c r="H5599" t="s">
        <v>6</v>
      </c>
      <c r="I5599" t="str">
        <f>_xlfn.XLOOKUP(shipments[[#This Row],[SPID]],people[SPID],people[Sales_person],"NA",0)</f>
        <v>Marney O'Breen</v>
      </c>
      <c r="J5599">
        <f>YEAR(shipments[[#This Row],[Shipdate]])</f>
        <v>2023</v>
      </c>
      <c r="K5599">
        <f>MONTH(shipments[[#This Row],[Shipdate]])</f>
        <v>7</v>
      </c>
      <c r="L5599" t="str">
        <f>TEXT(shipments[[#This Row],[Shipdate]],"mmmm")</f>
        <v>July</v>
      </c>
      <c r="M5599">
        <f>_xlfn.XLOOKUP(shipments[[#This Row],[PID]],products[PID],products[Cost_per_box],"NA",0)</f>
        <v>5.72</v>
      </c>
      <c r="N5599">
        <f>shipments[[#This Row],[Boxes]]*shipments[[#This Row],[Cost Per Box]]</f>
        <v>7407.4</v>
      </c>
      <c r="O5599">
        <f>shipments[[#This Row],[Sales Amount]]-shipments[[#This Row],[Total Cost]]</f>
        <v>-936.39999999999964</v>
      </c>
      <c r="P5599" s="9">
        <f>shipments[[#This Row],[Profit]]/shipments[[#This Row],[Sales Amount]]</f>
        <v>-0.14470715499922726</v>
      </c>
    </row>
    <row r="5600" spans="1:16" x14ac:dyDescent="1">
      <c r="A5600" t="s">
        <v>5648</v>
      </c>
      <c r="B5600" t="s">
        <v>8055</v>
      </c>
      <c r="C5600" t="s">
        <v>8016</v>
      </c>
      <c r="D5600" t="s">
        <v>8032</v>
      </c>
      <c r="E5600" s="1">
        <v>45443</v>
      </c>
      <c r="F5600">
        <v>5217.75</v>
      </c>
      <c r="G5600">
        <v>218</v>
      </c>
      <c r="H5600" t="s">
        <v>6</v>
      </c>
      <c r="I5600" t="str">
        <f>_xlfn.XLOOKUP(shipments[[#This Row],[SPID]],people[SPID],people[Sales_person],"NA",0)</f>
        <v>Marney O'Breen</v>
      </c>
      <c r="J5600">
        <f>YEAR(shipments[[#This Row],[Shipdate]])</f>
        <v>2024</v>
      </c>
      <c r="K5600">
        <f>MONTH(shipments[[#This Row],[Shipdate]])</f>
        <v>5</v>
      </c>
      <c r="L5600" t="str">
        <f>TEXT(shipments[[#This Row],[Shipdate]],"mmmm")</f>
        <v>May</v>
      </c>
      <c r="M5600">
        <f>_xlfn.XLOOKUP(shipments[[#This Row],[PID]],products[PID],products[Cost_per_box],"NA",0)</f>
        <v>9.94</v>
      </c>
      <c r="N5600">
        <f>shipments[[#This Row],[Boxes]]*shipments[[#This Row],[Cost Per Box]]</f>
        <v>2166.92</v>
      </c>
      <c r="O5600">
        <f>shipments[[#This Row],[Sales Amount]]-shipments[[#This Row],[Total Cost]]</f>
        <v>3050.83</v>
      </c>
      <c r="P5600" s="9">
        <f>shipments[[#This Row],[Profit]]/shipments[[#This Row],[Sales Amount]]</f>
        <v>0.58470221838915237</v>
      </c>
    </row>
    <row r="5601" spans="1:16" x14ac:dyDescent="1">
      <c r="A5601" t="s">
        <v>5649</v>
      </c>
      <c r="B5601" t="s">
        <v>8055</v>
      </c>
      <c r="C5601" t="s">
        <v>8016</v>
      </c>
      <c r="D5601" t="s">
        <v>8033</v>
      </c>
      <c r="E5601" s="1">
        <v>45253</v>
      </c>
      <c r="F5601">
        <v>6349.5</v>
      </c>
      <c r="G5601">
        <v>245</v>
      </c>
      <c r="H5601" t="s">
        <v>6</v>
      </c>
      <c r="I5601" t="str">
        <f>_xlfn.XLOOKUP(shipments[[#This Row],[SPID]],people[SPID],people[Sales_person],"NA",0)</f>
        <v>Marney O'Breen</v>
      </c>
      <c r="J5601">
        <f>YEAR(shipments[[#This Row],[Shipdate]])</f>
        <v>2023</v>
      </c>
      <c r="K5601">
        <f>MONTH(shipments[[#This Row],[Shipdate]])</f>
        <v>11</v>
      </c>
      <c r="L5601" t="str">
        <f>TEXT(shipments[[#This Row],[Shipdate]],"mmmm")</f>
        <v>November</v>
      </c>
      <c r="M5601">
        <f>_xlfn.XLOOKUP(shipments[[#This Row],[PID]],products[PID],products[Cost_per_box],"NA",0)</f>
        <v>9.94</v>
      </c>
      <c r="N5601">
        <f>shipments[[#This Row],[Boxes]]*shipments[[#This Row],[Cost Per Box]]</f>
        <v>2435.2999999999997</v>
      </c>
      <c r="O5601">
        <f>shipments[[#This Row],[Sales Amount]]-shipments[[#This Row],[Total Cost]]</f>
        <v>3914.2000000000003</v>
      </c>
      <c r="P5601" s="9">
        <f>shipments[[#This Row],[Profit]]/shipments[[#This Row],[Sales Amount]]</f>
        <v>0.61645798881801717</v>
      </c>
    </row>
    <row r="5602" spans="1:16" x14ac:dyDescent="1">
      <c r="A5602" t="s">
        <v>5650</v>
      </c>
      <c r="B5602" t="s">
        <v>8055</v>
      </c>
      <c r="C5602" t="s">
        <v>8016</v>
      </c>
      <c r="D5602" t="s">
        <v>8036</v>
      </c>
      <c r="E5602" s="1">
        <v>45092</v>
      </c>
      <c r="F5602">
        <v>5573.25</v>
      </c>
      <c r="G5602">
        <v>200</v>
      </c>
      <c r="H5602" t="s">
        <v>6</v>
      </c>
      <c r="I5602" t="str">
        <f>_xlfn.XLOOKUP(shipments[[#This Row],[SPID]],people[SPID],people[Sales_person],"NA",0)</f>
        <v>Marney O'Breen</v>
      </c>
      <c r="J5602">
        <f>YEAR(shipments[[#This Row],[Shipdate]])</f>
        <v>2023</v>
      </c>
      <c r="K5602">
        <f>MONTH(shipments[[#This Row],[Shipdate]])</f>
        <v>6</v>
      </c>
      <c r="L5602" t="str">
        <f>TEXT(shipments[[#This Row],[Shipdate]],"mmmm")</f>
        <v>June</v>
      </c>
      <c r="M5602">
        <f>_xlfn.XLOOKUP(shipments[[#This Row],[PID]],products[PID],products[Cost_per_box],"NA",0)</f>
        <v>9.94</v>
      </c>
      <c r="N5602">
        <f>shipments[[#This Row],[Boxes]]*shipments[[#This Row],[Cost Per Box]]</f>
        <v>1988</v>
      </c>
      <c r="O5602">
        <f>shipments[[#This Row],[Sales Amount]]-shipments[[#This Row],[Total Cost]]</f>
        <v>3585.25</v>
      </c>
      <c r="P5602" s="9">
        <f>shipments[[#This Row],[Profit]]/shipments[[#This Row],[Sales Amount]]</f>
        <v>0.64329610191539943</v>
      </c>
    </row>
    <row r="5603" spans="1:16" x14ac:dyDescent="1">
      <c r="A5603" t="s">
        <v>5651</v>
      </c>
      <c r="B5603" t="s">
        <v>8055</v>
      </c>
      <c r="C5603" t="s">
        <v>8016</v>
      </c>
      <c r="D5603" t="s">
        <v>8037</v>
      </c>
      <c r="E5603" s="1">
        <v>45474</v>
      </c>
      <c r="F5603">
        <v>5868</v>
      </c>
      <c r="G5603">
        <v>210</v>
      </c>
      <c r="H5603" t="s">
        <v>17</v>
      </c>
      <c r="I5603" t="str">
        <f>_xlfn.XLOOKUP(shipments[[#This Row],[SPID]],people[SPID],people[Sales_person],"NA",0)</f>
        <v>Marney O'Breen</v>
      </c>
      <c r="J5603">
        <f>YEAR(shipments[[#This Row],[Shipdate]])</f>
        <v>2024</v>
      </c>
      <c r="K5603">
        <f>MONTH(shipments[[#This Row],[Shipdate]])</f>
        <v>7</v>
      </c>
      <c r="L5603" t="str">
        <f>TEXT(shipments[[#This Row],[Shipdate]],"mmmm")</f>
        <v>July</v>
      </c>
      <c r="M5603">
        <f>_xlfn.XLOOKUP(shipments[[#This Row],[PID]],products[PID],products[Cost_per_box],"NA",0)</f>
        <v>9.94</v>
      </c>
      <c r="N5603">
        <f>shipments[[#This Row],[Boxes]]*shipments[[#This Row],[Cost Per Box]]</f>
        <v>2087.4</v>
      </c>
      <c r="O5603">
        <f>shipments[[#This Row],[Sales Amount]]-shipments[[#This Row],[Total Cost]]</f>
        <v>3780.6</v>
      </c>
      <c r="P5603" s="9">
        <f>shipments[[#This Row],[Profit]]/shipments[[#This Row],[Sales Amount]]</f>
        <v>0.64427402862985683</v>
      </c>
    </row>
    <row r="5604" spans="1:16" x14ac:dyDescent="1">
      <c r="A5604" t="s">
        <v>5652</v>
      </c>
      <c r="B5604" t="s">
        <v>8055</v>
      </c>
      <c r="C5604" t="s">
        <v>8017</v>
      </c>
      <c r="D5604" t="s">
        <v>8036</v>
      </c>
      <c r="E5604" s="1">
        <v>45111</v>
      </c>
      <c r="F5604">
        <v>16976.25</v>
      </c>
      <c r="G5604">
        <v>849</v>
      </c>
      <c r="H5604" t="s">
        <v>6</v>
      </c>
      <c r="I5604" t="str">
        <f>_xlfn.XLOOKUP(shipments[[#This Row],[SPID]],people[SPID],people[Sales_person],"NA",0)</f>
        <v>Marney O'Breen</v>
      </c>
      <c r="J5604">
        <f>YEAR(shipments[[#This Row],[Shipdate]])</f>
        <v>2023</v>
      </c>
      <c r="K5604">
        <f>MONTH(shipments[[#This Row],[Shipdate]])</f>
        <v>7</v>
      </c>
      <c r="L5604" t="str">
        <f>TEXT(shipments[[#This Row],[Shipdate]],"mmmm")</f>
        <v>July</v>
      </c>
      <c r="M5604">
        <f>_xlfn.XLOOKUP(shipments[[#This Row],[PID]],products[PID],products[Cost_per_box],"NA",0)</f>
        <v>7.73</v>
      </c>
      <c r="N5604">
        <f>shipments[[#This Row],[Boxes]]*shipments[[#This Row],[Cost Per Box]]</f>
        <v>6562.77</v>
      </c>
      <c r="O5604">
        <f>shipments[[#This Row],[Sales Amount]]-shipments[[#This Row],[Total Cost]]</f>
        <v>10413.48</v>
      </c>
      <c r="P5604" s="9">
        <f>shipments[[#This Row],[Profit]]/shipments[[#This Row],[Sales Amount]]</f>
        <v>0.61341462337088581</v>
      </c>
    </row>
    <row r="5605" spans="1:16" x14ac:dyDescent="1">
      <c r="A5605" t="s">
        <v>5653</v>
      </c>
      <c r="B5605" t="s">
        <v>8055</v>
      </c>
      <c r="C5605" t="s">
        <v>8017</v>
      </c>
      <c r="D5605" t="s">
        <v>8035</v>
      </c>
      <c r="E5605" s="1">
        <v>45275</v>
      </c>
      <c r="F5605">
        <v>2927.25</v>
      </c>
      <c r="G5605">
        <v>134</v>
      </c>
      <c r="H5605" t="s">
        <v>6</v>
      </c>
      <c r="I5605" t="str">
        <f>_xlfn.XLOOKUP(shipments[[#This Row],[SPID]],people[SPID],people[Sales_person],"NA",0)</f>
        <v>Marney O'Breen</v>
      </c>
      <c r="J5605">
        <f>YEAR(shipments[[#This Row],[Shipdate]])</f>
        <v>2023</v>
      </c>
      <c r="K5605">
        <f>MONTH(shipments[[#This Row],[Shipdate]])</f>
        <v>12</v>
      </c>
      <c r="L5605" t="str">
        <f>TEXT(shipments[[#This Row],[Shipdate]],"mmmm")</f>
        <v>December</v>
      </c>
      <c r="M5605">
        <f>_xlfn.XLOOKUP(shipments[[#This Row],[PID]],products[PID],products[Cost_per_box],"NA",0)</f>
        <v>7.73</v>
      </c>
      <c r="N5605">
        <f>shipments[[#This Row],[Boxes]]*shipments[[#This Row],[Cost Per Box]]</f>
        <v>1035.8200000000002</v>
      </c>
      <c r="O5605">
        <f>shipments[[#This Row],[Sales Amount]]-shipments[[#This Row],[Total Cost]]</f>
        <v>1891.4299999999998</v>
      </c>
      <c r="P5605" s="9">
        <f>shipments[[#This Row],[Profit]]/shipments[[#This Row],[Sales Amount]]</f>
        <v>0.64614569988897419</v>
      </c>
    </row>
    <row r="5606" spans="1:16" x14ac:dyDescent="1">
      <c r="A5606" t="s">
        <v>5654</v>
      </c>
      <c r="B5606" t="s">
        <v>8055</v>
      </c>
      <c r="C5606" t="s">
        <v>8017</v>
      </c>
      <c r="D5606" t="s">
        <v>8037</v>
      </c>
      <c r="E5606" s="1">
        <v>45131</v>
      </c>
      <c r="F5606">
        <v>5998.5</v>
      </c>
      <c r="G5606">
        <v>316</v>
      </c>
      <c r="H5606" t="s">
        <v>6</v>
      </c>
      <c r="I5606" t="str">
        <f>_xlfn.XLOOKUP(shipments[[#This Row],[SPID]],people[SPID],people[Sales_person],"NA",0)</f>
        <v>Marney O'Breen</v>
      </c>
      <c r="J5606">
        <f>YEAR(shipments[[#This Row],[Shipdate]])</f>
        <v>2023</v>
      </c>
      <c r="K5606">
        <f>MONTH(shipments[[#This Row],[Shipdate]])</f>
        <v>7</v>
      </c>
      <c r="L5606" t="str">
        <f>TEXT(shipments[[#This Row],[Shipdate]],"mmmm")</f>
        <v>July</v>
      </c>
      <c r="M5606">
        <f>_xlfn.XLOOKUP(shipments[[#This Row],[PID]],products[PID],products[Cost_per_box],"NA",0)</f>
        <v>7.73</v>
      </c>
      <c r="N5606">
        <f>shipments[[#This Row],[Boxes]]*shipments[[#This Row],[Cost Per Box]]</f>
        <v>2442.6800000000003</v>
      </c>
      <c r="O5606">
        <f>shipments[[#This Row],[Sales Amount]]-shipments[[#This Row],[Total Cost]]</f>
        <v>3555.8199999999997</v>
      </c>
      <c r="P5606" s="9">
        <f>shipments[[#This Row],[Profit]]/shipments[[#This Row],[Sales Amount]]</f>
        <v>0.59278486288238719</v>
      </c>
    </row>
    <row r="5607" spans="1:16" x14ac:dyDescent="1">
      <c r="A5607" t="s">
        <v>5655</v>
      </c>
      <c r="B5607" t="s">
        <v>8055</v>
      </c>
      <c r="C5607" t="s">
        <v>8017</v>
      </c>
      <c r="D5607" t="s">
        <v>8035</v>
      </c>
      <c r="E5607" s="1">
        <v>45498</v>
      </c>
      <c r="F5607">
        <v>11389.5</v>
      </c>
      <c r="G5607">
        <v>543</v>
      </c>
      <c r="H5607" t="s">
        <v>17</v>
      </c>
      <c r="I5607" t="str">
        <f>_xlfn.XLOOKUP(shipments[[#This Row],[SPID]],people[SPID],people[Sales_person],"NA",0)</f>
        <v>Marney O'Breen</v>
      </c>
      <c r="J5607">
        <f>YEAR(shipments[[#This Row],[Shipdate]])</f>
        <v>2024</v>
      </c>
      <c r="K5607">
        <f>MONTH(shipments[[#This Row],[Shipdate]])</f>
        <v>7</v>
      </c>
      <c r="L5607" t="str">
        <f>TEXT(shipments[[#This Row],[Shipdate]],"mmmm")</f>
        <v>July</v>
      </c>
      <c r="M5607">
        <f>_xlfn.XLOOKUP(shipments[[#This Row],[PID]],products[PID],products[Cost_per_box],"NA",0)</f>
        <v>7.73</v>
      </c>
      <c r="N5607">
        <f>shipments[[#This Row],[Boxes]]*shipments[[#This Row],[Cost Per Box]]</f>
        <v>4197.3900000000003</v>
      </c>
      <c r="O5607">
        <f>shipments[[#This Row],[Sales Amount]]-shipments[[#This Row],[Total Cost]]</f>
        <v>7192.11</v>
      </c>
      <c r="P5607" s="9">
        <f>shipments[[#This Row],[Profit]]/shipments[[#This Row],[Sales Amount]]</f>
        <v>0.63146845779006977</v>
      </c>
    </row>
    <row r="5608" spans="1:16" x14ac:dyDescent="1">
      <c r="A5608" t="s">
        <v>5656</v>
      </c>
      <c r="B5608" t="s">
        <v>8055</v>
      </c>
      <c r="C5608" t="s">
        <v>8017</v>
      </c>
      <c r="D5608" t="s">
        <v>8036</v>
      </c>
      <c r="E5608" s="1">
        <v>45050</v>
      </c>
      <c r="F5608">
        <v>3242.25</v>
      </c>
      <c r="G5608">
        <v>171</v>
      </c>
      <c r="H5608" t="s">
        <v>6</v>
      </c>
      <c r="I5608" t="str">
        <f>_xlfn.XLOOKUP(shipments[[#This Row],[SPID]],people[SPID],people[Sales_person],"NA",0)</f>
        <v>Marney O'Breen</v>
      </c>
      <c r="J5608">
        <f>YEAR(shipments[[#This Row],[Shipdate]])</f>
        <v>2023</v>
      </c>
      <c r="K5608">
        <f>MONTH(shipments[[#This Row],[Shipdate]])</f>
        <v>5</v>
      </c>
      <c r="L5608" t="str">
        <f>TEXT(shipments[[#This Row],[Shipdate]],"mmmm")</f>
        <v>May</v>
      </c>
      <c r="M5608">
        <f>_xlfn.XLOOKUP(shipments[[#This Row],[PID]],products[PID],products[Cost_per_box],"NA",0)</f>
        <v>7.73</v>
      </c>
      <c r="N5608">
        <f>shipments[[#This Row],[Boxes]]*shipments[[#This Row],[Cost Per Box]]</f>
        <v>1321.8300000000002</v>
      </c>
      <c r="O5608">
        <f>shipments[[#This Row],[Sales Amount]]-shipments[[#This Row],[Total Cost]]</f>
        <v>1920.4199999999998</v>
      </c>
      <c r="P5608" s="9">
        <f>shipments[[#This Row],[Profit]]/shipments[[#This Row],[Sales Amount]]</f>
        <v>0.59231089521165847</v>
      </c>
    </row>
    <row r="5609" spans="1:16" x14ac:dyDescent="1">
      <c r="A5609" t="s">
        <v>5657</v>
      </c>
      <c r="B5609" t="s">
        <v>8055</v>
      </c>
      <c r="C5609" t="s">
        <v>8017</v>
      </c>
      <c r="D5609" t="s">
        <v>8037</v>
      </c>
      <c r="E5609" s="1">
        <v>45378</v>
      </c>
      <c r="F5609">
        <v>13459.5</v>
      </c>
      <c r="G5609">
        <v>748</v>
      </c>
      <c r="H5609" t="s">
        <v>6</v>
      </c>
      <c r="I5609" t="str">
        <f>_xlfn.XLOOKUP(shipments[[#This Row],[SPID]],people[SPID],people[Sales_person],"NA",0)</f>
        <v>Marney O'Breen</v>
      </c>
      <c r="J5609">
        <f>YEAR(shipments[[#This Row],[Shipdate]])</f>
        <v>2024</v>
      </c>
      <c r="K5609">
        <f>MONTH(shipments[[#This Row],[Shipdate]])</f>
        <v>3</v>
      </c>
      <c r="L5609" t="str">
        <f>TEXT(shipments[[#This Row],[Shipdate]],"mmmm")</f>
        <v>March</v>
      </c>
      <c r="M5609">
        <f>_xlfn.XLOOKUP(shipments[[#This Row],[PID]],products[PID],products[Cost_per_box],"NA",0)</f>
        <v>7.73</v>
      </c>
      <c r="N5609">
        <f>shipments[[#This Row],[Boxes]]*shipments[[#This Row],[Cost Per Box]]</f>
        <v>5782.04</v>
      </c>
      <c r="O5609">
        <f>shipments[[#This Row],[Sales Amount]]-shipments[[#This Row],[Total Cost]]</f>
        <v>7677.46</v>
      </c>
      <c r="P5609" s="9">
        <f>shipments[[#This Row],[Profit]]/shipments[[#This Row],[Sales Amount]]</f>
        <v>0.57041197667075305</v>
      </c>
    </row>
    <row r="5610" spans="1:16" x14ac:dyDescent="1">
      <c r="A5610" t="s">
        <v>5658</v>
      </c>
      <c r="B5610" t="s">
        <v>8055</v>
      </c>
      <c r="C5610" t="s">
        <v>8018</v>
      </c>
      <c r="D5610" t="s">
        <v>8036</v>
      </c>
      <c r="E5610" s="1">
        <v>45531</v>
      </c>
      <c r="F5610">
        <v>16544.25</v>
      </c>
      <c r="G5610">
        <v>828</v>
      </c>
      <c r="H5610" t="s">
        <v>17</v>
      </c>
      <c r="I5610" t="str">
        <f>_xlfn.XLOOKUP(shipments[[#This Row],[SPID]],people[SPID],people[Sales_person],"NA",0)</f>
        <v>Marney O'Breen</v>
      </c>
      <c r="J5610">
        <f>YEAR(shipments[[#This Row],[Shipdate]])</f>
        <v>2024</v>
      </c>
      <c r="K5610">
        <f>MONTH(shipments[[#This Row],[Shipdate]])</f>
        <v>8</v>
      </c>
      <c r="L5610" t="str">
        <f>TEXT(shipments[[#This Row],[Shipdate]],"mmmm")</f>
        <v>August</v>
      </c>
      <c r="M5610">
        <f>_xlfn.XLOOKUP(shipments[[#This Row],[PID]],products[PID],products[Cost_per_box],"NA",0)</f>
        <v>3.68</v>
      </c>
      <c r="N5610">
        <f>shipments[[#This Row],[Boxes]]*shipments[[#This Row],[Cost Per Box]]</f>
        <v>3047.04</v>
      </c>
      <c r="O5610">
        <f>shipments[[#This Row],[Sales Amount]]-shipments[[#This Row],[Total Cost]]</f>
        <v>13497.21</v>
      </c>
      <c r="P5610" s="9">
        <f>shipments[[#This Row],[Profit]]/shipments[[#This Row],[Sales Amount]]</f>
        <v>0.81582483340133272</v>
      </c>
    </row>
    <row r="5611" spans="1:16" x14ac:dyDescent="1">
      <c r="A5611" t="s">
        <v>5659</v>
      </c>
      <c r="B5611" t="s">
        <v>8055</v>
      </c>
      <c r="C5611" t="s">
        <v>8019</v>
      </c>
      <c r="D5611" t="s">
        <v>8035</v>
      </c>
      <c r="E5611" s="1">
        <v>45464</v>
      </c>
      <c r="F5611">
        <v>265.5</v>
      </c>
      <c r="G5611">
        <v>23</v>
      </c>
      <c r="H5611" t="s">
        <v>6</v>
      </c>
      <c r="I5611" t="str">
        <f>_xlfn.XLOOKUP(shipments[[#This Row],[SPID]],people[SPID],people[Sales_person],"NA",0)</f>
        <v>Marney O'Breen</v>
      </c>
      <c r="J5611">
        <f>YEAR(shipments[[#This Row],[Shipdate]])</f>
        <v>2024</v>
      </c>
      <c r="K5611">
        <f>MONTH(shipments[[#This Row],[Shipdate]])</f>
        <v>6</v>
      </c>
      <c r="L5611" t="str">
        <f>TEXT(shipments[[#This Row],[Shipdate]],"mmmm")</f>
        <v>June</v>
      </c>
      <c r="M5611">
        <f>_xlfn.XLOOKUP(shipments[[#This Row],[PID]],products[PID],products[Cost_per_box],"NA",0)</f>
        <v>8.2200000000000006</v>
      </c>
      <c r="N5611">
        <f>shipments[[#This Row],[Boxes]]*shipments[[#This Row],[Cost Per Box]]</f>
        <v>189.06</v>
      </c>
      <c r="O5611">
        <f>shipments[[#This Row],[Sales Amount]]-shipments[[#This Row],[Total Cost]]</f>
        <v>76.44</v>
      </c>
      <c r="P5611" s="9">
        <f>shipments[[#This Row],[Profit]]/shipments[[#This Row],[Sales Amount]]</f>
        <v>0.28790960451977399</v>
      </c>
    </row>
    <row r="5612" spans="1:16" x14ac:dyDescent="1">
      <c r="A5612" t="s">
        <v>5660</v>
      </c>
      <c r="B5612" t="s">
        <v>8055</v>
      </c>
      <c r="C5612" t="s">
        <v>8019</v>
      </c>
      <c r="D5612" t="s">
        <v>8032</v>
      </c>
      <c r="E5612" s="1">
        <v>45145</v>
      </c>
      <c r="F5612">
        <v>7152.75</v>
      </c>
      <c r="G5612">
        <v>477</v>
      </c>
      <c r="H5612" t="s">
        <v>6</v>
      </c>
      <c r="I5612" t="str">
        <f>_xlfn.XLOOKUP(shipments[[#This Row],[SPID]],people[SPID],people[Sales_person],"NA",0)</f>
        <v>Marney O'Breen</v>
      </c>
      <c r="J5612">
        <f>YEAR(shipments[[#This Row],[Shipdate]])</f>
        <v>2023</v>
      </c>
      <c r="K5612">
        <f>MONTH(shipments[[#This Row],[Shipdate]])</f>
        <v>8</v>
      </c>
      <c r="L5612" t="str">
        <f>TEXT(shipments[[#This Row],[Shipdate]],"mmmm")</f>
        <v>August</v>
      </c>
      <c r="M5612">
        <f>_xlfn.XLOOKUP(shipments[[#This Row],[PID]],products[PID],products[Cost_per_box],"NA",0)</f>
        <v>8.2200000000000006</v>
      </c>
      <c r="N5612">
        <f>shipments[[#This Row],[Boxes]]*shipments[[#This Row],[Cost Per Box]]</f>
        <v>3920.9400000000005</v>
      </c>
      <c r="O5612">
        <f>shipments[[#This Row],[Sales Amount]]-shipments[[#This Row],[Total Cost]]</f>
        <v>3231.8099999999995</v>
      </c>
      <c r="P5612" s="9">
        <f>shipments[[#This Row],[Profit]]/shipments[[#This Row],[Sales Amount]]</f>
        <v>0.4518276187480339</v>
      </c>
    </row>
    <row r="5613" spans="1:16" x14ac:dyDescent="1">
      <c r="A5613" t="s">
        <v>5661</v>
      </c>
      <c r="B5613" t="s">
        <v>8055</v>
      </c>
      <c r="C5613" t="s">
        <v>8019</v>
      </c>
      <c r="D5613" t="s">
        <v>8037</v>
      </c>
      <c r="E5613" s="1">
        <v>45036</v>
      </c>
      <c r="F5613">
        <v>6171.75</v>
      </c>
      <c r="G5613">
        <v>412</v>
      </c>
      <c r="H5613" t="s">
        <v>6</v>
      </c>
      <c r="I5613" t="str">
        <f>_xlfn.XLOOKUP(shipments[[#This Row],[SPID]],people[SPID],people[Sales_person],"NA",0)</f>
        <v>Marney O'Breen</v>
      </c>
      <c r="J5613">
        <f>YEAR(shipments[[#This Row],[Shipdate]])</f>
        <v>2023</v>
      </c>
      <c r="K5613">
        <f>MONTH(shipments[[#This Row],[Shipdate]])</f>
        <v>4</v>
      </c>
      <c r="L5613" t="str">
        <f>TEXT(shipments[[#This Row],[Shipdate]],"mmmm")</f>
        <v>April</v>
      </c>
      <c r="M5613">
        <f>_xlfn.XLOOKUP(shipments[[#This Row],[PID]],products[PID],products[Cost_per_box],"NA",0)</f>
        <v>8.2200000000000006</v>
      </c>
      <c r="N5613">
        <f>shipments[[#This Row],[Boxes]]*shipments[[#This Row],[Cost Per Box]]</f>
        <v>3386.6400000000003</v>
      </c>
      <c r="O5613">
        <f>shipments[[#This Row],[Sales Amount]]-shipments[[#This Row],[Total Cost]]</f>
        <v>2785.1099999999997</v>
      </c>
      <c r="P5613" s="9">
        <f>shipments[[#This Row],[Profit]]/shipments[[#This Row],[Sales Amount]]</f>
        <v>0.45126746870822693</v>
      </c>
    </row>
    <row r="5614" spans="1:16" x14ac:dyDescent="1">
      <c r="A5614" t="s">
        <v>5662</v>
      </c>
      <c r="B5614" t="s">
        <v>8055</v>
      </c>
      <c r="C5614" t="s">
        <v>8019</v>
      </c>
      <c r="D5614" t="s">
        <v>8036</v>
      </c>
      <c r="E5614" s="1">
        <v>45282</v>
      </c>
      <c r="F5614">
        <v>4594.5</v>
      </c>
      <c r="G5614">
        <v>383</v>
      </c>
      <c r="H5614" t="s">
        <v>6</v>
      </c>
      <c r="I5614" t="str">
        <f>_xlfn.XLOOKUP(shipments[[#This Row],[SPID]],people[SPID],people[Sales_person],"NA",0)</f>
        <v>Marney O'Breen</v>
      </c>
      <c r="J5614">
        <f>YEAR(shipments[[#This Row],[Shipdate]])</f>
        <v>2023</v>
      </c>
      <c r="K5614">
        <f>MONTH(shipments[[#This Row],[Shipdate]])</f>
        <v>12</v>
      </c>
      <c r="L5614" t="str">
        <f>TEXT(shipments[[#This Row],[Shipdate]],"mmmm")</f>
        <v>December</v>
      </c>
      <c r="M5614">
        <f>_xlfn.XLOOKUP(shipments[[#This Row],[PID]],products[PID],products[Cost_per_box],"NA",0)</f>
        <v>8.2200000000000006</v>
      </c>
      <c r="N5614">
        <f>shipments[[#This Row],[Boxes]]*shipments[[#This Row],[Cost Per Box]]</f>
        <v>3148.26</v>
      </c>
      <c r="O5614">
        <f>shipments[[#This Row],[Sales Amount]]-shipments[[#This Row],[Total Cost]]</f>
        <v>1446.2399999999998</v>
      </c>
      <c r="P5614" s="9">
        <f>shipments[[#This Row],[Profit]]/shipments[[#This Row],[Sales Amount]]</f>
        <v>0.31477636304276846</v>
      </c>
    </row>
    <row r="5615" spans="1:16" x14ac:dyDescent="1">
      <c r="A5615" t="s">
        <v>5663</v>
      </c>
      <c r="B5615" t="s">
        <v>8055</v>
      </c>
      <c r="C5615" t="s">
        <v>8019</v>
      </c>
      <c r="D5615" t="s">
        <v>8037</v>
      </c>
      <c r="E5615" s="1">
        <v>44973</v>
      </c>
      <c r="F5615">
        <v>12361.5</v>
      </c>
      <c r="G5615">
        <v>1031</v>
      </c>
      <c r="H5615" t="s">
        <v>6</v>
      </c>
      <c r="I5615" t="str">
        <f>_xlfn.XLOOKUP(shipments[[#This Row],[SPID]],people[SPID],people[Sales_person],"NA",0)</f>
        <v>Marney O'Breen</v>
      </c>
      <c r="J5615">
        <f>YEAR(shipments[[#This Row],[Shipdate]])</f>
        <v>2023</v>
      </c>
      <c r="K5615">
        <f>MONTH(shipments[[#This Row],[Shipdate]])</f>
        <v>2</v>
      </c>
      <c r="L5615" t="str">
        <f>TEXT(shipments[[#This Row],[Shipdate]],"mmmm")</f>
        <v>February</v>
      </c>
      <c r="M5615">
        <f>_xlfn.XLOOKUP(shipments[[#This Row],[PID]],products[PID],products[Cost_per_box],"NA",0)</f>
        <v>8.2200000000000006</v>
      </c>
      <c r="N5615">
        <f>shipments[[#This Row],[Boxes]]*shipments[[#This Row],[Cost Per Box]]</f>
        <v>8474.8200000000015</v>
      </c>
      <c r="O5615">
        <f>shipments[[#This Row],[Sales Amount]]-shipments[[#This Row],[Total Cost]]</f>
        <v>3886.6799999999985</v>
      </c>
      <c r="P5615" s="9">
        <f>shipments[[#This Row],[Profit]]/shipments[[#This Row],[Sales Amount]]</f>
        <v>0.31441815313675514</v>
      </c>
    </row>
    <row r="5616" spans="1:16" x14ac:dyDescent="1">
      <c r="A5616" t="s">
        <v>5664</v>
      </c>
      <c r="B5616" t="s">
        <v>8055</v>
      </c>
      <c r="C5616" t="s">
        <v>8020</v>
      </c>
      <c r="D5616" t="s">
        <v>8032</v>
      </c>
      <c r="E5616" s="1">
        <v>45492</v>
      </c>
      <c r="F5616">
        <v>2020.5</v>
      </c>
      <c r="G5616">
        <v>113</v>
      </c>
      <c r="H5616" t="s">
        <v>17</v>
      </c>
      <c r="I5616" t="str">
        <f>_xlfn.XLOOKUP(shipments[[#This Row],[SPID]],people[SPID],people[Sales_person],"NA",0)</f>
        <v>Marney O'Breen</v>
      </c>
      <c r="J5616">
        <f>YEAR(shipments[[#This Row],[Shipdate]])</f>
        <v>2024</v>
      </c>
      <c r="K5616">
        <f>MONTH(shipments[[#This Row],[Shipdate]])</f>
        <v>7</v>
      </c>
      <c r="L5616" t="str">
        <f>TEXT(shipments[[#This Row],[Shipdate]],"mmmm")</f>
        <v>July</v>
      </c>
      <c r="M5616">
        <f>_xlfn.XLOOKUP(shipments[[#This Row],[PID]],products[PID],products[Cost_per_box],"NA",0)</f>
        <v>10.23</v>
      </c>
      <c r="N5616">
        <f>shipments[[#This Row],[Boxes]]*shipments[[#This Row],[Cost Per Box]]</f>
        <v>1155.99</v>
      </c>
      <c r="O5616">
        <f>shipments[[#This Row],[Sales Amount]]-shipments[[#This Row],[Total Cost]]</f>
        <v>864.51</v>
      </c>
      <c r="P5616" s="9">
        <f>shipments[[#This Row],[Profit]]/shipments[[#This Row],[Sales Amount]]</f>
        <v>0.42786933927245729</v>
      </c>
    </row>
    <row r="5617" spans="1:16" x14ac:dyDescent="1">
      <c r="A5617" t="s">
        <v>5665</v>
      </c>
      <c r="B5617" t="s">
        <v>8055</v>
      </c>
      <c r="C5617" t="s">
        <v>8020</v>
      </c>
      <c r="D5617" t="s">
        <v>8032</v>
      </c>
      <c r="E5617" s="1">
        <v>45362</v>
      </c>
      <c r="F5617">
        <v>11409.75</v>
      </c>
      <c r="G5617">
        <v>544</v>
      </c>
      <c r="H5617" t="s">
        <v>6</v>
      </c>
      <c r="I5617" t="str">
        <f>_xlfn.XLOOKUP(shipments[[#This Row],[SPID]],people[SPID],people[Sales_person],"NA",0)</f>
        <v>Marney O'Breen</v>
      </c>
      <c r="J5617">
        <f>YEAR(shipments[[#This Row],[Shipdate]])</f>
        <v>2024</v>
      </c>
      <c r="K5617">
        <f>MONTH(shipments[[#This Row],[Shipdate]])</f>
        <v>3</v>
      </c>
      <c r="L5617" t="str">
        <f>TEXT(shipments[[#This Row],[Shipdate]],"mmmm")</f>
        <v>March</v>
      </c>
      <c r="M5617">
        <f>_xlfn.XLOOKUP(shipments[[#This Row],[PID]],products[PID],products[Cost_per_box],"NA",0)</f>
        <v>10.23</v>
      </c>
      <c r="N5617">
        <f>shipments[[#This Row],[Boxes]]*shipments[[#This Row],[Cost Per Box]]</f>
        <v>5565.12</v>
      </c>
      <c r="O5617">
        <f>shipments[[#This Row],[Sales Amount]]-shipments[[#This Row],[Total Cost]]</f>
        <v>5844.63</v>
      </c>
      <c r="P5617" s="9">
        <f>shipments[[#This Row],[Profit]]/shipments[[#This Row],[Sales Amount]]</f>
        <v>0.51224873463485177</v>
      </c>
    </row>
    <row r="5618" spans="1:16" x14ac:dyDescent="1">
      <c r="A5618" t="s">
        <v>5666</v>
      </c>
      <c r="B5618" t="s">
        <v>8055</v>
      </c>
      <c r="C5618" t="s">
        <v>8021</v>
      </c>
      <c r="D5618" t="s">
        <v>8037</v>
      </c>
      <c r="E5618" s="1">
        <v>45328</v>
      </c>
      <c r="F5618">
        <v>5514.75</v>
      </c>
      <c r="G5618">
        <v>425</v>
      </c>
      <c r="H5618" t="s">
        <v>6</v>
      </c>
      <c r="I5618" t="str">
        <f>_xlfn.XLOOKUP(shipments[[#This Row],[SPID]],people[SPID],people[Sales_person],"NA",0)</f>
        <v>Marney O'Breen</v>
      </c>
      <c r="J5618">
        <f>YEAR(shipments[[#This Row],[Shipdate]])</f>
        <v>2024</v>
      </c>
      <c r="K5618">
        <f>MONTH(shipments[[#This Row],[Shipdate]])</f>
        <v>2</v>
      </c>
      <c r="L5618" t="str">
        <f>TEXT(shipments[[#This Row],[Shipdate]],"mmmm")</f>
        <v>February</v>
      </c>
      <c r="M5618">
        <f>_xlfn.XLOOKUP(shipments[[#This Row],[PID]],products[PID],products[Cost_per_box],"NA",0)</f>
        <v>4.74</v>
      </c>
      <c r="N5618">
        <f>shipments[[#This Row],[Boxes]]*shipments[[#This Row],[Cost Per Box]]</f>
        <v>2014.5</v>
      </c>
      <c r="O5618">
        <f>shipments[[#This Row],[Sales Amount]]-shipments[[#This Row],[Total Cost]]</f>
        <v>3500.25</v>
      </c>
      <c r="P5618" s="9">
        <f>shipments[[#This Row],[Profit]]/shipments[[#This Row],[Sales Amount]]</f>
        <v>0.63470692234462123</v>
      </c>
    </row>
    <row r="5619" spans="1:16" x14ac:dyDescent="1">
      <c r="A5619" t="s">
        <v>5667</v>
      </c>
      <c r="B5619" t="s">
        <v>8055</v>
      </c>
      <c r="C5619" t="s">
        <v>8021</v>
      </c>
      <c r="D5619" t="s">
        <v>8032</v>
      </c>
      <c r="E5619" s="1">
        <v>45082</v>
      </c>
      <c r="F5619">
        <v>10440</v>
      </c>
      <c r="G5619">
        <v>696</v>
      </c>
      <c r="H5619" t="s">
        <v>6</v>
      </c>
      <c r="I5619" t="str">
        <f>_xlfn.XLOOKUP(shipments[[#This Row],[SPID]],people[SPID],people[Sales_person],"NA",0)</f>
        <v>Marney O'Breen</v>
      </c>
      <c r="J5619">
        <f>YEAR(shipments[[#This Row],[Shipdate]])</f>
        <v>2023</v>
      </c>
      <c r="K5619">
        <f>MONTH(shipments[[#This Row],[Shipdate]])</f>
        <v>6</v>
      </c>
      <c r="L5619" t="str">
        <f>TEXT(shipments[[#This Row],[Shipdate]],"mmmm")</f>
        <v>June</v>
      </c>
      <c r="M5619">
        <f>_xlfn.XLOOKUP(shipments[[#This Row],[PID]],products[PID],products[Cost_per_box],"NA",0)</f>
        <v>4.74</v>
      </c>
      <c r="N5619">
        <f>shipments[[#This Row],[Boxes]]*shipments[[#This Row],[Cost Per Box]]</f>
        <v>3299.04</v>
      </c>
      <c r="O5619">
        <f>shipments[[#This Row],[Sales Amount]]-shipments[[#This Row],[Total Cost]]</f>
        <v>7140.96</v>
      </c>
      <c r="P5619" s="9">
        <f>shipments[[#This Row],[Profit]]/shipments[[#This Row],[Sales Amount]]</f>
        <v>0.68400000000000005</v>
      </c>
    </row>
    <row r="5620" spans="1:16" x14ac:dyDescent="1">
      <c r="A5620" t="s">
        <v>5668</v>
      </c>
      <c r="B5620" t="s">
        <v>8055</v>
      </c>
      <c r="C5620" t="s">
        <v>8021</v>
      </c>
      <c r="D5620" t="s">
        <v>8032</v>
      </c>
      <c r="E5620" s="1">
        <v>45177</v>
      </c>
      <c r="F5620">
        <v>5859</v>
      </c>
      <c r="G5620">
        <v>391</v>
      </c>
      <c r="H5620" t="s">
        <v>6</v>
      </c>
      <c r="I5620" t="str">
        <f>_xlfn.XLOOKUP(shipments[[#This Row],[SPID]],people[SPID],people[Sales_person],"NA",0)</f>
        <v>Marney O'Breen</v>
      </c>
      <c r="J5620">
        <f>YEAR(shipments[[#This Row],[Shipdate]])</f>
        <v>2023</v>
      </c>
      <c r="K5620">
        <f>MONTH(shipments[[#This Row],[Shipdate]])</f>
        <v>9</v>
      </c>
      <c r="L5620" t="str">
        <f>TEXT(shipments[[#This Row],[Shipdate]],"mmmm")</f>
        <v>September</v>
      </c>
      <c r="M5620">
        <f>_xlfn.XLOOKUP(shipments[[#This Row],[PID]],products[PID],products[Cost_per_box],"NA",0)</f>
        <v>4.74</v>
      </c>
      <c r="N5620">
        <f>shipments[[#This Row],[Boxes]]*shipments[[#This Row],[Cost Per Box]]</f>
        <v>1853.3400000000001</v>
      </c>
      <c r="O5620">
        <f>shipments[[#This Row],[Sales Amount]]-shipments[[#This Row],[Total Cost]]</f>
        <v>4005.66</v>
      </c>
      <c r="P5620" s="9">
        <f>shipments[[#This Row],[Profit]]/shipments[[#This Row],[Sales Amount]]</f>
        <v>0.68367639528929847</v>
      </c>
    </row>
    <row r="5621" spans="1:16" x14ac:dyDescent="1">
      <c r="A5621" t="s">
        <v>5669</v>
      </c>
      <c r="B5621" t="s">
        <v>8055</v>
      </c>
      <c r="C5621" t="s">
        <v>8021</v>
      </c>
      <c r="D5621" t="s">
        <v>8037</v>
      </c>
      <c r="E5621" s="1">
        <v>44950</v>
      </c>
      <c r="F5621">
        <v>6599.25</v>
      </c>
      <c r="G5621">
        <v>413</v>
      </c>
      <c r="H5621" t="s">
        <v>39</v>
      </c>
      <c r="I5621" t="str">
        <f>_xlfn.XLOOKUP(shipments[[#This Row],[SPID]],people[SPID],people[Sales_person],"NA",0)</f>
        <v>Marney O'Breen</v>
      </c>
      <c r="J5621">
        <f>YEAR(shipments[[#This Row],[Shipdate]])</f>
        <v>2023</v>
      </c>
      <c r="K5621">
        <f>MONTH(shipments[[#This Row],[Shipdate]])</f>
        <v>1</v>
      </c>
      <c r="L5621" t="str">
        <f>TEXT(shipments[[#This Row],[Shipdate]],"mmmm")</f>
        <v>January</v>
      </c>
      <c r="M5621">
        <f>_xlfn.XLOOKUP(shipments[[#This Row],[PID]],products[PID],products[Cost_per_box],"NA",0)</f>
        <v>4.74</v>
      </c>
      <c r="N5621">
        <f>shipments[[#This Row],[Boxes]]*shipments[[#This Row],[Cost Per Box]]</f>
        <v>1957.6200000000001</v>
      </c>
      <c r="O5621">
        <f>shipments[[#This Row],[Sales Amount]]-shipments[[#This Row],[Total Cost]]</f>
        <v>4641.63</v>
      </c>
      <c r="P5621" s="9">
        <f>shipments[[#This Row],[Profit]]/shipments[[#This Row],[Sales Amount]]</f>
        <v>0.70335719968178201</v>
      </c>
    </row>
    <row r="5622" spans="1:16" x14ac:dyDescent="1">
      <c r="A5622" t="s">
        <v>5670</v>
      </c>
      <c r="B5622" t="s">
        <v>8055</v>
      </c>
      <c r="C5622" t="s">
        <v>8022</v>
      </c>
      <c r="D5622" t="s">
        <v>8034</v>
      </c>
      <c r="E5622" s="1">
        <v>45267</v>
      </c>
      <c r="F5622">
        <v>3179.25</v>
      </c>
      <c r="G5622">
        <v>455</v>
      </c>
      <c r="H5622" t="s">
        <v>6</v>
      </c>
      <c r="I5622" t="str">
        <f>_xlfn.XLOOKUP(shipments[[#This Row],[SPID]],people[SPID],people[Sales_person],"NA",0)</f>
        <v>Marney O'Breen</v>
      </c>
      <c r="J5622">
        <f>YEAR(shipments[[#This Row],[Shipdate]])</f>
        <v>2023</v>
      </c>
      <c r="K5622">
        <f>MONTH(shipments[[#This Row],[Shipdate]])</f>
        <v>12</v>
      </c>
      <c r="L5622" t="str">
        <f>TEXT(shipments[[#This Row],[Shipdate]],"mmmm")</f>
        <v>December</v>
      </c>
      <c r="M5622">
        <f>_xlfn.XLOOKUP(shipments[[#This Row],[PID]],products[PID],products[Cost_per_box],"NA",0)</f>
        <v>10.51</v>
      </c>
      <c r="N5622">
        <f>shipments[[#This Row],[Boxes]]*shipments[[#This Row],[Cost Per Box]]</f>
        <v>4782.05</v>
      </c>
      <c r="O5622">
        <f>shipments[[#This Row],[Sales Amount]]-shipments[[#This Row],[Total Cost]]</f>
        <v>-1602.8000000000002</v>
      </c>
      <c r="P5622" s="9">
        <f>shipments[[#This Row],[Profit]]/shipments[[#This Row],[Sales Amount]]</f>
        <v>-0.50414405913344351</v>
      </c>
    </row>
    <row r="5623" spans="1:16" x14ac:dyDescent="1">
      <c r="A5623" t="s">
        <v>5671</v>
      </c>
      <c r="B5623" t="s">
        <v>8055</v>
      </c>
      <c r="C5623" t="s">
        <v>8022</v>
      </c>
      <c r="D5623" t="s">
        <v>8035</v>
      </c>
      <c r="E5623" s="1">
        <v>44950</v>
      </c>
      <c r="F5623">
        <v>10964.25</v>
      </c>
      <c r="G5623">
        <v>1097</v>
      </c>
      <c r="H5623" t="s">
        <v>6</v>
      </c>
      <c r="I5623" t="str">
        <f>_xlfn.XLOOKUP(shipments[[#This Row],[SPID]],people[SPID],people[Sales_person],"NA",0)</f>
        <v>Marney O'Breen</v>
      </c>
      <c r="J5623">
        <f>YEAR(shipments[[#This Row],[Shipdate]])</f>
        <v>2023</v>
      </c>
      <c r="K5623">
        <f>MONTH(shipments[[#This Row],[Shipdate]])</f>
        <v>1</v>
      </c>
      <c r="L5623" t="str">
        <f>TEXT(shipments[[#This Row],[Shipdate]],"mmmm")</f>
        <v>January</v>
      </c>
      <c r="M5623">
        <f>_xlfn.XLOOKUP(shipments[[#This Row],[PID]],products[PID],products[Cost_per_box],"NA",0)</f>
        <v>10.51</v>
      </c>
      <c r="N5623">
        <f>shipments[[#This Row],[Boxes]]*shipments[[#This Row],[Cost Per Box]]</f>
        <v>11529.47</v>
      </c>
      <c r="O5623">
        <f>shipments[[#This Row],[Sales Amount]]-shipments[[#This Row],[Total Cost]]</f>
        <v>-565.21999999999935</v>
      </c>
      <c r="P5623" s="9">
        <f>shipments[[#This Row],[Profit]]/shipments[[#This Row],[Sales Amount]]</f>
        <v>-5.1551177691132481E-2</v>
      </c>
    </row>
    <row r="5624" spans="1:16" x14ac:dyDescent="1">
      <c r="A5624" t="s">
        <v>5672</v>
      </c>
      <c r="B5624" t="s">
        <v>8055</v>
      </c>
      <c r="C5624" t="s">
        <v>8022</v>
      </c>
      <c r="D5624" t="s">
        <v>8037</v>
      </c>
      <c r="E5624" s="1">
        <v>45286</v>
      </c>
      <c r="F5624">
        <v>9679.5</v>
      </c>
      <c r="G5624">
        <v>968</v>
      </c>
      <c r="H5624" t="s">
        <v>6</v>
      </c>
      <c r="I5624" t="str">
        <f>_xlfn.XLOOKUP(shipments[[#This Row],[SPID]],people[SPID],people[Sales_person],"NA",0)</f>
        <v>Marney O'Breen</v>
      </c>
      <c r="J5624">
        <f>YEAR(shipments[[#This Row],[Shipdate]])</f>
        <v>2023</v>
      </c>
      <c r="K5624">
        <f>MONTH(shipments[[#This Row],[Shipdate]])</f>
        <v>12</v>
      </c>
      <c r="L5624" t="str">
        <f>TEXT(shipments[[#This Row],[Shipdate]],"mmmm")</f>
        <v>December</v>
      </c>
      <c r="M5624">
        <f>_xlfn.XLOOKUP(shipments[[#This Row],[PID]],products[PID],products[Cost_per_box],"NA",0)</f>
        <v>10.51</v>
      </c>
      <c r="N5624">
        <f>shipments[[#This Row],[Boxes]]*shipments[[#This Row],[Cost Per Box]]</f>
        <v>10173.68</v>
      </c>
      <c r="O5624">
        <f>shipments[[#This Row],[Sales Amount]]-shipments[[#This Row],[Total Cost]]</f>
        <v>-494.18000000000029</v>
      </c>
      <c r="P5624" s="9">
        <f>shipments[[#This Row],[Profit]]/shipments[[#This Row],[Sales Amount]]</f>
        <v>-5.1054289994317915E-2</v>
      </c>
    </row>
    <row r="5625" spans="1:16" x14ac:dyDescent="1">
      <c r="A5625" t="s">
        <v>5673</v>
      </c>
      <c r="B5625" t="s">
        <v>8055</v>
      </c>
      <c r="C5625" t="s">
        <v>8022</v>
      </c>
      <c r="D5625" t="s">
        <v>8032</v>
      </c>
      <c r="E5625" s="1">
        <v>45538</v>
      </c>
      <c r="F5625">
        <v>4119.75</v>
      </c>
      <c r="G5625">
        <v>412</v>
      </c>
      <c r="H5625" t="s">
        <v>25</v>
      </c>
      <c r="I5625" t="str">
        <f>_xlfn.XLOOKUP(shipments[[#This Row],[SPID]],people[SPID],people[Sales_person],"NA",0)</f>
        <v>Marney O'Breen</v>
      </c>
      <c r="J5625">
        <f>YEAR(shipments[[#This Row],[Shipdate]])</f>
        <v>2024</v>
      </c>
      <c r="K5625">
        <f>MONTH(shipments[[#This Row],[Shipdate]])</f>
        <v>9</v>
      </c>
      <c r="L5625" t="str">
        <f>TEXT(shipments[[#This Row],[Shipdate]],"mmmm")</f>
        <v>September</v>
      </c>
      <c r="M5625">
        <f>_xlfn.XLOOKUP(shipments[[#This Row],[PID]],products[PID],products[Cost_per_box],"NA",0)</f>
        <v>10.51</v>
      </c>
      <c r="N5625">
        <f>shipments[[#This Row],[Boxes]]*shipments[[#This Row],[Cost Per Box]]</f>
        <v>4330.12</v>
      </c>
      <c r="O5625">
        <f>shipments[[#This Row],[Sales Amount]]-shipments[[#This Row],[Total Cost]]</f>
        <v>-210.36999999999989</v>
      </c>
      <c r="P5625" s="9">
        <f>shipments[[#This Row],[Profit]]/shipments[[#This Row],[Sales Amount]]</f>
        <v>-5.1063778141877514E-2</v>
      </c>
    </row>
    <row r="5626" spans="1:16" x14ac:dyDescent="1">
      <c r="A5626" t="s">
        <v>5674</v>
      </c>
      <c r="B5626" t="s">
        <v>8055</v>
      </c>
      <c r="C5626" t="s">
        <v>8022</v>
      </c>
      <c r="D5626" t="s">
        <v>8033</v>
      </c>
      <c r="E5626" s="1">
        <v>45287</v>
      </c>
      <c r="F5626">
        <v>9292.5</v>
      </c>
      <c r="G5626">
        <v>1328</v>
      </c>
      <c r="H5626" t="s">
        <v>39</v>
      </c>
      <c r="I5626" t="str">
        <f>_xlfn.XLOOKUP(shipments[[#This Row],[SPID]],people[SPID],people[Sales_person],"NA",0)</f>
        <v>Marney O'Breen</v>
      </c>
      <c r="J5626">
        <f>YEAR(shipments[[#This Row],[Shipdate]])</f>
        <v>2023</v>
      </c>
      <c r="K5626">
        <f>MONTH(shipments[[#This Row],[Shipdate]])</f>
        <v>12</v>
      </c>
      <c r="L5626" t="str">
        <f>TEXT(shipments[[#This Row],[Shipdate]],"mmmm")</f>
        <v>December</v>
      </c>
      <c r="M5626">
        <f>_xlfn.XLOOKUP(shipments[[#This Row],[PID]],products[PID],products[Cost_per_box],"NA",0)</f>
        <v>10.51</v>
      </c>
      <c r="N5626">
        <f>shipments[[#This Row],[Boxes]]*shipments[[#This Row],[Cost Per Box]]</f>
        <v>13957.279999999999</v>
      </c>
      <c r="O5626">
        <f>shipments[[#This Row],[Sales Amount]]-shipments[[#This Row],[Total Cost]]</f>
        <v>-4664.7799999999988</v>
      </c>
      <c r="P5626" s="9">
        <f>shipments[[#This Row],[Profit]]/shipments[[#This Row],[Sales Amount]]</f>
        <v>-0.50199408124831846</v>
      </c>
    </row>
    <row r="5627" spans="1:16" x14ac:dyDescent="1">
      <c r="A5627" t="s">
        <v>5675</v>
      </c>
      <c r="B5627" t="s">
        <v>8055</v>
      </c>
      <c r="C5627" t="s">
        <v>8022</v>
      </c>
      <c r="D5627" t="s">
        <v>8036</v>
      </c>
      <c r="E5627" s="1">
        <v>45096</v>
      </c>
      <c r="F5627">
        <v>5145.75</v>
      </c>
      <c r="G5627">
        <v>858</v>
      </c>
      <c r="H5627" t="s">
        <v>6</v>
      </c>
      <c r="I5627" t="str">
        <f>_xlfn.XLOOKUP(shipments[[#This Row],[SPID]],people[SPID],people[Sales_person],"NA",0)</f>
        <v>Marney O'Breen</v>
      </c>
      <c r="J5627">
        <f>YEAR(shipments[[#This Row],[Shipdate]])</f>
        <v>2023</v>
      </c>
      <c r="K5627">
        <f>MONTH(shipments[[#This Row],[Shipdate]])</f>
        <v>6</v>
      </c>
      <c r="L5627" t="str">
        <f>TEXT(shipments[[#This Row],[Shipdate]],"mmmm")</f>
        <v>June</v>
      </c>
      <c r="M5627">
        <f>_xlfn.XLOOKUP(shipments[[#This Row],[PID]],products[PID],products[Cost_per_box],"NA",0)</f>
        <v>10.51</v>
      </c>
      <c r="N5627">
        <f>shipments[[#This Row],[Boxes]]*shipments[[#This Row],[Cost Per Box]]</f>
        <v>9017.58</v>
      </c>
      <c r="O5627">
        <f>shipments[[#This Row],[Sales Amount]]-shipments[[#This Row],[Total Cost]]</f>
        <v>-3871.83</v>
      </c>
      <c r="P5627" s="9">
        <f>shipments[[#This Row],[Profit]]/shipments[[#This Row],[Sales Amount]]</f>
        <v>-0.75243259000145746</v>
      </c>
    </row>
    <row r="5628" spans="1:16" x14ac:dyDescent="1">
      <c r="A5628" t="s">
        <v>5676</v>
      </c>
      <c r="B5628" t="s">
        <v>8055</v>
      </c>
      <c r="C5628" t="s">
        <v>8022</v>
      </c>
      <c r="D5628" t="s">
        <v>8037</v>
      </c>
      <c r="E5628" s="1">
        <v>45531</v>
      </c>
      <c r="F5628">
        <v>5465.25</v>
      </c>
      <c r="G5628">
        <v>547</v>
      </c>
      <c r="H5628" t="s">
        <v>39</v>
      </c>
      <c r="I5628" t="str">
        <f>_xlfn.XLOOKUP(shipments[[#This Row],[SPID]],people[SPID],people[Sales_person],"NA",0)</f>
        <v>Marney O'Breen</v>
      </c>
      <c r="J5628">
        <f>YEAR(shipments[[#This Row],[Shipdate]])</f>
        <v>2024</v>
      </c>
      <c r="K5628">
        <f>MONTH(shipments[[#This Row],[Shipdate]])</f>
        <v>8</v>
      </c>
      <c r="L5628" t="str">
        <f>TEXT(shipments[[#This Row],[Shipdate]],"mmmm")</f>
        <v>August</v>
      </c>
      <c r="M5628">
        <f>_xlfn.XLOOKUP(shipments[[#This Row],[PID]],products[PID],products[Cost_per_box],"NA",0)</f>
        <v>10.51</v>
      </c>
      <c r="N5628">
        <f>shipments[[#This Row],[Boxes]]*shipments[[#This Row],[Cost Per Box]]</f>
        <v>5748.97</v>
      </c>
      <c r="O5628">
        <f>shipments[[#This Row],[Sales Amount]]-shipments[[#This Row],[Total Cost]]</f>
        <v>-283.72000000000025</v>
      </c>
      <c r="P5628" s="9">
        <f>shipments[[#This Row],[Profit]]/shipments[[#This Row],[Sales Amount]]</f>
        <v>-5.1913453181464758E-2</v>
      </c>
    </row>
    <row r="5629" spans="1:16" x14ac:dyDescent="1">
      <c r="A5629" t="s">
        <v>5677</v>
      </c>
      <c r="B5629" t="s">
        <v>8055</v>
      </c>
      <c r="C5629" t="s">
        <v>8022</v>
      </c>
      <c r="D5629" t="s">
        <v>8032</v>
      </c>
      <c r="E5629" s="1">
        <v>45036</v>
      </c>
      <c r="F5629">
        <v>10338.75</v>
      </c>
      <c r="G5629">
        <v>1034</v>
      </c>
      <c r="H5629" t="s">
        <v>6</v>
      </c>
      <c r="I5629" t="str">
        <f>_xlfn.XLOOKUP(shipments[[#This Row],[SPID]],people[SPID],people[Sales_person],"NA",0)</f>
        <v>Marney O'Breen</v>
      </c>
      <c r="J5629">
        <f>YEAR(shipments[[#This Row],[Shipdate]])</f>
        <v>2023</v>
      </c>
      <c r="K5629">
        <f>MONTH(shipments[[#This Row],[Shipdate]])</f>
        <v>4</v>
      </c>
      <c r="L5629" t="str">
        <f>TEXT(shipments[[#This Row],[Shipdate]],"mmmm")</f>
        <v>April</v>
      </c>
      <c r="M5629">
        <f>_xlfn.XLOOKUP(shipments[[#This Row],[PID]],products[PID],products[Cost_per_box],"NA",0)</f>
        <v>10.51</v>
      </c>
      <c r="N5629">
        <f>shipments[[#This Row],[Boxes]]*shipments[[#This Row],[Cost Per Box]]</f>
        <v>10867.34</v>
      </c>
      <c r="O5629">
        <f>shipments[[#This Row],[Sales Amount]]-shipments[[#This Row],[Total Cost]]</f>
        <v>-528.59000000000015</v>
      </c>
      <c r="P5629" s="9">
        <f>shipments[[#This Row],[Profit]]/shipments[[#This Row],[Sales Amount]]</f>
        <v>-5.1127070487244602E-2</v>
      </c>
    </row>
    <row r="5630" spans="1:16" x14ac:dyDescent="1">
      <c r="A5630" t="s">
        <v>5678</v>
      </c>
      <c r="B5630" t="s">
        <v>8055</v>
      </c>
      <c r="C5630" t="s">
        <v>8023</v>
      </c>
      <c r="D5630" t="s">
        <v>8033</v>
      </c>
      <c r="E5630" s="1">
        <v>45397</v>
      </c>
      <c r="F5630">
        <v>5258.25</v>
      </c>
      <c r="G5630">
        <v>351</v>
      </c>
      <c r="H5630" t="s">
        <v>6</v>
      </c>
      <c r="I5630" t="str">
        <f>_xlfn.XLOOKUP(shipments[[#This Row],[SPID]],people[SPID],people[Sales_person],"NA",0)</f>
        <v>Marney O'Breen</v>
      </c>
      <c r="J5630">
        <f>YEAR(shipments[[#This Row],[Shipdate]])</f>
        <v>2024</v>
      </c>
      <c r="K5630">
        <f>MONTH(shipments[[#This Row],[Shipdate]])</f>
        <v>4</v>
      </c>
      <c r="L5630" t="str">
        <f>TEXT(shipments[[#This Row],[Shipdate]],"mmmm")</f>
        <v>April</v>
      </c>
      <c r="M5630">
        <f>_xlfn.XLOOKUP(shipments[[#This Row],[PID]],products[PID],products[Cost_per_box],"NA",0)</f>
        <v>6.43</v>
      </c>
      <c r="N5630">
        <f>shipments[[#This Row],[Boxes]]*shipments[[#This Row],[Cost Per Box]]</f>
        <v>2256.9299999999998</v>
      </c>
      <c r="O5630">
        <f>shipments[[#This Row],[Sales Amount]]-shipments[[#This Row],[Total Cost]]</f>
        <v>3001.32</v>
      </c>
      <c r="P5630" s="9">
        <f>shipments[[#This Row],[Profit]]/shipments[[#This Row],[Sales Amount]]</f>
        <v>0.5707830551989731</v>
      </c>
    </row>
    <row r="5631" spans="1:16" x14ac:dyDescent="1">
      <c r="A5631" t="s">
        <v>5679</v>
      </c>
      <c r="B5631" t="s">
        <v>8055</v>
      </c>
      <c r="C5631" t="s">
        <v>8023</v>
      </c>
      <c r="D5631" t="s">
        <v>8036</v>
      </c>
      <c r="E5631" s="1">
        <v>45098</v>
      </c>
      <c r="F5631">
        <v>4713.75</v>
      </c>
      <c r="G5631">
        <v>337</v>
      </c>
      <c r="H5631" t="s">
        <v>39</v>
      </c>
      <c r="I5631" t="str">
        <f>_xlfn.XLOOKUP(shipments[[#This Row],[SPID]],people[SPID],people[Sales_person],"NA",0)</f>
        <v>Marney O'Breen</v>
      </c>
      <c r="J5631">
        <f>YEAR(shipments[[#This Row],[Shipdate]])</f>
        <v>2023</v>
      </c>
      <c r="K5631">
        <f>MONTH(shipments[[#This Row],[Shipdate]])</f>
        <v>6</v>
      </c>
      <c r="L5631" t="str">
        <f>TEXT(shipments[[#This Row],[Shipdate]],"mmmm")</f>
        <v>June</v>
      </c>
      <c r="M5631">
        <f>_xlfn.XLOOKUP(shipments[[#This Row],[PID]],products[PID],products[Cost_per_box],"NA",0)</f>
        <v>6.43</v>
      </c>
      <c r="N5631">
        <f>shipments[[#This Row],[Boxes]]*shipments[[#This Row],[Cost Per Box]]</f>
        <v>2166.91</v>
      </c>
      <c r="O5631">
        <f>shipments[[#This Row],[Sales Amount]]-shipments[[#This Row],[Total Cost]]</f>
        <v>2546.84</v>
      </c>
      <c r="P5631" s="9">
        <f>shipments[[#This Row],[Profit]]/shipments[[#This Row],[Sales Amount]]</f>
        <v>0.54030018562715465</v>
      </c>
    </row>
    <row r="5632" spans="1:16" x14ac:dyDescent="1">
      <c r="A5632" t="s">
        <v>5680</v>
      </c>
      <c r="B5632" t="s">
        <v>8055</v>
      </c>
      <c r="C5632" t="s">
        <v>8024</v>
      </c>
      <c r="D5632" t="s">
        <v>8037</v>
      </c>
      <c r="E5632" s="1">
        <v>45520</v>
      </c>
      <c r="F5632">
        <v>5634</v>
      </c>
      <c r="G5632">
        <v>332</v>
      </c>
      <c r="H5632" t="s">
        <v>17</v>
      </c>
      <c r="I5632" t="str">
        <f>_xlfn.XLOOKUP(shipments[[#This Row],[SPID]],people[SPID],people[Sales_person],"NA",0)</f>
        <v>Marney O'Breen</v>
      </c>
      <c r="J5632">
        <f>YEAR(shipments[[#This Row],[Shipdate]])</f>
        <v>2024</v>
      </c>
      <c r="K5632">
        <f>MONTH(shipments[[#This Row],[Shipdate]])</f>
        <v>8</v>
      </c>
      <c r="L5632" t="str">
        <f>TEXT(shipments[[#This Row],[Shipdate]],"mmmm")</f>
        <v>August</v>
      </c>
      <c r="M5632">
        <f>_xlfn.XLOOKUP(shipments[[#This Row],[PID]],products[PID],products[Cost_per_box],"NA",0)</f>
        <v>12.41</v>
      </c>
      <c r="N5632">
        <f>shipments[[#This Row],[Boxes]]*shipments[[#This Row],[Cost Per Box]]</f>
        <v>4120.12</v>
      </c>
      <c r="O5632">
        <f>shipments[[#This Row],[Sales Amount]]-shipments[[#This Row],[Total Cost]]</f>
        <v>1513.88</v>
      </c>
      <c r="P5632" s="9">
        <f>shipments[[#This Row],[Profit]]/shipments[[#This Row],[Sales Amount]]</f>
        <v>0.26870429534966278</v>
      </c>
    </row>
    <row r="5633" spans="1:16" x14ac:dyDescent="1">
      <c r="A5633" t="s">
        <v>5681</v>
      </c>
      <c r="B5633" t="s">
        <v>8055</v>
      </c>
      <c r="C5633" t="s">
        <v>8025</v>
      </c>
      <c r="D5633" t="s">
        <v>8036</v>
      </c>
      <c r="E5633" s="1">
        <v>45141</v>
      </c>
      <c r="F5633">
        <v>3642.75</v>
      </c>
      <c r="G5633">
        <v>215</v>
      </c>
      <c r="H5633" t="s">
        <v>6</v>
      </c>
      <c r="I5633" t="str">
        <f>_xlfn.XLOOKUP(shipments[[#This Row],[SPID]],people[SPID],people[Sales_person],"NA",0)</f>
        <v>Marney O'Breen</v>
      </c>
      <c r="J5633">
        <f>YEAR(shipments[[#This Row],[Shipdate]])</f>
        <v>2023</v>
      </c>
      <c r="K5633">
        <f>MONTH(shipments[[#This Row],[Shipdate]])</f>
        <v>8</v>
      </c>
      <c r="L5633" t="str">
        <f>TEXT(shipments[[#This Row],[Shipdate]],"mmmm")</f>
        <v>August</v>
      </c>
      <c r="M5633">
        <f>_xlfn.XLOOKUP(shipments[[#This Row],[PID]],products[PID],products[Cost_per_box],"NA",0)</f>
        <v>9.57</v>
      </c>
      <c r="N5633">
        <f>shipments[[#This Row],[Boxes]]*shipments[[#This Row],[Cost Per Box]]</f>
        <v>2057.5500000000002</v>
      </c>
      <c r="O5633">
        <f>shipments[[#This Row],[Sales Amount]]-shipments[[#This Row],[Total Cost]]</f>
        <v>1585.1999999999998</v>
      </c>
      <c r="P5633" s="9">
        <f>shipments[[#This Row],[Profit]]/shipments[[#This Row],[Sales Amount]]</f>
        <v>0.43516574016882842</v>
      </c>
    </row>
    <row r="5634" spans="1:16" x14ac:dyDescent="1">
      <c r="A5634" t="s">
        <v>5682</v>
      </c>
      <c r="B5634" t="s">
        <v>8055</v>
      </c>
      <c r="C5634" t="s">
        <v>8025</v>
      </c>
      <c r="D5634" t="s">
        <v>8037</v>
      </c>
      <c r="E5634" s="1">
        <v>45509</v>
      </c>
      <c r="F5634">
        <v>10962</v>
      </c>
      <c r="G5634">
        <v>609</v>
      </c>
      <c r="H5634" t="s">
        <v>17</v>
      </c>
      <c r="I5634" t="str">
        <f>_xlfn.XLOOKUP(shipments[[#This Row],[SPID]],people[SPID],people[Sales_person],"NA",0)</f>
        <v>Marney O'Breen</v>
      </c>
      <c r="J5634">
        <f>YEAR(shipments[[#This Row],[Shipdate]])</f>
        <v>2024</v>
      </c>
      <c r="K5634">
        <f>MONTH(shipments[[#This Row],[Shipdate]])</f>
        <v>8</v>
      </c>
      <c r="L5634" t="str">
        <f>TEXT(shipments[[#This Row],[Shipdate]],"mmmm")</f>
        <v>August</v>
      </c>
      <c r="M5634">
        <f>_xlfn.XLOOKUP(shipments[[#This Row],[PID]],products[PID],products[Cost_per_box],"NA",0)</f>
        <v>9.57</v>
      </c>
      <c r="N5634">
        <f>shipments[[#This Row],[Boxes]]*shipments[[#This Row],[Cost Per Box]]</f>
        <v>5828.13</v>
      </c>
      <c r="O5634">
        <f>shipments[[#This Row],[Sales Amount]]-shipments[[#This Row],[Total Cost]]</f>
        <v>5133.87</v>
      </c>
      <c r="P5634" s="9">
        <f>shipments[[#This Row],[Profit]]/shipments[[#This Row],[Sales Amount]]</f>
        <v>0.46833333333333332</v>
      </c>
    </row>
    <row r="5635" spans="1:16" x14ac:dyDescent="1">
      <c r="A5635" t="s">
        <v>5683</v>
      </c>
      <c r="B5635" t="s">
        <v>8055</v>
      </c>
      <c r="C5635" t="s">
        <v>8026</v>
      </c>
      <c r="D5635" t="s">
        <v>8037</v>
      </c>
      <c r="E5635" s="1">
        <v>45043</v>
      </c>
      <c r="F5635">
        <v>16499.25</v>
      </c>
      <c r="G5635">
        <v>2063</v>
      </c>
      <c r="H5635" t="s">
        <v>6</v>
      </c>
      <c r="I5635" t="str">
        <f>_xlfn.XLOOKUP(shipments[[#This Row],[SPID]],people[SPID],people[Sales_person],"NA",0)</f>
        <v>Marney O'Breen</v>
      </c>
      <c r="J5635">
        <f>YEAR(shipments[[#This Row],[Shipdate]])</f>
        <v>2023</v>
      </c>
      <c r="K5635">
        <f>MONTH(shipments[[#This Row],[Shipdate]])</f>
        <v>4</v>
      </c>
      <c r="L5635" t="str">
        <f>TEXT(shipments[[#This Row],[Shipdate]],"mmmm")</f>
        <v>April</v>
      </c>
      <c r="M5635">
        <f>_xlfn.XLOOKUP(shipments[[#This Row],[PID]],products[PID],products[Cost_per_box],"NA",0)</f>
        <v>8.43</v>
      </c>
      <c r="N5635">
        <f>shipments[[#This Row],[Boxes]]*shipments[[#This Row],[Cost Per Box]]</f>
        <v>17391.09</v>
      </c>
      <c r="O5635">
        <f>shipments[[#This Row],[Sales Amount]]-shipments[[#This Row],[Total Cost]]</f>
        <v>-891.84000000000015</v>
      </c>
      <c r="P5635" s="9">
        <f>shipments[[#This Row],[Profit]]/shipments[[#This Row],[Sales Amount]]</f>
        <v>-5.4053366062093738E-2</v>
      </c>
    </row>
    <row r="5636" spans="1:16" x14ac:dyDescent="1">
      <c r="A5636" t="s">
        <v>5684</v>
      </c>
      <c r="B5636" t="s">
        <v>8055</v>
      </c>
      <c r="C5636" t="s">
        <v>8026</v>
      </c>
      <c r="D5636" t="s">
        <v>8032</v>
      </c>
      <c r="E5636" s="1">
        <v>45187</v>
      </c>
      <c r="F5636">
        <v>13776.75</v>
      </c>
      <c r="G5636">
        <v>1969</v>
      </c>
      <c r="H5636" t="s">
        <v>6</v>
      </c>
      <c r="I5636" t="str">
        <f>_xlfn.XLOOKUP(shipments[[#This Row],[SPID]],people[SPID],people[Sales_person],"NA",0)</f>
        <v>Marney O'Breen</v>
      </c>
      <c r="J5636">
        <f>YEAR(shipments[[#This Row],[Shipdate]])</f>
        <v>2023</v>
      </c>
      <c r="K5636">
        <f>MONTH(shipments[[#This Row],[Shipdate]])</f>
        <v>9</v>
      </c>
      <c r="L5636" t="str">
        <f>TEXT(shipments[[#This Row],[Shipdate]],"mmmm")</f>
        <v>September</v>
      </c>
      <c r="M5636">
        <f>_xlfn.XLOOKUP(shipments[[#This Row],[PID]],products[PID],products[Cost_per_box],"NA",0)</f>
        <v>8.43</v>
      </c>
      <c r="N5636">
        <f>shipments[[#This Row],[Boxes]]*shipments[[#This Row],[Cost Per Box]]</f>
        <v>16598.669999999998</v>
      </c>
      <c r="O5636">
        <f>shipments[[#This Row],[Sales Amount]]-shipments[[#This Row],[Total Cost]]</f>
        <v>-2821.9199999999983</v>
      </c>
      <c r="P5636" s="9">
        <f>shipments[[#This Row],[Profit]]/shipments[[#This Row],[Sales Amount]]</f>
        <v>-0.2048320540040284</v>
      </c>
    </row>
    <row r="5637" spans="1:16" x14ac:dyDescent="1">
      <c r="A5637" t="s">
        <v>5685</v>
      </c>
      <c r="B5637" t="s">
        <v>8055</v>
      </c>
      <c r="C5637" t="s">
        <v>8026</v>
      </c>
      <c r="D5637" t="s">
        <v>8035</v>
      </c>
      <c r="E5637" s="1">
        <v>44988</v>
      </c>
      <c r="F5637">
        <v>263.25</v>
      </c>
      <c r="G5637">
        <v>24</v>
      </c>
      <c r="H5637" t="s">
        <v>6</v>
      </c>
      <c r="I5637" t="str">
        <f>_xlfn.XLOOKUP(shipments[[#This Row],[SPID]],people[SPID],people[Sales_person],"NA",0)</f>
        <v>Marney O'Breen</v>
      </c>
      <c r="J5637">
        <f>YEAR(shipments[[#This Row],[Shipdate]])</f>
        <v>2023</v>
      </c>
      <c r="K5637">
        <f>MONTH(shipments[[#This Row],[Shipdate]])</f>
        <v>3</v>
      </c>
      <c r="L5637" t="str">
        <f>TEXT(shipments[[#This Row],[Shipdate]],"mmmm")</f>
        <v>March</v>
      </c>
      <c r="M5637">
        <f>_xlfn.XLOOKUP(shipments[[#This Row],[PID]],products[PID],products[Cost_per_box],"NA",0)</f>
        <v>8.43</v>
      </c>
      <c r="N5637">
        <f>shipments[[#This Row],[Boxes]]*shipments[[#This Row],[Cost Per Box]]</f>
        <v>202.32</v>
      </c>
      <c r="O5637">
        <f>shipments[[#This Row],[Sales Amount]]-shipments[[#This Row],[Total Cost]]</f>
        <v>60.930000000000007</v>
      </c>
      <c r="P5637" s="9">
        <f>shipments[[#This Row],[Profit]]/shipments[[#This Row],[Sales Amount]]</f>
        <v>0.23145299145299147</v>
      </c>
    </row>
    <row r="5638" spans="1:16" x14ac:dyDescent="1">
      <c r="A5638" t="s">
        <v>5686</v>
      </c>
      <c r="B5638" t="s">
        <v>8055</v>
      </c>
      <c r="C5638" t="s">
        <v>8026</v>
      </c>
      <c r="D5638" t="s">
        <v>8037</v>
      </c>
      <c r="E5638" s="1">
        <v>45482</v>
      </c>
      <c r="F5638">
        <v>1134</v>
      </c>
      <c r="G5638">
        <v>114</v>
      </c>
      <c r="H5638" t="s">
        <v>17</v>
      </c>
      <c r="I5638" t="str">
        <f>_xlfn.XLOOKUP(shipments[[#This Row],[SPID]],people[SPID],people[Sales_person],"NA",0)</f>
        <v>Marney O'Breen</v>
      </c>
      <c r="J5638">
        <f>YEAR(shipments[[#This Row],[Shipdate]])</f>
        <v>2024</v>
      </c>
      <c r="K5638">
        <f>MONTH(shipments[[#This Row],[Shipdate]])</f>
        <v>7</v>
      </c>
      <c r="L5638" t="str">
        <f>TEXT(shipments[[#This Row],[Shipdate]],"mmmm")</f>
        <v>July</v>
      </c>
      <c r="M5638">
        <f>_xlfn.XLOOKUP(shipments[[#This Row],[PID]],products[PID],products[Cost_per_box],"NA",0)</f>
        <v>8.43</v>
      </c>
      <c r="N5638">
        <f>shipments[[#This Row],[Boxes]]*shipments[[#This Row],[Cost Per Box]]</f>
        <v>961.02</v>
      </c>
      <c r="O5638">
        <f>shipments[[#This Row],[Sales Amount]]-shipments[[#This Row],[Total Cost]]</f>
        <v>172.98000000000002</v>
      </c>
      <c r="P5638" s="9">
        <f>shipments[[#This Row],[Profit]]/shipments[[#This Row],[Sales Amount]]</f>
        <v>0.15253968253968256</v>
      </c>
    </row>
    <row r="5639" spans="1:16" x14ac:dyDescent="1">
      <c r="A5639" t="s">
        <v>5687</v>
      </c>
      <c r="B5639" t="s">
        <v>8055</v>
      </c>
      <c r="C5639" t="s">
        <v>8027</v>
      </c>
      <c r="D5639" t="s">
        <v>8035</v>
      </c>
      <c r="E5639" s="1">
        <v>44972</v>
      </c>
      <c r="F5639">
        <v>14703.75</v>
      </c>
      <c r="G5639">
        <v>1337</v>
      </c>
      <c r="H5639" t="s">
        <v>39</v>
      </c>
      <c r="I5639" t="str">
        <f>_xlfn.XLOOKUP(shipments[[#This Row],[SPID]],people[SPID],people[Sales_person],"NA",0)</f>
        <v>Marney O'Breen</v>
      </c>
      <c r="J5639">
        <f>YEAR(shipments[[#This Row],[Shipdate]])</f>
        <v>2023</v>
      </c>
      <c r="K5639">
        <f>MONTH(shipments[[#This Row],[Shipdate]])</f>
        <v>2</v>
      </c>
      <c r="L5639" t="str">
        <f>TEXT(shipments[[#This Row],[Shipdate]],"mmmm")</f>
        <v>February</v>
      </c>
      <c r="M5639">
        <f>_xlfn.XLOOKUP(shipments[[#This Row],[PID]],products[PID],products[Cost_per_box],"NA",0)</f>
        <v>6.8</v>
      </c>
      <c r="N5639">
        <f>shipments[[#This Row],[Boxes]]*shipments[[#This Row],[Cost Per Box]]</f>
        <v>9091.6</v>
      </c>
      <c r="O5639">
        <f>shipments[[#This Row],[Sales Amount]]-shipments[[#This Row],[Total Cost]]</f>
        <v>5612.15</v>
      </c>
      <c r="P5639" s="9">
        <f>shipments[[#This Row],[Profit]]/shipments[[#This Row],[Sales Amount]]</f>
        <v>0.38168154382385444</v>
      </c>
    </row>
    <row r="5640" spans="1:16" x14ac:dyDescent="1">
      <c r="A5640" t="s">
        <v>5688</v>
      </c>
      <c r="B5640" t="s">
        <v>8055</v>
      </c>
      <c r="C5640" t="s">
        <v>8027</v>
      </c>
      <c r="D5640" t="s">
        <v>8033</v>
      </c>
      <c r="E5640" s="1">
        <v>45321</v>
      </c>
      <c r="F5640">
        <v>3399.75</v>
      </c>
      <c r="G5640">
        <v>310</v>
      </c>
      <c r="H5640" t="s">
        <v>6</v>
      </c>
      <c r="I5640" t="str">
        <f>_xlfn.XLOOKUP(shipments[[#This Row],[SPID]],people[SPID],people[Sales_person],"NA",0)</f>
        <v>Marney O'Breen</v>
      </c>
      <c r="J5640">
        <f>YEAR(shipments[[#This Row],[Shipdate]])</f>
        <v>2024</v>
      </c>
      <c r="K5640">
        <f>MONTH(shipments[[#This Row],[Shipdate]])</f>
        <v>1</v>
      </c>
      <c r="L5640" t="str">
        <f>TEXT(shipments[[#This Row],[Shipdate]],"mmmm")</f>
        <v>January</v>
      </c>
      <c r="M5640">
        <f>_xlfn.XLOOKUP(shipments[[#This Row],[PID]],products[PID],products[Cost_per_box],"NA",0)</f>
        <v>6.8</v>
      </c>
      <c r="N5640">
        <f>shipments[[#This Row],[Boxes]]*shipments[[#This Row],[Cost Per Box]]</f>
        <v>2108</v>
      </c>
      <c r="O5640">
        <f>shipments[[#This Row],[Sales Amount]]-shipments[[#This Row],[Total Cost]]</f>
        <v>1291.75</v>
      </c>
      <c r="P5640" s="9">
        <f>shipments[[#This Row],[Profit]]/shipments[[#This Row],[Sales Amount]]</f>
        <v>0.37995440841238326</v>
      </c>
    </row>
    <row r="5641" spans="1:16" x14ac:dyDescent="1">
      <c r="A5641" t="s">
        <v>5689</v>
      </c>
      <c r="B5641" t="s">
        <v>8055</v>
      </c>
      <c r="C5641" t="s">
        <v>8027</v>
      </c>
      <c r="D5641" t="s">
        <v>8033</v>
      </c>
      <c r="E5641" s="1">
        <v>45433</v>
      </c>
      <c r="F5641">
        <v>4954.5</v>
      </c>
      <c r="G5641">
        <v>451</v>
      </c>
      <c r="H5641" t="s">
        <v>6</v>
      </c>
      <c r="I5641" t="str">
        <f>_xlfn.XLOOKUP(shipments[[#This Row],[SPID]],people[SPID],people[Sales_person],"NA",0)</f>
        <v>Marney O'Breen</v>
      </c>
      <c r="J5641">
        <f>YEAR(shipments[[#This Row],[Shipdate]])</f>
        <v>2024</v>
      </c>
      <c r="K5641">
        <f>MONTH(shipments[[#This Row],[Shipdate]])</f>
        <v>5</v>
      </c>
      <c r="L5641" t="str">
        <f>TEXT(shipments[[#This Row],[Shipdate]],"mmmm")</f>
        <v>May</v>
      </c>
      <c r="M5641">
        <f>_xlfn.XLOOKUP(shipments[[#This Row],[PID]],products[PID],products[Cost_per_box],"NA",0)</f>
        <v>6.8</v>
      </c>
      <c r="N5641">
        <f>shipments[[#This Row],[Boxes]]*shipments[[#This Row],[Cost Per Box]]</f>
        <v>3066.7999999999997</v>
      </c>
      <c r="O5641">
        <f>shipments[[#This Row],[Sales Amount]]-shipments[[#This Row],[Total Cost]]</f>
        <v>1887.7000000000003</v>
      </c>
      <c r="P5641" s="9">
        <f>shipments[[#This Row],[Profit]]/shipments[[#This Row],[Sales Amount]]</f>
        <v>0.38100716520335054</v>
      </c>
    </row>
    <row r="5642" spans="1:16" x14ac:dyDescent="1">
      <c r="A5642" t="s">
        <v>5690</v>
      </c>
      <c r="B5642" t="s">
        <v>8055</v>
      </c>
      <c r="C5642" t="s">
        <v>8028</v>
      </c>
      <c r="D5642" t="s">
        <v>8035</v>
      </c>
      <c r="E5642" s="1">
        <v>44937</v>
      </c>
      <c r="F5642">
        <v>10149.75</v>
      </c>
      <c r="G5642">
        <v>406</v>
      </c>
      <c r="H5642" t="s">
        <v>6</v>
      </c>
      <c r="I5642" t="str">
        <f>_xlfn.XLOOKUP(shipments[[#This Row],[SPID]],people[SPID],people[Sales_person],"NA",0)</f>
        <v>Marney O'Breen</v>
      </c>
      <c r="J5642">
        <f>YEAR(shipments[[#This Row],[Shipdate]])</f>
        <v>2023</v>
      </c>
      <c r="K5642">
        <f>MONTH(shipments[[#This Row],[Shipdate]])</f>
        <v>1</v>
      </c>
      <c r="L5642" t="str">
        <f>TEXT(shipments[[#This Row],[Shipdate]],"mmmm")</f>
        <v>January</v>
      </c>
      <c r="M5642">
        <f>_xlfn.XLOOKUP(shipments[[#This Row],[PID]],products[PID],products[Cost_per_box],"NA",0)</f>
        <v>5.04</v>
      </c>
      <c r="N5642">
        <f>shipments[[#This Row],[Boxes]]*shipments[[#This Row],[Cost Per Box]]</f>
        <v>2046.24</v>
      </c>
      <c r="O5642">
        <f>shipments[[#This Row],[Sales Amount]]-shipments[[#This Row],[Total Cost]]</f>
        <v>8103.51</v>
      </c>
      <c r="P5642" s="9">
        <f>shipments[[#This Row],[Profit]]/shipments[[#This Row],[Sales Amount]]</f>
        <v>0.79839503436045223</v>
      </c>
    </row>
    <row r="5643" spans="1:16" x14ac:dyDescent="1">
      <c r="A5643" t="s">
        <v>5691</v>
      </c>
      <c r="B5643" t="s">
        <v>8055</v>
      </c>
      <c r="C5643" t="s">
        <v>8029</v>
      </c>
      <c r="D5643" t="s">
        <v>8032</v>
      </c>
      <c r="E5643" s="1">
        <v>45274</v>
      </c>
      <c r="F5643">
        <v>315</v>
      </c>
      <c r="G5643">
        <v>40</v>
      </c>
      <c r="H5643" t="s">
        <v>6</v>
      </c>
      <c r="I5643" t="str">
        <f>_xlfn.XLOOKUP(shipments[[#This Row],[SPID]],people[SPID],people[Sales_person],"NA",0)</f>
        <v>Marney O'Breen</v>
      </c>
      <c r="J5643">
        <f>YEAR(shipments[[#This Row],[Shipdate]])</f>
        <v>2023</v>
      </c>
      <c r="K5643">
        <f>MONTH(shipments[[#This Row],[Shipdate]])</f>
        <v>12</v>
      </c>
      <c r="L5643" t="str">
        <f>TEXT(shipments[[#This Row],[Shipdate]],"mmmm")</f>
        <v>December</v>
      </c>
      <c r="M5643">
        <f>_xlfn.XLOOKUP(shipments[[#This Row],[PID]],products[PID],products[Cost_per_box],"NA",0)</f>
        <v>2.76</v>
      </c>
      <c r="N5643">
        <f>shipments[[#This Row],[Boxes]]*shipments[[#This Row],[Cost Per Box]]</f>
        <v>110.39999999999999</v>
      </c>
      <c r="O5643">
        <f>shipments[[#This Row],[Sales Amount]]-shipments[[#This Row],[Total Cost]]</f>
        <v>204.60000000000002</v>
      </c>
      <c r="P5643" s="9">
        <f>shipments[[#This Row],[Profit]]/shipments[[#This Row],[Sales Amount]]</f>
        <v>0.64952380952380961</v>
      </c>
    </row>
    <row r="5644" spans="1:16" x14ac:dyDescent="1">
      <c r="A5644" t="s">
        <v>5692</v>
      </c>
      <c r="B5644" t="s">
        <v>8055</v>
      </c>
      <c r="C5644" t="s">
        <v>8029</v>
      </c>
      <c r="D5644" t="s">
        <v>8035</v>
      </c>
      <c r="E5644" s="1">
        <v>45211</v>
      </c>
      <c r="F5644">
        <v>3118.5</v>
      </c>
      <c r="G5644">
        <v>347</v>
      </c>
      <c r="H5644" t="s">
        <v>6</v>
      </c>
      <c r="I5644" t="str">
        <f>_xlfn.XLOOKUP(shipments[[#This Row],[SPID]],people[SPID],people[Sales_person],"NA",0)</f>
        <v>Marney O'Breen</v>
      </c>
      <c r="J5644">
        <f>YEAR(shipments[[#This Row],[Shipdate]])</f>
        <v>2023</v>
      </c>
      <c r="K5644">
        <f>MONTH(shipments[[#This Row],[Shipdate]])</f>
        <v>10</v>
      </c>
      <c r="L5644" t="str">
        <f>TEXT(shipments[[#This Row],[Shipdate]],"mmmm")</f>
        <v>October</v>
      </c>
      <c r="M5644">
        <f>_xlfn.XLOOKUP(shipments[[#This Row],[PID]],products[PID],products[Cost_per_box],"NA",0)</f>
        <v>2.76</v>
      </c>
      <c r="N5644">
        <f>shipments[[#This Row],[Boxes]]*shipments[[#This Row],[Cost Per Box]]</f>
        <v>957.71999999999991</v>
      </c>
      <c r="O5644">
        <f>shipments[[#This Row],[Sales Amount]]-shipments[[#This Row],[Total Cost]]</f>
        <v>2160.7800000000002</v>
      </c>
      <c r="P5644" s="9">
        <f>shipments[[#This Row],[Profit]]/shipments[[#This Row],[Sales Amount]]</f>
        <v>0.692890812890813</v>
      </c>
    </row>
    <row r="5645" spans="1:16" x14ac:dyDescent="1">
      <c r="A5645" t="s">
        <v>5693</v>
      </c>
      <c r="B5645" t="s">
        <v>8055</v>
      </c>
      <c r="C5645" t="s">
        <v>8029</v>
      </c>
      <c r="D5645" t="s">
        <v>8036</v>
      </c>
      <c r="E5645" s="1">
        <v>45457</v>
      </c>
      <c r="F5645">
        <v>6637.5</v>
      </c>
      <c r="G5645">
        <v>664</v>
      </c>
      <c r="H5645" t="s">
        <v>6</v>
      </c>
      <c r="I5645" t="str">
        <f>_xlfn.XLOOKUP(shipments[[#This Row],[SPID]],people[SPID],people[Sales_person],"NA",0)</f>
        <v>Marney O'Breen</v>
      </c>
      <c r="J5645">
        <f>YEAR(shipments[[#This Row],[Shipdate]])</f>
        <v>2024</v>
      </c>
      <c r="K5645">
        <f>MONTH(shipments[[#This Row],[Shipdate]])</f>
        <v>6</v>
      </c>
      <c r="L5645" t="str">
        <f>TEXT(shipments[[#This Row],[Shipdate]],"mmmm")</f>
        <v>June</v>
      </c>
      <c r="M5645">
        <f>_xlfn.XLOOKUP(shipments[[#This Row],[PID]],products[PID],products[Cost_per_box],"NA",0)</f>
        <v>2.76</v>
      </c>
      <c r="N5645">
        <f>shipments[[#This Row],[Boxes]]*shipments[[#This Row],[Cost Per Box]]</f>
        <v>1832.6399999999999</v>
      </c>
      <c r="O5645">
        <f>shipments[[#This Row],[Sales Amount]]-shipments[[#This Row],[Total Cost]]</f>
        <v>4804.8600000000006</v>
      </c>
      <c r="P5645" s="9">
        <f>shipments[[#This Row],[Profit]]/shipments[[#This Row],[Sales Amount]]</f>
        <v>0.7238960451977402</v>
      </c>
    </row>
    <row r="5646" spans="1:16" x14ac:dyDescent="1">
      <c r="A5646" t="s">
        <v>5694</v>
      </c>
      <c r="B5646" t="s">
        <v>8055</v>
      </c>
      <c r="C5646" t="s">
        <v>8030</v>
      </c>
      <c r="D5646" t="s">
        <v>8034</v>
      </c>
      <c r="E5646" s="1">
        <v>45244</v>
      </c>
      <c r="F5646">
        <v>3253.5</v>
      </c>
      <c r="G5646">
        <v>326</v>
      </c>
      <c r="H5646" t="s">
        <v>6</v>
      </c>
      <c r="I5646" t="str">
        <f>_xlfn.XLOOKUP(shipments[[#This Row],[SPID]],people[SPID],people[Sales_person],"NA",0)</f>
        <v>Marney O'Breen</v>
      </c>
      <c r="J5646">
        <f>YEAR(shipments[[#This Row],[Shipdate]])</f>
        <v>2023</v>
      </c>
      <c r="K5646">
        <f>MONTH(shipments[[#This Row],[Shipdate]])</f>
        <v>11</v>
      </c>
      <c r="L5646" t="str">
        <f>TEXT(shipments[[#This Row],[Shipdate]],"mmmm")</f>
        <v>November</v>
      </c>
      <c r="M5646">
        <f>_xlfn.XLOOKUP(shipments[[#This Row],[PID]],products[PID],products[Cost_per_box],"NA",0)</f>
        <v>3.32</v>
      </c>
      <c r="N5646">
        <f>shipments[[#This Row],[Boxes]]*shipments[[#This Row],[Cost Per Box]]</f>
        <v>1082.32</v>
      </c>
      <c r="O5646">
        <f>shipments[[#This Row],[Sales Amount]]-shipments[[#This Row],[Total Cost]]</f>
        <v>2171.1800000000003</v>
      </c>
      <c r="P5646" s="9">
        <f>shipments[[#This Row],[Profit]]/shipments[[#This Row],[Sales Amount]]</f>
        <v>0.66733671430766872</v>
      </c>
    </row>
    <row r="5647" spans="1:16" x14ac:dyDescent="1">
      <c r="A5647" t="s">
        <v>5695</v>
      </c>
      <c r="B5647" t="s">
        <v>8055</v>
      </c>
      <c r="C5647" t="s">
        <v>8030</v>
      </c>
      <c r="D5647" t="s">
        <v>8033</v>
      </c>
      <c r="E5647" s="1">
        <v>44952</v>
      </c>
      <c r="F5647">
        <v>2252.25</v>
      </c>
      <c r="G5647">
        <v>226</v>
      </c>
      <c r="H5647" t="s">
        <v>6</v>
      </c>
      <c r="I5647" t="str">
        <f>_xlfn.XLOOKUP(shipments[[#This Row],[SPID]],people[SPID],people[Sales_person],"NA",0)</f>
        <v>Marney O'Breen</v>
      </c>
      <c r="J5647">
        <f>YEAR(shipments[[#This Row],[Shipdate]])</f>
        <v>2023</v>
      </c>
      <c r="K5647">
        <f>MONTH(shipments[[#This Row],[Shipdate]])</f>
        <v>1</v>
      </c>
      <c r="L5647" t="str">
        <f>TEXT(shipments[[#This Row],[Shipdate]],"mmmm")</f>
        <v>January</v>
      </c>
      <c r="M5647">
        <f>_xlfn.XLOOKUP(shipments[[#This Row],[PID]],products[PID],products[Cost_per_box],"NA",0)</f>
        <v>3.32</v>
      </c>
      <c r="N5647">
        <f>shipments[[#This Row],[Boxes]]*shipments[[#This Row],[Cost Per Box]]</f>
        <v>750.31999999999994</v>
      </c>
      <c r="O5647">
        <f>shipments[[#This Row],[Sales Amount]]-shipments[[#This Row],[Total Cost]]</f>
        <v>1501.93</v>
      </c>
      <c r="P5647" s="9">
        <f>shipments[[#This Row],[Profit]]/shipments[[#This Row],[Sales Amount]]</f>
        <v>0.66685758685758689</v>
      </c>
    </row>
    <row r="5648" spans="1:16" x14ac:dyDescent="1">
      <c r="A5648" t="s">
        <v>5696</v>
      </c>
      <c r="B5648" t="s">
        <v>8055</v>
      </c>
      <c r="C5648" t="s">
        <v>8030</v>
      </c>
      <c r="D5648" t="s">
        <v>8033</v>
      </c>
      <c r="E5648" s="1">
        <v>45035</v>
      </c>
      <c r="F5648">
        <v>2229.75</v>
      </c>
      <c r="G5648">
        <v>223</v>
      </c>
      <c r="H5648" t="s">
        <v>6</v>
      </c>
      <c r="I5648" t="str">
        <f>_xlfn.XLOOKUP(shipments[[#This Row],[SPID]],people[SPID],people[Sales_person],"NA",0)</f>
        <v>Marney O'Breen</v>
      </c>
      <c r="J5648">
        <f>YEAR(shipments[[#This Row],[Shipdate]])</f>
        <v>2023</v>
      </c>
      <c r="K5648">
        <f>MONTH(shipments[[#This Row],[Shipdate]])</f>
        <v>4</v>
      </c>
      <c r="L5648" t="str">
        <f>TEXT(shipments[[#This Row],[Shipdate]],"mmmm")</f>
        <v>April</v>
      </c>
      <c r="M5648">
        <f>_xlfn.XLOOKUP(shipments[[#This Row],[PID]],products[PID],products[Cost_per_box],"NA",0)</f>
        <v>3.32</v>
      </c>
      <c r="N5648">
        <f>shipments[[#This Row],[Boxes]]*shipments[[#This Row],[Cost Per Box]]</f>
        <v>740.36</v>
      </c>
      <c r="O5648">
        <f>shipments[[#This Row],[Sales Amount]]-shipments[[#This Row],[Total Cost]]</f>
        <v>1489.3899999999999</v>
      </c>
      <c r="P5648" s="9">
        <f>shipments[[#This Row],[Profit]]/shipments[[#This Row],[Sales Amount]]</f>
        <v>0.66796277609597488</v>
      </c>
    </row>
    <row r="5649" spans="1:16" x14ac:dyDescent="1">
      <c r="A5649" t="s">
        <v>5697</v>
      </c>
      <c r="B5649" t="s">
        <v>8055</v>
      </c>
      <c r="C5649" t="s">
        <v>8031</v>
      </c>
      <c r="D5649" t="s">
        <v>8033</v>
      </c>
      <c r="E5649" s="1">
        <v>45224</v>
      </c>
      <c r="F5649">
        <v>4473</v>
      </c>
      <c r="G5649">
        <v>204</v>
      </c>
      <c r="H5649" t="s">
        <v>6</v>
      </c>
      <c r="I5649" t="str">
        <f>_xlfn.XLOOKUP(shipments[[#This Row],[SPID]],people[SPID],people[Sales_person],"NA",0)</f>
        <v>Marney O'Breen</v>
      </c>
      <c r="J5649">
        <f>YEAR(shipments[[#This Row],[Shipdate]])</f>
        <v>2023</v>
      </c>
      <c r="K5649">
        <f>MONTH(shipments[[#This Row],[Shipdate]])</f>
        <v>10</v>
      </c>
      <c r="L5649" t="str">
        <f>TEXT(shipments[[#This Row],[Shipdate]],"mmmm")</f>
        <v>October</v>
      </c>
      <c r="M5649">
        <f>_xlfn.XLOOKUP(shipments[[#This Row],[PID]],products[PID],products[Cost_per_box],"NA",0)</f>
        <v>2.65</v>
      </c>
      <c r="N5649">
        <f>shipments[[#This Row],[Boxes]]*shipments[[#This Row],[Cost Per Box]]</f>
        <v>540.6</v>
      </c>
      <c r="O5649">
        <f>shipments[[#This Row],[Sales Amount]]-shipments[[#This Row],[Total Cost]]</f>
        <v>3932.4</v>
      </c>
      <c r="P5649" s="9">
        <f>shipments[[#This Row],[Profit]]/shipments[[#This Row],[Sales Amount]]</f>
        <v>0.87914151576123412</v>
      </c>
    </row>
    <row r="5650" spans="1:16" x14ac:dyDescent="1">
      <c r="A5650" t="s">
        <v>5698</v>
      </c>
      <c r="B5650" t="s">
        <v>8055</v>
      </c>
      <c r="C5650" t="s">
        <v>8031</v>
      </c>
      <c r="D5650" t="s">
        <v>8035</v>
      </c>
      <c r="E5650" s="1">
        <v>45008</v>
      </c>
      <c r="F5650">
        <v>8100</v>
      </c>
      <c r="G5650">
        <v>386</v>
      </c>
      <c r="H5650" t="s">
        <v>6</v>
      </c>
      <c r="I5650" t="str">
        <f>_xlfn.XLOOKUP(shipments[[#This Row],[SPID]],people[SPID],people[Sales_person],"NA",0)</f>
        <v>Marney O'Breen</v>
      </c>
      <c r="J5650">
        <f>YEAR(shipments[[#This Row],[Shipdate]])</f>
        <v>2023</v>
      </c>
      <c r="K5650">
        <f>MONTH(shipments[[#This Row],[Shipdate]])</f>
        <v>3</v>
      </c>
      <c r="L5650" t="str">
        <f>TEXT(shipments[[#This Row],[Shipdate]],"mmmm")</f>
        <v>March</v>
      </c>
      <c r="M5650">
        <f>_xlfn.XLOOKUP(shipments[[#This Row],[PID]],products[PID],products[Cost_per_box],"NA",0)</f>
        <v>2.65</v>
      </c>
      <c r="N5650">
        <f>shipments[[#This Row],[Boxes]]*shipments[[#This Row],[Cost Per Box]]</f>
        <v>1022.9</v>
      </c>
      <c r="O5650">
        <f>shipments[[#This Row],[Sales Amount]]-shipments[[#This Row],[Total Cost]]</f>
        <v>7077.1</v>
      </c>
      <c r="P5650" s="9">
        <f>shipments[[#This Row],[Profit]]/shipments[[#This Row],[Sales Amount]]</f>
        <v>0.87371604938271608</v>
      </c>
    </row>
    <row r="5651" spans="1:16" x14ac:dyDescent="1">
      <c r="A5651" t="s">
        <v>5699</v>
      </c>
      <c r="B5651" t="s">
        <v>8055</v>
      </c>
      <c r="C5651" t="s">
        <v>8031</v>
      </c>
      <c r="D5651" t="s">
        <v>8037</v>
      </c>
      <c r="E5651" s="1">
        <v>44936</v>
      </c>
      <c r="F5651">
        <v>11380.5</v>
      </c>
      <c r="G5651">
        <v>599</v>
      </c>
      <c r="H5651" t="s">
        <v>6</v>
      </c>
      <c r="I5651" t="str">
        <f>_xlfn.XLOOKUP(shipments[[#This Row],[SPID]],people[SPID],people[Sales_person],"NA",0)</f>
        <v>Marney O'Breen</v>
      </c>
      <c r="J5651">
        <f>YEAR(shipments[[#This Row],[Shipdate]])</f>
        <v>2023</v>
      </c>
      <c r="K5651">
        <f>MONTH(shipments[[#This Row],[Shipdate]])</f>
        <v>1</v>
      </c>
      <c r="L5651" t="str">
        <f>TEXT(shipments[[#This Row],[Shipdate]],"mmmm")</f>
        <v>January</v>
      </c>
      <c r="M5651">
        <f>_xlfn.XLOOKUP(shipments[[#This Row],[PID]],products[PID],products[Cost_per_box],"NA",0)</f>
        <v>2.65</v>
      </c>
      <c r="N5651">
        <f>shipments[[#This Row],[Boxes]]*shipments[[#This Row],[Cost Per Box]]</f>
        <v>1587.35</v>
      </c>
      <c r="O5651">
        <f>shipments[[#This Row],[Sales Amount]]-shipments[[#This Row],[Total Cost]]</f>
        <v>9793.15</v>
      </c>
      <c r="P5651" s="9">
        <f>shipments[[#This Row],[Profit]]/shipments[[#This Row],[Sales Amount]]</f>
        <v>0.86052018804094721</v>
      </c>
    </row>
    <row r="5652" spans="1:16" x14ac:dyDescent="1">
      <c r="A5652" t="s">
        <v>5700</v>
      </c>
      <c r="B5652" t="s">
        <v>8056</v>
      </c>
      <c r="C5652" t="s">
        <v>8010</v>
      </c>
      <c r="D5652" t="s">
        <v>8032</v>
      </c>
      <c r="E5652" s="1">
        <v>44978</v>
      </c>
      <c r="F5652">
        <v>9153</v>
      </c>
      <c r="G5652">
        <v>611</v>
      </c>
      <c r="H5652" t="s">
        <v>6</v>
      </c>
      <c r="I5652" t="str">
        <f>_xlfn.XLOOKUP(shipments[[#This Row],[SPID]],people[SPID],people[Sales_person],"NA",0)</f>
        <v>Rafaelita Blaksland</v>
      </c>
      <c r="J5652">
        <f>YEAR(shipments[[#This Row],[Shipdate]])</f>
        <v>2023</v>
      </c>
      <c r="K5652">
        <f>MONTH(shipments[[#This Row],[Shipdate]])</f>
        <v>2</v>
      </c>
      <c r="L5652" t="str">
        <f>TEXT(shipments[[#This Row],[Shipdate]],"mmmm")</f>
        <v>February</v>
      </c>
      <c r="M5652">
        <f>_xlfn.XLOOKUP(shipments[[#This Row],[PID]],products[PID],products[Cost_per_box],"NA",0)</f>
        <v>5.26</v>
      </c>
      <c r="N5652">
        <f>shipments[[#This Row],[Boxes]]*shipments[[#This Row],[Cost Per Box]]</f>
        <v>3213.8599999999997</v>
      </c>
      <c r="O5652">
        <f>shipments[[#This Row],[Sales Amount]]-shipments[[#This Row],[Total Cost]]</f>
        <v>5939.14</v>
      </c>
      <c r="P5652" s="9">
        <f>shipments[[#This Row],[Profit]]/shipments[[#This Row],[Sales Amount]]</f>
        <v>0.64887359335736916</v>
      </c>
    </row>
    <row r="5653" spans="1:16" x14ac:dyDescent="1">
      <c r="A5653" t="s">
        <v>5702</v>
      </c>
      <c r="B5653" t="s">
        <v>8056</v>
      </c>
      <c r="C5653" t="s">
        <v>8010</v>
      </c>
      <c r="D5653" t="s">
        <v>8033</v>
      </c>
      <c r="E5653" s="1">
        <v>45345</v>
      </c>
      <c r="F5653">
        <v>4608</v>
      </c>
      <c r="G5653">
        <v>288</v>
      </c>
      <c r="H5653" t="s">
        <v>6</v>
      </c>
      <c r="I5653" t="str">
        <f>_xlfn.XLOOKUP(shipments[[#This Row],[SPID]],people[SPID],people[Sales_person],"NA",0)</f>
        <v>Rafaelita Blaksland</v>
      </c>
      <c r="J5653">
        <f>YEAR(shipments[[#This Row],[Shipdate]])</f>
        <v>2024</v>
      </c>
      <c r="K5653">
        <f>MONTH(shipments[[#This Row],[Shipdate]])</f>
        <v>2</v>
      </c>
      <c r="L5653" t="str">
        <f>TEXT(shipments[[#This Row],[Shipdate]],"mmmm")</f>
        <v>February</v>
      </c>
      <c r="M5653">
        <f>_xlfn.XLOOKUP(shipments[[#This Row],[PID]],products[PID],products[Cost_per_box],"NA",0)</f>
        <v>5.26</v>
      </c>
      <c r="N5653">
        <f>shipments[[#This Row],[Boxes]]*shipments[[#This Row],[Cost Per Box]]</f>
        <v>1514.8799999999999</v>
      </c>
      <c r="O5653">
        <f>shipments[[#This Row],[Sales Amount]]-shipments[[#This Row],[Total Cost]]</f>
        <v>3093.12</v>
      </c>
      <c r="P5653" s="9">
        <f>shipments[[#This Row],[Profit]]/shipments[[#This Row],[Sales Amount]]</f>
        <v>0.67125000000000001</v>
      </c>
    </row>
    <row r="5654" spans="1:16" x14ac:dyDescent="1">
      <c r="A5654" t="s">
        <v>5703</v>
      </c>
      <c r="B5654" t="s">
        <v>8056</v>
      </c>
      <c r="C5654" t="s">
        <v>8010</v>
      </c>
      <c r="D5654" t="s">
        <v>8037</v>
      </c>
      <c r="E5654" s="1">
        <v>45219</v>
      </c>
      <c r="F5654">
        <v>8262</v>
      </c>
      <c r="G5654">
        <v>591</v>
      </c>
      <c r="H5654" t="s">
        <v>6</v>
      </c>
      <c r="I5654" t="str">
        <f>_xlfn.XLOOKUP(shipments[[#This Row],[SPID]],people[SPID],people[Sales_person],"NA",0)</f>
        <v>Rafaelita Blaksland</v>
      </c>
      <c r="J5654">
        <f>YEAR(shipments[[#This Row],[Shipdate]])</f>
        <v>2023</v>
      </c>
      <c r="K5654">
        <f>MONTH(shipments[[#This Row],[Shipdate]])</f>
        <v>10</v>
      </c>
      <c r="L5654" t="str">
        <f>TEXT(shipments[[#This Row],[Shipdate]],"mmmm")</f>
        <v>October</v>
      </c>
      <c r="M5654">
        <f>_xlfn.XLOOKUP(shipments[[#This Row],[PID]],products[PID],products[Cost_per_box],"NA",0)</f>
        <v>5.26</v>
      </c>
      <c r="N5654">
        <f>shipments[[#This Row],[Boxes]]*shipments[[#This Row],[Cost Per Box]]</f>
        <v>3108.66</v>
      </c>
      <c r="O5654">
        <f>shipments[[#This Row],[Sales Amount]]-shipments[[#This Row],[Total Cost]]</f>
        <v>5153.34</v>
      </c>
      <c r="P5654" s="9">
        <f>shipments[[#This Row],[Profit]]/shipments[[#This Row],[Sales Amount]]</f>
        <v>0.62374001452432826</v>
      </c>
    </row>
    <row r="5655" spans="1:16" x14ac:dyDescent="1">
      <c r="A5655" t="s">
        <v>5704</v>
      </c>
      <c r="B5655" t="s">
        <v>8056</v>
      </c>
      <c r="C5655" t="s">
        <v>8010</v>
      </c>
      <c r="D5655" t="s">
        <v>8035</v>
      </c>
      <c r="E5655" s="1">
        <v>45268</v>
      </c>
      <c r="F5655">
        <v>11866.5</v>
      </c>
      <c r="G5655">
        <v>742</v>
      </c>
      <c r="H5655" t="s">
        <v>6</v>
      </c>
      <c r="I5655" t="str">
        <f>_xlfn.XLOOKUP(shipments[[#This Row],[SPID]],people[SPID],people[Sales_person],"NA",0)</f>
        <v>Rafaelita Blaksland</v>
      </c>
      <c r="J5655">
        <f>YEAR(shipments[[#This Row],[Shipdate]])</f>
        <v>2023</v>
      </c>
      <c r="K5655">
        <f>MONTH(shipments[[#This Row],[Shipdate]])</f>
        <v>12</v>
      </c>
      <c r="L5655" t="str">
        <f>TEXT(shipments[[#This Row],[Shipdate]],"mmmm")</f>
        <v>December</v>
      </c>
      <c r="M5655">
        <f>_xlfn.XLOOKUP(shipments[[#This Row],[PID]],products[PID],products[Cost_per_box],"NA",0)</f>
        <v>5.26</v>
      </c>
      <c r="N5655">
        <f>shipments[[#This Row],[Boxes]]*shipments[[#This Row],[Cost Per Box]]</f>
        <v>3902.9199999999996</v>
      </c>
      <c r="O5655">
        <f>shipments[[#This Row],[Sales Amount]]-shipments[[#This Row],[Total Cost]]</f>
        <v>7963.58</v>
      </c>
      <c r="P5655" s="9">
        <f>shipments[[#This Row],[Profit]]/shipments[[#This Row],[Sales Amount]]</f>
        <v>0.67109762777567095</v>
      </c>
    </row>
    <row r="5656" spans="1:16" x14ac:dyDescent="1">
      <c r="A5656" t="s">
        <v>5705</v>
      </c>
      <c r="B5656" t="s">
        <v>8056</v>
      </c>
      <c r="C5656" t="s">
        <v>8010</v>
      </c>
      <c r="D5656" t="s">
        <v>8035</v>
      </c>
      <c r="E5656" s="1">
        <v>44957</v>
      </c>
      <c r="F5656">
        <v>5769</v>
      </c>
      <c r="G5656">
        <v>361</v>
      </c>
      <c r="H5656" t="s">
        <v>6</v>
      </c>
      <c r="I5656" t="str">
        <f>_xlfn.XLOOKUP(shipments[[#This Row],[SPID]],people[SPID],people[Sales_person],"NA",0)</f>
        <v>Rafaelita Blaksland</v>
      </c>
      <c r="J5656">
        <f>YEAR(shipments[[#This Row],[Shipdate]])</f>
        <v>2023</v>
      </c>
      <c r="K5656">
        <f>MONTH(shipments[[#This Row],[Shipdate]])</f>
        <v>1</v>
      </c>
      <c r="L5656" t="str">
        <f>TEXT(shipments[[#This Row],[Shipdate]],"mmmm")</f>
        <v>January</v>
      </c>
      <c r="M5656">
        <f>_xlfn.XLOOKUP(shipments[[#This Row],[PID]],products[PID],products[Cost_per_box],"NA",0)</f>
        <v>5.26</v>
      </c>
      <c r="N5656">
        <f>shipments[[#This Row],[Boxes]]*shipments[[#This Row],[Cost Per Box]]</f>
        <v>1898.86</v>
      </c>
      <c r="O5656">
        <f>shipments[[#This Row],[Sales Amount]]-shipments[[#This Row],[Total Cost]]</f>
        <v>3870.1400000000003</v>
      </c>
      <c r="P5656" s="9">
        <f>shipments[[#This Row],[Profit]]/shipments[[#This Row],[Sales Amount]]</f>
        <v>0.6708511007106952</v>
      </c>
    </row>
    <row r="5657" spans="1:16" x14ac:dyDescent="1">
      <c r="A5657" t="s">
        <v>5706</v>
      </c>
      <c r="B5657" t="s">
        <v>8056</v>
      </c>
      <c r="C5657" t="s">
        <v>8013</v>
      </c>
      <c r="D5657" t="s">
        <v>8035</v>
      </c>
      <c r="E5657" s="1">
        <v>45495</v>
      </c>
      <c r="F5657">
        <v>4851</v>
      </c>
      <c r="G5657">
        <v>607</v>
      </c>
      <c r="H5657" t="s">
        <v>17</v>
      </c>
      <c r="I5657" t="str">
        <f>_xlfn.XLOOKUP(shipments[[#This Row],[SPID]],people[SPID],people[Sales_person],"NA",0)</f>
        <v>Rafaelita Blaksland</v>
      </c>
      <c r="J5657">
        <f>YEAR(shipments[[#This Row],[Shipdate]])</f>
        <v>2024</v>
      </c>
      <c r="K5657">
        <f>MONTH(shipments[[#This Row],[Shipdate]])</f>
        <v>7</v>
      </c>
      <c r="L5657" t="str">
        <f>TEXT(shipments[[#This Row],[Shipdate]],"mmmm")</f>
        <v>July</v>
      </c>
      <c r="M5657">
        <f>_xlfn.XLOOKUP(shipments[[#This Row],[PID]],products[PID],products[Cost_per_box],"NA",0)</f>
        <v>3.85</v>
      </c>
      <c r="N5657">
        <f>shipments[[#This Row],[Boxes]]*shipments[[#This Row],[Cost Per Box]]</f>
        <v>2336.9500000000003</v>
      </c>
      <c r="O5657">
        <f>shipments[[#This Row],[Sales Amount]]-shipments[[#This Row],[Total Cost]]</f>
        <v>2514.0499999999997</v>
      </c>
      <c r="P5657" s="9">
        <f>shipments[[#This Row],[Profit]]/shipments[[#This Row],[Sales Amount]]</f>
        <v>0.51825396825396819</v>
      </c>
    </row>
    <row r="5658" spans="1:16" x14ac:dyDescent="1">
      <c r="A5658" t="s">
        <v>5707</v>
      </c>
      <c r="B5658" t="s">
        <v>8056</v>
      </c>
      <c r="C5658" t="s">
        <v>8013</v>
      </c>
      <c r="D5658" t="s">
        <v>8033</v>
      </c>
      <c r="E5658" s="1">
        <v>45119</v>
      </c>
      <c r="F5658">
        <v>4952.25</v>
      </c>
      <c r="G5658">
        <v>708</v>
      </c>
      <c r="H5658" t="s">
        <v>6</v>
      </c>
      <c r="I5658" t="str">
        <f>_xlfn.XLOOKUP(shipments[[#This Row],[SPID]],people[SPID],people[Sales_person],"NA",0)</f>
        <v>Rafaelita Blaksland</v>
      </c>
      <c r="J5658">
        <f>YEAR(shipments[[#This Row],[Shipdate]])</f>
        <v>2023</v>
      </c>
      <c r="K5658">
        <f>MONTH(shipments[[#This Row],[Shipdate]])</f>
        <v>7</v>
      </c>
      <c r="L5658" t="str">
        <f>TEXT(shipments[[#This Row],[Shipdate]],"mmmm")</f>
        <v>July</v>
      </c>
      <c r="M5658">
        <f>_xlfn.XLOOKUP(shipments[[#This Row],[PID]],products[PID],products[Cost_per_box],"NA",0)</f>
        <v>3.85</v>
      </c>
      <c r="N5658">
        <f>shipments[[#This Row],[Boxes]]*shipments[[#This Row],[Cost Per Box]]</f>
        <v>2725.8</v>
      </c>
      <c r="O5658">
        <f>shipments[[#This Row],[Sales Amount]]-shipments[[#This Row],[Total Cost]]</f>
        <v>2226.4499999999998</v>
      </c>
      <c r="P5658" s="9">
        <f>shipments[[#This Row],[Profit]]/shipments[[#This Row],[Sales Amount]]</f>
        <v>0.44958352264122364</v>
      </c>
    </row>
    <row r="5659" spans="1:16" x14ac:dyDescent="1">
      <c r="A5659" t="s">
        <v>5708</v>
      </c>
      <c r="B5659" t="s">
        <v>8056</v>
      </c>
      <c r="C5659" t="s">
        <v>8013</v>
      </c>
      <c r="D5659" t="s">
        <v>8035</v>
      </c>
      <c r="E5659" s="1">
        <v>45216</v>
      </c>
      <c r="F5659">
        <v>10226.25</v>
      </c>
      <c r="G5659">
        <v>1705</v>
      </c>
      <c r="H5659" t="s">
        <v>6</v>
      </c>
      <c r="I5659" t="str">
        <f>_xlfn.XLOOKUP(shipments[[#This Row],[SPID]],people[SPID],people[Sales_person],"NA",0)</f>
        <v>Rafaelita Blaksland</v>
      </c>
      <c r="J5659">
        <f>YEAR(shipments[[#This Row],[Shipdate]])</f>
        <v>2023</v>
      </c>
      <c r="K5659">
        <f>MONTH(shipments[[#This Row],[Shipdate]])</f>
        <v>10</v>
      </c>
      <c r="L5659" t="str">
        <f>TEXT(shipments[[#This Row],[Shipdate]],"mmmm")</f>
        <v>October</v>
      </c>
      <c r="M5659">
        <f>_xlfn.XLOOKUP(shipments[[#This Row],[PID]],products[PID],products[Cost_per_box],"NA",0)</f>
        <v>3.85</v>
      </c>
      <c r="N5659">
        <f>shipments[[#This Row],[Boxes]]*shipments[[#This Row],[Cost Per Box]]</f>
        <v>6564.25</v>
      </c>
      <c r="O5659">
        <f>shipments[[#This Row],[Sales Amount]]-shipments[[#This Row],[Total Cost]]</f>
        <v>3662</v>
      </c>
      <c r="P5659" s="9">
        <f>shipments[[#This Row],[Profit]]/shipments[[#This Row],[Sales Amount]]</f>
        <v>0.35809803202542478</v>
      </c>
    </row>
    <row r="5660" spans="1:16" x14ac:dyDescent="1">
      <c r="A5660" t="s">
        <v>5709</v>
      </c>
      <c r="B5660" t="s">
        <v>8056</v>
      </c>
      <c r="C5660" t="s">
        <v>8013</v>
      </c>
      <c r="D5660" t="s">
        <v>8037</v>
      </c>
      <c r="E5660" s="1">
        <v>45203</v>
      </c>
      <c r="F5660">
        <v>182.25</v>
      </c>
      <c r="G5660">
        <v>37</v>
      </c>
      <c r="H5660" t="s">
        <v>6</v>
      </c>
      <c r="I5660" t="str">
        <f>_xlfn.XLOOKUP(shipments[[#This Row],[SPID]],people[SPID],people[Sales_person],"NA",0)</f>
        <v>Rafaelita Blaksland</v>
      </c>
      <c r="J5660">
        <f>YEAR(shipments[[#This Row],[Shipdate]])</f>
        <v>2023</v>
      </c>
      <c r="K5660">
        <f>MONTH(shipments[[#This Row],[Shipdate]])</f>
        <v>10</v>
      </c>
      <c r="L5660" t="str">
        <f>TEXT(shipments[[#This Row],[Shipdate]],"mmmm")</f>
        <v>October</v>
      </c>
      <c r="M5660">
        <f>_xlfn.XLOOKUP(shipments[[#This Row],[PID]],products[PID],products[Cost_per_box],"NA",0)</f>
        <v>3.85</v>
      </c>
      <c r="N5660">
        <f>shipments[[#This Row],[Boxes]]*shipments[[#This Row],[Cost Per Box]]</f>
        <v>142.45000000000002</v>
      </c>
      <c r="O5660">
        <f>shipments[[#This Row],[Sales Amount]]-shipments[[#This Row],[Total Cost]]</f>
        <v>39.799999999999983</v>
      </c>
      <c r="P5660" s="9">
        <f>shipments[[#This Row],[Profit]]/shipments[[#This Row],[Sales Amount]]</f>
        <v>0.21838134430727013</v>
      </c>
    </row>
    <row r="5661" spans="1:16" x14ac:dyDescent="1">
      <c r="A5661" t="s">
        <v>5710</v>
      </c>
      <c r="B5661" t="s">
        <v>8056</v>
      </c>
      <c r="C5661" t="s">
        <v>8013</v>
      </c>
      <c r="D5661" t="s">
        <v>8034</v>
      </c>
      <c r="E5661" s="1">
        <v>45532</v>
      </c>
      <c r="F5661">
        <v>459</v>
      </c>
      <c r="G5661">
        <v>51</v>
      </c>
      <c r="H5661" t="s">
        <v>17</v>
      </c>
      <c r="I5661" t="str">
        <f>_xlfn.XLOOKUP(shipments[[#This Row],[SPID]],people[SPID],people[Sales_person],"NA",0)</f>
        <v>Rafaelita Blaksland</v>
      </c>
      <c r="J5661">
        <f>YEAR(shipments[[#This Row],[Shipdate]])</f>
        <v>2024</v>
      </c>
      <c r="K5661">
        <f>MONTH(shipments[[#This Row],[Shipdate]])</f>
        <v>8</v>
      </c>
      <c r="L5661" t="str">
        <f>TEXT(shipments[[#This Row],[Shipdate]],"mmmm")</f>
        <v>August</v>
      </c>
      <c r="M5661">
        <f>_xlfn.XLOOKUP(shipments[[#This Row],[PID]],products[PID],products[Cost_per_box],"NA",0)</f>
        <v>3.85</v>
      </c>
      <c r="N5661">
        <f>shipments[[#This Row],[Boxes]]*shipments[[#This Row],[Cost Per Box]]</f>
        <v>196.35</v>
      </c>
      <c r="O5661">
        <f>shipments[[#This Row],[Sales Amount]]-shipments[[#This Row],[Total Cost]]</f>
        <v>262.64999999999998</v>
      </c>
      <c r="P5661" s="9">
        <f>shipments[[#This Row],[Profit]]/shipments[[#This Row],[Sales Amount]]</f>
        <v>0.57222222222222219</v>
      </c>
    </row>
    <row r="5662" spans="1:16" x14ac:dyDescent="1">
      <c r="A5662" t="s">
        <v>5711</v>
      </c>
      <c r="B5662" t="s">
        <v>8056</v>
      </c>
      <c r="C5662" t="s">
        <v>8013</v>
      </c>
      <c r="D5662" t="s">
        <v>8032</v>
      </c>
      <c r="E5662" s="1">
        <v>45443</v>
      </c>
      <c r="F5662">
        <v>2621.25</v>
      </c>
      <c r="G5662">
        <v>328</v>
      </c>
      <c r="H5662" t="s">
        <v>6</v>
      </c>
      <c r="I5662" t="str">
        <f>_xlfn.XLOOKUP(shipments[[#This Row],[SPID]],people[SPID],people[Sales_person],"NA",0)</f>
        <v>Rafaelita Blaksland</v>
      </c>
      <c r="J5662">
        <f>YEAR(shipments[[#This Row],[Shipdate]])</f>
        <v>2024</v>
      </c>
      <c r="K5662">
        <f>MONTH(shipments[[#This Row],[Shipdate]])</f>
        <v>5</v>
      </c>
      <c r="L5662" t="str">
        <f>TEXT(shipments[[#This Row],[Shipdate]],"mmmm")</f>
        <v>May</v>
      </c>
      <c r="M5662">
        <f>_xlfn.XLOOKUP(shipments[[#This Row],[PID]],products[PID],products[Cost_per_box],"NA",0)</f>
        <v>3.85</v>
      </c>
      <c r="N5662">
        <f>shipments[[#This Row],[Boxes]]*shipments[[#This Row],[Cost Per Box]]</f>
        <v>1262.8</v>
      </c>
      <c r="O5662">
        <f>shipments[[#This Row],[Sales Amount]]-shipments[[#This Row],[Total Cost]]</f>
        <v>1358.45</v>
      </c>
      <c r="P5662" s="9">
        <f>shipments[[#This Row],[Profit]]/shipments[[#This Row],[Sales Amount]]</f>
        <v>0.51824511206485457</v>
      </c>
    </row>
    <row r="5663" spans="1:16" x14ac:dyDescent="1">
      <c r="A5663" t="s">
        <v>5712</v>
      </c>
      <c r="B5663" t="s">
        <v>8056</v>
      </c>
      <c r="C5663" t="s">
        <v>8013</v>
      </c>
      <c r="D5663" t="s">
        <v>8035</v>
      </c>
      <c r="E5663" s="1">
        <v>45546</v>
      </c>
      <c r="F5663">
        <v>1460.25</v>
      </c>
      <c r="G5663">
        <v>293</v>
      </c>
      <c r="H5663" t="s">
        <v>39</v>
      </c>
      <c r="I5663" t="str">
        <f>_xlfn.XLOOKUP(shipments[[#This Row],[SPID]],people[SPID],people[Sales_person],"NA",0)</f>
        <v>Rafaelita Blaksland</v>
      </c>
      <c r="J5663">
        <f>YEAR(shipments[[#This Row],[Shipdate]])</f>
        <v>2024</v>
      </c>
      <c r="K5663">
        <f>MONTH(shipments[[#This Row],[Shipdate]])</f>
        <v>9</v>
      </c>
      <c r="L5663" t="str">
        <f>TEXT(shipments[[#This Row],[Shipdate]],"mmmm")</f>
        <v>September</v>
      </c>
      <c r="M5663">
        <f>_xlfn.XLOOKUP(shipments[[#This Row],[PID]],products[PID],products[Cost_per_box],"NA",0)</f>
        <v>3.85</v>
      </c>
      <c r="N5663">
        <f>shipments[[#This Row],[Boxes]]*shipments[[#This Row],[Cost Per Box]]</f>
        <v>1128.05</v>
      </c>
      <c r="O5663">
        <f>shipments[[#This Row],[Sales Amount]]-shipments[[#This Row],[Total Cost]]</f>
        <v>332.20000000000005</v>
      </c>
      <c r="P5663" s="9">
        <f>shipments[[#This Row],[Profit]]/shipments[[#This Row],[Sales Amount]]</f>
        <v>0.2274952919020716</v>
      </c>
    </row>
    <row r="5664" spans="1:16" x14ac:dyDescent="1">
      <c r="A5664" t="s">
        <v>5713</v>
      </c>
      <c r="B5664" t="s">
        <v>8056</v>
      </c>
      <c r="C5664" t="s">
        <v>8013</v>
      </c>
      <c r="D5664" t="s">
        <v>8035</v>
      </c>
      <c r="E5664" s="1">
        <v>45174</v>
      </c>
      <c r="F5664">
        <v>11306.25</v>
      </c>
      <c r="G5664">
        <v>1414</v>
      </c>
      <c r="H5664" t="s">
        <v>6</v>
      </c>
      <c r="I5664" t="str">
        <f>_xlfn.XLOOKUP(shipments[[#This Row],[SPID]],people[SPID],people[Sales_person],"NA",0)</f>
        <v>Rafaelita Blaksland</v>
      </c>
      <c r="J5664">
        <f>YEAR(shipments[[#This Row],[Shipdate]])</f>
        <v>2023</v>
      </c>
      <c r="K5664">
        <f>MONTH(shipments[[#This Row],[Shipdate]])</f>
        <v>9</v>
      </c>
      <c r="L5664" t="str">
        <f>TEXT(shipments[[#This Row],[Shipdate]],"mmmm")</f>
        <v>September</v>
      </c>
      <c r="M5664">
        <f>_xlfn.XLOOKUP(shipments[[#This Row],[PID]],products[PID],products[Cost_per_box],"NA",0)</f>
        <v>3.85</v>
      </c>
      <c r="N5664">
        <f>shipments[[#This Row],[Boxes]]*shipments[[#This Row],[Cost Per Box]]</f>
        <v>5443.9000000000005</v>
      </c>
      <c r="O5664">
        <f>shipments[[#This Row],[Sales Amount]]-shipments[[#This Row],[Total Cost]]</f>
        <v>5862.3499999999995</v>
      </c>
      <c r="P5664" s="9">
        <f>shipments[[#This Row],[Profit]]/shipments[[#This Row],[Sales Amount]]</f>
        <v>0.51850525152017679</v>
      </c>
    </row>
    <row r="5665" spans="1:16" x14ac:dyDescent="1">
      <c r="A5665" t="s">
        <v>5714</v>
      </c>
      <c r="B5665" t="s">
        <v>8056</v>
      </c>
      <c r="C5665" t="s">
        <v>8014</v>
      </c>
      <c r="D5665" t="s">
        <v>8037</v>
      </c>
      <c r="E5665" s="1">
        <v>45009</v>
      </c>
      <c r="F5665">
        <v>2481.75</v>
      </c>
      <c r="G5665">
        <v>497</v>
      </c>
      <c r="H5665" t="s">
        <v>6</v>
      </c>
      <c r="I5665" t="str">
        <f>_xlfn.XLOOKUP(shipments[[#This Row],[SPID]],people[SPID],people[Sales_person],"NA",0)</f>
        <v>Rafaelita Blaksland</v>
      </c>
      <c r="J5665">
        <f>YEAR(shipments[[#This Row],[Shipdate]])</f>
        <v>2023</v>
      </c>
      <c r="K5665">
        <f>MONTH(shipments[[#This Row],[Shipdate]])</f>
        <v>3</v>
      </c>
      <c r="L5665" t="str">
        <f>TEXT(shipments[[#This Row],[Shipdate]],"mmmm")</f>
        <v>March</v>
      </c>
      <c r="M5665">
        <f>_xlfn.XLOOKUP(shipments[[#This Row],[PID]],products[PID],products[Cost_per_box],"NA",0)</f>
        <v>5.72</v>
      </c>
      <c r="N5665">
        <f>shipments[[#This Row],[Boxes]]*shipments[[#This Row],[Cost Per Box]]</f>
        <v>2842.8399999999997</v>
      </c>
      <c r="O5665">
        <f>shipments[[#This Row],[Sales Amount]]-shipments[[#This Row],[Total Cost]]</f>
        <v>-361.08999999999969</v>
      </c>
      <c r="P5665" s="9">
        <f>shipments[[#This Row],[Profit]]/shipments[[#This Row],[Sales Amount]]</f>
        <v>-0.1454981363956884</v>
      </c>
    </row>
    <row r="5666" spans="1:16" x14ac:dyDescent="1">
      <c r="A5666" t="s">
        <v>5715</v>
      </c>
      <c r="B5666" t="s">
        <v>8056</v>
      </c>
      <c r="C5666" t="s">
        <v>8014</v>
      </c>
      <c r="D5666" t="s">
        <v>8036</v>
      </c>
      <c r="E5666" s="1">
        <v>45201</v>
      </c>
      <c r="F5666">
        <v>1804.5</v>
      </c>
      <c r="G5666">
        <v>226</v>
      </c>
      <c r="H5666" t="s">
        <v>6</v>
      </c>
      <c r="I5666" t="str">
        <f>_xlfn.XLOOKUP(shipments[[#This Row],[SPID]],people[SPID],people[Sales_person],"NA",0)</f>
        <v>Rafaelita Blaksland</v>
      </c>
      <c r="J5666">
        <f>YEAR(shipments[[#This Row],[Shipdate]])</f>
        <v>2023</v>
      </c>
      <c r="K5666">
        <f>MONTH(shipments[[#This Row],[Shipdate]])</f>
        <v>10</v>
      </c>
      <c r="L5666" t="str">
        <f>TEXT(shipments[[#This Row],[Shipdate]],"mmmm")</f>
        <v>October</v>
      </c>
      <c r="M5666">
        <f>_xlfn.XLOOKUP(shipments[[#This Row],[PID]],products[PID],products[Cost_per_box],"NA",0)</f>
        <v>5.72</v>
      </c>
      <c r="N5666">
        <f>shipments[[#This Row],[Boxes]]*shipments[[#This Row],[Cost Per Box]]</f>
        <v>1292.72</v>
      </c>
      <c r="O5666">
        <f>shipments[[#This Row],[Sales Amount]]-shipments[[#This Row],[Total Cost]]</f>
        <v>511.78</v>
      </c>
      <c r="P5666" s="9">
        <f>shipments[[#This Row],[Profit]]/shipments[[#This Row],[Sales Amount]]</f>
        <v>0.28361318924909945</v>
      </c>
    </row>
    <row r="5667" spans="1:16" x14ac:dyDescent="1">
      <c r="A5667" t="s">
        <v>5716</v>
      </c>
      <c r="B5667" t="s">
        <v>8056</v>
      </c>
      <c r="C5667" t="s">
        <v>8014</v>
      </c>
      <c r="D5667" t="s">
        <v>8036</v>
      </c>
      <c r="E5667" s="1">
        <v>45289</v>
      </c>
      <c r="F5667">
        <v>2981.25</v>
      </c>
      <c r="G5667">
        <v>373</v>
      </c>
      <c r="H5667" t="s">
        <v>6</v>
      </c>
      <c r="I5667" t="str">
        <f>_xlfn.XLOOKUP(shipments[[#This Row],[SPID]],people[SPID],people[Sales_person],"NA",0)</f>
        <v>Rafaelita Blaksland</v>
      </c>
      <c r="J5667">
        <f>YEAR(shipments[[#This Row],[Shipdate]])</f>
        <v>2023</v>
      </c>
      <c r="K5667">
        <f>MONTH(shipments[[#This Row],[Shipdate]])</f>
        <v>12</v>
      </c>
      <c r="L5667" t="str">
        <f>TEXT(shipments[[#This Row],[Shipdate]],"mmmm")</f>
        <v>December</v>
      </c>
      <c r="M5667">
        <f>_xlfn.XLOOKUP(shipments[[#This Row],[PID]],products[PID],products[Cost_per_box],"NA",0)</f>
        <v>5.72</v>
      </c>
      <c r="N5667">
        <f>shipments[[#This Row],[Boxes]]*shipments[[#This Row],[Cost Per Box]]</f>
        <v>2133.56</v>
      </c>
      <c r="O5667">
        <f>shipments[[#This Row],[Sales Amount]]-shipments[[#This Row],[Total Cost]]</f>
        <v>847.69</v>
      </c>
      <c r="P5667" s="9">
        <f>shipments[[#This Row],[Profit]]/shipments[[#This Row],[Sales Amount]]</f>
        <v>0.28434046121593293</v>
      </c>
    </row>
    <row r="5668" spans="1:16" x14ac:dyDescent="1">
      <c r="A5668" t="s">
        <v>5717</v>
      </c>
      <c r="B5668" t="s">
        <v>8056</v>
      </c>
      <c r="C5668" t="s">
        <v>8014</v>
      </c>
      <c r="D5668" t="s">
        <v>8036</v>
      </c>
      <c r="E5668" s="1">
        <v>45176</v>
      </c>
      <c r="F5668">
        <v>1156.5</v>
      </c>
      <c r="G5668">
        <v>145</v>
      </c>
      <c r="H5668" t="s">
        <v>6</v>
      </c>
      <c r="I5668" t="str">
        <f>_xlfn.XLOOKUP(shipments[[#This Row],[SPID]],people[SPID],people[Sales_person],"NA",0)</f>
        <v>Rafaelita Blaksland</v>
      </c>
      <c r="J5668">
        <f>YEAR(shipments[[#This Row],[Shipdate]])</f>
        <v>2023</v>
      </c>
      <c r="K5668">
        <f>MONTH(shipments[[#This Row],[Shipdate]])</f>
        <v>9</v>
      </c>
      <c r="L5668" t="str">
        <f>TEXT(shipments[[#This Row],[Shipdate]],"mmmm")</f>
        <v>September</v>
      </c>
      <c r="M5668">
        <f>_xlfn.XLOOKUP(shipments[[#This Row],[PID]],products[PID],products[Cost_per_box],"NA",0)</f>
        <v>5.72</v>
      </c>
      <c r="N5668">
        <f>shipments[[#This Row],[Boxes]]*shipments[[#This Row],[Cost Per Box]]</f>
        <v>829.4</v>
      </c>
      <c r="O5668">
        <f>shipments[[#This Row],[Sales Amount]]-shipments[[#This Row],[Total Cost]]</f>
        <v>327.10000000000002</v>
      </c>
      <c r="P5668" s="9">
        <f>shipments[[#This Row],[Profit]]/shipments[[#This Row],[Sales Amount]]</f>
        <v>0.28283614353653264</v>
      </c>
    </row>
    <row r="5669" spans="1:16" x14ac:dyDescent="1">
      <c r="A5669" t="s">
        <v>5718</v>
      </c>
      <c r="B5669" t="s">
        <v>8056</v>
      </c>
      <c r="C5669" t="s">
        <v>8014</v>
      </c>
      <c r="D5669" t="s">
        <v>8032</v>
      </c>
      <c r="E5669" s="1">
        <v>45173</v>
      </c>
      <c r="F5669">
        <v>9011.25</v>
      </c>
      <c r="G5669">
        <v>1803</v>
      </c>
      <c r="H5669" t="s">
        <v>6</v>
      </c>
      <c r="I5669" t="str">
        <f>_xlfn.XLOOKUP(shipments[[#This Row],[SPID]],people[SPID],people[Sales_person],"NA",0)</f>
        <v>Rafaelita Blaksland</v>
      </c>
      <c r="J5669">
        <f>YEAR(shipments[[#This Row],[Shipdate]])</f>
        <v>2023</v>
      </c>
      <c r="K5669">
        <f>MONTH(shipments[[#This Row],[Shipdate]])</f>
        <v>9</v>
      </c>
      <c r="L5669" t="str">
        <f>TEXT(shipments[[#This Row],[Shipdate]],"mmmm")</f>
        <v>September</v>
      </c>
      <c r="M5669">
        <f>_xlfn.XLOOKUP(shipments[[#This Row],[PID]],products[PID],products[Cost_per_box],"NA",0)</f>
        <v>5.72</v>
      </c>
      <c r="N5669">
        <f>shipments[[#This Row],[Boxes]]*shipments[[#This Row],[Cost Per Box]]</f>
        <v>10313.16</v>
      </c>
      <c r="O5669">
        <f>shipments[[#This Row],[Sales Amount]]-shipments[[#This Row],[Total Cost]]</f>
        <v>-1301.9099999999999</v>
      </c>
      <c r="P5669" s="9">
        <f>shipments[[#This Row],[Profit]]/shipments[[#This Row],[Sales Amount]]</f>
        <v>-0.14447607157719516</v>
      </c>
    </row>
    <row r="5670" spans="1:16" x14ac:dyDescent="1">
      <c r="A5670" t="s">
        <v>5719</v>
      </c>
      <c r="B5670" t="s">
        <v>8056</v>
      </c>
      <c r="C5670" t="s">
        <v>8015</v>
      </c>
      <c r="D5670" t="s">
        <v>8036</v>
      </c>
      <c r="E5670" s="1">
        <v>45103</v>
      </c>
      <c r="F5670">
        <v>2189.25</v>
      </c>
      <c r="G5670">
        <v>79</v>
      </c>
      <c r="H5670" t="s">
        <v>6</v>
      </c>
      <c r="I5670" t="str">
        <f>_xlfn.XLOOKUP(shipments[[#This Row],[SPID]],people[SPID],people[Sales_person],"NA",0)</f>
        <v>Rafaelita Blaksland</v>
      </c>
      <c r="J5670">
        <f>YEAR(shipments[[#This Row],[Shipdate]])</f>
        <v>2023</v>
      </c>
      <c r="K5670">
        <f>MONTH(shipments[[#This Row],[Shipdate]])</f>
        <v>6</v>
      </c>
      <c r="L5670" t="str">
        <f>TEXT(shipments[[#This Row],[Shipdate]],"mmmm")</f>
        <v>June</v>
      </c>
      <c r="M5670">
        <f>_xlfn.XLOOKUP(shipments[[#This Row],[PID]],products[PID],products[Cost_per_box],"NA",0)</f>
        <v>6.31</v>
      </c>
      <c r="N5670">
        <f>shipments[[#This Row],[Boxes]]*shipments[[#This Row],[Cost Per Box]]</f>
        <v>498.48999999999995</v>
      </c>
      <c r="O5670">
        <f>shipments[[#This Row],[Sales Amount]]-shipments[[#This Row],[Total Cost]]</f>
        <v>1690.76</v>
      </c>
      <c r="P5670" s="9">
        <f>shipments[[#This Row],[Profit]]/shipments[[#This Row],[Sales Amount]]</f>
        <v>0.77230101632979331</v>
      </c>
    </row>
    <row r="5671" spans="1:16" x14ac:dyDescent="1">
      <c r="A5671" t="s">
        <v>5720</v>
      </c>
      <c r="B5671" t="s">
        <v>8056</v>
      </c>
      <c r="C5671" t="s">
        <v>8016</v>
      </c>
      <c r="D5671" t="s">
        <v>8034</v>
      </c>
      <c r="E5671" s="1">
        <v>45280</v>
      </c>
      <c r="F5671">
        <v>6144.75</v>
      </c>
      <c r="G5671">
        <v>246</v>
      </c>
      <c r="H5671" t="s">
        <v>6</v>
      </c>
      <c r="I5671" t="str">
        <f>_xlfn.XLOOKUP(shipments[[#This Row],[SPID]],people[SPID],people[Sales_person],"NA",0)</f>
        <v>Rafaelita Blaksland</v>
      </c>
      <c r="J5671">
        <f>YEAR(shipments[[#This Row],[Shipdate]])</f>
        <v>2023</v>
      </c>
      <c r="K5671">
        <f>MONTH(shipments[[#This Row],[Shipdate]])</f>
        <v>12</v>
      </c>
      <c r="L5671" t="str">
        <f>TEXT(shipments[[#This Row],[Shipdate]],"mmmm")</f>
        <v>December</v>
      </c>
      <c r="M5671">
        <f>_xlfn.XLOOKUP(shipments[[#This Row],[PID]],products[PID],products[Cost_per_box],"NA",0)</f>
        <v>9.94</v>
      </c>
      <c r="N5671">
        <f>shipments[[#This Row],[Boxes]]*shipments[[#This Row],[Cost Per Box]]</f>
        <v>2445.2399999999998</v>
      </c>
      <c r="O5671">
        <f>shipments[[#This Row],[Sales Amount]]-shipments[[#This Row],[Total Cost]]</f>
        <v>3699.51</v>
      </c>
      <c r="P5671" s="9">
        <f>shipments[[#This Row],[Profit]]/shipments[[#This Row],[Sales Amount]]</f>
        <v>0.60206029537409989</v>
      </c>
    </row>
    <row r="5672" spans="1:16" x14ac:dyDescent="1">
      <c r="A5672" t="s">
        <v>5721</v>
      </c>
      <c r="B5672" t="s">
        <v>8056</v>
      </c>
      <c r="C5672" t="s">
        <v>8016</v>
      </c>
      <c r="D5672" t="s">
        <v>8037</v>
      </c>
      <c r="E5672" s="1">
        <v>45264</v>
      </c>
      <c r="F5672">
        <v>5575.5</v>
      </c>
      <c r="G5672">
        <v>200</v>
      </c>
      <c r="H5672" t="s">
        <v>6</v>
      </c>
      <c r="I5672" t="str">
        <f>_xlfn.XLOOKUP(shipments[[#This Row],[SPID]],people[SPID],people[Sales_person],"NA",0)</f>
        <v>Rafaelita Blaksland</v>
      </c>
      <c r="J5672">
        <f>YEAR(shipments[[#This Row],[Shipdate]])</f>
        <v>2023</v>
      </c>
      <c r="K5672">
        <f>MONTH(shipments[[#This Row],[Shipdate]])</f>
        <v>12</v>
      </c>
      <c r="L5672" t="str">
        <f>TEXT(shipments[[#This Row],[Shipdate]],"mmmm")</f>
        <v>December</v>
      </c>
      <c r="M5672">
        <f>_xlfn.XLOOKUP(shipments[[#This Row],[PID]],products[PID],products[Cost_per_box],"NA",0)</f>
        <v>9.94</v>
      </c>
      <c r="N5672">
        <f>shipments[[#This Row],[Boxes]]*shipments[[#This Row],[Cost Per Box]]</f>
        <v>1988</v>
      </c>
      <c r="O5672">
        <f>shipments[[#This Row],[Sales Amount]]-shipments[[#This Row],[Total Cost]]</f>
        <v>3587.5</v>
      </c>
      <c r="P5672" s="9">
        <f>shipments[[#This Row],[Profit]]/shipments[[#This Row],[Sales Amount]]</f>
        <v>0.64344005021971129</v>
      </c>
    </row>
    <row r="5673" spans="1:16" x14ac:dyDescent="1">
      <c r="A5673" t="s">
        <v>5722</v>
      </c>
      <c r="B5673" t="s">
        <v>8056</v>
      </c>
      <c r="C5673" t="s">
        <v>8016</v>
      </c>
      <c r="D5673" t="s">
        <v>8037</v>
      </c>
      <c r="E5673" s="1">
        <v>45191</v>
      </c>
      <c r="F5673">
        <v>6030</v>
      </c>
      <c r="G5673">
        <v>252</v>
      </c>
      <c r="H5673" t="s">
        <v>6</v>
      </c>
      <c r="I5673" t="str">
        <f>_xlfn.XLOOKUP(shipments[[#This Row],[SPID]],people[SPID],people[Sales_person],"NA",0)</f>
        <v>Rafaelita Blaksland</v>
      </c>
      <c r="J5673">
        <f>YEAR(shipments[[#This Row],[Shipdate]])</f>
        <v>2023</v>
      </c>
      <c r="K5673">
        <f>MONTH(shipments[[#This Row],[Shipdate]])</f>
        <v>9</v>
      </c>
      <c r="L5673" t="str">
        <f>TEXT(shipments[[#This Row],[Shipdate]],"mmmm")</f>
        <v>September</v>
      </c>
      <c r="M5673">
        <f>_xlfn.XLOOKUP(shipments[[#This Row],[PID]],products[PID],products[Cost_per_box],"NA",0)</f>
        <v>9.94</v>
      </c>
      <c r="N5673">
        <f>shipments[[#This Row],[Boxes]]*shipments[[#This Row],[Cost Per Box]]</f>
        <v>2504.8799999999997</v>
      </c>
      <c r="O5673">
        <f>shipments[[#This Row],[Sales Amount]]-shipments[[#This Row],[Total Cost]]</f>
        <v>3525.1200000000003</v>
      </c>
      <c r="P5673" s="9">
        <f>shipments[[#This Row],[Profit]]/shipments[[#This Row],[Sales Amount]]</f>
        <v>0.58459701492537319</v>
      </c>
    </row>
    <row r="5674" spans="1:16" x14ac:dyDescent="1">
      <c r="A5674" t="s">
        <v>5723</v>
      </c>
      <c r="B5674" t="s">
        <v>8056</v>
      </c>
      <c r="C5674" t="s">
        <v>8016</v>
      </c>
      <c r="D5674" t="s">
        <v>8037</v>
      </c>
      <c r="E5674" s="1">
        <v>45460</v>
      </c>
      <c r="F5674">
        <v>6086.25</v>
      </c>
      <c r="G5674">
        <v>235</v>
      </c>
      <c r="H5674" t="s">
        <v>6</v>
      </c>
      <c r="I5674" t="str">
        <f>_xlfn.XLOOKUP(shipments[[#This Row],[SPID]],people[SPID],people[Sales_person],"NA",0)</f>
        <v>Rafaelita Blaksland</v>
      </c>
      <c r="J5674">
        <f>YEAR(shipments[[#This Row],[Shipdate]])</f>
        <v>2024</v>
      </c>
      <c r="K5674">
        <f>MONTH(shipments[[#This Row],[Shipdate]])</f>
        <v>6</v>
      </c>
      <c r="L5674" t="str">
        <f>TEXT(shipments[[#This Row],[Shipdate]],"mmmm")</f>
        <v>June</v>
      </c>
      <c r="M5674">
        <f>_xlfn.XLOOKUP(shipments[[#This Row],[PID]],products[PID],products[Cost_per_box],"NA",0)</f>
        <v>9.94</v>
      </c>
      <c r="N5674">
        <f>shipments[[#This Row],[Boxes]]*shipments[[#This Row],[Cost Per Box]]</f>
        <v>2335.9</v>
      </c>
      <c r="O5674">
        <f>shipments[[#This Row],[Sales Amount]]-shipments[[#This Row],[Total Cost]]</f>
        <v>3750.35</v>
      </c>
      <c r="P5674" s="9">
        <f>shipments[[#This Row],[Profit]]/shipments[[#This Row],[Sales Amount]]</f>
        <v>0.61620045183815975</v>
      </c>
    </row>
    <row r="5675" spans="1:16" x14ac:dyDescent="1">
      <c r="A5675" t="s">
        <v>5724</v>
      </c>
      <c r="B5675" t="s">
        <v>8056</v>
      </c>
      <c r="C5675" t="s">
        <v>8016</v>
      </c>
      <c r="D5675" t="s">
        <v>8034</v>
      </c>
      <c r="E5675" s="1">
        <v>45134</v>
      </c>
      <c r="F5675">
        <v>5145.75</v>
      </c>
      <c r="G5675">
        <v>184</v>
      </c>
      <c r="H5675" t="s">
        <v>6</v>
      </c>
      <c r="I5675" t="str">
        <f>_xlfn.XLOOKUP(shipments[[#This Row],[SPID]],people[SPID],people[Sales_person],"NA",0)</f>
        <v>Rafaelita Blaksland</v>
      </c>
      <c r="J5675">
        <f>YEAR(shipments[[#This Row],[Shipdate]])</f>
        <v>2023</v>
      </c>
      <c r="K5675">
        <f>MONTH(shipments[[#This Row],[Shipdate]])</f>
        <v>7</v>
      </c>
      <c r="L5675" t="str">
        <f>TEXT(shipments[[#This Row],[Shipdate]],"mmmm")</f>
        <v>July</v>
      </c>
      <c r="M5675">
        <f>_xlfn.XLOOKUP(shipments[[#This Row],[PID]],products[PID],products[Cost_per_box],"NA",0)</f>
        <v>9.94</v>
      </c>
      <c r="N5675">
        <f>shipments[[#This Row],[Boxes]]*shipments[[#This Row],[Cost Per Box]]</f>
        <v>1828.9599999999998</v>
      </c>
      <c r="O5675">
        <f>shipments[[#This Row],[Sales Amount]]-shipments[[#This Row],[Total Cost]]</f>
        <v>3316.79</v>
      </c>
      <c r="P5675" s="9">
        <f>shipments[[#This Row],[Profit]]/shipments[[#This Row],[Sales Amount]]</f>
        <v>0.64456881892824169</v>
      </c>
    </row>
    <row r="5676" spans="1:16" x14ac:dyDescent="1">
      <c r="A5676" t="s">
        <v>5725</v>
      </c>
      <c r="B5676" t="s">
        <v>8056</v>
      </c>
      <c r="C5676" t="s">
        <v>8016</v>
      </c>
      <c r="D5676" t="s">
        <v>8037</v>
      </c>
      <c r="E5676" s="1">
        <v>45488</v>
      </c>
      <c r="F5676">
        <v>4596.75</v>
      </c>
      <c r="G5676">
        <v>171</v>
      </c>
      <c r="H5676" t="s">
        <v>17</v>
      </c>
      <c r="I5676" t="str">
        <f>_xlfn.XLOOKUP(shipments[[#This Row],[SPID]],people[SPID],people[Sales_person],"NA",0)</f>
        <v>Rafaelita Blaksland</v>
      </c>
      <c r="J5676">
        <f>YEAR(shipments[[#This Row],[Shipdate]])</f>
        <v>2024</v>
      </c>
      <c r="K5676">
        <f>MONTH(shipments[[#This Row],[Shipdate]])</f>
        <v>7</v>
      </c>
      <c r="L5676" t="str">
        <f>TEXT(shipments[[#This Row],[Shipdate]],"mmmm")</f>
        <v>July</v>
      </c>
      <c r="M5676">
        <f>_xlfn.XLOOKUP(shipments[[#This Row],[PID]],products[PID],products[Cost_per_box],"NA",0)</f>
        <v>9.94</v>
      </c>
      <c r="N5676">
        <f>shipments[[#This Row],[Boxes]]*shipments[[#This Row],[Cost Per Box]]</f>
        <v>1699.74</v>
      </c>
      <c r="O5676">
        <f>shipments[[#This Row],[Sales Amount]]-shipments[[#This Row],[Total Cost]]</f>
        <v>2897.01</v>
      </c>
      <c r="P5676" s="9">
        <f>shipments[[#This Row],[Profit]]/shipments[[#This Row],[Sales Amount]]</f>
        <v>0.63023005384238873</v>
      </c>
    </row>
    <row r="5677" spans="1:16" x14ac:dyDescent="1">
      <c r="A5677" t="s">
        <v>5726</v>
      </c>
      <c r="B5677" t="s">
        <v>8056</v>
      </c>
      <c r="C5677" t="s">
        <v>8017</v>
      </c>
      <c r="D5677" t="s">
        <v>8035</v>
      </c>
      <c r="E5677" s="1">
        <v>44943</v>
      </c>
      <c r="F5677">
        <v>6243.75</v>
      </c>
      <c r="G5677">
        <v>284</v>
      </c>
      <c r="H5677" t="s">
        <v>6</v>
      </c>
      <c r="I5677" t="str">
        <f>_xlfn.XLOOKUP(shipments[[#This Row],[SPID]],people[SPID],people[Sales_person],"NA",0)</f>
        <v>Rafaelita Blaksland</v>
      </c>
      <c r="J5677">
        <f>YEAR(shipments[[#This Row],[Shipdate]])</f>
        <v>2023</v>
      </c>
      <c r="K5677">
        <f>MONTH(shipments[[#This Row],[Shipdate]])</f>
        <v>1</v>
      </c>
      <c r="L5677" t="str">
        <f>TEXT(shipments[[#This Row],[Shipdate]],"mmmm")</f>
        <v>January</v>
      </c>
      <c r="M5677">
        <f>_xlfn.XLOOKUP(shipments[[#This Row],[PID]],products[PID],products[Cost_per_box],"NA",0)</f>
        <v>7.73</v>
      </c>
      <c r="N5677">
        <f>shipments[[#This Row],[Boxes]]*shipments[[#This Row],[Cost Per Box]]</f>
        <v>2195.3200000000002</v>
      </c>
      <c r="O5677">
        <f>shipments[[#This Row],[Sales Amount]]-shipments[[#This Row],[Total Cost]]</f>
        <v>4048.43</v>
      </c>
      <c r="P5677" s="9">
        <f>shipments[[#This Row],[Profit]]/shipments[[#This Row],[Sales Amount]]</f>
        <v>0.64839719719719713</v>
      </c>
    </row>
    <row r="5678" spans="1:16" x14ac:dyDescent="1">
      <c r="A5678" t="s">
        <v>5727</v>
      </c>
      <c r="B5678" t="s">
        <v>8056</v>
      </c>
      <c r="C5678" t="s">
        <v>8017</v>
      </c>
      <c r="D5678" t="s">
        <v>8033</v>
      </c>
      <c r="E5678" s="1">
        <v>45565</v>
      </c>
      <c r="F5678">
        <v>14789.25</v>
      </c>
      <c r="G5678">
        <v>779</v>
      </c>
      <c r="H5678" t="s">
        <v>25</v>
      </c>
      <c r="I5678" t="str">
        <f>_xlfn.XLOOKUP(shipments[[#This Row],[SPID]],people[SPID],people[Sales_person],"NA",0)</f>
        <v>Rafaelita Blaksland</v>
      </c>
      <c r="J5678">
        <f>YEAR(shipments[[#This Row],[Shipdate]])</f>
        <v>2024</v>
      </c>
      <c r="K5678">
        <f>MONTH(shipments[[#This Row],[Shipdate]])</f>
        <v>9</v>
      </c>
      <c r="L5678" t="str">
        <f>TEXT(shipments[[#This Row],[Shipdate]],"mmmm")</f>
        <v>September</v>
      </c>
      <c r="M5678">
        <f>_xlfn.XLOOKUP(shipments[[#This Row],[PID]],products[PID],products[Cost_per_box],"NA",0)</f>
        <v>7.73</v>
      </c>
      <c r="N5678">
        <f>shipments[[#This Row],[Boxes]]*shipments[[#This Row],[Cost Per Box]]</f>
        <v>6021.67</v>
      </c>
      <c r="O5678">
        <f>shipments[[#This Row],[Sales Amount]]-shipments[[#This Row],[Total Cost]]</f>
        <v>8767.58</v>
      </c>
      <c r="P5678" s="9">
        <f>shipments[[#This Row],[Profit]]/shipments[[#This Row],[Sales Amount]]</f>
        <v>0.59283466031069865</v>
      </c>
    </row>
    <row r="5679" spans="1:16" x14ac:dyDescent="1">
      <c r="A5679" t="s">
        <v>5728</v>
      </c>
      <c r="B5679" t="s">
        <v>8056</v>
      </c>
      <c r="C5679" t="s">
        <v>8018</v>
      </c>
      <c r="D5679" t="s">
        <v>8033</v>
      </c>
      <c r="E5679" s="1">
        <v>45540</v>
      </c>
      <c r="F5679">
        <v>11479.5</v>
      </c>
      <c r="G5679">
        <v>605</v>
      </c>
      <c r="H5679" t="s">
        <v>25</v>
      </c>
      <c r="I5679" t="str">
        <f>_xlfn.XLOOKUP(shipments[[#This Row],[SPID]],people[SPID],people[Sales_person],"NA",0)</f>
        <v>Rafaelita Blaksland</v>
      </c>
      <c r="J5679">
        <f>YEAR(shipments[[#This Row],[Shipdate]])</f>
        <v>2024</v>
      </c>
      <c r="K5679">
        <f>MONTH(shipments[[#This Row],[Shipdate]])</f>
        <v>9</v>
      </c>
      <c r="L5679" t="str">
        <f>TEXT(shipments[[#This Row],[Shipdate]],"mmmm")</f>
        <v>September</v>
      </c>
      <c r="M5679">
        <f>_xlfn.XLOOKUP(shipments[[#This Row],[PID]],products[PID],products[Cost_per_box],"NA",0)</f>
        <v>3.68</v>
      </c>
      <c r="N5679">
        <f>shipments[[#This Row],[Boxes]]*shipments[[#This Row],[Cost Per Box]]</f>
        <v>2226.4</v>
      </c>
      <c r="O5679">
        <f>shipments[[#This Row],[Sales Amount]]-shipments[[#This Row],[Total Cost]]</f>
        <v>9253.1</v>
      </c>
      <c r="P5679" s="9">
        <f>shipments[[#This Row],[Profit]]/shipments[[#This Row],[Sales Amount]]</f>
        <v>0.80605427065638746</v>
      </c>
    </row>
    <row r="5680" spans="1:16" x14ac:dyDescent="1">
      <c r="A5680" t="s">
        <v>5729</v>
      </c>
      <c r="B5680" t="s">
        <v>8056</v>
      </c>
      <c r="C5680" t="s">
        <v>8018</v>
      </c>
      <c r="D5680" t="s">
        <v>8034</v>
      </c>
      <c r="E5680" s="1">
        <v>45526</v>
      </c>
      <c r="F5680">
        <v>4475.25</v>
      </c>
      <c r="G5680">
        <v>204</v>
      </c>
      <c r="H5680" t="s">
        <v>17</v>
      </c>
      <c r="I5680" t="str">
        <f>_xlfn.XLOOKUP(shipments[[#This Row],[SPID]],people[SPID],people[Sales_person],"NA",0)</f>
        <v>Rafaelita Blaksland</v>
      </c>
      <c r="J5680">
        <f>YEAR(shipments[[#This Row],[Shipdate]])</f>
        <v>2024</v>
      </c>
      <c r="K5680">
        <f>MONTH(shipments[[#This Row],[Shipdate]])</f>
        <v>8</v>
      </c>
      <c r="L5680" t="str">
        <f>TEXT(shipments[[#This Row],[Shipdate]],"mmmm")</f>
        <v>August</v>
      </c>
      <c r="M5680">
        <f>_xlfn.XLOOKUP(shipments[[#This Row],[PID]],products[PID],products[Cost_per_box],"NA",0)</f>
        <v>3.68</v>
      </c>
      <c r="N5680">
        <f>shipments[[#This Row],[Boxes]]*shipments[[#This Row],[Cost Per Box]]</f>
        <v>750.72</v>
      </c>
      <c r="O5680">
        <f>shipments[[#This Row],[Sales Amount]]-shipments[[#This Row],[Total Cost]]</f>
        <v>3724.5299999999997</v>
      </c>
      <c r="P5680" s="9">
        <f>shipments[[#This Row],[Profit]]/shipments[[#This Row],[Sales Amount]]</f>
        <v>0.83225071225071223</v>
      </c>
    </row>
    <row r="5681" spans="1:16" x14ac:dyDescent="1">
      <c r="A5681" t="s">
        <v>5730</v>
      </c>
      <c r="B5681" t="s">
        <v>8056</v>
      </c>
      <c r="C5681" t="s">
        <v>8019</v>
      </c>
      <c r="D5681" t="s">
        <v>8037</v>
      </c>
      <c r="E5681" s="1">
        <v>45415</v>
      </c>
      <c r="F5681">
        <v>1336.5</v>
      </c>
      <c r="G5681">
        <v>103</v>
      </c>
      <c r="H5681" t="s">
        <v>6</v>
      </c>
      <c r="I5681" t="str">
        <f>_xlfn.XLOOKUP(shipments[[#This Row],[SPID]],people[SPID],people[Sales_person],"NA",0)</f>
        <v>Rafaelita Blaksland</v>
      </c>
      <c r="J5681">
        <f>YEAR(shipments[[#This Row],[Shipdate]])</f>
        <v>2024</v>
      </c>
      <c r="K5681">
        <f>MONTH(shipments[[#This Row],[Shipdate]])</f>
        <v>5</v>
      </c>
      <c r="L5681" t="str">
        <f>TEXT(shipments[[#This Row],[Shipdate]],"mmmm")</f>
        <v>May</v>
      </c>
      <c r="M5681">
        <f>_xlfn.XLOOKUP(shipments[[#This Row],[PID]],products[PID],products[Cost_per_box],"NA",0)</f>
        <v>8.2200000000000006</v>
      </c>
      <c r="N5681">
        <f>shipments[[#This Row],[Boxes]]*shipments[[#This Row],[Cost Per Box]]</f>
        <v>846.66000000000008</v>
      </c>
      <c r="O5681">
        <f>shipments[[#This Row],[Sales Amount]]-shipments[[#This Row],[Total Cost]]</f>
        <v>489.83999999999992</v>
      </c>
      <c r="P5681" s="9">
        <f>shipments[[#This Row],[Profit]]/shipments[[#This Row],[Sales Amount]]</f>
        <v>0.3665095398428731</v>
      </c>
    </row>
    <row r="5682" spans="1:16" x14ac:dyDescent="1">
      <c r="A5682" t="s">
        <v>5731</v>
      </c>
      <c r="B5682" t="s">
        <v>8056</v>
      </c>
      <c r="C5682" t="s">
        <v>8019</v>
      </c>
      <c r="D5682" t="s">
        <v>8035</v>
      </c>
      <c r="E5682" s="1">
        <v>45455</v>
      </c>
      <c r="F5682">
        <v>2180.25</v>
      </c>
      <c r="G5682">
        <v>137</v>
      </c>
      <c r="H5682" t="s">
        <v>6</v>
      </c>
      <c r="I5682" t="str">
        <f>_xlfn.XLOOKUP(shipments[[#This Row],[SPID]],people[SPID],people[Sales_person],"NA",0)</f>
        <v>Rafaelita Blaksland</v>
      </c>
      <c r="J5682">
        <f>YEAR(shipments[[#This Row],[Shipdate]])</f>
        <v>2024</v>
      </c>
      <c r="K5682">
        <f>MONTH(shipments[[#This Row],[Shipdate]])</f>
        <v>6</v>
      </c>
      <c r="L5682" t="str">
        <f>TEXT(shipments[[#This Row],[Shipdate]],"mmmm")</f>
        <v>June</v>
      </c>
      <c r="M5682">
        <f>_xlfn.XLOOKUP(shipments[[#This Row],[PID]],products[PID],products[Cost_per_box],"NA",0)</f>
        <v>8.2200000000000006</v>
      </c>
      <c r="N5682">
        <f>shipments[[#This Row],[Boxes]]*shipments[[#This Row],[Cost Per Box]]</f>
        <v>1126.1400000000001</v>
      </c>
      <c r="O5682">
        <f>shipments[[#This Row],[Sales Amount]]-shipments[[#This Row],[Total Cost]]</f>
        <v>1054.1099999999999</v>
      </c>
      <c r="P5682" s="9">
        <f>shipments[[#This Row],[Profit]]/shipments[[#This Row],[Sales Amount]]</f>
        <v>0.48348125214998278</v>
      </c>
    </row>
    <row r="5683" spans="1:16" x14ac:dyDescent="1">
      <c r="A5683" t="s">
        <v>5732</v>
      </c>
      <c r="B5683" t="s">
        <v>8056</v>
      </c>
      <c r="C5683" t="s">
        <v>8019</v>
      </c>
      <c r="D5683" t="s">
        <v>8033</v>
      </c>
      <c r="E5683" s="1">
        <v>45330</v>
      </c>
      <c r="F5683">
        <v>3278.25</v>
      </c>
      <c r="G5683">
        <v>205</v>
      </c>
      <c r="H5683" t="s">
        <v>6</v>
      </c>
      <c r="I5683" t="str">
        <f>_xlfn.XLOOKUP(shipments[[#This Row],[SPID]],people[SPID],people[Sales_person],"NA",0)</f>
        <v>Rafaelita Blaksland</v>
      </c>
      <c r="J5683">
        <f>YEAR(shipments[[#This Row],[Shipdate]])</f>
        <v>2024</v>
      </c>
      <c r="K5683">
        <f>MONTH(shipments[[#This Row],[Shipdate]])</f>
        <v>2</v>
      </c>
      <c r="L5683" t="str">
        <f>TEXT(shipments[[#This Row],[Shipdate]],"mmmm")</f>
        <v>February</v>
      </c>
      <c r="M5683">
        <f>_xlfn.XLOOKUP(shipments[[#This Row],[PID]],products[PID],products[Cost_per_box],"NA",0)</f>
        <v>8.2200000000000006</v>
      </c>
      <c r="N5683">
        <f>shipments[[#This Row],[Boxes]]*shipments[[#This Row],[Cost Per Box]]</f>
        <v>1685.1000000000001</v>
      </c>
      <c r="O5683">
        <f>shipments[[#This Row],[Sales Amount]]-shipments[[#This Row],[Total Cost]]</f>
        <v>1593.1499999999999</v>
      </c>
      <c r="P5683" s="9">
        <f>shipments[[#This Row],[Profit]]/shipments[[#This Row],[Sales Amount]]</f>
        <v>0.48597574925646303</v>
      </c>
    </row>
    <row r="5684" spans="1:16" x14ac:dyDescent="1">
      <c r="A5684" t="s">
        <v>5733</v>
      </c>
      <c r="B5684" t="s">
        <v>8056</v>
      </c>
      <c r="C5684" t="s">
        <v>8019</v>
      </c>
      <c r="D5684" t="s">
        <v>8037</v>
      </c>
      <c r="E5684" s="1">
        <v>45279</v>
      </c>
      <c r="F5684">
        <v>8320.5</v>
      </c>
      <c r="G5684">
        <v>595</v>
      </c>
      <c r="H5684" t="s">
        <v>6</v>
      </c>
      <c r="I5684" t="str">
        <f>_xlfn.XLOOKUP(shipments[[#This Row],[SPID]],people[SPID],people[Sales_person],"NA",0)</f>
        <v>Rafaelita Blaksland</v>
      </c>
      <c r="J5684">
        <f>YEAR(shipments[[#This Row],[Shipdate]])</f>
        <v>2023</v>
      </c>
      <c r="K5684">
        <f>MONTH(shipments[[#This Row],[Shipdate]])</f>
        <v>12</v>
      </c>
      <c r="L5684" t="str">
        <f>TEXT(shipments[[#This Row],[Shipdate]],"mmmm")</f>
        <v>December</v>
      </c>
      <c r="M5684">
        <f>_xlfn.XLOOKUP(shipments[[#This Row],[PID]],products[PID],products[Cost_per_box],"NA",0)</f>
        <v>8.2200000000000006</v>
      </c>
      <c r="N5684">
        <f>shipments[[#This Row],[Boxes]]*shipments[[#This Row],[Cost Per Box]]</f>
        <v>4890.9000000000005</v>
      </c>
      <c r="O5684">
        <f>shipments[[#This Row],[Sales Amount]]-shipments[[#This Row],[Total Cost]]</f>
        <v>3429.5999999999995</v>
      </c>
      <c r="P5684" s="9">
        <f>shipments[[#This Row],[Profit]]/shipments[[#This Row],[Sales Amount]]</f>
        <v>0.41218676762213802</v>
      </c>
    </row>
    <row r="5685" spans="1:16" x14ac:dyDescent="1">
      <c r="A5685" t="s">
        <v>5734</v>
      </c>
      <c r="B5685" t="s">
        <v>8056</v>
      </c>
      <c r="C5685" t="s">
        <v>8020</v>
      </c>
      <c r="D5685" t="s">
        <v>8037</v>
      </c>
      <c r="E5685" s="1">
        <v>44936</v>
      </c>
      <c r="F5685">
        <v>535.5</v>
      </c>
      <c r="G5685">
        <v>27</v>
      </c>
      <c r="H5685" t="s">
        <v>6</v>
      </c>
      <c r="I5685" t="str">
        <f>_xlfn.XLOOKUP(shipments[[#This Row],[SPID]],people[SPID],people[Sales_person],"NA",0)</f>
        <v>Rafaelita Blaksland</v>
      </c>
      <c r="J5685">
        <f>YEAR(shipments[[#This Row],[Shipdate]])</f>
        <v>2023</v>
      </c>
      <c r="K5685">
        <f>MONTH(shipments[[#This Row],[Shipdate]])</f>
        <v>1</v>
      </c>
      <c r="L5685" t="str">
        <f>TEXT(shipments[[#This Row],[Shipdate]],"mmmm")</f>
        <v>January</v>
      </c>
      <c r="M5685">
        <f>_xlfn.XLOOKUP(shipments[[#This Row],[PID]],products[PID],products[Cost_per_box],"NA",0)</f>
        <v>10.23</v>
      </c>
      <c r="N5685">
        <f>shipments[[#This Row],[Boxes]]*shipments[[#This Row],[Cost Per Box]]</f>
        <v>276.21000000000004</v>
      </c>
      <c r="O5685">
        <f>shipments[[#This Row],[Sales Amount]]-shipments[[#This Row],[Total Cost]]</f>
        <v>259.28999999999996</v>
      </c>
      <c r="P5685" s="9">
        <f>shipments[[#This Row],[Profit]]/shipments[[#This Row],[Sales Amount]]</f>
        <v>0.48420168067226882</v>
      </c>
    </row>
    <row r="5686" spans="1:16" x14ac:dyDescent="1">
      <c r="A5686" t="s">
        <v>5735</v>
      </c>
      <c r="B5686" t="s">
        <v>8056</v>
      </c>
      <c r="C5686" t="s">
        <v>8020</v>
      </c>
      <c r="D5686" t="s">
        <v>8033</v>
      </c>
      <c r="E5686" s="1">
        <v>45288</v>
      </c>
      <c r="F5686">
        <v>3793.5</v>
      </c>
      <c r="G5686">
        <v>181</v>
      </c>
      <c r="H5686" t="s">
        <v>6</v>
      </c>
      <c r="I5686" t="str">
        <f>_xlfn.XLOOKUP(shipments[[#This Row],[SPID]],people[SPID],people[Sales_person],"NA",0)</f>
        <v>Rafaelita Blaksland</v>
      </c>
      <c r="J5686">
        <f>YEAR(shipments[[#This Row],[Shipdate]])</f>
        <v>2023</v>
      </c>
      <c r="K5686">
        <f>MONTH(shipments[[#This Row],[Shipdate]])</f>
        <v>12</v>
      </c>
      <c r="L5686" t="str">
        <f>TEXT(shipments[[#This Row],[Shipdate]],"mmmm")</f>
        <v>December</v>
      </c>
      <c r="M5686">
        <f>_xlfn.XLOOKUP(shipments[[#This Row],[PID]],products[PID],products[Cost_per_box],"NA",0)</f>
        <v>10.23</v>
      </c>
      <c r="N5686">
        <f>shipments[[#This Row],[Boxes]]*shipments[[#This Row],[Cost Per Box]]</f>
        <v>1851.63</v>
      </c>
      <c r="O5686">
        <f>shipments[[#This Row],[Sales Amount]]-shipments[[#This Row],[Total Cost]]</f>
        <v>1941.87</v>
      </c>
      <c r="P5686" s="9">
        <f>shipments[[#This Row],[Profit]]/shipments[[#This Row],[Sales Amount]]</f>
        <v>0.51189402926057725</v>
      </c>
    </row>
    <row r="5687" spans="1:16" x14ac:dyDescent="1">
      <c r="A5687" t="s">
        <v>5736</v>
      </c>
      <c r="B5687" t="s">
        <v>8056</v>
      </c>
      <c r="C5687" t="s">
        <v>8020</v>
      </c>
      <c r="D5687" t="s">
        <v>8035</v>
      </c>
      <c r="E5687" s="1">
        <v>45215</v>
      </c>
      <c r="F5687">
        <v>10757.25</v>
      </c>
      <c r="G5687">
        <v>633</v>
      </c>
      <c r="H5687" t="s">
        <v>6</v>
      </c>
      <c r="I5687" t="str">
        <f>_xlfn.XLOOKUP(shipments[[#This Row],[SPID]],people[SPID],people[Sales_person],"NA",0)</f>
        <v>Rafaelita Blaksland</v>
      </c>
      <c r="J5687">
        <f>YEAR(shipments[[#This Row],[Shipdate]])</f>
        <v>2023</v>
      </c>
      <c r="K5687">
        <f>MONTH(shipments[[#This Row],[Shipdate]])</f>
        <v>10</v>
      </c>
      <c r="L5687" t="str">
        <f>TEXT(shipments[[#This Row],[Shipdate]],"mmmm")</f>
        <v>October</v>
      </c>
      <c r="M5687">
        <f>_xlfn.XLOOKUP(shipments[[#This Row],[PID]],products[PID],products[Cost_per_box],"NA",0)</f>
        <v>10.23</v>
      </c>
      <c r="N5687">
        <f>shipments[[#This Row],[Boxes]]*shipments[[#This Row],[Cost Per Box]]</f>
        <v>6475.59</v>
      </c>
      <c r="O5687">
        <f>shipments[[#This Row],[Sales Amount]]-shipments[[#This Row],[Total Cost]]</f>
        <v>4281.66</v>
      </c>
      <c r="P5687" s="9">
        <f>shipments[[#This Row],[Profit]]/shipments[[#This Row],[Sales Amount]]</f>
        <v>0.39802551767412675</v>
      </c>
    </row>
    <row r="5688" spans="1:16" x14ac:dyDescent="1">
      <c r="A5688" t="s">
        <v>5737</v>
      </c>
      <c r="B5688" t="s">
        <v>8056</v>
      </c>
      <c r="C5688" t="s">
        <v>8021</v>
      </c>
      <c r="D5688" t="s">
        <v>8034</v>
      </c>
      <c r="E5688" s="1">
        <v>45476</v>
      </c>
      <c r="F5688">
        <v>9186.75</v>
      </c>
      <c r="G5688">
        <v>541</v>
      </c>
      <c r="H5688" t="s">
        <v>17</v>
      </c>
      <c r="I5688" t="str">
        <f>_xlfn.XLOOKUP(shipments[[#This Row],[SPID]],people[SPID],people[Sales_person],"NA",0)</f>
        <v>Rafaelita Blaksland</v>
      </c>
      <c r="J5688">
        <f>YEAR(shipments[[#This Row],[Shipdate]])</f>
        <v>2024</v>
      </c>
      <c r="K5688">
        <f>MONTH(shipments[[#This Row],[Shipdate]])</f>
        <v>7</v>
      </c>
      <c r="L5688" t="str">
        <f>TEXT(shipments[[#This Row],[Shipdate]],"mmmm")</f>
        <v>July</v>
      </c>
      <c r="M5688">
        <f>_xlfn.XLOOKUP(shipments[[#This Row],[PID]],products[PID],products[Cost_per_box],"NA",0)</f>
        <v>4.74</v>
      </c>
      <c r="N5688">
        <f>shipments[[#This Row],[Boxes]]*shipments[[#This Row],[Cost Per Box]]</f>
        <v>2564.34</v>
      </c>
      <c r="O5688">
        <f>shipments[[#This Row],[Sales Amount]]-shipments[[#This Row],[Total Cost]]</f>
        <v>6622.41</v>
      </c>
      <c r="P5688" s="9">
        <f>shipments[[#This Row],[Profit]]/shipments[[#This Row],[Sales Amount]]</f>
        <v>0.72086537676545026</v>
      </c>
    </row>
    <row r="5689" spans="1:16" x14ac:dyDescent="1">
      <c r="A5689" t="s">
        <v>5738</v>
      </c>
      <c r="B5689" t="s">
        <v>8056</v>
      </c>
      <c r="C5689" t="s">
        <v>8021</v>
      </c>
      <c r="D5689" t="s">
        <v>8035</v>
      </c>
      <c r="E5689" s="1">
        <v>45013</v>
      </c>
      <c r="F5689">
        <v>4236.75</v>
      </c>
      <c r="G5689">
        <v>265</v>
      </c>
      <c r="H5689" t="s">
        <v>6</v>
      </c>
      <c r="I5689" t="str">
        <f>_xlfn.XLOOKUP(shipments[[#This Row],[SPID]],people[SPID],people[Sales_person],"NA",0)</f>
        <v>Rafaelita Blaksland</v>
      </c>
      <c r="J5689">
        <f>YEAR(shipments[[#This Row],[Shipdate]])</f>
        <v>2023</v>
      </c>
      <c r="K5689">
        <f>MONTH(shipments[[#This Row],[Shipdate]])</f>
        <v>3</v>
      </c>
      <c r="L5689" t="str">
        <f>TEXT(shipments[[#This Row],[Shipdate]],"mmmm")</f>
        <v>March</v>
      </c>
      <c r="M5689">
        <f>_xlfn.XLOOKUP(shipments[[#This Row],[PID]],products[PID],products[Cost_per_box],"NA",0)</f>
        <v>4.74</v>
      </c>
      <c r="N5689">
        <f>shipments[[#This Row],[Boxes]]*shipments[[#This Row],[Cost Per Box]]</f>
        <v>1256.1000000000001</v>
      </c>
      <c r="O5689">
        <f>shipments[[#This Row],[Sales Amount]]-shipments[[#This Row],[Total Cost]]</f>
        <v>2980.6499999999996</v>
      </c>
      <c r="P5689" s="9">
        <f>shipments[[#This Row],[Profit]]/shipments[[#This Row],[Sales Amount]]</f>
        <v>0.70352274738891829</v>
      </c>
    </row>
    <row r="5690" spans="1:16" x14ac:dyDescent="1">
      <c r="A5690" t="s">
        <v>5739</v>
      </c>
      <c r="B5690" t="s">
        <v>8056</v>
      </c>
      <c r="C5690" t="s">
        <v>8021</v>
      </c>
      <c r="D5690" t="s">
        <v>8035</v>
      </c>
      <c r="E5690" s="1">
        <v>44936</v>
      </c>
      <c r="F5690">
        <v>5600.25</v>
      </c>
      <c r="G5690">
        <v>330</v>
      </c>
      <c r="H5690" t="s">
        <v>6</v>
      </c>
      <c r="I5690" t="str">
        <f>_xlfn.XLOOKUP(shipments[[#This Row],[SPID]],people[SPID],people[Sales_person],"NA",0)</f>
        <v>Rafaelita Blaksland</v>
      </c>
      <c r="J5690">
        <f>YEAR(shipments[[#This Row],[Shipdate]])</f>
        <v>2023</v>
      </c>
      <c r="K5690">
        <f>MONTH(shipments[[#This Row],[Shipdate]])</f>
        <v>1</v>
      </c>
      <c r="L5690" t="str">
        <f>TEXT(shipments[[#This Row],[Shipdate]],"mmmm")</f>
        <v>January</v>
      </c>
      <c r="M5690">
        <f>_xlfn.XLOOKUP(shipments[[#This Row],[PID]],products[PID],products[Cost_per_box],"NA",0)</f>
        <v>4.74</v>
      </c>
      <c r="N5690">
        <f>shipments[[#This Row],[Boxes]]*shipments[[#This Row],[Cost Per Box]]</f>
        <v>1564.2</v>
      </c>
      <c r="O5690">
        <f>shipments[[#This Row],[Sales Amount]]-shipments[[#This Row],[Total Cost]]</f>
        <v>4036.05</v>
      </c>
      <c r="P5690" s="9">
        <f>shipments[[#This Row],[Profit]]/shipments[[#This Row],[Sales Amount]]</f>
        <v>0.72069104057854561</v>
      </c>
    </row>
    <row r="5691" spans="1:16" x14ac:dyDescent="1">
      <c r="A5691" t="s">
        <v>5740</v>
      </c>
      <c r="B5691" t="s">
        <v>8056</v>
      </c>
      <c r="C5691" t="s">
        <v>8021</v>
      </c>
      <c r="D5691" t="s">
        <v>8037</v>
      </c>
      <c r="E5691" s="1">
        <v>45119</v>
      </c>
      <c r="F5691">
        <v>1395</v>
      </c>
      <c r="G5691">
        <v>100</v>
      </c>
      <c r="H5691" t="s">
        <v>39</v>
      </c>
      <c r="I5691" t="str">
        <f>_xlfn.XLOOKUP(shipments[[#This Row],[SPID]],people[SPID],people[Sales_person],"NA",0)</f>
        <v>Rafaelita Blaksland</v>
      </c>
      <c r="J5691">
        <f>YEAR(shipments[[#This Row],[Shipdate]])</f>
        <v>2023</v>
      </c>
      <c r="K5691">
        <f>MONTH(shipments[[#This Row],[Shipdate]])</f>
        <v>7</v>
      </c>
      <c r="L5691" t="str">
        <f>TEXT(shipments[[#This Row],[Shipdate]],"mmmm")</f>
        <v>July</v>
      </c>
      <c r="M5691">
        <f>_xlfn.XLOOKUP(shipments[[#This Row],[PID]],products[PID],products[Cost_per_box],"NA",0)</f>
        <v>4.74</v>
      </c>
      <c r="N5691">
        <f>shipments[[#This Row],[Boxes]]*shipments[[#This Row],[Cost Per Box]]</f>
        <v>474</v>
      </c>
      <c r="O5691">
        <f>shipments[[#This Row],[Sales Amount]]-shipments[[#This Row],[Total Cost]]</f>
        <v>921</v>
      </c>
      <c r="P5691" s="9">
        <f>shipments[[#This Row],[Profit]]/shipments[[#This Row],[Sales Amount]]</f>
        <v>0.66021505376344081</v>
      </c>
    </row>
    <row r="5692" spans="1:16" x14ac:dyDescent="1">
      <c r="A5692" t="s">
        <v>5741</v>
      </c>
      <c r="B5692" t="s">
        <v>8056</v>
      </c>
      <c r="C5692" t="s">
        <v>8021</v>
      </c>
      <c r="D5692" t="s">
        <v>8033</v>
      </c>
      <c r="E5692" s="1">
        <v>44956</v>
      </c>
      <c r="F5692">
        <v>5584.5</v>
      </c>
      <c r="G5692">
        <v>399</v>
      </c>
      <c r="H5692" t="s">
        <v>6</v>
      </c>
      <c r="I5692" t="str">
        <f>_xlfn.XLOOKUP(shipments[[#This Row],[SPID]],people[SPID],people[Sales_person],"NA",0)</f>
        <v>Rafaelita Blaksland</v>
      </c>
      <c r="J5692">
        <f>YEAR(shipments[[#This Row],[Shipdate]])</f>
        <v>2023</v>
      </c>
      <c r="K5692">
        <f>MONTH(shipments[[#This Row],[Shipdate]])</f>
        <v>1</v>
      </c>
      <c r="L5692" t="str">
        <f>TEXT(shipments[[#This Row],[Shipdate]],"mmmm")</f>
        <v>January</v>
      </c>
      <c r="M5692">
        <f>_xlfn.XLOOKUP(shipments[[#This Row],[PID]],products[PID],products[Cost_per_box],"NA",0)</f>
        <v>4.74</v>
      </c>
      <c r="N5692">
        <f>shipments[[#This Row],[Boxes]]*shipments[[#This Row],[Cost Per Box]]</f>
        <v>1891.26</v>
      </c>
      <c r="O5692">
        <f>shipments[[#This Row],[Sales Amount]]-shipments[[#This Row],[Total Cost]]</f>
        <v>3693.24</v>
      </c>
      <c r="P5692" s="9">
        <f>shipments[[#This Row],[Profit]]/shipments[[#This Row],[Sales Amount]]</f>
        <v>0.66133763094278808</v>
      </c>
    </row>
    <row r="5693" spans="1:16" x14ac:dyDescent="1">
      <c r="A5693" t="s">
        <v>5742</v>
      </c>
      <c r="B5693" t="s">
        <v>8056</v>
      </c>
      <c r="C5693" t="s">
        <v>8022</v>
      </c>
      <c r="D5693" t="s">
        <v>8036</v>
      </c>
      <c r="E5693" s="1">
        <v>45260</v>
      </c>
      <c r="F5693">
        <v>1516.5</v>
      </c>
      <c r="G5693">
        <v>253</v>
      </c>
      <c r="H5693" t="s">
        <v>6</v>
      </c>
      <c r="I5693" t="str">
        <f>_xlfn.XLOOKUP(shipments[[#This Row],[SPID]],people[SPID],people[Sales_person],"NA",0)</f>
        <v>Rafaelita Blaksland</v>
      </c>
      <c r="J5693">
        <f>YEAR(shipments[[#This Row],[Shipdate]])</f>
        <v>2023</v>
      </c>
      <c r="K5693">
        <f>MONTH(shipments[[#This Row],[Shipdate]])</f>
        <v>11</v>
      </c>
      <c r="L5693" t="str">
        <f>TEXT(shipments[[#This Row],[Shipdate]],"mmmm")</f>
        <v>November</v>
      </c>
      <c r="M5693">
        <f>_xlfn.XLOOKUP(shipments[[#This Row],[PID]],products[PID],products[Cost_per_box],"NA",0)</f>
        <v>10.51</v>
      </c>
      <c r="N5693">
        <f>shipments[[#This Row],[Boxes]]*shipments[[#This Row],[Cost Per Box]]</f>
        <v>2659.0299999999997</v>
      </c>
      <c r="O5693">
        <f>shipments[[#This Row],[Sales Amount]]-shipments[[#This Row],[Total Cost]]</f>
        <v>-1142.5299999999997</v>
      </c>
      <c r="P5693" s="9">
        <f>shipments[[#This Row],[Profit]]/shipments[[#This Row],[Sales Amount]]</f>
        <v>-0.75339927464556533</v>
      </c>
    </row>
    <row r="5694" spans="1:16" x14ac:dyDescent="1">
      <c r="A5694" t="s">
        <v>5743</v>
      </c>
      <c r="B5694" t="s">
        <v>8056</v>
      </c>
      <c r="C5694" t="s">
        <v>8022</v>
      </c>
      <c r="D5694" t="s">
        <v>8036</v>
      </c>
      <c r="E5694" s="1">
        <v>45090</v>
      </c>
      <c r="F5694">
        <v>12352.5</v>
      </c>
      <c r="G5694">
        <v>1765</v>
      </c>
      <c r="H5694" t="s">
        <v>6</v>
      </c>
      <c r="I5694" t="str">
        <f>_xlfn.XLOOKUP(shipments[[#This Row],[SPID]],people[SPID],people[Sales_person],"NA",0)</f>
        <v>Rafaelita Blaksland</v>
      </c>
      <c r="J5694">
        <f>YEAR(shipments[[#This Row],[Shipdate]])</f>
        <v>2023</v>
      </c>
      <c r="K5694">
        <f>MONTH(shipments[[#This Row],[Shipdate]])</f>
        <v>6</v>
      </c>
      <c r="L5694" t="str">
        <f>TEXT(shipments[[#This Row],[Shipdate]],"mmmm")</f>
        <v>June</v>
      </c>
      <c r="M5694">
        <f>_xlfn.XLOOKUP(shipments[[#This Row],[PID]],products[PID],products[Cost_per_box],"NA",0)</f>
        <v>10.51</v>
      </c>
      <c r="N5694">
        <f>shipments[[#This Row],[Boxes]]*shipments[[#This Row],[Cost Per Box]]</f>
        <v>18550.149999999998</v>
      </c>
      <c r="O5694">
        <f>shipments[[#This Row],[Sales Amount]]-shipments[[#This Row],[Total Cost]]</f>
        <v>-6197.6499999999978</v>
      </c>
      <c r="P5694" s="9">
        <f>shipments[[#This Row],[Profit]]/shipments[[#This Row],[Sales Amount]]</f>
        <v>-0.5017324428253388</v>
      </c>
    </row>
    <row r="5695" spans="1:16" x14ac:dyDescent="1">
      <c r="A5695" t="s">
        <v>5744</v>
      </c>
      <c r="B5695" t="s">
        <v>8056</v>
      </c>
      <c r="C5695" t="s">
        <v>8022</v>
      </c>
      <c r="D5695" t="s">
        <v>8033</v>
      </c>
      <c r="E5695" s="1">
        <v>45070</v>
      </c>
      <c r="F5695">
        <v>3354.75</v>
      </c>
      <c r="G5695">
        <v>420</v>
      </c>
      <c r="H5695" t="s">
        <v>6</v>
      </c>
      <c r="I5695" t="str">
        <f>_xlfn.XLOOKUP(shipments[[#This Row],[SPID]],people[SPID],people[Sales_person],"NA",0)</f>
        <v>Rafaelita Blaksland</v>
      </c>
      <c r="J5695">
        <f>YEAR(shipments[[#This Row],[Shipdate]])</f>
        <v>2023</v>
      </c>
      <c r="K5695">
        <f>MONTH(shipments[[#This Row],[Shipdate]])</f>
        <v>5</v>
      </c>
      <c r="L5695" t="str">
        <f>TEXT(shipments[[#This Row],[Shipdate]],"mmmm")</f>
        <v>May</v>
      </c>
      <c r="M5695">
        <f>_xlfn.XLOOKUP(shipments[[#This Row],[PID]],products[PID],products[Cost_per_box],"NA",0)</f>
        <v>10.51</v>
      </c>
      <c r="N5695">
        <f>shipments[[#This Row],[Boxes]]*shipments[[#This Row],[Cost Per Box]]</f>
        <v>4414.2</v>
      </c>
      <c r="O5695">
        <f>shipments[[#This Row],[Sales Amount]]-shipments[[#This Row],[Total Cost]]</f>
        <v>-1059.4499999999998</v>
      </c>
      <c r="P5695" s="9">
        <f>shipments[[#This Row],[Profit]]/shipments[[#This Row],[Sales Amount]]</f>
        <v>-0.31580594679186225</v>
      </c>
    </row>
    <row r="5696" spans="1:16" x14ac:dyDescent="1">
      <c r="A5696" t="s">
        <v>5745</v>
      </c>
      <c r="B5696" t="s">
        <v>8056</v>
      </c>
      <c r="C5696" t="s">
        <v>8022</v>
      </c>
      <c r="D5696" t="s">
        <v>8037</v>
      </c>
      <c r="E5696" s="1">
        <v>45513</v>
      </c>
      <c r="F5696">
        <v>7373.25</v>
      </c>
      <c r="G5696">
        <v>922</v>
      </c>
      <c r="H5696" t="s">
        <v>17</v>
      </c>
      <c r="I5696" t="str">
        <f>_xlfn.XLOOKUP(shipments[[#This Row],[SPID]],people[SPID],people[Sales_person],"NA",0)</f>
        <v>Rafaelita Blaksland</v>
      </c>
      <c r="J5696">
        <f>YEAR(shipments[[#This Row],[Shipdate]])</f>
        <v>2024</v>
      </c>
      <c r="K5696">
        <f>MONTH(shipments[[#This Row],[Shipdate]])</f>
        <v>8</v>
      </c>
      <c r="L5696" t="str">
        <f>TEXT(shipments[[#This Row],[Shipdate]],"mmmm")</f>
        <v>August</v>
      </c>
      <c r="M5696">
        <f>_xlfn.XLOOKUP(shipments[[#This Row],[PID]],products[PID],products[Cost_per_box],"NA",0)</f>
        <v>10.51</v>
      </c>
      <c r="N5696">
        <f>shipments[[#This Row],[Boxes]]*shipments[[#This Row],[Cost Per Box]]</f>
        <v>9690.2199999999993</v>
      </c>
      <c r="O5696">
        <f>shipments[[#This Row],[Sales Amount]]-shipments[[#This Row],[Total Cost]]</f>
        <v>-2316.9699999999993</v>
      </c>
      <c r="P5696" s="9">
        <f>shipments[[#This Row],[Profit]]/shipments[[#This Row],[Sales Amount]]</f>
        <v>-0.3142399891499677</v>
      </c>
    </row>
    <row r="5697" spans="1:16" x14ac:dyDescent="1">
      <c r="A5697" t="s">
        <v>5746</v>
      </c>
      <c r="B5697" t="s">
        <v>8056</v>
      </c>
      <c r="C5697" t="s">
        <v>8022</v>
      </c>
      <c r="D5697" t="s">
        <v>8035</v>
      </c>
      <c r="E5697" s="1">
        <v>45191</v>
      </c>
      <c r="F5697">
        <v>5987.25</v>
      </c>
      <c r="G5697">
        <v>749</v>
      </c>
      <c r="H5697" t="s">
        <v>6</v>
      </c>
      <c r="I5697" t="str">
        <f>_xlfn.XLOOKUP(shipments[[#This Row],[SPID]],people[SPID],people[Sales_person],"NA",0)</f>
        <v>Rafaelita Blaksland</v>
      </c>
      <c r="J5697">
        <f>YEAR(shipments[[#This Row],[Shipdate]])</f>
        <v>2023</v>
      </c>
      <c r="K5697">
        <f>MONTH(shipments[[#This Row],[Shipdate]])</f>
        <v>9</v>
      </c>
      <c r="L5697" t="str">
        <f>TEXT(shipments[[#This Row],[Shipdate]],"mmmm")</f>
        <v>September</v>
      </c>
      <c r="M5697">
        <f>_xlfn.XLOOKUP(shipments[[#This Row],[PID]],products[PID],products[Cost_per_box],"NA",0)</f>
        <v>10.51</v>
      </c>
      <c r="N5697">
        <f>shipments[[#This Row],[Boxes]]*shipments[[#This Row],[Cost Per Box]]</f>
        <v>7871.99</v>
      </c>
      <c r="O5697">
        <f>shipments[[#This Row],[Sales Amount]]-shipments[[#This Row],[Total Cost]]</f>
        <v>-1884.7399999999998</v>
      </c>
      <c r="P5697" s="9">
        <f>shipments[[#This Row],[Profit]]/shipments[[#This Row],[Sales Amount]]</f>
        <v>-0.31479226690049683</v>
      </c>
    </row>
    <row r="5698" spans="1:16" x14ac:dyDescent="1">
      <c r="A5698" t="s">
        <v>5747</v>
      </c>
      <c r="B5698" t="s">
        <v>8056</v>
      </c>
      <c r="C5698" t="s">
        <v>8022</v>
      </c>
      <c r="D5698" t="s">
        <v>8032</v>
      </c>
      <c r="E5698" s="1">
        <v>45355</v>
      </c>
      <c r="F5698">
        <v>6113.25</v>
      </c>
      <c r="G5698">
        <v>680</v>
      </c>
      <c r="H5698" t="s">
        <v>39</v>
      </c>
      <c r="I5698" t="str">
        <f>_xlfn.XLOOKUP(shipments[[#This Row],[SPID]],people[SPID],people[Sales_person],"NA",0)</f>
        <v>Rafaelita Blaksland</v>
      </c>
      <c r="J5698">
        <f>YEAR(shipments[[#This Row],[Shipdate]])</f>
        <v>2024</v>
      </c>
      <c r="K5698">
        <f>MONTH(shipments[[#This Row],[Shipdate]])</f>
        <v>3</v>
      </c>
      <c r="L5698" t="str">
        <f>TEXT(shipments[[#This Row],[Shipdate]],"mmmm")</f>
        <v>March</v>
      </c>
      <c r="M5698">
        <f>_xlfn.XLOOKUP(shipments[[#This Row],[PID]],products[PID],products[Cost_per_box],"NA",0)</f>
        <v>10.51</v>
      </c>
      <c r="N5698">
        <f>shipments[[#This Row],[Boxes]]*shipments[[#This Row],[Cost Per Box]]</f>
        <v>7146.8</v>
      </c>
      <c r="O5698">
        <f>shipments[[#This Row],[Sales Amount]]-shipments[[#This Row],[Total Cost]]</f>
        <v>-1033.5500000000002</v>
      </c>
      <c r="P5698" s="9">
        <f>shipments[[#This Row],[Profit]]/shipments[[#This Row],[Sales Amount]]</f>
        <v>-0.16906719011982174</v>
      </c>
    </row>
    <row r="5699" spans="1:16" x14ac:dyDescent="1">
      <c r="A5699" t="s">
        <v>5748</v>
      </c>
      <c r="B5699" t="s">
        <v>8056</v>
      </c>
      <c r="C5699" t="s">
        <v>8022</v>
      </c>
      <c r="D5699" t="s">
        <v>8037</v>
      </c>
      <c r="E5699" s="1">
        <v>45173</v>
      </c>
      <c r="F5699">
        <v>8698.5</v>
      </c>
      <c r="G5699">
        <v>1450</v>
      </c>
      <c r="H5699" t="s">
        <v>6</v>
      </c>
      <c r="I5699" t="str">
        <f>_xlfn.XLOOKUP(shipments[[#This Row],[SPID]],people[SPID],people[Sales_person],"NA",0)</f>
        <v>Rafaelita Blaksland</v>
      </c>
      <c r="J5699">
        <f>YEAR(shipments[[#This Row],[Shipdate]])</f>
        <v>2023</v>
      </c>
      <c r="K5699">
        <f>MONTH(shipments[[#This Row],[Shipdate]])</f>
        <v>9</v>
      </c>
      <c r="L5699" t="str">
        <f>TEXT(shipments[[#This Row],[Shipdate]],"mmmm")</f>
        <v>September</v>
      </c>
      <c r="M5699">
        <f>_xlfn.XLOOKUP(shipments[[#This Row],[PID]],products[PID],products[Cost_per_box],"NA",0)</f>
        <v>10.51</v>
      </c>
      <c r="N5699">
        <f>shipments[[#This Row],[Boxes]]*shipments[[#This Row],[Cost Per Box]]</f>
        <v>15239.5</v>
      </c>
      <c r="O5699">
        <f>shipments[[#This Row],[Sales Amount]]-shipments[[#This Row],[Total Cost]]</f>
        <v>-6541</v>
      </c>
      <c r="P5699" s="9">
        <f>shipments[[#This Row],[Profit]]/shipments[[#This Row],[Sales Amount]]</f>
        <v>-0.75196873024084609</v>
      </c>
    </row>
    <row r="5700" spans="1:16" x14ac:dyDescent="1">
      <c r="A5700" t="s">
        <v>5749</v>
      </c>
      <c r="B5700" t="s">
        <v>8056</v>
      </c>
      <c r="C5700" t="s">
        <v>8023</v>
      </c>
      <c r="D5700" t="s">
        <v>8032</v>
      </c>
      <c r="E5700" s="1">
        <v>45111</v>
      </c>
      <c r="F5700">
        <v>3721.5</v>
      </c>
      <c r="G5700">
        <v>266</v>
      </c>
      <c r="H5700" t="s">
        <v>6</v>
      </c>
      <c r="I5700" t="str">
        <f>_xlfn.XLOOKUP(shipments[[#This Row],[SPID]],people[SPID],people[Sales_person],"NA",0)</f>
        <v>Rafaelita Blaksland</v>
      </c>
      <c r="J5700">
        <f>YEAR(shipments[[#This Row],[Shipdate]])</f>
        <v>2023</v>
      </c>
      <c r="K5700">
        <f>MONTH(shipments[[#This Row],[Shipdate]])</f>
        <v>7</v>
      </c>
      <c r="L5700" t="str">
        <f>TEXT(shipments[[#This Row],[Shipdate]],"mmmm")</f>
        <v>July</v>
      </c>
      <c r="M5700">
        <f>_xlfn.XLOOKUP(shipments[[#This Row],[PID]],products[PID],products[Cost_per_box],"NA",0)</f>
        <v>6.43</v>
      </c>
      <c r="N5700">
        <f>shipments[[#This Row],[Boxes]]*shipments[[#This Row],[Cost Per Box]]</f>
        <v>1710.3799999999999</v>
      </c>
      <c r="O5700">
        <f>shipments[[#This Row],[Sales Amount]]-shipments[[#This Row],[Total Cost]]</f>
        <v>2011.1200000000001</v>
      </c>
      <c r="P5700" s="9">
        <f>shipments[[#This Row],[Profit]]/shipments[[#This Row],[Sales Amount]]</f>
        <v>0.54040575036947469</v>
      </c>
    </row>
    <row r="5701" spans="1:16" x14ac:dyDescent="1">
      <c r="A5701" t="s">
        <v>5750</v>
      </c>
      <c r="B5701" t="s">
        <v>8056</v>
      </c>
      <c r="C5701" t="s">
        <v>8025</v>
      </c>
      <c r="D5701" t="s">
        <v>8037</v>
      </c>
      <c r="E5701" s="1">
        <v>45117</v>
      </c>
      <c r="F5701">
        <v>5548.5</v>
      </c>
      <c r="G5701">
        <v>309</v>
      </c>
      <c r="H5701" t="s">
        <v>6</v>
      </c>
      <c r="I5701" t="str">
        <f>_xlfn.XLOOKUP(shipments[[#This Row],[SPID]],people[SPID],people[Sales_person],"NA",0)</f>
        <v>Rafaelita Blaksland</v>
      </c>
      <c r="J5701">
        <f>YEAR(shipments[[#This Row],[Shipdate]])</f>
        <v>2023</v>
      </c>
      <c r="K5701">
        <f>MONTH(shipments[[#This Row],[Shipdate]])</f>
        <v>7</v>
      </c>
      <c r="L5701" t="str">
        <f>TEXT(shipments[[#This Row],[Shipdate]],"mmmm")</f>
        <v>July</v>
      </c>
      <c r="M5701">
        <f>_xlfn.XLOOKUP(shipments[[#This Row],[PID]],products[PID],products[Cost_per_box],"NA",0)</f>
        <v>9.57</v>
      </c>
      <c r="N5701">
        <f>shipments[[#This Row],[Boxes]]*shipments[[#This Row],[Cost Per Box]]</f>
        <v>2957.13</v>
      </c>
      <c r="O5701">
        <f>shipments[[#This Row],[Sales Amount]]-shipments[[#This Row],[Total Cost]]</f>
        <v>2591.37</v>
      </c>
      <c r="P5701" s="9">
        <f>shipments[[#This Row],[Profit]]/shipments[[#This Row],[Sales Amount]]</f>
        <v>0.46703974047039737</v>
      </c>
    </row>
    <row r="5702" spans="1:16" x14ac:dyDescent="1">
      <c r="A5702" t="s">
        <v>5751</v>
      </c>
      <c r="B5702" t="s">
        <v>8056</v>
      </c>
      <c r="C5702" t="s">
        <v>8025</v>
      </c>
      <c r="D5702" t="s">
        <v>8035</v>
      </c>
      <c r="E5702" s="1">
        <v>44932</v>
      </c>
      <c r="F5702">
        <v>3435.75</v>
      </c>
      <c r="G5702">
        <v>246</v>
      </c>
      <c r="H5702" t="s">
        <v>6</v>
      </c>
      <c r="I5702" t="str">
        <f>_xlfn.XLOOKUP(shipments[[#This Row],[SPID]],people[SPID],people[Sales_person],"NA",0)</f>
        <v>Rafaelita Blaksland</v>
      </c>
      <c r="J5702">
        <f>YEAR(shipments[[#This Row],[Shipdate]])</f>
        <v>2023</v>
      </c>
      <c r="K5702">
        <f>MONTH(shipments[[#This Row],[Shipdate]])</f>
        <v>1</v>
      </c>
      <c r="L5702" t="str">
        <f>TEXT(shipments[[#This Row],[Shipdate]],"mmmm")</f>
        <v>January</v>
      </c>
      <c r="M5702">
        <f>_xlfn.XLOOKUP(shipments[[#This Row],[PID]],products[PID],products[Cost_per_box],"NA",0)</f>
        <v>9.57</v>
      </c>
      <c r="N5702">
        <f>shipments[[#This Row],[Boxes]]*shipments[[#This Row],[Cost Per Box]]</f>
        <v>2354.2200000000003</v>
      </c>
      <c r="O5702">
        <f>shipments[[#This Row],[Sales Amount]]-shipments[[#This Row],[Total Cost]]</f>
        <v>1081.5299999999997</v>
      </c>
      <c r="P5702" s="9">
        <f>shipments[[#This Row],[Profit]]/shipments[[#This Row],[Sales Amount]]</f>
        <v>0.31478716437459064</v>
      </c>
    </row>
    <row r="5703" spans="1:16" x14ac:dyDescent="1">
      <c r="A5703" t="s">
        <v>5752</v>
      </c>
      <c r="B5703" t="s">
        <v>8056</v>
      </c>
      <c r="C5703" t="s">
        <v>8026</v>
      </c>
      <c r="D5703" t="s">
        <v>8033</v>
      </c>
      <c r="E5703" s="1">
        <v>45363</v>
      </c>
      <c r="F5703">
        <v>16575.75</v>
      </c>
      <c r="G5703">
        <v>1658</v>
      </c>
      <c r="H5703" t="s">
        <v>6</v>
      </c>
      <c r="I5703" t="str">
        <f>_xlfn.XLOOKUP(shipments[[#This Row],[SPID]],people[SPID],people[Sales_person],"NA",0)</f>
        <v>Rafaelita Blaksland</v>
      </c>
      <c r="J5703">
        <f>YEAR(shipments[[#This Row],[Shipdate]])</f>
        <v>2024</v>
      </c>
      <c r="K5703">
        <f>MONTH(shipments[[#This Row],[Shipdate]])</f>
        <v>3</v>
      </c>
      <c r="L5703" t="str">
        <f>TEXT(shipments[[#This Row],[Shipdate]],"mmmm")</f>
        <v>March</v>
      </c>
      <c r="M5703">
        <f>_xlfn.XLOOKUP(shipments[[#This Row],[PID]],products[PID],products[Cost_per_box],"NA",0)</f>
        <v>8.43</v>
      </c>
      <c r="N5703">
        <f>shipments[[#This Row],[Boxes]]*shipments[[#This Row],[Cost Per Box]]</f>
        <v>13976.939999999999</v>
      </c>
      <c r="O5703">
        <f>shipments[[#This Row],[Sales Amount]]-shipments[[#This Row],[Total Cost]]</f>
        <v>2598.8100000000013</v>
      </c>
      <c r="P5703" s="9">
        <f>shipments[[#This Row],[Profit]]/shipments[[#This Row],[Sales Amount]]</f>
        <v>0.1567838559341207</v>
      </c>
    </row>
    <row r="5704" spans="1:16" x14ac:dyDescent="1">
      <c r="A5704" t="s">
        <v>5753</v>
      </c>
      <c r="B5704" t="s">
        <v>8056</v>
      </c>
      <c r="C5704" t="s">
        <v>8026</v>
      </c>
      <c r="D5704" t="s">
        <v>8032</v>
      </c>
      <c r="E5704" s="1">
        <v>45286</v>
      </c>
      <c r="F5704">
        <v>6525</v>
      </c>
      <c r="G5704">
        <v>725</v>
      </c>
      <c r="H5704" t="s">
        <v>6</v>
      </c>
      <c r="I5704" t="str">
        <f>_xlfn.XLOOKUP(shipments[[#This Row],[SPID]],people[SPID],people[Sales_person],"NA",0)</f>
        <v>Rafaelita Blaksland</v>
      </c>
      <c r="J5704">
        <f>YEAR(shipments[[#This Row],[Shipdate]])</f>
        <v>2023</v>
      </c>
      <c r="K5704">
        <f>MONTH(shipments[[#This Row],[Shipdate]])</f>
        <v>12</v>
      </c>
      <c r="L5704" t="str">
        <f>TEXT(shipments[[#This Row],[Shipdate]],"mmmm")</f>
        <v>December</v>
      </c>
      <c r="M5704">
        <f>_xlfn.XLOOKUP(shipments[[#This Row],[PID]],products[PID],products[Cost_per_box],"NA",0)</f>
        <v>8.43</v>
      </c>
      <c r="N5704">
        <f>shipments[[#This Row],[Boxes]]*shipments[[#This Row],[Cost Per Box]]</f>
        <v>6111.75</v>
      </c>
      <c r="O5704">
        <f>shipments[[#This Row],[Sales Amount]]-shipments[[#This Row],[Total Cost]]</f>
        <v>413.25</v>
      </c>
      <c r="P5704" s="9">
        <f>shipments[[#This Row],[Profit]]/shipments[[#This Row],[Sales Amount]]</f>
        <v>6.3333333333333339E-2</v>
      </c>
    </row>
    <row r="5705" spans="1:16" x14ac:dyDescent="1">
      <c r="A5705" t="s">
        <v>5754</v>
      </c>
      <c r="B5705" t="s">
        <v>8056</v>
      </c>
      <c r="C5705" t="s">
        <v>8027</v>
      </c>
      <c r="D5705" t="s">
        <v>8032</v>
      </c>
      <c r="E5705" s="1">
        <v>45327</v>
      </c>
      <c r="F5705">
        <v>2009.25</v>
      </c>
      <c r="G5705">
        <v>288</v>
      </c>
      <c r="H5705" t="s">
        <v>6</v>
      </c>
      <c r="I5705" t="str">
        <f>_xlfn.XLOOKUP(shipments[[#This Row],[SPID]],people[SPID],people[Sales_person],"NA",0)</f>
        <v>Rafaelita Blaksland</v>
      </c>
      <c r="J5705">
        <f>YEAR(shipments[[#This Row],[Shipdate]])</f>
        <v>2024</v>
      </c>
      <c r="K5705">
        <f>MONTH(shipments[[#This Row],[Shipdate]])</f>
        <v>2</v>
      </c>
      <c r="L5705" t="str">
        <f>TEXT(shipments[[#This Row],[Shipdate]],"mmmm")</f>
        <v>February</v>
      </c>
      <c r="M5705">
        <f>_xlfn.XLOOKUP(shipments[[#This Row],[PID]],products[PID],products[Cost_per_box],"NA",0)</f>
        <v>6.8</v>
      </c>
      <c r="N5705">
        <f>shipments[[#This Row],[Boxes]]*shipments[[#This Row],[Cost Per Box]]</f>
        <v>1958.3999999999999</v>
      </c>
      <c r="O5705">
        <f>shipments[[#This Row],[Sales Amount]]-shipments[[#This Row],[Total Cost]]</f>
        <v>50.850000000000136</v>
      </c>
      <c r="P5705" s="9">
        <f>shipments[[#This Row],[Profit]]/shipments[[#This Row],[Sales Amount]]</f>
        <v>2.5307950727883607E-2</v>
      </c>
    </row>
    <row r="5706" spans="1:16" x14ac:dyDescent="1">
      <c r="A5706" t="s">
        <v>5755</v>
      </c>
      <c r="B5706" t="s">
        <v>8056</v>
      </c>
      <c r="C5706" t="s">
        <v>8027</v>
      </c>
      <c r="D5706" t="s">
        <v>8037</v>
      </c>
      <c r="E5706" s="1">
        <v>45561</v>
      </c>
      <c r="F5706">
        <v>2083.5</v>
      </c>
      <c r="G5706">
        <v>190</v>
      </c>
      <c r="H5706" t="s">
        <v>25</v>
      </c>
      <c r="I5706" t="str">
        <f>_xlfn.XLOOKUP(shipments[[#This Row],[SPID]],people[SPID],people[Sales_person],"NA",0)</f>
        <v>Rafaelita Blaksland</v>
      </c>
      <c r="J5706">
        <f>YEAR(shipments[[#This Row],[Shipdate]])</f>
        <v>2024</v>
      </c>
      <c r="K5706">
        <f>MONTH(shipments[[#This Row],[Shipdate]])</f>
        <v>9</v>
      </c>
      <c r="L5706" t="str">
        <f>TEXT(shipments[[#This Row],[Shipdate]],"mmmm")</f>
        <v>September</v>
      </c>
      <c r="M5706">
        <f>_xlfn.XLOOKUP(shipments[[#This Row],[PID]],products[PID],products[Cost_per_box],"NA",0)</f>
        <v>6.8</v>
      </c>
      <c r="N5706">
        <f>shipments[[#This Row],[Boxes]]*shipments[[#This Row],[Cost Per Box]]</f>
        <v>1292</v>
      </c>
      <c r="O5706">
        <f>shipments[[#This Row],[Sales Amount]]-shipments[[#This Row],[Total Cost]]</f>
        <v>791.5</v>
      </c>
      <c r="P5706" s="9">
        <f>shipments[[#This Row],[Profit]]/shipments[[#This Row],[Sales Amount]]</f>
        <v>0.37988960883129352</v>
      </c>
    </row>
    <row r="5707" spans="1:16" x14ac:dyDescent="1">
      <c r="A5707" t="s">
        <v>5756</v>
      </c>
      <c r="B5707" t="s">
        <v>8056</v>
      </c>
      <c r="C5707" t="s">
        <v>8027</v>
      </c>
      <c r="D5707" t="s">
        <v>8037</v>
      </c>
      <c r="E5707" s="1">
        <v>45513</v>
      </c>
      <c r="F5707">
        <v>13533.75</v>
      </c>
      <c r="G5707">
        <v>1934</v>
      </c>
      <c r="H5707" t="s">
        <v>17</v>
      </c>
      <c r="I5707" t="str">
        <f>_xlfn.XLOOKUP(shipments[[#This Row],[SPID]],people[SPID],people[Sales_person],"NA",0)</f>
        <v>Rafaelita Blaksland</v>
      </c>
      <c r="J5707">
        <f>YEAR(shipments[[#This Row],[Shipdate]])</f>
        <v>2024</v>
      </c>
      <c r="K5707">
        <f>MONTH(shipments[[#This Row],[Shipdate]])</f>
        <v>8</v>
      </c>
      <c r="L5707" t="str">
        <f>TEXT(shipments[[#This Row],[Shipdate]],"mmmm")</f>
        <v>August</v>
      </c>
      <c r="M5707">
        <f>_xlfn.XLOOKUP(shipments[[#This Row],[PID]],products[PID],products[Cost_per_box],"NA",0)</f>
        <v>6.8</v>
      </c>
      <c r="N5707">
        <f>shipments[[#This Row],[Boxes]]*shipments[[#This Row],[Cost Per Box]]</f>
        <v>13151.199999999999</v>
      </c>
      <c r="O5707">
        <f>shipments[[#This Row],[Sales Amount]]-shipments[[#This Row],[Total Cost]]</f>
        <v>382.55000000000109</v>
      </c>
      <c r="P5707" s="9">
        <f>shipments[[#This Row],[Profit]]/shipments[[#This Row],[Sales Amount]]</f>
        <v>2.8266371109263957E-2</v>
      </c>
    </row>
    <row r="5708" spans="1:16" x14ac:dyDescent="1">
      <c r="A5708" t="s">
        <v>5757</v>
      </c>
      <c r="B5708" t="s">
        <v>8056</v>
      </c>
      <c r="C5708" t="s">
        <v>8027</v>
      </c>
      <c r="D5708" t="s">
        <v>8032</v>
      </c>
      <c r="E5708" s="1">
        <v>44949</v>
      </c>
      <c r="F5708">
        <v>6381</v>
      </c>
      <c r="G5708">
        <v>581</v>
      </c>
      <c r="H5708" t="s">
        <v>6</v>
      </c>
      <c r="I5708" t="str">
        <f>_xlfn.XLOOKUP(shipments[[#This Row],[SPID]],people[SPID],people[Sales_person],"NA",0)</f>
        <v>Rafaelita Blaksland</v>
      </c>
      <c r="J5708">
        <f>YEAR(shipments[[#This Row],[Shipdate]])</f>
        <v>2023</v>
      </c>
      <c r="K5708">
        <f>MONTH(shipments[[#This Row],[Shipdate]])</f>
        <v>1</v>
      </c>
      <c r="L5708" t="str">
        <f>TEXT(shipments[[#This Row],[Shipdate]],"mmmm")</f>
        <v>January</v>
      </c>
      <c r="M5708">
        <f>_xlfn.XLOOKUP(shipments[[#This Row],[PID]],products[PID],products[Cost_per_box],"NA",0)</f>
        <v>6.8</v>
      </c>
      <c r="N5708">
        <f>shipments[[#This Row],[Boxes]]*shipments[[#This Row],[Cost Per Box]]</f>
        <v>3950.7999999999997</v>
      </c>
      <c r="O5708">
        <f>shipments[[#This Row],[Sales Amount]]-shipments[[#This Row],[Total Cost]]</f>
        <v>2430.2000000000003</v>
      </c>
      <c r="P5708" s="9">
        <f>shipments[[#This Row],[Profit]]/shipments[[#This Row],[Sales Amount]]</f>
        <v>0.38084939664629375</v>
      </c>
    </row>
    <row r="5709" spans="1:16" x14ac:dyDescent="1">
      <c r="A5709" t="s">
        <v>5758</v>
      </c>
      <c r="B5709" t="s">
        <v>8056</v>
      </c>
      <c r="C5709" t="s">
        <v>8027</v>
      </c>
      <c r="D5709" t="s">
        <v>8032</v>
      </c>
      <c r="E5709" s="1">
        <v>45505</v>
      </c>
      <c r="F5709">
        <v>3615.75</v>
      </c>
      <c r="G5709">
        <v>402</v>
      </c>
      <c r="H5709" t="s">
        <v>17</v>
      </c>
      <c r="I5709" t="str">
        <f>_xlfn.XLOOKUP(shipments[[#This Row],[SPID]],people[SPID],people[Sales_person],"NA",0)</f>
        <v>Rafaelita Blaksland</v>
      </c>
      <c r="J5709">
        <f>YEAR(shipments[[#This Row],[Shipdate]])</f>
        <v>2024</v>
      </c>
      <c r="K5709">
        <f>MONTH(shipments[[#This Row],[Shipdate]])</f>
        <v>8</v>
      </c>
      <c r="L5709" t="str">
        <f>TEXT(shipments[[#This Row],[Shipdate]],"mmmm")</f>
        <v>August</v>
      </c>
      <c r="M5709">
        <f>_xlfn.XLOOKUP(shipments[[#This Row],[PID]],products[PID],products[Cost_per_box],"NA",0)</f>
        <v>6.8</v>
      </c>
      <c r="N5709">
        <f>shipments[[#This Row],[Boxes]]*shipments[[#This Row],[Cost Per Box]]</f>
        <v>2733.6</v>
      </c>
      <c r="O5709">
        <f>shipments[[#This Row],[Sales Amount]]-shipments[[#This Row],[Total Cost]]</f>
        <v>882.15000000000009</v>
      </c>
      <c r="P5709" s="9">
        <f>shipments[[#This Row],[Profit]]/shipments[[#This Row],[Sales Amount]]</f>
        <v>0.24397427919518774</v>
      </c>
    </row>
    <row r="5710" spans="1:16" x14ac:dyDescent="1">
      <c r="A5710" t="s">
        <v>5759</v>
      </c>
      <c r="B5710" t="s">
        <v>8056</v>
      </c>
      <c r="C5710" t="s">
        <v>8027</v>
      </c>
      <c r="D5710" t="s">
        <v>8035</v>
      </c>
      <c r="E5710" s="1">
        <v>44960</v>
      </c>
      <c r="F5710">
        <v>7654.5</v>
      </c>
      <c r="G5710">
        <v>696</v>
      </c>
      <c r="H5710" t="s">
        <v>6</v>
      </c>
      <c r="I5710" t="str">
        <f>_xlfn.XLOOKUP(shipments[[#This Row],[SPID]],people[SPID],people[Sales_person],"NA",0)</f>
        <v>Rafaelita Blaksland</v>
      </c>
      <c r="J5710">
        <f>YEAR(shipments[[#This Row],[Shipdate]])</f>
        <v>2023</v>
      </c>
      <c r="K5710">
        <f>MONTH(shipments[[#This Row],[Shipdate]])</f>
        <v>2</v>
      </c>
      <c r="L5710" t="str">
        <f>TEXT(shipments[[#This Row],[Shipdate]],"mmmm")</f>
        <v>February</v>
      </c>
      <c r="M5710">
        <f>_xlfn.XLOOKUP(shipments[[#This Row],[PID]],products[PID],products[Cost_per_box],"NA",0)</f>
        <v>6.8</v>
      </c>
      <c r="N5710">
        <f>shipments[[#This Row],[Boxes]]*shipments[[#This Row],[Cost Per Box]]</f>
        <v>4732.8</v>
      </c>
      <c r="O5710">
        <f>shipments[[#This Row],[Sales Amount]]-shipments[[#This Row],[Total Cost]]</f>
        <v>2921.7</v>
      </c>
      <c r="P5710" s="9">
        <f>shipments[[#This Row],[Profit]]/shipments[[#This Row],[Sales Amount]]</f>
        <v>0.38169704095630019</v>
      </c>
    </row>
    <row r="5711" spans="1:16" x14ac:dyDescent="1">
      <c r="A5711" t="s">
        <v>5760</v>
      </c>
      <c r="B5711" t="s">
        <v>8056</v>
      </c>
      <c r="C5711" t="s">
        <v>8027</v>
      </c>
      <c r="D5711" t="s">
        <v>8033</v>
      </c>
      <c r="E5711" s="1">
        <v>45201</v>
      </c>
      <c r="F5711">
        <v>1401.75</v>
      </c>
      <c r="G5711">
        <v>128</v>
      </c>
      <c r="H5711" t="s">
        <v>6</v>
      </c>
      <c r="I5711" t="str">
        <f>_xlfn.XLOOKUP(shipments[[#This Row],[SPID]],people[SPID],people[Sales_person],"NA",0)</f>
        <v>Rafaelita Blaksland</v>
      </c>
      <c r="J5711">
        <f>YEAR(shipments[[#This Row],[Shipdate]])</f>
        <v>2023</v>
      </c>
      <c r="K5711">
        <f>MONTH(shipments[[#This Row],[Shipdate]])</f>
        <v>10</v>
      </c>
      <c r="L5711" t="str">
        <f>TEXT(shipments[[#This Row],[Shipdate]],"mmmm")</f>
        <v>October</v>
      </c>
      <c r="M5711">
        <f>_xlfn.XLOOKUP(shipments[[#This Row],[PID]],products[PID],products[Cost_per_box],"NA",0)</f>
        <v>6.8</v>
      </c>
      <c r="N5711">
        <f>shipments[[#This Row],[Boxes]]*shipments[[#This Row],[Cost Per Box]]</f>
        <v>870.4</v>
      </c>
      <c r="O5711">
        <f>shipments[[#This Row],[Sales Amount]]-shipments[[#This Row],[Total Cost]]</f>
        <v>531.35</v>
      </c>
      <c r="P5711" s="9">
        <f>shipments[[#This Row],[Profit]]/shipments[[#This Row],[Sales Amount]]</f>
        <v>0.3790618869270555</v>
      </c>
    </row>
    <row r="5712" spans="1:16" x14ac:dyDescent="1">
      <c r="A5712" t="s">
        <v>5761</v>
      </c>
      <c r="B5712" t="s">
        <v>8056</v>
      </c>
      <c r="C5712" t="s">
        <v>8027</v>
      </c>
      <c r="D5712" t="s">
        <v>8035</v>
      </c>
      <c r="E5712" s="1">
        <v>45058</v>
      </c>
      <c r="F5712">
        <v>501.75</v>
      </c>
      <c r="G5712">
        <v>56</v>
      </c>
      <c r="H5712" t="s">
        <v>6</v>
      </c>
      <c r="I5712" t="str">
        <f>_xlfn.XLOOKUP(shipments[[#This Row],[SPID]],people[SPID],people[Sales_person],"NA",0)</f>
        <v>Rafaelita Blaksland</v>
      </c>
      <c r="J5712">
        <f>YEAR(shipments[[#This Row],[Shipdate]])</f>
        <v>2023</v>
      </c>
      <c r="K5712">
        <f>MONTH(shipments[[#This Row],[Shipdate]])</f>
        <v>5</v>
      </c>
      <c r="L5712" t="str">
        <f>TEXT(shipments[[#This Row],[Shipdate]],"mmmm")</f>
        <v>May</v>
      </c>
      <c r="M5712">
        <f>_xlfn.XLOOKUP(shipments[[#This Row],[PID]],products[PID],products[Cost_per_box],"NA",0)</f>
        <v>6.8</v>
      </c>
      <c r="N5712">
        <f>shipments[[#This Row],[Boxes]]*shipments[[#This Row],[Cost Per Box]]</f>
        <v>380.8</v>
      </c>
      <c r="O5712">
        <f>shipments[[#This Row],[Sales Amount]]-shipments[[#This Row],[Total Cost]]</f>
        <v>120.94999999999999</v>
      </c>
      <c r="P5712" s="9">
        <f>shipments[[#This Row],[Profit]]/shipments[[#This Row],[Sales Amount]]</f>
        <v>0.24105630293971098</v>
      </c>
    </row>
    <row r="5713" spans="1:16" x14ac:dyDescent="1">
      <c r="A5713" t="s">
        <v>5762</v>
      </c>
      <c r="B5713" t="s">
        <v>8056</v>
      </c>
      <c r="C5713" t="s">
        <v>8028</v>
      </c>
      <c r="D5713" t="s">
        <v>8033</v>
      </c>
      <c r="E5713" s="1">
        <v>45537</v>
      </c>
      <c r="F5713">
        <v>2560.5</v>
      </c>
      <c r="G5713">
        <v>99</v>
      </c>
      <c r="H5713" t="s">
        <v>25</v>
      </c>
      <c r="I5713" t="str">
        <f>_xlfn.XLOOKUP(shipments[[#This Row],[SPID]],people[SPID],people[Sales_person],"NA",0)</f>
        <v>Rafaelita Blaksland</v>
      </c>
      <c r="J5713">
        <f>YEAR(shipments[[#This Row],[Shipdate]])</f>
        <v>2024</v>
      </c>
      <c r="K5713">
        <f>MONTH(shipments[[#This Row],[Shipdate]])</f>
        <v>9</v>
      </c>
      <c r="L5713" t="str">
        <f>TEXT(shipments[[#This Row],[Shipdate]],"mmmm")</f>
        <v>September</v>
      </c>
      <c r="M5713">
        <f>_xlfn.XLOOKUP(shipments[[#This Row],[PID]],products[PID],products[Cost_per_box],"NA",0)</f>
        <v>5.04</v>
      </c>
      <c r="N5713">
        <f>shipments[[#This Row],[Boxes]]*shipments[[#This Row],[Cost Per Box]]</f>
        <v>498.96</v>
      </c>
      <c r="O5713">
        <f>shipments[[#This Row],[Sales Amount]]-shipments[[#This Row],[Total Cost]]</f>
        <v>2061.54</v>
      </c>
      <c r="P5713" s="9">
        <f>shipments[[#This Row],[Profit]]/shipments[[#This Row],[Sales Amount]]</f>
        <v>0.80513181019332158</v>
      </c>
    </row>
    <row r="5714" spans="1:16" x14ac:dyDescent="1">
      <c r="A5714" t="s">
        <v>5763</v>
      </c>
      <c r="B5714" t="s">
        <v>8056</v>
      </c>
      <c r="C5714" t="s">
        <v>8028</v>
      </c>
      <c r="D5714" t="s">
        <v>8032</v>
      </c>
      <c r="E5714" s="1">
        <v>45548</v>
      </c>
      <c r="F5714">
        <v>4878</v>
      </c>
      <c r="G5714">
        <v>175</v>
      </c>
      <c r="H5714" t="s">
        <v>25</v>
      </c>
      <c r="I5714" t="str">
        <f>_xlfn.XLOOKUP(shipments[[#This Row],[SPID]],people[SPID],people[Sales_person],"NA",0)</f>
        <v>Rafaelita Blaksland</v>
      </c>
      <c r="J5714">
        <f>YEAR(shipments[[#This Row],[Shipdate]])</f>
        <v>2024</v>
      </c>
      <c r="K5714">
        <f>MONTH(shipments[[#This Row],[Shipdate]])</f>
        <v>9</v>
      </c>
      <c r="L5714" t="str">
        <f>TEXT(shipments[[#This Row],[Shipdate]],"mmmm")</f>
        <v>September</v>
      </c>
      <c r="M5714">
        <f>_xlfn.XLOOKUP(shipments[[#This Row],[PID]],products[PID],products[Cost_per_box],"NA",0)</f>
        <v>5.04</v>
      </c>
      <c r="N5714">
        <f>shipments[[#This Row],[Boxes]]*shipments[[#This Row],[Cost Per Box]]</f>
        <v>882</v>
      </c>
      <c r="O5714">
        <f>shipments[[#This Row],[Sales Amount]]-shipments[[#This Row],[Total Cost]]</f>
        <v>3996</v>
      </c>
      <c r="P5714" s="9">
        <f>shipments[[#This Row],[Profit]]/shipments[[#This Row],[Sales Amount]]</f>
        <v>0.81918819188191883</v>
      </c>
    </row>
    <row r="5715" spans="1:16" x14ac:dyDescent="1">
      <c r="A5715" t="s">
        <v>5764</v>
      </c>
      <c r="B5715" t="s">
        <v>8056</v>
      </c>
      <c r="C5715" t="s">
        <v>8028</v>
      </c>
      <c r="D5715" t="s">
        <v>8036</v>
      </c>
      <c r="E5715" s="1">
        <v>45084</v>
      </c>
      <c r="F5715">
        <v>6293.25</v>
      </c>
      <c r="G5715">
        <v>225</v>
      </c>
      <c r="H5715" t="s">
        <v>6</v>
      </c>
      <c r="I5715" t="str">
        <f>_xlfn.XLOOKUP(shipments[[#This Row],[SPID]],people[SPID],people[Sales_person],"NA",0)</f>
        <v>Rafaelita Blaksland</v>
      </c>
      <c r="J5715">
        <f>YEAR(shipments[[#This Row],[Shipdate]])</f>
        <v>2023</v>
      </c>
      <c r="K5715">
        <f>MONTH(shipments[[#This Row],[Shipdate]])</f>
        <v>6</v>
      </c>
      <c r="L5715" t="str">
        <f>TEXT(shipments[[#This Row],[Shipdate]],"mmmm")</f>
        <v>June</v>
      </c>
      <c r="M5715">
        <f>_xlfn.XLOOKUP(shipments[[#This Row],[PID]],products[PID],products[Cost_per_box],"NA",0)</f>
        <v>5.04</v>
      </c>
      <c r="N5715">
        <f>shipments[[#This Row],[Boxes]]*shipments[[#This Row],[Cost Per Box]]</f>
        <v>1134</v>
      </c>
      <c r="O5715">
        <f>shipments[[#This Row],[Sales Amount]]-shipments[[#This Row],[Total Cost]]</f>
        <v>5159.25</v>
      </c>
      <c r="P5715" s="9">
        <f>shipments[[#This Row],[Profit]]/shipments[[#This Row],[Sales Amount]]</f>
        <v>0.81980693600286025</v>
      </c>
    </row>
    <row r="5716" spans="1:16" x14ac:dyDescent="1">
      <c r="A5716" t="s">
        <v>5765</v>
      </c>
      <c r="B5716" t="s">
        <v>8056</v>
      </c>
      <c r="C5716" t="s">
        <v>8029</v>
      </c>
      <c r="D5716" t="s">
        <v>8037</v>
      </c>
      <c r="E5716" s="1">
        <v>45352</v>
      </c>
      <c r="F5716">
        <v>2866.5</v>
      </c>
      <c r="G5716">
        <v>319</v>
      </c>
      <c r="H5716" t="s">
        <v>6</v>
      </c>
      <c r="I5716" t="str">
        <f>_xlfn.XLOOKUP(shipments[[#This Row],[SPID]],people[SPID],people[Sales_person],"NA",0)</f>
        <v>Rafaelita Blaksland</v>
      </c>
      <c r="J5716">
        <f>YEAR(shipments[[#This Row],[Shipdate]])</f>
        <v>2024</v>
      </c>
      <c r="K5716">
        <f>MONTH(shipments[[#This Row],[Shipdate]])</f>
        <v>3</v>
      </c>
      <c r="L5716" t="str">
        <f>TEXT(shipments[[#This Row],[Shipdate]],"mmmm")</f>
        <v>March</v>
      </c>
      <c r="M5716">
        <f>_xlfn.XLOOKUP(shipments[[#This Row],[PID]],products[PID],products[Cost_per_box],"NA",0)</f>
        <v>2.76</v>
      </c>
      <c r="N5716">
        <f>shipments[[#This Row],[Boxes]]*shipments[[#This Row],[Cost Per Box]]</f>
        <v>880.43999999999994</v>
      </c>
      <c r="O5716">
        <f>shipments[[#This Row],[Sales Amount]]-shipments[[#This Row],[Total Cost]]</f>
        <v>1986.06</v>
      </c>
      <c r="P5716" s="9">
        <f>shipments[[#This Row],[Profit]]/shipments[[#This Row],[Sales Amount]]</f>
        <v>0.69285190999476709</v>
      </c>
    </row>
    <row r="5717" spans="1:16" x14ac:dyDescent="1">
      <c r="A5717" t="s">
        <v>5766</v>
      </c>
      <c r="B5717" t="s">
        <v>8056</v>
      </c>
      <c r="C5717" t="s">
        <v>8030</v>
      </c>
      <c r="D5717" t="s">
        <v>8037</v>
      </c>
      <c r="E5717" s="1">
        <v>45133</v>
      </c>
      <c r="F5717">
        <v>4767.75</v>
      </c>
      <c r="G5717">
        <v>596</v>
      </c>
      <c r="H5717" t="s">
        <v>6</v>
      </c>
      <c r="I5717" t="str">
        <f>_xlfn.XLOOKUP(shipments[[#This Row],[SPID]],people[SPID],people[Sales_person],"NA",0)</f>
        <v>Rafaelita Blaksland</v>
      </c>
      <c r="J5717">
        <f>YEAR(shipments[[#This Row],[Shipdate]])</f>
        <v>2023</v>
      </c>
      <c r="K5717">
        <f>MONTH(shipments[[#This Row],[Shipdate]])</f>
        <v>7</v>
      </c>
      <c r="L5717" t="str">
        <f>TEXT(shipments[[#This Row],[Shipdate]],"mmmm")</f>
        <v>July</v>
      </c>
      <c r="M5717">
        <f>_xlfn.XLOOKUP(shipments[[#This Row],[PID]],products[PID],products[Cost_per_box],"NA",0)</f>
        <v>3.32</v>
      </c>
      <c r="N5717">
        <f>shipments[[#This Row],[Boxes]]*shipments[[#This Row],[Cost Per Box]]</f>
        <v>1978.7199999999998</v>
      </c>
      <c r="O5717">
        <f>shipments[[#This Row],[Sales Amount]]-shipments[[#This Row],[Total Cost]]</f>
        <v>2789.03</v>
      </c>
      <c r="P5717" s="9">
        <f>shipments[[#This Row],[Profit]]/shipments[[#This Row],[Sales Amount]]</f>
        <v>0.58497823921136805</v>
      </c>
    </row>
    <row r="5718" spans="1:16" x14ac:dyDescent="1">
      <c r="A5718" t="s">
        <v>5767</v>
      </c>
      <c r="B5718" t="s">
        <v>8056</v>
      </c>
      <c r="C5718" t="s">
        <v>8030</v>
      </c>
      <c r="D5718" t="s">
        <v>8035</v>
      </c>
      <c r="E5718" s="1">
        <v>45350</v>
      </c>
      <c r="F5718">
        <v>5589</v>
      </c>
      <c r="G5718">
        <v>559</v>
      </c>
      <c r="H5718" t="s">
        <v>6</v>
      </c>
      <c r="I5718" t="str">
        <f>_xlfn.XLOOKUP(shipments[[#This Row],[SPID]],people[SPID],people[Sales_person],"NA",0)</f>
        <v>Rafaelita Blaksland</v>
      </c>
      <c r="J5718">
        <f>YEAR(shipments[[#This Row],[Shipdate]])</f>
        <v>2024</v>
      </c>
      <c r="K5718">
        <f>MONTH(shipments[[#This Row],[Shipdate]])</f>
        <v>2</v>
      </c>
      <c r="L5718" t="str">
        <f>TEXT(shipments[[#This Row],[Shipdate]],"mmmm")</f>
        <v>February</v>
      </c>
      <c r="M5718">
        <f>_xlfn.XLOOKUP(shipments[[#This Row],[PID]],products[PID],products[Cost_per_box],"NA",0)</f>
        <v>3.32</v>
      </c>
      <c r="N5718">
        <f>shipments[[#This Row],[Boxes]]*shipments[[#This Row],[Cost Per Box]]</f>
        <v>1855.8799999999999</v>
      </c>
      <c r="O5718">
        <f>shipments[[#This Row],[Sales Amount]]-shipments[[#This Row],[Total Cost]]</f>
        <v>3733.12</v>
      </c>
      <c r="P5718" s="9">
        <f>shipments[[#This Row],[Profit]]/shipments[[#This Row],[Sales Amount]]</f>
        <v>0.66794059760243329</v>
      </c>
    </row>
    <row r="5719" spans="1:16" x14ac:dyDescent="1">
      <c r="A5719" t="s">
        <v>5768</v>
      </c>
      <c r="B5719" t="s">
        <v>8056</v>
      </c>
      <c r="C5719" t="s">
        <v>8030</v>
      </c>
      <c r="D5719" t="s">
        <v>8037</v>
      </c>
      <c r="E5719" s="1">
        <v>45175</v>
      </c>
      <c r="F5719">
        <v>9636.75</v>
      </c>
      <c r="G5719">
        <v>964</v>
      </c>
      <c r="H5719" t="s">
        <v>6</v>
      </c>
      <c r="I5719" t="str">
        <f>_xlfn.XLOOKUP(shipments[[#This Row],[SPID]],people[SPID],people[Sales_person],"NA",0)</f>
        <v>Rafaelita Blaksland</v>
      </c>
      <c r="J5719">
        <f>YEAR(shipments[[#This Row],[Shipdate]])</f>
        <v>2023</v>
      </c>
      <c r="K5719">
        <f>MONTH(shipments[[#This Row],[Shipdate]])</f>
        <v>9</v>
      </c>
      <c r="L5719" t="str">
        <f>TEXT(shipments[[#This Row],[Shipdate]],"mmmm")</f>
        <v>September</v>
      </c>
      <c r="M5719">
        <f>_xlfn.XLOOKUP(shipments[[#This Row],[PID]],products[PID],products[Cost_per_box],"NA",0)</f>
        <v>3.32</v>
      </c>
      <c r="N5719">
        <f>shipments[[#This Row],[Boxes]]*shipments[[#This Row],[Cost Per Box]]</f>
        <v>3200.48</v>
      </c>
      <c r="O5719">
        <f>shipments[[#This Row],[Sales Amount]]-shipments[[#This Row],[Total Cost]]</f>
        <v>6436.27</v>
      </c>
      <c r="P5719" s="9">
        <f>shipments[[#This Row],[Profit]]/shipments[[#This Row],[Sales Amount]]</f>
        <v>0.66788803279113818</v>
      </c>
    </row>
    <row r="5720" spans="1:16" x14ac:dyDescent="1">
      <c r="A5720" t="s">
        <v>5769</v>
      </c>
      <c r="B5720" t="s">
        <v>8056</v>
      </c>
      <c r="C5720" t="s">
        <v>8030</v>
      </c>
      <c r="D5720" t="s">
        <v>8032</v>
      </c>
      <c r="E5720" s="1">
        <v>45090</v>
      </c>
      <c r="F5720">
        <v>949.5</v>
      </c>
      <c r="G5720">
        <v>95</v>
      </c>
      <c r="H5720" t="s">
        <v>6</v>
      </c>
      <c r="I5720" t="str">
        <f>_xlfn.XLOOKUP(shipments[[#This Row],[SPID]],people[SPID],people[Sales_person],"NA",0)</f>
        <v>Rafaelita Blaksland</v>
      </c>
      <c r="J5720">
        <f>YEAR(shipments[[#This Row],[Shipdate]])</f>
        <v>2023</v>
      </c>
      <c r="K5720">
        <f>MONTH(shipments[[#This Row],[Shipdate]])</f>
        <v>6</v>
      </c>
      <c r="L5720" t="str">
        <f>TEXT(shipments[[#This Row],[Shipdate]],"mmmm")</f>
        <v>June</v>
      </c>
      <c r="M5720">
        <f>_xlfn.XLOOKUP(shipments[[#This Row],[PID]],products[PID],products[Cost_per_box],"NA",0)</f>
        <v>3.32</v>
      </c>
      <c r="N5720">
        <f>shipments[[#This Row],[Boxes]]*shipments[[#This Row],[Cost Per Box]]</f>
        <v>315.39999999999998</v>
      </c>
      <c r="O5720">
        <f>shipments[[#This Row],[Sales Amount]]-shipments[[#This Row],[Total Cost]]</f>
        <v>634.1</v>
      </c>
      <c r="P5720" s="9">
        <f>shipments[[#This Row],[Profit]]/shipments[[#This Row],[Sales Amount]]</f>
        <v>0.66782517114270668</v>
      </c>
    </row>
    <row r="5721" spans="1:16" x14ac:dyDescent="1">
      <c r="A5721" t="s">
        <v>5770</v>
      </c>
      <c r="B5721" t="s">
        <v>8056</v>
      </c>
      <c r="C5721" t="s">
        <v>8030</v>
      </c>
      <c r="D5721" t="s">
        <v>8037</v>
      </c>
      <c r="E5721" s="1">
        <v>45252</v>
      </c>
      <c r="F5721">
        <v>7692.75</v>
      </c>
      <c r="G5721">
        <v>962</v>
      </c>
      <c r="H5721" t="s">
        <v>6</v>
      </c>
      <c r="I5721" t="str">
        <f>_xlfn.XLOOKUP(shipments[[#This Row],[SPID]],people[SPID],people[Sales_person],"NA",0)</f>
        <v>Rafaelita Blaksland</v>
      </c>
      <c r="J5721">
        <f>YEAR(shipments[[#This Row],[Shipdate]])</f>
        <v>2023</v>
      </c>
      <c r="K5721">
        <f>MONTH(shipments[[#This Row],[Shipdate]])</f>
        <v>11</v>
      </c>
      <c r="L5721" t="str">
        <f>TEXT(shipments[[#This Row],[Shipdate]],"mmmm")</f>
        <v>November</v>
      </c>
      <c r="M5721">
        <f>_xlfn.XLOOKUP(shipments[[#This Row],[PID]],products[PID],products[Cost_per_box],"NA",0)</f>
        <v>3.32</v>
      </c>
      <c r="N5721">
        <f>shipments[[#This Row],[Boxes]]*shipments[[#This Row],[Cost Per Box]]</f>
        <v>3193.8399999999997</v>
      </c>
      <c r="O5721">
        <f>shipments[[#This Row],[Sales Amount]]-shipments[[#This Row],[Total Cost]]</f>
        <v>4498.91</v>
      </c>
      <c r="P5721" s="9">
        <f>shipments[[#This Row],[Profit]]/shipments[[#This Row],[Sales Amount]]</f>
        <v>0.58482467258132653</v>
      </c>
    </row>
    <row r="5722" spans="1:16" x14ac:dyDescent="1">
      <c r="A5722" t="s">
        <v>5771</v>
      </c>
      <c r="B5722" t="s">
        <v>8056</v>
      </c>
      <c r="C5722" t="s">
        <v>8031</v>
      </c>
      <c r="D5722" t="s">
        <v>8033</v>
      </c>
      <c r="E5722" s="1">
        <v>45512</v>
      </c>
      <c r="F5722">
        <v>7841.25</v>
      </c>
      <c r="G5722">
        <v>436</v>
      </c>
      <c r="H5722" t="s">
        <v>17</v>
      </c>
      <c r="I5722" t="str">
        <f>_xlfn.XLOOKUP(shipments[[#This Row],[SPID]],people[SPID],people[Sales_person],"NA",0)</f>
        <v>Rafaelita Blaksland</v>
      </c>
      <c r="J5722">
        <f>YEAR(shipments[[#This Row],[Shipdate]])</f>
        <v>2024</v>
      </c>
      <c r="K5722">
        <f>MONTH(shipments[[#This Row],[Shipdate]])</f>
        <v>8</v>
      </c>
      <c r="L5722" t="str">
        <f>TEXT(shipments[[#This Row],[Shipdate]],"mmmm")</f>
        <v>August</v>
      </c>
      <c r="M5722">
        <f>_xlfn.XLOOKUP(shipments[[#This Row],[PID]],products[PID],products[Cost_per_box],"NA",0)</f>
        <v>2.65</v>
      </c>
      <c r="N5722">
        <f>shipments[[#This Row],[Boxes]]*shipments[[#This Row],[Cost Per Box]]</f>
        <v>1155.3999999999999</v>
      </c>
      <c r="O5722">
        <f>shipments[[#This Row],[Sales Amount]]-shipments[[#This Row],[Total Cost]]</f>
        <v>6685.85</v>
      </c>
      <c r="P5722" s="9">
        <f>shipments[[#This Row],[Profit]]/shipments[[#This Row],[Sales Amount]]</f>
        <v>0.85265104415750048</v>
      </c>
    </row>
    <row r="5723" spans="1:16" x14ac:dyDescent="1">
      <c r="A5723" t="s">
        <v>5772</v>
      </c>
      <c r="B5723" t="s">
        <v>8056</v>
      </c>
      <c r="C5723" t="s">
        <v>8031</v>
      </c>
      <c r="D5723" t="s">
        <v>8033</v>
      </c>
      <c r="E5723" s="1">
        <v>45240</v>
      </c>
      <c r="F5723">
        <v>6646.5</v>
      </c>
      <c r="G5723">
        <v>303</v>
      </c>
      <c r="H5723" t="s">
        <v>6</v>
      </c>
      <c r="I5723" t="str">
        <f>_xlfn.XLOOKUP(shipments[[#This Row],[SPID]],people[SPID],people[Sales_person],"NA",0)</f>
        <v>Rafaelita Blaksland</v>
      </c>
      <c r="J5723">
        <f>YEAR(shipments[[#This Row],[Shipdate]])</f>
        <v>2023</v>
      </c>
      <c r="K5723">
        <f>MONTH(shipments[[#This Row],[Shipdate]])</f>
        <v>11</v>
      </c>
      <c r="L5723" t="str">
        <f>TEXT(shipments[[#This Row],[Shipdate]],"mmmm")</f>
        <v>November</v>
      </c>
      <c r="M5723">
        <f>_xlfn.XLOOKUP(shipments[[#This Row],[PID]],products[PID],products[Cost_per_box],"NA",0)</f>
        <v>2.65</v>
      </c>
      <c r="N5723">
        <f>shipments[[#This Row],[Boxes]]*shipments[[#This Row],[Cost Per Box]]</f>
        <v>802.94999999999993</v>
      </c>
      <c r="O5723">
        <f>shipments[[#This Row],[Sales Amount]]-shipments[[#This Row],[Total Cost]]</f>
        <v>5843.55</v>
      </c>
      <c r="P5723" s="9">
        <f>shipments[[#This Row],[Profit]]/shipments[[#This Row],[Sales Amount]]</f>
        <v>0.87919205596930716</v>
      </c>
    </row>
    <row r="5724" spans="1:16" x14ac:dyDescent="1">
      <c r="A5724" t="s">
        <v>5773</v>
      </c>
      <c r="B5724" t="s">
        <v>8056</v>
      </c>
      <c r="C5724" t="s">
        <v>8031</v>
      </c>
      <c r="D5724" t="s">
        <v>8036</v>
      </c>
      <c r="E5724" s="1">
        <v>45477</v>
      </c>
      <c r="F5724">
        <v>6977.25</v>
      </c>
      <c r="G5724">
        <v>349</v>
      </c>
      <c r="H5724" t="s">
        <v>17</v>
      </c>
      <c r="I5724" t="str">
        <f>_xlfn.XLOOKUP(shipments[[#This Row],[SPID]],people[SPID],people[Sales_person],"NA",0)</f>
        <v>Rafaelita Blaksland</v>
      </c>
      <c r="J5724">
        <f>YEAR(shipments[[#This Row],[Shipdate]])</f>
        <v>2024</v>
      </c>
      <c r="K5724">
        <f>MONTH(shipments[[#This Row],[Shipdate]])</f>
        <v>7</v>
      </c>
      <c r="L5724" t="str">
        <f>TEXT(shipments[[#This Row],[Shipdate]],"mmmm")</f>
        <v>July</v>
      </c>
      <c r="M5724">
        <f>_xlfn.XLOOKUP(shipments[[#This Row],[PID]],products[PID],products[Cost_per_box],"NA",0)</f>
        <v>2.65</v>
      </c>
      <c r="N5724">
        <f>shipments[[#This Row],[Boxes]]*shipments[[#This Row],[Cost Per Box]]</f>
        <v>924.85</v>
      </c>
      <c r="O5724">
        <f>shipments[[#This Row],[Sales Amount]]-shipments[[#This Row],[Total Cost]]</f>
        <v>6052.4</v>
      </c>
      <c r="P5724" s="9">
        <f>shipments[[#This Row],[Profit]]/shipments[[#This Row],[Sales Amount]]</f>
        <v>0.86744777670285567</v>
      </c>
    </row>
    <row r="5725" spans="1:16" x14ac:dyDescent="1">
      <c r="A5725" t="s">
        <v>5774</v>
      </c>
      <c r="B5725" t="s">
        <v>8056</v>
      </c>
      <c r="C5725" t="s">
        <v>8031</v>
      </c>
      <c r="D5725" t="s">
        <v>8037</v>
      </c>
      <c r="E5725" s="1">
        <v>44949</v>
      </c>
      <c r="F5725">
        <v>3402</v>
      </c>
      <c r="G5725">
        <v>189</v>
      </c>
      <c r="H5725" t="s">
        <v>6</v>
      </c>
      <c r="I5725" t="str">
        <f>_xlfn.XLOOKUP(shipments[[#This Row],[SPID]],people[SPID],people[Sales_person],"NA",0)</f>
        <v>Rafaelita Blaksland</v>
      </c>
      <c r="J5725">
        <f>YEAR(shipments[[#This Row],[Shipdate]])</f>
        <v>2023</v>
      </c>
      <c r="K5725">
        <f>MONTH(shipments[[#This Row],[Shipdate]])</f>
        <v>1</v>
      </c>
      <c r="L5725" t="str">
        <f>TEXT(shipments[[#This Row],[Shipdate]],"mmmm")</f>
        <v>January</v>
      </c>
      <c r="M5725">
        <f>_xlfn.XLOOKUP(shipments[[#This Row],[PID]],products[PID],products[Cost_per_box],"NA",0)</f>
        <v>2.65</v>
      </c>
      <c r="N5725">
        <f>shipments[[#This Row],[Boxes]]*shipments[[#This Row],[Cost Per Box]]</f>
        <v>500.84999999999997</v>
      </c>
      <c r="O5725">
        <f>shipments[[#This Row],[Sales Amount]]-shipments[[#This Row],[Total Cost]]</f>
        <v>2901.15</v>
      </c>
      <c r="P5725" s="9">
        <f>shipments[[#This Row],[Profit]]/shipments[[#This Row],[Sales Amount]]</f>
        <v>0.85277777777777786</v>
      </c>
    </row>
    <row r="5726" spans="1:16" x14ac:dyDescent="1">
      <c r="A5726" t="s">
        <v>5775</v>
      </c>
      <c r="B5726" t="s">
        <v>8056</v>
      </c>
      <c r="C5726" t="s">
        <v>8031</v>
      </c>
      <c r="D5726" t="s">
        <v>8037</v>
      </c>
      <c r="E5726" s="1">
        <v>45022</v>
      </c>
      <c r="F5726">
        <v>1536.75</v>
      </c>
      <c r="G5726">
        <v>86</v>
      </c>
      <c r="H5726" t="s">
        <v>6</v>
      </c>
      <c r="I5726" t="str">
        <f>_xlfn.XLOOKUP(shipments[[#This Row],[SPID]],people[SPID],people[Sales_person],"NA",0)</f>
        <v>Rafaelita Blaksland</v>
      </c>
      <c r="J5726">
        <f>YEAR(shipments[[#This Row],[Shipdate]])</f>
        <v>2023</v>
      </c>
      <c r="K5726">
        <f>MONTH(shipments[[#This Row],[Shipdate]])</f>
        <v>4</v>
      </c>
      <c r="L5726" t="str">
        <f>TEXT(shipments[[#This Row],[Shipdate]],"mmmm")</f>
        <v>April</v>
      </c>
      <c r="M5726">
        <f>_xlfn.XLOOKUP(shipments[[#This Row],[PID]],products[PID],products[Cost_per_box],"NA",0)</f>
        <v>2.65</v>
      </c>
      <c r="N5726">
        <f>shipments[[#This Row],[Boxes]]*shipments[[#This Row],[Cost Per Box]]</f>
        <v>227.9</v>
      </c>
      <c r="O5726">
        <f>shipments[[#This Row],[Sales Amount]]-shipments[[#This Row],[Total Cost]]</f>
        <v>1308.8499999999999</v>
      </c>
      <c r="P5726" s="9">
        <f>shipments[[#This Row],[Profit]]/shipments[[#This Row],[Sales Amount]]</f>
        <v>0.85170001626809821</v>
      </c>
    </row>
    <row r="5727" spans="1:16" x14ac:dyDescent="1">
      <c r="A5727" t="s">
        <v>5776</v>
      </c>
      <c r="B5727" t="s">
        <v>8056</v>
      </c>
      <c r="C5727" t="s">
        <v>8031</v>
      </c>
      <c r="D5727" t="s">
        <v>8035</v>
      </c>
      <c r="E5727" s="1">
        <v>45483</v>
      </c>
      <c r="F5727">
        <v>4927.5</v>
      </c>
      <c r="G5727">
        <v>274</v>
      </c>
      <c r="H5727" t="s">
        <v>17</v>
      </c>
      <c r="I5727" t="str">
        <f>_xlfn.XLOOKUP(shipments[[#This Row],[SPID]],people[SPID],people[Sales_person],"NA",0)</f>
        <v>Rafaelita Blaksland</v>
      </c>
      <c r="J5727">
        <f>YEAR(shipments[[#This Row],[Shipdate]])</f>
        <v>2024</v>
      </c>
      <c r="K5727">
        <f>MONTH(shipments[[#This Row],[Shipdate]])</f>
        <v>7</v>
      </c>
      <c r="L5727" t="str">
        <f>TEXT(shipments[[#This Row],[Shipdate]],"mmmm")</f>
        <v>July</v>
      </c>
      <c r="M5727">
        <f>_xlfn.XLOOKUP(shipments[[#This Row],[PID]],products[PID],products[Cost_per_box],"NA",0)</f>
        <v>2.65</v>
      </c>
      <c r="N5727">
        <f>shipments[[#This Row],[Boxes]]*shipments[[#This Row],[Cost Per Box]]</f>
        <v>726.1</v>
      </c>
      <c r="O5727">
        <f>shipments[[#This Row],[Sales Amount]]-shipments[[#This Row],[Total Cost]]</f>
        <v>4201.3999999999996</v>
      </c>
      <c r="P5727" s="9">
        <f>shipments[[#This Row],[Profit]]/shipments[[#This Row],[Sales Amount]]</f>
        <v>0.85264332825976652</v>
      </c>
    </row>
    <row r="5728" spans="1:16" x14ac:dyDescent="1">
      <c r="A5728" t="s">
        <v>5777</v>
      </c>
      <c r="B5728" t="s">
        <v>8056</v>
      </c>
      <c r="C5728" t="s">
        <v>8031</v>
      </c>
      <c r="D5728" t="s">
        <v>8036</v>
      </c>
      <c r="E5728" s="1">
        <v>45463</v>
      </c>
      <c r="F5728">
        <v>6797.25</v>
      </c>
      <c r="G5728">
        <v>309</v>
      </c>
      <c r="H5728" t="s">
        <v>6</v>
      </c>
      <c r="I5728" t="str">
        <f>_xlfn.XLOOKUP(shipments[[#This Row],[SPID]],people[SPID],people[Sales_person],"NA",0)</f>
        <v>Rafaelita Blaksland</v>
      </c>
      <c r="J5728">
        <f>YEAR(shipments[[#This Row],[Shipdate]])</f>
        <v>2024</v>
      </c>
      <c r="K5728">
        <f>MONTH(shipments[[#This Row],[Shipdate]])</f>
        <v>6</v>
      </c>
      <c r="L5728" t="str">
        <f>TEXT(shipments[[#This Row],[Shipdate]],"mmmm")</f>
        <v>June</v>
      </c>
      <c r="M5728">
        <f>_xlfn.XLOOKUP(shipments[[#This Row],[PID]],products[PID],products[Cost_per_box],"NA",0)</f>
        <v>2.65</v>
      </c>
      <c r="N5728">
        <f>shipments[[#This Row],[Boxes]]*shipments[[#This Row],[Cost Per Box]]</f>
        <v>818.85</v>
      </c>
      <c r="O5728">
        <f>shipments[[#This Row],[Sales Amount]]-shipments[[#This Row],[Total Cost]]</f>
        <v>5978.4</v>
      </c>
      <c r="P5728" s="9">
        <f>shipments[[#This Row],[Profit]]/shipments[[#This Row],[Sales Amount]]</f>
        <v>0.87953216374269005</v>
      </c>
    </row>
    <row r="5729" spans="1:16" x14ac:dyDescent="1">
      <c r="A5729" t="s">
        <v>5778</v>
      </c>
      <c r="B5729" t="s">
        <v>8056</v>
      </c>
      <c r="C5729" t="s">
        <v>8010</v>
      </c>
      <c r="D5729" t="s">
        <v>8033</v>
      </c>
      <c r="E5729" s="1">
        <v>45313</v>
      </c>
      <c r="F5729">
        <v>9506.25</v>
      </c>
      <c r="G5729">
        <v>793</v>
      </c>
      <c r="H5729" t="s">
        <v>6</v>
      </c>
      <c r="I5729" t="str">
        <f>_xlfn.XLOOKUP(shipments[[#This Row],[SPID]],people[SPID],people[Sales_person],"NA",0)</f>
        <v>Rafaelita Blaksland</v>
      </c>
      <c r="J5729">
        <f>YEAR(shipments[[#This Row],[Shipdate]])</f>
        <v>2024</v>
      </c>
      <c r="K5729">
        <f>MONTH(shipments[[#This Row],[Shipdate]])</f>
        <v>1</v>
      </c>
      <c r="L5729" t="str">
        <f>TEXT(shipments[[#This Row],[Shipdate]],"mmmm")</f>
        <v>January</v>
      </c>
      <c r="M5729">
        <f>_xlfn.XLOOKUP(shipments[[#This Row],[PID]],products[PID],products[Cost_per_box],"NA",0)</f>
        <v>5.26</v>
      </c>
      <c r="N5729">
        <f>shipments[[#This Row],[Boxes]]*shipments[[#This Row],[Cost Per Box]]</f>
        <v>4171.1799999999994</v>
      </c>
      <c r="O5729">
        <f>shipments[[#This Row],[Sales Amount]]-shipments[[#This Row],[Total Cost]]</f>
        <v>5335.0700000000006</v>
      </c>
      <c r="P5729" s="9">
        <f>shipments[[#This Row],[Profit]]/shipments[[#This Row],[Sales Amount]]</f>
        <v>0.56121709401709408</v>
      </c>
    </row>
    <row r="5730" spans="1:16" x14ac:dyDescent="1">
      <c r="A5730" t="s">
        <v>5779</v>
      </c>
      <c r="B5730" t="s">
        <v>8056</v>
      </c>
      <c r="C5730" t="s">
        <v>8010</v>
      </c>
      <c r="D5730" t="s">
        <v>8032</v>
      </c>
      <c r="E5730" s="1">
        <v>45002</v>
      </c>
      <c r="F5730">
        <v>16382.25</v>
      </c>
      <c r="G5730">
        <v>1366</v>
      </c>
      <c r="H5730" t="s">
        <v>6</v>
      </c>
      <c r="I5730" t="str">
        <f>_xlfn.XLOOKUP(shipments[[#This Row],[SPID]],people[SPID],people[Sales_person],"NA",0)</f>
        <v>Rafaelita Blaksland</v>
      </c>
      <c r="J5730">
        <f>YEAR(shipments[[#This Row],[Shipdate]])</f>
        <v>2023</v>
      </c>
      <c r="K5730">
        <f>MONTH(shipments[[#This Row],[Shipdate]])</f>
        <v>3</v>
      </c>
      <c r="L5730" t="str">
        <f>TEXT(shipments[[#This Row],[Shipdate]],"mmmm")</f>
        <v>March</v>
      </c>
      <c r="M5730">
        <f>_xlfn.XLOOKUP(shipments[[#This Row],[PID]],products[PID],products[Cost_per_box],"NA",0)</f>
        <v>5.26</v>
      </c>
      <c r="N5730">
        <f>shipments[[#This Row],[Boxes]]*shipments[[#This Row],[Cost Per Box]]</f>
        <v>7185.16</v>
      </c>
      <c r="O5730">
        <f>shipments[[#This Row],[Sales Amount]]-shipments[[#This Row],[Total Cost]]</f>
        <v>9197.09</v>
      </c>
      <c r="P5730" s="9">
        <f>shipments[[#This Row],[Profit]]/shipments[[#This Row],[Sales Amount]]</f>
        <v>0.56140578980298805</v>
      </c>
    </row>
    <row r="5731" spans="1:16" x14ac:dyDescent="1">
      <c r="A5731" t="s">
        <v>5780</v>
      </c>
      <c r="B5731" t="s">
        <v>8056</v>
      </c>
      <c r="C5731" t="s">
        <v>8010</v>
      </c>
      <c r="D5731" t="s">
        <v>8033</v>
      </c>
      <c r="E5731" s="1">
        <v>45160</v>
      </c>
      <c r="F5731">
        <v>5193</v>
      </c>
      <c r="G5731">
        <v>400</v>
      </c>
      <c r="H5731" t="s">
        <v>6</v>
      </c>
      <c r="I5731" t="str">
        <f>_xlfn.XLOOKUP(shipments[[#This Row],[SPID]],people[SPID],people[Sales_person],"NA",0)</f>
        <v>Rafaelita Blaksland</v>
      </c>
      <c r="J5731">
        <f>YEAR(shipments[[#This Row],[Shipdate]])</f>
        <v>2023</v>
      </c>
      <c r="K5731">
        <f>MONTH(shipments[[#This Row],[Shipdate]])</f>
        <v>8</v>
      </c>
      <c r="L5731" t="str">
        <f>TEXT(shipments[[#This Row],[Shipdate]],"mmmm")</f>
        <v>August</v>
      </c>
      <c r="M5731">
        <f>_xlfn.XLOOKUP(shipments[[#This Row],[PID]],products[PID],products[Cost_per_box],"NA",0)</f>
        <v>5.26</v>
      </c>
      <c r="N5731">
        <f>shipments[[#This Row],[Boxes]]*shipments[[#This Row],[Cost Per Box]]</f>
        <v>2104</v>
      </c>
      <c r="O5731">
        <f>shipments[[#This Row],[Sales Amount]]-shipments[[#This Row],[Total Cost]]</f>
        <v>3089</v>
      </c>
      <c r="P5731" s="9">
        <f>shipments[[#This Row],[Profit]]/shipments[[#This Row],[Sales Amount]]</f>
        <v>0.5948392066243019</v>
      </c>
    </row>
    <row r="5732" spans="1:16" x14ac:dyDescent="1">
      <c r="A5732" t="s">
        <v>5781</v>
      </c>
      <c r="B5732" t="s">
        <v>8056</v>
      </c>
      <c r="C5732" t="s">
        <v>8010</v>
      </c>
      <c r="D5732" t="s">
        <v>8037</v>
      </c>
      <c r="E5732" s="1">
        <v>44951</v>
      </c>
      <c r="F5732">
        <v>2137.5</v>
      </c>
      <c r="G5732">
        <v>143</v>
      </c>
      <c r="H5732" t="s">
        <v>6</v>
      </c>
      <c r="I5732" t="str">
        <f>_xlfn.XLOOKUP(shipments[[#This Row],[SPID]],people[SPID],people[Sales_person],"NA",0)</f>
        <v>Rafaelita Blaksland</v>
      </c>
      <c r="J5732">
        <f>YEAR(shipments[[#This Row],[Shipdate]])</f>
        <v>2023</v>
      </c>
      <c r="K5732">
        <f>MONTH(shipments[[#This Row],[Shipdate]])</f>
        <v>1</v>
      </c>
      <c r="L5732" t="str">
        <f>TEXT(shipments[[#This Row],[Shipdate]],"mmmm")</f>
        <v>January</v>
      </c>
      <c r="M5732">
        <f>_xlfn.XLOOKUP(shipments[[#This Row],[PID]],products[PID],products[Cost_per_box],"NA",0)</f>
        <v>5.26</v>
      </c>
      <c r="N5732">
        <f>shipments[[#This Row],[Boxes]]*shipments[[#This Row],[Cost Per Box]]</f>
        <v>752.18</v>
      </c>
      <c r="O5732">
        <f>shipments[[#This Row],[Sales Amount]]-shipments[[#This Row],[Total Cost]]</f>
        <v>1385.3200000000002</v>
      </c>
      <c r="P5732" s="9">
        <f>shipments[[#This Row],[Profit]]/shipments[[#This Row],[Sales Amount]]</f>
        <v>0.64810292397660829</v>
      </c>
    </row>
    <row r="5733" spans="1:16" x14ac:dyDescent="1">
      <c r="A5733" t="s">
        <v>5782</v>
      </c>
      <c r="B5733" t="s">
        <v>8056</v>
      </c>
      <c r="C5733" t="s">
        <v>8012</v>
      </c>
      <c r="D5733" t="s">
        <v>8033</v>
      </c>
      <c r="E5733" s="1">
        <v>45048</v>
      </c>
      <c r="F5733">
        <v>20090.25</v>
      </c>
      <c r="G5733">
        <v>1827</v>
      </c>
      <c r="H5733" t="s">
        <v>6</v>
      </c>
      <c r="I5733" t="str">
        <f>_xlfn.XLOOKUP(shipments[[#This Row],[SPID]],people[SPID],people[Sales_person],"NA",0)</f>
        <v>Rafaelita Blaksland</v>
      </c>
      <c r="J5733">
        <f>YEAR(shipments[[#This Row],[Shipdate]])</f>
        <v>2023</v>
      </c>
      <c r="K5733">
        <f>MONTH(shipments[[#This Row],[Shipdate]])</f>
        <v>5</v>
      </c>
      <c r="L5733" t="str">
        <f>TEXT(shipments[[#This Row],[Shipdate]],"mmmm")</f>
        <v>May</v>
      </c>
      <c r="M5733">
        <f>_xlfn.XLOOKUP(shipments[[#This Row],[PID]],products[PID],products[Cost_per_box],"NA",0)</f>
        <v>5.15</v>
      </c>
      <c r="N5733">
        <f>shipments[[#This Row],[Boxes]]*shipments[[#This Row],[Cost Per Box]]</f>
        <v>9409.0500000000011</v>
      </c>
      <c r="O5733">
        <f>shipments[[#This Row],[Sales Amount]]-shipments[[#This Row],[Total Cost]]</f>
        <v>10681.199999999999</v>
      </c>
      <c r="P5733" s="9">
        <f>shipments[[#This Row],[Profit]]/shipments[[#This Row],[Sales Amount]]</f>
        <v>0.53166088027774661</v>
      </c>
    </row>
    <row r="5734" spans="1:16" x14ac:dyDescent="1">
      <c r="A5734" t="s">
        <v>5783</v>
      </c>
      <c r="B5734" t="s">
        <v>8056</v>
      </c>
      <c r="C5734" t="s">
        <v>8012</v>
      </c>
      <c r="D5734" t="s">
        <v>8037</v>
      </c>
      <c r="E5734" s="1">
        <v>45450</v>
      </c>
      <c r="F5734">
        <v>2873.25</v>
      </c>
      <c r="G5734">
        <v>240</v>
      </c>
      <c r="H5734" t="s">
        <v>6</v>
      </c>
      <c r="I5734" t="str">
        <f>_xlfn.XLOOKUP(shipments[[#This Row],[SPID]],people[SPID],people[Sales_person],"NA",0)</f>
        <v>Rafaelita Blaksland</v>
      </c>
      <c r="J5734">
        <f>YEAR(shipments[[#This Row],[Shipdate]])</f>
        <v>2024</v>
      </c>
      <c r="K5734">
        <f>MONTH(shipments[[#This Row],[Shipdate]])</f>
        <v>6</v>
      </c>
      <c r="L5734" t="str">
        <f>TEXT(shipments[[#This Row],[Shipdate]],"mmmm")</f>
        <v>June</v>
      </c>
      <c r="M5734">
        <f>_xlfn.XLOOKUP(shipments[[#This Row],[PID]],products[PID],products[Cost_per_box],"NA",0)</f>
        <v>5.15</v>
      </c>
      <c r="N5734">
        <f>shipments[[#This Row],[Boxes]]*shipments[[#This Row],[Cost Per Box]]</f>
        <v>1236</v>
      </c>
      <c r="O5734">
        <f>shipments[[#This Row],[Sales Amount]]-shipments[[#This Row],[Total Cost]]</f>
        <v>1637.25</v>
      </c>
      <c r="P5734" s="9">
        <f>shipments[[#This Row],[Profit]]/shipments[[#This Row],[Sales Amount]]</f>
        <v>0.56982511093709209</v>
      </c>
    </row>
    <row r="5735" spans="1:16" x14ac:dyDescent="1">
      <c r="A5735" t="s">
        <v>5784</v>
      </c>
      <c r="B5735" t="s">
        <v>8056</v>
      </c>
      <c r="C5735" t="s">
        <v>8013</v>
      </c>
      <c r="D5735" t="s">
        <v>8032</v>
      </c>
      <c r="E5735" s="1">
        <v>45464</v>
      </c>
      <c r="F5735">
        <v>3845.25</v>
      </c>
      <c r="G5735">
        <v>481</v>
      </c>
      <c r="H5735" t="s">
        <v>6</v>
      </c>
      <c r="I5735" t="str">
        <f>_xlfn.XLOOKUP(shipments[[#This Row],[SPID]],people[SPID],people[Sales_person],"NA",0)</f>
        <v>Rafaelita Blaksland</v>
      </c>
      <c r="J5735">
        <f>YEAR(shipments[[#This Row],[Shipdate]])</f>
        <v>2024</v>
      </c>
      <c r="K5735">
        <f>MONTH(shipments[[#This Row],[Shipdate]])</f>
        <v>6</v>
      </c>
      <c r="L5735" t="str">
        <f>TEXT(shipments[[#This Row],[Shipdate]],"mmmm")</f>
        <v>June</v>
      </c>
      <c r="M5735">
        <f>_xlfn.XLOOKUP(shipments[[#This Row],[PID]],products[PID],products[Cost_per_box],"NA",0)</f>
        <v>3.85</v>
      </c>
      <c r="N5735">
        <f>shipments[[#This Row],[Boxes]]*shipments[[#This Row],[Cost Per Box]]</f>
        <v>1851.8500000000001</v>
      </c>
      <c r="O5735">
        <f>shipments[[#This Row],[Sales Amount]]-shipments[[#This Row],[Total Cost]]</f>
        <v>1993.3999999999999</v>
      </c>
      <c r="P5735" s="9">
        <f>shipments[[#This Row],[Profit]]/shipments[[#This Row],[Sales Amount]]</f>
        <v>0.51840582536896163</v>
      </c>
    </row>
    <row r="5736" spans="1:16" x14ac:dyDescent="1">
      <c r="A5736" t="s">
        <v>5785</v>
      </c>
      <c r="B5736" t="s">
        <v>8056</v>
      </c>
      <c r="C5736" t="s">
        <v>8013</v>
      </c>
      <c r="D5736" t="s">
        <v>8033</v>
      </c>
      <c r="E5736" s="1">
        <v>45124</v>
      </c>
      <c r="F5736">
        <v>11828.25</v>
      </c>
      <c r="G5736">
        <v>1690</v>
      </c>
      <c r="H5736" t="s">
        <v>6</v>
      </c>
      <c r="I5736" t="str">
        <f>_xlfn.XLOOKUP(shipments[[#This Row],[SPID]],people[SPID],people[Sales_person],"NA",0)</f>
        <v>Rafaelita Blaksland</v>
      </c>
      <c r="J5736">
        <f>YEAR(shipments[[#This Row],[Shipdate]])</f>
        <v>2023</v>
      </c>
      <c r="K5736">
        <f>MONTH(shipments[[#This Row],[Shipdate]])</f>
        <v>7</v>
      </c>
      <c r="L5736" t="str">
        <f>TEXT(shipments[[#This Row],[Shipdate]],"mmmm")</f>
        <v>July</v>
      </c>
      <c r="M5736">
        <f>_xlfn.XLOOKUP(shipments[[#This Row],[PID]],products[PID],products[Cost_per_box],"NA",0)</f>
        <v>3.85</v>
      </c>
      <c r="N5736">
        <f>shipments[[#This Row],[Boxes]]*shipments[[#This Row],[Cost Per Box]]</f>
        <v>6506.5</v>
      </c>
      <c r="O5736">
        <f>shipments[[#This Row],[Sales Amount]]-shipments[[#This Row],[Total Cost]]</f>
        <v>5321.75</v>
      </c>
      <c r="P5736" s="9">
        <f>shipments[[#This Row],[Profit]]/shipments[[#This Row],[Sales Amount]]</f>
        <v>0.44991862701583074</v>
      </c>
    </row>
    <row r="5737" spans="1:16" x14ac:dyDescent="1">
      <c r="A5737" t="s">
        <v>5786</v>
      </c>
      <c r="B5737" t="s">
        <v>8056</v>
      </c>
      <c r="C5737" t="s">
        <v>8013</v>
      </c>
      <c r="D5737" t="s">
        <v>8032</v>
      </c>
      <c r="E5737" s="1">
        <v>45278</v>
      </c>
      <c r="F5737">
        <v>4198.5</v>
      </c>
      <c r="G5737">
        <v>700</v>
      </c>
      <c r="H5737" t="s">
        <v>6</v>
      </c>
      <c r="I5737" t="str">
        <f>_xlfn.XLOOKUP(shipments[[#This Row],[SPID]],people[SPID],people[Sales_person],"NA",0)</f>
        <v>Rafaelita Blaksland</v>
      </c>
      <c r="J5737">
        <f>YEAR(shipments[[#This Row],[Shipdate]])</f>
        <v>2023</v>
      </c>
      <c r="K5737">
        <f>MONTH(shipments[[#This Row],[Shipdate]])</f>
        <v>12</v>
      </c>
      <c r="L5737" t="str">
        <f>TEXT(shipments[[#This Row],[Shipdate]],"mmmm")</f>
        <v>December</v>
      </c>
      <c r="M5737">
        <f>_xlfn.XLOOKUP(shipments[[#This Row],[PID]],products[PID],products[Cost_per_box],"NA",0)</f>
        <v>3.85</v>
      </c>
      <c r="N5737">
        <f>shipments[[#This Row],[Boxes]]*shipments[[#This Row],[Cost Per Box]]</f>
        <v>2695</v>
      </c>
      <c r="O5737">
        <f>shipments[[#This Row],[Sales Amount]]-shipments[[#This Row],[Total Cost]]</f>
        <v>1503.5</v>
      </c>
      <c r="P5737" s="9">
        <f>shipments[[#This Row],[Profit]]/shipments[[#This Row],[Sales Amount]]</f>
        <v>0.35810408479218769</v>
      </c>
    </row>
    <row r="5738" spans="1:16" x14ac:dyDescent="1">
      <c r="A5738" t="s">
        <v>5787</v>
      </c>
      <c r="B5738" t="s">
        <v>8056</v>
      </c>
      <c r="C5738" t="s">
        <v>8013</v>
      </c>
      <c r="D5738" t="s">
        <v>8037</v>
      </c>
      <c r="E5738" s="1">
        <v>45047</v>
      </c>
      <c r="F5738">
        <v>6576.75</v>
      </c>
      <c r="G5738">
        <v>731</v>
      </c>
      <c r="H5738" t="s">
        <v>6</v>
      </c>
      <c r="I5738" t="str">
        <f>_xlfn.XLOOKUP(shipments[[#This Row],[SPID]],people[SPID],people[Sales_person],"NA",0)</f>
        <v>Rafaelita Blaksland</v>
      </c>
      <c r="J5738">
        <f>YEAR(shipments[[#This Row],[Shipdate]])</f>
        <v>2023</v>
      </c>
      <c r="K5738">
        <f>MONTH(shipments[[#This Row],[Shipdate]])</f>
        <v>5</v>
      </c>
      <c r="L5738" t="str">
        <f>TEXT(shipments[[#This Row],[Shipdate]],"mmmm")</f>
        <v>May</v>
      </c>
      <c r="M5738">
        <f>_xlfn.XLOOKUP(shipments[[#This Row],[PID]],products[PID],products[Cost_per_box],"NA",0)</f>
        <v>3.85</v>
      </c>
      <c r="N5738">
        <f>shipments[[#This Row],[Boxes]]*shipments[[#This Row],[Cost Per Box]]</f>
        <v>2814.35</v>
      </c>
      <c r="O5738">
        <f>shipments[[#This Row],[Sales Amount]]-shipments[[#This Row],[Total Cost]]</f>
        <v>3762.4</v>
      </c>
      <c r="P5738" s="9">
        <f>shipments[[#This Row],[Profit]]/shipments[[#This Row],[Sales Amount]]</f>
        <v>0.57207587334169618</v>
      </c>
    </row>
    <row r="5739" spans="1:16" x14ac:dyDescent="1">
      <c r="A5739" t="s">
        <v>5788</v>
      </c>
      <c r="B5739" t="s">
        <v>8056</v>
      </c>
      <c r="C5739" t="s">
        <v>8013</v>
      </c>
      <c r="D5739" t="s">
        <v>8032</v>
      </c>
      <c r="E5739" s="1">
        <v>45233</v>
      </c>
      <c r="F5739">
        <v>1752.75</v>
      </c>
      <c r="G5739">
        <v>251</v>
      </c>
      <c r="H5739" t="s">
        <v>6</v>
      </c>
      <c r="I5739" t="str">
        <f>_xlfn.XLOOKUP(shipments[[#This Row],[SPID]],people[SPID],people[Sales_person],"NA",0)</f>
        <v>Rafaelita Blaksland</v>
      </c>
      <c r="J5739">
        <f>YEAR(shipments[[#This Row],[Shipdate]])</f>
        <v>2023</v>
      </c>
      <c r="K5739">
        <f>MONTH(shipments[[#This Row],[Shipdate]])</f>
        <v>11</v>
      </c>
      <c r="L5739" t="str">
        <f>TEXT(shipments[[#This Row],[Shipdate]],"mmmm")</f>
        <v>November</v>
      </c>
      <c r="M5739">
        <f>_xlfn.XLOOKUP(shipments[[#This Row],[PID]],products[PID],products[Cost_per_box],"NA",0)</f>
        <v>3.85</v>
      </c>
      <c r="N5739">
        <f>shipments[[#This Row],[Boxes]]*shipments[[#This Row],[Cost Per Box]]</f>
        <v>966.35</v>
      </c>
      <c r="O5739">
        <f>shipments[[#This Row],[Sales Amount]]-shipments[[#This Row],[Total Cost]]</f>
        <v>786.4</v>
      </c>
      <c r="P5739" s="9">
        <f>shipments[[#This Row],[Profit]]/shipments[[#This Row],[Sales Amount]]</f>
        <v>0.44866638140065612</v>
      </c>
    </row>
    <row r="5740" spans="1:16" x14ac:dyDescent="1">
      <c r="A5740" t="s">
        <v>5789</v>
      </c>
      <c r="B5740" t="s">
        <v>8056</v>
      </c>
      <c r="C5740" t="s">
        <v>8013</v>
      </c>
      <c r="D5740" t="s">
        <v>8037</v>
      </c>
      <c r="E5740" s="1">
        <v>45492</v>
      </c>
      <c r="F5740">
        <v>4700.25</v>
      </c>
      <c r="G5740">
        <v>523</v>
      </c>
      <c r="H5740" t="s">
        <v>17</v>
      </c>
      <c r="I5740" t="str">
        <f>_xlfn.XLOOKUP(shipments[[#This Row],[SPID]],people[SPID],people[Sales_person],"NA",0)</f>
        <v>Rafaelita Blaksland</v>
      </c>
      <c r="J5740">
        <f>YEAR(shipments[[#This Row],[Shipdate]])</f>
        <v>2024</v>
      </c>
      <c r="K5740">
        <f>MONTH(shipments[[#This Row],[Shipdate]])</f>
        <v>7</v>
      </c>
      <c r="L5740" t="str">
        <f>TEXT(shipments[[#This Row],[Shipdate]],"mmmm")</f>
        <v>July</v>
      </c>
      <c r="M5740">
        <f>_xlfn.XLOOKUP(shipments[[#This Row],[PID]],products[PID],products[Cost_per_box],"NA",0)</f>
        <v>3.85</v>
      </c>
      <c r="N5740">
        <f>shipments[[#This Row],[Boxes]]*shipments[[#This Row],[Cost Per Box]]</f>
        <v>2013.55</v>
      </c>
      <c r="O5740">
        <f>shipments[[#This Row],[Sales Amount]]-shipments[[#This Row],[Total Cost]]</f>
        <v>2686.7</v>
      </c>
      <c r="P5740" s="9">
        <f>shipments[[#This Row],[Profit]]/shipments[[#This Row],[Sales Amount]]</f>
        <v>0.57160789319717031</v>
      </c>
    </row>
    <row r="5741" spans="1:16" x14ac:dyDescent="1">
      <c r="A5741" t="s">
        <v>5790</v>
      </c>
      <c r="B5741" t="s">
        <v>8056</v>
      </c>
      <c r="C5741" t="s">
        <v>8013</v>
      </c>
      <c r="D5741" t="s">
        <v>8032</v>
      </c>
      <c r="E5741" s="1">
        <v>45372</v>
      </c>
      <c r="F5741">
        <v>3001.5</v>
      </c>
      <c r="G5741">
        <v>601</v>
      </c>
      <c r="H5741" t="s">
        <v>6</v>
      </c>
      <c r="I5741" t="str">
        <f>_xlfn.XLOOKUP(shipments[[#This Row],[SPID]],people[SPID],people[Sales_person],"NA",0)</f>
        <v>Rafaelita Blaksland</v>
      </c>
      <c r="J5741">
        <f>YEAR(shipments[[#This Row],[Shipdate]])</f>
        <v>2024</v>
      </c>
      <c r="K5741">
        <f>MONTH(shipments[[#This Row],[Shipdate]])</f>
        <v>3</v>
      </c>
      <c r="L5741" t="str">
        <f>TEXT(shipments[[#This Row],[Shipdate]],"mmmm")</f>
        <v>March</v>
      </c>
      <c r="M5741">
        <f>_xlfn.XLOOKUP(shipments[[#This Row],[PID]],products[PID],products[Cost_per_box],"NA",0)</f>
        <v>3.85</v>
      </c>
      <c r="N5741">
        <f>shipments[[#This Row],[Boxes]]*shipments[[#This Row],[Cost Per Box]]</f>
        <v>2313.85</v>
      </c>
      <c r="O5741">
        <f>shipments[[#This Row],[Sales Amount]]-shipments[[#This Row],[Total Cost]]</f>
        <v>687.65000000000009</v>
      </c>
      <c r="P5741" s="9">
        <f>shipments[[#This Row],[Profit]]/shipments[[#This Row],[Sales Amount]]</f>
        <v>0.22910211560886226</v>
      </c>
    </row>
    <row r="5742" spans="1:16" x14ac:dyDescent="1">
      <c r="A5742" t="s">
        <v>5791</v>
      </c>
      <c r="B5742" t="s">
        <v>8056</v>
      </c>
      <c r="C5742" t="s">
        <v>8014</v>
      </c>
      <c r="D5742" t="s">
        <v>8036</v>
      </c>
      <c r="E5742" s="1">
        <v>45443</v>
      </c>
      <c r="F5742">
        <v>5953.5</v>
      </c>
      <c r="G5742">
        <v>993</v>
      </c>
      <c r="H5742" t="s">
        <v>6</v>
      </c>
      <c r="I5742" t="str">
        <f>_xlfn.XLOOKUP(shipments[[#This Row],[SPID]],people[SPID],people[Sales_person],"NA",0)</f>
        <v>Rafaelita Blaksland</v>
      </c>
      <c r="J5742">
        <f>YEAR(shipments[[#This Row],[Shipdate]])</f>
        <v>2024</v>
      </c>
      <c r="K5742">
        <f>MONTH(shipments[[#This Row],[Shipdate]])</f>
        <v>5</v>
      </c>
      <c r="L5742" t="str">
        <f>TEXT(shipments[[#This Row],[Shipdate]],"mmmm")</f>
        <v>May</v>
      </c>
      <c r="M5742">
        <f>_xlfn.XLOOKUP(shipments[[#This Row],[PID]],products[PID],products[Cost_per_box],"NA",0)</f>
        <v>5.72</v>
      </c>
      <c r="N5742">
        <f>shipments[[#This Row],[Boxes]]*shipments[[#This Row],[Cost Per Box]]</f>
        <v>5679.96</v>
      </c>
      <c r="O5742">
        <f>shipments[[#This Row],[Sales Amount]]-shipments[[#This Row],[Total Cost]]</f>
        <v>273.53999999999996</v>
      </c>
      <c r="P5742" s="9">
        <f>shipments[[#This Row],[Profit]]/shipments[[#This Row],[Sales Amount]]</f>
        <v>4.5946082136558319E-2</v>
      </c>
    </row>
    <row r="5743" spans="1:16" x14ac:dyDescent="1">
      <c r="A5743" t="s">
        <v>5792</v>
      </c>
      <c r="B5743" t="s">
        <v>8056</v>
      </c>
      <c r="C5743" t="s">
        <v>8014</v>
      </c>
      <c r="D5743" t="s">
        <v>8037</v>
      </c>
      <c r="E5743" s="1">
        <v>45083</v>
      </c>
      <c r="F5743">
        <v>463.5</v>
      </c>
      <c r="G5743">
        <v>52</v>
      </c>
      <c r="H5743" t="s">
        <v>6</v>
      </c>
      <c r="I5743" t="str">
        <f>_xlfn.XLOOKUP(shipments[[#This Row],[SPID]],people[SPID],people[Sales_person],"NA",0)</f>
        <v>Rafaelita Blaksland</v>
      </c>
      <c r="J5743">
        <f>YEAR(shipments[[#This Row],[Shipdate]])</f>
        <v>2023</v>
      </c>
      <c r="K5743">
        <f>MONTH(shipments[[#This Row],[Shipdate]])</f>
        <v>6</v>
      </c>
      <c r="L5743" t="str">
        <f>TEXT(shipments[[#This Row],[Shipdate]],"mmmm")</f>
        <v>June</v>
      </c>
      <c r="M5743">
        <f>_xlfn.XLOOKUP(shipments[[#This Row],[PID]],products[PID],products[Cost_per_box],"NA",0)</f>
        <v>5.72</v>
      </c>
      <c r="N5743">
        <f>shipments[[#This Row],[Boxes]]*shipments[[#This Row],[Cost Per Box]]</f>
        <v>297.44</v>
      </c>
      <c r="O5743">
        <f>shipments[[#This Row],[Sales Amount]]-shipments[[#This Row],[Total Cost]]</f>
        <v>166.06</v>
      </c>
      <c r="P5743" s="9">
        <f>shipments[[#This Row],[Profit]]/shipments[[#This Row],[Sales Amount]]</f>
        <v>0.35827400215749733</v>
      </c>
    </row>
    <row r="5744" spans="1:16" x14ac:dyDescent="1">
      <c r="A5744" t="s">
        <v>5793</v>
      </c>
      <c r="B5744" t="s">
        <v>8056</v>
      </c>
      <c r="C5744" t="s">
        <v>8014</v>
      </c>
      <c r="D5744" t="s">
        <v>8035</v>
      </c>
      <c r="E5744" s="1">
        <v>45163</v>
      </c>
      <c r="F5744">
        <v>443.25</v>
      </c>
      <c r="G5744">
        <v>74</v>
      </c>
      <c r="H5744" t="s">
        <v>6</v>
      </c>
      <c r="I5744" t="str">
        <f>_xlfn.XLOOKUP(shipments[[#This Row],[SPID]],people[SPID],people[Sales_person],"NA",0)</f>
        <v>Rafaelita Blaksland</v>
      </c>
      <c r="J5744">
        <f>YEAR(shipments[[#This Row],[Shipdate]])</f>
        <v>2023</v>
      </c>
      <c r="K5744">
        <f>MONTH(shipments[[#This Row],[Shipdate]])</f>
        <v>8</v>
      </c>
      <c r="L5744" t="str">
        <f>TEXT(shipments[[#This Row],[Shipdate]],"mmmm")</f>
        <v>August</v>
      </c>
      <c r="M5744">
        <f>_xlfn.XLOOKUP(shipments[[#This Row],[PID]],products[PID],products[Cost_per_box],"NA",0)</f>
        <v>5.72</v>
      </c>
      <c r="N5744">
        <f>shipments[[#This Row],[Boxes]]*shipments[[#This Row],[Cost Per Box]]</f>
        <v>423.28</v>
      </c>
      <c r="O5744">
        <f>shipments[[#This Row],[Sales Amount]]-shipments[[#This Row],[Total Cost]]</f>
        <v>19.970000000000027</v>
      </c>
      <c r="P5744" s="9">
        <f>shipments[[#This Row],[Profit]]/shipments[[#This Row],[Sales Amount]]</f>
        <v>4.5053581500282068E-2</v>
      </c>
    </row>
    <row r="5745" spans="1:16" x14ac:dyDescent="1">
      <c r="A5745" t="s">
        <v>5794</v>
      </c>
      <c r="B5745" t="s">
        <v>8056</v>
      </c>
      <c r="C5745" t="s">
        <v>8015</v>
      </c>
      <c r="D5745" t="s">
        <v>8036</v>
      </c>
      <c r="E5745" s="1">
        <v>45247</v>
      </c>
      <c r="F5745">
        <v>1971</v>
      </c>
      <c r="G5745">
        <v>76</v>
      </c>
      <c r="H5745" t="s">
        <v>6</v>
      </c>
      <c r="I5745" t="str">
        <f>_xlfn.XLOOKUP(shipments[[#This Row],[SPID]],people[SPID],people[Sales_person],"NA",0)</f>
        <v>Rafaelita Blaksland</v>
      </c>
      <c r="J5745">
        <f>YEAR(shipments[[#This Row],[Shipdate]])</f>
        <v>2023</v>
      </c>
      <c r="K5745">
        <f>MONTH(shipments[[#This Row],[Shipdate]])</f>
        <v>11</v>
      </c>
      <c r="L5745" t="str">
        <f>TEXT(shipments[[#This Row],[Shipdate]],"mmmm")</f>
        <v>November</v>
      </c>
      <c r="M5745">
        <f>_xlfn.XLOOKUP(shipments[[#This Row],[PID]],products[PID],products[Cost_per_box],"NA",0)</f>
        <v>6.31</v>
      </c>
      <c r="N5745">
        <f>shipments[[#This Row],[Boxes]]*shipments[[#This Row],[Cost Per Box]]</f>
        <v>479.55999999999995</v>
      </c>
      <c r="O5745">
        <f>shipments[[#This Row],[Sales Amount]]-shipments[[#This Row],[Total Cost]]</f>
        <v>1491.44</v>
      </c>
      <c r="P5745" s="9">
        <f>shipments[[#This Row],[Profit]]/shipments[[#This Row],[Sales Amount]]</f>
        <v>0.75669203450025369</v>
      </c>
    </row>
    <row r="5746" spans="1:16" x14ac:dyDescent="1">
      <c r="A5746" t="s">
        <v>5795</v>
      </c>
      <c r="B5746" t="s">
        <v>8056</v>
      </c>
      <c r="C5746" t="s">
        <v>8016</v>
      </c>
      <c r="D5746" t="s">
        <v>8032</v>
      </c>
      <c r="E5746" s="1">
        <v>45415</v>
      </c>
      <c r="F5746">
        <v>5791.5</v>
      </c>
      <c r="G5746">
        <v>207</v>
      </c>
      <c r="H5746" t="s">
        <v>6</v>
      </c>
      <c r="I5746" t="str">
        <f>_xlfn.XLOOKUP(shipments[[#This Row],[SPID]],people[SPID],people[Sales_person],"NA",0)</f>
        <v>Rafaelita Blaksland</v>
      </c>
      <c r="J5746">
        <f>YEAR(shipments[[#This Row],[Shipdate]])</f>
        <v>2024</v>
      </c>
      <c r="K5746">
        <f>MONTH(shipments[[#This Row],[Shipdate]])</f>
        <v>5</v>
      </c>
      <c r="L5746" t="str">
        <f>TEXT(shipments[[#This Row],[Shipdate]],"mmmm")</f>
        <v>May</v>
      </c>
      <c r="M5746">
        <f>_xlfn.XLOOKUP(shipments[[#This Row],[PID]],products[PID],products[Cost_per_box],"NA",0)</f>
        <v>9.94</v>
      </c>
      <c r="N5746">
        <f>shipments[[#This Row],[Boxes]]*shipments[[#This Row],[Cost Per Box]]</f>
        <v>2057.58</v>
      </c>
      <c r="O5746">
        <f>shipments[[#This Row],[Sales Amount]]-shipments[[#This Row],[Total Cost]]</f>
        <v>3733.92</v>
      </c>
      <c r="P5746" s="9">
        <f>shipments[[#This Row],[Profit]]/shipments[[#This Row],[Sales Amount]]</f>
        <v>0.64472416472416472</v>
      </c>
    </row>
    <row r="5747" spans="1:16" x14ac:dyDescent="1">
      <c r="A5747" t="s">
        <v>5796</v>
      </c>
      <c r="B5747" t="s">
        <v>8056</v>
      </c>
      <c r="C5747" t="s">
        <v>8016</v>
      </c>
      <c r="D5747" t="s">
        <v>8032</v>
      </c>
      <c r="E5747" s="1">
        <v>44984</v>
      </c>
      <c r="F5747">
        <v>4362.75</v>
      </c>
      <c r="G5747">
        <v>175</v>
      </c>
      <c r="H5747" t="s">
        <v>6</v>
      </c>
      <c r="I5747" t="str">
        <f>_xlfn.XLOOKUP(shipments[[#This Row],[SPID]],people[SPID],people[Sales_person],"NA",0)</f>
        <v>Rafaelita Blaksland</v>
      </c>
      <c r="J5747">
        <f>YEAR(shipments[[#This Row],[Shipdate]])</f>
        <v>2023</v>
      </c>
      <c r="K5747">
        <f>MONTH(shipments[[#This Row],[Shipdate]])</f>
        <v>2</v>
      </c>
      <c r="L5747" t="str">
        <f>TEXT(shipments[[#This Row],[Shipdate]],"mmmm")</f>
        <v>February</v>
      </c>
      <c r="M5747">
        <f>_xlfn.XLOOKUP(shipments[[#This Row],[PID]],products[PID],products[Cost_per_box],"NA",0)</f>
        <v>9.94</v>
      </c>
      <c r="N5747">
        <f>shipments[[#This Row],[Boxes]]*shipments[[#This Row],[Cost Per Box]]</f>
        <v>1739.5</v>
      </c>
      <c r="O5747">
        <f>shipments[[#This Row],[Sales Amount]]-shipments[[#This Row],[Total Cost]]</f>
        <v>2623.25</v>
      </c>
      <c r="P5747" s="9">
        <f>shipments[[#This Row],[Profit]]/shipments[[#This Row],[Sales Amount]]</f>
        <v>0.6012835940633775</v>
      </c>
    </row>
    <row r="5748" spans="1:16" x14ac:dyDescent="1">
      <c r="A5748" t="s">
        <v>5797</v>
      </c>
      <c r="B5748" t="s">
        <v>8056</v>
      </c>
      <c r="C5748" t="s">
        <v>8019</v>
      </c>
      <c r="D5748" t="s">
        <v>8037</v>
      </c>
      <c r="E5748" s="1">
        <v>45259</v>
      </c>
      <c r="F5748">
        <v>618.75</v>
      </c>
      <c r="G5748">
        <v>52</v>
      </c>
      <c r="H5748" t="s">
        <v>6</v>
      </c>
      <c r="I5748" t="str">
        <f>_xlfn.XLOOKUP(shipments[[#This Row],[SPID]],people[SPID],people[Sales_person],"NA",0)</f>
        <v>Rafaelita Blaksland</v>
      </c>
      <c r="J5748">
        <f>YEAR(shipments[[#This Row],[Shipdate]])</f>
        <v>2023</v>
      </c>
      <c r="K5748">
        <f>MONTH(shipments[[#This Row],[Shipdate]])</f>
        <v>11</v>
      </c>
      <c r="L5748" t="str">
        <f>TEXT(shipments[[#This Row],[Shipdate]],"mmmm")</f>
        <v>November</v>
      </c>
      <c r="M5748">
        <f>_xlfn.XLOOKUP(shipments[[#This Row],[PID]],products[PID],products[Cost_per_box],"NA",0)</f>
        <v>8.2200000000000006</v>
      </c>
      <c r="N5748">
        <f>shipments[[#This Row],[Boxes]]*shipments[[#This Row],[Cost Per Box]]</f>
        <v>427.44000000000005</v>
      </c>
      <c r="O5748">
        <f>shipments[[#This Row],[Sales Amount]]-shipments[[#This Row],[Total Cost]]</f>
        <v>191.30999999999995</v>
      </c>
      <c r="P5748" s="9">
        <f>shipments[[#This Row],[Profit]]/shipments[[#This Row],[Sales Amount]]</f>
        <v>0.30918787878787868</v>
      </c>
    </row>
    <row r="5749" spans="1:16" x14ac:dyDescent="1">
      <c r="A5749" t="s">
        <v>5798</v>
      </c>
      <c r="B5749" t="s">
        <v>8056</v>
      </c>
      <c r="C5749" t="s">
        <v>8019</v>
      </c>
      <c r="D5749" t="s">
        <v>8032</v>
      </c>
      <c r="E5749" s="1">
        <v>45352</v>
      </c>
      <c r="F5749">
        <v>2790</v>
      </c>
      <c r="G5749">
        <v>175</v>
      </c>
      <c r="H5749" t="s">
        <v>6</v>
      </c>
      <c r="I5749" t="str">
        <f>_xlfn.XLOOKUP(shipments[[#This Row],[SPID]],people[SPID],people[Sales_person],"NA",0)</f>
        <v>Rafaelita Blaksland</v>
      </c>
      <c r="J5749">
        <f>YEAR(shipments[[#This Row],[Shipdate]])</f>
        <v>2024</v>
      </c>
      <c r="K5749">
        <f>MONTH(shipments[[#This Row],[Shipdate]])</f>
        <v>3</v>
      </c>
      <c r="L5749" t="str">
        <f>TEXT(shipments[[#This Row],[Shipdate]],"mmmm")</f>
        <v>March</v>
      </c>
      <c r="M5749">
        <f>_xlfn.XLOOKUP(shipments[[#This Row],[PID]],products[PID],products[Cost_per_box],"NA",0)</f>
        <v>8.2200000000000006</v>
      </c>
      <c r="N5749">
        <f>shipments[[#This Row],[Boxes]]*shipments[[#This Row],[Cost Per Box]]</f>
        <v>1438.5</v>
      </c>
      <c r="O5749">
        <f>shipments[[#This Row],[Sales Amount]]-shipments[[#This Row],[Total Cost]]</f>
        <v>1351.5</v>
      </c>
      <c r="P5749" s="9">
        <f>shipments[[#This Row],[Profit]]/shipments[[#This Row],[Sales Amount]]</f>
        <v>0.48440860215053766</v>
      </c>
    </row>
    <row r="5750" spans="1:16" x14ac:dyDescent="1">
      <c r="A5750" t="s">
        <v>5799</v>
      </c>
      <c r="B5750" t="s">
        <v>8056</v>
      </c>
      <c r="C5750" t="s">
        <v>8019</v>
      </c>
      <c r="D5750" t="s">
        <v>8035</v>
      </c>
      <c r="E5750" s="1">
        <v>44999</v>
      </c>
      <c r="F5750">
        <v>2398.5</v>
      </c>
      <c r="G5750">
        <v>160</v>
      </c>
      <c r="H5750" t="s">
        <v>6</v>
      </c>
      <c r="I5750" t="str">
        <f>_xlfn.XLOOKUP(shipments[[#This Row],[SPID]],people[SPID],people[Sales_person],"NA",0)</f>
        <v>Rafaelita Blaksland</v>
      </c>
      <c r="J5750">
        <f>YEAR(shipments[[#This Row],[Shipdate]])</f>
        <v>2023</v>
      </c>
      <c r="K5750">
        <f>MONTH(shipments[[#This Row],[Shipdate]])</f>
        <v>3</v>
      </c>
      <c r="L5750" t="str">
        <f>TEXT(shipments[[#This Row],[Shipdate]],"mmmm")</f>
        <v>March</v>
      </c>
      <c r="M5750">
        <f>_xlfn.XLOOKUP(shipments[[#This Row],[PID]],products[PID],products[Cost_per_box],"NA",0)</f>
        <v>8.2200000000000006</v>
      </c>
      <c r="N5750">
        <f>shipments[[#This Row],[Boxes]]*shipments[[#This Row],[Cost Per Box]]</f>
        <v>1315.2</v>
      </c>
      <c r="O5750">
        <f>shipments[[#This Row],[Sales Amount]]-shipments[[#This Row],[Total Cost]]</f>
        <v>1083.3</v>
      </c>
      <c r="P5750" s="9">
        <f>shipments[[#This Row],[Profit]]/shipments[[#This Row],[Sales Amount]]</f>
        <v>0.45165728580362724</v>
      </c>
    </row>
    <row r="5751" spans="1:16" x14ac:dyDescent="1">
      <c r="A5751" t="s">
        <v>5800</v>
      </c>
      <c r="B5751" t="s">
        <v>8056</v>
      </c>
      <c r="C5751" t="s">
        <v>8020</v>
      </c>
      <c r="D5751" t="s">
        <v>8035</v>
      </c>
      <c r="E5751" s="1">
        <v>45287</v>
      </c>
      <c r="F5751">
        <v>7114.5</v>
      </c>
      <c r="G5751">
        <v>356</v>
      </c>
      <c r="H5751" t="s">
        <v>6</v>
      </c>
      <c r="I5751" t="str">
        <f>_xlfn.XLOOKUP(shipments[[#This Row],[SPID]],people[SPID],people[Sales_person],"NA",0)</f>
        <v>Rafaelita Blaksland</v>
      </c>
      <c r="J5751">
        <f>YEAR(shipments[[#This Row],[Shipdate]])</f>
        <v>2023</v>
      </c>
      <c r="K5751">
        <f>MONTH(shipments[[#This Row],[Shipdate]])</f>
        <v>12</v>
      </c>
      <c r="L5751" t="str">
        <f>TEXT(shipments[[#This Row],[Shipdate]],"mmmm")</f>
        <v>December</v>
      </c>
      <c r="M5751">
        <f>_xlfn.XLOOKUP(shipments[[#This Row],[PID]],products[PID],products[Cost_per_box],"NA",0)</f>
        <v>10.23</v>
      </c>
      <c r="N5751">
        <f>shipments[[#This Row],[Boxes]]*shipments[[#This Row],[Cost Per Box]]</f>
        <v>3641.88</v>
      </c>
      <c r="O5751">
        <f>shipments[[#This Row],[Sales Amount]]-shipments[[#This Row],[Total Cost]]</f>
        <v>3472.62</v>
      </c>
      <c r="P5751" s="9">
        <f>shipments[[#This Row],[Profit]]/shipments[[#This Row],[Sales Amount]]</f>
        <v>0.48810457516339867</v>
      </c>
    </row>
    <row r="5752" spans="1:16" x14ac:dyDescent="1">
      <c r="A5752" t="s">
        <v>5801</v>
      </c>
      <c r="B5752" t="s">
        <v>8056</v>
      </c>
      <c r="C5752" t="s">
        <v>8020</v>
      </c>
      <c r="D5752" t="s">
        <v>8036</v>
      </c>
      <c r="E5752" s="1">
        <v>45321</v>
      </c>
      <c r="F5752">
        <v>6248.25</v>
      </c>
      <c r="G5752">
        <v>313</v>
      </c>
      <c r="H5752" t="s">
        <v>6</v>
      </c>
      <c r="I5752" t="str">
        <f>_xlfn.XLOOKUP(shipments[[#This Row],[SPID]],people[SPID],people[Sales_person],"NA",0)</f>
        <v>Rafaelita Blaksland</v>
      </c>
      <c r="J5752">
        <f>YEAR(shipments[[#This Row],[Shipdate]])</f>
        <v>2024</v>
      </c>
      <c r="K5752">
        <f>MONTH(shipments[[#This Row],[Shipdate]])</f>
        <v>1</v>
      </c>
      <c r="L5752" t="str">
        <f>TEXT(shipments[[#This Row],[Shipdate]],"mmmm")</f>
        <v>January</v>
      </c>
      <c r="M5752">
        <f>_xlfn.XLOOKUP(shipments[[#This Row],[PID]],products[PID],products[Cost_per_box],"NA",0)</f>
        <v>10.23</v>
      </c>
      <c r="N5752">
        <f>shipments[[#This Row],[Boxes]]*shipments[[#This Row],[Cost Per Box]]</f>
        <v>3201.9900000000002</v>
      </c>
      <c r="O5752">
        <f>shipments[[#This Row],[Sales Amount]]-shipments[[#This Row],[Total Cost]]</f>
        <v>3046.2599999999998</v>
      </c>
      <c r="P5752" s="9">
        <f>shipments[[#This Row],[Profit]]/shipments[[#This Row],[Sales Amount]]</f>
        <v>0.48753811067098785</v>
      </c>
    </row>
    <row r="5753" spans="1:16" x14ac:dyDescent="1">
      <c r="A5753" t="s">
        <v>5802</v>
      </c>
      <c r="B5753" t="s">
        <v>8056</v>
      </c>
      <c r="C5753" t="s">
        <v>8020</v>
      </c>
      <c r="D5753" t="s">
        <v>8037</v>
      </c>
      <c r="E5753" s="1">
        <v>45114</v>
      </c>
      <c r="F5753">
        <v>4662</v>
      </c>
      <c r="G5753">
        <v>275</v>
      </c>
      <c r="H5753" t="s">
        <v>6</v>
      </c>
      <c r="I5753" t="str">
        <f>_xlfn.XLOOKUP(shipments[[#This Row],[SPID]],people[SPID],people[Sales_person],"NA",0)</f>
        <v>Rafaelita Blaksland</v>
      </c>
      <c r="J5753">
        <f>YEAR(shipments[[#This Row],[Shipdate]])</f>
        <v>2023</v>
      </c>
      <c r="K5753">
        <f>MONTH(shipments[[#This Row],[Shipdate]])</f>
        <v>7</v>
      </c>
      <c r="L5753" t="str">
        <f>TEXT(shipments[[#This Row],[Shipdate]],"mmmm")</f>
        <v>July</v>
      </c>
      <c r="M5753">
        <f>_xlfn.XLOOKUP(shipments[[#This Row],[PID]],products[PID],products[Cost_per_box],"NA",0)</f>
        <v>10.23</v>
      </c>
      <c r="N5753">
        <f>shipments[[#This Row],[Boxes]]*shipments[[#This Row],[Cost Per Box]]</f>
        <v>2813.25</v>
      </c>
      <c r="O5753">
        <f>shipments[[#This Row],[Sales Amount]]-shipments[[#This Row],[Total Cost]]</f>
        <v>1848.75</v>
      </c>
      <c r="P5753" s="9">
        <f>shipments[[#This Row],[Profit]]/shipments[[#This Row],[Sales Amount]]</f>
        <v>0.39655727155727155</v>
      </c>
    </row>
    <row r="5754" spans="1:16" x14ac:dyDescent="1">
      <c r="A5754" t="s">
        <v>5803</v>
      </c>
      <c r="B5754" t="s">
        <v>8056</v>
      </c>
      <c r="C5754" t="s">
        <v>8021</v>
      </c>
      <c r="D5754" t="s">
        <v>8033</v>
      </c>
      <c r="E5754" s="1">
        <v>45078</v>
      </c>
      <c r="F5754">
        <v>1496.25</v>
      </c>
      <c r="G5754">
        <v>89</v>
      </c>
      <c r="H5754" t="s">
        <v>6</v>
      </c>
      <c r="I5754" t="str">
        <f>_xlfn.XLOOKUP(shipments[[#This Row],[SPID]],people[SPID],people[Sales_person],"NA",0)</f>
        <v>Rafaelita Blaksland</v>
      </c>
      <c r="J5754">
        <f>YEAR(shipments[[#This Row],[Shipdate]])</f>
        <v>2023</v>
      </c>
      <c r="K5754">
        <f>MONTH(shipments[[#This Row],[Shipdate]])</f>
        <v>6</v>
      </c>
      <c r="L5754" t="str">
        <f>TEXT(shipments[[#This Row],[Shipdate]],"mmmm")</f>
        <v>June</v>
      </c>
      <c r="M5754">
        <f>_xlfn.XLOOKUP(shipments[[#This Row],[PID]],products[PID],products[Cost_per_box],"NA",0)</f>
        <v>4.74</v>
      </c>
      <c r="N5754">
        <f>shipments[[#This Row],[Boxes]]*shipments[[#This Row],[Cost Per Box]]</f>
        <v>421.86</v>
      </c>
      <c r="O5754">
        <f>shipments[[#This Row],[Sales Amount]]-shipments[[#This Row],[Total Cost]]</f>
        <v>1074.3899999999999</v>
      </c>
      <c r="P5754" s="9">
        <f>shipments[[#This Row],[Profit]]/shipments[[#This Row],[Sales Amount]]</f>
        <v>0.71805513784461139</v>
      </c>
    </row>
    <row r="5755" spans="1:16" x14ac:dyDescent="1">
      <c r="A5755" t="s">
        <v>5804</v>
      </c>
      <c r="B5755" t="s">
        <v>8056</v>
      </c>
      <c r="C5755" t="s">
        <v>8021</v>
      </c>
      <c r="D5755" t="s">
        <v>8037</v>
      </c>
      <c r="E5755" s="1">
        <v>45484</v>
      </c>
      <c r="F5755">
        <v>4918.5</v>
      </c>
      <c r="G5755">
        <v>290</v>
      </c>
      <c r="H5755" t="s">
        <v>17</v>
      </c>
      <c r="I5755" t="str">
        <f>_xlfn.XLOOKUP(shipments[[#This Row],[SPID]],people[SPID],people[Sales_person],"NA",0)</f>
        <v>Rafaelita Blaksland</v>
      </c>
      <c r="J5755">
        <f>YEAR(shipments[[#This Row],[Shipdate]])</f>
        <v>2024</v>
      </c>
      <c r="K5755">
        <f>MONTH(shipments[[#This Row],[Shipdate]])</f>
        <v>7</v>
      </c>
      <c r="L5755" t="str">
        <f>TEXT(shipments[[#This Row],[Shipdate]],"mmmm")</f>
        <v>July</v>
      </c>
      <c r="M5755">
        <f>_xlfn.XLOOKUP(shipments[[#This Row],[PID]],products[PID],products[Cost_per_box],"NA",0)</f>
        <v>4.74</v>
      </c>
      <c r="N5755">
        <f>shipments[[#This Row],[Boxes]]*shipments[[#This Row],[Cost Per Box]]</f>
        <v>1374.6000000000001</v>
      </c>
      <c r="O5755">
        <f>shipments[[#This Row],[Sales Amount]]-shipments[[#This Row],[Total Cost]]</f>
        <v>3543.8999999999996</v>
      </c>
      <c r="P5755" s="9">
        <f>shipments[[#This Row],[Profit]]/shipments[[#This Row],[Sales Amount]]</f>
        <v>0.72052455016773398</v>
      </c>
    </row>
    <row r="5756" spans="1:16" x14ac:dyDescent="1">
      <c r="A5756" t="s">
        <v>5805</v>
      </c>
      <c r="B5756" t="s">
        <v>8056</v>
      </c>
      <c r="C5756" t="s">
        <v>8022</v>
      </c>
      <c r="D5756" t="s">
        <v>8034</v>
      </c>
      <c r="E5756" s="1">
        <v>45020</v>
      </c>
      <c r="F5756">
        <v>4083.75</v>
      </c>
      <c r="G5756">
        <v>584</v>
      </c>
      <c r="H5756" t="s">
        <v>6</v>
      </c>
      <c r="I5756" t="str">
        <f>_xlfn.XLOOKUP(shipments[[#This Row],[SPID]],people[SPID],people[Sales_person],"NA",0)</f>
        <v>Rafaelita Blaksland</v>
      </c>
      <c r="J5756">
        <f>YEAR(shipments[[#This Row],[Shipdate]])</f>
        <v>2023</v>
      </c>
      <c r="K5756">
        <f>MONTH(shipments[[#This Row],[Shipdate]])</f>
        <v>4</v>
      </c>
      <c r="L5756" t="str">
        <f>TEXT(shipments[[#This Row],[Shipdate]],"mmmm")</f>
        <v>April</v>
      </c>
      <c r="M5756">
        <f>_xlfn.XLOOKUP(shipments[[#This Row],[PID]],products[PID],products[Cost_per_box],"NA",0)</f>
        <v>10.51</v>
      </c>
      <c r="N5756">
        <f>shipments[[#This Row],[Boxes]]*shipments[[#This Row],[Cost Per Box]]</f>
        <v>6137.84</v>
      </c>
      <c r="O5756">
        <f>shipments[[#This Row],[Sales Amount]]-shipments[[#This Row],[Total Cost]]</f>
        <v>-2054.09</v>
      </c>
      <c r="P5756" s="9">
        <f>shipments[[#This Row],[Profit]]/shipments[[#This Row],[Sales Amount]]</f>
        <v>-0.50299112335475971</v>
      </c>
    </row>
    <row r="5757" spans="1:16" x14ac:dyDescent="1">
      <c r="A5757" t="s">
        <v>5806</v>
      </c>
      <c r="B5757" t="s">
        <v>8056</v>
      </c>
      <c r="C5757" t="s">
        <v>8022</v>
      </c>
      <c r="D5757" t="s">
        <v>8032</v>
      </c>
      <c r="E5757" s="1">
        <v>45075</v>
      </c>
      <c r="F5757">
        <v>2679.75</v>
      </c>
      <c r="G5757">
        <v>298</v>
      </c>
      <c r="H5757" t="s">
        <v>6</v>
      </c>
      <c r="I5757" t="str">
        <f>_xlfn.XLOOKUP(shipments[[#This Row],[SPID]],people[SPID],people[Sales_person],"NA",0)</f>
        <v>Rafaelita Blaksland</v>
      </c>
      <c r="J5757">
        <f>YEAR(shipments[[#This Row],[Shipdate]])</f>
        <v>2023</v>
      </c>
      <c r="K5757">
        <f>MONTH(shipments[[#This Row],[Shipdate]])</f>
        <v>5</v>
      </c>
      <c r="L5757" t="str">
        <f>TEXT(shipments[[#This Row],[Shipdate]],"mmmm")</f>
        <v>May</v>
      </c>
      <c r="M5757">
        <f>_xlfn.XLOOKUP(shipments[[#This Row],[PID]],products[PID],products[Cost_per_box],"NA",0)</f>
        <v>10.51</v>
      </c>
      <c r="N5757">
        <f>shipments[[#This Row],[Boxes]]*shipments[[#This Row],[Cost Per Box]]</f>
        <v>3131.98</v>
      </c>
      <c r="O5757">
        <f>shipments[[#This Row],[Sales Amount]]-shipments[[#This Row],[Total Cost]]</f>
        <v>-452.23</v>
      </c>
      <c r="P5757" s="9">
        <f>shipments[[#This Row],[Profit]]/shipments[[#This Row],[Sales Amount]]</f>
        <v>-0.16875827969026963</v>
      </c>
    </row>
    <row r="5758" spans="1:16" x14ac:dyDescent="1">
      <c r="A5758" t="s">
        <v>5807</v>
      </c>
      <c r="B5758" t="s">
        <v>8056</v>
      </c>
      <c r="C5758" t="s">
        <v>8022</v>
      </c>
      <c r="D5758" t="s">
        <v>8036</v>
      </c>
      <c r="E5758" s="1">
        <v>45247</v>
      </c>
      <c r="F5758">
        <v>7317</v>
      </c>
      <c r="G5758">
        <v>813</v>
      </c>
      <c r="H5758" t="s">
        <v>6</v>
      </c>
      <c r="I5758" t="str">
        <f>_xlfn.XLOOKUP(shipments[[#This Row],[SPID]],people[SPID],people[Sales_person],"NA",0)</f>
        <v>Rafaelita Blaksland</v>
      </c>
      <c r="J5758">
        <f>YEAR(shipments[[#This Row],[Shipdate]])</f>
        <v>2023</v>
      </c>
      <c r="K5758">
        <f>MONTH(shipments[[#This Row],[Shipdate]])</f>
        <v>11</v>
      </c>
      <c r="L5758" t="str">
        <f>TEXT(shipments[[#This Row],[Shipdate]],"mmmm")</f>
        <v>November</v>
      </c>
      <c r="M5758">
        <f>_xlfn.XLOOKUP(shipments[[#This Row],[PID]],products[PID],products[Cost_per_box],"NA",0)</f>
        <v>10.51</v>
      </c>
      <c r="N5758">
        <f>shipments[[#This Row],[Boxes]]*shipments[[#This Row],[Cost Per Box]]</f>
        <v>8544.6299999999992</v>
      </c>
      <c r="O5758">
        <f>shipments[[#This Row],[Sales Amount]]-shipments[[#This Row],[Total Cost]]</f>
        <v>-1227.6299999999992</v>
      </c>
      <c r="P5758" s="9">
        <f>shipments[[#This Row],[Profit]]/shipments[[#This Row],[Sales Amount]]</f>
        <v>-0.16777777777777766</v>
      </c>
    </row>
    <row r="5759" spans="1:16" x14ac:dyDescent="1">
      <c r="A5759" t="s">
        <v>5808</v>
      </c>
      <c r="B5759" t="s">
        <v>8056</v>
      </c>
      <c r="C5759" t="s">
        <v>8022</v>
      </c>
      <c r="D5759" t="s">
        <v>8035</v>
      </c>
      <c r="E5759" s="1">
        <v>45544</v>
      </c>
      <c r="F5759">
        <v>2263.5</v>
      </c>
      <c r="G5759">
        <v>227</v>
      </c>
      <c r="H5759" t="s">
        <v>25</v>
      </c>
      <c r="I5759" t="str">
        <f>_xlfn.XLOOKUP(shipments[[#This Row],[SPID]],people[SPID],people[Sales_person],"NA",0)</f>
        <v>Rafaelita Blaksland</v>
      </c>
      <c r="J5759">
        <f>YEAR(shipments[[#This Row],[Shipdate]])</f>
        <v>2024</v>
      </c>
      <c r="K5759">
        <f>MONTH(shipments[[#This Row],[Shipdate]])</f>
        <v>9</v>
      </c>
      <c r="L5759" t="str">
        <f>TEXT(shipments[[#This Row],[Shipdate]],"mmmm")</f>
        <v>September</v>
      </c>
      <c r="M5759">
        <f>_xlfn.XLOOKUP(shipments[[#This Row],[PID]],products[PID],products[Cost_per_box],"NA",0)</f>
        <v>10.51</v>
      </c>
      <c r="N5759">
        <f>shipments[[#This Row],[Boxes]]*shipments[[#This Row],[Cost Per Box]]</f>
        <v>2385.77</v>
      </c>
      <c r="O5759">
        <f>shipments[[#This Row],[Sales Amount]]-shipments[[#This Row],[Total Cost]]</f>
        <v>-122.26999999999998</v>
      </c>
      <c r="P5759" s="9">
        <f>shipments[[#This Row],[Profit]]/shipments[[#This Row],[Sales Amount]]</f>
        <v>-5.4018113540976354E-2</v>
      </c>
    </row>
    <row r="5760" spans="1:16" x14ac:dyDescent="1">
      <c r="A5760" t="s">
        <v>5809</v>
      </c>
      <c r="B5760" t="s">
        <v>8056</v>
      </c>
      <c r="C5760" t="s">
        <v>8022</v>
      </c>
      <c r="D5760" t="s">
        <v>8037</v>
      </c>
      <c r="E5760" s="1">
        <v>45239</v>
      </c>
      <c r="F5760">
        <v>1903.5</v>
      </c>
      <c r="G5760">
        <v>238</v>
      </c>
      <c r="H5760" t="s">
        <v>6</v>
      </c>
      <c r="I5760" t="str">
        <f>_xlfn.XLOOKUP(shipments[[#This Row],[SPID]],people[SPID],people[Sales_person],"NA",0)</f>
        <v>Rafaelita Blaksland</v>
      </c>
      <c r="J5760">
        <f>YEAR(shipments[[#This Row],[Shipdate]])</f>
        <v>2023</v>
      </c>
      <c r="K5760">
        <f>MONTH(shipments[[#This Row],[Shipdate]])</f>
        <v>11</v>
      </c>
      <c r="L5760" t="str">
        <f>TEXT(shipments[[#This Row],[Shipdate]],"mmmm")</f>
        <v>November</v>
      </c>
      <c r="M5760">
        <f>_xlfn.XLOOKUP(shipments[[#This Row],[PID]],products[PID],products[Cost_per_box],"NA",0)</f>
        <v>10.51</v>
      </c>
      <c r="N5760">
        <f>shipments[[#This Row],[Boxes]]*shipments[[#This Row],[Cost Per Box]]</f>
        <v>2501.38</v>
      </c>
      <c r="O5760">
        <f>shipments[[#This Row],[Sales Amount]]-shipments[[#This Row],[Total Cost]]</f>
        <v>-597.88000000000011</v>
      </c>
      <c r="P5760" s="9">
        <f>shipments[[#This Row],[Profit]]/shipments[[#This Row],[Sales Amount]]</f>
        <v>-0.31409508799579727</v>
      </c>
    </row>
    <row r="5761" spans="1:16" x14ac:dyDescent="1">
      <c r="A5761" t="s">
        <v>5810</v>
      </c>
      <c r="B5761" t="s">
        <v>8056</v>
      </c>
      <c r="C5761" t="s">
        <v>8023</v>
      </c>
      <c r="D5761" t="s">
        <v>8035</v>
      </c>
      <c r="E5761" s="1">
        <v>45098</v>
      </c>
      <c r="F5761">
        <v>2351.25</v>
      </c>
      <c r="G5761">
        <v>131</v>
      </c>
      <c r="H5761" t="s">
        <v>6</v>
      </c>
      <c r="I5761" t="str">
        <f>_xlfn.XLOOKUP(shipments[[#This Row],[SPID]],people[SPID],people[Sales_person],"NA",0)</f>
        <v>Rafaelita Blaksland</v>
      </c>
      <c r="J5761">
        <f>YEAR(shipments[[#This Row],[Shipdate]])</f>
        <v>2023</v>
      </c>
      <c r="K5761">
        <f>MONTH(shipments[[#This Row],[Shipdate]])</f>
        <v>6</v>
      </c>
      <c r="L5761" t="str">
        <f>TEXT(shipments[[#This Row],[Shipdate]],"mmmm")</f>
        <v>June</v>
      </c>
      <c r="M5761">
        <f>_xlfn.XLOOKUP(shipments[[#This Row],[PID]],products[PID],products[Cost_per_box],"NA",0)</f>
        <v>6.43</v>
      </c>
      <c r="N5761">
        <f>shipments[[#This Row],[Boxes]]*shipments[[#This Row],[Cost Per Box]]</f>
        <v>842.32999999999993</v>
      </c>
      <c r="O5761">
        <f>shipments[[#This Row],[Sales Amount]]-shipments[[#This Row],[Total Cost]]</f>
        <v>1508.92</v>
      </c>
      <c r="P5761" s="9">
        <f>shipments[[#This Row],[Profit]]/shipments[[#This Row],[Sales Amount]]</f>
        <v>0.64175225943646996</v>
      </c>
    </row>
    <row r="5762" spans="1:16" x14ac:dyDescent="1">
      <c r="A5762" t="s">
        <v>5811</v>
      </c>
      <c r="B5762" t="s">
        <v>8056</v>
      </c>
      <c r="C5762" t="s">
        <v>8023</v>
      </c>
      <c r="D5762" t="s">
        <v>8037</v>
      </c>
      <c r="E5762" s="1">
        <v>45273</v>
      </c>
      <c r="F5762">
        <v>7038</v>
      </c>
      <c r="G5762">
        <v>470</v>
      </c>
      <c r="H5762" t="s">
        <v>6</v>
      </c>
      <c r="I5762" t="str">
        <f>_xlfn.XLOOKUP(shipments[[#This Row],[SPID]],people[SPID],people[Sales_person],"NA",0)</f>
        <v>Rafaelita Blaksland</v>
      </c>
      <c r="J5762">
        <f>YEAR(shipments[[#This Row],[Shipdate]])</f>
        <v>2023</v>
      </c>
      <c r="K5762">
        <f>MONTH(shipments[[#This Row],[Shipdate]])</f>
        <v>12</v>
      </c>
      <c r="L5762" t="str">
        <f>TEXT(shipments[[#This Row],[Shipdate]],"mmmm")</f>
        <v>December</v>
      </c>
      <c r="M5762">
        <f>_xlfn.XLOOKUP(shipments[[#This Row],[PID]],products[PID],products[Cost_per_box],"NA",0)</f>
        <v>6.43</v>
      </c>
      <c r="N5762">
        <f>shipments[[#This Row],[Boxes]]*shipments[[#This Row],[Cost Per Box]]</f>
        <v>3022.1</v>
      </c>
      <c r="O5762">
        <f>shipments[[#This Row],[Sales Amount]]-shipments[[#This Row],[Total Cost]]</f>
        <v>4015.9</v>
      </c>
      <c r="P5762" s="9">
        <f>shipments[[#This Row],[Profit]]/shipments[[#This Row],[Sales Amount]]</f>
        <v>0.57060244387610115</v>
      </c>
    </row>
    <row r="5763" spans="1:16" x14ac:dyDescent="1">
      <c r="A5763" t="s">
        <v>5812</v>
      </c>
      <c r="B5763" t="s">
        <v>8056</v>
      </c>
      <c r="C5763" t="s">
        <v>8024</v>
      </c>
      <c r="D5763" t="s">
        <v>8033</v>
      </c>
      <c r="E5763" s="1">
        <v>44974</v>
      </c>
      <c r="F5763">
        <v>6952.5</v>
      </c>
      <c r="G5763">
        <v>387</v>
      </c>
      <c r="H5763" t="s">
        <v>6</v>
      </c>
      <c r="I5763" t="str">
        <f>_xlfn.XLOOKUP(shipments[[#This Row],[SPID]],people[SPID],people[Sales_person],"NA",0)</f>
        <v>Rafaelita Blaksland</v>
      </c>
      <c r="J5763">
        <f>YEAR(shipments[[#This Row],[Shipdate]])</f>
        <v>2023</v>
      </c>
      <c r="K5763">
        <f>MONTH(shipments[[#This Row],[Shipdate]])</f>
        <v>2</v>
      </c>
      <c r="L5763" t="str">
        <f>TEXT(shipments[[#This Row],[Shipdate]],"mmmm")</f>
        <v>February</v>
      </c>
      <c r="M5763">
        <f>_xlfn.XLOOKUP(shipments[[#This Row],[PID]],products[PID],products[Cost_per_box],"NA",0)</f>
        <v>12.41</v>
      </c>
      <c r="N5763">
        <f>shipments[[#This Row],[Boxes]]*shipments[[#This Row],[Cost Per Box]]</f>
        <v>4802.67</v>
      </c>
      <c r="O5763">
        <f>shipments[[#This Row],[Sales Amount]]-shipments[[#This Row],[Total Cost]]</f>
        <v>2149.83</v>
      </c>
      <c r="P5763" s="9">
        <f>shipments[[#This Row],[Profit]]/shipments[[#This Row],[Sales Amount]]</f>
        <v>0.30921682847896437</v>
      </c>
    </row>
    <row r="5764" spans="1:16" x14ac:dyDescent="1">
      <c r="A5764" t="s">
        <v>5813</v>
      </c>
      <c r="B5764" t="s">
        <v>8056</v>
      </c>
      <c r="C5764" t="s">
        <v>8024</v>
      </c>
      <c r="D5764" t="s">
        <v>8037</v>
      </c>
      <c r="E5764" s="1">
        <v>45547</v>
      </c>
      <c r="F5764">
        <v>2283.75</v>
      </c>
      <c r="G5764">
        <v>121</v>
      </c>
      <c r="H5764" t="s">
        <v>25</v>
      </c>
      <c r="I5764" t="str">
        <f>_xlfn.XLOOKUP(shipments[[#This Row],[SPID]],people[SPID],people[Sales_person],"NA",0)</f>
        <v>Rafaelita Blaksland</v>
      </c>
      <c r="J5764">
        <f>YEAR(shipments[[#This Row],[Shipdate]])</f>
        <v>2024</v>
      </c>
      <c r="K5764">
        <f>MONTH(shipments[[#This Row],[Shipdate]])</f>
        <v>9</v>
      </c>
      <c r="L5764" t="str">
        <f>TEXT(shipments[[#This Row],[Shipdate]],"mmmm")</f>
        <v>September</v>
      </c>
      <c r="M5764">
        <f>_xlfn.XLOOKUP(shipments[[#This Row],[PID]],products[PID],products[Cost_per_box],"NA",0)</f>
        <v>12.41</v>
      </c>
      <c r="N5764">
        <f>shipments[[#This Row],[Boxes]]*shipments[[#This Row],[Cost Per Box]]</f>
        <v>1501.6100000000001</v>
      </c>
      <c r="O5764">
        <f>shipments[[#This Row],[Sales Amount]]-shipments[[#This Row],[Total Cost]]</f>
        <v>782.13999999999987</v>
      </c>
      <c r="P5764" s="9">
        <f>shipments[[#This Row],[Profit]]/shipments[[#This Row],[Sales Amount]]</f>
        <v>0.34248056923918985</v>
      </c>
    </row>
    <row r="5765" spans="1:16" x14ac:dyDescent="1">
      <c r="A5765" t="s">
        <v>5814</v>
      </c>
      <c r="B5765" t="s">
        <v>8056</v>
      </c>
      <c r="C5765" t="s">
        <v>8024</v>
      </c>
      <c r="D5765" t="s">
        <v>8036</v>
      </c>
      <c r="E5765" s="1">
        <v>45251</v>
      </c>
      <c r="F5765">
        <v>1102.5</v>
      </c>
      <c r="G5765">
        <v>59</v>
      </c>
      <c r="H5765" t="s">
        <v>39</v>
      </c>
      <c r="I5765" t="str">
        <f>_xlfn.XLOOKUP(shipments[[#This Row],[SPID]],people[SPID],people[Sales_person],"NA",0)</f>
        <v>Rafaelita Blaksland</v>
      </c>
      <c r="J5765">
        <f>YEAR(shipments[[#This Row],[Shipdate]])</f>
        <v>2023</v>
      </c>
      <c r="K5765">
        <f>MONTH(shipments[[#This Row],[Shipdate]])</f>
        <v>11</v>
      </c>
      <c r="L5765" t="str">
        <f>TEXT(shipments[[#This Row],[Shipdate]],"mmmm")</f>
        <v>November</v>
      </c>
      <c r="M5765">
        <f>_xlfn.XLOOKUP(shipments[[#This Row],[PID]],products[PID],products[Cost_per_box],"NA",0)</f>
        <v>12.41</v>
      </c>
      <c r="N5765">
        <f>shipments[[#This Row],[Boxes]]*shipments[[#This Row],[Cost Per Box]]</f>
        <v>732.19</v>
      </c>
      <c r="O5765">
        <f>shipments[[#This Row],[Sales Amount]]-shipments[[#This Row],[Total Cost]]</f>
        <v>370.30999999999995</v>
      </c>
      <c r="P5765" s="9">
        <f>shipments[[#This Row],[Profit]]/shipments[[#This Row],[Sales Amount]]</f>
        <v>0.33588208616780041</v>
      </c>
    </row>
    <row r="5766" spans="1:16" x14ac:dyDescent="1">
      <c r="A5766" t="s">
        <v>5815</v>
      </c>
      <c r="B5766" t="s">
        <v>8056</v>
      </c>
      <c r="C5766" t="s">
        <v>8025</v>
      </c>
      <c r="D5766" t="s">
        <v>8035</v>
      </c>
      <c r="E5766" s="1">
        <v>45294</v>
      </c>
      <c r="F5766">
        <v>10629</v>
      </c>
      <c r="G5766">
        <v>665</v>
      </c>
      <c r="H5766" t="s">
        <v>6</v>
      </c>
      <c r="I5766" t="str">
        <f>_xlfn.XLOOKUP(shipments[[#This Row],[SPID]],people[SPID],people[Sales_person],"NA",0)</f>
        <v>Rafaelita Blaksland</v>
      </c>
      <c r="J5766">
        <f>YEAR(shipments[[#This Row],[Shipdate]])</f>
        <v>2024</v>
      </c>
      <c r="K5766">
        <f>MONTH(shipments[[#This Row],[Shipdate]])</f>
        <v>1</v>
      </c>
      <c r="L5766" t="str">
        <f>TEXT(shipments[[#This Row],[Shipdate]],"mmmm")</f>
        <v>January</v>
      </c>
      <c r="M5766">
        <f>_xlfn.XLOOKUP(shipments[[#This Row],[PID]],products[PID],products[Cost_per_box],"NA",0)</f>
        <v>9.57</v>
      </c>
      <c r="N5766">
        <f>shipments[[#This Row],[Boxes]]*shipments[[#This Row],[Cost Per Box]]</f>
        <v>6364.05</v>
      </c>
      <c r="O5766">
        <f>shipments[[#This Row],[Sales Amount]]-shipments[[#This Row],[Total Cost]]</f>
        <v>4264.95</v>
      </c>
      <c r="P5766" s="9">
        <f>shipments[[#This Row],[Profit]]/shipments[[#This Row],[Sales Amount]]</f>
        <v>0.40125599774202653</v>
      </c>
    </row>
    <row r="5767" spans="1:16" x14ac:dyDescent="1">
      <c r="A5767" t="s">
        <v>5816</v>
      </c>
      <c r="B5767" t="s">
        <v>8056</v>
      </c>
      <c r="C5767" t="s">
        <v>8025</v>
      </c>
      <c r="D5767" t="s">
        <v>8037</v>
      </c>
      <c r="E5767" s="1">
        <v>45316</v>
      </c>
      <c r="F5767">
        <v>8129.25</v>
      </c>
      <c r="G5767">
        <v>479</v>
      </c>
      <c r="H5767" t="s">
        <v>6</v>
      </c>
      <c r="I5767" t="str">
        <f>_xlfn.XLOOKUP(shipments[[#This Row],[SPID]],people[SPID],people[Sales_person],"NA",0)</f>
        <v>Rafaelita Blaksland</v>
      </c>
      <c r="J5767">
        <f>YEAR(shipments[[#This Row],[Shipdate]])</f>
        <v>2024</v>
      </c>
      <c r="K5767">
        <f>MONTH(shipments[[#This Row],[Shipdate]])</f>
        <v>1</v>
      </c>
      <c r="L5767" t="str">
        <f>TEXT(shipments[[#This Row],[Shipdate]],"mmmm")</f>
        <v>January</v>
      </c>
      <c r="M5767">
        <f>_xlfn.XLOOKUP(shipments[[#This Row],[PID]],products[PID],products[Cost_per_box],"NA",0)</f>
        <v>9.57</v>
      </c>
      <c r="N5767">
        <f>shipments[[#This Row],[Boxes]]*shipments[[#This Row],[Cost Per Box]]</f>
        <v>4584.03</v>
      </c>
      <c r="O5767">
        <f>shipments[[#This Row],[Sales Amount]]-shipments[[#This Row],[Total Cost]]</f>
        <v>3545.2200000000003</v>
      </c>
      <c r="P5767" s="9">
        <f>shipments[[#This Row],[Profit]]/shipments[[#This Row],[Sales Amount]]</f>
        <v>0.43610665190515735</v>
      </c>
    </row>
    <row r="5768" spans="1:16" x14ac:dyDescent="1">
      <c r="A5768" t="s">
        <v>5817</v>
      </c>
      <c r="B5768" t="s">
        <v>8056</v>
      </c>
      <c r="C5768" t="s">
        <v>8025</v>
      </c>
      <c r="D5768" t="s">
        <v>8032</v>
      </c>
      <c r="E5768" s="1">
        <v>45376</v>
      </c>
      <c r="F5768">
        <v>245.25</v>
      </c>
      <c r="G5768">
        <v>16</v>
      </c>
      <c r="H5768" t="s">
        <v>6</v>
      </c>
      <c r="I5768" t="str">
        <f>_xlfn.XLOOKUP(shipments[[#This Row],[SPID]],people[SPID],people[Sales_person],"NA",0)</f>
        <v>Rafaelita Blaksland</v>
      </c>
      <c r="J5768">
        <f>YEAR(shipments[[#This Row],[Shipdate]])</f>
        <v>2024</v>
      </c>
      <c r="K5768">
        <f>MONTH(shipments[[#This Row],[Shipdate]])</f>
        <v>3</v>
      </c>
      <c r="L5768" t="str">
        <f>TEXT(shipments[[#This Row],[Shipdate]],"mmmm")</f>
        <v>March</v>
      </c>
      <c r="M5768">
        <f>_xlfn.XLOOKUP(shipments[[#This Row],[PID]],products[PID],products[Cost_per_box],"NA",0)</f>
        <v>9.57</v>
      </c>
      <c r="N5768">
        <f>shipments[[#This Row],[Boxes]]*shipments[[#This Row],[Cost Per Box]]</f>
        <v>153.12</v>
      </c>
      <c r="O5768">
        <f>shipments[[#This Row],[Sales Amount]]-shipments[[#This Row],[Total Cost]]</f>
        <v>92.13</v>
      </c>
      <c r="P5768" s="9">
        <f>shipments[[#This Row],[Profit]]/shipments[[#This Row],[Sales Amount]]</f>
        <v>0.37565749235474005</v>
      </c>
    </row>
    <row r="5769" spans="1:16" x14ac:dyDescent="1">
      <c r="A5769" t="s">
        <v>5818</v>
      </c>
      <c r="B5769" t="s">
        <v>8056</v>
      </c>
      <c r="C5769" t="s">
        <v>8025</v>
      </c>
      <c r="D5769" t="s">
        <v>8035</v>
      </c>
      <c r="E5769" s="1">
        <v>45554</v>
      </c>
      <c r="F5769">
        <v>13990.5</v>
      </c>
      <c r="G5769">
        <v>778</v>
      </c>
      <c r="H5769" t="s">
        <v>25</v>
      </c>
      <c r="I5769" t="str">
        <f>_xlfn.XLOOKUP(shipments[[#This Row],[SPID]],people[SPID],people[Sales_person],"NA",0)</f>
        <v>Rafaelita Blaksland</v>
      </c>
      <c r="J5769">
        <f>YEAR(shipments[[#This Row],[Shipdate]])</f>
        <v>2024</v>
      </c>
      <c r="K5769">
        <f>MONTH(shipments[[#This Row],[Shipdate]])</f>
        <v>9</v>
      </c>
      <c r="L5769" t="str">
        <f>TEXT(shipments[[#This Row],[Shipdate]],"mmmm")</f>
        <v>September</v>
      </c>
      <c r="M5769">
        <f>_xlfn.XLOOKUP(shipments[[#This Row],[PID]],products[PID],products[Cost_per_box],"NA",0)</f>
        <v>9.57</v>
      </c>
      <c r="N5769">
        <f>shipments[[#This Row],[Boxes]]*shipments[[#This Row],[Cost Per Box]]</f>
        <v>7445.46</v>
      </c>
      <c r="O5769">
        <f>shipments[[#This Row],[Sales Amount]]-shipments[[#This Row],[Total Cost]]</f>
        <v>6545.04</v>
      </c>
      <c r="P5769" s="9">
        <f>shipments[[#This Row],[Profit]]/shipments[[#This Row],[Sales Amount]]</f>
        <v>0.46782030663664631</v>
      </c>
    </row>
    <row r="5770" spans="1:16" x14ac:dyDescent="1">
      <c r="A5770" t="s">
        <v>5819</v>
      </c>
      <c r="B5770" t="s">
        <v>8056</v>
      </c>
      <c r="C5770" t="s">
        <v>8026</v>
      </c>
      <c r="D5770" t="s">
        <v>8035</v>
      </c>
      <c r="E5770" s="1">
        <v>45348</v>
      </c>
      <c r="F5770">
        <v>9326.25</v>
      </c>
      <c r="G5770">
        <v>1037</v>
      </c>
      <c r="H5770" t="s">
        <v>39</v>
      </c>
      <c r="I5770" t="str">
        <f>_xlfn.XLOOKUP(shipments[[#This Row],[SPID]],people[SPID],people[Sales_person],"NA",0)</f>
        <v>Rafaelita Blaksland</v>
      </c>
      <c r="J5770">
        <f>YEAR(shipments[[#This Row],[Shipdate]])</f>
        <v>2024</v>
      </c>
      <c r="K5770">
        <f>MONTH(shipments[[#This Row],[Shipdate]])</f>
        <v>2</v>
      </c>
      <c r="L5770" t="str">
        <f>TEXT(shipments[[#This Row],[Shipdate]],"mmmm")</f>
        <v>February</v>
      </c>
      <c r="M5770">
        <f>_xlfn.XLOOKUP(shipments[[#This Row],[PID]],products[PID],products[Cost_per_box],"NA",0)</f>
        <v>8.43</v>
      </c>
      <c r="N5770">
        <f>shipments[[#This Row],[Boxes]]*shipments[[#This Row],[Cost Per Box]]</f>
        <v>8741.91</v>
      </c>
      <c r="O5770">
        <f>shipments[[#This Row],[Sales Amount]]-shipments[[#This Row],[Total Cost]]</f>
        <v>584.34000000000015</v>
      </c>
      <c r="P5770" s="9">
        <f>shipments[[#This Row],[Profit]]/shipments[[#This Row],[Sales Amount]]</f>
        <v>6.2655408122235634E-2</v>
      </c>
    </row>
    <row r="5771" spans="1:16" x14ac:dyDescent="1">
      <c r="A5771" t="s">
        <v>5820</v>
      </c>
      <c r="B5771" t="s">
        <v>8056</v>
      </c>
      <c r="C5771" t="s">
        <v>8026</v>
      </c>
      <c r="D5771" t="s">
        <v>8033</v>
      </c>
      <c r="E5771" s="1">
        <v>45022</v>
      </c>
      <c r="F5771">
        <v>2961</v>
      </c>
      <c r="G5771">
        <v>270</v>
      </c>
      <c r="H5771" t="s">
        <v>6</v>
      </c>
      <c r="I5771" t="str">
        <f>_xlfn.XLOOKUP(shipments[[#This Row],[SPID]],people[SPID],people[Sales_person],"NA",0)</f>
        <v>Rafaelita Blaksland</v>
      </c>
      <c r="J5771">
        <f>YEAR(shipments[[#This Row],[Shipdate]])</f>
        <v>2023</v>
      </c>
      <c r="K5771">
        <f>MONTH(shipments[[#This Row],[Shipdate]])</f>
        <v>4</v>
      </c>
      <c r="L5771" t="str">
        <f>TEXT(shipments[[#This Row],[Shipdate]],"mmmm")</f>
        <v>April</v>
      </c>
      <c r="M5771">
        <f>_xlfn.XLOOKUP(shipments[[#This Row],[PID]],products[PID],products[Cost_per_box],"NA",0)</f>
        <v>8.43</v>
      </c>
      <c r="N5771">
        <f>shipments[[#This Row],[Boxes]]*shipments[[#This Row],[Cost Per Box]]</f>
        <v>2276.1</v>
      </c>
      <c r="O5771">
        <f>shipments[[#This Row],[Sales Amount]]-shipments[[#This Row],[Total Cost]]</f>
        <v>684.90000000000009</v>
      </c>
      <c r="P5771" s="9">
        <f>shipments[[#This Row],[Profit]]/shipments[[#This Row],[Sales Amount]]</f>
        <v>0.23130699088145901</v>
      </c>
    </row>
    <row r="5772" spans="1:16" x14ac:dyDescent="1">
      <c r="A5772" t="s">
        <v>5821</v>
      </c>
      <c r="B5772" t="s">
        <v>8056</v>
      </c>
      <c r="C5772" t="s">
        <v>8026</v>
      </c>
      <c r="D5772" t="s">
        <v>8037</v>
      </c>
      <c r="E5772" s="1">
        <v>45551</v>
      </c>
      <c r="F5772">
        <v>6682.5</v>
      </c>
      <c r="G5772">
        <v>669</v>
      </c>
      <c r="H5772" t="s">
        <v>25</v>
      </c>
      <c r="I5772" t="str">
        <f>_xlfn.XLOOKUP(shipments[[#This Row],[SPID]],people[SPID],people[Sales_person],"NA",0)</f>
        <v>Rafaelita Blaksland</v>
      </c>
      <c r="J5772">
        <f>YEAR(shipments[[#This Row],[Shipdate]])</f>
        <v>2024</v>
      </c>
      <c r="K5772">
        <f>MONTH(shipments[[#This Row],[Shipdate]])</f>
        <v>9</v>
      </c>
      <c r="L5772" t="str">
        <f>TEXT(shipments[[#This Row],[Shipdate]],"mmmm")</f>
        <v>September</v>
      </c>
      <c r="M5772">
        <f>_xlfn.XLOOKUP(shipments[[#This Row],[PID]],products[PID],products[Cost_per_box],"NA",0)</f>
        <v>8.43</v>
      </c>
      <c r="N5772">
        <f>shipments[[#This Row],[Boxes]]*shipments[[#This Row],[Cost Per Box]]</f>
        <v>5639.67</v>
      </c>
      <c r="O5772">
        <f>shipments[[#This Row],[Sales Amount]]-shipments[[#This Row],[Total Cost]]</f>
        <v>1042.83</v>
      </c>
      <c r="P5772" s="9">
        <f>shipments[[#This Row],[Profit]]/shipments[[#This Row],[Sales Amount]]</f>
        <v>0.15605387205387206</v>
      </c>
    </row>
    <row r="5773" spans="1:16" x14ac:dyDescent="1">
      <c r="A5773" t="s">
        <v>5822</v>
      </c>
      <c r="B5773" t="s">
        <v>8056</v>
      </c>
      <c r="C5773" t="s">
        <v>8026</v>
      </c>
      <c r="D5773" t="s">
        <v>8032</v>
      </c>
      <c r="E5773" s="1">
        <v>45236</v>
      </c>
      <c r="F5773">
        <v>1665</v>
      </c>
      <c r="G5773">
        <v>238</v>
      </c>
      <c r="H5773" t="s">
        <v>6</v>
      </c>
      <c r="I5773" t="str">
        <f>_xlfn.XLOOKUP(shipments[[#This Row],[SPID]],people[SPID],people[Sales_person],"NA",0)</f>
        <v>Rafaelita Blaksland</v>
      </c>
      <c r="J5773">
        <f>YEAR(shipments[[#This Row],[Shipdate]])</f>
        <v>2023</v>
      </c>
      <c r="K5773">
        <f>MONTH(shipments[[#This Row],[Shipdate]])</f>
        <v>11</v>
      </c>
      <c r="L5773" t="str">
        <f>TEXT(shipments[[#This Row],[Shipdate]],"mmmm")</f>
        <v>November</v>
      </c>
      <c r="M5773">
        <f>_xlfn.XLOOKUP(shipments[[#This Row],[PID]],products[PID],products[Cost_per_box],"NA",0)</f>
        <v>8.43</v>
      </c>
      <c r="N5773">
        <f>shipments[[#This Row],[Boxes]]*shipments[[#This Row],[Cost Per Box]]</f>
        <v>2006.34</v>
      </c>
      <c r="O5773">
        <f>shipments[[#This Row],[Sales Amount]]-shipments[[#This Row],[Total Cost]]</f>
        <v>-341.33999999999992</v>
      </c>
      <c r="P5773" s="9">
        <f>shipments[[#This Row],[Profit]]/shipments[[#This Row],[Sales Amount]]</f>
        <v>-0.20500900900900895</v>
      </c>
    </row>
    <row r="5774" spans="1:16" x14ac:dyDescent="1">
      <c r="A5774" t="s">
        <v>5823</v>
      </c>
      <c r="B5774" t="s">
        <v>8056</v>
      </c>
      <c r="C5774" t="s">
        <v>8027</v>
      </c>
      <c r="D5774" t="s">
        <v>8032</v>
      </c>
      <c r="E5774" s="1">
        <v>45541</v>
      </c>
      <c r="F5774">
        <v>3287.25</v>
      </c>
      <c r="G5774">
        <v>366</v>
      </c>
      <c r="H5774" t="s">
        <v>25</v>
      </c>
      <c r="I5774" t="str">
        <f>_xlfn.XLOOKUP(shipments[[#This Row],[SPID]],people[SPID],people[Sales_person],"NA",0)</f>
        <v>Rafaelita Blaksland</v>
      </c>
      <c r="J5774">
        <f>YEAR(shipments[[#This Row],[Shipdate]])</f>
        <v>2024</v>
      </c>
      <c r="K5774">
        <f>MONTH(shipments[[#This Row],[Shipdate]])</f>
        <v>9</v>
      </c>
      <c r="L5774" t="str">
        <f>TEXT(shipments[[#This Row],[Shipdate]],"mmmm")</f>
        <v>September</v>
      </c>
      <c r="M5774">
        <f>_xlfn.XLOOKUP(shipments[[#This Row],[PID]],products[PID],products[Cost_per_box],"NA",0)</f>
        <v>6.8</v>
      </c>
      <c r="N5774">
        <f>shipments[[#This Row],[Boxes]]*shipments[[#This Row],[Cost Per Box]]</f>
        <v>2488.7999999999997</v>
      </c>
      <c r="O5774">
        <f>shipments[[#This Row],[Sales Amount]]-shipments[[#This Row],[Total Cost]]</f>
        <v>798.45000000000027</v>
      </c>
      <c r="P5774" s="9">
        <f>shipments[[#This Row],[Profit]]/shipments[[#This Row],[Sales Amount]]</f>
        <v>0.24289299566506967</v>
      </c>
    </row>
    <row r="5775" spans="1:16" x14ac:dyDescent="1">
      <c r="A5775" t="s">
        <v>5824</v>
      </c>
      <c r="B5775" t="s">
        <v>8056</v>
      </c>
      <c r="C5775" t="s">
        <v>8028</v>
      </c>
      <c r="D5775" t="s">
        <v>8033</v>
      </c>
      <c r="E5775" s="1">
        <v>45390</v>
      </c>
      <c r="F5775">
        <v>6000.75</v>
      </c>
      <c r="G5775">
        <v>223</v>
      </c>
      <c r="H5775" t="s">
        <v>6</v>
      </c>
      <c r="I5775" t="str">
        <f>_xlfn.XLOOKUP(shipments[[#This Row],[SPID]],people[SPID],people[Sales_person],"NA",0)</f>
        <v>Rafaelita Blaksland</v>
      </c>
      <c r="J5775">
        <f>YEAR(shipments[[#This Row],[Shipdate]])</f>
        <v>2024</v>
      </c>
      <c r="K5775">
        <f>MONTH(shipments[[#This Row],[Shipdate]])</f>
        <v>4</v>
      </c>
      <c r="L5775" t="str">
        <f>TEXT(shipments[[#This Row],[Shipdate]],"mmmm")</f>
        <v>April</v>
      </c>
      <c r="M5775">
        <f>_xlfn.XLOOKUP(shipments[[#This Row],[PID]],products[PID],products[Cost_per_box],"NA",0)</f>
        <v>5.04</v>
      </c>
      <c r="N5775">
        <f>shipments[[#This Row],[Boxes]]*shipments[[#This Row],[Cost Per Box]]</f>
        <v>1123.92</v>
      </c>
      <c r="O5775">
        <f>shipments[[#This Row],[Sales Amount]]-shipments[[#This Row],[Total Cost]]</f>
        <v>4876.83</v>
      </c>
      <c r="P5775" s="9">
        <f>shipments[[#This Row],[Profit]]/shipments[[#This Row],[Sales Amount]]</f>
        <v>0.81270341207349084</v>
      </c>
    </row>
    <row r="5776" spans="1:16" x14ac:dyDescent="1">
      <c r="A5776" t="s">
        <v>5825</v>
      </c>
      <c r="B5776" t="s">
        <v>8056</v>
      </c>
      <c r="C5776" t="s">
        <v>8028</v>
      </c>
      <c r="D5776" t="s">
        <v>8032</v>
      </c>
      <c r="E5776" s="1">
        <v>45376</v>
      </c>
      <c r="F5776">
        <v>1629</v>
      </c>
      <c r="G5776">
        <v>61</v>
      </c>
      <c r="H5776" t="s">
        <v>6</v>
      </c>
      <c r="I5776" t="str">
        <f>_xlfn.XLOOKUP(shipments[[#This Row],[SPID]],people[SPID],people[Sales_person],"NA",0)</f>
        <v>Rafaelita Blaksland</v>
      </c>
      <c r="J5776">
        <f>YEAR(shipments[[#This Row],[Shipdate]])</f>
        <v>2024</v>
      </c>
      <c r="K5776">
        <f>MONTH(shipments[[#This Row],[Shipdate]])</f>
        <v>3</v>
      </c>
      <c r="L5776" t="str">
        <f>TEXT(shipments[[#This Row],[Shipdate]],"mmmm")</f>
        <v>March</v>
      </c>
      <c r="M5776">
        <f>_xlfn.XLOOKUP(shipments[[#This Row],[PID]],products[PID],products[Cost_per_box],"NA",0)</f>
        <v>5.04</v>
      </c>
      <c r="N5776">
        <f>shipments[[#This Row],[Boxes]]*shipments[[#This Row],[Cost Per Box]]</f>
        <v>307.44</v>
      </c>
      <c r="O5776">
        <f>shipments[[#This Row],[Sales Amount]]-shipments[[#This Row],[Total Cost]]</f>
        <v>1321.56</v>
      </c>
      <c r="P5776" s="9">
        <f>shipments[[#This Row],[Profit]]/shipments[[#This Row],[Sales Amount]]</f>
        <v>0.81127071823204422</v>
      </c>
    </row>
    <row r="5777" spans="1:16" x14ac:dyDescent="1">
      <c r="A5777" t="s">
        <v>5826</v>
      </c>
      <c r="B5777" t="s">
        <v>8056</v>
      </c>
      <c r="C5777" t="s">
        <v>8029</v>
      </c>
      <c r="D5777" t="s">
        <v>8036</v>
      </c>
      <c r="E5777" s="1">
        <v>45334</v>
      </c>
      <c r="F5777">
        <v>10545.75</v>
      </c>
      <c r="G5777">
        <v>1172</v>
      </c>
      <c r="H5777" t="s">
        <v>6</v>
      </c>
      <c r="I5777" t="str">
        <f>_xlfn.XLOOKUP(shipments[[#This Row],[SPID]],people[SPID],people[Sales_person],"NA",0)</f>
        <v>Rafaelita Blaksland</v>
      </c>
      <c r="J5777">
        <f>YEAR(shipments[[#This Row],[Shipdate]])</f>
        <v>2024</v>
      </c>
      <c r="K5777">
        <f>MONTH(shipments[[#This Row],[Shipdate]])</f>
        <v>2</v>
      </c>
      <c r="L5777" t="str">
        <f>TEXT(shipments[[#This Row],[Shipdate]],"mmmm")</f>
        <v>February</v>
      </c>
      <c r="M5777">
        <f>_xlfn.XLOOKUP(shipments[[#This Row],[PID]],products[PID],products[Cost_per_box],"NA",0)</f>
        <v>2.76</v>
      </c>
      <c r="N5777">
        <f>shipments[[#This Row],[Boxes]]*shipments[[#This Row],[Cost Per Box]]</f>
        <v>3234.72</v>
      </c>
      <c r="O5777">
        <f>shipments[[#This Row],[Sales Amount]]-shipments[[#This Row],[Total Cost]]</f>
        <v>7311.0300000000007</v>
      </c>
      <c r="P5777" s="9">
        <f>shipments[[#This Row],[Profit]]/shipments[[#This Row],[Sales Amount]]</f>
        <v>0.69326790413199635</v>
      </c>
    </row>
    <row r="5778" spans="1:16" x14ac:dyDescent="1">
      <c r="A5778" t="s">
        <v>5827</v>
      </c>
      <c r="B5778" t="s">
        <v>8056</v>
      </c>
      <c r="C5778" t="s">
        <v>8030</v>
      </c>
      <c r="D5778" t="s">
        <v>8032</v>
      </c>
      <c r="E5778" s="1">
        <v>45013</v>
      </c>
      <c r="F5778">
        <v>4803.75</v>
      </c>
      <c r="G5778">
        <v>481</v>
      </c>
      <c r="H5778" t="s">
        <v>6</v>
      </c>
      <c r="I5778" t="str">
        <f>_xlfn.XLOOKUP(shipments[[#This Row],[SPID]],people[SPID],people[Sales_person],"NA",0)</f>
        <v>Rafaelita Blaksland</v>
      </c>
      <c r="J5778">
        <f>YEAR(shipments[[#This Row],[Shipdate]])</f>
        <v>2023</v>
      </c>
      <c r="K5778">
        <f>MONTH(shipments[[#This Row],[Shipdate]])</f>
        <v>3</v>
      </c>
      <c r="L5778" t="str">
        <f>TEXT(shipments[[#This Row],[Shipdate]],"mmmm")</f>
        <v>March</v>
      </c>
      <c r="M5778">
        <f>_xlfn.XLOOKUP(shipments[[#This Row],[PID]],products[PID],products[Cost_per_box],"NA",0)</f>
        <v>3.32</v>
      </c>
      <c r="N5778">
        <f>shipments[[#This Row],[Boxes]]*shipments[[#This Row],[Cost Per Box]]</f>
        <v>1596.9199999999998</v>
      </c>
      <c r="O5778">
        <f>shipments[[#This Row],[Sales Amount]]-shipments[[#This Row],[Total Cost]]</f>
        <v>3206.83</v>
      </c>
      <c r="P5778" s="9">
        <f>shipments[[#This Row],[Profit]]/shipments[[#This Row],[Sales Amount]]</f>
        <v>0.66756804579755402</v>
      </c>
    </row>
    <row r="5779" spans="1:16" x14ac:dyDescent="1">
      <c r="A5779" t="s">
        <v>5828</v>
      </c>
      <c r="B5779" t="s">
        <v>8056</v>
      </c>
      <c r="C5779" t="s">
        <v>8031</v>
      </c>
      <c r="D5779" t="s">
        <v>8032</v>
      </c>
      <c r="E5779" s="1">
        <v>45349</v>
      </c>
      <c r="F5779">
        <v>7161.75</v>
      </c>
      <c r="G5779">
        <v>359</v>
      </c>
      <c r="H5779" t="s">
        <v>6</v>
      </c>
      <c r="I5779" t="str">
        <f>_xlfn.XLOOKUP(shipments[[#This Row],[SPID]],people[SPID],people[Sales_person],"NA",0)</f>
        <v>Rafaelita Blaksland</v>
      </c>
      <c r="J5779">
        <f>YEAR(shipments[[#This Row],[Shipdate]])</f>
        <v>2024</v>
      </c>
      <c r="K5779">
        <f>MONTH(shipments[[#This Row],[Shipdate]])</f>
        <v>2</v>
      </c>
      <c r="L5779" t="str">
        <f>TEXT(shipments[[#This Row],[Shipdate]],"mmmm")</f>
        <v>February</v>
      </c>
      <c r="M5779">
        <f>_xlfn.XLOOKUP(shipments[[#This Row],[PID]],products[PID],products[Cost_per_box],"NA",0)</f>
        <v>2.65</v>
      </c>
      <c r="N5779">
        <f>shipments[[#This Row],[Boxes]]*shipments[[#This Row],[Cost Per Box]]</f>
        <v>951.35</v>
      </c>
      <c r="O5779">
        <f>shipments[[#This Row],[Sales Amount]]-shipments[[#This Row],[Total Cost]]</f>
        <v>6210.4</v>
      </c>
      <c r="P5779" s="9">
        <f>shipments[[#This Row],[Profit]]/shipments[[#This Row],[Sales Amount]]</f>
        <v>0.86716235556951859</v>
      </c>
    </row>
    <row r="5780" spans="1:16" x14ac:dyDescent="1">
      <c r="A5780" t="s">
        <v>5829</v>
      </c>
      <c r="B5780" t="s">
        <v>8056</v>
      </c>
      <c r="C5780" t="s">
        <v>8031</v>
      </c>
      <c r="D5780" t="s">
        <v>8035</v>
      </c>
      <c r="E5780" s="1">
        <v>45188</v>
      </c>
      <c r="F5780">
        <v>5004</v>
      </c>
      <c r="G5780">
        <v>239</v>
      </c>
      <c r="H5780" t="s">
        <v>6</v>
      </c>
      <c r="I5780" t="str">
        <f>_xlfn.XLOOKUP(shipments[[#This Row],[SPID]],people[SPID],people[Sales_person],"NA",0)</f>
        <v>Rafaelita Blaksland</v>
      </c>
      <c r="J5780">
        <f>YEAR(shipments[[#This Row],[Shipdate]])</f>
        <v>2023</v>
      </c>
      <c r="K5780">
        <f>MONTH(shipments[[#This Row],[Shipdate]])</f>
        <v>9</v>
      </c>
      <c r="L5780" t="str">
        <f>TEXT(shipments[[#This Row],[Shipdate]],"mmmm")</f>
        <v>September</v>
      </c>
      <c r="M5780">
        <f>_xlfn.XLOOKUP(shipments[[#This Row],[PID]],products[PID],products[Cost_per_box],"NA",0)</f>
        <v>2.65</v>
      </c>
      <c r="N5780">
        <f>shipments[[#This Row],[Boxes]]*shipments[[#This Row],[Cost Per Box]]</f>
        <v>633.35</v>
      </c>
      <c r="O5780">
        <f>shipments[[#This Row],[Sales Amount]]-shipments[[#This Row],[Total Cost]]</f>
        <v>4370.6499999999996</v>
      </c>
      <c r="P5780" s="9">
        <f>shipments[[#This Row],[Profit]]/shipments[[#This Row],[Sales Amount]]</f>
        <v>0.87343125499600316</v>
      </c>
    </row>
    <row r="5781" spans="1:16" x14ac:dyDescent="1">
      <c r="A5781" t="s">
        <v>5830</v>
      </c>
      <c r="B5781" t="s">
        <v>8056</v>
      </c>
      <c r="C5781" t="s">
        <v>8010</v>
      </c>
      <c r="D5781" t="s">
        <v>8034</v>
      </c>
      <c r="E5781" s="1">
        <v>45205</v>
      </c>
      <c r="F5781">
        <v>10728</v>
      </c>
      <c r="G5781">
        <v>716</v>
      </c>
      <c r="H5781" t="s">
        <v>6</v>
      </c>
      <c r="I5781" t="str">
        <f>_xlfn.XLOOKUP(shipments[[#This Row],[SPID]],people[SPID],people[Sales_person],"NA",0)</f>
        <v>Rafaelita Blaksland</v>
      </c>
      <c r="J5781">
        <f>YEAR(shipments[[#This Row],[Shipdate]])</f>
        <v>2023</v>
      </c>
      <c r="K5781">
        <f>MONTH(shipments[[#This Row],[Shipdate]])</f>
        <v>10</v>
      </c>
      <c r="L5781" t="str">
        <f>TEXT(shipments[[#This Row],[Shipdate]],"mmmm")</f>
        <v>October</v>
      </c>
      <c r="M5781">
        <f>_xlfn.XLOOKUP(shipments[[#This Row],[PID]],products[PID],products[Cost_per_box],"NA",0)</f>
        <v>5.26</v>
      </c>
      <c r="N5781">
        <f>shipments[[#This Row],[Boxes]]*shipments[[#This Row],[Cost Per Box]]</f>
        <v>3766.16</v>
      </c>
      <c r="O5781">
        <f>shipments[[#This Row],[Sales Amount]]-shipments[[#This Row],[Total Cost]]</f>
        <v>6961.84</v>
      </c>
      <c r="P5781" s="9">
        <f>shipments[[#This Row],[Profit]]/shipments[[#This Row],[Sales Amount]]</f>
        <v>0.64894108873974643</v>
      </c>
    </row>
    <row r="5782" spans="1:16" x14ac:dyDescent="1">
      <c r="A5782" t="s">
        <v>5831</v>
      </c>
      <c r="B5782" t="s">
        <v>8056</v>
      </c>
      <c r="C5782" t="s">
        <v>8011</v>
      </c>
      <c r="D5782" t="s">
        <v>8033</v>
      </c>
      <c r="E5782" s="1">
        <v>45239</v>
      </c>
      <c r="F5782">
        <v>1080</v>
      </c>
      <c r="G5782">
        <v>64</v>
      </c>
      <c r="H5782" t="s">
        <v>6</v>
      </c>
      <c r="I5782" t="str">
        <f>_xlfn.XLOOKUP(shipments[[#This Row],[SPID]],people[SPID],people[Sales_person],"NA",0)</f>
        <v>Rafaelita Blaksland</v>
      </c>
      <c r="J5782">
        <f>YEAR(shipments[[#This Row],[Shipdate]])</f>
        <v>2023</v>
      </c>
      <c r="K5782">
        <f>MONTH(shipments[[#This Row],[Shipdate]])</f>
        <v>11</v>
      </c>
      <c r="L5782" t="str">
        <f>TEXT(shipments[[#This Row],[Shipdate]],"mmmm")</f>
        <v>November</v>
      </c>
      <c r="M5782">
        <f>_xlfn.XLOOKUP(shipments[[#This Row],[PID]],products[PID],products[Cost_per_box],"NA",0)</f>
        <v>7.48</v>
      </c>
      <c r="N5782">
        <f>shipments[[#This Row],[Boxes]]*shipments[[#This Row],[Cost Per Box]]</f>
        <v>478.72</v>
      </c>
      <c r="O5782">
        <f>shipments[[#This Row],[Sales Amount]]-shipments[[#This Row],[Total Cost]]</f>
        <v>601.28</v>
      </c>
      <c r="P5782" s="9">
        <f>shipments[[#This Row],[Profit]]/shipments[[#This Row],[Sales Amount]]</f>
        <v>0.55674074074074076</v>
      </c>
    </row>
    <row r="5783" spans="1:16" x14ac:dyDescent="1">
      <c r="A5783" t="s">
        <v>5832</v>
      </c>
      <c r="B5783" t="s">
        <v>8056</v>
      </c>
      <c r="C5783" t="s">
        <v>8012</v>
      </c>
      <c r="D5783" t="s">
        <v>8033</v>
      </c>
      <c r="E5783" s="1">
        <v>44973</v>
      </c>
      <c r="F5783">
        <v>6178.5</v>
      </c>
      <c r="G5783">
        <v>687</v>
      </c>
      <c r="H5783" t="s">
        <v>6</v>
      </c>
      <c r="I5783" t="str">
        <f>_xlfn.XLOOKUP(shipments[[#This Row],[SPID]],people[SPID],people[Sales_person],"NA",0)</f>
        <v>Rafaelita Blaksland</v>
      </c>
      <c r="J5783">
        <f>YEAR(shipments[[#This Row],[Shipdate]])</f>
        <v>2023</v>
      </c>
      <c r="K5783">
        <f>MONTH(shipments[[#This Row],[Shipdate]])</f>
        <v>2</v>
      </c>
      <c r="L5783" t="str">
        <f>TEXT(shipments[[#This Row],[Shipdate]],"mmmm")</f>
        <v>February</v>
      </c>
      <c r="M5783">
        <f>_xlfn.XLOOKUP(shipments[[#This Row],[PID]],products[PID],products[Cost_per_box],"NA",0)</f>
        <v>5.15</v>
      </c>
      <c r="N5783">
        <f>shipments[[#This Row],[Boxes]]*shipments[[#This Row],[Cost Per Box]]</f>
        <v>3538.05</v>
      </c>
      <c r="O5783">
        <f>shipments[[#This Row],[Sales Amount]]-shipments[[#This Row],[Total Cost]]</f>
        <v>2640.45</v>
      </c>
      <c r="P5783" s="9">
        <f>shipments[[#This Row],[Profit]]/shipments[[#This Row],[Sales Amount]]</f>
        <v>0.42736100995387227</v>
      </c>
    </row>
    <row r="5784" spans="1:16" x14ac:dyDescent="1">
      <c r="A5784" t="s">
        <v>5833</v>
      </c>
      <c r="B5784" t="s">
        <v>8056</v>
      </c>
      <c r="C5784" t="s">
        <v>8013</v>
      </c>
      <c r="D5784" t="s">
        <v>8032</v>
      </c>
      <c r="E5784" s="1">
        <v>45020</v>
      </c>
      <c r="F5784">
        <v>3354.75</v>
      </c>
      <c r="G5784">
        <v>420</v>
      </c>
      <c r="H5784" t="s">
        <v>6</v>
      </c>
      <c r="I5784" t="str">
        <f>_xlfn.XLOOKUP(shipments[[#This Row],[SPID]],people[SPID],people[Sales_person],"NA",0)</f>
        <v>Rafaelita Blaksland</v>
      </c>
      <c r="J5784">
        <f>YEAR(shipments[[#This Row],[Shipdate]])</f>
        <v>2023</v>
      </c>
      <c r="K5784">
        <f>MONTH(shipments[[#This Row],[Shipdate]])</f>
        <v>4</v>
      </c>
      <c r="L5784" t="str">
        <f>TEXT(shipments[[#This Row],[Shipdate]],"mmmm")</f>
        <v>April</v>
      </c>
      <c r="M5784">
        <f>_xlfn.XLOOKUP(shipments[[#This Row],[PID]],products[PID],products[Cost_per_box],"NA",0)</f>
        <v>3.85</v>
      </c>
      <c r="N5784">
        <f>shipments[[#This Row],[Boxes]]*shipments[[#This Row],[Cost Per Box]]</f>
        <v>1617</v>
      </c>
      <c r="O5784">
        <f>shipments[[#This Row],[Sales Amount]]-shipments[[#This Row],[Total Cost]]</f>
        <v>1737.75</v>
      </c>
      <c r="P5784" s="9">
        <f>shipments[[#This Row],[Profit]]/shipments[[#This Row],[Sales Amount]]</f>
        <v>0.5179968701095462</v>
      </c>
    </row>
    <row r="5785" spans="1:16" x14ac:dyDescent="1">
      <c r="A5785" t="s">
        <v>5834</v>
      </c>
      <c r="B5785" t="s">
        <v>8056</v>
      </c>
      <c r="C5785" t="s">
        <v>8013</v>
      </c>
      <c r="D5785" t="s">
        <v>8032</v>
      </c>
      <c r="E5785" s="1">
        <v>45498</v>
      </c>
      <c r="F5785">
        <v>3971.25</v>
      </c>
      <c r="G5785">
        <v>442</v>
      </c>
      <c r="H5785" t="s">
        <v>39</v>
      </c>
      <c r="I5785" t="str">
        <f>_xlfn.XLOOKUP(shipments[[#This Row],[SPID]],people[SPID],people[Sales_person],"NA",0)</f>
        <v>Rafaelita Blaksland</v>
      </c>
      <c r="J5785">
        <f>YEAR(shipments[[#This Row],[Shipdate]])</f>
        <v>2024</v>
      </c>
      <c r="K5785">
        <f>MONTH(shipments[[#This Row],[Shipdate]])</f>
        <v>7</v>
      </c>
      <c r="L5785" t="str">
        <f>TEXT(shipments[[#This Row],[Shipdate]],"mmmm")</f>
        <v>July</v>
      </c>
      <c r="M5785">
        <f>_xlfn.XLOOKUP(shipments[[#This Row],[PID]],products[PID],products[Cost_per_box],"NA",0)</f>
        <v>3.85</v>
      </c>
      <c r="N5785">
        <f>shipments[[#This Row],[Boxes]]*shipments[[#This Row],[Cost Per Box]]</f>
        <v>1701.7</v>
      </c>
      <c r="O5785">
        <f>shipments[[#This Row],[Sales Amount]]-shipments[[#This Row],[Total Cost]]</f>
        <v>2269.5500000000002</v>
      </c>
      <c r="P5785" s="9">
        <f>shipments[[#This Row],[Profit]]/shipments[[#This Row],[Sales Amount]]</f>
        <v>0.57149512118350654</v>
      </c>
    </row>
    <row r="5786" spans="1:16" x14ac:dyDescent="1">
      <c r="A5786" t="s">
        <v>5835</v>
      </c>
      <c r="B5786" t="s">
        <v>8056</v>
      </c>
      <c r="C5786" t="s">
        <v>8013</v>
      </c>
      <c r="D5786" t="s">
        <v>8037</v>
      </c>
      <c r="E5786" s="1">
        <v>45147</v>
      </c>
      <c r="F5786">
        <v>1226.25</v>
      </c>
      <c r="G5786">
        <v>176</v>
      </c>
      <c r="H5786" t="s">
        <v>6</v>
      </c>
      <c r="I5786" t="str">
        <f>_xlfn.XLOOKUP(shipments[[#This Row],[SPID]],people[SPID],people[Sales_person],"NA",0)</f>
        <v>Rafaelita Blaksland</v>
      </c>
      <c r="J5786">
        <f>YEAR(shipments[[#This Row],[Shipdate]])</f>
        <v>2023</v>
      </c>
      <c r="K5786">
        <f>MONTH(shipments[[#This Row],[Shipdate]])</f>
        <v>8</v>
      </c>
      <c r="L5786" t="str">
        <f>TEXT(shipments[[#This Row],[Shipdate]],"mmmm")</f>
        <v>August</v>
      </c>
      <c r="M5786">
        <f>_xlfn.XLOOKUP(shipments[[#This Row],[PID]],products[PID],products[Cost_per_box],"NA",0)</f>
        <v>3.85</v>
      </c>
      <c r="N5786">
        <f>shipments[[#This Row],[Boxes]]*shipments[[#This Row],[Cost Per Box]]</f>
        <v>677.6</v>
      </c>
      <c r="O5786">
        <f>shipments[[#This Row],[Sales Amount]]-shipments[[#This Row],[Total Cost]]</f>
        <v>548.65</v>
      </c>
      <c r="P5786" s="9">
        <f>shipments[[#This Row],[Profit]]/shipments[[#This Row],[Sales Amount]]</f>
        <v>0.44742099898063198</v>
      </c>
    </row>
    <row r="5787" spans="1:16" x14ac:dyDescent="1">
      <c r="A5787" t="s">
        <v>5836</v>
      </c>
      <c r="B5787" t="s">
        <v>8056</v>
      </c>
      <c r="C5787" t="s">
        <v>8013</v>
      </c>
      <c r="D5787" t="s">
        <v>8032</v>
      </c>
      <c r="E5787" s="1">
        <v>45002</v>
      </c>
      <c r="F5787">
        <v>6779.25</v>
      </c>
      <c r="G5787">
        <v>754</v>
      </c>
      <c r="H5787" t="s">
        <v>6</v>
      </c>
      <c r="I5787" t="str">
        <f>_xlfn.XLOOKUP(shipments[[#This Row],[SPID]],people[SPID],people[Sales_person],"NA",0)</f>
        <v>Rafaelita Blaksland</v>
      </c>
      <c r="J5787">
        <f>YEAR(shipments[[#This Row],[Shipdate]])</f>
        <v>2023</v>
      </c>
      <c r="K5787">
        <f>MONTH(shipments[[#This Row],[Shipdate]])</f>
        <v>3</v>
      </c>
      <c r="L5787" t="str">
        <f>TEXT(shipments[[#This Row],[Shipdate]],"mmmm")</f>
        <v>March</v>
      </c>
      <c r="M5787">
        <f>_xlfn.XLOOKUP(shipments[[#This Row],[PID]],products[PID],products[Cost_per_box],"NA",0)</f>
        <v>3.85</v>
      </c>
      <c r="N5787">
        <f>shipments[[#This Row],[Boxes]]*shipments[[#This Row],[Cost Per Box]]</f>
        <v>2902.9</v>
      </c>
      <c r="O5787">
        <f>shipments[[#This Row],[Sales Amount]]-shipments[[#This Row],[Total Cost]]</f>
        <v>3876.35</v>
      </c>
      <c r="P5787" s="9">
        <f>shipments[[#This Row],[Profit]]/shipments[[#This Row],[Sales Amount]]</f>
        <v>0.57179629015009037</v>
      </c>
    </row>
    <row r="5788" spans="1:16" x14ac:dyDescent="1">
      <c r="A5788" t="s">
        <v>5837</v>
      </c>
      <c r="B5788" t="s">
        <v>8056</v>
      </c>
      <c r="C5788" t="s">
        <v>8013</v>
      </c>
      <c r="D5788" t="s">
        <v>8033</v>
      </c>
      <c r="E5788" s="1">
        <v>45273</v>
      </c>
      <c r="F5788">
        <v>5080.5</v>
      </c>
      <c r="G5788">
        <v>1017</v>
      </c>
      <c r="H5788" t="s">
        <v>6</v>
      </c>
      <c r="I5788" t="str">
        <f>_xlfn.XLOOKUP(shipments[[#This Row],[SPID]],people[SPID],people[Sales_person],"NA",0)</f>
        <v>Rafaelita Blaksland</v>
      </c>
      <c r="J5788">
        <f>YEAR(shipments[[#This Row],[Shipdate]])</f>
        <v>2023</v>
      </c>
      <c r="K5788">
        <f>MONTH(shipments[[#This Row],[Shipdate]])</f>
        <v>12</v>
      </c>
      <c r="L5788" t="str">
        <f>TEXT(shipments[[#This Row],[Shipdate]],"mmmm")</f>
        <v>December</v>
      </c>
      <c r="M5788">
        <f>_xlfn.XLOOKUP(shipments[[#This Row],[PID]],products[PID],products[Cost_per_box],"NA",0)</f>
        <v>3.85</v>
      </c>
      <c r="N5788">
        <f>shipments[[#This Row],[Boxes]]*shipments[[#This Row],[Cost Per Box]]</f>
        <v>3915.4500000000003</v>
      </c>
      <c r="O5788">
        <f>shipments[[#This Row],[Sales Amount]]-shipments[[#This Row],[Total Cost]]</f>
        <v>1165.0499999999997</v>
      </c>
      <c r="P5788" s="9">
        <f>shipments[[#This Row],[Profit]]/shipments[[#This Row],[Sales Amount]]</f>
        <v>0.2293179805137289</v>
      </c>
    </row>
    <row r="5789" spans="1:16" x14ac:dyDescent="1">
      <c r="A5789" t="s">
        <v>5838</v>
      </c>
      <c r="B5789" t="s">
        <v>8056</v>
      </c>
      <c r="C5789" t="s">
        <v>8013</v>
      </c>
      <c r="D5789" t="s">
        <v>8032</v>
      </c>
      <c r="E5789" s="1">
        <v>45071</v>
      </c>
      <c r="F5789">
        <v>11468.25</v>
      </c>
      <c r="G5789">
        <v>1912</v>
      </c>
      <c r="H5789" t="s">
        <v>6</v>
      </c>
      <c r="I5789" t="str">
        <f>_xlfn.XLOOKUP(shipments[[#This Row],[SPID]],people[SPID],people[Sales_person],"NA",0)</f>
        <v>Rafaelita Blaksland</v>
      </c>
      <c r="J5789">
        <f>YEAR(shipments[[#This Row],[Shipdate]])</f>
        <v>2023</v>
      </c>
      <c r="K5789">
        <f>MONTH(shipments[[#This Row],[Shipdate]])</f>
        <v>5</v>
      </c>
      <c r="L5789" t="str">
        <f>TEXT(shipments[[#This Row],[Shipdate]],"mmmm")</f>
        <v>May</v>
      </c>
      <c r="M5789">
        <f>_xlfn.XLOOKUP(shipments[[#This Row],[PID]],products[PID],products[Cost_per_box],"NA",0)</f>
        <v>3.85</v>
      </c>
      <c r="N5789">
        <f>shipments[[#This Row],[Boxes]]*shipments[[#This Row],[Cost Per Box]]</f>
        <v>7361.2</v>
      </c>
      <c r="O5789">
        <f>shipments[[#This Row],[Sales Amount]]-shipments[[#This Row],[Total Cost]]</f>
        <v>4107.05</v>
      </c>
      <c r="P5789" s="9">
        <f>shipments[[#This Row],[Profit]]/shipments[[#This Row],[Sales Amount]]</f>
        <v>0.35812351492163147</v>
      </c>
    </row>
    <row r="5790" spans="1:16" x14ac:dyDescent="1">
      <c r="A5790" t="s">
        <v>5839</v>
      </c>
      <c r="B5790" t="s">
        <v>8056</v>
      </c>
      <c r="C5790" t="s">
        <v>8013</v>
      </c>
      <c r="D5790" t="s">
        <v>8037</v>
      </c>
      <c r="E5790" s="1">
        <v>45420</v>
      </c>
      <c r="F5790">
        <v>4475.25</v>
      </c>
      <c r="G5790">
        <v>498</v>
      </c>
      <c r="H5790" t="s">
        <v>6</v>
      </c>
      <c r="I5790" t="str">
        <f>_xlfn.XLOOKUP(shipments[[#This Row],[SPID]],people[SPID],people[Sales_person],"NA",0)</f>
        <v>Rafaelita Blaksland</v>
      </c>
      <c r="J5790">
        <f>YEAR(shipments[[#This Row],[Shipdate]])</f>
        <v>2024</v>
      </c>
      <c r="K5790">
        <f>MONTH(shipments[[#This Row],[Shipdate]])</f>
        <v>5</v>
      </c>
      <c r="L5790" t="str">
        <f>TEXT(shipments[[#This Row],[Shipdate]],"mmmm")</f>
        <v>May</v>
      </c>
      <c r="M5790">
        <f>_xlfn.XLOOKUP(shipments[[#This Row],[PID]],products[PID],products[Cost_per_box],"NA",0)</f>
        <v>3.85</v>
      </c>
      <c r="N5790">
        <f>shipments[[#This Row],[Boxes]]*shipments[[#This Row],[Cost Per Box]]</f>
        <v>1917.3</v>
      </c>
      <c r="O5790">
        <f>shipments[[#This Row],[Sales Amount]]-shipments[[#This Row],[Total Cost]]</f>
        <v>2557.9499999999998</v>
      </c>
      <c r="P5790" s="9">
        <f>shipments[[#This Row],[Profit]]/shipments[[#This Row],[Sales Amount]]</f>
        <v>0.57157700687112445</v>
      </c>
    </row>
    <row r="5791" spans="1:16" x14ac:dyDescent="1">
      <c r="A5791" t="s">
        <v>5840</v>
      </c>
      <c r="B5791" t="s">
        <v>8056</v>
      </c>
      <c r="C5791" t="s">
        <v>8014</v>
      </c>
      <c r="D5791" t="s">
        <v>8034</v>
      </c>
      <c r="E5791" s="1">
        <v>45483</v>
      </c>
      <c r="F5791">
        <v>2835</v>
      </c>
      <c r="G5791">
        <v>355</v>
      </c>
      <c r="H5791" t="s">
        <v>39</v>
      </c>
      <c r="I5791" t="str">
        <f>_xlfn.XLOOKUP(shipments[[#This Row],[SPID]],people[SPID],people[Sales_person],"NA",0)</f>
        <v>Rafaelita Blaksland</v>
      </c>
      <c r="J5791">
        <f>YEAR(shipments[[#This Row],[Shipdate]])</f>
        <v>2024</v>
      </c>
      <c r="K5791">
        <f>MONTH(shipments[[#This Row],[Shipdate]])</f>
        <v>7</v>
      </c>
      <c r="L5791" t="str">
        <f>TEXT(shipments[[#This Row],[Shipdate]],"mmmm")</f>
        <v>July</v>
      </c>
      <c r="M5791">
        <f>_xlfn.XLOOKUP(shipments[[#This Row],[PID]],products[PID],products[Cost_per_box],"NA",0)</f>
        <v>5.72</v>
      </c>
      <c r="N5791">
        <f>shipments[[#This Row],[Boxes]]*shipments[[#This Row],[Cost Per Box]]</f>
        <v>2030.6</v>
      </c>
      <c r="O5791">
        <f>shipments[[#This Row],[Sales Amount]]-shipments[[#This Row],[Total Cost]]</f>
        <v>804.40000000000009</v>
      </c>
      <c r="P5791" s="9">
        <f>shipments[[#This Row],[Profit]]/shipments[[#This Row],[Sales Amount]]</f>
        <v>0.28373897707231044</v>
      </c>
    </row>
    <row r="5792" spans="1:16" x14ac:dyDescent="1">
      <c r="A5792" t="s">
        <v>5841</v>
      </c>
      <c r="B5792" t="s">
        <v>8056</v>
      </c>
      <c r="C5792" t="s">
        <v>8014</v>
      </c>
      <c r="D5792" t="s">
        <v>8035</v>
      </c>
      <c r="E5792" s="1">
        <v>45467</v>
      </c>
      <c r="F5792">
        <v>3548.25</v>
      </c>
      <c r="G5792">
        <v>592</v>
      </c>
      <c r="H5792" t="s">
        <v>6</v>
      </c>
      <c r="I5792" t="str">
        <f>_xlfn.XLOOKUP(shipments[[#This Row],[SPID]],people[SPID],people[Sales_person],"NA",0)</f>
        <v>Rafaelita Blaksland</v>
      </c>
      <c r="J5792">
        <f>YEAR(shipments[[#This Row],[Shipdate]])</f>
        <v>2024</v>
      </c>
      <c r="K5792">
        <f>MONTH(shipments[[#This Row],[Shipdate]])</f>
        <v>6</v>
      </c>
      <c r="L5792" t="str">
        <f>TEXT(shipments[[#This Row],[Shipdate]],"mmmm")</f>
        <v>June</v>
      </c>
      <c r="M5792">
        <f>_xlfn.XLOOKUP(shipments[[#This Row],[PID]],products[PID],products[Cost_per_box],"NA",0)</f>
        <v>5.72</v>
      </c>
      <c r="N5792">
        <f>shipments[[#This Row],[Boxes]]*shipments[[#This Row],[Cost Per Box]]</f>
        <v>3386.24</v>
      </c>
      <c r="O5792">
        <f>shipments[[#This Row],[Sales Amount]]-shipments[[#This Row],[Total Cost]]</f>
        <v>162.01000000000022</v>
      </c>
      <c r="P5792" s="9">
        <f>shipments[[#This Row],[Profit]]/shipments[[#This Row],[Sales Amount]]</f>
        <v>4.5659127739026341E-2</v>
      </c>
    </row>
    <row r="5793" spans="1:16" x14ac:dyDescent="1">
      <c r="A5793" t="s">
        <v>5842</v>
      </c>
      <c r="B5793" t="s">
        <v>8056</v>
      </c>
      <c r="C5793" t="s">
        <v>8014</v>
      </c>
      <c r="D5793" t="s">
        <v>8037</v>
      </c>
      <c r="E5793" s="1">
        <v>45378</v>
      </c>
      <c r="F5793">
        <v>4833</v>
      </c>
      <c r="G5793">
        <v>605</v>
      </c>
      <c r="H5793" t="s">
        <v>6</v>
      </c>
      <c r="I5793" t="str">
        <f>_xlfn.XLOOKUP(shipments[[#This Row],[SPID]],people[SPID],people[Sales_person],"NA",0)</f>
        <v>Rafaelita Blaksland</v>
      </c>
      <c r="J5793">
        <f>YEAR(shipments[[#This Row],[Shipdate]])</f>
        <v>2024</v>
      </c>
      <c r="K5793">
        <f>MONTH(shipments[[#This Row],[Shipdate]])</f>
        <v>3</v>
      </c>
      <c r="L5793" t="str">
        <f>TEXT(shipments[[#This Row],[Shipdate]],"mmmm")</f>
        <v>March</v>
      </c>
      <c r="M5793">
        <f>_xlfn.XLOOKUP(shipments[[#This Row],[PID]],products[PID],products[Cost_per_box],"NA",0)</f>
        <v>5.72</v>
      </c>
      <c r="N5793">
        <f>shipments[[#This Row],[Boxes]]*shipments[[#This Row],[Cost Per Box]]</f>
        <v>3460.6</v>
      </c>
      <c r="O5793">
        <f>shipments[[#This Row],[Sales Amount]]-shipments[[#This Row],[Total Cost]]</f>
        <v>1372.4</v>
      </c>
      <c r="P5793" s="9">
        <f>shipments[[#This Row],[Profit]]/shipments[[#This Row],[Sales Amount]]</f>
        <v>0.28396441133871303</v>
      </c>
    </row>
    <row r="5794" spans="1:16" x14ac:dyDescent="1">
      <c r="A5794" t="s">
        <v>5843</v>
      </c>
      <c r="B5794" t="s">
        <v>8056</v>
      </c>
      <c r="C5794" t="s">
        <v>8014</v>
      </c>
      <c r="D5794" t="s">
        <v>8037</v>
      </c>
      <c r="E5794" s="1">
        <v>45476</v>
      </c>
      <c r="F5794">
        <v>3708</v>
      </c>
      <c r="G5794">
        <v>464</v>
      </c>
      <c r="H5794" t="s">
        <v>17</v>
      </c>
      <c r="I5794" t="str">
        <f>_xlfn.XLOOKUP(shipments[[#This Row],[SPID]],people[SPID],people[Sales_person],"NA",0)</f>
        <v>Rafaelita Blaksland</v>
      </c>
      <c r="J5794">
        <f>YEAR(shipments[[#This Row],[Shipdate]])</f>
        <v>2024</v>
      </c>
      <c r="K5794">
        <f>MONTH(shipments[[#This Row],[Shipdate]])</f>
        <v>7</v>
      </c>
      <c r="L5794" t="str">
        <f>TEXT(shipments[[#This Row],[Shipdate]],"mmmm")</f>
        <v>July</v>
      </c>
      <c r="M5794">
        <f>_xlfn.XLOOKUP(shipments[[#This Row],[PID]],products[PID],products[Cost_per_box],"NA",0)</f>
        <v>5.72</v>
      </c>
      <c r="N5794">
        <f>shipments[[#This Row],[Boxes]]*shipments[[#This Row],[Cost Per Box]]</f>
        <v>2654.08</v>
      </c>
      <c r="O5794">
        <f>shipments[[#This Row],[Sales Amount]]-shipments[[#This Row],[Total Cost]]</f>
        <v>1053.92</v>
      </c>
      <c r="P5794" s="9">
        <f>shipments[[#This Row],[Profit]]/shipments[[#This Row],[Sales Amount]]</f>
        <v>0.28422869471413165</v>
      </c>
    </row>
    <row r="5795" spans="1:16" x14ac:dyDescent="1">
      <c r="A5795" t="s">
        <v>5844</v>
      </c>
      <c r="B5795" t="s">
        <v>8056</v>
      </c>
      <c r="C5795" t="s">
        <v>8015</v>
      </c>
      <c r="D5795" t="s">
        <v>8035</v>
      </c>
      <c r="E5795" s="1">
        <v>45175</v>
      </c>
      <c r="F5795">
        <v>4056.75</v>
      </c>
      <c r="G5795">
        <v>145</v>
      </c>
      <c r="H5795" t="s">
        <v>6</v>
      </c>
      <c r="I5795" t="str">
        <f>_xlfn.XLOOKUP(shipments[[#This Row],[SPID]],people[SPID],people[Sales_person],"NA",0)</f>
        <v>Rafaelita Blaksland</v>
      </c>
      <c r="J5795">
        <f>YEAR(shipments[[#This Row],[Shipdate]])</f>
        <v>2023</v>
      </c>
      <c r="K5795">
        <f>MONTH(shipments[[#This Row],[Shipdate]])</f>
        <v>9</v>
      </c>
      <c r="L5795" t="str">
        <f>TEXT(shipments[[#This Row],[Shipdate]],"mmmm")</f>
        <v>September</v>
      </c>
      <c r="M5795">
        <f>_xlfn.XLOOKUP(shipments[[#This Row],[PID]],products[PID],products[Cost_per_box],"NA",0)</f>
        <v>6.31</v>
      </c>
      <c r="N5795">
        <f>shipments[[#This Row],[Boxes]]*shipments[[#This Row],[Cost Per Box]]</f>
        <v>914.94999999999993</v>
      </c>
      <c r="O5795">
        <f>shipments[[#This Row],[Sales Amount]]-shipments[[#This Row],[Total Cost]]</f>
        <v>3141.8</v>
      </c>
      <c r="P5795" s="9">
        <f>shipments[[#This Row],[Profit]]/shipments[[#This Row],[Sales Amount]]</f>
        <v>0.77446231589326431</v>
      </c>
    </row>
    <row r="5796" spans="1:16" x14ac:dyDescent="1">
      <c r="A5796" t="s">
        <v>5845</v>
      </c>
      <c r="B5796" t="s">
        <v>8056</v>
      </c>
      <c r="C5796" t="s">
        <v>8016</v>
      </c>
      <c r="D5796" t="s">
        <v>8033</v>
      </c>
      <c r="E5796" s="1">
        <v>45028</v>
      </c>
      <c r="F5796">
        <v>7962.75</v>
      </c>
      <c r="G5796">
        <v>332</v>
      </c>
      <c r="H5796" t="s">
        <v>6</v>
      </c>
      <c r="I5796" t="str">
        <f>_xlfn.XLOOKUP(shipments[[#This Row],[SPID]],people[SPID],people[Sales_person],"NA",0)</f>
        <v>Rafaelita Blaksland</v>
      </c>
      <c r="J5796">
        <f>YEAR(shipments[[#This Row],[Shipdate]])</f>
        <v>2023</v>
      </c>
      <c r="K5796">
        <f>MONTH(shipments[[#This Row],[Shipdate]])</f>
        <v>4</v>
      </c>
      <c r="L5796" t="str">
        <f>TEXT(shipments[[#This Row],[Shipdate]],"mmmm")</f>
        <v>April</v>
      </c>
      <c r="M5796">
        <f>_xlfn.XLOOKUP(shipments[[#This Row],[PID]],products[PID],products[Cost_per_box],"NA",0)</f>
        <v>9.94</v>
      </c>
      <c r="N5796">
        <f>shipments[[#This Row],[Boxes]]*shipments[[#This Row],[Cost Per Box]]</f>
        <v>3300.08</v>
      </c>
      <c r="O5796">
        <f>shipments[[#This Row],[Sales Amount]]-shipments[[#This Row],[Total Cost]]</f>
        <v>4662.67</v>
      </c>
      <c r="P5796" s="9">
        <f>shipments[[#This Row],[Profit]]/shipments[[#This Row],[Sales Amount]]</f>
        <v>0.58556026498383096</v>
      </c>
    </row>
    <row r="5797" spans="1:16" x14ac:dyDescent="1">
      <c r="A5797" t="s">
        <v>5846</v>
      </c>
      <c r="B5797" t="s">
        <v>8056</v>
      </c>
      <c r="C5797" t="s">
        <v>8016</v>
      </c>
      <c r="D5797" t="s">
        <v>8036</v>
      </c>
      <c r="E5797" s="1">
        <v>45390</v>
      </c>
      <c r="F5797">
        <v>5256</v>
      </c>
      <c r="G5797">
        <v>211</v>
      </c>
      <c r="H5797" t="s">
        <v>6</v>
      </c>
      <c r="I5797" t="str">
        <f>_xlfn.XLOOKUP(shipments[[#This Row],[SPID]],people[SPID],people[Sales_person],"NA",0)</f>
        <v>Rafaelita Blaksland</v>
      </c>
      <c r="J5797">
        <f>YEAR(shipments[[#This Row],[Shipdate]])</f>
        <v>2024</v>
      </c>
      <c r="K5797">
        <f>MONTH(shipments[[#This Row],[Shipdate]])</f>
        <v>4</v>
      </c>
      <c r="L5797" t="str">
        <f>TEXT(shipments[[#This Row],[Shipdate]],"mmmm")</f>
        <v>April</v>
      </c>
      <c r="M5797">
        <f>_xlfn.XLOOKUP(shipments[[#This Row],[PID]],products[PID],products[Cost_per_box],"NA",0)</f>
        <v>9.94</v>
      </c>
      <c r="N5797">
        <f>shipments[[#This Row],[Boxes]]*shipments[[#This Row],[Cost Per Box]]</f>
        <v>2097.3399999999997</v>
      </c>
      <c r="O5797">
        <f>shipments[[#This Row],[Sales Amount]]-shipments[[#This Row],[Total Cost]]</f>
        <v>3158.6600000000003</v>
      </c>
      <c r="P5797" s="9">
        <f>shipments[[#This Row],[Profit]]/shipments[[#This Row],[Sales Amount]]</f>
        <v>0.60096270928462714</v>
      </c>
    </row>
    <row r="5798" spans="1:16" x14ac:dyDescent="1">
      <c r="A5798" t="s">
        <v>5847</v>
      </c>
      <c r="B5798" t="s">
        <v>8056</v>
      </c>
      <c r="C5798" t="s">
        <v>8016</v>
      </c>
      <c r="D5798" t="s">
        <v>8037</v>
      </c>
      <c r="E5798" s="1">
        <v>45519</v>
      </c>
      <c r="F5798">
        <v>6045.75</v>
      </c>
      <c r="G5798">
        <v>216</v>
      </c>
      <c r="H5798" t="s">
        <v>17</v>
      </c>
      <c r="I5798" t="str">
        <f>_xlfn.XLOOKUP(shipments[[#This Row],[SPID]],people[SPID],people[Sales_person],"NA",0)</f>
        <v>Rafaelita Blaksland</v>
      </c>
      <c r="J5798">
        <f>YEAR(shipments[[#This Row],[Shipdate]])</f>
        <v>2024</v>
      </c>
      <c r="K5798">
        <f>MONTH(shipments[[#This Row],[Shipdate]])</f>
        <v>8</v>
      </c>
      <c r="L5798" t="str">
        <f>TEXT(shipments[[#This Row],[Shipdate]],"mmmm")</f>
        <v>August</v>
      </c>
      <c r="M5798">
        <f>_xlfn.XLOOKUP(shipments[[#This Row],[PID]],products[PID],products[Cost_per_box],"NA",0)</f>
        <v>9.94</v>
      </c>
      <c r="N5798">
        <f>shipments[[#This Row],[Boxes]]*shipments[[#This Row],[Cost Per Box]]</f>
        <v>2147.04</v>
      </c>
      <c r="O5798">
        <f>shipments[[#This Row],[Sales Amount]]-shipments[[#This Row],[Total Cost]]</f>
        <v>3898.71</v>
      </c>
      <c r="P5798" s="9">
        <f>shipments[[#This Row],[Profit]]/shipments[[#This Row],[Sales Amount]]</f>
        <v>0.64486788239672499</v>
      </c>
    </row>
    <row r="5799" spans="1:16" x14ac:dyDescent="1">
      <c r="A5799" t="s">
        <v>5848</v>
      </c>
      <c r="B5799" t="s">
        <v>8056</v>
      </c>
      <c r="C5799" t="s">
        <v>8016</v>
      </c>
      <c r="D5799" t="s">
        <v>8032</v>
      </c>
      <c r="E5799" s="1">
        <v>45408</v>
      </c>
      <c r="F5799">
        <v>3510</v>
      </c>
      <c r="G5799">
        <v>147</v>
      </c>
      <c r="H5799" t="s">
        <v>6</v>
      </c>
      <c r="I5799" t="str">
        <f>_xlfn.XLOOKUP(shipments[[#This Row],[SPID]],people[SPID],people[Sales_person],"NA",0)</f>
        <v>Rafaelita Blaksland</v>
      </c>
      <c r="J5799">
        <f>YEAR(shipments[[#This Row],[Shipdate]])</f>
        <v>2024</v>
      </c>
      <c r="K5799">
        <f>MONTH(shipments[[#This Row],[Shipdate]])</f>
        <v>4</v>
      </c>
      <c r="L5799" t="str">
        <f>TEXT(shipments[[#This Row],[Shipdate]],"mmmm")</f>
        <v>April</v>
      </c>
      <c r="M5799">
        <f>_xlfn.XLOOKUP(shipments[[#This Row],[PID]],products[PID],products[Cost_per_box],"NA",0)</f>
        <v>9.94</v>
      </c>
      <c r="N5799">
        <f>shipments[[#This Row],[Boxes]]*shipments[[#This Row],[Cost Per Box]]</f>
        <v>1461.1799999999998</v>
      </c>
      <c r="O5799">
        <f>shipments[[#This Row],[Sales Amount]]-shipments[[#This Row],[Total Cost]]</f>
        <v>2048.8200000000002</v>
      </c>
      <c r="P5799" s="9">
        <f>shipments[[#This Row],[Profit]]/shipments[[#This Row],[Sales Amount]]</f>
        <v>0.58370940170940178</v>
      </c>
    </row>
    <row r="5800" spans="1:16" x14ac:dyDescent="1">
      <c r="A5800" t="s">
        <v>5849</v>
      </c>
      <c r="B5800" t="s">
        <v>8056</v>
      </c>
      <c r="C5800" t="s">
        <v>8017</v>
      </c>
      <c r="D5800" t="s">
        <v>8033</v>
      </c>
      <c r="E5800" s="1">
        <v>45365</v>
      </c>
      <c r="F5800">
        <v>10365.75</v>
      </c>
      <c r="G5800">
        <v>519</v>
      </c>
      <c r="H5800" t="s">
        <v>6</v>
      </c>
      <c r="I5800" t="str">
        <f>_xlfn.XLOOKUP(shipments[[#This Row],[SPID]],people[SPID],people[Sales_person],"NA",0)</f>
        <v>Rafaelita Blaksland</v>
      </c>
      <c r="J5800">
        <f>YEAR(shipments[[#This Row],[Shipdate]])</f>
        <v>2024</v>
      </c>
      <c r="K5800">
        <f>MONTH(shipments[[#This Row],[Shipdate]])</f>
        <v>3</v>
      </c>
      <c r="L5800" t="str">
        <f>TEXT(shipments[[#This Row],[Shipdate]],"mmmm")</f>
        <v>March</v>
      </c>
      <c r="M5800">
        <f>_xlfn.XLOOKUP(shipments[[#This Row],[PID]],products[PID],products[Cost_per_box],"NA",0)</f>
        <v>7.73</v>
      </c>
      <c r="N5800">
        <f>shipments[[#This Row],[Boxes]]*shipments[[#This Row],[Cost Per Box]]</f>
        <v>4011.8700000000003</v>
      </c>
      <c r="O5800">
        <f>shipments[[#This Row],[Sales Amount]]-shipments[[#This Row],[Total Cost]]</f>
        <v>6353.8799999999992</v>
      </c>
      <c r="P5800" s="9">
        <f>shipments[[#This Row],[Profit]]/shipments[[#This Row],[Sales Amount]]</f>
        <v>0.61296867086317919</v>
      </c>
    </row>
    <row r="5801" spans="1:16" x14ac:dyDescent="1">
      <c r="A5801" t="s">
        <v>5850</v>
      </c>
      <c r="B5801" t="s">
        <v>8056</v>
      </c>
      <c r="C5801" t="s">
        <v>8017</v>
      </c>
      <c r="D5801" t="s">
        <v>8032</v>
      </c>
      <c r="E5801" s="1">
        <v>45502</v>
      </c>
      <c r="F5801">
        <v>3501</v>
      </c>
      <c r="G5801">
        <v>160</v>
      </c>
      <c r="H5801" t="s">
        <v>17</v>
      </c>
      <c r="I5801" t="str">
        <f>_xlfn.XLOOKUP(shipments[[#This Row],[SPID]],people[SPID],people[Sales_person],"NA",0)</f>
        <v>Rafaelita Blaksland</v>
      </c>
      <c r="J5801">
        <f>YEAR(shipments[[#This Row],[Shipdate]])</f>
        <v>2024</v>
      </c>
      <c r="K5801">
        <f>MONTH(shipments[[#This Row],[Shipdate]])</f>
        <v>7</v>
      </c>
      <c r="L5801" t="str">
        <f>TEXT(shipments[[#This Row],[Shipdate]],"mmmm")</f>
        <v>July</v>
      </c>
      <c r="M5801">
        <f>_xlfn.XLOOKUP(shipments[[#This Row],[PID]],products[PID],products[Cost_per_box],"NA",0)</f>
        <v>7.73</v>
      </c>
      <c r="N5801">
        <f>shipments[[#This Row],[Boxes]]*shipments[[#This Row],[Cost Per Box]]</f>
        <v>1236.8000000000002</v>
      </c>
      <c r="O5801">
        <f>shipments[[#This Row],[Sales Amount]]-shipments[[#This Row],[Total Cost]]</f>
        <v>2264.1999999999998</v>
      </c>
      <c r="P5801" s="9">
        <f>shipments[[#This Row],[Profit]]/shipments[[#This Row],[Sales Amount]]</f>
        <v>0.64672950585546984</v>
      </c>
    </row>
    <row r="5802" spans="1:16" x14ac:dyDescent="1">
      <c r="A5802" t="s">
        <v>5851</v>
      </c>
      <c r="B5802" t="s">
        <v>8056</v>
      </c>
      <c r="C5802" t="s">
        <v>8017</v>
      </c>
      <c r="D5802" t="s">
        <v>8036</v>
      </c>
      <c r="E5802" s="1">
        <v>45084</v>
      </c>
      <c r="F5802">
        <v>4360.5</v>
      </c>
      <c r="G5802">
        <v>208</v>
      </c>
      <c r="H5802" t="s">
        <v>6</v>
      </c>
      <c r="I5802" t="str">
        <f>_xlfn.XLOOKUP(shipments[[#This Row],[SPID]],people[SPID],people[Sales_person],"NA",0)</f>
        <v>Rafaelita Blaksland</v>
      </c>
      <c r="J5802">
        <f>YEAR(shipments[[#This Row],[Shipdate]])</f>
        <v>2023</v>
      </c>
      <c r="K5802">
        <f>MONTH(shipments[[#This Row],[Shipdate]])</f>
        <v>6</v>
      </c>
      <c r="L5802" t="str">
        <f>TEXT(shipments[[#This Row],[Shipdate]],"mmmm")</f>
        <v>June</v>
      </c>
      <c r="M5802">
        <f>_xlfn.XLOOKUP(shipments[[#This Row],[PID]],products[PID],products[Cost_per_box],"NA",0)</f>
        <v>7.73</v>
      </c>
      <c r="N5802">
        <f>shipments[[#This Row],[Boxes]]*shipments[[#This Row],[Cost Per Box]]</f>
        <v>1607.8400000000001</v>
      </c>
      <c r="O5802">
        <f>shipments[[#This Row],[Sales Amount]]-shipments[[#This Row],[Total Cost]]</f>
        <v>2752.66</v>
      </c>
      <c r="P5802" s="9">
        <f>shipments[[#This Row],[Profit]]/shipments[[#This Row],[Sales Amount]]</f>
        <v>0.63127164316018802</v>
      </c>
    </row>
    <row r="5803" spans="1:16" x14ac:dyDescent="1">
      <c r="A5803" t="s">
        <v>5852</v>
      </c>
      <c r="B5803" t="s">
        <v>8056</v>
      </c>
      <c r="C5803" t="s">
        <v>8017</v>
      </c>
      <c r="D5803" t="s">
        <v>8036</v>
      </c>
      <c r="E5803" s="1">
        <v>45198</v>
      </c>
      <c r="F5803">
        <v>6943.5</v>
      </c>
      <c r="G5803">
        <v>366</v>
      </c>
      <c r="H5803" t="s">
        <v>6</v>
      </c>
      <c r="I5803" t="str">
        <f>_xlfn.XLOOKUP(shipments[[#This Row],[SPID]],people[SPID],people[Sales_person],"NA",0)</f>
        <v>Rafaelita Blaksland</v>
      </c>
      <c r="J5803">
        <f>YEAR(shipments[[#This Row],[Shipdate]])</f>
        <v>2023</v>
      </c>
      <c r="K5803">
        <f>MONTH(shipments[[#This Row],[Shipdate]])</f>
        <v>9</v>
      </c>
      <c r="L5803" t="str">
        <f>TEXT(shipments[[#This Row],[Shipdate]],"mmmm")</f>
        <v>September</v>
      </c>
      <c r="M5803">
        <f>_xlfn.XLOOKUP(shipments[[#This Row],[PID]],products[PID],products[Cost_per_box],"NA",0)</f>
        <v>7.73</v>
      </c>
      <c r="N5803">
        <f>shipments[[#This Row],[Boxes]]*shipments[[#This Row],[Cost Per Box]]</f>
        <v>2829.1800000000003</v>
      </c>
      <c r="O5803">
        <f>shipments[[#This Row],[Sales Amount]]-shipments[[#This Row],[Total Cost]]</f>
        <v>4114.32</v>
      </c>
      <c r="P5803" s="9">
        <f>shipments[[#This Row],[Profit]]/shipments[[#This Row],[Sales Amount]]</f>
        <v>0.59254266580254911</v>
      </c>
    </row>
    <row r="5804" spans="1:16" x14ac:dyDescent="1">
      <c r="A5804" t="s">
        <v>5853</v>
      </c>
      <c r="B5804" t="s">
        <v>8056</v>
      </c>
      <c r="C5804" t="s">
        <v>8018</v>
      </c>
      <c r="D5804" t="s">
        <v>8036</v>
      </c>
      <c r="E5804" s="1">
        <v>44957</v>
      </c>
      <c r="F5804">
        <v>12206.25</v>
      </c>
      <c r="G5804">
        <v>555</v>
      </c>
      <c r="H5804" t="s">
        <v>6</v>
      </c>
      <c r="I5804" t="str">
        <f>_xlfn.XLOOKUP(shipments[[#This Row],[SPID]],people[SPID],people[Sales_person],"NA",0)</f>
        <v>Rafaelita Blaksland</v>
      </c>
      <c r="J5804">
        <f>YEAR(shipments[[#This Row],[Shipdate]])</f>
        <v>2023</v>
      </c>
      <c r="K5804">
        <f>MONTH(shipments[[#This Row],[Shipdate]])</f>
        <v>1</v>
      </c>
      <c r="L5804" t="str">
        <f>TEXT(shipments[[#This Row],[Shipdate]],"mmmm")</f>
        <v>January</v>
      </c>
      <c r="M5804">
        <f>_xlfn.XLOOKUP(shipments[[#This Row],[PID]],products[PID],products[Cost_per_box],"NA",0)</f>
        <v>3.68</v>
      </c>
      <c r="N5804">
        <f>shipments[[#This Row],[Boxes]]*shipments[[#This Row],[Cost Per Box]]</f>
        <v>2042.4</v>
      </c>
      <c r="O5804">
        <f>shipments[[#This Row],[Sales Amount]]-shipments[[#This Row],[Total Cost]]</f>
        <v>10163.85</v>
      </c>
      <c r="P5804" s="9">
        <f>shipments[[#This Row],[Profit]]/shipments[[#This Row],[Sales Amount]]</f>
        <v>0.83267588325652842</v>
      </c>
    </row>
    <row r="5805" spans="1:16" x14ac:dyDescent="1">
      <c r="A5805" t="s">
        <v>5854</v>
      </c>
      <c r="B5805" t="s">
        <v>8056</v>
      </c>
      <c r="C5805" t="s">
        <v>8019</v>
      </c>
      <c r="D5805" t="s">
        <v>8032</v>
      </c>
      <c r="E5805" s="1">
        <v>45540</v>
      </c>
      <c r="F5805">
        <v>4234.5</v>
      </c>
      <c r="G5805">
        <v>353</v>
      </c>
      <c r="H5805" t="s">
        <v>25</v>
      </c>
      <c r="I5805" t="str">
        <f>_xlfn.XLOOKUP(shipments[[#This Row],[SPID]],people[SPID],people[Sales_person],"NA",0)</f>
        <v>Rafaelita Blaksland</v>
      </c>
      <c r="J5805">
        <f>YEAR(shipments[[#This Row],[Shipdate]])</f>
        <v>2024</v>
      </c>
      <c r="K5805">
        <f>MONTH(shipments[[#This Row],[Shipdate]])</f>
        <v>9</v>
      </c>
      <c r="L5805" t="str">
        <f>TEXT(shipments[[#This Row],[Shipdate]],"mmmm")</f>
        <v>September</v>
      </c>
      <c r="M5805">
        <f>_xlfn.XLOOKUP(shipments[[#This Row],[PID]],products[PID],products[Cost_per_box],"NA",0)</f>
        <v>8.2200000000000006</v>
      </c>
      <c r="N5805">
        <f>shipments[[#This Row],[Boxes]]*shipments[[#This Row],[Cost Per Box]]</f>
        <v>2901.6600000000003</v>
      </c>
      <c r="O5805">
        <f>shipments[[#This Row],[Sales Amount]]-shipments[[#This Row],[Total Cost]]</f>
        <v>1332.8399999999997</v>
      </c>
      <c r="P5805" s="9">
        <f>shipments[[#This Row],[Profit]]/shipments[[#This Row],[Sales Amount]]</f>
        <v>0.31475735033652136</v>
      </c>
    </row>
    <row r="5806" spans="1:16" x14ac:dyDescent="1">
      <c r="A5806" t="s">
        <v>5855</v>
      </c>
      <c r="B5806" t="s">
        <v>8056</v>
      </c>
      <c r="C5806" t="s">
        <v>8019</v>
      </c>
      <c r="D5806" t="s">
        <v>8033</v>
      </c>
      <c r="E5806" s="1">
        <v>45555</v>
      </c>
      <c r="F5806">
        <v>1289.25</v>
      </c>
      <c r="G5806">
        <v>100</v>
      </c>
      <c r="H5806" t="s">
        <v>25</v>
      </c>
      <c r="I5806" t="str">
        <f>_xlfn.XLOOKUP(shipments[[#This Row],[SPID]],people[SPID],people[Sales_person],"NA",0)</f>
        <v>Rafaelita Blaksland</v>
      </c>
      <c r="J5806">
        <f>YEAR(shipments[[#This Row],[Shipdate]])</f>
        <v>2024</v>
      </c>
      <c r="K5806">
        <f>MONTH(shipments[[#This Row],[Shipdate]])</f>
        <v>9</v>
      </c>
      <c r="L5806" t="str">
        <f>TEXT(shipments[[#This Row],[Shipdate]],"mmmm")</f>
        <v>September</v>
      </c>
      <c r="M5806">
        <f>_xlfn.XLOOKUP(shipments[[#This Row],[PID]],products[PID],products[Cost_per_box],"NA",0)</f>
        <v>8.2200000000000006</v>
      </c>
      <c r="N5806">
        <f>shipments[[#This Row],[Boxes]]*shipments[[#This Row],[Cost Per Box]]</f>
        <v>822.00000000000011</v>
      </c>
      <c r="O5806">
        <f>shipments[[#This Row],[Sales Amount]]-shipments[[#This Row],[Total Cost]]</f>
        <v>467.24999999999989</v>
      </c>
      <c r="P5806" s="9">
        <f>shipments[[#This Row],[Profit]]/shipments[[#This Row],[Sales Amount]]</f>
        <v>0.36242001163467125</v>
      </c>
    </row>
    <row r="5807" spans="1:16" x14ac:dyDescent="1">
      <c r="A5807" t="s">
        <v>5856</v>
      </c>
      <c r="B5807" t="s">
        <v>8056</v>
      </c>
      <c r="C5807" t="s">
        <v>8019</v>
      </c>
      <c r="D5807" t="s">
        <v>8037</v>
      </c>
      <c r="E5807" s="1">
        <v>45384</v>
      </c>
      <c r="F5807">
        <v>2101.5</v>
      </c>
      <c r="G5807">
        <v>151</v>
      </c>
      <c r="H5807" t="s">
        <v>6</v>
      </c>
      <c r="I5807" t="str">
        <f>_xlfn.XLOOKUP(shipments[[#This Row],[SPID]],people[SPID],people[Sales_person],"NA",0)</f>
        <v>Rafaelita Blaksland</v>
      </c>
      <c r="J5807">
        <f>YEAR(shipments[[#This Row],[Shipdate]])</f>
        <v>2024</v>
      </c>
      <c r="K5807">
        <f>MONTH(shipments[[#This Row],[Shipdate]])</f>
        <v>4</v>
      </c>
      <c r="L5807" t="str">
        <f>TEXT(shipments[[#This Row],[Shipdate]],"mmmm")</f>
        <v>April</v>
      </c>
      <c r="M5807">
        <f>_xlfn.XLOOKUP(shipments[[#This Row],[PID]],products[PID],products[Cost_per_box],"NA",0)</f>
        <v>8.2200000000000006</v>
      </c>
      <c r="N5807">
        <f>shipments[[#This Row],[Boxes]]*shipments[[#This Row],[Cost Per Box]]</f>
        <v>1241.22</v>
      </c>
      <c r="O5807">
        <f>shipments[[#This Row],[Sales Amount]]-shipments[[#This Row],[Total Cost]]</f>
        <v>860.28</v>
      </c>
      <c r="P5807" s="9">
        <f>shipments[[#This Row],[Profit]]/shipments[[#This Row],[Sales Amount]]</f>
        <v>0.40936473947180585</v>
      </c>
    </row>
    <row r="5808" spans="1:16" x14ac:dyDescent="1">
      <c r="A5808" t="s">
        <v>5857</v>
      </c>
      <c r="B5808" t="s">
        <v>8056</v>
      </c>
      <c r="C5808" t="s">
        <v>8019</v>
      </c>
      <c r="D5808" t="s">
        <v>8036</v>
      </c>
      <c r="E5808" s="1">
        <v>45204</v>
      </c>
      <c r="F5808">
        <v>2841.75</v>
      </c>
      <c r="G5808">
        <v>203</v>
      </c>
      <c r="H5808" t="s">
        <v>6</v>
      </c>
      <c r="I5808" t="str">
        <f>_xlfn.XLOOKUP(shipments[[#This Row],[SPID]],people[SPID],people[Sales_person],"NA",0)</f>
        <v>Rafaelita Blaksland</v>
      </c>
      <c r="J5808">
        <f>YEAR(shipments[[#This Row],[Shipdate]])</f>
        <v>2023</v>
      </c>
      <c r="K5808">
        <f>MONTH(shipments[[#This Row],[Shipdate]])</f>
        <v>10</v>
      </c>
      <c r="L5808" t="str">
        <f>TEXT(shipments[[#This Row],[Shipdate]],"mmmm")</f>
        <v>October</v>
      </c>
      <c r="M5808">
        <f>_xlfn.XLOOKUP(shipments[[#This Row],[PID]],products[PID],products[Cost_per_box],"NA",0)</f>
        <v>8.2200000000000006</v>
      </c>
      <c r="N5808">
        <f>shipments[[#This Row],[Boxes]]*shipments[[#This Row],[Cost Per Box]]</f>
        <v>1668.66</v>
      </c>
      <c r="O5808">
        <f>shipments[[#This Row],[Sales Amount]]-shipments[[#This Row],[Total Cost]]</f>
        <v>1173.0899999999999</v>
      </c>
      <c r="P5808" s="9">
        <f>shipments[[#This Row],[Profit]]/shipments[[#This Row],[Sales Amount]]</f>
        <v>0.41280548957508573</v>
      </c>
    </row>
    <row r="5809" spans="1:16" x14ac:dyDescent="1">
      <c r="A5809" t="s">
        <v>5858</v>
      </c>
      <c r="B5809" t="s">
        <v>8056</v>
      </c>
      <c r="C5809" t="s">
        <v>8019</v>
      </c>
      <c r="D5809" t="s">
        <v>8036</v>
      </c>
      <c r="E5809" s="1">
        <v>45072</v>
      </c>
      <c r="F5809">
        <v>3879</v>
      </c>
      <c r="G5809">
        <v>259</v>
      </c>
      <c r="H5809" t="s">
        <v>6</v>
      </c>
      <c r="I5809" t="str">
        <f>_xlfn.XLOOKUP(shipments[[#This Row],[SPID]],people[SPID],people[Sales_person],"NA",0)</f>
        <v>Rafaelita Blaksland</v>
      </c>
      <c r="J5809">
        <f>YEAR(shipments[[#This Row],[Shipdate]])</f>
        <v>2023</v>
      </c>
      <c r="K5809">
        <f>MONTH(shipments[[#This Row],[Shipdate]])</f>
        <v>5</v>
      </c>
      <c r="L5809" t="str">
        <f>TEXT(shipments[[#This Row],[Shipdate]],"mmmm")</f>
        <v>May</v>
      </c>
      <c r="M5809">
        <f>_xlfn.XLOOKUP(shipments[[#This Row],[PID]],products[PID],products[Cost_per_box],"NA",0)</f>
        <v>8.2200000000000006</v>
      </c>
      <c r="N5809">
        <f>shipments[[#This Row],[Boxes]]*shipments[[#This Row],[Cost Per Box]]</f>
        <v>2128.98</v>
      </c>
      <c r="O5809">
        <f>shipments[[#This Row],[Sales Amount]]-shipments[[#This Row],[Total Cost]]</f>
        <v>1750.02</v>
      </c>
      <c r="P5809" s="9">
        <f>shipments[[#This Row],[Profit]]/shipments[[#This Row],[Sales Amount]]</f>
        <v>0.45115235885537508</v>
      </c>
    </row>
    <row r="5810" spans="1:16" x14ac:dyDescent="1">
      <c r="A5810" t="s">
        <v>5859</v>
      </c>
      <c r="B5810" t="s">
        <v>8056</v>
      </c>
      <c r="C5810" t="s">
        <v>8020</v>
      </c>
      <c r="D5810" t="s">
        <v>8032</v>
      </c>
      <c r="E5810" s="1">
        <v>45471</v>
      </c>
      <c r="F5810">
        <v>6662.25</v>
      </c>
      <c r="G5810">
        <v>371</v>
      </c>
      <c r="H5810" t="s">
        <v>6</v>
      </c>
      <c r="I5810" t="str">
        <f>_xlfn.XLOOKUP(shipments[[#This Row],[SPID]],people[SPID],people[Sales_person],"NA",0)</f>
        <v>Rafaelita Blaksland</v>
      </c>
      <c r="J5810">
        <f>YEAR(shipments[[#This Row],[Shipdate]])</f>
        <v>2024</v>
      </c>
      <c r="K5810">
        <f>MONTH(shipments[[#This Row],[Shipdate]])</f>
        <v>6</v>
      </c>
      <c r="L5810" t="str">
        <f>TEXT(shipments[[#This Row],[Shipdate]],"mmmm")</f>
        <v>June</v>
      </c>
      <c r="M5810">
        <f>_xlfn.XLOOKUP(shipments[[#This Row],[PID]],products[PID],products[Cost_per_box],"NA",0)</f>
        <v>10.23</v>
      </c>
      <c r="N5810">
        <f>shipments[[#This Row],[Boxes]]*shipments[[#This Row],[Cost Per Box]]</f>
        <v>3795.3300000000004</v>
      </c>
      <c r="O5810">
        <f>shipments[[#This Row],[Sales Amount]]-shipments[[#This Row],[Total Cost]]</f>
        <v>2866.9199999999996</v>
      </c>
      <c r="P5810" s="9">
        <f>shipments[[#This Row],[Profit]]/shipments[[#This Row],[Sales Amount]]</f>
        <v>0.43032308904649325</v>
      </c>
    </row>
    <row r="5811" spans="1:16" x14ac:dyDescent="1">
      <c r="A5811" t="s">
        <v>5860</v>
      </c>
      <c r="B5811" t="s">
        <v>8056</v>
      </c>
      <c r="C5811" t="s">
        <v>8020</v>
      </c>
      <c r="D5811" t="s">
        <v>8033</v>
      </c>
      <c r="E5811" s="1">
        <v>45259</v>
      </c>
      <c r="F5811">
        <v>7258.5</v>
      </c>
      <c r="G5811">
        <v>427</v>
      </c>
      <c r="H5811" t="s">
        <v>6</v>
      </c>
      <c r="I5811" t="str">
        <f>_xlfn.XLOOKUP(shipments[[#This Row],[SPID]],people[SPID],people[Sales_person],"NA",0)</f>
        <v>Rafaelita Blaksland</v>
      </c>
      <c r="J5811">
        <f>YEAR(shipments[[#This Row],[Shipdate]])</f>
        <v>2023</v>
      </c>
      <c r="K5811">
        <f>MONTH(shipments[[#This Row],[Shipdate]])</f>
        <v>11</v>
      </c>
      <c r="L5811" t="str">
        <f>TEXT(shipments[[#This Row],[Shipdate]],"mmmm")</f>
        <v>November</v>
      </c>
      <c r="M5811">
        <f>_xlfn.XLOOKUP(shipments[[#This Row],[PID]],products[PID],products[Cost_per_box],"NA",0)</f>
        <v>10.23</v>
      </c>
      <c r="N5811">
        <f>shipments[[#This Row],[Boxes]]*shipments[[#This Row],[Cost Per Box]]</f>
        <v>4368.21</v>
      </c>
      <c r="O5811">
        <f>shipments[[#This Row],[Sales Amount]]-shipments[[#This Row],[Total Cost]]</f>
        <v>2890.29</v>
      </c>
      <c r="P5811" s="9">
        <f>shipments[[#This Row],[Profit]]/shipments[[#This Row],[Sales Amount]]</f>
        <v>0.39819384170283117</v>
      </c>
    </row>
    <row r="5812" spans="1:16" x14ac:dyDescent="1">
      <c r="A5812" t="s">
        <v>5861</v>
      </c>
      <c r="B5812" t="s">
        <v>8056</v>
      </c>
      <c r="C5812" t="s">
        <v>8021</v>
      </c>
      <c r="D5812" t="s">
        <v>8037</v>
      </c>
      <c r="E5812" s="1">
        <v>45275</v>
      </c>
      <c r="F5812">
        <v>4578.75</v>
      </c>
      <c r="G5812">
        <v>328</v>
      </c>
      <c r="H5812" t="s">
        <v>6</v>
      </c>
      <c r="I5812" t="str">
        <f>_xlfn.XLOOKUP(shipments[[#This Row],[SPID]],people[SPID],people[Sales_person],"NA",0)</f>
        <v>Rafaelita Blaksland</v>
      </c>
      <c r="J5812">
        <f>YEAR(shipments[[#This Row],[Shipdate]])</f>
        <v>2023</v>
      </c>
      <c r="K5812">
        <f>MONTH(shipments[[#This Row],[Shipdate]])</f>
        <v>12</v>
      </c>
      <c r="L5812" t="str">
        <f>TEXT(shipments[[#This Row],[Shipdate]],"mmmm")</f>
        <v>December</v>
      </c>
      <c r="M5812">
        <f>_xlfn.XLOOKUP(shipments[[#This Row],[PID]],products[PID],products[Cost_per_box],"NA",0)</f>
        <v>4.74</v>
      </c>
      <c r="N5812">
        <f>shipments[[#This Row],[Boxes]]*shipments[[#This Row],[Cost Per Box]]</f>
        <v>1554.72</v>
      </c>
      <c r="O5812">
        <f>shipments[[#This Row],[Sales Amount]]-shipments[[#This Row],[Total Cost]]</f>
        <v>3024.0299999999997</v>
      </c>
      <c r="P5812" s="9">
        <f>shipments[[#This Row],[Profit]]/shipments[[#This Row],[Sales Amount]]</f>
        <v>0.66044881244881237</v>
      </c>
    </row>
    <row r="5813" spans="1:16" x14ac:dyDescent="1">
      <c r="A5813" t="s">
        <v>5862</v>
      </c>
      <c r="B5813" t="s">
        <v>8056</v>
      </c>
      <c r="C5813" t="s">
        <v>8022</v>
      </c>
      <c r="D5813" t="s">
        <v>8037</v>
      </c>
      <c r="E5813" s="1">
        <v>45239</v>
      </c>
      <c r="F5813">
        <v>3186</v>
      </c>
      <c r="G5813">
        <v>531</v>
      </c>
      <c r="H5813" t="s">
        <v>6</v>
      </c>
      <c r="I5813" t="str">
        <f>_xlfn.XLOOKUP(shipments[[#This Row],[SPID]],people[SPID],people[Sales_person],"NA",0)</f>
        <v>Rafaelita Blaksland</v>
      </c>
      <c r="J5813">
        <f>YEAR(shipments[[#This Row],[Shipdate]])</f>
        <v>2023</v>
      </c>
      <c r="K5813">
        <f>MONTH(shipments[[#This Row],[Shipdate]])</f>
        <v>11</v>
      </c>
      <c r="L5813" t="str">
        <f>TEXT(shipments[[#This Row],[Shipdate]],"mmmm")</f>
        <v>November</v>
      </c>
      <c r="M5813">
        <f>_xlfn.XLOOKUP(shipments[[#This Row],[PID]],products[PID],products[Cost_per_box],"NA",0)</f>
        <v>10.51</v>
      </c>
      <c r="N5813">
        <f>shipments[[#This Row],[Boxes]]*shipments[[#This Row],[Cost Per Box]]</f>
        <v>5580.8099999999995</v>
      </c>
      <c r="O5813">
        <f>shipments[[#This Row],[Sales Amount]]-shipments[[#This Row],[Total Cost]]</f>
        <v>-2394.8099999999995</v>
      </c>
      <c r="P5813" s="9">
        <f>shipments[[#This Row],[Profit]]/shipments[[#This Row],[Sales Amount]]</f>
        <v>-0.75166666666666648</v>
      </c>
    </row>
    <row r="5814" spans="1:16" x14ac:dyDescent="1">
      <c r="A5814" t="s">
        <v>5863</v>
      </c>
      <c r="B5814" t="s">
        <v>8056</v>
      </c>
      <c r="C5814" t="s">
        <v>8022</v>
      </c>
      <c r="D5814" t="s">
        <v>8035</v>
      </c>
      <c r="E5814" s="1">
        <v>45124</v>
      </c>
      <c r="F5814">
        <v>5071.5</v>
      </c>
      <c r="G5814">
        <v>508</v>
      </c>
      <c r="H5814" t="s">
        <v>6</v>
      </c>
      <c r="I5814" t="str">
        <f>_xlfn.XLOOKUP(shipments[[#This Row],[SPID]],people[SPID],people[Sales_person],"NA",0)</f>
        <v>Rafaelita Blaksland</v>
      </c>
      <c r="J5814">
        <f>YEAR(shipments[[#This Row],[Shipdate]])</f>
        <v>2023</v>
      </c>
      <c r="K5814">
        <f>MONTH(shipments[[#This Row],[Shipdate]])</f>
        <v>7</v>
      </c>
      <c r="L5814" t="str">
        <f>TEXT(shipments[[#This Row],[Shipdate]],"mmmm")</f>
        <v>July</v>
      </c>
      <c r="M5814">
        <f>_xlfn.XLOOKUP(shipments[[#This Row],[PID]],products[PID],products[Cost_per_box],"NA",0)</f>
        <v>10.51</v>
      </c>
      <c r="N5814">
        <f>shipments[[#This Row],[Boxes]]*shipments[[#This Row],[Cost Per Box]]</f>
        <v>5339.08</v>
      </c>
      <c r="O5814">
        <f>shipments[[#This Row],[Sales Amount]]-shipments[[#This Row],[Total Cost]]</f>
        <v>-267.57999999999993</v>
      </c>
      <c r="P5814" s="9">
        <f>shipments[[#This Row],[Profit]]/shipments[[#This Row],[Sales Amount]]</f>
        <v>-5.2761510401261938E-2</v>
      </c>
    </row>
    <row r="5815" spans="1:16" x14ac:dyDescent="1">
      <c r="A5815" t="s">
        <v>5864</v>
      </c>
      <c r="B5815" t="s">
        <v>8056</v>
      </c>
      <c r="C5815" t="s">
        <v>8022</v>
      </c>
      <c r="D5815" t="s">
        <v>8034</v>
      </c>
      <c r="E5815" s="1">
        <v>45204</v>
      </c>
      <c r="F5815">
        <v>6720.75</v>
      </c>
      <c r="G5815">
        <v>841</v>
      </c>
      <c r="H5815" t="s">
        <v>6</v>
      </c>
      <c r="I5815" t="str">
        <f>_xlfn.XLOOKUP(shipments[[#This Row],[SPID]],people[SPID],people[Sales_person],"NA",0)</f>
        <v>Rafaelita Blaksland</v>
      </c>
      <c r="J5815">
        <f>YEAR(shipments[[#This Row],[Shipdate]])</f>
        <v>2023</v>
      </c>
      <c r="K5815">
        <f>MONTH(shipments[[#This Row],[Shipdate]])</f>
        <v>10</v>
      </c>
      <c r="L5815" t="str">
        <f>TEXT(shipments[[#This Row],[Shipdate]],"mmmm")</f>
        <v>October</v>
      </c>
      <c r="M5815">
        <f>_xlfn.XLOOKUP(shipments[[#This Row],[PID]],products[PID],products[Cost_per_box],"NA",0)</f>
        <v>10.51</v>
      </c>
      <c r="N5815">
        <f>shipments[[#This Row],[Boxes]]*shipments[[#This Row],[Cost Per Box]]</f>
        <v>8838.91</v>
      </c>
      <c r="O5815">
        <f>shipments[[#This Row],[Sales Amount]]-shipments[[#This Row],[Total Cost]]</f>
        <v>-2118.16</v>
      </c>
      <c r="P5815" s="9">
        <f>shipments[[#This Row],[Profit]]/shipments[[#This Row],[Sales Amount]]</f>
        <v>-0.31516720604099241</v>
      </c>
    </row>
    <row r="5816" spans="1:16" x14ac:dyDescent="1">
      <c r="A5816" t="s">
        <v>5865</v>
      </c>
      <c r="B5816" t="s">
        <v>8056</v>
      </c>
      <c r="C5816" t="s">
        <v>8022</v>
      </c>
      <c r="D5816" t="s">
        <v>8033</v>
      </c>
      <c r="E5816" s="1">
        <v>45391</v>
      </c>
      <c r="F5816">
        <v>2022.75</v>
      </c>
      <c r="G5816">
        <v>289</v>
      </c>
      <c r="H5816" t="s">
        <v>6</v>
      </c>
      <c r="I5816" t="str">
        <f>_xlfn.XLOOKUP(shipments[[#This Row],[SPID]],people[SPID],people[Sales_person],"NA",0)</f>
        <v>Rafaelita Blaksland</v>
      </c>
      <c r="J5816">
        <f>YEAR(shipments[[#This Row],[Shipdate]])</f>
        <v>2024</v>
      </c>
      <c r="K5816">
        <f>MONTH(shipments[[#This Row],[Shipdate]])</f>
        <v>4</v>
      </c>
      <c r="L5816" t="str">
        <f>TEXT(shipments[[#This Row],[Shipdate]],"mmmm")</f>
        <v>April</v>
      </c>
      <c r="M5816">
        <f>_xlfn.XLOOKUP(shipments[[#This Row],[PID]],products[PID],products[Cost_per_box],"NA",0)</f>
        <v>10.51</v>
      </c>
      <c r="N5816">
        <f>shipments[[#This Row],[Boxes]]*shipments[[#This Row],[Cost Per Box]]</f>
        <v>3037.39</v>
      </c>
      <c r="O5816">
        <f>shipments[[#This Row],[Sales Amount]]-shipments[[#This Row],[Total Cost]]</f>
        <v>-1014.6399999999999</v>
      </c>
      <c r="P5816" s="9">
        <f>shipments[[#This Row],[Profit]]/shipments[[#This Row],[Sales Amount]]</f>
        <v>-0.50161413916697561</v>
      </c>
    </row>
    <row r="5817" spans="1:16" x14ac:dyDescent="1">
      <c r="A5817" t="s">
        <v>5866</v>
      </c>
      <c r="B5817" t="s">
        <v>8056</v>
      </c>
      <c r="C5817" t="s">
        <v>8023</v>
      </c>
      <c r="D5817" t="s">
        <v>8037</v>
      </c>
      <c r="E5817" s="1">
        <v>45155</v>
      </c>
      <c r="F5817">
        <v>7906.5</v>
      </c>
      <c r="G5817">
        <v>565</v>
      </c>
      <c r="H5817" t="s">
        <v>6</v>
      </c>
      <c r="I5817" t="str">
        <f>_xlfn.XLOOKUP(shipments[[#This Row],[SPID]],people[SPID],people[Sales_person],"NA",0)</f>
        <v>Rafaelita Blaksland</v>
      </c>
      <c r="J5817">
        <f>YEAR(shipments[[#This Row],[Shipdate]])</f>
        <v>2023</v>
      </c>
      <c r="K5817">
        <f>MONTH(shipments[[#This Row],[Shipdate]])</f>
        <v>8</v>
      </c>
      <c r="L5817" t="str">
        <f>TEXT(shipments[[#This Row],[Shipdate]],"mmmm")</f>
        <v>August</v>
      </c>
      <c r="M5817">
        <f>_xlfn.XLOOKUP(shipments[[#This Row],[PID]],products[PID],products[Cost_per_box],"NA",0)</f>
        <v>6.43</v>
      </c>
      <c r="N5817">
        <f>shipments[[#This Row],[Boxes]]*shipments[[#This Row],[Cost Per Box]]</f>
        <v>3632.95</v>
      </c>
      <c r="O5817">
        <f>shipments[[#This Row],[Sales Amount]]-shipments[[#This Row],[Total Cost]]</f>
        <v>4273.55</v>
      </c>
      <c r="P5817" s="9">
        <f>shipments[[#This Row],[Profit]]/shipments[[#This Row],[Sales Amount]]</f>
        <v>0.54051097198507558</v>
      </c>
    </row>
    <row r="5818" spans="1:16" x14ac:dyDescent="1">
      <c r="A5818" t="s">
        <v>5867</v>
      </c>
      <c r="B5818" t="s">
        <v>8056</v>
      </c>
      <c r="C5818" t="s">
        <v>8023</v>
      </c>
      <c r="D5818" t="s">
        <v>8033</v>
      </c>
      <c r="E5818" s="1">
        <v>45399</v>
      </c>
      <c r="F5818">
        <v>4443.75</v>
      </c>
      <c r="G5818">
        <v>318</v>
      </c>
      <c r="H5818" t="s">
        <v>6</v>
      </c>
      <c r="I5818" t="str">
        <f>_xlfn.XLOOKUP(shipments[[#This Row],[SPID]],people[SPID],people[Sales_person],"NA",0)</f>
        <v>Rafaelita Blaksland</v>
      </c>
      <c r="J5818">
        <f>YEAR(shipments[[#This Row],[Shipdate]])</f>
        <v>2024</v>
      </c>
      <c r="K5818">
        <f>MONTH(shipments[[#This Row],[Shipdate]])</f>
        <v>4</v>
      </c>
      <c r="L5818" t="str">
        <f>TEXT(shipments[[#This Row],[Shipdate]],"mmmm")</f>
        <v>April</v>
      </c>
      <c r="M5818">
        <f>_xlfn.XLOOKUP(shipments[[#This Row],[PID]],products[PID],products[Cost_per_box],"NA",0)</f>
        <v>6.43</v>
      </c>
      <c r="N5818">
        <f>shipments[[#This Row],[Boxes]]*shipments[[#This Row],[Cost Per Box]]</f>
        <v>2044.74</v>
      </c>
      <c r="O5818">
        <f>shipments[[#This Row],[Sales Amount]]-shipments[[#This Row],[Total Cost]]</f>
        <v>2399.0100000000002</v>
      </c>
      <c r="P5818" s="9">
        <f>shipments[[#This Row],[Profit]]/shipments[[#This Row],[Sales Amount]]</f>
        <v>0.53986160337552747</v>
      </c>
    </row>
    <row r="5819" spans="1:16" x14ac:dyDescent="1">
      <c r="A5819" t="s">
        <v>5868</v>
      </c>
      <c r="B5819" t="s">
        <v>8056</v>
      </c>
      <c r="C5819" t="s">
        <v>8025</v>
      </c>
      <c r="D5819" t="s">
        <v>8036</v>
      </c>
      <c r="E5819" s="1">
        <v>45159</v>
      </c>
      <c r="F5819">
        <v>4734</v>
      </c>
      <c r="G5819">
        <v>263</v>
      </c>
      <c r="H5819" t="s">
        <v>6</v>
      </c>
      <c r="I5819" t="str">
        <f>_xlfn.XLOOKUP(shipments[[#This Row],[SPID]],people[SPID],people[Sales_person],"NA",0)</f>
        <v>Rafaelita Blaksland</v>
      </c>
      <c r="J5819">
        <f>YEAR(shipments[[#This Row],[Shipdate]])</f>
        <v>2023</v>
      </c>
      <c r="K5819">
        <f>MONTH(shipments[[#This Row],[Shipdate]])</f>
        <v>8</v>
      </c>
      <c r="L5819" t="str">
        <f>TEXT(shipments[[#This Row],[Shipdate]],"mmmm")</f>
        <v>August</v>
      </c>
      <c r="M5819">
        <f>_xlfn.XLOOKUP(shipments[[#This Row],[PID]],products[PID],products[Cost_per_box],"NA",0)</f>
        <v>9.57</v>
      </c>
      <c r="N5819">
        <f>shipments[[#This Row],[Boxes]]*shipments[[#This Row],[Cost Per Box]]</f>
        <v>2516.91</v>
      </c>
      <c r="O5819">
        <f>shipments[[#This Row],[Sales Amount]]-shipments[[#This Row],[Total Cost]]</f>
        <v>2217.09</v>
      </c>
      <c r="P5819" s="9">
        <f>shipments[[#This Row],[Profit]]/shipments[[#This Row],[Sales Amount]]</f>
        <v>0.46833333333333338</v>
      </c>
    </row>
    <row r="5820" spans="1:16" x14ac:dyDescent="1">
      <c r="A5820" t="s">
        <v>5869</v>
      </c>
      <c r="B5820" t="s">
        <v>8056</v>
      </c>
      <c r="C5820" t="s">
        <v>8026</v>
      </c>
      <c r="D5820" t="s">
        <v>8035</v>
      </c>
      <c r="E5820" s="1">
        <v>45037</v>
      </c>
      <c r="F5820">
        <v>4774.5</v>
      </c>
      <c r="G5820">
        <v>435</v>
      </c>
      <c r="H5820" t="s">
        <v>6</v>
      </c>
      <c r="I5820" t="str">
        <f>_xlfn.XLOOKUP(shipments[[#This Row],[SPID]],people[SPID],people[Sales_person],"NA",0)</f>
        <v>Rafaelita Blaksland</v>
      </c>
      <c r="J5820">
        <f>YEAR(shipments[[#This Row],[Shipdate]])</f>
        <v>2023</v>
      </c>
      <c r="K5820">
        <f>MONTH(shipments[[#This Row],[Shipdate]])</f>
        <v>4</v>
      </c>
      <c r="L5820" t="str">
        <f>TEXT(shipments[[#This Row],[Shipdate]],"mmmm")</f>
        <v>April</v>
      </c>
      <c r="M5820">
        <f>_xlfn.XLOOKUP(shipments[[#This Row],[PID]],products[PID],products[Cost_per_box],"NA",0)</f>
        <v>8.43</v>
      </c>
      <c r="N5820">
        <f>shipments[[#This Row],[Boxes]]*shipments[[#This Row],[Cost Per Box]]</f>
        <v>3667.0499999999997</v>
      </c>
      <c r="O5820">
        <f>shipments[[#This Row],[Sales Amount]]-shipments[[#This Row],[Total Cost]]</f>
        <v>1107.4500000000003</v>
      </c>
      <c r="P5820" s="9">
        <f>shipments[[#This Row],[Profit]]/shipments[[#This Row],[Sales Amount]]</f>
        <v>0.23195098963242231</v>
      </c>
    </row>
    <row r="5821" spans="1:16" x14ac:dyDescent="1">
      <c r="A5821" t="s">
        <v>5870</v>
      </c>
      <c r="B5821" t="s">
        <v>8056</v>
      </c>
      <c r="C5821" t="s">
        <v>8026</v>
      </c>
      <c r="D5821" t="s">
        <v>8033</v>
      </c>
      <c r="E5821" s="1">
        <v>44930</v>
      </c>
      <c r="F5821">
        <v>3384</v>
      </c>
      <c r="G5821">
        <v>339</v>
      </c>
      <c r="H5821" t="s">
        <v>39</v>
      </c>
      <c r="I5821" t="str">
        <f>_xlfn.XLOOKUP(shipments[[#This Row],[SPID]],people[SPID],people[Sales_person],"NA",0)</f>
        <v>Rafaelita Blaksland</v>
      </c>
      <c r="J5821">
        <f>YEAR(shipments[[#This Row],[Shipdate]])</f>
        <v>2023</v>
      </c>
      <c r="K5821">
        <f>MONTH(shipments[[#This Row],[Shipdate]])</f>
        <v>1</v>
      </c>
      <c r="L5821" t="str">
        <f>TEXT(shipments[[#This Row],[Shipdate]],"mmmm")</f>
        <v>January</v>
      </c>
      <c r="M5821">
        <f>_xlfn.XLOOKUP(shipments[[#This Row],[PID]],products[PID],products[Cost_per_box],"NA",0)</f>
        <v>8.43</v>
      </c>
      <c r="N5821">
        <f>shipments[[#This Row],[Boxes]]*shipments[[#This Row],[Cost Per Box]]</f>
        <v>2857.77</v>
      </c>
      <c r="O5821">
        <f>shipments[[#This Row],[Sales Amount]]-shipments[[#This Row],[Total Cost]]</f>
        <v>526.23</v>
      </c>
      <c r="P5821" s="9">
        <f>shipments[[#This Row],[Profit]]/shipments[[#This Row],[Sales Amount]]</f>
        <v>0.15550531914893617</v>
      </c>
    </row>
    <row r="5822" spans="1:16" x14ac:dyDescent="1">
      <c r="A5822" t="s">
        <v>5871</v>
      </c>
      <c r="B5822" t="s">
        <v>8056</v>
      </c>
      <c r="C5822" t="s">
        <v>8026</v>
      </c>
      <c r="D5822" t="s">
        <v>8036</v>
      </c>
      <c r="E5822" s="1">
        <v>45058</v>
      </c>
      <c r="F5822">
        <v>5582.25</v>
      </c>
      <c r="G5822">
        <v>621</v>
      </c>
      <c r="H5822" t="s">
        <v>6</v>
      </c>
      <c r="I5822" t="str">
        <f>_xlfn.XLOOKUP(shipments[[#This Row],[SPID]],people[SPID],people[Sales_person],"NA",0)</f>
        <v>Rafaelita Blaksland</v>
      </c>
      <c r="J5822">
        <f>YEAR(shipments[[#This Row],[Shipdate]])</f>
        <v>2023</v>
      </c>
      <c r="K5822">
        <f>MONTH(shipments[[#This Row],[Shipdate]])</f>
        <v>5</v>
      </c>
      <c r="L5822" t="str">
        <f>TEXT(shipments[[#This Row],[Shipdate]],"mmmm")</f>
        <v>May</v>
      </c>
      <c r="M5822">
        <f>_xlfn.XLOOKUP(shipments[[#This Row],[PID]],products[PID],products[Cost_per_box],"NA",0)</f>
        <v>8.43</v>
      </c>
      <c r="N5822">
        <f>shipments[[#This Row],[Boxes]]*shipments[[#This Row],[Cost Per Box]]</f>
        <v>5235.03</v>
      </c>
      <c r="O5822">
        <f>shipments[[#This Row],[Sales Amount]]-shipments[[#This Row],[Total Cost]]</f>
        <v>347.22000000000025</v>
      </c>
      <c r="P5822" s="9">
        <f>shipments[[#This Row],[Profit]]/shipments[[#This Row],[Sales Amount]]</f>
        <v>6.2200725513905729E-2</v>
      </c>
    </row>
    <row r="5823" spans="1:16" x14ac:dyDescent="1">
      <c r="A5823" t="s">
        <v>5872</v>
      </c>
      <c r="B5823" t="s">
        <v>8056</v>
      </c>
      <c r="C5823" t="s">
        <v>8026</v>
      </c>
      <c r="D5823" t="s">
        <v>8036</v>
      </c>
      <c r="E5823" s="1">
        <v>44950</v>
      </c>
      <c r="F5823">
        <v>5141.25</v>
      </c>
      <c r="G5823">
        <v>735</v>
      </c>
      <c r="H5823" t="s">
        <v>6</v>
      </c>
      <c r="I5823" t="str">
        <f>_xlfn.XLOOKUP(shipments[[#This Row],[SPID]],people[SPID],people[Sales_person],"NA",0)</f>
        <v>Rafaelita Blaksland</v>
      </c>
      <c r="J5823">
        <f>YEAR(shipments[[#This Row],[Shipdate]])</f>
        <v>2023</v>
      </c>
      <c r="K5823">
        <f>MONTH(shipments[[#This Row],[Shipdate]])</f>
        <v>1</v>
      </c>
      <c r="L5823" t="str">
        <f>TEXT(shipments[[#This Row],[Shipdate]],"mmmm")</f>
        <v>January</v>
      </c>
      <c r="M5823">
        <f>_xlfn.XLOOKUP(shipments[[#This Row],[PID]],products[PID],products[Cost_per_box],"NA",0)</f>
        <v>8.43</v>
      </c>
      <c r="N5823">
        <f>shipments[[#This Row],[Boxes]]*shipments[[#This Row],[Cost Per Box]]</f>
        <v>6196.05</v>
      </c>
      <c r="O5823">
        <f>shipments[[#This Row],[Sales Amount]]-shipments[[#This Row],[Total Cost]]</f>
        <v>-1054.8000000000002</v>
      </c>
      <c r="P5823" s="9">
        <f>shipments[[#This Row],[Profit]]/shipments[[#This Row],[Sales Amount]]</f>
        <v>-0.20516411378555802</v>
      </c>
    </row>
    <row r="5824" spans="1:16" x14ac:dyDescent="1">
      <c r="A5824" t="s">
        <v>5873</v>
      </c>
      <c r="B5824" t="s">
        <v>8056</v>
      </c>
      <c r="C5824" t="s">
        <v>8027</v>
      </c>
      <c r="D5824" t="s">
        <v>8035</v>
      </c>
      <c r="E5824" s="1">
        <v>44980</v>
      </c>
      <c r="F5824">
        <v>3681</v>
      </c>
      <c r="G5824">
        <v>369</v>
      </c>
      <c r="H5824" t="s">
        <v>6</v>
      </c>
      <c r="I5824" t="str">
        <f>_xlfn.XLOOKUP(shipments[[#This Row],[SPID]],people[SPID],people[Sales_person],"NA",0)</f>
        <v>Rafaelita Blaksland</v>
      </c>
      <c r="J5824">
        <f>YEAR(shipments[[#This Row],[Shipdate]])</f>
        <v>2023</v>
      </c>
      <c r="K5824">
        <f>MONTH(shipments[[#This Row],[Shipdate]])</f>
        <v>2</v>
      </c>
      <c r="L5824" t="str">
        <f>TEXT(shipments[[#This Row],[Shipdate]],"mmmm")</f>
        <v>February</v>
      </c>
      <c r="M5824">
        <f>_xlfn.XLOOKUP(shipments[[#This Row],[PID]],products[PID],products[Cost_per_box],"NA",0)</f>
        <v>6.8</v>
      </c>
      <c r="N5824">
        <f>shipments[[#This Row],[Boxes]]*shipments[[#This Row],[Cost Per Box]]</f>
        <v>2509.1999999999998</v>
      </c>
      <c r="O5824">
        <f>shipments[[#This Row],[Sales Amount]]-shipments[[#This Row],[Total Cost]]</f>
        <v>1171.8000000000002</v>
      </c>
      <c r="P5824" s="9">
        <f>shipments[[#This Row],[Profit]]/shipments[[#This Row],[Sales Amount]]</f>
        <v>0.31833740831295848</v>
      </c>
    </row>
    <row r="5825" spans="1:16" x14ac:dyDescent="1">
      <c r="A5825" t="s">
        <v>5874</v>
      </c>
      <c r="B5825" t="s">
        <v>8056</v>
      </c>
      <c r="C5825" t="s">
        <v>8027</v>
      </c>
      <c r="D5825" t="s">
        <v>8032</v>
      </c>
      <c r="E5825" s="1">
        <v>45288</v>
      </c>
      <c r="F5825">
        <v>2574</v>
      </c>
      <c r="G5825">
        <v>286</v>
      </c>
      <c r="H5825" t="s">
        <v>6</v>
      </c>
      <c r="I5825" t="str">
        <f>_xlfn.XLOOKUP(shipments[[#This Row],[SPID]],people[SPID],people[Sales_person],"NA",0)</f>
        <v>Rafaelita Blaksland</v>
      </c>
      <c r="J5825">
        <f>YEAR(shipments[[#This Row],[Shipdate]])</f>
        <v>2023</v>
      </c>
      <c r="K5825">
        <f>MONTH(shipments[[#This Row],[Shipdate]])</f>
        <v>12</v>
      </c>
      <c r="L5825" t="str">
        <f>TEXT(shipments[[#This Row],[Shipdate]],"mmmm")</f>
        <v>December</v>
      </c>
      <c r="M5825">
        <f>_xlfn.XLOOKUP(shipments[[#This Row],[PID]],products[PID],products[Cost_per_box],"NA",0)</f>
        <v>6.8</v>
      </c>
      <c r="N5825">
        <f>shipments[[#This Row],[Boxes]]*shipments[[#This Row],[Cost Per Box]]</f>
        <v>1944.8</v>
      </c>
      <c r="O5825">
        <f>shipments[[#This Row],[Sales Amount]]-shipments[[#This Row],[Total Cost]]</f>
        <v>629.20000000000005</v>
      </c>
      <c r="P5825" s="9">
        <f>shipments[[#This Row],[Profit]]/shipments[[#This Row],[Sales Amount]]</f>
        <v>0.24444444444444446</v>
      </c>
    </row>
    <row r="5826" spans="1:16" x14ac:dyDescent="1">
      <c r="A5826" t="s">
        <v>5875</v>
      </c>
      <c r="B5826" t="s">
        <v>8056</v>
      </c>
      <c r="C5826" t="s">
        <v>8027</v>
      </c>
      <c r="D5826" t="s">
        <v>8035</v>
      </c>
      <c r="E5826" s="1">
        <v>45302</v>
      </c>
      <c r="F5826">
        <v>9497.25</v>
      </c>
      <c r="G5826">
        <v>1188</v>
      </c>
      <c r="H5826" t="s">
        <v>6</v>
      </c>
      <c r="I5826" t="str">
        <f>_xlfn.XLOOKUP(shipments[[#This Row],[SPID]],people[SPID],people[Sales_person],"NA",0)</f>
        <v>Rafaelita Blaksland</v>
      </c>
      <c r="J5826">
        <f>YEAR(shipments[[#This Row],[Shipdate]])</f>
        <v>2024</v>
      </c>
      <c r="K5826">
        <f>MONTH(shipments[[#This Row],[Shipdate]])</f>
        <v>1</v>
      </c>
      <c r="L5826" t="str">
        <f>TEXT(shipments[[#This Row],[Shipdate]],"mmmm")</f>
        <v>January</v>
      </c>
      <c r="M5826">
        <f>_xlfn.XLOOKUP(shipments[[#This Row],[PID]],products[PID],products[Cost_per_box],"NA",0)</f>
        <v>6.8</v>
      </c>
      <c r="N5826">
        <f>shipments[[#This Row],[Boxes]]*shipments[[#This Row],[Cost Per Box]]</f>
        <v>8078.4</v>
      </c>
      <c r="O5826">
        <f>shipments[[#This Row],[Sales Amount]]-shipments[[#This Row],[Total Cost]]</f>
        <v>1418.8500000000004</v>
      </c>
      <c r="P5826" s="9">
        <f>shipments[[#This Row],[Profit]]/shipments[[#This Row],[Sales Amount]]</f>
        <v>0.14939587775408675</v>
      </c>
    </row>
    <row r="5827" spans="1:16" x14ac:dyDescent="1">
      <c r="A5827" t="s">
        <v>5876</v>
      </c>
      <c r="B5827" t="s">
        <v>8056</v>
      </c>
      <c r="C5827" t="s">
        <v>8028</v>
      </c>
      <c r="D5827" t="s">
        <v>8032</v>
      </c>
      <c r="E5827" s="1">
        <v>45121</v>
      </c>
      <c r="F5827">
        <v>8646.75</v>
      </c>
      <c r="G5827">
        <v>309</v>
      </c>
      <c r="H5827" t="s">
        <v>6</v>
      </c>
      <c r="I5827" t="str">
        <f>_xlfn.XLOOKUP(shipments[[#This Row],[SPID]],people[SPID],people[Sales_person],"NA",0)</f>
        <v>Rafaelita Blaksland</v>
      </c>
      <c r="J5827">
        <f>YEAR(shipments[[#This Row],[Shipdate]])</f>
        <v>2023</v>
      </c>
      <c r="K5827">
        <f>MONTH(shipments[[#This Row],[Shipdate]])</f>
        <v>7</v>
      </c>
      <c r="L5827" t="str">
        <f>TEXT(shipments[[#This Row],[Shipdate]],"mmmm")</f>
        <v>July</v>
      </c>
      <c r="M5827">
        <f>_xlfn.XLOOKUP(shipments[[#This Row],[PID]],products[PID],products[Cost_per_box],"NA",0)</f>
        <v>5.04</v>
      </c>
      <c r="N5827">
        <f>shipments[[#This Row],[Boxes]]*shipments[[#This Row],[Cost Per Box]]</f>
        <v>1557.36</v>
      </c>
      <c r="O5827">
        <f>shipments[[#This Row],[Sales Amount]]-shipments[[#This Row],[Total Cost]]</f>
        <v>7089.39</v>
      </c>
      <c r="P5827" s="9">
        <f>shipments[[#This Row],[Profit]]/shipments[[#This Row],[Sales Amount]]</f>
        <v>0.81989071038251371</v>
      </c>
    </row>
    <row r="5828" spans="1:16" x14ac:dyDescent="1">
      <c r="A5828" t="s">
        <v>5877</v>
      </c>
      <c r="B5828" t="s">
        <v>8056</v>
      </c>
      <c r="C5828" t="s">
        <v>8028</v>
      </c>
      <c r="D5828" t="s">
        <v>8033</v>
      </c>
      <c r="E5828" s="1">
        <v>45503</v>
      </c>
      <c r="F5828">
        <v>11173.5</v>
      </c>
      <c r="G5828">
        <v>400</v>
      </c>
      <c r="H5828" t="s">
        <v>17</v>
      </c>
      <c r="I5828" t="str">
        <f>_xlfn.XLOOKUP(shipments[[#This Row],[SPID]],people[SPID],people[Sales_person],"NA",0)</f>
        <v>Rafaelita Blaksland</v>
      </c>
      <c r="J5828">
        <f>YEAR(shipments[[#This Row],[Shipdate]])</f>
        <v>2024</v>
      </c>
      <c r="K5828">
        <f>MONTH(shipments[[#This Row],[Shipdate]])</f>
        <v>7</v>
      </c>
      <c r="L5828" t="str">
        <f>TEXT(shipments[[#This Row],[Shipdate]],"mmmm")</f>
        <v>July</v>
      </c>
      <c r="M5828">
        <f>_xlfn.XLOOKUP(shipments[[#This Row],[PID]],products[PID],products[Cost_per_box],"NA",0)</f>
        <v>5.04</v>
      </c>
      <c r="N5828">
        <f>shipments[[#This Row],[Boxes]]*shipments[[#This Row],[Cost Per Box]]</f>
        <v>2016</v>
      </c>
      <c r="O5828">
        <f>shipments[[#This Row],[Sales Amount]]-shipments[[#This Row],[Total Cost]]</f>
        <v>9157.5</v>
      </c>
      <c r="P5828" s="9">
        <f>shipments[[#This Row],[Profit]]/shipments[[#This Row],[Sales Amount]]</f>
        <v>0.81957309706000803</v>
      </c>
    </row>
    <row r="5829" spans="1:16" x14ac:dyDescent="1">
      <c r="A5829" t="s">
        <v>5878</v>
      </c>
      <c r="B5829" t="s">
        <v>8056</v>
      </c>
      <c r="C5829" t="s">
        <v>8028</v>
      </c>
      <c r="D5829" t="s">
        <v>8033</v>
      </c>
      <c r="E5829" s="1">
        <v>45401</v>
      </c>
      <c r="F5829">
        <v>2241</v>
      </c>
      <c r="G5829">
        <v>90</v>
      </c>
      <c r="H5829" t="s">
        <v>6</v>
      </c>
      <c r="I5829" t="str">
        <f>_xlfn.XLOOKUP(shipments[[#This Row],[SPID]],people[SPID],people[Sales_person],"NA",0)</f>
        <v>Rafaelita Blaksland</v>
      </c>
      <c r="J5829">
        <f>YEAR(shipments[[#This Row],[Shipdate]])</f>
        <v>2024</v>
      </c>
      <c r="K5829">
        <f>MONTH(shipments[[#This Row],[Shipdate]])</f>
        <v>4</v>
      </c>
      <c r="L5829" t="str">
        <f>TEXT(shipments[[#This Row],[Shipdate]],"mmmm")</f>
        <v>April</v>
      </c>
      <c r="M5829">
        <f>_xlfn.XLOOKUP(shipments[[#This Row],[PID]],products[PID],products[Cost_per_box],"NA",0)</f>
        <v>5.04</v>
      </c>
      <c r="N5829">
        <f>shipments[[#This Row],[Boxes]]*shipments[[#This Row],[Cost Per Box]]</f>
        <v>453.6</v>
      </c>
      <c r="O5829">
        <f>shipments[[#This Row],[Sales Amount]]-shipments[[#This Row],[Total Cost]]</f>
        <v>1787.4</v>
      </c>
      <c r="P5829" s="9">
        <f>shipments[[#This Row],[Profit]]/shipments[[#This Row],[Sales Amount]]</f>
        <v>0.79759036144578321</v>
      </c>
    </row>
    <row r="5830" spans="1:16" x14ac:dyDescent="1">
      <c r="A5830" t="s">
        <v>5879</v>
      </c>
      <c r="B5830" t="s">
        <v>8056</v>
      </c>
      <c r="C5830" t="s">
        <v>8028</v>
      </c>
      <c r="D5830" t="s">
        <v>8036</v>
      </c>
      <c r="E5830" s="1">
        <v>45496</v>
      </c>
      <c r="F5830">
        <v>7629.75</v>
      </c>
      <c r="G5830">
        <v>273</v>
      </c>
      <c r="H5830" t="s">
        <v>17</v>
      </c>
      <c r="I5830" t="str">
        <f>_xlfn.XLOOKUP(shipments[[#This Row],[SPID]],people[SPID],people[Sales_person],"NA",0)</f>
        <v>Rafaelita Blaksland</v>
      </c>
      <c r="J5830">
        <f>YEAR(shipments[[#This Row],[Shipdate]])</f>
        <v>2024</v>
      </c>
      <c r="K5830">
        <f>MONTH(shipments[[#This Row],[Shipdate]])</f>
        <v>7</v>
      </c>
      <c r="L5830" t="str">
        <f>TEXT(shipments[[#This Row],[Shipdate]],"mmmm")</f>
        <v>July</v>
      </c>
      <c r="M5830">
        <f>_xlfn.XLOOKUP(shipments[[#This Row],[PID]],products[PID],products[Cost_per_box],"NA",0)</f>
        <v>5.04</v>
      </c>
      <c r="N5830">
        <f>shipments[[#This Row],[Boxes]]*shipments[[#This Row],[Cost Per Box]]</f>
        <v>1375.92</v>
      </c>
      <c r="O5830">
        <f>shipments[[#This Row],[Sales Amount]]-shipments[[#This Row],[Total Cost]]</f>
        <v>6253.83</v>
      </c>
      <c r="P5830" s="9">
        <f>shipments[[#This Row],[Profit]]/shipments[[#This Row],[Sales Amount]]</f>
        <v>0.8196638159834857</v>
      </c>
    </row>
    <row r="5831" spans="1:16" x14ac:dyDescent="1">
      <c r="A5831" t="s">
        <v>5880</v>
      </c>
      <c r="B5831" t="s">
        <v>8056</v>
      </c>
      <c r="C5831" t="s">
        <v>8029</v>
      </c>
      <c r="D5831" t="s">
        <v>8032</v>
      </c>
      <c r="E5831" s="1">
        <v>45251</v>
      </c>
      <c r="F5831">
        <v>420.75</v>
      </c>
      <c r="G5831">
        <v>47</v>
      </c>
      <c r="H5831" t="s">
        <v>6</v>
      </c>
      <c r="I5831" t="str">
        <f>_xlfn.XLOOKUP(shipments[[#This Row],[SPID]],people[SPID],people[Sales_person],"NA",0)</f>
        <v>Rafaelita Blaksland</v>
      </c>
      <c r="J5831">
        <f>YEAR(shipments[[#This Row],[Shipdate]])</f>
        <v>2023</v>
      </c>
      <c r="K5831">
        <f>MONTH(shipments[[#This Row],[Shipdate]])</f>
        <v>11</v>
      </c>
      <c r="L5831" t="str">
        <f>TEXT(shipments[[#This Row],[Shipdate]],"mmmm")</f>
        <v>November</v>
      </c>
      <c r="M5831">
        <f>_xlfn.XLOOKUP(shipments[[#This Row],[PID]],products[PID],products[Cost_per_box],"NA",0)</f>
        <v>2.76</v>
      </c>
      <c r="N5831">
        <f>shipments[[#This Row],[Boxes]]*shipments[[#This Row],[Cost Per Box]]</f>
        <v>129.72</v>
      </c>
      <c r="O5831">
        <f>shipments[[#This Row],[Sales Amount]]-shipments[[#This Row],[Total Cost]]</f>
        <v>291.02999999999997</v>
      </c>
      <c r="P5831" s="9">
        <f>shipments[[#This Row],[Profit]]/shipments[[#This Row],[Sales Amount]]</f>
        <v>0.69169340463458107</v>
      </c>
    </row>
    <row r="5832" spans="1:16" x14ac:dyDescent="1">
      <c r="A5832" t="s">
        <v>5881</v>
      </c>
      <c r="B5832" t="s">
        <v>8056</v>
      </c>
      <c r="C5832" t="s">
        <v>8029</v>
      </c>
      <c r="D5832" t="s">
        <v>8037</v>
      </c>
      <c r="E5832" s="1">
        <v>45208</v>
      </c>
      <c r="F5832">
        <v>9182.25</v>
      </c>
      <c r="G5832">
        <v>766</v>
      </c>
      <c r="H5832" t="s">
        <v>6</v>
      </c>
      <c r="I5832" t="str">
        <f>_xlfn.XLOOKUP(shipments[[#This Row],[SPID]],people[SPID],people[Sales_person],"NA",0)</f>
        <v>Rafaelita Blaksland</v>
      </c>
      <c r="J5832">
        <f>YEAR(shipments[[#This Row],[Shipdate]])</f>
        <v>2023</v>
      </c>
      <c r="K5832">
        <f>MONTH(shipments[[#This Row],[Shipdate]])</f>
        <v>10</v>
      </c>
      <c r="L5832" t="str">
        <f>TEXT(shipments[[#This Row],[Shipdate]],"mmmm")</f>
        <v>October</v>
      </c>
      <c r="M5832">
        <f>_xlfn.XLOOKUP(shipments[[#This Row],[PID]],products[PID],products[Cost_per_box],"NA",0)</f>
        <v>2.76</v>
      </c>
      <c r="N5832">
        <f>shipments[[#This Row],[Boxes]]*shipments[[#This Row],[Cost Per Box]]</f>
        <v>2114.16</v>
      </c>
      <c r="O5832">
        <f>shipments[[#This Row],[Sales Amount]]-shipments[[#This Row],[Total Cost]]</f>
        <v>7068.09</v>
      </c>
      <c r="P5832" s="9">
        <f>shipments[[#This Row],[Profit]]/shipments[[#This Row],[Sales Amount]]</f>
        <v>0.76975577881238255</v>
      </c>
    </row>
    <row r="5833" spans="1:16" x14ac:dyDescent="1">
      <c r="A5833" t="s">
        <v>5882</v>
      </c>
      <c r="B5833" t="s">
        <v>8056</v>
      </c>
      <c r="C5833" t="s">
        <v>8029</v>
      </c>
      <c r="D5833" t="s">
        <v>8032</v>
      </c>
      <c r="E5833" s="1">
        <v>45562</v>
      </c>
      <c r="F5833">
        <v>9792</v>
      </c>
      <c r="G5833">
        <v>980</v>
      </c>
      <c r="H5833" t="s">
        <v>25</v>
      </c>
      <c r="I5833" t="str">
        <f>_xlfn.XLOOKUP(shipments[[#This Row],[SPID]],people[SPID],people[Sales_person],"NA",0)</f>
        <v>Rafaelita Blaksland</v>
      </c>
      <c r="J5833">
        <f>YEAR(shipments[[#This Row],[Shipdate]])</f>
        <v>2024</v>
      </c>
      <c r="K5833">
        <f>MONTH(shipments[[#This Row],[Shipdate]])</f>
        <v>9</v>
      </c>
      <c r="L5833" t="str">
        <f>TEXT(shipments[[#This Row],[Shipdate]],"mmmm")</f>
        <v>September</v>
      </c>
      <c r="M5833">
        <f>_xlfn.XLOOKUP(shipments[[#This Row],[PID]],products[PID],products[Cost_per_box],"NA",0)</f>
        <v>2.76</v>
      </c>
      <c r="N5833">
        <f>shipments[[#This Row],[Boxes]]*shipments[[#This Row],[Cost Per Box]]</f>
        <v>2704.7999999999997</v>
      </c>
      <c r="O5833">
        <f>shipments[[#This Row],[Sales Amount]]-shipments[[#This Row],[Total Cost]]</f>
        <v>7087.2000000000007</v>
      </c>
      <c r="P5833" s="9">
        <f>shipments[[#This Row],[Profit]]/shipments[[#This Row],[Sales Amount]]</f>
        <v>0.72377450980392166</v>
      </c>
    </row>
    <row r="5834" spans="1:16" x14ac:dyDescent="1">
      <c r="A5834" t="s">
        <v>5883</v>
      </c>
      <c r="B5834" t="s">
        <v>8056</v>
      </c>
      <c r="C5834" t="s">
        <v>8030</v>
      </c>
      <c r="D5834" t="s">
        <v>8032</v>
      </c>
      <c r="E5834" s="1">
        <v>44973</v>
      </c>
      <c r="F5834">
        <v>8460</v>
      </c>
      <c r="G5834">
        <v>1058</v>
      </c>
      <c r="H5834" t="s">
        <v>6</v>
      </c>
      <c r="I5834" t="str">
        <f>_xlfn.XLOOKUP(shipments[[#This Row],[SPID]],people[SPID],people[Sales_person],"NA",0)</f>
        <v>Rafaelita Blaksland</v>
      </c>
      <c r="J5834">
        <f>YEAR(shipments[[#This Row],[Shipdate]])</f>
        <v>2023</v>
      </c>
      <c r="K5834">
        <f>MONTH(shipments[[#This Row],[Shipdate]])</f>
        <v>2</v>
      </c>
      <c r="L5834" t="str">
        <f>TEXT(shipments[[#This Row],[Shipdate]],"mmmm")</f>
        <v>February</v>
      </c>
      <c r="M5834">
        <f>_xlfn.XLOOKUP(shipments[[#This Row],[PID]],products[PID],products[Cost_per_box],"NA",0)</f>
        <v>3.32</v>
      </c>
      <c r="N5834">
        <f>shipments[[#This Row],[Boxes]]*shipments[[#This Row],[Cost Per Box]]</f>
        <v>3512.56</v>
      </c>
      <c r="O5834">
        <f>shipments[[#This Row],[Sales Amount]]-shipments[[#This Row],[Total Cost]]</f>
        <v>4947.4400000000005</v>
      </c>
      <c r="P5834" s="9">
        <f>shipments[[#This Row],[Profit]]/shipments[[#This Row],[Sales Amount]]</f>
        <v>0.58480378250591025</v>
      </c>
    </row>
    <row r="5835" spans="1:16" x14ac:dyDescent="1">
      <c r="A5835" t="s">
        <v>5884</v>
      </c>
      <c r="B5835" t="s">
        <v>8056</v>
      </c>
      <c r="C5835" t="s">
        <v>8030</v>
      </c>
      <c r="D5835" t="s">
        <v>8032</v>
      </c>
      <c r="E5835" s="1">
        <v>45033</v>
      </c>
      <c r="F5835">
        <v>2529</v>
      </c>
      <c r="G5835">
        <v>362</v>
      </c>
      <c r="H5835" t="s">
        <v>6</v>
      </c>
      <c r="I5835" t="str">
        <f>_xlfn.XLOOKUP(shipments[[#This Row],[SPID]],people[SPID],people[Sales_person],"NA",0)</f>
        <v>Rafaelita Blaksland</v>
      </c>
      <c r="J5835">
        <f>YEAR(shipments[[#This Row],[Shipdate]])</f>
        <v>2023</v>
      </c>
      <c r="K5835">
        <f>MONTH(shipments[[#This Row],[Shipdate]])</f>
        <v>4</v>
      </c>
      <c r="L5835" t="str">
        <f>TEXT(shipments[[#This Row],[Shipdate]],"mmmm")</f>
        <v>April</v>
      </c>
      <c r="M5835">
        <f>_xlfn.XLOOKUP(shipments[[#This Row],[PID]],products[PID],products[Cost_per_box],"NA",0)</f>
        <v>3.32</v>
      </c>
      <c r="N5835">
        <f>shipments[[#This Row],[Boxes]]*shipments[[#This Row],[Cost Per Box]]</f>
        <v>1201.8399999999999</v>
      </c>
      <c r="O5835">
        <f>shipments[[#This Row],[Sales Amount]]-shipments[[#This Row],[Total Cost]]</f>
        <v>1327.16</v>
      </c>
      <c r="P5835" s="9">
        <f>shipments[[#This Row],[Profit]]/shipments[[#This Row],[Sales Amount]]</f>
        <v>0.52477659153815737</v>
      </c>
    </row>
    <row r="5836" spans="1:16" x14ac:dyDescent="1">
      <c r="A5836" t="s">
        <v>5885</v>
      </c>
      <c r="B5836" t="s">
        <v>8056</v>
      </c>
      <c r="C5836" t="s">
        <v>8030</v>
      </c>
      <c r="D5836" t="s">
        <v>8032</v>
      </c>
      <c r="E5836" s="1">
        <v>44964</v>
      </c>
      <c r="F5836">
        <v>859.5</v>
      </c>
      <c r="G5836">
        <v>86</v>
      </c>
      <c r="H5836" t="s">
        <v>6</v>
      </c>
      <c r="I5836" t="str">
        <f>_xlfn.XLOOKUP(shipments[[#This Row],[SPID]],people[SPID],people[Sales_person],"NA",0)</f>
        <v>Rafaelita Blaksland</v>
      </c>
      <c r="J5836">
        <f>YEAR(shipments[[#This Row],[Shipdate]])</f>
        <v>2023</v>
      </c>
      <c r="K5836">
        <f>MONTH(shipments[[#This Row],[Shipdate]])</f>
        <v>2</v>
      </c>
      <c r="L5836" t="str">
        <f>TEXT(shipments[[#This Row],[Shipdate]],"mmmm")</f>
        <v>February</v>
      </c>
      <c r="M5836">
        <f>_xlfn.XLOOKUP(shipments[[#This Row],[PID]],products[PID],products[Cost_per_box],"NA",0)</f>
        <v>3.32</v>
      </c>
      <c r="N5836">
        <f>shipments[[#This Row],[Boxes]]*shipments[[#This Row],[Cost Per Box]]</f>
        <v>285.52</v>
      </c>
      <c r="O5836">
        <f>shipments[[#This Row],[Sales Amount]]-shipments[[#This Row],[Total Cost]]</f>
        <v>573.98</v>
      </c>
      <c r="P5836" s="9">
        <f>shipments[[#This Row],[Profit]]/shipments[[#This Row],[Sales Amount]]</f>
        <v>0.66780686445607917</v>
      </c>
    </row>
    <row r="5837" spans="1:16" x14ac:dyDescent="1">
      <c r="A5837" t="s">
        <v>5886</v>
      </c>
      <c r="B5837" t="s">
        <v>8056</v>
      </c>
      <c r="C5837" t="s">
        <v>8030</v>
      </c>
      <c r="D5837" t="s">
        <v>8033</v>
      </c>
      <c r="E5837" s="1">
        <v>45098</v>
      </c>
      <c r="F5837">
        <v>1629</v>
      </c>
      <c r="G5837">
        <v>204</v>
      </c>
      <c r="H5837" t="s">
        <v>6</v>
      </c>
      <c r="I5837" t="str">
        <f>_xlfn.XLOOKUP(shipments[[#This Row],[SPID]],people[SPID],people[Sales_person],"NA",0)</f>
        <v>Rafaelita Blaksland</v>
      </c>
      <c r="J5837">
        <f>YEAR(shipments[[#This Row],[Shipdate]])</f>
        <v>2023</v>
      </c>
      <c r="K5837">
        <f>MONTH(shipments[[#This Row],[Shipdate]])</f>
        <v>6</v>
      </c>
      <c r="L5837" t="str">
        <f>TEXT(shipments[[#This Row],[Shipdate]],"mmmm")</f>
        <v>June</v>
      </c>
      <c r="M5837">
        <f>_xlfn.XLOOKUP(shipments[[#This Row],[PID]],products[PID],products[Cost_per_box],"NA",0)</f>
        <v>3.32</v>
      </c>
      <c r="N5837">
        <f>shipments[[#This Row],[Boxes]]*shipments[[#This Row],[Cost Per Box]]</f>
        <v>677.28</v>
      </c>
      <c r="O5837">
        <f>shipments[[#This Row],[Sales Amount]]-shipments[[#This Row],[Total Cost]]</f>
        <v>951.72</v>
      </c>
      <c r="P5837" s="9">
        <f>shipments[[#This Row],[Profit]]/shipments[[#This Row],[Sales Amount]]</f>
        <v>0.5842357274401474</v>
      </c>
    </row>
    <row r="5838" spans="1:16" x14ac:dyDescent="1">
      <c r="A5838" t="s">
        <v>5887</v>
      </c>
      <c r="B5838" t="s">
        <v>8056</v>
      </c>
      <c r="C5838" t="s">
        <v>8030</v>
      </c>
      <c r="D5838" t="s">
        <v>8036</v>
      </c>
      <c r="E5838" s="1">
        <v>45022</v>
      </c>
      <c r="F5838">
        <v>13797</v>
      </c>
      <c r="G5838">
        <v>1380</v>
      </c>
      <c r="H5838" t="s">
        <v>6</v>
      </c>
      <c r="I5838" t="str">
        <f>_xlfn.XLOOKUP(shipments[[#This Row],[SPID]],people[SPID],people[Sales_person],"NA",0)</f>
        <v>Rafaelita Blaksland</v>
      </c>
      <c r="J5838">
        <f>YEAR(shipments[[#This Row],[Shipdate]])</f>
        <v>2023</v>
      </c>
      <c r="K5838">
        <f>MONTH(shipments[[#This Row],[Shipdate]])</f>
        <v>4</v>
      </c>
      <c r="L5838" t="str">
        <f>TEXT(shipments[[#This Row],[Shipdate]],"mmmm")</f>
        <v>April</v>
      </c>
      <c r="M5838">
        <f>_xlfn.XLOOKUP(shipments[[#This Row],[PID]],products[PID],products[Cost_per_box],"NA",0)</f>
        <v>3.32</v>
      </c>
      <c r="N5838">
        <f>shipments[[#This Row],[Boxes]]*shipments[[#This Row],[Cost Per Box]]</f>
        <v>4581.5999999999995</v>
      </c>
      <c r="O5838">
        <f>shipments[[#This Row],[Sales Amount]]-shipments[[#This Row],[Total Cost]]</f>
        <v>9215.4000000000015</v>
      </c>
      <c r="P5838" s="9">
        <f>shipments[[#This Row],[Profit]]/shipments[[#This Row],[Sales Amount]]</f>
        <v>0.66792781039356397</v>
      </c>
    </row>
    <row r="5839" spans="1:16" x14ac:dyDescent="1">
      <c r="A5839" t="s">
        <v>5888</v>
      </c>
      <c r="B5839" t="s">
        <v>8056</v>
      </c>
      <c r="C5839" t="s">
        <v>8031</v>
      </c>
      <c r="D5839" t="s">
        <v>8032</v>
      </c>
      <c r="E5839" s="1">
        <v>45349</v>
      </c>
      <c r="F5839">
        <v>3728.25</v>
      </c>
      <c r="G5839">
        <v>170</v>
      </c>
      <c r="H5839" t="s">
        <v>6</v>
      </c>
      <c r="I5839" t="str">
        <f>_xlfn.XLOOKUP(shipments[[#This Row],[SPID]],people[SPID],people[Sales_person],"NA",0)</f>
        <v>Rafaelita Blaksland</v>
      </c>
      <c r="J5839">
        <f>YEAR(shipments[[#This Row],[Shipdate]])</f>
        <v>2024</v>
      </c>
      <c r="K5839">
        <f>MONTH(shipments[[#This Row],[Shipdate]])</f>
        <v>2</v>
      </c>
      <c r="L5839" t="str">
        <f>TEXT(shipments[[#This Row],[Shipdate]],"mmmm")</f>
        <v>February</v>
      </c>
      <c r="M5839">
        <f>_xlfn.XLOOKUP(shipments[[#This Row],[PID]],products[PID],products[Cost_per_box],"NA",0)</f>
        <v>2.65</v>
      </c>
      <c r="N5839">
        <f>shipments[[#This Row],[Boxes]]*shipments[[#This Row],[Cost Per Box]]</f>
        <v>450.5</v>
      </c>
      <c r="O5839">
        <f>shipments[[#This Row],[Sales Amount]]-shipments[[#This Row],[Total Cost]]</f>
        <v>3277.75</v>
      </c>
      <c r="P5839" s="9">
        <f>shipments[[#This Row],[Profit]]/shipments[[#This Row],[Sales Amount]]</f>
        <v>0.87916582847180313</v>
      </c>
    </row>
    <row r="5840" spans="1:16" x14ac:dyDescent="1">
      <c r="A5840" t="s">
        <v>5889</v>
      </c>
      <c r="B5840" t="s">
        <v>8056</v>
      </c>
      <c r="C5840" t="s">
        <v>8031</v>
      </c>
      <c r="D5840" t="s">
        <v>8036</v>
      </c>
      <c r="E5840" s="1">
        <v>45275</v>
      </c>
      <c r="F5840">
        <v>8007.75</v>
      </c>
      <c r="G5840">
        <v>364</v>
      </c>
      <c r="H5840" t="s">
        <v>6</v>
      </c>
      <c r="I5840" t="str">
        <f>_xlfn.XLOOKUP(shipments[[#This Row],[SPID]],people[SPID],people[Sales_person],"NA",0)</f>
        <v>Rafaelita Blaksland</v>
      </c>
      <c r="J5840">
        <f>YEAR(shipments[[#This Row],[Shipdate]])</f>
        <v>2023</v>
      </c>
      <c r="K5840">
        <f>MONTH(shipments[[#This Row],[Shipdate]])</f>
        <v>12</v>
      </c>
      <c r="L5840" t="str">
        <f>TEXT(shipments[[#This Row],[Shipdate]],"mmmm")</f>
        <v>December</v>
      </c>
      <c r="M5840">
        <f>_xlfn.XLOOKUP(shipments[[#This Row],[PID]],products[PID],products[Cost_per_box],"NA",0)</f>
        <v>2.65</v>
      </c>
      <c r="N5840">
        <f>shipments[[#This Row],[Boxes]]*shipments[[#This Row],[Cost Per Box]]</f>
        <v>964.6</v>
      </c>
      <c r="O5840">
        <f>shipments[[#This Row],[Sales Amount]]-shipments[[#This Row],[Total Cost]]</f>
        <v>7043.15</v>
      </c>
      <c r="P5840" s="9">
        <f>shipments[[#This Row],[Profit]]/shipments[[#This Row],[Sales Amount]]</f>
        <v>0.87954169398395299</v>
      </c>
    </row>
    <row r="5841" spans="1:16" x14ac:dyDescent="1">
      <c r="A5841" t="s">
        <v>5890</v>
      </c>
      <c r="B5841" t="s">
        <v>8056</v>
      </c>
      <c r="C5841" t="s">
        <v>8031</v>
      </c>
      <c r="D5841" t="s">
        <v>8032</v>
      </c>
      <c r="E5841" s="1">
        <v>45083</v>
      </c>
      <c r="F5841">
        <v>6336</v>
      </c>
      <c r="G5841">
        <v>317</v>
      </c>
      <c r="H5841" t="s">
        <v>6</v>
      </c>
      <c r="I5841" t="str">
        <f>_xlfn.XLOOKUP(shipments[[#This Row],[SPID]],people[SPID],people[Sales_person],"NA",0)</f>
        <v>Rafaelita Blaksland</v>
      </c>
      <c r="J5841">
        <f>YEAR(shipments[[#This Row],[Shipdate]])</f>
        <v>2023</v>
      </c>
      <c r="K5841">
        <f>MONTH(shipments[[#This Row],[Shipdate]])</f>
        <v>6</v>
      </c>
      <c r="L5841" t="str">
        <f>TEXT(shipments[[#This Row],[Shipdate]],"mmmm")</f>
        <v>June</v>
      </c>
      <c r="M5841">
        <f>_xlfn.XLOOKUP(shipments[[#This Row],[PID]],products[PID],products[Cost_per_box],"NA",0)</f>
        <v>2.65</v>
      </c>
      <c r="N5841">
        <f>shipments[[#This Row],[Boxes]]*shipments[[#This Row],[Cost Per Box]]</f>
        <v>840.05</v>
      </c>
      <c r="O5841">
        <f>shipments[[#This Row],[Sales Amount]]-shipments[[#This Row],[Total Cost]]</f>
        <v>5495.95</v>
      </c>
      <c r="P5841" s="9">
        <f>shipments[[#This Row],[Profit]]/shipments[[#This Row],[Sales Amount]]</f>
        <v>0.86741635101010095</v>
      </c>
    </row>
    <row r="5842" spans="1:16" x14ac:dyDescent="1">
      <c r="A5842" t="s">
        <v>5891</v>
      </c>
      <c r="B5842" t="s">
        <v>8056</v>
      </c>
      <c r="C5842" t="s">
        <v>8031</v>
      </c>
      <c r="D5842" t="s">
        <v>8033</v>
      </c>
      <c r="E5842" s="1">
        <v>45544</v>
      </c>
      <c r="F5842">
        <v>7490.25</v>
      </c>
      <c r="G5842">
        <v>357</v>
      </c>
      <c r="H5842" t="s">
        <v>25</v>
      </c>
      <c r="I5842" t="str">
        <f>_xlfn.XLOOKUP(shipments[[#This Row],[SPID]],people[SPID],people[Sales_person],"NA",0)</f>
        <v>Rafaelita Blaksland</v>
      </c>
      <c r="J5842">
        <f>YEAR(shipments[[#This Row],[Shipdate]])</f>
        <v>2024</v>
      </c>
      <c r="K5842">
        <f>MONTH(shipments[[#This Row],[Shipdate]])</f>
        <v>9</v>
      </c>
      <c r="L5842" t="str">
        <f>TEXT(shipments[[#This Row],[Shipdate]],"mmmm")</f>
        <v>September</v>
      </c>
      <c r="M5842">
        <f>_xlfn.XLOOKUP(shipments[[#This Row],[PID]],products[PID],products[Cost_per_box],"NA",0)</f>
        <v>2.65</v>
      </c>
      <c r="N5842">
        <f>shipments[[#This Row],[Boxes]]*shipments[[#This Row],[Cost Per Box]]</f>
        <v>946.05</v>
      </c>
      <c r="O5842">
        <f>shipments[[#This Row],[Sales Amount]]-shipments[[#This Row],[Total Cost]]</f>
        <v>6544.2</v>
      </c>
      <c r="P5842" s="9">
        <f>shipments[[#This Row],[Profit]]/shipments[[#This Row],[Sales Amount]]</f>
        <v>0.87369580454590967</v>
      </c>
    </row>
    <row r="5843" spans="1:16" x14ac:dyDescent="1">
      <c r="A5843" t="s">
        <v>5892</v>
      </c>
      <c r="B5843" t="s">
        <v>8056</v>
      </c>
      <c r="C5843" t="s">
        <v>8031</v>
      </c>
      <c r="D5843" t="s">
        <v>8032</v>
      </c>
      <c r="E5843" s="1">
        <v>45063</v>
      </c>
      <c r="F5843">
        <v>2929.5</v>
      </c>
      <c r="G5843">
        <v>155</v>
      </c>
      <c r="H5843" t="s">
        <v>6</v>
      </c>
      <c r="I5843" t="str">
        <f>_xlfn.XLOOKUP(shipments[[#This Row],[SPID]],people[SPID],people[Sales_person],"NA",0)</f>
        <v>Rafaelita Blaksland</v>
      </c>
      <c r="J5843">
        <f>YEAR(shipments[[#This Row],[Shipdate]])</f>
        <v>2023</v>
      </c>
      <c r="K5843">
        <f>MONTH(shipments[[#This Row],[Shipdate]])</f>
        <v>5</v>
      </c>
      <c r="L5843" t="str">
        <f>TEXT(shipments[[#This Row],[Shipdate]],"mmmm")</f>
        <v>May</v>
      </c>
      <c r="M5843">
        <f>_xlfn.XLOOKUP(shipments[[#This Row],[PID]],products[PID],products[Cost_per_box],"NA",0)</f>
        <v>2.65</v>
      </c>
      <c r="N5843">
        <f>shipments[[#This Row],[Boxes]]*shipments[[#This Row],[Cost Per Box]]</f>
        <v>410.75</v>
      </c>
      <c r="O5843">
        <f>shipments[[#This Row],[Sales Amount]]-shipments[[#This Row],[Total Cost]]</f>
        <v>2518.75</v>
      </c>
      <c r="P5843" s="9">
        <f>shipments[[#This Row],[Profit]]/shipments[[#This Row],[Sales Amount]]</f>
        <v>0.85978835978835977</v>
      </c>
    </row>
    <row r="5844" spans="1:16" x14ac:dyDescent="1">
      <c r="A5844" t="s">
        <v>5893</v>
      </c>
      <c r="B5844" t="s">
        <v>8056</v>
      </c>
      <c r="C5844" t="s">
        <v>8031</v>
      </c>
      <c r="D5844" t="s">
        <v>8032</v>
      </c>
      <c r="E5844" s="1">
        <v>45190</v>
      </c>
      <c r="F5844">
        <v>12426.75</v>
      </c>
      <c r="G5844">
        <v>592</v>
      </c>
      <c r="H5844" t="s">
        <v>6</v>
      </c>
      <c r="I5844" t="str">
        <f>_xlfn.XLOOKUP(shipments[[#This Row],[SPID]],people[SPID],people[Sales_person],"NA",0)</f>
        <v>Rafaelita Blaksland</v>
      </c>
      <c r="J5844">
        <f>YEAR(shipments[[#This Row],[Shipdate]])</f>
        <v>2023</v>
      </c>
      <c r="K5844">
        <f>MONTH(shipments[[#This Row],[Shipdate]])</f>
        <v>9</v>
      </c>
      <c r="L5844" t="str">
        <f>TEXT(shipments[[#This Row],[Shipdate]],"mmmm")</f>
        <v>September</v>
      </c>
      <c r="M5844">
        <f>_xlfn.XLOOKUP(shipments[[#This Row],[PID]],products[PID],products[Cost_per_box],"NA",0)</f>
        <v>2.65</v>
      </c>
      <c r="N5844">
        <f>shipments[[#This Row],[Boxes]]*shipments[[#This Row],[Cost Per Box]]</f>
        <v>1568.8</v>
      </c>
      <c r="O5844">
        <f>shipments[[#This Row],[Sales Amount]]-shipments[[#This Row],[Total Cost]]</f>
        <v>10857.95</v>
      </c>
      <c r="P5844" s="9">
        <f>shipments[[#This Row],[Profit]]/shipments[[#This Row],[Sales Amount]]</f>
        <v>0.873756211398797</v>
      </c>
    </row>
    <row r="5845" spans="1:16" x14ac:dyDescent="1">
      <c r="A5845" t="s">
        <v>5894</v>
      </c>
      <c r="B5845" t="s">
        <v>8056</v>
      </c>
      <c r="C5845" t="s">
        <v>8031</v>
      </c>
      <c r="D5845" t="s">
        <v>8035</v>
      </c>
      <c r="E5845" s="1">
        <v>45467</v>
      </c>
      <c r="F5845">
        <v>7404.75</v>
      </c>
      <c r="G5845">
        <v>353</v>
      </c>
      <c r="H5845" t="s">
        <v>6</v>
      </c>
      <c r="I5845" t="str">
        <f>_xlfn.XLOOKUP(shipments[[#This Row],[SPID]],people[SPID],people[Sales_person],"NA",0)</f>
        <v>Rafaelita Blaksland</v>
      </c>
      <c r="J5845">
        <f>YEAR(shipments[[#This Row],[Shipdate]])</f>
        <v>2024</v>
      </c>
      <c r="K5845">
        <f>MONTH(shipments[[#This Row],[Shipdate]])</f>
        <v>6</v>
      </c>
      <c r="L5845" t="str">
        <f>TEXT(shipments[[#This Row],[Shipdate]],"mmmm")</f>
        <v>June</v>
      </c>
      <c r="M5845">
        <f>_xlfn.XLOOKUP(shipments[[#This Row],[PID]],products[PID],products[Cost_per_box],"NA",0)</f>
        <v>2.65</v>
      </c>
      <c r="N5845">
        <f>shipments[[#This Row],[Boxes]]*shipments[[#This Row],[Cost Per Box]]</f>
        <v>935.44999999999993</v>
      </c>
      <c r="O5845">
        <f>shipments[[#This Row],[Sales Amount]]-shipments[[#This Row],[Total Cost]]</f>
        <v>6469.3</v>
      </c>
      <c r="P5845" s="9">
        <f>shipments[[#This Row],[Profit]]/shipments[[#This Row],[Sales Amount]]</f>
        <v>0.87366892872818125</v>
      </c>
    </row>
    <row r="5846" spans="1:16" x14ac:dyDescent="1">
      <c r="A5846" t="s">
        <v>5895</v>
      </c>
      <c r="B5846" t="s">
        <v>8056</v>
      </c>
      <c r="C5846" t="s">
        <v>8010</v>
      </c>
      <c r="D5846" t="s">
        <v>8037</v>
      </c>
      <c r="E5846" s="1">
        <v>45120</v>
      </c>
      <c r="F5846">
        <v>2713.5</v>
      </c>
      <c r="G5846">
        <v>227</v>
      </c>
      <c r="H5846" t="s">
        <v>6</v>
      </c>
      <c r="I5846" t="str">
        <f>_xlfn.XLOOKUP(shipments[[#This Row],[SPID]],people[SPID],people[Sales_person],"NA",0)</f>
        <v>Rafaelita Blaksland</v>
      </c>
      <c r="J5846">
        <f>YEAR(shipments[[#This Row],[Shipdate]])</f>
        <v>2023</v>
      </c>
      <c r="K5846">
        <f>MONTH(shipments[[#This Row],[Shipdate]])</f>
        <v>7</v>
      </c>
      <c r="L5846" t="str">
        <f>TEXT(shipments[[#This Row],[Shipdate]],"mmmm")</f>
        <v>July</v>
      </c>
      <c r="M5846">
        <f>_xlfn.XLOOKUP(shipments[[#This Row],[PID]],products[PID],products[Cost_per_box],"NA",0)</f>
        <v>5.26</v>
      </c>
      <c r="N5846">
        <f>shipments[[#This Row],[Boxes]]*shipments[[#This Row],[Cost Per Box]]</f>
        <v>1194.02</v>
      </c>
      <c r="O5846">
        <f>shipments[[#This Row],[Sales Amount]]-shipments[[#This Row],[Total Cost]]</f>
        <v>1519.48</v>
      </c>
      <c r="P5846" s="9">
        <f>shipments[[#This Row],[Profit]]/shipments[[#This Row],[Sales Amount]]</f>
        <v>0.55997051778146301</v>
      </c>
    </row>
    <row r="5847" spans="1:16" x14ac:dyDescent="1">
      <c r="A5847" t="s">
        <v>5896</v>
      </c>
      <c r="B5847" t="s">
        <v>8056</v>
      </c>
      <c r="C5847" t="s">
        <v>8010</v>
      </c>
      <c r="D5847" t="s">
        <v>8032</v>
      </c>
      <c r="E5847" s="1">
        <v>45135</v>
      </c>
      <c r="F5847">
        <v>7251.75</v>
      </c>
      <c r="G5847">
        <v>484</v>
      </c>
      <c r="H5847" t="s">
        <v>6</v>
      </c>
      <c r="I5847" t="str">
        <f>_xlfn.XLOOKUP(shipments[[#This Row],[SPID]],people[SPID],people[Sales_person],"NA",0)</f>
        <v>Rafaelita Blaksland</v>
      </c>
      <c r="J5847">
        <f>YEAR(shipments[[#This Row],[Shipdate]])</f>
        <v>2023</v>
      </c>
      <c r="K5847">
        <f>MONTH(shipments[[#This Row],[Shipdate]])</f>
        <v>7</v>
      </c>
      <c r="L5847" t="str">
        <f>TEXT(shipments[[#This Row],[Shipdate]],"mmmm")</f>
        <v>July</v>
      </c>
      <c r="M5847">
        <f>_xlfn.XLOOKUP(shipments[[#This Row],[PID]],products[PID],products[Cost_per_box],"NA",0)</f>
        <v>5.26</v>
      </c>
      <c r="N5847">
        <f>shipments[[#This Row],[Boxes]]*shipments[[#This Row],[Cost Per Box]]</f>
        <v>2545.8399999999997</v>
      </c>
      <c r="O5847">
        <f>shipments[[#This Row],[Sales Amount]]-shipments[[#This Row],[Total Cost]]</f>
        <v>4705.91</v>
      </c>
      <c r="P5847" s="9">
        <f>shipments[[#This Row],[Profit]]/shipments[[#This Row],[Sales Amount]]</f>
        <v>0.64893439514599927</v>
      </c>
    </row>
    <row r="5848" spans="1:16" x14ac:dyDescent="1">
      <c r="A5848" t="s">
        <v>5897</v>
      </c>
      <c r="B5848" t="s">
        <v>8056</v>
      </c>
      <c r="C5848" t="s">
        <v>8013</v>
      </c>
      <c r="D5848" t="s">
        <v>8037</v>
      </c>
      <c r="E5848" s="1">
        <v>45496</v>
      </c>
      <c r="F5848">
        <v>6095.25</v>
      </c>
      <c r="G5848">
        <v>762</v>
      </c>
      <c r="H5848" t="s">
        <v>17</v>
      </c>
      <c r="I5848" t="str">
        <f>_xlfn.XLOOKUP(shipments[[#This Row],[SPID]],people[SPID],people[Sales_person],"NA",0)</f>
        <v>Rafaelita Blaksland</v>
      </c>
      <c r="J5848">
        <f>YEAR(shipments[[#This Row],[Shipdate]])</f>
        <v>2024</v>
      </c>
      <c r="K5848">
        <f>MONTH(shipments[[#This Row],[Shipdate]])</f>
        <v>7</v>
      </c>
      <c r="L5848" t="str">
        <f>TEXT(shipments[[#This Row],[Shipdate]],"mmmm")</f>
        <v>July</v>
      </c>
      <c r="M5848">
        <f>_xlfn.XLOOKUP(shipments[[#This Row],[PID]],products[PID],products[Cost_per_box],"NA",0)</f>
        <v>3.85</v>
      </c>
      <c r="N5848">
        <f>shipments[[#This Row],[Boxes]]*shipments[[#This Row],[Cost Per Box]]</f>
        <v>2933.7000000000003</v>
      </c>
      <c r="O5848">
        <f>shipments[[#This Row],[Sales Amount]]-shipments[[#This Row],[Total Cost]]</f>
        <v>3161.5499999999997</v>
      </c>
      <c r="P5848" s="9">
        <f>shipments[[#This Row],[Profit]]/shipments[[#This Row],[Sales Amount]]</f>
        <v>0.51869078380706279</v>
      </c>
    </row>
    <row r="5849" spans="1:16" x14ac:dyDescent="1">
      <c r="A5849" t="s">
        <v>5898</v>
      </c>
      <c r="B5849" t="s">
        <v>8056</v>
      </c>
      <c r="C5849" t="s">
        <v>8013</v>
      </c>
      <c r="D5849" t="s">
        <v>8032</v>
      </c>
      <c r="E5849" s="1">
        <v>44981</v>
      </c>
      <c r="F5849">
        <v>7170.75</v>
      </c>
      <c r="G5849">
        <v>897</v>
      </c>
      <c r="H5849" t="s">
        <v>6</v>
      </c>
      <c r="I5849" t="str">
        <f>_xlfn.XLOOKUP(shipments[[#This Row],[SPID]],people[SPID],people[Sales_person],"NA",0)</f>
        <v>Rafaelita Blaksland</v>
      </c>
      <c r="J5849">
        <f>YEAR(shipments[[#This Row],[Shipdate]])</f>
        <v>2023</v>
      </c>
      <c r="K5849">
        <f>MONTH(shipments[[#This Row],[Shipdate]])</f>
        <v>2</v>
      </c>
      <c r="L5849" t="str">
        <f>TEXT(shipments[[#This Row],[Shipdate]],"mmmm")</f>
        <v>February</v>
      </c>
      <c r="M5849">
        <f>_xlfn.XLOOKUP(shipments[[#This Row],[PID]],products[PID],products[Cost_per_box],"NA",0)</f>
        <v>3.85</v>
      </c>
      <c r="N5849">
        <f>shipments[[#This Row],[Boxes]]*shipments[[#This Row],[Cost Per Box]]</f>
        <v>3453.4500000000003</v>
      </c>
      <c r="O5849">
        <f>shipments[[#This Row],[Sales Amount]]-shipments[[#This Row],[Total Cost]]</f>
        <v>3717.2999999999997</v>
      </c>
      <c r="P5849" s="9">
        <f>shipments[[#This Row],[Profit]]/shipments[[#This Row],[Sales Amount]]</f>
        <v>0.51839765714883379</v>
      </c>
    </row>
    <row r="5850" spans="1:16" x14ac:dyDescent="1">
      <c r="A5850" t="s">
        <v>5899</v>
      </c>
      <c r="B5850" t="s">
        <v>8056</v>
      </c>
      <c r="C5850" t="s">
        <v>8013</v>
      </c>
      <c r="D5850" t="s">
        <v>8037</v>
      </c>
      <c r="E5850" s="1">
        <v>45258</v>
      </c>
      <c r="F5850">
        <v>7128</v>
      </c>
      <c r="G5850">
        <v>1019</v>
      </c>
      <c r="H5850" t="s">
        <v>6</v>
      </c>
      <c r="I5850" t="str">
        <f>_xlfn.XLOOKUP(shipments[[#This Row],[SPID]],people[SPID],people[Sales_person],"NA",0)</f>
        <v>Rafaelita Blaksland</v>
      </c>
      <c r="J5850">
        <f>YEAR(shipments[[#This Row],[Shipdate]])</f>
        <v>2023</v>
      </c>
      <c r="K5850">
        <f>MONTH(shipments[[#This Row],[Shipdate]])</f>
        <v>11</v>
      </c>
      <c r="L5850" t="str">
        <f>TEXT(shipments[[#This Row],[Shipdate]],"mmmm")</f>
        <v>November</v>
      </c>
      <c r="M5850">
        <f>_xlfn.XLOOKUP(shipments[[#This Row],[PID]],products[PID],products[Cost_per_box],"NA",0)</f>
        <v>3.85</v>
      </c>
      <c r="N5850">
        <f>shipments[[#This Row],[Boxes]]*shipments[[#This Row],[Cost Per Box]]</f>
        <v>3923.15</v>
      </c>
      <c r="O5850">
        <f>shipments[[#This Row],[Sales Amount]]-shipments[[#This Row],[Total Cost]]</f>
        <v>3204.85</v>
      </c>
      <c r="P5850" s="9">
        <f>shipments[[#This Row],[Profit]]/shipments[[#This Row],[Sales Amount]]</f>
        <v>0.44961419753086418</v>
      </c>
    </row>
    <row r="5851" spans="1:16" x14ac:dyDescent="1">
      <c r="A5851" t="s">
        <v>5900</v>
      </c>
      <c r="B5851" t="s">
        <v>8056</v>
      </c>
      <c r="C5851" t="s">
        <v>8013</v>
      </c>
      <c r="D5851" t="s">
        <v>8033</v>
      </c>
      <c r="E5851" s="1">
        <v>45246</v>
      </c>
      <c r="F5851">
        <v>4378.5</v>
      </c>
      <c r="G5851">
        <v>876</v>
      </c>
      <c r="H5851" t="s">
        <v>6</v>
      </c>
      <c r="I5851" t="str">
        <f>_xlfn.XLOOKUP(shipments[[#This Row],[SPID]],people[SPID],people[Sales_person],"NA",0)</f>
        <v>Rafaelita Blaksland</v>
      </c>
      <c r="J5851">
        <f>YEAR(shipments[[#This Row],[Shipdate]])</f>
        <v>2023</v>
      </c>
      <c r="K5851">
        <f>MONTH(shipments[[#This Row],[Shipdate]])</f>
        <v>11</v>
      </c>
      <c r="L5851" t="str">
        <f>TEXT(shipments[[#This Row],[Shipdate]],"mmmm")</f>
        <v>November</v>
      </c>
      <c r="M5851">
        <f>_xlfn.XLOOKUP(shipments[[#This Row],[PID]],products[PID],products[Cost_per_box],"NA",0)</f>
        <v>3.85</v>
      </c>
      <c r="N5851">
        <f>shipments[[#This Row],[Boxes]]*shipments[[#This Row],[Cost Per Box]]</f>
        <v>3372.6</v>
      </c>
      <c r="O5851">
        <f>shipments[[#This Row],[Sales Amount]]-shipments[[#This Row],[Total Cost]]</f>
        <v>1005.9000000000001</v>
      </c>
      <c r="P5851" s="9">
        <f>shipments[[#This Row],[Profit]]/shipments[[#This Row],[Sales Amount]]</f>
        <v>0.22973621103117509</v>
      </c>
    </row>
    <row r="5852" spans="1:16" x14ac:dyDescent="1">
      <c r="A5852" t="s">
        <v>5901</v>
      </c>
      <c r="B5852" t="s">
        <v>8056</v>
      </c>
      <c r="C5852" t="s">
        <v>8013</v>
      </c>
      <c r="D5852" t="s">
        <v>8035</v>
      </c>
      <c r="E5852" s="1">
        <v>45117</v>
      </c>
      <c r="F5852">
        <v>10460.25</v>
      </c>
      <c r="G5852">
        <v>1495</v>
      </c>
      <c r="H5852" t="s">
        <v>6</v>
      </c>
      <c r="I5852" t="str">
        <f>_xlfn.XLOOKUP(shipments[[#This Row],[SPID]],people[SPID],people[Sales_person],"NA",0)</f>
        <v>Rafaelita Blaksland</v>
      </c>
      <c r="J5852">
        <f>YEAR(shipments[[#This Row],[Shipdate]])</f>
        <v>2023</v>
      </c>
      <c r="K5852">
        <f>MONTH(shipments[[#This Row],[Shipdate]])</f>
        <v>7</v>
      </c>
      <c r="L5852" t="str">
        <f>TEXT(shipments[[#This Row],[Shipdate]],"mmmm")</f>
        <v>July</v>
      </c>
      <c r="M5852">
        <f>_xlfn.XLOOKUP(shipments[[#This Row],[PID]],products[PID],products[Cost_per_box],"NA",0)</f>
        <v>3.85</v>
      </c>
      <c r="N5852">
        <f>shipments[[#This Row],[Boxes]]*shipments[[#This Row],[Cost Per Box]]</f>
        <v>5755.75</v>
      </c>
      <c r="O5852">
        <f>shipments[[#This Row],[Sales Amount]]-shipments[[#This Row],[Total Cost]]</f>
        <v>4704.5</v>
      </c>
      <c r="P5852" s="9">
        <f>shipments[[#This Row],[Profit]]/shipments[[#This Row],[Sales Amount]]</f>
        <v>0.44975024497502447</v>
      </c>
    </row>
    <row r="5853" spans="1:16" x14ac:dyDescent="1">
      <c r="A5853" t="s">
        <v>5902</v>
      </c>
      <c r="B5853" t="s">
        <v>8056</v>
      </c>
      <c r="C5853" t="s">
        <v>8014</v>
      </c>
      <c r="D5853" t="s">
        <v>8035</v>
      </c>
      <c r="E5853" s="1">
        <v>45454</v>
      </c>
      <c r="F5853">
        <v>5726.25</v>
      </c>
      <c r="G5853">
        <v>637</v>
      </c>
      <c r="H5853" t="s">
        <v>6</v>
      </c>
      <c r="I5853" t="str">
        <f>_xlfn.XLOOKUP(shipments[[#This Row],[SPID]],people[SPID],people[Sales_person],"NA",0)</f>
        <v>Rafaelita Blaksland</v>
      </c>
      <c r="J5853">
        <f>YEAR(shipments[[#This Row],[Shipdate]])</f>
        <v>2024</v>
      </c>
      <c r="K5853">
        <f>MONTH(shipments[[#This Row],[Shipdate]])</f>
        <v>6</v>
      </c>
      <c r="L5853" t="str">
        <f>TEXT(shipments[[#This Row],[Shipdate]],"mmmm")</f>
        <v>June</v>
      </c>
      <c r="M5853">
        <f>_xlfn.XLOOKUP(shipments[[#This Row],[PID]],products[PID],products[Cost_per_box],"NA",0)</f>
        <v>5.72</v>
      </c>
      <c r="N5853">
        <f>shipments[[#This Row],[Boxes]]*shipments[[#This Row],[Cost Per Box]]</f>
        <v>3643.64</v>
      </c>
      <c r="O5853">
        <f>shipments[[#This Row],[Sales Amount]]-shipments[[#This Row],[Total Cost]]</f>
        <v>2082.61</v>
      </c>
      <c r="P5853" s="9">
        <f>shipments[[#This Row],[Profit]]/shipments[[#This Row],[Sales Amount]]</f>
        <v>0.36369526304300376</v>
      </c>
    </row>
    <row r="5854" spans="1:16" x14ac:dyDescent="1">
      <c r="A5854" t="s">
        <v>5903</v>
      </c>
      <c r="B5854" t="s">
        <v>8056</v>
      </c>
      <c r="C5854" t="s">
        <v>8014</v>
      </c>
      <c r="D5854" t="s">
        <v>8037</v>
      </c>
      <c r="E5854" s="1">
        <v>45548</v>
      </c>
      <c r="F5854">
        <v>3195</v>
      </c>
      <c r="G5854">
        <v>639</v>
      </c>
      <c r="H5854" t="s">
        <v>25</v>
      </c>
      <c r="I5854" t="str">
        <f>_xlfn.XLOOKUP(shipments[[#This Row],[SPID]],people[SPID],people[Sales_person],"NA",0)</f>
        <v>Rafaelita Blaksland</v>
      </c>
      <c r="J5854">
        <f>YEAR(shipments[[#This Row],[Shipdate]])</f>
        <v>2024</v>
      </c>
      <c r="K5854">
        <f>MONTH(shipments[[#This Row],[Shipdate]])</f>
        <v>9</v>
      </c>
      <c r="L5854" t="str">
        <f>TEXT(shipments[[#This Row],[Shipdate]],"mmmm")</f>
        <v>September</v>
      </c>
      <c r="M5854">
        <f>_xlfn.XLOOKUP(shipments[[#This Row],[PID]],products[PID],products[Cost_per_box],"NA",0)</f>
        <v>5.72</v>
      </c>
      <c r="N5854">
        <f>shipments[[#This Row],[Boxes]]*shipments[[#This Row],[Cost Per Box]]</f>
        <v>3655.08</v>
      </c>
      <c r="O5854">
        <f>shipments[[#This Row],[Sales Amount]]-shipments[[#This Row],[Total Cost]]</f>
        <v>-460.07999999999993</v>
      </c>
      <c r="P5854" s="9">
        <f>shipments[[#This Row],[Profit]]/shipments[[#This Row],[Sales Amount]]</f>
        <v>-0.14399999999999999</v>
      </c>
    </row>
    <row r="5855" spans="1:16" x14ac:dyDescent="1">
      <c r="A5855" t="s">
        <v>5904</v>
      </c>
      <c r="B5855" t="s">
        <v>8056</v>
      </c>
      <c r="C5855" t="s">
        <v>8014</v>
      </c>
      <c r="D5855" t="s">
        <v>8032</v>
      </c>
      <c r="E5855" s="1">
        <v>45281</v>
      </c>
      <c r="F5855">
        <v>5087.25</v>
      </c>
      <c r="G5855">
        <v>848</v>
      </c>
      <c r="H5855" t="s">
        <v>6</v>
      </c>
      <c r="I5855" t="str">
        <f>_xlfn.XLOOKUP(shipments[[#This Row],[SPID]],people[SPID],people[Sales_person],"NA",0)</f>
        <v>Rafaelita Blaksland</v>
      </c>
      <c r="J5855">
        <f>YEAR(shipments[[#This Row],[Shipdate]])</f>
        <v>2023</v>
      </c>
      <c r="K5855">
        <f>MONTH(shipments[[#This Row],[Shipdate]])</f>
        <v>12</v>
      </c>
      <c r="L5855" t="str">
        <f>TEXT(shipments[[#This Row],[Shipdate]],"mmmm")</f>
        <v>December</v>
      </c>
      <c r="M5855">
        <f>_xlfn.XLOOKUP(shipments[[#This Row],[PID]],products[PID],products[Cost_per_box],"NA",0)</f>
        <v>5.72</v>
      </c>
      <c r="N5855">
        <f>shipments[[#This Row],[Boxes]]*shipments[[#This Row],[Cost Per Box]]</f>
        <v>4850.5599999999995</v>
      </c>
      <c r="O5855">
        <f>shipments[[#This Row],[Sales Amount]]-shipments[[#This Row],[Total Cost]]</f>
        <v>236.69000000000051</v>
      </c>
      <c r="P5855" s="9">
        <f>shipments[[#This Row],[Profit]]/shipments[[#This Row],[Sales Amount]]</f>
        <v>4.6526119219617773E-2</v>
      </c>
    </row>
    <row r="5856" spans="1:16" x14ac:dyDescent="1">
      <c r="A5856" t="s">
        <v>5905</v>
      </c>
      <c r="B5856" t="s">
        <v>8056</v>
      </c>
      <c r="C5856" t="s">
        <v>8014</v>
      </c>
      <c r="D5856" t="s">
        <v>8036</v>
      </c>
      <c r="E5856" s="1">
        <v>45531</v>
      </c>
      <c r="F5856">
        <v>5202</v>
      </c>
      <c r="G5856">
        <v>867</v>
      </c>
      <c r="H5856" t="s">
        <v>17</v>
      </c>
      <c r="I5856" t="str">
        <f>_xlfn.XLOOKUP(shipments[[#This Row],[SPID]],people[SPID],people[Sales_person],"NA",0)</f>
        <v>Rafaelita Blaksland</v>
      </c>
      <c r="J5856">
        <f>YEAR(shipments[[#This Row],[Shipdate]])</f>
        <v>2024</v>
      </c>
      <c r="K5856">
        <f>MONTH(shipments[[#This Row],[Shipdate]])</f>
        <v>8</v>
      </c>
      <c r="L5856" t="str">
        <f>TEXT(shipments[[#This Row],[Shipdate]],"mmmm")</f>
        <v>August</v>
      </c>
      <c r="M5856">
        <f>_xlfn.XLOOKUP(shipments[[#This Row],[PID]],products[PID],products[Cost_per_box],"NA",0)</f>
        <v>5.72</v>
      </c>
      <c r="N5856">
        <f>shipments[[#This Row],[Boxes]]*shipments[[#This Row],[Cost Per Box]]</f>
        <v>4959.24</v>
      </c>
      <c r="O5856">
        <f>shipments[[#This Row],[Sales Amount]]-shipments[[#This Row],[Total Cost]]</f>
        <v>242.76000000000022</v>
      </c>
      <c r="P5856" s="9">
        <f>shipments[[#This Row],[Profit]]/shipments[[#This Row],[Sales Amount]]</f>
        <v>4.666666666666671E-2</v>
      </c>
    </row>
    <row r="5857" spans="1:16" x14ac:dyDescent="1">
      <c r="A5857" t="s">
        <v>5906</v>
      </c>
      <c r="B5857" t="s">
        <v>8056</v>
      </c>
      <c r="C5857" t="s">
        <v>8014</v>
      </c>
      <c r="D5857" t="s">
        <v>8037</v>
      </c>
      <c r="E5857" s="1">
        <v>45126</v>
      </c>
      <c r="F5857">
        <v>2792.25</v>
      </c>
      <c r="G5857">
        <v>466</v>
      </c>
      <c r="H5857" t="s">
        <v>6</v>
      </c>
      <c r="I5857" t="str">
        <f>_xlfn.XLOOKUP(shipments[[#This Row],[SPID]],people[SPID],people[Sales_person],"NA",0)</f>
        <v>Rafaelita Blaksland</v>
      </c>
      <c r="J5857">
        <f>YEAR(shipments[[#This Row],[Shipdate]])</f>
        <v>2023</v>
      </c>
      <c r="K5857">
        <f>MONTH(shipments[[#This Row],[Shipdate]])</f>
        <v>7</v>
      </c>
      <c r="L5857" t="str">
        <f>TEXT(shipments[[#This Row],[Shipdate]],"mmmm")</f>
        <v>July</v>
      </c>
      <c r="M5857">
        <f>_xlfn.XLOOKUP(shipments[[#This Row],[PID]],products[PID],products[Cost_per_box],"NA",0)</f>
        <v>5.72</v>
      </c>
      <c r="N5857">
        <f>shipments[[#This Row],[Boxes]]*shipments[[#This Row],[Cost Per Box]]</f>
        <v>2665.52</v>
      </c>
      <c r="O5857">
        <f>shipments[[#This Row],[Sales Amount]]-shipments[[#This Row],[Total Cost]]</f>
        <v>126.73000000000002</v>
      </c>
      <c r="P5857" s="9">
        <f>shipments[[#This Row],[Profit]]/shipments[[#This Row],[Sales Amount]]</f>
        <v>4.5386337183275144E-2</v>
      </c>
    </row>
    <row r="5858" spans="1:16" x14ac:dyDescent="1">
      <c r="A5858" t="s">
        <v>5907</v>
      </c>
      <c r="B5858" t="s">
        <v>8056</v>
      </c>
      <c r="C5858" t="s">
        <v>8016</v>
      </c>
      <c r="D5858" t="s">
        <v>8037</v>
      </c>
      <c r="E5858" s="1">
        <v>44942</v>
      </c>
      <c r="F5858">
        <v>5771.25</v>
      </c>
      <c r="G5858">
        <v>231</v>
      </c>
      <c r="H5858" t="s">
        <v>39</v>
      </c>
      <c r="I5858" t="str">
        <f>_xlfn.XLOOKUP(shipments[[#This Row],[SPID]],people[SPID],people[Sales_person],"NA",0)</f>
        <v>Rafaelita Blaksland</v>
      </c>
      <c r="J5858">
        <f>YEAR(shipments[[#This Row],[Shipdate]])</f>
        <v>2023</v>
      </c>
      <c r="K5858">
        <f>MONTH(shipments[[#This Row],[Shipdate]])</f>
        <v>1</v>
      </c>
      <c r="L5858" t="str">
        <f>TEXT(shipments[[#This Row],[Shipdate]],"mmmm")</f>
        <v>January</v>
      </c>
      <c r="M5858">
        <f>_xlfn.XLOOKUP(shipments[[#This Row],[PID]],products[PID],products[Cost_per_box],"NA",0)</f>
        <v>9.94</v>
      </c>
      <c r="N5858">
        <f>shipments[[#This Row],[Boxes]]*shipments[[#This Row],[Cost Per Box]]</f>
        <v>2296.14</v>
      </c>
      <c r="O5858">
        <f>shipments[[#This Row],[Sales Amount]]-shipments[[#This Row],[Total Cost]]</f>
        <v>3475.11</v>
      </c>
      <c r="P5858" s="9">
        <f>shipments[[#This Row],[Profit]]/shipments[[#This Row],[Sales Amount]]</f>
        <v>0.60214165042235224</v>
      </c>
    </row>
    <row r="5859" spans="1:16" x14ac:dyDescent="1">
      <c r="A5859" t="s">
        <v>5908</v>
      </c>
      <c r="B5859" t="s">
        <v>8056</v>
      </c>
      <c r="C5859" t="s">
        <v>8016</v>
      </c>
      <c r="D5859" t="s">
        <v>8032</v>
      </c>
      <c r="E5859" s="1">
        <v>45184</v>
      </c>
      <c r="F5859">
        <v>5204.25</v>
      </c>
      <c r="G5859">
        <v>186</v>
      </c>
      <c r="H5859" t="s">
        <v>6</v>
      </c>
      <c r="I5859" t="str">
        <f>_xlfn.XLOOKUP(shipments[[#This Row],[SPID]],people[SPID],people[Sales_person],"NA",0)</f>
        <v>Rafaelita Blaksland</v>
      </c>
      <c r="J5859">
        <f>YEAR(shipments[[#This Row],[Shipdate]])</f>
        <v>2023</v>
      </c>
      <c r="K5859">
        <f>MONTH(shipments[[#This Row],[Shipdate]])</f>
        <v>9</v>
      </c>
      <c r="L5859" t="str">
        <f>TEXT(shipments[[#This Row],[Shipdate]],"mmmm")</f>
        <v>September</v>
      </c>
      <c r="M5859">
        <f>_xlfn.XLOOKUP(shipments[[#This Row],[PID]],products[PID],products[Cost_per_box],"NA",0)</f>
        <v>9.94</v>
      </c>
      <c r="N5859">
        <f>shipments[[#This Row],[Boxes]]*shipments[[#This Row],[Cost Per Box]]</f>
        <v>1848.84</v>
      </c>
      <c r="O5859">
        <f>shipments[[#This Row],[Sales Amount]]-shipments[[#This Row],[Total Cost]]</f>
        <v>3355.41</v>
      </c>
      <c r="P5859" s="9">
        <f>shipments[[#This Row],[Profit]]/shipments[[#This Row],[Sales Amount]]</f>
        <v>0.6447441994523706</v>
      </c>
    </row>
    <row r="5860" spans="1:16" x14ac:dyDescent="1">
      <c r="A5860" t="s">
        <v>5909</v>
      </c>
      <c r="B5860" t="s">
        <v>8056</v>
      </c>
      <c r="C5860" t="s">
        <v>8019</v>
      </c>
      <c r="D5860" t="s">
        <v>8033</v>
      </c>
      <c r="E5860" s="1">
        <v>44984</v>
      </c>
      <c r="F5860">
        <v>4437</v>
      </c>
      <c r="G5860">
        <v>317</v>
      </c>
      <c r="H5860" t="s">
        <v>6</v>
      </c>
      <c r="I5860" t="str">
        <f>_xlfn.XLOOKUP(shipments[[#This Row],[SPID]],people[SPID],people[Sales_person],"NA",0)</f>
        <v>Rafaelita Blaksland</v>
      </c>
      <c r="J5860">
        <f>YEAR(shipments[[#This Row],[Shipdate]])</f>
        <v>2023</v>
      </c>
      <c r="K5860">
        <f>MONTH(shipments[[#This Row],[Shipdate]])</f>
        <v>2</v>
      </c>
      <c r="L5860" t="str">
        <f>TEXT(shipments[[#This Row],[Shipdate]],"mmmm")</f>
        <v>February</v>
      </c>
      <c r="M5860">
        <f>_xlfn.XLOOKUP(shipments[[#This Row],[PID]],products[PID],products[Cost_per_box],"NA",0)</f>
        <v>8.2200000000000006</v>
      </c>
      <c r="N5860">
        <f>shipments[[#This Row],[Boxes]]*shipments[[#This Row],[Cost Per Box]]</f>
        <v>2605.7400000000002</v>
      </c>
      <c r="O5860">
        <f>shipments[[#This Row],[Sales Amount]]-shipments[[#This Row],[Total Cost]]</f>
        <v>1831.2599999999998</v>
      </c>
      <c r="P5860" s="9">
        <f>shipments[[#This Row],[Profit]]/shipments[[#This Row],[Sales Amount]]</f>
        <v>0.41272481406355638</v>
      </c>
    </row>
    <row r="5861" spans="1:16" x14ac:dyDescent="1">
      <c r="A5861" t="s">
        <v>5910</v>
      </c>
      <c r="B5861" t="s">
        <v>8056</v>
      </c>
      <c r="C5861" t="s">
        <v>8019</v>
      </c>
      <c r="D5861" t="s">
        <v>8035</v>
      </c>
      <c r="E5861" s="1">
        <v>45267</v>
      </c>
      <c r="F5861">
        <v>9335.25</v>
      </c>
      <c r="G5861">
        <v>719</v>
      </c>
      <c r="H5861" t="s">
        <v>6</v>
      </c>
      <c r="I5861" t="str">
        <f>_xlfn.XLOOKUP(shipments[[#This Row],[SPID]],people[SPID],people[Sales_person],"NA",0)</f>
        <v>Rafaelita Blaksland</v>
      </c>
      <c r="J5861">
        <f>YEAR(shipments[[#This Row],[Shipdate]])</f>
        <v>2023</v>
      </c>
      <c r="K5861">
        <f>MONTH(shipments[[#This Row],[Shipdate]])</f>
        <v>12</v>
      </c>
      <c r="L5861" t="str">
        <f>TEXT(shipments[[#This Row],[Shipdate]],"mmmm")</f>
        <v>December</v>
      </c>
      <c r="M5861">
        <f>_xlfn.XLOOKUP(shipments[[#This Row],[PID]],products[PID],products[Cost_per_box],"NA",0)</f>
        <v>8.2200000000000006</v>
      </c>
      <c r="N5861">
        <f>shipments[[#This Row],[Boxes]]*shipments[[#This Row],[Cost Per Box]]</f>
        <v>5910.18</v>
      </c>
      <c r="O5861">
        <f>shipments[[#This Row],[Sales Amount]]-shipments[[#This Row],[Total Cost]]</f>
        <v>3425.0699999999997</v>
      </c>
      <c r="P5861" s="9">
        <f>shipments[[#This Row],[Profit]]/shipments[[#This Row],[Sales Amount]]</f>
        <v>0.36689644090945606</v>
      </c>
    </row>
    <row r="5862" spans="1:16" x14ac:dyDescent="1">
      <c r="A5862" t="s">
        <v>5911</v>
      </c>
      <c r="B5862" t="s">
        <v>8056</v>
      </c>
      <c r="C5862" t="s">
        <v>8020</v>
      </c>
      <c r="D5862" t="s">
        <v>8034</v>
      </c>
      <c r="E5862" s="1">
        <v>45467</v>
      </c>
      <c r="F5862">
        <v>9436.5</v>
      </c>
      <c r="G5862">
        <v>450</v>
      </c>
      <c r="H5862" t="s">
        <v>6</v>
      </c>
      <c r="I5862" t="str">
        <f>_xlfn.XLOOKUP(shipments[[#This Row],[SPID]],people[SPID],people[Sales_person],"NA",0)</f>
        <v>Rafaelita Blaksland</v>
      </c>
      <c r="J5862">
        <f>YEAR(shipments[[#This Row],[Shipdate]])</f>
        <v>2024</v>
      </c>
      <c r="K5862">
        <f>MONTH(shipments[[#This Row],[Shipdate]])</f>
        <v>6</v>
      </c>
      <c r="L5862" t="str">
        <f>TEXT(shipments[[#This Row],[Shipdate]],"mmmm")</f>
        <v>June</v>
      </c>
      <c r="M5862">
        <f>_xlfn.XLOOKUP(shipments[[#This Row],[PID]],products[PID],products[Cost_per_box],"NA",0)</f>
        <v>10.23</v>
      </c>
      <c r="N5862">
        <f>shipments[[#This Row],[Boxes]]*shipments[[#This Row],[Cost Per Box]]</f>
        <v>4603.5</v>
      </c>
      <c r="O5862">
        <f>shipments[[#This Row],[Sales Amount]]-shipments[[#This Row],[Total Cost]]</f>
        <v>4833</v>
      </c>
      <c r="P5862" s="9">
        <f>shipments[[#This Row],[Profit]]/shipments[[#This Row],[Sales Amount]]</f>
        <v>0.51216022889842627</v>
      </c>
    </row>
    <row r="5863" spans="1:16" x14ac:dyDescent="1">
      <c r="A5863" t="s">
        <v>5912</v>
      </c>
      <c r="B5863" t="s">
        <v>8056</v>
      </c>
      <c r="C5863" t="s">
        <v>8020</v>
      </c>
      <c r="D5863" t="s">
        <v>8033</v>
      </c>
      <c r="E5863" s="1">
        <v>45425</v>
      </c>
      <c r="F5863">
        <v>7267.5</v>
      </c>
      <c r="G5863">
        <v>347</v>
      </c>
      <c r="H5863" t="s">
        <v>6</v>
      </c>
      <c r="I5863" t="str">
        <f>_xlfn.XLOOKUP(shipments[[#This Row],[SPID]],people[SPID],people[Sales_person],"NA",0)</f>
        <v>Rafaelita Blaksland</v>
      </c>
      <c r="J5863">
        <f>YEAR(shipments[[#This Row],[Shipdate]])</f>
        <v>2024</v>
      </c>
      <c r="K5863">
        <f>MONTH(shipments[[#This Row],[Shipdate]])</f>
        <v>5</v>
      </c>
      <c r="L5863" t="str">
        <f>TEXT(shipments[[#This Row],[Shipdate]],"mmmm")</f>
        <v>May</v>
      </c>
      <c r="M5863">
        <f>_xlfn.XLOOKUP(shipments[[#This Row],[PID]],products[PID],products[Cost_per_box],"NA",0)</f>
        <v>10.23</v>
      </c>
      <c r="N5863">
        <f>shipments[[#This Row],[Boxes]]*shipments[[#This Row],[Cost Per Box]]</f>
        <v>3549.81</v>
      </c>
      <c r="O5863">
        <f>shipments[[#This Row],[Sales Amount]]-shipments[[#This Row],[Total Cost]]</f>
        <v>3717.69</v>
      </c>
      <c r="P5863" s="9">
        <f>shipments[[#This Row],[Profit]]/shipments[[#This Row],[Sales Amount]]</f>
        <v>0.51155005159958722</v>
      </c>
    </row>
    <row r="5864" spans="1:16" x14ac:dyDescent="1">
      <c r="A5864" t="s">
        <v>5913</v>
      </c>
      <c r="B5864" t="s">
        <v>8056</v>
      </c>
      <c r="C5864" t="s">
        <v>8021</v>
      </c>
      <c r="D5864" t="s">
        <v>8032</v>
      </c>
      <c r="E5864" s="1">
        <v>45335</v>
      </c>
      <c r="F5864">
        <v>2639.25</v>
      </c>
      <c r="G5864">
        <v>156</v>
      </c>
      <c r="H5864" t="s">
        <v>6</v>
      </c>
      <c r="I5864" t="str">
        <f>_xlfn.XLOOKUP(shipments[[#This Row],[SPID]],people[SPID],people[Sales_person],"NA",0)</f>
        <v>Rafaelita Blaksland</v>
      </c>
      <c r="J5864">
        <f>YEAR(shipments[[#This Row],[Shipdate]])</f>
        <v>2024</v>
      </c>
      <c r="K5864">
        <f>MONTH(shipments[[#This Row],[Shipdate]])</f>
        <v>2</v>
      </c>
      <c r="L5864" t="str">
        <f>TEXT(shipments[[#This Row],[Shipdate]],"mmmm")</f>
        <v>February</v>
      </c>
      <c r="M5864">
        <f>_xlfn.XLOOKUP(shipments[[#This Row],[PID]],products[PID],products[Cost_per_box],"NA",0)</f>
        <v>4.74</v>
      </c>
      <c r="N5864">
        <f>shipments[[#This Row],[Boxes]]*shipments[[#This Row],[Cost Per Box]]</f>
        <v>739.44</v>
      </c>
      <c r="O5864">
        <f>shipments[[#This Row],[Sales Amount]]-shipments[[#This Row],[Total Cost]]</f>
        <v>1899.81</v>
      </c>
      <c r="P5864" s="9">
        <f>shipments[[#This Row],[Profit]]/shipments[[#This Row],[Sales Amount]]</f>
        <v>0.71982949701619781</v>
      </c>
    </row>
    <row r="5865" spans="1:16" x14ac:dyDescent="1">
      <c r="A5865" t="s">
        <v>5914</v>
      </c>
      <c r="B5865" t="s">
        <v>8056</v>
      </c>
      <c r="C5865" t="s">
        <v>8021</v>
      </c>
      <c r="D5865" t="s">
        <v>8036</v>
      </c>
      <c r="E5865" s="1">
        <v>45222</v>
      </c>
      <c r="F5865">
        <v>1010.25</v>
      </c>
      <c r="G5865">
        <v>73</v>
      </c>
      <c r="H5865" t="s">
        <v>6</v>
      </c>
      <c r="I5865" t="str">
        <f>_xlfn.XLOOKUP(shipments[[#This Row],[SPID]],people[SPID],people[Sales_person],"NA",0)</f>
        <v>Rafaelita Blaksland</v>
      </c>
      <c r="J5865">
        <f>YEAR(shipments[[#This Row],[Shipdate]])</f>
        <v>2023</v>
      </c>
      <c r="K5865">
        <f>MONTH(shipments[[#This Row],[Shipdate]])</f>
        <v>10</v>
      </c>
      <c r="L5865" t="str">
        <f>TEXT(shipments[[#This Row],[Shipdate]],"mmmm")</f>
        <v>October</v>
      </c>
      <c r="M5865">
        <f>_xlfn.XLOOKUP(shipments[[#This Row],[PID]],products[PID],products[Cost_per_box],"NA",0)</f>
        <v>4.74</v>
      </c>
      <c r="N5865">
        <f>shipments[[#This Row],[Boxes]]*shipments[[#This Row],[Cost Per Box]]</f>
        <v>346.02000000000004</v>
      </c>
      <c r="O5865">
        <f>shipments[[#This Row],[Sales Amount]]-shipments[[#This Row],[Total Cost]]</f>
        <v>664.23</v>
      </c>
      <c r="P5865" s="9">
        <f>shipments[[#This Row],[Profit]]/shipments[[#This Row],[Sales Amount]]</f>
        <v>0.65749072011878251</v>
      </c>
    </row>
    <row r="5866" spans="1:16" x14ac:dyDescent="1">
      <c r="A5866" t="s">
        <v>5915</v>
      </c>
      <c r="B5866" t="s">
        <v>8056</v>
      </c>
      <c r="C5866" t="s">
        <v>8021</v>
      </c>
      <c r="D5866" t="s">
        <v>8035</v>
      </c>
      <c r="E5866" s="1">
        <v>45412</v>
      </c>
      <c r="F5866">
        <v>8941.5</v>
      </c>
      <c r="G5866">
        <v>639</v>
      </c>
      <c r="H5866" t="s">
        <v>6</v>
      </c>
      <c r="I5866" t="str">
        <f>_xlfn.XLOOKUP(shipments[[#This Row],[SPID]],people[SPID],people[Sales_person],"NA",0)</f>
        <v>Rafaelita Blaksland</v>
      </c>
      <c r="J5866">
        <f>YEAR(shipments[[#This Row],[Shipdate]])</f>
        <v>2024</v>
      </c>
      <c r="K5866">
        <f>MONTH(shipments[[#This Row],[Shipdate]])</f>
        <v>4</v>
      </c>
      <c r="L5866" t="str">
        <f>TEXT(shipments[[#This Row],[Shipdate]],"mmmm")</f>
        <v>April</v>
      </c>
      <c r="M5866">
        <f>_xlfn.XLOOKUP(shipments[[#This Row],[PID]],products[PID],products[Cost_per_box],"NA",0)</f>
        <v>4.74</v>
      </c>
      <c r="N5866">
        <f>shipments[[#This Row],[Boxes]]*shipments[[#This Row],[Cost Per Box]]</f>
        <v>3028.86</v>
      </c>
      <c r="O5866">
        <f>shipments[[#This Row],[Sales Amount]]-shipments[[#This Row],[Total Cost]]</f>
        <v>5912.6399999999994</v>
      </c>
      <c r="P5866" s="9">
        <f>shipments[[#This Row],[Profit]]/shipments[[#This Row],[Sales Amount]]</f>
        <v>0.66125817815802712</v>
      </c>
    </row>
    <row r="5867" spans="1:16" x14ac:dyDescent="1">
      <c r="A5867" t="s">
        <v>5916</v>
      </c>
      <c r="B5867" t="s">
        <v>8056</v>
      </c>
      <c r="C5867" t="s">
        <v>8022</v>
      </c>
      <c r="D5867" t="s">
        <v>8033</v>
      </c>
      <c r="E5867" s="1">
        <v>44980</v>
      </c>
      <c r="F5867">
        <v>8127</v>
      </c>
      <c r="G5867">
        <v>813</v>
      </c>
      <c r="H5867" t="s">
        <v>6</v>
      </c>
      <c r="I5867" t="str">
        <f>_xlfn.XLOOKUP(shipments[[#This Row],[SPID]],people[SPID],people[Sales_person],"NA",0)</f>
        <v>Rafaelita Blaksland</v>
      </c>
      <c r="J5867">
        <f>YEAR(shipments[[#This Row],[Shipdate]])</f>
        <v>2023</v>
      </c>
      <c r="K5867">
        <f>MONTH(shipments[[#This Row],[Shipdate]])</f>
        <v>2</v>
      </c>
      <c r="L5867" t="str">
        <f>TEXT(shipments[[#This Row],[Shipdate]],"mmmm")</f>
        <v>February</v>
      </c>
      <c r="M5867">
        <f>_xlfn.XLOOKUP(shipments[[#This Row],[PID]],products[PID],products[Cost_per_box],"NA",0)</f>
        <v>10.51</v>
      </c>
      <c r="N5867">
        <f>shipments[[#This Row],[Boxes]]*shipments[[#This Row],[Cost Per Box]]</f>
        <v>8544.6299999999992</v>
      </c>
      <c r="O5867">
        <f>shipments[[#This Row],[Sales Amount]]-shipments[[#This Row],[Total Cost]]</f>
        <v>-417.6299999999992</v>
      </c>
      <c r="P5867" s="9">
        <f>shipments[[#This Row],[Profit]]/shipments[[#This Row],[Sales Amount]]</f>
        <v>-5.1387966039128728E-2</v>
      </c>
    </row>
    <row r="5868" spans="1:16" x14ac:dyDescent="1">
      <c r="A5868" t="s">
        <v>5917</v>
      </c>
      <c r="B5868" t="s">
        <v>8056</v>
      </c>
      <c r="C5868" t="s">
        <v>8022</v>
      </c>
      <c r="D5868" t="s">
        <v>8037</v>
      </c>
      <c r="E5868" s="1">
        <v>45306</v>
      </c>
      <c r="F5868">
        <v>7258.5</v>
      </c>
      <c r="G5868">
        <v>1210</v>
      </c>
      <c r="H5868" t="s">
        <v>6</v>
      </c>
      <c r="I5868" t="str">
        <f>_xlfn.XLOOKUP(shipments[[#This Row],[SPID]],people[SPID],people[Sales_person],"NA",0)</f>
        <v>Rafaelita Blaksland</v>
      </c>
      <c r="J5868">
        <f>YEAR(shipments[[#This Row],[Shipdate]])</f>
        <v>2024</v>
      </c>
      <c r="K5868">
        <f>MONTH(shipments[[#This Row],[Shipdate]])</f>
        <v>1</v>
      </c>
      <c r="L5868" t="str">
        <f>TEXT(shipments[[#This Row],[Shipdate]],"mmmm")</f>
        <v>January</v>
      </c>
      <c r="M5868">
        <f>_xlfn.XLOOKUP(shipments[[#This Row],[PID]],products[PID],products[Cost_per_box],"NA",0)</f>
        <v>10.51</v>
      </c>
      <c r="N5868">
        <f>shipments[[#This Row],[Boxes]]*shipments[[#This Row],[Cost Per Box]]</f>
        <v>12717.1</v>
      </c>
      <c r="O5868">
        <f>shipments[[#This Row],[Sales Amount]]-shipments[[#This Row],[Total Cost]]</f>
        <v>-5458.6</v>
      </c>
      <c r="P5868" s="9">
        <f>shipments[[#This Row],[Profit]]/shipments[[#This Row],[Sales Amount]]</f>
        <v>-0.75202865605841429</v>
      </c>
    </row>
    <row r="5869" spans="1:16" x14ac:dyDescent="1">
      <c r="A5869" t="s">
        <v>5918</v>
      </c>
      <c r="B5869" t="s">
        <v>8056</v>
      </c>
      <c r="C5869" t="s">
        <v>8022</v>
      </c>
      <c r="D5869" t="s">
        <v>8033</v>
      </c>
      <c r="E5869" s="1">
        <v>45523</v>
      </c>
      <c r="F5869">
        <v>3107.25</v>
      </c>
      <c r="G5869">
        <v>389</v>
      </c>
      <c r="H5869" t="s">
        <v>17</v>
      </c>
      <c r="I5869" t="str">
        <f>_xlfn.XLOOKUP(shipments[[#This Row],[SPID]],people[SPID],people[Sales_person],"NA",0)</f>
        <v>Rafaelita Blaksland</v>
      </c>
      <c r="J5869">
        <f>YEAR(shipments[[#This Row],[Shipdate]])</f>
        <v>2024</v>
      </c>
      <c r="K5869">
        <f>MONTH(shipments[[#This Row],[Shipdate]])</f>
        <v>8</v>
      </c>
      <c r="L5869" t="str">
        <f>TEXT(shipments[[#This Row],[Shipdate]],"mmmm")</f>
        <v>August</v>
      </c>
      <c r="M5869">
        <f>_xlfn.XLOOKUP(shipments[[#This Row],[PID]],products[PID],products[Cost_per_box],"NA",0)</f>
        <v>10.51</v>
      </c>
      <c r="N5869">
        <f>shipments[[#This Row],[Boxes]]*shipments[[#This Row],[Cost Per Box]]</f>
        <v>4088.39</v>
      </c>
      <c r="O5869">
        <f>shipments[[#This Row],[Sales Amount]]-shipments[[#This Row],[Total Cost]]</f>
        <v>-981.13999999999987</v>
      </c>
      <c r="P5869" s="9">
        <f>shipments[[#This Row],[Profit]]/shipments[[#This Row],[Sales Amount]]</f>
        <v>-0.31575830718480968</v>
      </c>
    </row>
    <row r="5870" spans="1:16" x14ac:dyDescent="1">
      <c r="A5870" t="s">
        <v>5919</v>
      </c>
      <c r="B5870" t="s">
        <v>8056</v>
      </c>
      <c r="C5870" t="s">
        <v>8022</v>
      </c>
      <c r="D5870" t="s">
        <v>8035</v>
      </c>
      <c r="E5870" s="1">
        <v>45148</v>
      </c>
      <c r="F5870">
        <v>5179.5</v>
      </c>
      <c r="G5870">
        <v>740</v>
      </c>
      <c r="H5870" t="s">
        <v>6</v>
      </c>
      <c r="I5870" t="str">
        <f>_xlfn.XLOOKUP(shipments[[#This Row],[SPID]],people[SPID],people[Sales_person],"NA",0)</f>
        <v>Rafaelita Blaksland</v>
      </c>
      <c r="J5870">
        <f>YEAR(shipments[[#This Row],[Shipdate]])</f>
        <v>2023</v>
      </c>
      <c r="K5870">
        <f>MONTH(shipments[[#This Row],[Shipdate]])</f>
        <v>8</v>
      </c>
      <c r="L5870" t="str">
        <f>TEXT(shipments[[#This Row],[Shipdate]],"mmmm")</f>
        <v>August</v>
      </c>
      <c r="M5870">
        <f>_xlfn.XLOOKUP(shipments[[#This Row],[PID]],products[PID],products[Cost_per_box],"NA",0)</f>
        <v>10.51</v>
      </c>
      <c r="N5870">
        <f>shipments[[#This Row],[Boxes]]*shipments[[#This Row],[Cost Per Box]]</f>
        <v>7777.4</v>
      </c>
      <c r="O5870">
        <f>shipments[[#This Row],[Sales Amount]]-shipments[[#This Row],[Total Cost]]</f>
        <v>-2597.8999999999996</v>
      </c>
      <c r="P5870" s="9">
        <f>shipments[[#This Row],[Profit]]/shipments[[#This Row],[Sales Amount]]</f>
        <v>-0.50157351095665603</v>
      </c>
    </row>
    <row r="5871" spans="1:16" x14ac:dyDescent="1">
      <c r="A5871" t="s">
        <v>5920</v>
      </c>
      <c r="B5871" t="s">
        <v>8056</v>
      </c>
      <c r="C5871" t="s">
        <v>8022</v>
      </c>
      <c r="D5871" t="s">
        <v>8037</v>
      </c>
      <c r="E5871" s="1">
        <v>45236</v>
      </c>
      <c r="F5871">
        <v>760.5</v>
      </c>
      <c r="G5871">
        <v>77</v>
      </c>
      <c r="H5871" t="s">
        <v>6</v>
      </c>
      <c r="I5871" t="str">
        <f>_xlfn.XLOOKUP(shipments[[#This Row],[SPID]],people[SPID],people[Sales_person],"NA",0)</f>
        <v>Rafaelita Blaksland</v>
      </c>
      <c r="J5871">
        <f>YEAR(shipments[[#This Row],[Shipdate]])</f>
        <v>2023</v>
      </c>
      <c r="K5871">
        <f>MONTH(shipments[[#This Row],[Shipdate]])</f>
        <v>11</v>
      </c>
      <c r="L5871" t="str">
        <f>TEXT(shipments[[#This Row],[Shipdate]],"mmmm")</f>
        <v>November</v>
      </c>
      <c r="M5871">
        <f>_xlfn.XLOOKUP(shipments[[#This Row],[PID]],products[PID],products[Cost_per_box],"NA",0)</f>
        <v>10.51</v>
      </c>
      <c r="N5871">
        <f>shipments[[#This Row],[Boxes]]*shipments[[#This Row],[Cost Per Box]]</f>
        <v>809.27</v>
      </c>
      <c r="O5871">
        <f>shipments[[#This Row],[Sales Amount]]-shipments[[#This Row],[Total Cost]]</f>
        <v>-48.769999999999982</v>
      </c>
      <c r="P5871" s="9">
        <f>shipments[[#This Row],[Profit]]/shipments[[#This Row],[Sales Amount]]</f>
        <v>-6.4128862590401028E-2</v>
      </c>
    </row>
    <row r="5872" spans="1:16" x14ac:dyDescent="1">
      <c r="A5872" t="s">
        <v>5921</v>
      </c>
      <c r="B5872" t="s">
        <v>8056</v>
      </c>
      <c r="C5872" t="s">
        <v>8022</v>
      </c>
      <c r="D5872" t="s">
        <v>8037</v>
      </c>
      <c r="E5872" s="1">
        <v>44999</v>
      </c>
      <c r="F5872">
        <v>6849</v>
      </c>
      <c r="G5872">
        <v>857</v>
      </c>
      <c r="H5872" t="s">
        <v>6</v>
      </c>
      <c r="I5872" t="str">
        <f>_xlfn.XLOOKUP(shipments[[#This Row],[SPID]],people[SPID],people[Sales_person],"NA",0)</f>
        <v>Rafaelita Blaksland</v>
      </c>
      <c r="J5872">
        <f>YEAR(shipments[[#This Row],[Shipdate]])</f>
        <v>2023</v>
      </c>
      <c r="K5872">
        <f>MONTH(shipments[[#This Row],[Shipdate]])</f>
        <v>3</v>
      </c>
      <c r="L5872" t="str">
        <f>TEXT(shipments[[#This Row],[Shipdate]],"mmmm")</f>
        <v>March</v>
      </c>
      <c r="M5872">
        <f>_xlfn.XLOOKUP(shipments[[#This Row],[PID]],products[PID],products[Cost_per_box],"NA",0)</f>
        <v>10.51</v>
      </c>
      <c r="N5872">
        <f>shipments[[#This Row],[Boxes]]*shipments[[#This Row],[Cost Per Box]]</f>
        <v>9007.07</v>
      </c>
      <c r="O5872">
        <f>shipments[[#This Row],[Sales Amount]]-shipments[[#This Row],[Total Cost]]</f>
        <v>-2158.0699999999997</v>
      </c>
      <c r="P5872" s="9">
        <f>shipments[[#This Row],[Profit]]/shipments[[#This Row],[Sales Amount]]</f>
        <v>-0.31509271426485613</v>
      </c>
    </row>
    <row r="5873" spans="1:16" x14ac:dyDescent="1">
      <c r="A5873" t="s">
        <v>5922</v>
      </c>
      <c r="B5873" t="s">
        <v>8056</v>
      </c>
      <c r="C5873" t="s">
        <v>8023</v>
      </c>
      <c r="D5873" t="s">
        <v>8034</v>
      </c>
      <c r="E5873" s="1">
        <v>45002</v>
      </c>
      <c r="F5873">
        <v>2601</v>
      </c>
      <c r="G5873">
        <v>174</v>
      </c>
      <c r="H5873" t="s">
        <v>6</v>
      </c>
      <c r="I5873" t="str">
        <f>_xlfn.XLOOKUP(shipments[[#This Row],[SPID]],people[SPID],people[Sales_person],"NA",0)</f>
        <v>Rafaelita Blaksland</v>
      </c>
      <c r="J5873">
        <f>YEAR(shipments[[#This Row],[Shipdate]])</f>
        <v>2023</v>
      </c>
      <c r="K5873">
        <f>MONTH(shipments[[#This Row],[Shipdate]])</f>
        <v>3</v>
      </c>
      <c r="L5873" t="str">
        <f>TEXT(shipments[[#This Row],[Shipdate]],"mmmm")</f>
        <v>March</v>
      </c>
      <c r="M5873">
        <f>_xlfn.XLOOKUP(shipments[[#This Row],[PID]],products[PID],products[Cost_per_box],"NA",0)</f>
        <v>6.43</v>
      </c>
      <c r="N5873">
        <f>shipments[[#This Row],[Boxes]]*shipments[[#This Row],[Cost Per Box]]</f>
        <v>1118.82</v>
      </c>
      <c r="O5873">
        <f>shipments[[#This Row],[Sales Amount]]-shipments[[#This Row],[Total Cost]]</f>
        <v>1482.18</v>
      </c>
      <c r="P5873" s="9">
        <f>shipments[[#This Row],[Profit]]/shipments[[#This Row],[Sales Amount]]</f>
        <v>0.56985005767012686</v>
      </c>
    </row>
    <row r="5874" spans="1:16" x14ac:dyDescent="1">
      <c r="A5874" t="s">
        <v>5923</v>
      </c>
      <c r="B5874" t="s">
        <v>8056</v>
      </c>
      <c r="C5874" t="s">
        <v>8023</v>
      </c>
      <c r="D5874" t="s">
        <v>8036</v>
      </c>
      <c r="E5874" s="1">
        <v>45433</v>
      </c>
      <c r="F5874">
        <v>3588.75</v>
      </c>
      <c r="G5874">
        <v>200</v>
      </c>
      <c r="H5874" t="s">
        <v>6</v>
      </c>
      <c r="I5874" t="str">
        <f>_xlfn.XLOOKUP(shipments[[#This Row],[SPID]],people[SPID],people[Sales_person],"NA",0)</f>
        <v>Rafaelita Blaksland</v>
      </c>
      <c r="J5874">
        <f>YEAR(shipments[[#This Row],[Shipdate]])</f>
        <v>2024</v>
      </c>
      <c r="K5874">
        <f>MONTH(shipments[[#This Row],[Shipdate]])</f>
        <v>5</v>
      </c>
      <c r="L5874" t="str">
        <f>TEXT(shipments[[#This Row],[Shipdate]],"mmmm")</f>
        <v>May</v>
      </c>
      <c r="M5874">
        <f>_xlfn.XLOOKUP(shipments[[#This Row],[PID]],products[PID],products[Cost_per_box],"NA",0)</f>
        <v>6.43</v>
      </c>
      <c r="N5874">
        <f>shipments[[#This Row],[Boxes]]*shipments[[#This Row],[Cost Per Box]]</f>
        <v>1286</v>
      </c>
      <c r="O5874">
        <f>shipments[[#This Row],[Sales Amount]]-shipments[[#This Row],[Total Cost]]</f>
        <v>2302.75</v>
      </c>
      <c r="P5874" s="9">
        <f>shipments[[#This Row],[Profit]]/shipments[[#This Row],[Sales Amount]]</f>
        <v>0.64165795889933819</v>
      </c>
    </row>
    <row r="5875" spans="1:16" x14ac:dyDescent="1">
      <c r="A5875" t="s">
        <v>5924</v>
      </c>
      <c r="B5875" t="s">
        <v>8056</v>
      </c>
      <c r="C5875" t="s">
        <v>8024</v>
      </c>
      <c r="D5875" t="s">
        <v>8036</v>
      </c>
      <c r="E5875" s="1">
        <v>45320</v>
      </c>
      <c r="F5875">
        <v>3982.5</v>
      </c>
      <c r="G5875">
        <v>235</v>
      </c>
      <c r="H5875" t="s">
        <v>6</v>
      </c>
      <c r="I5875" t="str">
        <f>_xlfn.XLOOKUP(shipments[[#This Row],[SPID]],people[SPID],people[Sales_person],"NA",0)</f>
        <v>Rafaelita Blaksland</v>
      </c>
      <c r="J5875">
        <f>YEAR(shipments[[#This Row],[Shipdate]])</f>
        <v>2024</v>
      </c>
      <c r="K5875">
        <f>MONTH(shipments[[#This Row],[Shipdate]])</f>
        <v>1</v>
      </c>
      <c r="L5875" t="str">
        <f>TEXT(shipments[[#This Row],[Shipdate]],"mmmm")</f>
        <v>January</v>
      </c>
      <c r="M5875">
        <f>_xlfn.XLOOKUP(shipments[[#This Row],[PID]],products[PID],products[Cost_per_box],"NA",0)</f>
        <v>12.41</v>
      </c>
      <c r="N5875">
        <f>shipments[[#This Row],[Boxes]]*shipments[[#This Row],[Cost Per Box]]</f>
        <v>2916.35</v>
      </c>
      <c r="O5875">
        <f>shipments[[#This Row],[Sales Amount]]-shipments[[#This Row],[Total Cost]]</f>
        <v>1066.1500000000001</v>
      </c>
      <c r="P5875" s="9">
        <f>shipments[[#This Row],[Profit]]/shipments[[#This Row],[Sales Amount]]</f>
        <v>0.2677087256748274</v>
      </c>
    </row>
    <row r="5876" spans="1:16" x14ac:dyDescent="1">
      <c r="A5876" t="s">
        <v>5925</v>
      </c>
      <c r="B5876" t="s">
        <v>8056</v>
      </c>
      <c r="C5876" t="s">
        <v>8024</v>
      </c>
      <c r="D5876" t="s">
        <v>8032</v>
      </c>
      <c r="E5876" s="1">
        <v>45205</v>
      </c>
      <c r="F5876">
        <v>6603.75</v>
      </c>
      <c r="G5876">
        <v>389</v>
      </c>
      <c r="H5876" t="s">
        <v>6</v>
      </c>
      <c r="I5876" t="str">
        <f>_xlfn.XLOOKUP(shipments[[#This Row],[SPID]],people[SPID],people[Sales_person],"NA",0)</f>
        <v>Rafaelita Blaksland</v>
      </c>
      <c r="J5876">
        <f>YEAR(shipments[[#This Row],[Shipdate]])</f>
        <v>2023</v>
      </c>
      <c r="K5876">
        <f>MONTH(shipments[[#This Row],[Shipdate]])</f>
        <v>10</v>
      </c>
      <c r="L5876" t="str">
        <f>TEXT(shipments[[#This Row],[Shipdate]],"mmmm")</f>
        <v>October</v>
      </c>
      <c r="M5876">
        <f>_xlfn.XLOOKUP(shipments[[#This Row],[PID]],products[PID],products[Cost_per_box],"NA",0)</f>
        <v>12.41</v>
      </c>
      <c r="N5876">
        <f>shipments[[#This Row],[Boxes]]*shipments[[#This Row],[Cost Per Box]]</f>
        <v>4827.49</v>
      </c>
      <c r="O5876">
        <f>shipments[[#This Row],[Sales Amount]]-shipments[[#This Row],[Total Cost]]</f>
        <v>1776.2600000000002</v>
      </c>
      <c r="P5876" s="9">
        <f>shipments[[#This Row],[Profit]]/shipments[[#This Row],[Sales Amount]]</f>
        <v>0.26897747491955332</v>
      </c>
    </row>
    <row r="5877" spans="1:16" x14ac:dyDescent="1">
      <c r="A5877" t="s">
        <v>5926</v>
      </c>
      <c r="B5877" t="s">
        <v>8056</v>
      </c>
      <c r="C5877" t="s">
        <v>8024</v>
      </c>
      <c r="D5877" t="s">
        <v>8037</v>
      </c>
      <c r="E5877" s="1">
        <v>45124</v>
      </c>
      <c r="F5877">
        <v>3224.25</v>
      </c>
      <c r="G5877">
        <v>154</v>
      </c>
      <c r="H5877" t="s">
        <v>6</v>
      </c>
      <c r="I5877" t="str">
        <f>_xlfn.XLOOKUP(shipments[[#This Row],[SPID]],people[SPID],people[Sales_person],"NA",0)</f>
        <v>Rafaelita Blaksland</v>
      </c>
      <c r="J5877">
        <f>YEAR(shipments[[#This Row],[Shipdate]])</f>
        <v>2023</v>
      </c>
      <c r="K5877">
        <f>MONTH(shipments[[#This Row],[Shipdate]])</f>
        <v>7</v>
      </c>
      <c r="L5877" t="str">
        <f>TEXT(shipments[[#This Row],[Shipdate]],"mmmm")</f>
        <v>July</v>
      </c>
      <c r="M5877">
        <f>_xlfn.XLOOKUP(shipments[[#This Row],[PID]],products[PID],products[Cost_per_box],"NA",0)</f>
        <v>12.41</v>
      </c>
      <c r="N5877">
        <f>shipments[[#This Row],[Boxes]]*shipments[[#This Row],[Cost Per Box]]</f>
        <v>1911.14</v>
      </c>
      <c r="O5877">
        <f>shipments[[#This Row],[Sales Amount]]-shipments[[#This Row],[Total Cost]]</f>
        <v>1313.11</v>
      </c>
      <c r="P5877" s="9">
        <f>shipments[[#This Row],[Profit]]/shipments[[#This Row],[Sales Amount]]</f>
        <v>0.40726060324106378</v>
      </c>
    </row>
    <row r="5878" spans="1:16" x14ac:dyDescent="1">
      <c r="A5878" t="s">
        <v>5927</v>
      </c>
      <c r="B5878" t="s">
        <v>8056</v>
      </c>
      <c r="C5878" t="s">
        <v>8025</v>
      </c>
      <c r="D5878" t="s">
        <v>8033</v>
      </c>
      <c r="E5878" s="1">
        <v>45168</v>
      </c>
      <c r="F5878">
        <v>9760.5</v>
      </c>
      <c r="G5878">
        <v>698</v>
      </c>
      <c r="H5878" t="s">
        <v>6</v>
      </c>
      <c r="I5878" t="str">
        <f>_xlfn.XLOOKUP(shipments[[#This Row],[SPID]],people[SPID],people[Sales_person],"NA",0)</f>
        <v>Rafaelita Blaksland</v>
      </c>
      <c r="J5878">
        <f>YEAR(shipments[[#This Row],[Shipdate]])</f>
        <v>2023</v>
      </c>
      <c r="K5878">
        <f>MONTH(shipments[[#This Row],[Shipdate]])</f>
        <v>8</v>
      </c>
      <c r="L5878" t="str">
        <f>TEXT(shipments[[#This Row],[Shipdate]],"mmmm")</f>
        <v>August</v>
      </c>
      <c r="M5878">
        <f>_xlfn.XLOOKUP(shipments[[#This Row],[PID]],products[PID],products[Cost_per_box],"NA",0)</f>
        <v>9.57</v>
      </c>
      <c r="N5878">
        <f>shipments[[#This Row],[Boxes]]*shipments[[#This Row],[Cost Per Box]]</f>
        <v>6679.8600000000006</v>
      </c>
      <c r="O5878">
        <f>shipments[[#This Row],[Sales Amount]]-shipments[[#This Row],[Total Cost]]</f>
        <v>3080.6399999999994</v>
      </c>
      <c r="P5878" s="9">
        <f>shipments[[#This Row],[Profit]]/shipments[[#This Row],[Sales Amount]]</f>
        <v>0.31562317504226212</v>
      </c>
    </row>
    <row r="5879" spans="1:16" x14ac:dyDescent="1">
      <c r="A5879" t="s">
        <v>5928</v>
      </c>
      <c r="B5879" t="s">
        <v>8056</v>
      </c>
      <c r="C5879" t="s">
        <v>8025</v>
      </c>
      <c r="D5879" t="s">
        <v>8032</v>
      </c>
      <c r="E5879" s="1">
        <v>44979</v>
      </c>
      <c r="F5879">
        <v>13227.75</v>
      </c>
      <c r="G5879">
        <v>882</v>
      </c>
      <c r="H5879" t="s">
        <v>6</v>
      </c>
      <c r="I5879" t="str">
        <f>_xlfn.XLOOKUP(shipments[[#This Row],[SPID]],people[SPID],people[Sales_person],"NA",0)</f>
        <v>Rafaelita Blaksland</v>
      </c>
      <c r="J5879">
        <f>YEAR(shipments[[#This Row],[Shipdate]])</f>
        <v>2023</v>
      </c>
      <c r="K5879">
        <f>MONTH(shipments[[#This Row],[Shipdate]])</f>
        <v>2</v>
      </c>
      <c r="L5879" t="str">
        <f>TEXT(shipments[[#This Row],[Shipdate]],"mmmm")</f>
        <v>February</v>
      </c>
      <c r="M5879">
        <f>_xlfn.XLOOKUP(shipments[[#This Row],[PID]],products[PID],products[Cost_per_box],"NA",0)</f>
        <v>9.57</v>
      </c>
      <c r="N5879">
        <f>shipments[[#This Row],[Boxes]]*shipments[[#This Row],[Cost Per Box]]</f>
        <v>8440.74</v>
      </c>
      <c r="O5879">
        <f>shipments[[#This Row],[Sales Amount]]-shipments[[#This Row],[Total Cost]]</f>
        <v>4787.01</v>
      </c>
      <c r="P5879" s="9">
        <f>shipments[[#This Row],[Profit]]/shipments[[#This Row],[Sales Amount]]</f>
        <v>0.36189147814254125</v>
      </c>
    </row>
    <row r="5880" spans="1:16" x14ac:dyDescent="1">
      <c r="A5880" t="s">
        <v>5929</v>
      </c>
      <c r="B5880" t="s">
        <v>8056</v>
      </c>
      <c r="C5880" t="s">
        <v>8025</v>
      </c>
      <c r="D5880" t="s">
        <v>8033</v>
      </c>
      <c r="E5880" s="1">
        <v>45538</v>
      </c>
      <c r="F5880">
        <v>1134</v>
      </c>
      <c r="G5880">
        <v>71</v>
      </c>
      <c r="H5880" t="s">
        <v>25</v>
      </c>
      <c r="I5880" t="str">
        <f>_xlfn.XLOOKUP(shipments[[#This Row],[SPID]],people[SPID],people[Sales_person],"NA",0)</f>
        <v>Rafaelita Blaksland</v>
      </c>
      <c r="J5880">
        <f>YEAR(shipments[[#This Row],[Shipdate]])</f>
        <v>2024</v>
      </c>
      <c r="K5880">
        <f>MONTH(shipments[[#This Row],[Shipdate]])</f>
        <v>9</v>
      </c>
      <c r="L5880" t="str">
        <f>TEXT(shipments[[#This Row],[Shipdate]],"mmmm")</f>
        <v>September</v>
      </c>
      <c r="M5880">
        <f>_xlfn.XLOOKUP(shipments[[#This Row],[PID]],products[PID],products[Cost_per_box],"NA",0)</f>
        <v>9.57</v>
      </c>
      <c r="N5880">
        <f>shipments[[#This Row],[Boxes]]*shipments[[#This Row],[Cost Per Box]]</f>
        <v>679.47</v>
      </c>
      <c r="O5880">
        <f>shipments[[#This Row],[Sales Amount]]-shipments[[#This Row],[Total Cost]]</f>
        <v>454.53</v>
      </c>
      <c r="P5880" s="9">
        <f>shipments[[#This Row],[Profit]]/shipments[[#This Row],[Sales Amount]]</f>
        <v>0.4008201058201058</v>
      </c>
    </row>
    <row r="5881" spans="1:16" x14ac:dyDescent="1">
      <c r="A5881" t="s">
        <v>5930</v>
      </c>
      <c r="B5881" t="s">
        <v>8056</v>
      </c>
      <c r="C5881" t="s">
        <v>8026</v>
      </c>
      <c r="D5881" t="s">
        <v>8034</v>
      </c>
      <c r="E5881" s="1">
        <v>45202</v>
      </c>
      <c r="F5881">
        <v>951.75</v>
      </c>
      <c r="G5881">
        <v>87</v>
      </c>
      <c r="H5881" t="s">
        <v>6</v>
      </c>
      <c r="I5881" t="str">
        <f>_xlfn.XLOOKUP(shipments[[#This Row],[SPID]],people[SPID],people[Sales_person],"NA",0)</f>
        <v>Rafaelita Blaksland</v>
      </c>
      <c r="J5881">
        <f>YEAR(shipments[[#This Row],[Shipdate]])</f>
        <v>2023</v>
      </c>
      <c r="K5881">
        <f>MONTH(shipments[[#This Row],[Shipdate]])</f>
        <v>10</v>
      </c>
      <c r="L5881" t="str">
        <f>TEXT(shipments[[#This Row],[Shipdate]],"mmmm")</f>
        <v>October</v>
      </c>
      <c r="M5881">
        <f>_xlfn.XLOOKUP(shipments[[#This Row],[PID]],products[PID],products[Cost_per_box],"NA",0)</f>
        <v>8.43</v>
      </c>
      <c r="N5881">
        <f>shipments[[#This Row],[Boxes]]*shipments[[#This Row],[Cost Per Box]]</f>
        <v>733.41</v>
      </c>
      <c r="O5881">
        <f>shipments[[#This Row],[Sales Amount]]-shipments[[#This Row],[Total Cost]]</f>
        <v>218.34000000000003</v>
      </c>
      <c r="P5881" s="9">
        <f>shipments[[#This Row],[Profit]]/shipments[[#This Row],[Sales Amount]]</f>
        <v>0.22940898345153668</v>
      </c>
    </row>
    <row r="5882" spans="1:16" x14ac:dyDescent="1">
      <c r="A5882" t="s">
        <v>5931</v>
      </c>
      <c r="B5882" t="s">
        <v>8056</v>
      </c>
      <c r="C5882" t="s">
        <v>8026</v>
      </c>
      <c r="D5882" t="s">
        <v>8037</v>
      </c>
      <c r="E5882" s="1">
        <v>44971</v>
      </c>
      <c r="F5882">
        <v>990</v>
      </c>
      <c r="G5882">
        <v>110</v>
      </c>
      <c r="H5882" t="s">
        <v>6</v>
      </c>
      <c r="I5882" t="str">
        <f>_xlfn.XLOOKUP(shipments[[#This Row],[SPID]],people[SPID],people[Sales_person],"NA",0)</f>
        <v>Rafaelita Blaksland</v>
      </c>
      <c r="J5882">
        <f>YEAR(shipments[[#This Row],[Shipdate]])</f>
        <v>2023</v>
      </c>
      <c r="K5882">
        <f>MONTH(shipments[[#This Row],[Shipdate]])</f>
        <v>2</v>
      </c>
      <c r="L5882" t="str">
        <f>TEXT(shipments[[#This Row],[Shipdate]],"mmmm")</f>
        <v>February</v>
      </c>
      <c r="M5882">
        <f>_xlfn.XLOOKUP(shipments[[#This Row],[PID]],products[PID],products[Cost_per_box],"NA",0)</f>
        <v>8.43</v>
      </c>
      <c r="N5882">
        <f>shipments[[#This Row],[Boxes]]*shipments[[#This Row],[Cost Per Box]]</f>
        <v>927.3</v>
      </c>
      <c r="O5882">
        <f>shipments[[#This Row],[Sales Amount]]-shipments[[#This Row],[Total Cost]]</f>
        <v>62.700000000000045</v>
      </c>
      <c r="P5882" s="9">
        <f>shipments[[#This Row],[Profit]]/shipments[[#This Row],[Sales Amount]]</f>
        <v>6.333333333333338E-2</v>
      </c>
    </row>
    <row r="5883" spans="1:16" x14ac:dyDescent="1">
      <c r="A5883" t="s">
        <v>5932</v>
      </c>
      <c r="B5883" t="s">
        <v>8056</v>
      </c>
      <c r="C5883" t="s">
        <v>8026</v>
      </c>
      <c r="D5883" t="s">
        <v>8036</v>
      </c>
      <c r="E5883" s="1">
        <v>45342</v>
      </c>
      <c r="F5883">
        <v>2535.75</v>
      </c>
      <c r="G5883">
        <v>363</v>
      </c>
      <c r="H5883" t="s">
        <v>6</v>
      </c>
      <c r="I5883" t="str">
        <f>_xlfn.XLOOKUP(shipments[[#This Row],[SPID]],people[SPID],people[Sales_person],"NA",0)</f>
        <v>Rafaelita Blaksland</v>
      </c>
      <c r="J5883">
        <f>YEAR(shipments[[#This Row],[Shipdate]])</f>
        <v>2024</v>
      </c>
      <c r="K5883">
        <f>MONTH(shipments[[#This Row],[Shipdate]])</f>
        <v>2</v>
      </c>
      <c r="L5883" t="str">
        <f>TEXT(shipments[[#This Row],[Shipdate]],"mmmm")</f>
        <v>February</v>
      </c>
      <c r="M5883">
        <f>_xlfn.XLOOKUP(shipments[[#This Row],[PID]],products[PID],products[Cost_per_box],"NA",0)</f>
        <v>8.43</v>
      </c>
      <c r="N5883">
        <f>shipments[[#This Row],[Boxes]]*shipments[[#This Row],[Cost Per Box]]</f>
        <v>3060.0899999999997</v>
      </c>
      <c r="O5883">
        <f>shipments[[#This Row],[Sales Amount]]-shipments[[#This Row],[Total Cost]]</f>
        <v>-524.33999999999969</v>
      </c>
      <c r="P5883" s="9">
        <f>shipments[[#This Row],[Profit]]/shipments[[#This Row],[Sales Amount]]</f>
        <v>-0.20677905944986677</v>
      </c>
    </row>
    <row r="5884" spans="1:16" x14ac:dyDescent="1">
      <c r="A5884" t="s">
        <v>5933</v>
      </c>
      <c r="B5884" t="s">
        <v>8056</v>
      </c>
      <c r="C5884" t="s">
        <v>8027</v>
      </c>
      <c r="D5884" t="s">
        <v>8032</v>
      </c>
      <c r="E5884" s="1">
        <v>45044</v>
      </c>
      <c r="F5884">
        <v>6682.5</v>
      </c>
      <c r="G5884">
        <v>669</v>
      </c>
      <c r="H5884" t="s">
        <v>6</v>
      </c>
      <c r="I5884" t="str">
        <f>_xlfn.XLOOKUP(shipments[[#This Row],[SPID]],people[SPID],people[Sales_person],"NA",0)</f>
        <v>Rafaelita Blaksland</v>
      </c>
      <c r="J5884">
        <f>YEAR(shipments[[#This Row],[Shipdate]])</f>
        <v>2023</v>
      </c>
      <c r="K5884">
        <f>MONTH(shipments[[#This Row],[Shipdate]])</f>
        <v>4</v>
      </c>
      <c r="L5884" t="str">
        <f>TEXT(shipments[[#This Row],[Shipdate]],"mmmm")</f>
        <v>April</v>
      </c>
      <c r="M5884">
        <f>_xlfn.XLOOKUP(shipments[[#This Row],[PID]],products[PID],products[Cost_per_box],"NA",0)</f>
        <v>6.8</v>
      </c>
      <c r="N5884">
        <f>shipments[[#This Row],[Boxes]]*shipments[[#This Row],[Cost Per Box]]</f>
        <v>4549.2</v>
      </c>
      <c r="O5884">
        <f>shipments[[#This Row],[Sales Amount]]-shipments[[#This Row],[Total Cost]]</f>
        <v>2133.3000000000002</v>
      </c>
      <c r="P5884" s="9">
        <f>shipments[[#This Row],[Profit]]/shipments[[#This Row],[Sales Amount]]</f>
        <v>0.31923681257014591</v>
      </c>
    </row>
    <row r="5885" spans="1:16" x14ac:dyDescent="1">
      <c r="A5885" t="s">
        <v>5934</v>
      </c>
      <c r="B5885" t="s">
        <v>8056</v>
      </c>
      <c r="C5885" t="s">
        <v>8027</v>
      </c>
      <c r="D5885" t="s">
        <v>8037</v>
      </c>
      <c r="E5885" s="1">
        <v>45264</v>
      </c>
      <c r="F5885">
        <v>434.25</v>
      </c>
      <c r="G5885">
        <v>63</v>
      </c>
      <c r="H5885" t="s">
        <v>6</v>
      </c>
      <c r="I5885" t="str">
        <f>_xlfn.XLOOKUP(shipments[[#This Row],[SPID]],people[SPID],people[Sales_person],"NA",0)</f>
        <v>Rafaelita Blaksland</v>
      </c>
      <c r="J5885">
        <f>YEAR(shipments[[#This Row],[Shipdate]])</f>
        <v>2023</v>
      </c>
      <c r="K5885">
        <f>MONTH(shipments[[#This Row],[Shipdate]])</f>
        <v>12</v>
      </c>
      <c r="L5885" t="str">
        <f>TEXT(shipments[[#This Row],[Shipdate]],"mmmm")</f>
        <v>December</v>
      </c>
      <c r="M5885">
        <f>_xlfn.XLOOKUP(shipments[[#This Row],[PID]],products[PID],products[Cost_per_box],"NA",0)</f>
        <v>6.8</v>
      </c>
      <c r="N5885">
        <f>shipments[[#This Row],[Boxes]]*shipments[[#This Row],[Cost Per Box]]</f>
        <v>428.4</v>
      </c>
      <c r="O5885">
        <f>shipments[[#This Row],[Sales Amount]]-shipments[[#This Row],[Total Cost]]</f>
        <v>5.8500000000000227</v>
      </c>
      <c r="P5885" s="9">
        <f>shipments[[#This Row],[Profit]]/shipments[[#This Row],[Sales Amount]]</f>
        <v>1.3471502590673628E-2</v>
      </c>
    </row>
    <row r="5886" spans="1:16" x14ac:dyDescent="1">
      <c r="A5886" t="s">
        <v>5935</v>
      </c>
      <c r="B5886" t="s">
        <v>8056</v>
      </c>
      <c r="C5886" t="s">
        <v>8027</v>
      </c>
      <c r="D5886" t="s">
        <v>8032</v>
      </c>
      <c r="E5886" s="1">
        <v>45533</v>
      </c>
      <c r="F5886">
        <v>10217.25</v>
      </c>
      <c r="G5886">
        <v>1022</v>
      </c>
      <c r="H5886" t="s">
        <v>17</v>
      </c>
      <c r="I5886" t="str">
        <f>_xlfn.XLOOKUP(shipments[[#This Row],[SPID]],people[SPID],people[Sales_person],"NA",0)</f>
        <v>Rafaelita Blaksland</v>
      </c>
      <c r="J5886">
        <f>YEAR(shipments[[#This Row],[Shipdate]])</f>
        <v>2024</v>
      </c>
      <c r="K5886">
        <f>MONTH(shipments[[#This Row],[Shipdate]])</f>
        <v>8</v>
      </c>
      <c r="L5886" t="str">
        <f>TEXT(shipments[[#This Row],[Shipdate]],"mmmm")</f>
        <v>August</v>
      </c>
      <c r="M5886">
        <f>_xlfn.XLOOKUP(shipments[[#This Row],[PID]],products[PID],products[Cost_per_box],"NA",0)</f>
        <v>6.8</v>
      </c>
      <c r="N5886">
        <f>shipments[[#This Row],[Boxes]]*shipments[[#This Row],[Cost Per Box]]</f>
        <v>6949.5999999999995</v>
      </c>
      <c r="O5886">
        <f>shipments[[#This Row],[Sales Amount]]-shipments[[#This Row],[Total Cost]]</f>
        <v>3267.6500000000005</v>
      </c>
      <c r="P5886" s="9">
        <f>shipments[[#This Row],[Profit]]/shipments[[#This Row],[Sales Amount]]</f>
        <v>0.31981697619222399</v>
      </c>
    </row>
    <row r="5887" spans="1:16" x14ac:dyDescent="1">
      <c r="A5887" t="s">
        <v>5936</v>
      </c>
      <c r="B5887" t="s">
        <v>8056</v>
      </c>
      <c r="C5887" t="s">
        <v>8027</v>
      </c>
      <c r="D5887" t="s">
        <v>8035</v>
      </c>
      <c r="E5887" s="1">
        <v>45450</v>
      </c>
      <c r="F5887">
        <v>8219.25</v>
      </c>
      <c r="G5887">
        <v>748</v>
      </c>
      <c r="H5887" t="s">
        <v>6</v>
      </c>
      <c r="I5887" t="str">
        <f>_xlfn.XLOOKUP(shipments[[#This Row],[SPID]],people[SPID],people[Sales_person],"NA",0)</f>
        <v>Rafaelita Blaksland</v>
      </c>
      <c r="J5887">
        <f>YEAR(shipments[[#This Row],[Shipdate]])</f>
        <v>2024</v>
      </c>
      <c r="K5887">
        <f>MONTH(shipments[[#This Row],[Shipdate]])</f>
        <v>6</v>
      </c>
      <c r="L5887" t="str">
        <f>TEXT(shipments[[#This Row],[Shipdate]],"mmmm")</f>
        <v>June</v>
      </c>
      <c r="M5887">
        <f>_xlfn.XLOOKUP(shipments[[#This Row],[PID]],products[PID],products[Cost_per_box],"NA",0)</f>
        <v>6.8</v>
      </c>
      <c r="N5887">
        <f>shipments[[#This Row],[Boxes]]*shipments[[#This Row],[Cost Per Box]]</f>
        <v>5086.3999999999996</v>
      </c>
      <c r="O5887">
        <f>shipments[[#This Row],[Sales Amount]]-shipments[[#This Row],[Total Cost]]</f>
        <v>3132.8500000000004</v>
      </c>
      <c r="P5887" s="9">
        <f>shipments[[#This Row],[Profit]]/shipments[[#This Row],[Sales Amount]]</f>
        <v>0.38116008151595343</v>
      </c>
    </row>
    <row r="5888" spans="1:16" x14ac:dyDescent="1">
      <c r="A5888" t="s">
        <v>5937</v>
      </c>
      <c r="B5888" t="s">
        <v>8056</v>
      </c>
      <c r="C5888" t="s">
        <v>8027</v>
      </c>
      <c r="D5888" t="s">
        <v>8036</v>
      </c>
      <c r="E5888" s="1">
        <v>45415</v>
      </c>
      <c r="F5888">
        <v>1368</v>
      </c>
      <c r="G5888">
        <v>125</v>
      </c>
      <c r="H5888" t="s">
        <v>6</v>
      </c>
      <c r="I5888" t="str">
        <f>_xlfn.XLOOKUP(shipments[[#This Row],[SPID]],people[SPID],people[Sales_person],"NA",0)</f>
        <v>Rafaelita Blaksland</v>
      </c>
      <c r="J5888">
        <f>YEAR(shipments[[#This Row],[Shipdate]])</f>
        <v>2024</v>
      </c>
      <c r="K5888">
        <f>MONTH(shipments[[#This Row],[Shipdate]])</f>
        <v>5</v>
      </c>
      <c r="L5888" t="str">
        <f>TEXT(shipments[[#This Row],[Shipdate]],"mmmm")</f>
        <v>May</v>
      </c>
      <c r="M5888">
        <f>_xlfn.XLOOKUP(shipments[[#This Row],[PID]],products[PID],products[Cost_per_box],"NA",0)</f>
        <v>6.8</v>
      </c>
      <c r="N5888">
        <f>shipments[[#This Row],[Boxes]]*shipments[[#This Row],[Cost Per Box]]</f>
        <v>850</v>
      </c>
      <c r="O5888">
        <f>shipments[[#This Row],[Sales Amount]]-shipments[[#This Row],[Total Cost]]</f>
        <v>518</v>
      </c>
      <c r="P5888" s="9">
        <f>shipments[[#This Row],[Profit]]/shipments[[#This Row],[Sales Amount]]</f>
        <v>0.37865497076023391</v>
      </c>
    </row>
    <row r="5889" spans="1:16" x14ac:dyDescent="1">
      <c r="A5889" t="s">
        <v>5938</v>
      </c>
      <c r="B5889" t="s">
        <v>8056</v>
      </c>
      <c r="C5889" t="s">
        <v>8028</v>
      </c>
      <c r="D5889" t="s">
        <v>8036</v>
      </c>
      <c r="E5889" s="1">
        <v>44986</v>
      </c>
      <c r="F5889">
        <v>7294.5</v>
      </c>
      <c r="G5889">
        <v>281</v>
      </c>
      <c r="H5889" t="s">
        <v>6</v>
      </c>
      <c r="I5889" t="str">
        <f>_xlfn.XLOOKUP(shipments[[#This Row],[SPID]],people[SPID],people[Sales_person],"NA",0)</f>
        <v>Rafaelita Blaksland</v>
      </c>
      <c r="J5889">
        <f>YEAR(shipments[[#This Row],[Shipdate]])</f>
        <v>2023</v>
      </c>
      <c r="K5889">
        <f>MONTH(shipments[[#This Row],[Shipdate]])</f>
        <v>3</v>
      </c>
      <c r="L5889" t="str">
        <f>TEXT(shipments[[#This Row],[Shipdate]],"mmmm")</f>
        <v>March</v>
      </c>
      <c r="M5889">
        <f>_xlfn.XLOOKUP(shipments[[#This Row],[PID]],products[PID],products[Cost_per_box],"NA",0)</f>
        <v>5.04</v>
      </c>
      <c r="N5889">
        <f>shipments[[#This Row],[Boxes]]*shipments[[#This Row],[Cost Per Box]]</f>
        <v>1416.24</v>
      </c>
      <c r="O5889">
        <f>shipments[[#This Row],[Sales Amount]]-shipments[[#This Row],[Total Cost]]</f>
        <v>5878.26</v>
      </c>
      <c r="P5889" s="9">
        <f>shipments[[#This Row],[Profit]]/shipments[[#This Row],[Sales Amount]]</f>
        <v>0.80584824182603332</v>
      </c>
    </row>
    <row r="5890" spans="1:16" x14ac:dyDescent="1">
      <c r="A5890" t="s">
        <v>5939</v>
      </c>
      <c r="B5890" t="s">
        <v>8056</v>
      </c>
      <c r="C5890" t="s">
        <v>8028</v>
      </c>
      <c r="D5890" t="s">
        <v>8033</v>
      </c>
      <c r="E5890" s="1">
        <v>45310</v>
      </c>
      <c r="F5890">
        <v>1237.5</v>
      </c>
      <c r="G5890">
        <v>46</v>
      </c>
      <c r="H5890" t="s">
        <v>6</v>
      </c>
      <c r="I5890" t="str">
        <f>_xlfn.XLOOKUP(shipments[[#This Row],[SPID]],people[SPID],people[Sales_person],"NA",0)</f>
        <v>Rafaelita Blaksland</v>
      </c>
      <c r="J5890">
        <f>YEAR(shipments[[#This Row],[Shipdate]])</f>
        <v>2024</v>
      </c>
      <c r="K5890">
        <f>MONTH(shipments[[#This Row],[Shipdate]])</f>
        <v>1</v>
      </c>
      <c r="L5890" t="str">
        <f>TEXT(shipments[[#This Row],[Shipdate]],"mmmm")</f>
        <v>January</v>
      </c>
      <c r="M5890">
        <f>_xlfn.XLOOKUP(shipments[[#This Row],[PID]],products[PID],products[Cost_per_box],"NA",0)</f>
        <v>5.04</v>
      </c>
      <c r="N5890">
        <f>shipments[[#This Row],[Boxes]]*shipments[[#This Row],[Cost Per Box]]</f>
        <v>231.84</v>
      </c>
      <c r="O5890">
        <f>shipments[[#This Row],[Sales Amount]]-shipments[[#This Row],[Total Cost]]</f>
        <v>1005.66</v>
      </c>
      <c r="P5890" s="9">
        <f>shipments[[#This Row],[Profit]]/shipments[[#This Row],[Sales Amount]]</f>
        <v>0.81265454545454541</v>
      </c>
    </row>
    <row r="5891" spans="1:16" x14ac:dyDescent="1">
      <c r="A5891" t="s">
        <v>5940</v>
      </c>
      <c r="B5891" t="s">
        <v>8056</v>
      </c>
      <c r="C5891" t="s">
        <v>8028</v>
      </c>
      <c r="D5891" t="s">
        <v>8036</v>
      </c>
      <c r="E5891" s="1">
        <v>45258</v>
      </c>
      <c r="F5891">
        <v>4630.5</v>
      </c>
      <c r="G5891">
        <v>186</v>
      </c>
      <c r="H5891" t="s">
        <v>6</v>
      </c>
      <c r="I5891" t="str">
        <f>_xlfn.XLOOKUP(shipments[[#This Row],[SPID]],people[SPID],people[Sales_person],"NA",0)</f>
        <v>Rafaelita Blaksland</v>
      </c>
      <c r="J5891">
        <f>YEAR(shipments[[#This Row],[Shipdate]])</f>
        <v>2023</v>
      </c>
      <c r="K5891">
        <f>MONTH(shipments[[#This Row],[Shipdate]])</f>
        <v>11</v>
      </c>
      <c r="L5891" t="str">
        <f>TEXT(shipments[[#This Row],[Shipdate]],"mmmm")</f>
        <v>November</v>
      </c>
      <c r="M5891">
        <f>_xlfn.XLOOKUP(shipments[[#This Row],[PID]],products[PID],products[Cost_per_box],"NA",0)</f>
        <v>5.04</v>
      </c>
      <c r="N5891">
        <f>shipments[[#This Row],[Boxes]]*shipments[[#This Row],[Cost Per Box]]</f>
        <v>937.44</v>
      </c>
      <c r="O5891">
        <f>shipments[[#This Row],[Sales Amount]]-shipments[[#This Row],[Total Cost]]</f>
        <v>3693.06</v>
      </c>
      <c r="P5891" s="9">
        <f>shipments[[#This Row],[Profit]]/shipments[[#This Row],[Sales Amount]]</f>
        <v>0.79755102040816328</v>
      </c>
    </row>
    <row r="5892" spans="1:16" x14ac:dyDescent="1">
      <c r="A5892" t="s">
        <v>5941</v>
      </c>
      <c r="B5892" t="s">
        <v>8056</v>
      </c>
      <c r="C5892" t="s">
        <v>8029</v>
      </c>
      <c r="D5892" t="s">
        <v>8032</v>
      </c>
      <c r="E5892" s="1">
        <v>45225</v>
      </c>
      <c r="F5892">
        <v>9861.75</v>
      </c>
      <c r="G5892">
        <v>987</v>
      </c>
      <c r="H5892" t="s">
        <v>6</v>
      </c>
      <c r="I5892" t="str">
        <f>_xlfn.XLOOKUP(shipments[[#This Row],[SPID]],people[SPID],people[Sales_person],"NA",0)</f>
        <v>Rafaelita Blaksland</v>
      </c>
      <c r="J5892">
        <f>YEAR(shipments[[#This Row],[Shipdate]])</f>
        <v>2023</v>
      </c>
      <c r="K5892">
        <f>MONTH(shipments[[#This Row],[Shipdate]])</f>
        <v>10</v>
      </c>
      <c r="L5892" t="str">
        <f>TEXT(shipments[[#This Row],[Shipdate]],"mmmm")</f>
        <v>October</v>
      </c>
      <c r="M5892">
        <f>_xlfn.XLOOKUP(shipments[[#This Row],[PID]],products[PID],products[Cost_per_box],"NA",0)</f>
        <v>2.76</v>
      </c>
      <c r="N5892">
        <f>shipments[[#This Row],[Boxes]]*shipments[[#This Row],[Cost Per Box]]</f>
        <v>2724.12</v>
      </c>
      <c r="O5892">
        <f>shipments[[#This Row],[Sales Amount]]-shipments[[#This Row],[Total Cost]]</f>
        <v>7137.63</v>
      </c>
      <c r="P5892" s="9">
        <f>shipments[[#This Row],[Profit]]/shipments[[#This Row],[Sales Amount]]</f>
        <v>0.72376910791695193</v>
      </c>
    </row>
    <row r="5893" spans="1:16" x14ac:dyDescent="1">
      <c r="A5893" t="s">
        <v>5942</v>
      </c>
      <c r="B5893" t="s">
        <v>8056</v>
      </c>
      <c r="C5893" t="s">
        <v>8029</v>
      </c>
      <c r="D5893" t="s">
        <v>8036</v>
      </c>
      <c r="E5893" s="1">
        <v>45335</v>
      </c>
      <c r="F5893">
        <v>15036.75</v>
      </c>
      <c r="G5893">
        <v>1671</v>
      </c>
      <c r="H5893" t="s">
        <v>6</v>
      </c>
      <c r="I5893" t="str">
        <f>_xlfn.XLOOKUP(shipments[[#This Row],[SPID]],people[SPID],people[Sales_person],"NA",0)</f>
        <v>Rafaelita Blaksland</v>
      </c>
      <c r="J5893">
        <f>YEAR(shipments[[#This Row],[Shipdate]])</f>
        <v>2024</v>
      </c>
      <c r="K5893">
        <f>MONTH(shipments[[#This Row],[Shipdate]])</f>
        <v>2</v>
      </c>
      <c r="L5893" t="str">
        <f>TEXT(shipments[[#This Row],[Shipdate]],"mmmm")</f>
        <v>February</v>
      </c>
      <c r="M5893">
        <f>_xlfn.XLOOKUP(shipments[[#This Row],[PID]],products[PID],products[Cost_per_box],"NA",0)</f>
        <v>2.76</v>
      </c>
      <c r="N5893">
        <f>shipments[[#This Row],[Boxes]]*shipments[[#This Row],[Cost Per Box]]</f>
        <v>4611.96</v>
      </c>
      <c r="O5893">
        <f>shipments[[#This Row],[Sales Amount]]-shipments[[#This Row],[Total Cost]]</f>
        <v>10424.790000000001</v>
      </c>
      <c r="P5893" s="9">
        <f>shipments[[#This Row],[Profit]]/shipments[[#This Row],[Sales Amount]]</f>
        <v>0.69328744575789325</v>
      </c>
    </row>
    <row r="5894" spans="1:16" x14ac:dyDescent="1">
      <c r="A5894" t="s">
        <v>5943</v>
      </c>
      <c r="B5894" t="s">
        <v>8056</v>
      </c>
      <c r="C5894" t="s">
        <v>8029</v>
      </c>
      <c r="D5894" t="s">
        <v>8036</v>
      </c>
      <c r="E5894" s="1">
        <v>45481</v>
      </c>
      <c r="F5894">
        <v>4142.25</v>
      </c>
      <c r="G5894">
        <v>461</v>
      </c>
      <c r="H5894" t="s">
        <v>17</v>
      </c>
      <c r="I5894" t="str">
        <f>_xlfn.XLOOKUP(shipments[[#This Row],[SPID]],people[SPID],people[Sales_person],"NA",0)</f>
        <v>Rafaelita Blaksland</v>
      </c>
      <c r="J5894">
        <f>YEAR(shipments[[#This Row],[Shipdate]])</f>
        <v>2024</v>
      </c>
      <c r="K5894">
        <f>MONTH(shipments[[#This Row],[Shipdate]])</f>
        <v>7</v>
      </c>
      <c r="L5894" t="str">
        <f>TEXT(shipments[[#This Row],[Shipdate]],"mmmm")</f>
        <v>July</v>
      </c>
      <c r="M5894">
        <f>_xlfn.XLOOKUP(shipments[[#This Row],[PID]],products[PID],products[Cost_per_box],"NA",0)</f>
        <v>2.76</v>
      </c>
      <c r="N5894">
        <f>shipments[[#This Row],[Boxes]]*shipments[[#This Row],[Cost Per Box]]</f>
        <v>1272.3599999999999</v>
      </c>
      <c r="O5894">
        <f>shipments[[#This Row],[Sales Amount]]-shipments[[#This Row],[Total Cost]]</f>
        <v>2869.8900000000003</v>
      </c>
      <c r="P5894" s="9">
        <f>shipments[[#This Row],[Profit]]/shipments[[#This Row],[Sales Amount]]</f>
        <v>0.69283360492485979</v>
      </c>
    </row>
    <row r="5895" spans="1:16" x14ac:dyDescent="1">
      <c r="A5895" t="s">
        <v>5944</v>
      </c>
      <c r="B5895" t="s">
        <v>8056</v>
      </c>
      <c r="C5895" t="s">
        <v>8030</v>
      </c>
      <c r="D5895" t="s">
        <v>8035</v>
      </c>
      <c r="E5895" s="1">
        <v>45538</v>
      </c>
      <c r="F5895">
        <v>6284.25</v>
      </c>
      <c r="G5895">
        <v>572</v>
      </c>
      <c r="H5895" t="s">
        <v>25</v>
      </c>
      <c r="I5895" t="str">
        <f>_xlfn.XLOOKUP(shipments[[#This Row],[SPID]],people[SPID],people[Sales_person],"NA",0)</f>
        <v>Rafaelita Blaksland</v>
      </c>
      <c r="J5895">
        <f>YEAR(shipments[[#This Row],[Shipdate]])</f>
        <v>2024</v>
      </c>
      <c r="K5895">
        <f>MONTH(shipments[[#This Row],[Shipdate]])</f>
        <v>9</v>
      </c>
      <c r="L5895" t="str">
        <f>TEXT(shipments[[#This Row],[Shipdate]],"mmmm")</f>
        <v>September</v>
      </c>
      <c r="M5895">
        <f>_xlfn.XLOOKUP(shipments[[#This Row],[PID]],products[PID],products[Cost_per_box],"NA",0)</f>
        <v>3.32</v>
      </c>
      <c r="N5895">
        <f>shipments[[#This Row],[Boxes]]*shipments[[#This Row],[Cost Per Box]]</f>
        <v>1899.04</v>
      </c>
      <c r="O5895">
        <f>shipments[[#This Row],[Sales Amount]]-shipments[[#This Row],[Total Cost]]</f>
        <v>4385.21</v>
      </c>
      <c r="P5895" s="9">
        <f>shipments[[#This Row],[Profit]]/shipments[[#This Row],[Sales Amount]]</f>
        <v>0.69780960337351317</v>
      </c>
    </row>
    <row r="5896" spans="1:16" x14ac:dyDescent="1">
      <c r="A5896" t="s">
        <v>5945</v>
      </c>
      <c r="B5896" t="s">
        <v>8056</v>
      </c>
      <c r="C5896" t="s">
        <v>8030</v>
      </c>
      <c r="D5896" t="s">
        <v>8037</v>
      </c>
      <c r="E5896" s="1">
        <v>45464</v>
      </c>
      <c r="F5896">
        <v>11830.5</v>
      </c>
      <c r="G5896">
        <v>1479</v>
      </c>
      <c r="H5896" t="s">
        <v>6</v>
      </c>
      <c r="I5896" t="str">
        <f>_xlfn.XLOOKUP(shipments[[#This Row],[SPID]],people[SPID],people[Sales_person],"NA",0)</f>
        <v>Rafaelita Blaksland</v>
      </c>
      <c r="J5896">
        <f>YEAR(shipments[[#This Row],[Shipdate]])</f>
        <v>2024</v>
      </c>
      <c r="K5896">
        <f>MONTH(shipments[[#This Row],[Shipdate]])</f>
        <v>6</v>
      </c>
      <c r="L5896" t="str">
        <f>TEXT(shipments[[#This Row],[Shipdate]],"mmmm")</f>
        <v>June</v>
      </c>
      <c r="M5896">
        <f>_xlfn.XLOOKUP(shipments[[#This Row],[PID]],products[PID],products[Cost_per_box],"NA",0)</f>
        <v>3.32</v>
      </c>
      <c r="N5896">
        <f>shipments[[#This Row],[Boxes]]*shipments[[#This Row],[Cost Per Box]]</f>
        <v>4910.28</v>
      </c>
      <c r="O5896">
        <f>shipments[[#This Row],[Sales Amount]]-shipments[[#This Row],[Total Cost]]</f>
        <v>6920.22</v>
      </c>
      <c r="P5896" s="9">
        <f>shipments[[#This Row],[Profit]]/shipments[[#This Row],[Sales Amount]]</f>
        <v>0.58494738176746552</v>
      </c>
    </row>
    <row r="5897" spans="1:16" x14ac:dyDescent="1">
      <c r="A5897" t="s">
        <v>5946</v>
      </c>
      <c r="B5897" t="s">
        <v>8056</v>
      </c>
      <c r="C5897" t="s">
        <v>8030</v>
      </c>
      <c r="D5897" t="s">
        <v>8033</v>
      </c>
      <c r="E5897" s="1">
        <v>45530</v>
      </c>
      <c r="F5897">
        <v>3453.75</v>
      </c>
      <c r="G5897">
        <v>346</v>
      </c>
      <c r="H5897" t="s">
        <v>17</v>
      </c>
      <c r="I5897" t="str">
        <f>_xlfn.XLOOKUP(shipments[[#This Row],[SPID]],people[SPID],people[Sales_person],"NA",0)</f>
        <v>Rafaelita Blaksland</v>
      </c>
      <c r="J5897">
        <f>YEAR(shipments[[#This Row],[Shipdate]])</f>
        <v>2024</v>
      </c>
      <c r="K5897">
        <f>MONTH(shipments[[#This Row],[Shipdate]])</f>
        <v>8</v>
      </c>
      <c r="L5897" t="str">
        <f>TEXT(shipments[[#This Row],[Shipdate]],"mmmm")</f>
        <v>August</v>
      </c>
      <c r="M5897">
        <f>_xlfn.XLOOKUP(shipments[[#This Row],[PID]],products[PID],products[Cost_per_box],"NA",0)</f>
        <v>3.32</v>
      </c>
      <c r="N5897">
        <f>shipments[[#This Row],[Boxes]]*shipments[[#This Row],[Cost Per Box]]</f>
        <v>1148.72</v>
      </c>
      <c r="O5897">
        <f>shipments[[#This Row],[Sales Amount]]-shipments[[#This Row],[Total Cost]]</f>
        <v>2305.0299999999997</v>
      </c>
      <c r="P5897" s="9">
        <f>shipments[[#This Row],[Profit]]/shipments[[#This Row],[Sales Amount]]</f>
        <v>0.66739920376402451</v>
      </c>
    </row>
    <row r="5898" spans="1:16" x14ac:dyDescent="1">
      <c r="A5898" t="s">
        <v>5947</v>
      </c>
      <c r="B5898" t="s">
        <v>8056</v>
      </c>
      <c r="C5898" t="s">
        <v>8031</v>
      </c>
      <c r="D5898" t="s">
        <v>8032</v>
      </c>
      <c r="E5898" s="1">
        <v>45303</v>
      </c>
      <c r="F5898">
        <v>6122.25</v>
      </c>
      <c r="G5898">
        <v>292</v>
      </c>
      <c r="H5898" t="s">
        <v>6</v>
      </c>
      <c r="I5898" t="str">
        <f>_xlfn.XLOOKUP(shipments[[#This Row],[SPID]],people[SPID],people[Sales_person],"NA",0)</f>
        <v>Rafaelita Blaksland</v>
      </c>
      <c r="J5898">
        <f>YEAR(shipments[[#This Row],[Shipdate]])</f>
        <v>2024</v>
      </c>
      <c r="K5898">
        <f>MONTH(shipments[[#This Row],[Shipdate]])</f>
        <v>1</v>
      </c>
      <c r="L5898" t="str">
        <f>TEXT(shipments[[#This Row],[Shipdate]],"mmmm")</f>
        <v>January</v>
      </c>
      <c r="M5898">
        <f>_xlfn.XLOOKUP(shipments[[#This Row],[PID]],products[PID],products[Cost_per_box],"NA",0)</f>
        <v>2.65</v>
      </c>
      <c r="N5898">
        <f>shipments[[#This Row],[Boxes]]*shipments[[#This Row],[Cost Per Box]]</f>
        <v>773.8</v>
      </c>
      <c r="O5898">
        <f>shipments[[#This Row],[Sales Amount]]-shipments[[#This Row],[Total Cost]]</f>
        <v>5348.45</v>
      </c>
      <c r="P5898" s="9">
        <f>shipments[[#This Row],[Profit]]/shipments[[#This Row],[Sales Amount]]</f>
        <v>0.87360855894483236</v>
      </c>
    </row>
    <row r="5899" spans="1:16" x14ac:dyDescent="1">
      <c r="A5899" t="s">
        <v>5948</v>
      </c>
      <c r="B5899" t="s">
        <v>8056</v>
      </c>
      <c r="C5899" t="s">
        <v>8031</v>
      </c>
      <c r="D5899" t="s">
        <v>8036</v>
      </c>
      <c r="E5899" s="1">
        <v>45287</v>
      </c>
      <c r="F5899">
        <v>5325.75</v>
      </c>
      <c r="G5899">
        <v>281</v>
      </c>
      <c r="H5899" t="s">
        <v>6</v>
      </c>
      <c r="I5899" t="str">
        <f>_xlfn.XLOOKUP(shipments[[#This Row],[SPID]],people[SPID],people[Sales_person],"NA",0)</f>
        <v>Rafaelita Blaksland</v>
      </c>
      <c r="J5899">
        <f>YEAR(shipments[[#This Row],[Shipdate]])</f>
        <v>2023</v>
      </c>
      <c r="K5899">
        <f>MONTH(shipments[[#This Row],[Shipdate]])</f>
        <v>12</v>
      </c>
      <c r="L5899" t="str">
        <f>TEXT(shipments[[#This Row],[Shipdate]],"mmmm")</f>
        <v>December</v>
      </c>
      <c r="M5899">
        <f>_xlfn.XLOOKUP(shipments[[#This Row],[PID]],products[PID],products[Cost_per_box],"NA",0)</f>
        <v>2.65</v>
      </c>
      <c r="N5899">
        <f>shipments[[#This Row],[Boxes]]*shipments[[#This Row],[Cost Per Box]]</f>
        <v>744.65</v>
      </c>
      <c r="O5899">
        <f>shipments[[#This Row],[Sales Amount]]-shipments[[#This Row],[Total Cost]]</f>
        <v>4581.1000000000004</v>
      </c>
      <c r="P5899" s="9">
        <f>shipments[[#This Row],[Profit]]/shipments[[#This Row],[Sales Amount]]</f>
        <v>0.86017931746702347</v>
      </c>
    </row>
    <row r="5900" spans="1:16" x14ac:dyDescent="1">
      <c r="A5900" t="s">
        <v>5949</v>
      </c>
      <c r="B5900" t="s">
        <v>8056</v>
      </c>
      <c r="C5900" t="s">
        <v>8031</v>
      </c>
      <c r="D5900" t="s">
        <v>8032</v>
      </c>
      <c r="E5900" s="1">
        <v>45425</v>
      </c>
      <c r="F5900">
        <v>625.5</v>
      </c>
      <c r="G5900">
        <v>30</v>
      </c>
      <c r="H5900" t="s">
        <v>6</v>
      </c>
      <c r="I5900" t="str">
        <f>_xlfn.XLOOKUP(shipments[[#This Row],[SPID]],people[SPID],people[Sales_person],"NA",0)</f>
        <v>Rafaelita Blaksland</v>
      </c>
      <c r="J5900">
        <f>YEAR(shipments[[#This Row],[Shipdate]])</f>
        <v>2024</v>
      </c>
      <c r="K5900">
        <f>MONTH(shipments[[#This Row],[Shipdate]])</f>
        <v>5</v>
      </c>
      <c r="L5900" t="str">
        <f>TEXT(shipments[[#This Row],[Shipdate]],"mmmm")</f>
        <v>May</v>
      </c>
      <c r="M5900">
        <f>_xlfn.XLOOKUP(shipments[[#This Row],[PID]],products[PID],products[Cost_per_box],"NA",0)</f>
        <v>2.65</v>
      </c>
      <c r="N5900">
        <f>shipments[[#This Row],[Boxes]]*shipments[[#This Row],[Cost Per Box]]</f>
        <v>79.5</v>
      </c>
      <c r="O5900">
        <f>shipments[[#This Row],[Sales Amount]]-shipments[[#This Row],[Total Cost]]</f>
        <v>546</v>
      </c>
      <c r="P5900" s="9">
        <f>shipments[[#This Row],[Profit]]/shipments[[#This Row],[Sales Amount]]</f>
        <v>0.87290167865707435</v>
      </c>
    </row>
    <row r="5901" spans="1:16" x14ac:dyDescent="1">
      <c r="A5901" t="s">
        <v>5950</v>
      </c>
      <c r="B5901" t="s">
        <v>8056</v>
      </c>
      <c r="C5901" t="s">
        <v>8031</v>
      </c>
      <c r="D5901" t="s">
        <v>8033</v>
      </c>
      <c r="E5901" s="1">
        <v>44946</v>
      </c>
      <c r="F5901">
        <v>4198.5</v>
      </c>
      <c r="G5901">
        <v>200</v>
      </c>
      <c r="H5901" t="s">
        <v>6</v>
      </c>
      <c r="I5901" t="str">
        <f>_xlfn.XLOOKUP(shipments[[#This Row],[SPID]],people[SPID],people[Sales_person],"NA",0)</f>
        <v>Rafaelita Blaksland</v>
      </c>
      <c r="J5901">
        <f>YEAR(shipments[[#This Row],[Shipdate]])</f>
        <v>2023</v>
      </c>
      <c r="K5901">
        <f>MONTH(shipments[[#This Row],[Shipdate]])</f>
        <v>1</v>
      </c>
      <c r="L5901" t="str">
        <f>TEXT(shipments[[#This Row],[Shipdate]],"mmmm")</f>
        <v>January</v>
      </c>
      <c r="M5901">
        <f>_xlfn.XLOOKUP(shipments[[#This Row],[PID]],products[PID],products[Cost_per_box],"NA",0)</f>
        <v>2.65</v>
      </c>
      <c r="N5901">
        <f>shipments[[#This Row],[Boxes]]*shipments[[#This Row],[Cost Per Box]]</f>
        <v>530</v>
      </c>
      <c r="O5901">
        <f>shipments[[#This Row],[Sales Amount]]-shipments[[#This Row],[Total Cost]]</f>
        <v>3668.5</v>
      </c>
      <c r="P5901" s="9">
        <f>shipments[[#This Row],[Profit]]/shipments[[#This Row],[Sales Amount]]</f>
        <v>0.87376443968083839</v>
      </c>
    </row>
    <row r="5902" spans="1:16" x14ac:dyDescent="1">
      <c r="A5902" t="s">
        <v>5951</v>
      </c>
      <c r="B5902" t="s">
        <v>8056</v>
      </c>
      <c r="C5902" t="s">
        <v>8031</v>
      </c>
      <c r="D5902" t="s">
        <v>8032</v>
      </c>
      <c r="E5902" s="1">
        <v>45106</v>
      </c>
      <c r="F5902">
        <v>10019.25</v>
      </c>
      <c r="G5902">
        <v>478</v>
      </c>
      <c r="H5902" t="s">
        <v>6</v>
      </c>
      <c r="I5902" t="str">
        <f>_xlfn.XLOOKUP(shipments[[#This Row],[SPID]],people[SPID],people[Sales_person],"NA",0)</f>
        <v>Rafaelita Blaksland</v>
      </c>
      <c r="J5902">
        <f>YEAR(shipments[[#This Row],[Shipdate]])</f>
        <v>2023</v>
      </c>
      <c r="K5902">
        <f>MONTH(shipments[[#This Row],[Shipdate]])</f>
        <v>6</v>
      </c>
      <c r="L5902" t="str">
        <f>TEXT(shipments[[#This Row],[Shipdate]],"mmmm")</f>
        <v>June</v>
      </c>
      <c r="M5902">
        <f>_xlfn.XLOOKUP(shipments[[#This Row],[PID]],products[PID],products[Cost_per_box],"NA",0)</f>
        <v>2.65</v>
      </c>
      <c r="N5902">
        <f>shipments[[#This Row],[Boxes]]*shipments[[#This Row],[Cost Per Box]]</f>
        <v>1266.7</v>
      </c>
      <c r="O5902">
        <f>shipments[[#This Row],[Sales Amount]]-shipments[[#This Row],[Total Cost]]</f>
        <v>8752.5499999999993</v>
      </c>
      <c r="P5902" s="9">
        <f>shipments[[#This Row],[Profit]]/shipments[[#This Row],[Sales Amount]]</f>
        <v>0.87357337126032375</v>
      </c>
    </row>
    <row r="5903" spans="1:16" x14ac:dyDescent="1">
      <c r="A5903" t="s">
        <v>5952</v>
      </c>
      <c r="B5903" t="s">
        <v>8057</v>
      </c>
      <c r="C5903" t="s">
        <v>8011</v>
      </c>
      <c r="D5903" t="s">
        <v>8032</v>
      </c>
      <c r="E5903" s="1">
        <v>45299</v>
      </c>
      <c r="F5903">
        <v>4677.75</v>
      </c>
      <c r="G5903">
        <v>293</v>
      </c>
      <c r="H5903" t="s">
        <v>6</v>
      </c>
      <c r="I5903" t="str">
        <f>_xlfn.XLOOKUP(shipments[[#This Row],[SPID]],people[SPID],people[Sales_person],"NA",0)</f>
        <v>Madelene Upcott</v>
      </c>
      <c r="J5903">
        <f>YEAR(shipments[[#This Row],[Shipdate]])</f>
        <v>2024</v>
      </c>
      <c r="K5903">
        <f>MONTH(shipments[[#This Row],[Shipdate]])</f>
        <v>1</v>
      </c>
      <c r="L5903" t="str">
        <f>TEXT(shipments[[#This Row],[Shipdate]],"mmmm")</f>
        <v>January</v>
      </c>
      <c r="M5903">
        <f>_xlfn.XLOOKUP(shipments[[#This Row],[PID]],products[PID],products[Cost_per_box],"NA",0)</f>
        <v>7.48</v>
      </c>
      <c r="N5903">
        <f>shipments[[#This Row],[Boxes]]*shipments[[#This Row],[Cost Per Box]]</f>
        <v>2191.6400000000003</v>
      </c>
      <c r="O5903">
        <f>shipments[[#This Row],[Sales Amount]]-shipments[[#This Row],[Total Cost]]</f>
        <v>2486.1099999999997</v>
      </c>
      <c r="P5903" s="9">
        <f>shipments[[#This Row],[Profit]]/shipments[[#This Row],[Sales Amount]]</f>
        <v>0.53147560258671367</v>
      </c>
    </row>
    <row r="5904" spans="1:16" x14ac:dyDescent="1">
      <c r="A5904" t="s">
        <v>5954</v>
      </c>
      <c r="B5904" t="s">
        <v>8057</v>
      </c>
      <c r="C5904" t="s">
        <v>8011</v>
      </c>
      <c r="D5904" t="s">
        <v>8036</v>
      </c>
      <c r="E5904" s="1">
        <v>45182</v>
      </c>
      <c r="F5904">
        <v>3696.75</v>
      </c>
      <c r="G5904">
        <v>247</v>
      </c>
      <c r="H5904" t="s">
        <v>6</v>
      </c>
      <c r="I5904" t="str">
        <f>_xlfn.XLOOKUP(shipments[[#This Row],[SPID]],people[SPID],people[Sales_person],"NA",0)</f>
        <v>Madelene Upcott</v>
      </c>
      <c r="J5904">
        <f>YEAR(shipments[[#This Row],[Shipdate]])</f>
        <v>2023</v>
      </c>
      <c r="K5904">
        <f>MONTH(shipments[[#This Row],[Shipdate]])</f>
        <v>9</v>
      </c>
      <c r="L5904" t="str">
        <f>TEXT(shipments[[#This Row],[Shipdate]],"mmmm")</f>
        <v>September</v>
      </c>
      <c r="M5904">
        <f>_xlfn.XLOOKUP(shipments[[#This Row],[PID]],products[PID],products[Cost_per_box],"NA",0)</f>
        <v>7.48</v>
      </c>
      <c r="N5904">
        <f>shipments[[#This Row],[Boxes]]*shipments[[#This Row],[Cost Per Box]]</f>
        <v>1847.5600000000002</v>
      </c>
      <c r="O5904">
        <f>shipments[[#This Row],[Sales Amount]]-shipments[[#This Row],[Total Cost]]</f>
        <v>1849.1899999999998</v>
      </c>
      <c r="P5904" s="9">
        <f>shipments[[#This Row],[Profit]]/shipments[[#This Row],[Sales Amount]]</f>
        <v>0.5002204639210116</v>
      </c>
    </row>
    <row r="5905" spans="1:16" x14ac:dyDescent="1">
      <c r="A5905" t="s">
        <v>5955</v>
      </c>
      <c r="B5905" t="s">
        <v>8057</v>
      </c>
      <c r="C5905" t="s">
        <v>8012</v>
      </c>
      <c r="D5905" t="s">
        <v>8035</v>
      </c>
      <c r="E5905" s="1">
        <v>45272</v>
      </c>
      <c r="F5905">
        <v>1752.75</v>
      </c>
      <c r="G5905">
        <v>135</v>
      </c>
      <c r="H5905" t="s">
        <v>6</v>
      </c>
      <c r="I5905" t="str">
        <f>_xlfn.XLOOKUP(shipments[[#This Row],[SPID]],people[SPID],people[Sales_person],"NA",0)</f>
        <v>Madelene Upcott</v>
      </c>
      <c r="J5905">
        <f>YEAR(shipments[[#This Row],[Shipdate]])</f>
        <v>2023</v>
      </c>
      <c r="K5905">
        <f>MONTH(shipments[[#This Row],[Shipdate]])</f>
        <v>12</v>
      </c>
      <c r="L5905" t="str">
        <f>TEXT(shipments[[#This Row],[Shipdate]],"mmmm")</f>
        <v>December</v>
      </c>
      <c r="M5905">
        <f>_xlfn.XLOOKUP(shipments[[#This Row],[PID]],products[PID],products[Cost_per_box],"NA",0)</f>
        <v>5.15</v>
      </c>
      <c r="N5905">
        <f>shipments[[#This Row],[Boxes]]*shipments[[#This Row],[Cost Per Box]]</f>
        <v>695.25</v>
      </c>
      <c r="O5905">
        <f>shipments[[#This Row],[Sales Amount]]-shipments[[#This Row],[Total Cost]]</f>
        <v>1057.5</v>
      </c>
      <c r="P5905" s="9">
        <f>shipments[[#This Row],[Profit]]/shipments[[#This Row],[Sales Amount]]</f>
        <v>0.6033376123234917</v>
      </c>
    </row>
    <row r="5906" spans="1:16" x14ac:dyDescent="1">
      <c r="A5906" t="s">
        <v>5956</v>
      </c>
      <c r="B5906" t="s">
        <v>8057</v>
      </c>
      <c r="C5906" t="s">
        <v>8013</v>
      </c>
      <c r="D5906" t="s">
        <v>8037</v>
      </c>
      <c r="E5906" s="1">
        <v>45189</v>
      </c>
      <c r="F5906">
        <v>312.75</v>
      </c>
      <c r="G5906">
        <v>35</v>
      </c>
      <c r="H5906" t="s">
        <v>6</v>
      </c>
      <c r="I5906" t="str">
        <f>_xlfn.XLOOKUP(shipments[[#This Row],[SPID]],people[SPID],people[Sales_person],"NA",0)</f>
        <v>Madelene Upcott</v>
      </c>
      <c r="J5906">
        <f>YEAR(shipments[[#This Row],[Shipdate]])</f>
        <v>2023</v>
      </c>
      <c r="K5906">
        <f>MONTH(shipments[[#This Row],[Shipdate]])</f>
        <v>9</v>
      </c>
      <c r="L5906" t="str">
        <f>TEXT(shipments[[#This Row],[Shipdate]],"mmmm")</f>
        <v>September</v>
      </c>
      <c r="M5906">
        <f>_xlfn.XLOOKUP(shipments[[#This Row],[PID]],products[PID],products[Cost_per_box],"NA",0)</f>
        <v>3.85</v>
      </c>
      <c r="N5906">
        <f>shipments[[#This Row],[Boxes]]*shipments[[#This Row],[Cost Per Box]]</f>
        <v>134.75</v>
      </c>
      <c r="O5906">
        <f>shipments[[#This Row],[Sales Amount]]-shipments[[#This Row],[Total Cost]]</f>
        <v>178</v>
      </c>
      <c r="P5906" s="9">
        <f>shipments[[#This Row],[Profit]]/shipments[[#This Row],[Sales Amount]]</f>
        <v>0.5691446842525979</v>
      </c>
    </row>
    <row r="5907" spans="1:16" x14ac:dyDescent="1">
      <c r="A5907" t="s">
        <v>5957</v>
      </c>
      <c r="B5907" t="s">
        <v>8057</v>
      </c>
      <c r="C5907" t="s">
        <v>8013</v>
      </c>
      <c r="D5907" t="s">
        <v>8037</v>
      </c>
      <c r="E5907" s="1">
        <v>44936</v>
      </c>
      <c r="F5907">
        <v>4392</v>
      </c>
      <c r="G5907">
        <v>549</v>
      </c>
      <c r="H5907" t="s">
        <v>6</v>
      </c>
      <c r="I5907" t="str">
        <f>_xlfn.XLOOKUP(shipments[[#This Row],[SPID]],people[SPID],people[Sales_person],"NA",0)</f>
        <v>Madelene Upcott</v>
      </c>
      <c r="J5907">
        <f>YEAR(shipments[[#This Row],[Shipdate]])</f>
        <v>2023</v>
      </c>
      <c r="K5907">
        <f>MONTH(shipments[[#This Row],[Shipdate]])</f>
        <v>1</v>
      </c>
      <c r="L5907" t="str">
        <f>TEXT(shipments[[#This Row],[Shipdate]],"mmmm")</f>
        <v>January</v>
      </c>
      <c r="M5907">
        <f>_xlfn.XLOOKUP(shipments[[#This Row],[PID]],products[PID],products[Cost_per_box],"NA",0)</f>
        <v>3.85</v>
      </c>
      <c r="N5907">
        <f>shipments[[#This Row],[Boxes]]*shipments[[#This Row],[Cost Per Box]]</f>
        <v>2113.65</v>
      </c>
      <c r="O5907">
        <f>shipments[[#This Row],[Sales Amount]]-shipments[[#This Row],[Total Cost]]</f>
        <v>2278.35</v>
      </c>
      <c r="P5907" s="9">
        <f>shipments[[#This Row],[Profit]]/shipments[[#This Row],[Sales Amount]]</f>
        <v>0.51874999999999993</v>
      </c>
    </row>
    <row r="5908" spans="1:16" x14ac:dyDescent="1">
      <c r="A5908" t="s">
        <v>5958</v>
      </c>
      <c r="B5908" t="s">
        <v>8057</v>
      </c>
      <c r="C5908" t="s">
        <v>8013</v>
      </c>
      <c r="D5908" t="s">
        <v>8032</v>
      </c>
      <c r="E5908" s="1">
        <v>44932</v>
      </c>
      <c r="F5908">
        <v>108</v>
      </c>
      <c r="G5908">
        <v>12</v>
      </c>
      <c r="H5908" t="s">
        <v>6</v>
      </c>
      <c r="I5908" t="str">
        <f>_xlfn.XLOOKUP(shipments[[#This Row],[SPID]],people[SPID],people[Sales_person],"NA",0)</f>
        <v>Madelene Upcott</v>
      </c>
      <c r="J5908">
        <f>YEAR(shipments[[#This Row],[Shipdate]])</f>
        <v>2023</v>
      </c>
      <c r="K5908">
        <f>MONTH(shipments[[#This Row],[Shipdate]])</f>
        <v>1</v>
      </c>
      <c r="L5908" t="str">
        <f>TEXT(shipments[[#This Row],[Shipdate]],"mmmm")</f>
        <v>January</v>
      </c>
      <c r="M5908">
        <f>_xlfn.XLOOKUP(shipments[[#This Row],[PID]],products[PID],products[Cost_per_box],"NA",0)</f>
        <v>3.85</v>
      </c>
      <c r="N5908">
        <f>shipments[[#This Row],[Boxes]]*shipments[[#This Row],[Cost Per Box]]</f>
        <v>46.2</v>
      </c>
      <c r="O5908">
        <f>shipments[[#This Row],[Sales Amount]]-shipments[[#This Row],[Total Cost]]</f>
        <v>61.8</v>
      </c>
      <c r="P5908" s="9">
        <f>shipments[[#This Row],[Profit]]/shipments[[#This Row],[Sales Amount]]</f>
        <v>0.57222222222222219</v>
      </c>
    </row>
    <row r="5909" spans="1:16" x14ac:dyDescent="1">
      <c r="A5909" t="s">
        <v>5959</v>
      </c>
      <c r="B5909" t="s">
        <v>8057</v>
      </c>
      <c r="C5909" t="s">
        <v>8013</v>
      </c>
      <c r="D5909" t="s">
        <v>8032</v>
      </c>
      <c r="E5909" s="1">
        <v>45274</v>
      </c>
      <c r="F5909">
        <v>2713.5</v>
      </c>
      <c r="G5909">
        <v>543</v>
      </c>
      <c r="H5909" t="s">
        <v>6</v>
      </c>
      <c r="I5909" t="str">
        <f>_xlfn.XLOOKUP(shipments[[#This Row],[SPID]],people[SPID],people[Sales_person],"NA",0)</f>
        <v>Madelene Upcott</v>
      </c>
      <c r="J5909">
        <f>YEAR(shipments[[#This Row],[Shipdate]])</f>
        <v>2023</v>
      </c>
      <c r="K5909">
        <f>MONTH(shipments[[#This Row],[Shipdate]])</f>
        <v>12</v>
      </c>
      <c r="L5909" t="str">
        <f>TEXT(shipments[[#This Row],[Shipdate]],"mmmm")</f>
        <v>December</v>
      </c>
      <c r="M5909">
        <f>_xlfn.XLOOKUP(shipments[[#This Row],[PID]],products[PID],products[Cost_per_box],"NA",0)</f>
        <v>3.85</v>
      </c>
      <c r="N5909">
        <f>shipments[[#This Row],[Boxes]]*shipments[[#This Row],[Cost Per Box]]</f>
        <v>2090.5500000000002</v>
      </c>
      <c r="O5909">
        <f>shipments[[#This Row],[Sales Amount]]-shipments[[#This Row],[Total Cost]]</f>
        <v>622.94999999999982</v>
      </c>
      <c r="P5909" s="9">
        <f>shipments[[#This Row],[Profit]]/shipments[[#This Row],[Sales Amount]]</f>
        <v>0.22957435046987279</v>
      </c>
    </row>
    <row r="5910" spans="1:16" x14ac:dyDescent="1">
      <c r="A5910" t="s">
        <v>5960</v>
      </c>
      <c r="B5910" t="s">
        <v>8057</v>
      </c>
      <c r="C5910" t="s">
        <v>8013</v>
      </c>
      <c r="D5910" t="s">
        <v>8033</v>
      </c>
      <c r="E5910" s="1">
        <v>45275</v>
      </c>
      <c r="F5910">
        <v>3078</v>
      </c>
      <c r="G5910">
        <v>385</v>
      </c>
      <c r="H5910" t="s">
        <v>6</v>
      </c>
      <c r="I5910" t="str">
        <f>_xlfn.XLOOKUP(shipments[[#This Row],[SPID]],people[SPID],people[Sales_person],"NA",0)</f>
        <v>Madelene Upcott</v>
      </c>
      <c r="J5910">
        <f>YEAR(shipments[[#This Row],[Shipdate]])</f>
        <v>2023</v>
      </c>
      <c r="K5910">
        <f>MONTH(shipments[[#This Row],[Shipdate]])</f>
        <v>12</v>
      </c>
      <c r="L5910" t="str">
        <f>TEXT(shipments[[#This Row],[Shipdate]],"mmmm")</f>
        <v>December</v>
      </c>
      <c r="M5910">
        <f>_xlfn.XLOOKUP(shipments[[#This Row],[PID]],products[PID],products[Cost_per_box],"NA",0)</f>
        <v>3.85</v>
      </c>
      <c r="N5910">
        <f>shipments[[#This Row],[Boxes]]*shipments[[#This Row],[Cost Per Box]]</f>
        <v>1482.25</v>
      </c>
      <c r="O5910">
        <f>shipments[[#This Row],[Sales Amount]]-shipments[[#This Row],[Total Cost]]</f>
        <v>1595.75</v>
      </c>
      <c r="P5910" s="9">
        <f>shipments[[#This Row],[Profit]]/shipments[[#This Row],[Sales Amount]]</f>
        <v>0.51843729694606888</v>
      </c>
    </row>
    <row r="5911" spans="1:16" x14ac:dyDescent="1">
      <c r="A5911" t="s">
        <v>5961</v>
      </c>
      <c r="B5911" t="s">
        <v>8057</v>
      </c>
      <c r="C5911" t="s">
        <v>8014</v>
      </c>
      <c r="D5911" t="s">
        <v>8034</v>
      </c>
      <c r="E5911" s="1">
        <v>44953</v>
      </c>
      <c r="F5911">
        <v>5316.75</v>
      </c>
      <c r="G5911">
        <v>760</v>
      </c>
      <c r="H5911" t="s">
        <v>6</v>
      </c>
      <c r="I5911" t="str">
        <f>_xlfn.XLOOKUP(shipments[[#This Row],[SPID]],people[SPID],people[Sales_person],"NA",0)</f>
        <v>Madelene Upcott</v>
      </c>
      <c r="J5911">
        <f>YEAR(shipments[[#This Row],[Shipdate]])</f>
        <v>2023</v>
      </c>
      <c r="K5911">
        <f>MONTH(shipments[[#This Row],[Shipdate]])</f>
        <v>1</v>
      </c>
      <c r="L5911" t="str">
        <f>TEXT(shipments[[#This Row],[Shipdate]],"mmmm")</f>
        <v>January</v>
      </c>
      <c r="M5911">
        <f>_xlfn.XLOOKUP(shipments[[#This Row],[PID]],products[PID],products[Cost_per_box],"NA",0)</f>
        <v>5.72</v>
      </c>
      <c r="N5911">
        <f>shipments[[#This Row],[Boxes]]*shipments[[#This Row],[Cost Per Box]]</f>
        <v>4347.2</v>
      </c>
      <c r="O5911">
        <f>shipments[[#This Row],[Sales Amount]]-shipments[[#This Row],[Total Cost]]</f>
        <v>969.55000000000018</v>
      </c>
      <c r="P5911" s="9">
        <f>shipments[[#This Row],[Profit]]/shipments[[#This Row],[Sales Amount]]</f>
        <v>0.18235764329712703</v>
      </c>
    </row>
    <row r="5912" spans="1:16" x14ac:dyDescent="1">
      <c r="A5912" t="s">
        <v>5962</v>
      </c>
      <c r="B5912" t="s">
        <v>8057</v>
      </c>
      <c r="C5912" t="s">
        <v>8014</v>
      </c>
      <c r="D5912" t="s">
        <v>8034</v>
      </c>
      <c r="E5912" s="1">
        <v>45176</v>
      </c>
      <c r="F5912">
        <v>697.5</v>
      </c>
      <c r="G5912">
        <v>100</v>
      </c>
      <c r="H5912" t="s">
        <v>6</v>
      </c>
      <c r="I5912" t="str">
        <f>_xlfn.XLOOKUP(shipments[[#This Row],[SPID]],people[SPID],people[Sales_person],"NA",0)</f>
        <v>Madelene Upcott</v>
      </c>
      <c r="J5912">
        <f>YEAR(shipments[[#This Row],[Shipdate]])</f>
        <v>2023</v>
      </c>
      <c r="K5912">
        <f>MONTH(shipments[[#This Row],[Shipdate]])</f>
        <v>9</v>
      </c>
      <c r="L5912" t="str">
        <f>TEXT(shipments[[#This Row],[Shipdate]],"mmmm")</f>
        <v>September</v>
      </c>
      <c r="M5912">
        <f>_xlfn.XLOOKUP(shipments[[#This Row],[PID]],products[PID],products[Cost_per_box],"NA",0)</f>
        <v>5.72</v>
      </c>
      <c r="N5912">
        <f>shipments[[#This Row],[Boxes]]*shipments[[#This Row],[Cost Per Box]]</f>
        <v>572</v>
      </c>
      <c r="O5912">
        <f>shipments[[#This Row],[Sales Amount]]-shipments[[#This Row],[Total Cost]]</f>
        <v>125.5</v>
      </c>
      <c r="P5912" s="9">
        <f>shipments[[#This Row],[Profit]]/shipments[[#This Row],[Sales Amount]]</f>
        <v>0.17992831541218637</v>
      </c>
    </row>
    <row r="5913" spans="1:16" x14ac:dyDescent="1">
      <c r="A5913" t="s">
        <v>5963</v>
      </c>
      <c r="B5913" t="s">
        <v>8057</v>
      </c>
      <c r="C5913" t="s">
        <v>8016</v>
      </c>
      <c r="D5913" t="s">
        <v>8033</v>
      </c>
      <c r="E5913" s="1">
        <v>44953</v>
      </c>
      <c r="F5913">
        <v>5667.75</v>
      </c>
      <c r="G5913">
        <v>227</v>
      </c>
      <c r="H5913" t="s">
        <v>6</v>
      </c>
      <c r="I5913" t="str">
        <f>_xlfn.XLOOKUP(shipments[[#This Row],[SPID]],people[SPID],people[Sales_person],"NA",0)</f>
        <v>Madelene Upcott</v>
      </c>
      <c r="J5913">
        <f>YEAR(shipments[[#This Row],[Shipdate]])</f>
        <v>2023</v>
      </c>
      <c r="K5913">
        <f>MONTH(shipments[[#This Row],[Shipdate]])</f>
        <v>1</v>
      </c>
      <c r="L5913" t="str">
        <f>TEXT(shipments[[#This Row],[Shipdate]],"mmmm")</f>
        <v>January</v>
      </c>
      <c r="M5913">
        <f>_xlfn.XLOOKUP(shipments[[#This Row],[PID]],products[PID],products[Cost_per_box],"NA",0)</f>
        <v>9.94</v>
      </c>
      <c r="N5913">
        <f>shipments[[#This Row],[Boxes]]*shipments[[#This Row],[Cost Per Box]]</f>
        <v>2256.38</v>
      </c>
      <c r="O5913">
        <f>shipments[[#This Row],[Sales Amount]]-shipments[[#This Row],[Total Cost]]</f>
        <v>3411.37</v>
      </c>
      <c r="P5913" s="9">
        <f>shipments[[#This Row],[Profit]]/shipments[[#This Row],[Sales Amount]]</f>
        <v>0.60189140311411049</v>
      </c>
    </row>
    <row r="5914" spans="1:16" x14ac:dyDescent="1">
      <c r="A5914" t="s">
        <v>5964</v>
      </c>
      <c r="B5914" t="s">
        <v>8057</v>
      </c>
      <c r="C5914" t="s">
        <v>8016</v>
      </c>
      <c r="D5914" t="s">
        <v>8033</v>
      </c>
      <c r="E5914" s="1">
        <v>45539</v>
      </c>
      <c r="F5914">
        <v>5537.25</v>
      </c>
      <c r="G5914">
        <v>206</v>
      </c>
      <c r="H5914" t="s">
        <v>25</v>
      </c>
      <c r="I5914" t="str">
        <f>_xlfn.XLOOKUP(shipments[[#This Row],[SPID]],people[SPID],people[Sales_person],"NA",0)</f>
        <v>Madelene Upcott</v>
      </c>
      <c r="J5914">
        <f>YEAR(shipments[[#This Row],[Shipdate]])</f>
        <v>2024</v>
      </c>
      <c r="K5914">
        <f>MONTH(shipments[[#This Row],[Shipdate]])</f>
        <v>9</v>
      </c>
      <c r="L5914" t="str">
        <f>TEXT(shipments[[#This Row],[Shipdate]],"mmmm")</f>
        <v>September</v>
      </c>
      <c r="M5914">
        <f>_xlfn.XLOOKUP(shipments[[#This Row],[PID]],products[PID],products[Cost_per_box],"NA",0)</f>
        <v>9.94</v>
      </c>
      <c r="N5914">
        <f>shipments[[#This Row],[Boxes]]*shipments[[#This Row],[Cost Per Box]]</f>
        <v>2047.6399999999999</v>
      </c>
      <c r="O5914">
        <f>shipments[[#This Row],[Sales Amount]]-shipments[[#This Row],[Total Cost]]</f>
        <v>3489.61</v>
      </c>
      <c r="P5914" s="9">
        <f>shipments[[#This Row],[Profit]]/shipments[[#This Row],[Sales Amount]]</f>
        <v>0.63020632985687841</v>
      </c>
    </row>
    <row r="5915" spans="1:16" x14ac:dyDescent="1">
      <c r="A5915" t="s">
        <v>5965</v>
      </c>
      <c r="B5915" t="s">
        <v>8057</v>
      </c>
      <c r="C5915" t="s">
        <v>8016</v>
      </c>
      <c r="D5915" t="s">
        <v>8037</v>
      </c>
      <c r="E5915" s="1">
        <v>45526</v>
      </c>
      <c r="F5915">
        <v>5737.5</v>
      </c>
      <c r="G5915">
        <v>205</v>
      </c>
      <c r="H5915" t="s">
        <v>17</v>
      </c>
      <c r="I5915" t="str">
        <f>_xlfn.XLOOKUP(shipments[[#This Row],[SPID]],people[SPID],people[Sales_person],"NA",0)</f>
        <v>Madelene Upcott</v>
      </c>
      <c r="J5915">
        <f>YEAR(shipments[[#This Row],[Shipdate]])</f>
        <v>2024</v>
      </c>
      <c r="K5915">
        <f>MONTH(shipments[[#This Row],[Shipdate]])</f>
        <v>8</v>
      </c>
      <c r="L5915" t="str">
        <f>TEXT(shipments[[#This Row],[Shipdate]],"mmmm")</f>
        <v>August</v>
      </c>
      <c r="M5915">
        <f>_xlfn.XLOOKUP(shipments[[#This Row],[PID]],products[PID],products[Cost_per_box],"NA",0)</f>
        <v>9.94</v>
      </c>
      <c r="N5915">
        <f>shipments[[#This Row],[Boxes]]*shipments[[#This Row],[Cost Per Box]]</f>
        <v>2037.6999999999998</v>
      </c>
      <c r="O5915">
        <f>shipments[[#This Row],[Sales Amount]]-shipments[[#This Row],[Total Cost]]</f>
        <v>3699.8</v>
      </c>
      <c r="P5915" s="9">
        <f>shipments[[#This Row],[Profit]]/shipments[[#This Row],[Sales Amount]]</f>
        <v>0.64484531590413952</v>
      </c>
    </row>
    <row r="5916" spans="1:16" x14ac:dyDescent="1">
      <c r="A5916" t="s">
        <v>5966</v>
      </c>
      <c r="B5916" t="s">
        <v>8057</v>
      </c>
      <c r="C5916" t="s">
        <v>8017</v>
      </c>
      <c r="D5916" t="s">
        <v>8037</v>
      </c>
      <c r="E5916" s="1">
        <v>45546</v>
      </c>
      <c r="F5916">
        <v>2049.75</v>
      </c>
      <c r="G5916">
        <v>114</v>
      </c>
      <c r="H5916" t="s">
        <v>25</v>
      </c>
      <c r="I5916" t="str">
        <f>_xlfn.XLOOKUP(shipments[[#This Row],[SPID]],people[SPID],people[Sales_person],"NA",0)</f>
        <v>Madelene Upcott</v>
      </c>
      <c r="J5916">
        <f>YEAR(shipments[[#This Row],[Shipdate]])</f>
        <v>2024</v>
      </c>
      <c r="K5916">
        <f>MONTH(shipments[[#This Row],[Shipdate]])</f>
        <v>9</v>
      </c>
      <c r="L5916" t="str">
        <f>TEXT(shipments[[#This Row],[Shipdate]],"mmmm")</f>
        <v>September</v>
      </c>
      <c r="M5916">
        <f>_xlfn.XLOOKUP(shipments[[#This Row],[PID]],products[PID],products[Cost_per_box],"NA",0)</f>
        <v>7.73</v>
      </c>
      <c r="N5916">
        <f>shipments[[#This Row],[Boxes]]*shipments[[#This Row],[Cost Per Box]]</f>
        <v>881.22</v>
      </c>
      <c r="O5916">
        <f>shipments[[#This Row],[Sales Amount]]-shipments[[#This Row],[Total Cost]]</f>
        <v>1168.53</v>
      </c>
      <c r="P5916" s="9">
        <f>shipments[[#This Row],[Profit]]/shipments[[#This Row],[Sales Amount]]</f>
        <v>0.57008415660446399</v>
      </c>
    </row>
    <row r="5917" spans="1:16" x14ac:dyDescent="1">
      <c r="A5917" t="s">
        <v>5967</v>
      </c>
      <c r="B5917" t="s">
        <v>8057</v>
      </c>
      <c r="C5917" t="s">
        <v>8017</v>
      </c>
      <c r="D5917" t="s">
        <v>8033</v>
      </c>
      <c r="E5917" s="1">
        <v>45257</v>
      </c>
      <c r="F5917">
        <v>7443</v>
      </c>
      <c r="G5917">
        <v>414</v>
      </c>
      <c r="H5917" t="s">
        <v>6</v>
      </c>
      <c r="I5917" t="str">
        <f>_xlfn.XLOOKUP(shipments[[#This Row],[SPID]],people[SPID],people[Sales_person],"NA",0)</f>
        <v>Madelene Upcott</v>
      </c>
      <c r="J5917">
        <f>YEAR(shipments[[#This Row],[Shipdate]])</f>
        <v>2023</v>
      </c>
      <c r="K5917">
        <f>MONTH(shipments[[#This Row],[Shipdate]])</f>
        <v>11</v>
      </c>
      <c r="L5917" t="str">
        <f>TEXT(shipments[[#This Row],[Shipdate]],"mmmm")</f>
        <v>November</v>
      </c>
      <c r="M5917">
        <f>_xlfn.XLOOKUP(shipments[[#This Row],[PID]],products[PID],products[Cost_per_box],"NA",0)</f>
        <v>7.73</v>
      </c>
      <c r="N5917">
        <f>shipments[[#This Row],[Boxes]]*shipments[[#This Row],[Cost Per Box]]</f>
        <v>3200.2200000000003</v>
      </c>
      <c r="O5917">
        <f>shipments[[#This Row],[Sales Amount]]-shipments[[#This Row],[Total Cost]]</f>
        <v>4242.78</v>
      </c>
      <c r="P5917" s="9">
        <f>shipments[[#This Row],[Profit]]/shipments[[#This Row],[Sales Amount]]</f>
        <v>0.57003627569528414</v>
      </c>
    </row>
    <row r="5918" spans="1:16" x14ac:dyDescent="1">
      <c r="A5918" t="s">
        <v>5968</v>
      </c>
      <c r="B5918" t="s">
        <v>8057</v>
      </c>
      <c r="C5918" t="s">
        <v>8017</v>
      </c>
      <c r="D5918" t="s">
        <v>8032</v>
      </c>
      <c r="E5918" s="1">
        <v>44984</v>
      </c>
      <c r="F5918">
        <v>542.25</v>
      </c>
      <c r="G5918">
        <v>28</v>
      </c>
      <c r="H5918" t="s">
        <v>6</v>
      </c>
      <c r="I5918" t="str">
        <f>_xlfn.XLOOKUP(shipments[[#This Row],[SPID]],people[SPID],people[Sales_person],"NA",0)</f>
        <v>Madelene Upcott</v>
      </c>
      <c r="J5918">
        <f>YEAR(shipments[[#This Row],[Shipdate]])</f>
        <v>2023</v>
      </c>
      <c r="K5918">
        <f>MONTH(shipments[[#This Row],[Shipdate]])</f>
        <v>2</v>
      </c>
      <c r="L5918" t="str">
        <f>TEXT(shipments[[#This Row],[Shipdate]],"mmmm")</f>
        <v>February</v>
      </c>
      <c r="M5918">
        <f>_xlfn.XLOOKUP(shipments[[#This Row],[PID]],products[PID],products[Cost_per_box],"NA",0)</f>
        <v>7.73</v>
      </c>
      <c r="N5918">
        <f>shipments[[#This Row],[Boxes]]*shipments[[#This Row],[Cost Per Box]]</f>
        <v>216.44</v>
      </c>
      <c r="O5918">
        <f>shipments[[#This Row],[Sales Amount]]-shipments[[#This Row],[Total Cost]]</f>
        <v>325.81</v>
      </c>
      <c r="P5918" s="9">
        <f>shipments[[#This Row],[Profit]]/shipments[[#This Row],[Sales Amount]]</f>
        <v>0.60084831719686493</v>
      </c>
    </row>
    <row r="5919" spans="1:16" x14ac:dyDescent="1">
      <c r="A5919" t="s">
        <v>5969</v>
      </c>
      <c r="B5919" t="s">
        <v>8057</v>
      </c>
      <c r="C5919" t="s">
        <v>8017</v>
      </c>
      <c r="D5919" t="s">
        <v>8037</v>
      </c>
      <c r="E5919" s="1">
        <v>44936</v>
      </c>
      <c r="F5919">
        <v>15936.75</v>
      </c>
      <c r="G5919">
        <v>725</v>
      </c>
      <c r="H5919" t="s">
        <v>6</v>
      </c>
      <c r="I5919" t="str">
        <f>_xlfn.XLOOKUP(shipments[[#This Row],[SPID]],people[SPID],people[Sales_person],"NA",0)</f>
        <v>Madelene Upcott</v>
      </c>
      <c r="J5919">
        <f>YEAR(shipments[[#This Row],[Shipdate]])</f>
        <v>2023</v>
      </c>
      <c r="K5919">
        <f>MONTH(shipments[[#This Row],[Shipdate]])</f>
        <v>1</v>
      </c>
      <c r="L5919" t="str">
        <f>TEXT(shipments[[#This Row],[Shipdate]],"mmmm")</f>
        <v>January</v>
      </c>
      <c r="M5919">
        <f>_xlfn.XLOOKUP(shipments[[#This Row],[PID]],products[PID],products[Cost_per_box],"NA",0)</f>
        <v>7.73</v>
      </c>
      <c r="N5919">
        <f>shipments[[#This Row],[Boxes]]*shipments[[#This Row],[Cost Per Box]]</f>
        <v>5604.25</v>
      </c>
      <c r="O5919">
        <f>shipments[[#This Row],[Sales Amount]]-shipments[[#This Row],[Total Cost]]</f>
        <v>10332.5</v>
      </c>
      <c r="P5919" s="9">
        <f>shipments[[#This Row],[Profit]]/shipments[[#This Row],[Sales Amount]]</f>
        <v>0.64834423580717526</v>
      </c>
    </row>
    <row r="5920" spans="1:16" x14ac:dyDescent="1">
      <c r="A5920" t="s">
        <v>5970</v>
      </c>
      <c r="B5920" t="s">
        <v>8057</v>
      </c>
      <c r="C5920" t="s">
        <v>8019</v>
      </c>
      <c r="D5920" t="s">
        <v>8035</v>
      </c>
      <c r="E5920" s="1">
        <v>45483</v>
      </c>
      <c r="F5920">
        <v>6171.75</v>
      </c>
      <c r="G5920">
        <v>441</v>
      </c>
      <c r="H5920" t="s">
        <v>17</v>
      </c>
      <c r="I5920" t="str">
        <f>_xlfn.XLOOKUP(shipments[[#This Row],[SPID]],people[SPID],people[Sales_person],"NA",0)</f>
        <v>Madelene Upcott</v>
      </c>
      <c r="J5920">
        <f>YEAR(shipments[[#This Row],[Shipdate]])</f>
        <v>2024</v>
      </c>
      <c r="K5920">
        <f>MONTH(shipments[[#This Row],[Shipdate]])</f>
        <v>7</v>
      </c>
      <c r="L5920" t="str">
        <f>TEXT(shipments[[#This Row],[Shipdate]],"mmmm")</f>
        <v>July</v>
      </c>
      <c r="M5920">
        <f>_xlfn.XLOOKUP(shipments[[#This Row],[PID]],products[PID],products[Cost_per_box],"NA",0)</f>
        <v>8.2200000000000006</v>
      </c>
      <c r="N5920">
        <f>shipments[[#This Row],[Boxes]]*shipments[[#This Row],[Cost Per Box]]</f>
        <v>3625.0200000000004</v>
      </c>
      <c r="O5920">
        <f>shipments[[#This Row],[Sales Amount]]-shipments[[#This Row],[Total Cost]]</f>
        <v>2546.7299999999996</v>
      </c>
      <c r="P5920" s="9">
        <f>shipments[[#This Row],[Profit]]/shipments[[#This Row],[Sales Amount]]</f>
        <v>0.41264309150565065</v>
      </c>
    </row>
    <row r="5921" spans="1:16" x14ac:dyDescent="1">
      <c r="A5921" t="s">
        <v>5971</v>
      </c>
      <c r="B5921" t="s">
        <v>8057</v>
      </c>
      <c r="C5921" t="s">
        <v>8019</v>
      </c>
      <c r="D5921" t="s">
        <v>8037</v>
      </c>
      <c r="E5921" s="1">
        <v>45393</v>
      </c>
      <c r="F5921">
        <v>5249.25</v>
      </c>
      <c r="G5921">
        <v>438</v>
      </c>
      <c r="H5921" t="s">
        <v>6</v>
      </c>
      <c r="I5921" t="str">
        <f>_xlfn.XLOOKUP(shipments[[#This Row],[SPID]],people[SPID],people[Sales_person],"NA",0)</f>
        <v>Madelene Upcott</v>
      </c>
      <c r="J5921">
        <f>YEAR(shipments[[#This Row],[Shipdate]])</f>
        <v>2024</v>
      </c>
      <c r="K5921">
        <f>MONTH(shipments[[#This Row],[Shipdate]])</f>
        <v>4</v>
      </c>
      <c r="L5921" t="str">
        <f>TEXT(shipments[[#This Row],[Shipdate]],"mmmm")</f>
        <v>April</v>
      </c>
      <c r="M5921">
        <f>_xlfn.XLOOKUP(shipments[[#This Row],[PID]],products[PID],products[Cost_per_box],"NA",0)</f>
        <v>8.2200000000000006</v>
      </c>
      <c r="N5921">
        <f>shipments[[#This Row],[Boxes]]*shipments[[#This Row],[Cost Per Box]]</f>
        <v>3600.36</v>
      </c>
      <c r="O5921">
        <f>shipments[[#This Row],[Sales Amount]]-shipments[[#This Row],[Total Cost]]</f>
        <v>1648.8899999999999</v>
      </c>
      <c r="P5921" s="9">
        <f>shipments[[#This Row],[Profit]]/shipments[[#This Row],[Sales Amount]]</f>
        <v>0.31411915987998285</v>
      </c>
    </row>
    <row r="5922" spans="1:16" x14ac:dyDescent="1">
      <c r="A5922" t="s">
        <v>5972</v>
      </c>
      <c r="B5922" t="s">
        <v>8057</v>
      </c>
      <c r="C5922" t="s">
        <v>8019</v>
      </c>
      <c r="D5922" t="s">
        <v>8032</v>
      </c>
      <c r="E5922" s="1">
        <v>45230</v>
      </c>
      <c r="F5922">
        <v>5186.25</v>
      </c>
      <c r="G5922">
        <v>346</v>
      </c>
      <c r="H5922" t="s">
        <v>6</v>
      </c>
      <c r="I5922" t="str">
        <f>_xlfn.XLOOKUP(shipments[[#This Row],[SPID]],people[SPID],people[Sales_person],"NA",0)</f>
        <v>Madelene Upcott</v>
      </c>
      <c r="J5922">
        <f>YEAR(shipments[[#This Row],[Shipdate]])</f>
        <v>2023</v>
      </c>
      <c r="K5922">
        <f>MONTH(shipments[[#This Row],[Shipdate]])</f>
        <v>10</v>
      </c>
      <c r="L5922" t="str">
        <f>TEXT(shipments[[#This Row],[Shipdate]],"mmmm")</f>
        <v>October</v>
      </c>
      <c r="M5922">
        <f>_xlfn.XLOOKUP(shipments[[#This Row],[PID]],products[PID],products[Cost_per_box],"NA",0)</f>
        <v>8.2200000000000006</v>
      </c>
      <c r="N5922">
        <f>shipments[[#This Row],[Boxes]]*shipments[[#This Row],[Cost Per Box]]</f>
        <v>2844.1200000000003</v>
      </c>
      <c r="O5922">
        <f>shipments[[#This Row],[Sales Amount]]-shipments[[#This Row],[Total Cost]]</f>
        <v>2342.1299999999997</v>
      </c>
      <c r="P5922" s="9">
        <f>shipments[[#This Row],[Profit]]/shipments[[#This Row],[Sales Amount]]</f>
        <v>0.45160375994215468</v>
      </c>
    </row>
    <row r="5923" spans="1:16" x14ac:dyDescent="1">
      <c r="A5923" t="s">
        <v>5973</v>
      </c>
      <c r="B5923" t="s">
        <v>8057</v>
      </c>
      <c r="C5923" t="s">
        <v>8019</v>
      </c>
      <c r="D5923" t="s">
        <v>8037</v>
      </c>
      <c r="E5923" s="1">
        <v>45267</v>
      </c>
      <c r="F5923">
        <v>10507.5</v>
      </c>
      <c r="G5923">
        <v>751</v>
      </c>
      <c r="H5923" t="s">
        <v>6</v>
      </c>
      <c r="I5923" t="str">
        <f>_xlfn.XLOOKUP(shipments[[#This Row],[SPID]],people[SPID],people[Sales_person],"NA",0)</f>
        <v>Madelene Upcott</v>
      </c>
      <c r="J5923">
        <f>YEAR(shipments[[#This Row],[Shipdate]])</f>
        <v>2023</v>
      </c>
      <c r="K5923">
        <f>MONTH(shipments[[#This Row],[Shipdate]])</f>
        <v>12</v>
      </c>
      <c r="L5923" t="str">
        <f>TEXT(shipments[[#This Row],[Shipdate]],"mmmm")</f>
        <v>December</v>
      </c>
      <c r="M5923">
        <f>_xlfn.XLOOKUP(shipments[[#This Row],[PID]],products[PID],products[Cost_per_box],"NA",0)</f>
        <v>8.2200000000000006</v>
      </c>
      <c r="N5923">
        <f>shipments[[#This Row],[Boxes]]*shipments[[#This Row],[Cost Per Box]]</f>
        <v>6173.22</v>
      </c>
      <c r="O5923">
        <f>shipments[[#This Row],[Sales Amount]]-shipments[[#This Row],[Total Cost]]</f>
        <v>4334.28</v>
      </c>
      <c r="P5923" s="9">
        <f>shipments[[#This Row],[Profit]]/shipments[[#This Row],[Sales Amount]]</f>
        <v>0.41249393290506781</v>
      </c>
    </row>
    <row r="5924" spans="1:16" x14ac:dyDescent="1">
      <c r="A5924" t="s">
        <v>5974</v>
      </c>
      <c r="B5924" t="s">
        <v>8057</v>
      </c>
      <c r="C5924" t="s">
        <v>8019</v>
      </c>
      <c r="D5924" t="s">
        <v>8035</v>
      </c>
      <c r="E5924" s="1">
        <v>45562</v>
      </c>
      <c r="F5924">
        <v>8610.75</v>
      </c>
      <c r="G5924">
        <v>718</v>
      </c>
      <c r="H5924" t="s">
        <v>25</v>
      </c>
      <c r="I5924" t="str">
        <f>_xlfn.XLOOKUP(shipments[[#This Row],[SPID]],people[SPID],people[Sales_person],"NA",0)</f>
        <v>Madelene Upcott</v>
      </c>
      <c r="J5924">
        <f>YEAR(shipments[[#This Row],[Shipdate]])</f>
        <v>2024</v>
      </c>
      <c r="K5924">
        <f>MONTH(shipments[[#This Row],[Shipdate]])</f>
        <v>9</v>
      </c>
      <c r="L5924" t="str">
        <f>TEXT(shipments[[#This Row],[Shipdate]],"mmmm")</f>
        <v>September</v>
      </c>
      <c r="M5924">
        <f>_xlfn.XLOOKUP(shipments[[#This Row],[PID]],products[PID],products[Cost_per_box],"NA",0)</f>
        <v>8.2200000000000006</v>
      </c>
      <c r="N5924">
        <f>shipments[[#This Row],[Boxes]]*shipments[[#This Row],[Cost Per Box]]</f>
        <v>5901.96</v>
      </c>
      <c r="O5924">
        <f>shipments[[#This Row],[Sales Amount]]-shipments[[#This Row],[Total Cost]]</f>
        <v>2708.79</v>
      </c>
      <c r="P5924" s="9">
        <f>shipments[[#This Row],[Profit]]/shipments[[#This Row],[Sales Amount]]</f>
        <v>0.31458235345353192</v>
      </c>
    </row>
    <row r="5925" spans="1:16" x14ac:dyDescent="1">
      <c r="A5925" t="s">
        <v>5975</v>
      </c>
      <c r="B5925" t="s">
        <v>8057</v>
      </c>
      <c r="C5925" t="s">
        <v>8019</v>
      </c>
      <c r="D5925" t="s">
        <v>8037</v>
      </c>
      <c r="E5925" s="1">
        <v>45386</v>
      </c>
      <c r="F5925">
        <v>2661.75</v>
      </c>
      <c r="G5925">
        <v>178</v>
      </c>
      <c r="H5925" t="s">
        <v>6</v>
      </c>
      <c r="I5925" t="str">
        <f>_xlfn.XLOOKUP(shipments[[#This Row],[SPID]],people[SPID],people[Sales_person],"NA",0)</f>
        <v>Madelene Upcott</v>
      </c>
      <c r="J5925">
        <f>YEAR(shipments[[#This Row],[Shipdate]])</f>
        <v>2024</v>
      </c>
      <c r="K5925">
        <f>MONTH(shipments[[#This Row],[Shipdate]])</f>
        <v>4</v>
      </c>
      <c r="L5925" t="str">
        <f>TEXT(shipments[[#This Row],[Shipdate]],"mmmm")</f>
        <v>April</v>
      </c>
      <c r="M5925">
        <f>_xlfn.XLOOKUP(shipments[[#This Row],[PID]],products[PID],products[Cost_per_box],"NA",0)</f>
        <v>8.2200000000000006</v>
      </c>
      <c r="N5925">
        <f>shipments[[#This Row],[Boxes]]*shipments[[#This Row],[Cost Per Box]]</f>
        <v>1463.16</v>
      </c>
      <c r="O5925">
        <f>shipments[[#This Row],[Sales Amount]]-shipments[[#This Row],[Total Cost]]</f>
        <v>1198.5899999999999</v>
      </c>
      <c r="P5925" s="9">
        <f>shipments[[#This Row],[Profit]]/shipments[[#This Row],[Sales Amount]]</f>
        <v>0.45030149337841641</v>
      </c>
    </row>
    <row r="5926" spans="1:16" x14ac:dyDescent="1">
      <c r="A5926" t="s">
        <v>5976</v>
      </c>
      <c r="B5926" t="s">
        <v>8057</v>
      </c>
      <c r="C5926" t="s">
        <v>8019</v>
      </c>
      <c r="D5926" t="s">
        <v>8035</v>
      </c>
      <c r="E5926" s="1">
        <v>45222</v>
      </c>
      <c r="F5926">
        <v>4797</v>
      </c>
      <c r="G5926">
        <v>300</v>
      </c>
      <c r="H5926" t="s">
        <v>6</v>
      </c>
      <c r="I5926" t="str">
        <f>_xlfn.XLOOKUP(shipments[[#This Row],[SPID]],people[SPID],people[Sales_person],"NA",0)</f>
        <v>Madelene Upcott</v>
      </c>
      <c r="J5926">
        <f>YEAR(shipments[[#This Row],[Shipdate]])</f>
        <v>2023</v>
      </c>
      <c r="K5926">
        <f>MONTH(shipments[[#This Row],[Shipdate]])</f>
        <v>10</v>
      </c>
      <c r="L5926" t="str">
        <f>TEXT(shipments[[#This Row],[Shipdate]],"mmmm")</f>
        <v>October</v>
      </c>
      <c r="M5926">
        <f>_xlfn.XLOOKUP(shipments[[#This Row],[PID]],products[PID],products[Cost_per_box],"NA",0)</f>
        <v>8.2200000000000006</v>
      </c>
      <c r="N5926">
        <f>shipments[[#This Row],[Boxes]]*shipments[[#This Row],[Cost Per Box]]</f>
        <v>2466</v>
      </c>
      <c r="O5926">
        <f>shipments[[#This Row],[Sales Amount]]-shipments[[#This Row],[Total Cost]]</f>
        <v>2331</v>
      </c>
      <c r="P5926" s="9">
        <f>shipments[[#This Row],[Profit]]/shipments[[#This Row],[Sales Amount]]</f>
        <v>0.48592870544090055</v>
      </c>
    </row>
    <row r="5927" spans="1:16" x14ac:dyDescent="1">
      <c r="A5927" t="s">
        <v>5977</v>
      </c>
      <c r="B5927" t="s">
        <v>8057</v>
      </c>
      <c r="C5927" t="s">
        <v>8019</v>
      </c>
      <c r="D5927" t="s">
        <v>8032</v>
      </c>
      <c r="E5927" s="1">
        <v>45503</v>
      </c>
      <c r="F5927">
        <v>4050</v>
      </c>
      <c r="G5927">
        <v>338</v>
      </c>
      <c r="H5927" t="s">
        <v>17</v>
      </c>
      <c r="I5927" t="str">
        <f>_xlfn.XLOOKUP(shipments[[#This Row],[SPID]],people[SPID],people[Sales_person],"NA",0)</f>
        <v>Madelene Upcott</v>
      </c>
      <c r="J5927">
        <f>YEAR(shipments[[#This Row],[Shipdate]])</f>
        <v>2024</v>
      </c>
      <c r="K5927">
        <f>MONTH(shipments[[#This Row],[Shipdate]])</f>
        <v>7</v>
      </c>
      <c r="L5927" t="str">
        <f>TEXT(shipments[[#This Row],[Shipdate]],"mmmm")</f>
        <v>July</v>
      </c>
      <c r="M5927">
        <f>_xlfn.XLOOKUP(shipments[[#This Row],[PID]],products[PID],products[Cost_per_box],"NA",0)</f>
        <v>8.2200000000000006</v>
      </c>
      <c r="N5927">
        <f>shipments[[#This Row],[Boxes]]*shipments[[#This Row],[Cost Per Box]]</f>
        <v>2778.36</v>
      </c>
      <c r="O5927">
        <f>shipments[[#This Row],[Sales Amount]]-shipments[[#This Row],[Total Cost]]</f>
        <v>1271.6399999999999</v>
      </c>
      <c r="P5927" s="9">
        <f>shipments[[#This Row],[Profit]]/shipments[[#This Row],[Sales Amount]]</f>
        <v>0.31398518518518514</v>
      </c>
    </row>
    <row r="5928" spans="1:16" x14ac:dyDescent="1">
      <c r="A5928" t="s">
        <v>5978</v>
      </c>
      <c r="B5928" t="s">
        <v>8057</v>
      </c>
      <c r="C5928" t="s">
        <v>8019</v>
      </c>
      <c r="D5928" t="s">
        <v>8033</v>
      </c>
      <c r="E5928" s="1">
        <v>45036</v>
      </c>
      <c r="F5928">
        <v>5361.75</v>
      </c>
      <c r="G5928">
        <v>447</v>
      </c>
      <c r="H5928" t="s">
        <v>6</v>
      </c>
      <c r="I5928" t="str">
        <f>_xlfn.XLOOKUP(shipments[[#This Row],[SPID]],people[SPID],people[Sales_person],"NA",0)</f>
        <v>Madelene Upcott</v>
      </c>
      <c r="J5928">
        <f>YEAR(shipments[[#This Row],[Shipdate]])</f>
        <v>2023</v>
      </c>
      <c r="K5928">
        <f>MONTH(shipments[[#This Row],[Shipdate]])</f>
        <v>4</v>
      </c>
      <c r="L5928" t="str">
        <f>TEXT(shipments[[#This Row],[Shipdate]],"mmmm")</f>
        <v>April</v>
      </c>
      <c r="M5928">
        <f>_xlfn.XLOOKUP(shipments[[#This Row],[PID]],products[PID],products[Cost_per_box],"NA",0)</f>
        <v>8.2200000000000006</v>
      </c>
      <c r="N5928">
        <f>shipments[[#This Row],[Boxes]]*shipments[[#This Row],[Cost Per Box]]</f>
        <v>3674.34</v>
      </c>
      <c r="O5928">
        <f>shipments[[#This Row],[Sales Amount]]-shipments[[#This Row],[Total Cost]]</f>
        <v>1687.4099999999999</v>
      </c>
      <c r="P5928" s="9">
        <f>shipments[[#This Row],[Profit]]/shipments[[#This Row],[Sales Amount]]</f>
        <v>0.3147125472093999</v>
      </c>
    </row>
    <row r="5929" spans="1:16" x14ac:dyDescent="1">
      <c r="A5929" t="s">
        <v>5979</v>
      </c>
      <c r="B5929" t="s">
        <v>8057</v>
      </c>
      <c r="C5929" t="s">
        <v>8019</v>
      </c>
      <c r="D5929" t="s">
        <v>8037</v>
      </c>
      <c r="E5929" s="1">
        <v>45352</v>
      </c>
      <c r="F5929">
        <v>231.75</v>
      </c>
      <c r="G5929">
        <v>17</v>
      </c>
      <c r="H5929" t="s">
        <v>6</v>
      </c>
      <c r="I5929" t="str">
        <f>_xlfn.XLOOKUP(shipments[[#This Row],[SPID]],people[SPID],people[Sales_person],"NA",0)</f>
        <v>Madelene Upcott</v>
      </c>
      <c r="J5929">
        <f>YEAR(shipments[[#This Row],[Shipdate]])</f>
        <v>2024</v>
      </c>
      <c r="K5929">
        <f>MONTH(shipments[[#This Row],[Shipdate]])</f>
        <v>3</v>
      </c>
      <c r="L5929" t="str">
        <f>TEXT(shipments[[#This Row],[Shipdate]],"mmmm")</f>
        <v>March</v>
      </c>
      <c r="M5929">
        <f>_xlfn.XLOOKUP(shipments[[#This Row],[PID]],products[PID],products[Cost_per_box],"NA",0)</f>
        <v>8.2200000000000006</v>
      </c>
      <c r="N5929">
        <f>shipments[[#This Row],[Boxes]]*shipments[[#This Row],[Cost Per Box]]</f>
        <v>139.74</v>
      </c>
      <c r="O5929">
        <f>shipments[[#This Row],[Sales Amount]]-shipments[[#This Row],[Total Cost]]</f>
        <v>92.009999999999991</v>
      </c>
      <c r="P5929" s="9">
        <f>shipments[[#This Row],[Profit]]/shipments[[#This Row],[Sales Amount]]</f>
        <v>0.39702265372168283</v>
      </c>
    </row>
    <row r="5930" spans="1:16" x14ac:dyDescent="1">
      <c r="A5930" t="s">
        <v>5980</v>
      </c>
      <c r="B5930" t="s">
        <v>8057</v>
      </c>
      <c r="C5930" t="s">
        <v>8019</v>
      </c>
      <c r="D5930" t="s">
        <v>8037</v>
      </c>
      <c r="E5930" s="1">
        <v>45175</v>
      </c>
      <c r="F5930">
        <v>308.25</v>
      </c>
      <c r="G5930">
        <v>26</v>
      </c>
      <c r="H5930" t="s">
        <v>6</v>
      </c>
      <c r="I5930" t="str">
        <f>_xlfn.XLOOKUP(shipments[[#This Row],[SPID]],people[SPID],people[Sales_person],"NA",0)</f>
        <v>Madelene Upcott</v>
      </c>
      <c r="J5930">
        <f>YEAR(shipments[[#This Row],[Shipdate]])</f>
        <v>2023</v>
      </c>
      <c r="K5930">
        <f>MONTH(shipments[[#This Row],[Shipdate]])</f>
        <v>9</v>
      </c>
      <c r="L5930" t="str">
        <f>TEXT(shipments[[#This Row],[Shipdate]],"mmmm")</f>
        <v>September</v>
      </c>
      <c r="M5930">
        <f>_xlfn.XLOOKUP(shipments[[#This Row],[PID]],products[PID],products[Cost_per_box],"NA",0)</f>
        <v>8.2200000000000006</v>
      </c>
      <c r="N5930">
        <f>shipments[[#This Row],[Boxes]]*shipments[[#This Row],[Cost Per Box]]</f>
        <v>213.72000000000003</v>
      </c>
      <c r="O5930">
        <f>shipments[[#This Row],[Sales Amount]]-shipments[[#This Row],[Total Cost]]</f>
        <v>94.529999999999973</v>
      </c>
      <c r="P5930" s="9">
        <f>shipments[[#This Row],[Profit]]/shipments[[#This Row],[Sales Amount]]</f>
        <v>0.30666666666666659</v>
      </c>
    </row>
    <row r="5931" spans="1:16" x14ac:dyDescent="1">
      <c r="A5931" t="s">
        <v>5981</v>
      </c>
      <c r="B5931" t="s">
        <v>8057</v>
      </c>
      <c r="C5931" t="s">
        <v>8020</v>
      </c>
      <c r="D5931" t="s">
        <v>8034</v>
      </c>
      <c r="E5931" s="1">
        <v>45313</v>
      </c>
      <c r="F5931">
        <v>6322.5</v>
      </c>
      <c r="G5931">
        <v>317</v>
      </c>
      <c r="H5931" t="s">
        <v>6</v>
      </c>
      <c r="I5931" t="str">
        <f>_xlfn.XLOOKUP(shipments[[#This Row],[SPID]],people[SPID],people[Sales_person],"NA",0)</f>
        <v>Madelene Upcott</v>
      </c>
      <c r="J5931">
        <f>YEAR(shipments[[#This Row],[Shipdate]])</f>
        <v>2024</v>
      </c>
      <c r="K5931">
        <f>MONTH(shipments[[#This Row],[Shipdate]])</f>
        <v>1</v>
      </c>
      <c r="L5931" t="str">
        <f>TEXT(shipments[[#This Row],[Shipdate]],"mmmm")</f>
        <v>January</v>
      </c>
      <c r="M5931">
        <f>_xlfn.XLOOKUP(shipments[[#This Row],[PID]],products[PID],products[Cost_per_box],"NA",0)</f>
        <v>10.23</v>
      </c>
      <c r="N5931">
        <f>shipments[[#This Row],[Boxes]]*shipments[[#This Row],[Cost Per Box]]</f>
        <v>3242.9100000000003</v>
      </c>
      <c r="O5931">
        <f>shipments[[#This Row],[Sales Amount]]-shipments[[#This Row],[Total Cost]]</f>
        <v>3079.5899999999997</v>
      </c>
      <c r="P5931" s="9">
        <f>shipments[[#This Row],[Profit]]/shipments[[#This Row],[Sales Amount]]</f>
        <v>0.4870842230130486</v>
      </c>
    </row>
    <row r="5932" spans="1:16" x14ac:dyDescent="1">
      <c r="A5932" t="s">
        <v>5982</v>
      </c>
      <c r="B5932" t="s">
        <v>8057</v>
      </c>
      <c r="C5932" t="s">
        <v>8020</v>
      </c>
      <c r="D5932" t="s">
        <v>8035</v>
      </c>
      <c r="E5932" s="1">
        <v>45252</v>
      </c>
      <c r="F5932">
        <v>5224.5</v>
      </c>
      <c r="G5932">
        <v>308</v>
      </c>
      <c r="H5932" t="s">
        <v>6</v>
      </c>
      <c r="I5932" t="str">
        <f>_xlfn.XLOOKUP(shipments[[#This Row],[SPID]],people[SPID],people[Sales_person],"NA",0)</f>
        <v>Madelene Upcott</v>
      </c>
      <c r="J5932">
        <f>YEAR(shipments[[#This Row],[Shipdate]])</f>
        <v>2023</v>
      </c>
      <c r="K5932">
        <f>MONTH(shipments[[#This Row],[Shipdate]])</f>
        <v>11</v>
      </c>
      <c r="L5932" t="str">
        <f>TEXT(shipments[[#This Row],[Shipdate]],"mmmm")</f>
        <v>November</v>
      </c>
      <c r="M5932">
        <f>_xlfn.XLOOKUP(shipments[[#This Row],[PID]],products[PID],products[Cost_per_box],"NA",0)</f>
        <v>10.23</v>
      </c>
      <c r="N5932">
        <f>shipments[[#This Row],[Boxes]]*shipments[[#This Row],[Cost Per Box]]</f>
        <v>3150.84</v>
      </c>
      <c r="O5932">
        <f>shipments[[#This Row],[Sales Amount]]-shipments[[#This Row],[Total Cost]]</f>
        <v>2073.66</v>
      </c>
      <c r="P5932" s="9">
        <f>shipments[[#This Row],[Profit]]/shipments[[#This Row],[Sales Amount]]</f>
        <v>0.39691070915877114</v>
      </c>
    </row>
    <row r="5933" spans="1:16" x14ac:dyDescent="1">
      <c r="A5933" t="s">
        <v>5983</v>
      </c>
      <c r="B5933" t="s">
        <v>8057</v>
      </c>
      <c r="C5933" t="s">
        <v>8020</v>
      </c>
      <c r="D5933" t="s">
        <v>8037</v>
      </c>
      <c r="E5933" s="1">
        <v>45385</v>
      </c>
      <c r="F5933">
        <v>6324.75</v>
      </c>
      <c r="G5933">
        <v>373</v>
      </c>
      <c r="H5933" t="s">
        <v>6</v>
      </c>
      <c r="I5933" t="str">
        <f>_xlfn.XLOOKUP(shipments[[#This Row],[SPID]],people[SPID],people[Sales_person],"NA",0)</f>
        <v>Madelene Upcott</v>
      </c>
      <c r="J5933">
        <f>YEAR(shipments[[#This Row],[Shipdate]])</f>
        <v>2024</v>
      </c>
      <c r="K5933">
        <f>MONTH(shipments[[#This Row],[Shipdate]])</f>
        <v>4</v>
      </c>
      <c r="L5933" t="str">
        <f>TEXT(shipments[[#This Row],[Shipdate]],"mmmm")</f>
        <v>April</v>
      </c>
      <c r="M5933">
        <f>_xlfn.XLOOKUP(shipments[[#This Row],[PID]],products[PID],products[Cost_per_box],"NA",0)</f>
        <v>10.23</v>
      </c>
      <c r="N5933">
        <f>shipments[[#This Row],[Boxes]]*shipments[[#This Row],[Cost Per Box]]</f>
        <v>3815.79</v>
      </c>
      <c r="O5933">
        <f>shipments[[#This Row],[Sales Amount]]-shipments[[#This Row],[Total Cost]]</f>
        <v>2508.96</v>
      </c>
      <c r="P5933" s="9">
        <f>shipments[[#This Row],[Profit]]/shipments[[#This Row],[Sales Amount]]</f>
        <v>0.39668919720147044</v>
      </c>
    </row>
    <row r="5934" spans="1:16" x14ac:dyDescent="1">
      <c r="A5934" t="s">
        <v>5984</v>
      </c>
      <c r="B5934" t="s">
        <v>8057</v>
      </c>
      <c r="C5934" t="s">
        <v>8020</v>
      </c>
      <c r="D5934" t="s">
        <v>8033</v>
      </c>
      <c r="E5934" s="1">
        <v>45149</v>
      </c>
      <c r="F5934">
        <v>1410.75</v>
      </c>
      <c r="G5934">
        <v>71</v>
      </c>
      <c r="H5934" t="s">
        <v>6</v>
      </c>
      <c r="I5934" t="str">
        <f>_xlfn.XLOOKUP(shipments[[#This Row],[SPID]],people[SPID],people[Sales_person],"NA",0)</f>
        <v>Madelene Upcott</v>
      </c>
      <c r="J5934">
        <f>YEAR(shipments[[#This Row],[Shipdate]])</f>
        <v>2023</v>
      </c>
      <c r="K5934">
        <f>MONTH(shipments[[#This Row],[Shipdate]])</f>
        <v>8</v>
      </c>
      <c r="L5934" t="str">
        <f>TEXT(shipments[[#This Row],[Shipdate]],"mmmm")</f>
        <v>August</v>
      </c>
      <c r="M5934">
        <f>_xlfn.XLOOKUP(shipments[[#This Row],[PID]],products[PID],products[Cost_per_box],"NA",0)</f>
        <v>10.23</v>
      </c>
      <c r="N5934">
        <f>shipments[[#This Row],[Boxes]]*shipments[[#This Row],[Cost Per Box]]</f>
        <v>726.33</v>
      </c>
      <c r="O5934">
        <f>shipments[[#This Row],[Sales Amount]]-shipments[[#This Row],[Total Cost]]</f>
        <v>684.42</v>
      </c>
      <c r="P5934" s="9">
        <f>shipments[[#This Row],[Profit]]/shipments[[#This Row],[Sales Amount]]</f>
        <v>0.48514619883040933</v>
      </c>
    </row>
    <row r="5935" spans="1:16" x14ac:dyDescent="1">
      <c r="A5935" t="s">
        <v>5985</v>
      </c>
      <c r="B5935" t="s">
        <v>8057</v>
      </c>
      <c r="C5935" t="s">
        <v>8021</v>
      </c>
      <c r="D5935" t="s">
        <v>8033</v>
      </c>
      <c r="E5935" s="1">
        <v>45111</v>
      </c>
      <c r="F5935">
        <v>5778</v>
      </c>
      <c r="G5935">
        <v>413</v>
      </c>
      <c r="H5935" t="s">
        <v>6</v>
      </c>
      <c r="I5935" t="str">
        <f>_xlfn.XLOOKUP(shipments[[#This Row],[SPID]],people[SPID],people[Sales_person],"NA",0)</f>
        <v>Madelene Upcott</v>
      </c>
      <c r="J5935">
        <f>YEAR(shipments[[#This Row],[Shipdate]])</f>
        <v>2023</v>
      </c>
      <c r="K5935">
        <f>MONTH(shipments[[#This Row],[Shipdate]])</f>
        <v>7</v>
      </c>
      <c r="L5935" t="str">
        <f>TEXT(shipments[[#This Row],[Shipdate]],"mmmm")</f>
        <v>July</v>
      </c>
      <c r="M5935">
        <f>_xlfn.XLOOKUP(shipments[[#This Row],[PID]],products[PID],products[Cost_per_box],"NA",0)</f>
        <v>4.74</v>
      </c>
      <c r="N5935">
        <f>shipments[[#This Row],[Boxes]]*shipments[[#This Row],[Cost Per Box]]</f>
        <v>1957.6200000000001</v>
      </c>
      <c r="O5935">
        <f>shipments[[#This Row],[Sales Amount]]-shipments[[#This Row],[Total Cost]]</f>
        <v>3820.38</v>
      </c>
      <c r="P5935" s="9">
        <f>shipments[[#This Row],[Profit]]/shipments[[#This Row],[Sales Amount]]</f>
        <v>0.66119418483904469</v>
      </c>
    </row>
    <row r="5936" spans="1:16" x14ac:dyDescent="1">
      <c r="A5936" t="s">
        <v>5986</v>
      </c>
      <c r="B5936" t="s">
        <v>8057</v>
      </c>
      <c r="C5936" t="s">
        <v>8021</v>
      </c>
      <c r="D5936" t="s">
        <v>8035</v>
      </c>
      <c r="E5936" s="1">
        <v>45243</v>
      </c>
      <c r="F5936">
        <v>1118.25</v>
      </c>
      <c r="G5936">
        <v>80</v>
      </c>
      <c r="H5936" t="s">
        <v>6</v>
      </c>
      <c r="I5936" t="str">
        <f>_xlfn.XLOOKUP(shipments[[#This Row],[SPID]],people[SPID],people[Sales_person],"NA",0)</f>
        <v>Madelene Upcott</v>
      </c>
      <c r="J5936">
        <f>YEAR(shipments[[#This Row],[Shipdate]])</f>
        <v>2023</v>
      </c>
      <c r="K5936">
        <f>MONTH(shipments[[#This Row],[Shipdate]])</f>
        <v>11</v>
      </c>
      <c r="L5936" t="str">
        <f>TEXT(shipments[[#This Row],[Shipdate]],"mmmm")</f>
        <v>November</v>
      </c>
      <c r="M5936">
        <f>_xlfn.XLOOKUP(shipments[[#This Row],[PID]],products[PID],products[Cost_per_box],"NA",0)</f>
        <v>4.74</v>
      </c>
      <c r="N5936">
        <f>shipments[[#This Row],[Boxes]]*shipments[[#This Row],[Cost Per Box]]</f>
        <v>379.20000000000005</v>
      </c>
      <c r="O5936">
        <f>shipments[[#This Row],[Sales Amount]]-shipments[[#This Row],[Total Cost]]</f>
        <v>739.05</v>
      </c>
      <c r="P5936" s="9">
        <f>shipments[[#This Row],[Profit]]/shipments[[#This Row],[Sales Amount]]</f>
        <v>0.660898725687458</v>
      </c>
    </row>
    <row r="5937" spans="1:16" x14ac:dyDescent="1">
      <c r="A5937" t="s">
        <v>5987</v>
      </c>
      <c r="B5937" t="s">
        <v>8057</v>
      </c>
      <c r="C5937" t="s">
        <v>8021</v>
      </c>
      <c r="D5937" t="s">
        <v>8037</v>
      </c>
      <c r="E5937" s="1">
        <v>45257</v>
      </c>
      <c r="F5937">
        <v>7299</v>
      </c>
      <c r="G5937">
        <v>457</v>
      </c>
      <c r="H5937" t="s">
        <v>6</v>
      </c>
      <c r="I5937" t="str">
        <f>_xlfn.XLOOKUP(shipments[[#This Row],[SPID]],people[SPID],people[Sales_person],"NA",0)</f>
        <v>Madelene Upcott</v>
      </c>
      <c r="J5937">
        <f>YEAR(shipments[[#This Row],[Shipdate]])</f>
        <v>2023</v>
      </c>
      <c r="K5937">
        <f>MONTH(shipments[[#This Row],[Shipdate]])</f>
        <v>11</v>
      </c>
      <c r="L5937" t="str">
        <f>TEXT(shipments[[#This Row],[Shipdate]],"mmmm")</f>
        <v>November</v>
      </c>
      <c r="M5937">
        <f>_xlfn.XLOOKUP(shipments[[#This Row],[PID]],products[PID],products[Cost_per_box],"NA",0)</f>
        <v>4.74</v>
      </c>
      <c r="N5937">
        <f>shipments[[#This Row],[Boxes]]*shipments[[#This Row],[Cost Per Box]]</f>
        <v>2166.1800000000003</v>
      </c>
      <c r="O5937">
        <f>shipments[[#This Row],[Sales Amount]]-shipments[[#This Row],[Total Cost]]</f>
        <v>5132.82</v>
      </c>
      <c r="P5937" s="9">
        <f>shipments[[#This Row],[Profit]]/shipments[[#This Row],[Sales Amount]]</f>
        <v>0.70322235922729137</v>
      </c>
    </row>
    <row r="5938" spans="1:16" x14ac:dyDescent="1">
      <c r="A5938" t="s">
        <v>5988</v>
      </c>
      <c r="B5938" t="s">
        <v>8057</v>
      </c>
      <c r="C5938" t="s">
        <v>8022</v>
      </c>
      <c r="D5938" t="s">
        <v>8032</v>
      </c>
      <c r="E5938" s="1">
        <v>45222</v>
      </c>
      <c r="F5938">
        <v>5746.5</v>
      </c>
      <c r="G5938">
        <v>719</v>
      </c>
      <c r="H5938" t="s">
        <v>6</v>
      </c>
      <c r="I5938" t="str">
        <f>_xlfn.XLOOKUP(shipments[[#This Row],[SPID]],people[SPID],people[Sales_person],"NA",0)</f>
        <v>Madelene Upcott</v>
      </c>
      <c r="J5938">
        <f>YEAR(shipments[[#This Row],[Shipdate]])</f>
        <v>2023</v>
      </c>
      <c r="K5938">
        <f>MONTH(shipments[[#This Row],[Shipdate]])</f>
        <v>10</v>
      </c>
      <c r="L5938" t="str">
        <f>TEXT(shipments[[#This Row],[Shipdate]],"mmmm")</f>
        <v>October</v>
      </c>
      <c r="M5938">
        <f>_xlfn.XLOOKUP(shipments[[#This Row],[PID]],products[PID],products[Cost_per_box],"NA",0)</f>
        <v>10.51</v>
      </c>
      <c r="N5938">
        <f>shipments[[#This Row],[Boxes]]*shipments[[#This Row],[Cost Per Box]]</f>
        <v>7556.69</v>
      </c>
      <c r="O5938">
        <f>shipments[[#This Row],[Sales Amount]]-shipments[[#This Row],[Total Cost]]</f>
        <v>-1810.1899999999996</v>
      </c>
      <c r="P5938" s="9">
        <f>shipments[[#This Row],[Profit]]/shipments[[#This Row],[Sales Amount]]</f>
        <v>-0.31500739580614279</v>
      </c>
    </row>
    <row r="5939" spans="1:16" x14ac:dyDescent="1">
      <c r="A5939" t="s">
        <v>5989</v>
      </c>
      <c r="B5939" t="s">
        <v>8057</v>
      </c>
      <c r="C5939" t="s">
        <v>8022</v>
      </c>
      <c r="D5939" t="s">
        <v>8036</v>
      </c>
      <c r="E5939" s="1">
        <v>45265</v>
      </c>
      <c r="F5939">
        <v>9159.75</v>
      </c>
      <c r="G5939">
        <v>916</v>
      </c>
      <c r="H5939" t="s">
        <v>6</v>
      </c>
      <c r="I5939" t="str">
        <f>_xlfn.XLOOKUP(shipments[[#This Row],[SPID]],people[SPID],people[Sales_person],"NA",0)</f>
        <v>Madelene Upcott</v>
      </c>
      <c r="J5939">
        <f>YEAR(shipments[[#This Row],[Shipdate]])</f>
        <v>2023</v>
      </c>
      <c r="K5939">
        <f>MONTH(shipments[[#This Row],[Shipdate]])</f>
        <v>12</v>
      </c>
      <c r="L5939" t="str">
        <f>TEXT(shipments[[#This Row],[Shipdate]],"mmmm")</f>
        <v>December</v>
      </c>
      <c r="M5939">
        <f>_xlfn.XLOOKUP(shipments[[#This Row],[PID]],products[PID],products[Cost_per_box],"NA",0)</f>
        <v>10.51</v>
      </c>
      <c r="N5939">
        <f>shipments[[#This Row],[Boxes]]*shipments[[#This Row],[Cost Per Box]]</f>
        <v>9627.16</v>
      </c>
      <c r="O5939">
        <f>shipments[[#This Row],[Sales Amount]]-shipments[[#This Row],[Total Cost]]</f>
        <v>-467.40999999999985</v>
      </c>
      <c r="P5939" s="9">
        <f>shipments[[#This Row],[Profit]]/shipments[[#This Row],[Sales Amount]]</f>
        <v>-5.1028685280711791E-2</v>
      </c>
    </row>
    <row r="5940" spans="1:16" x14ac:dyDescent="1">
      <c r="A5940" t="s">
        <v>5990</v>
      </c>
      <c r="B5940" t="s">
        <v>8057</v>
      </c>
      <c r="C5940" t="s">
        <v>8022</v>
      </c>
      <c r="D5940" t="s">
        <v>8037</v>
      </c>
      <c r="E5940" s="1">
        <v>45125</v>
      </c>
      <c r="F5940">
        <v>398.25</v>
      </c>
      <c r="G5940">
        <v>40</v>
      </c>
      <c r="H5940" t="s">
        <v>6</v>
      </c>
      <c r="I5940" t="str">
        <f>_xlfn.XLOOKUP(shipments[[#This Row],[SPID]],people[SPID],people[Sales_person],"NA",0)</f>
        <v>Madelene Upcott</v>
      </c>
      <c r="J5940">
        <f>YEAR(shipments[[#This Row],[Shipdate]])</f>
        <v>2023</v>
      </c>
      <c r="K5940">
        <f>MONTH(shipments[[#This Row],[Shipdate]])</f>
        <v>7</v>
      </c>
      <c r="L5940" t="str">
        <f>TEXT(shipments[[#This Row],[Shipdate]],"mmmm")</f>
        <v>July</v>
      </c>
      <c r="M5940">
        <f>_xlfn.XLOOKUP(shipments[[#This Row],[PID]],products[PID],products[Cost_per_box],"NA",0)</f>
        <v>10.51</v>
      </c>
      <c r="N5940">
        <f>shipments[[#This Row],[Boxes]]*shipments[[#This Row],[Cost Per Box]]</f>
        <v>420.4</v>
      </c>
      <c r="O5940">
        <f>shipments[[#This Row],[Sales Amount]]-shipments[[#This Row],[Total Cost]]</f>
        <v>-22.149999999999977</v>
      </c>
      <c r="P5940" s="9">
        <f>shipments[[#This Row],[Profit]]/shipments[[#This Row],[Sales Amount]]</f>
        <v>-5.5618330194601322E-2</v>
      </c>
    </row>
    <row r="5941" spans="1:16" x14ac:dyDescent="1">
      <c r="A5941" t="s">
        <v>5991</v>
      </c>
      <c r="B5941" t="s">
        <v>8057</v>
      </c>
      <c r="C5941" t="s">
        <v>8022</v>
      </c>
      <c r="D5941" t="s">
        <v>8036</v>
      </c>
      <c r="E5941" s="1">
        <v>45231</v>
      </c>
      <c r="F5941">
        <v>6993</v>
      </c>
      <c r="G5941">
        <v>999</v>
      </c>
      <c r="H5941" t="s">
        <v>6</v>
      </c>
      <c r="I5941" t="str">
        <f>_xlfn.XLOOKUP(shipments[[#This Row],[SPID]],people[SPID],people[Sales_person],"NA",0)</f>
        <v>Madelene Upcott</v>
      </c>
      <c r="J5941">
        <f>YEAR(shipments[[#This Row],[Shipdate]])</f>
        <v>2023</v>
      </c>
      <c r="K5941">
        <f>MONTH(shipments[[#This Row],[Shipdate]])</f>
        <v>11</v>
      </c>
      <c r="L5941" t="str">
        <f>TEXT(shipments[[#This Row],[Shipdate]],"mmmm")</f>
        <v>November</v>
      </c>
      <c r="M5941">
        <f>_xlfn.XLOOKUP(shipments[[#This Row],[PID]],products[PID],products[Cost_per_box],"NA",0)</f>
        <v>10.51</v>
      </c>
      <c r="N5941">
        <f>shipments[[#This Row],[Boxes]]*shipments[[#This Row],[Cost Per Box]]</f>
        <v>10499.49</v>
      </c>
      <c r="O5941">
        <f>shipments[[#This Row],[Sales Amount]]-shipments[[#This Row],[Total Cost]]</f>
        <v>-3506.49</v>
      </c>
      <c r="P5941" s="9">
        <f>shipments[[#This Row],[Profit]]/shipments[[#This Row],[Sales Amount]]</f>
        <v>-0.50142857142857145</v>
      </c>
    </row>
    <row r="5942" spans="1:16" x14ac:dyDescent="1">
      <c r="A5942" t="s">
        <v>5992</v>
      </c>
      <c r="B5942" t="s">
        <v>8057</v>
      </c>
      <c r="C5942" t="s">
        <v>8023</v>
      </c>
      <c r="D5942" t="s">
        <v>8037</v>
      </c>
      <c r="E5942" s="1">
        <v>45090</v>
      </c>
      <c r="F5942">
        <v>11191.5</v>
      </c>
      <c r="G5942">
        <v>700</v>
      </c>
      <c r="H5942" t="s">
        <v>6</v>
      </c>
      <c r="I5942" t="str">
        <f>_xlfn.XLOOKUP(shipments[[#This Row],[SPID]],people[SPID],people[Sales_person],"NA",0)</f>
        <v>Madelene Upcott</v>
      </c>
      <c r="J5942">
        <f>YEAR(shipments[[#This Row],[Shipdate]])</f>
        <v>2023</v>
      </c>
      <c r="K5942">
        <f>MONTH(shipments[[#This Row],[Shipdate]])</f>
        <v>6</v>
      </c>
      <c r="L5942" t="str">
        <f>TEXT(shipments[[#This Row],[Shipdate]],"mmmm")</f>
        <v>June</v>
      </c>
      <c r="M5942">
        <f>_xlfn.XLOOKUP(shipments[[#This Row],[PID]],products[PID],products[Cost_per_box],"NA",0)</f>
        <v>6.43</v>
      </c>
      <c r="N5942">
        <f>shipments[[#This Row],[Boxes]]*shipments[[#This Row],[Cost Per Box]]</f>
        <v>4501</v>
      </c>
      <c r="O5942">
        <f>shipments[[#This Row],[Sales Amount]]-shipments[[#This Row],[Total Cost]]</f>
        <v>6690.5</v>
      </c>
      <c r="P5942" s="9">
        <f>shipments[[#This Row],[Profit]]/shipments[[#This Row],[Sales Amount]]</f>
        <v>0.59781977393557606</v>
      </c>
    </row>
    <row r="5943" spans="1:16" x14ac:dyDescent="1">
      <c r="A5943" t="s">
        <v>5993</v>
      </c>
      <c r="B5943" t="s">
        <v>8057</v>
      </c>
      <c r="C5943" t="s">
        <v>8023</v>
      </c>
      <c r="D5943" t="s">
        <v>8032</v>
      </c>
      <c r="E5943" s="1">
        <v>45245</v>
      </c>
      <c r="F5943">
        <v>5096.25</v>
      </c>
      <c r="G5943">
        <v>284</v>
      </c>
      <c r="H5943" t="s">
        <v>6</v>
      </c>
      <c r="I5943" t="str">
        <f>_xlfn.XLOOKUP(shipments[[#This Row],[SPID]],people[SPID],people[Sales_person],"NA",0)</f>
        <v>Madelene Upcott</v>
      </c>
      <c r="J5943">
        <f>YEAR(shipments[[#This Row],[Shipdate]])</f>
        <v>2023</v>
      </c>
      <c r="K5943">
        <f>MONTH(shipments[[#This Row],[Shipdate]])</f>
        <v>11</v>
      </c>
      <c r="L5943" t="str">
        <f>TEXT(shipments[[#This Row],[Shipdate]],"mmmm")</f>
        <v>November</v>
      </c>
      <c r="M5943">
        <f>_xlfn.XLOOKUP(shipments[[#This Row],[PID]],products[PID],products[Cost_per_box],"NA",0)</f>
        <v>6.43</v>
      </c>
      <c r="N5943">
        <f>shipments[[#This Row],[Boxes]]*shipments[[#This Row],[Cost Per Box]]</f>
        <v>1826.12</v>
      </c>
      <c r="O5943">
        <f>shipments[[#This Row],[Sales Amount]]-shipments[[#This Row],[Total Cost]]</f>
        <v>3270.13</v>
      </c>
      <c r="P5943" s="9">
        <f>shipments[[#This Row],[Profit]]/shipments[[#This Row],[Sales Amount]]</f>
        <v>0.64167377974000495</v>
      </c>
    </row>
    <row r="5944" spans="1:16" x14ac:dyDescent="1">
      <c r="A5944" t="s">
        <v>5994</v>
      </c>
      <c r="B5944" t="s">
        <v>8057</v>
      </c>
      <c r="C5944" t="s">
        <v>8023</v>
      </c>
      <c r="D5944" t="s">
        <v>8034</v>
      </c>
      <c r="E5944" s="1">
        <v>45401</v>
      </c>
      <c r="F5944">
        <v>3971.25</v>
      </c>
      <c r="G5944">
        <v>234</v>
      </c>
      <c r="H5944" t="s">
        <v>6</v>
      </c>
      <c r="I5944" t="str">
        <f>_xlfn.XLOOKUP(shipments[[#This Row],[SPID]],people[SPID],people[Sales_person],"NA",0)</f>
        <v>Madelene Upcott</v>
      </c>
      <c r="J5944">
        <f>YEAR(shipments[[#This Row],[Shipdate]])</f>
        <v>2024</v>
      </c>
      <c r="K5944">
        <f>MONTH(shipments[[#This Row],[Shipdate]])</f>
        <v>4</v>
      </c>
      <c r="L5944" t="str">
        <f>TEXT(shipments[[#This Row],[Shipdate]],"mmmm")</f>
        <v>April</v>
      </c>
      <c r="M5944">
        <f>_xlfn.XLOOKUP(shipments[[#This Row],[PID]],products[PID],products[Cost_per_box],"NA",0)</f>
        <v>6.43</v>
      </c>
      <c r="N5944">
        <f>shipments[[#This Row],[Boxes]]*shipments[[#This Row],[Cost Per Box]]</f>
        <v>1504.62</v>
      </c>
      <c r="O5944">
        <f>shipments[[#This Row],[Sales Amount]]-shipments[[#This Row],[Total Cost]]</f>
        <v>2466.63</v>
      </c>
      <c r="P5944" s="9">
        <f>shipments[[#This Row],[Profit]]/shipments[[#This Row],[Sales Amount]]</f>
        <v>0.62112181303116154</v>
      </c>
    </row>
    <row r="5945" spans="1:16" x14ac:dyDescent="1">
      <c r="A5945" t="s">
        <v>5995</v>
      </c>
      <c r="B5945" t="s">
        <v>8057</v>
      </c>
      <c r="C5945" t="s">
        <v>8024</v>
      </c>
      <c r="D5945" t="s">
        <v>8032</v>
      </c>
      <c r="E5945" s="1">
        <v>45448</v>
      </c>
      <c r="F5945">
        <v>4448.25</v>
      </c>
      <c r="G5945">
        <v>212</v>
      </c>
      <c r="H5945" t="s">
        <v>6</v>
      </c>
      <c r="I5945" t="str">
        <f>_xlfn.XLOOKUP(shipments[[#This Row],[SPID]],people[SPID],people[Sales_person],"NA",0)</f>
        <v>Madelene Upcott</v>
      </c>
      <c r="J5945">
        <f>YEAR(shipments[[#This Row],[Shipdate]])</f>
        <v>2024</v>
      </c>
      <c r="K5945">
        <f>MONTH(shipments[[#This Row],[Shipdate]])</f>
        <v>6</v>
      </c>
      <c r="L5945" t="str">
        <f>TEXT(shipments[[#This Row],[Shipdate]],"mmmm")</f>
        <v>June</v>
      </c>
      <c r="M5945">
        <f>_xlfn.XLOOKUP(shipments[[#This Row],[PID]],products[PID],products[Cost_per_box],"NA",0)</f>
        <v>12.41</v>
      </c>
      <c r="N5945">
        <f>shipments[[#This Row],[Boxes]]*shipments[[#This Row],[Cost Per Box]]</f>
        <v>2630.92</v>
      </c>
      <c r="O5945">
        <f>shipments[[#This Row],[Sales Amount]]-shipments[[#This Row],[Total Cost]]</f>
        <v>1817.33</v>
      </c>
      <c r="P5945" s="9">
        <f>shipments[[#This Row],[Profit]]/shipments[[#This Row],[Sales Amount]]</f>
        <v>0.40854942955094697</v>
      </c>
    </row>
    <row r="5946" spans="1:16" x14ac:dyDescent="1">
      <c r="A5946" t="s">
        <v>5996</v>
      </c>
      <c r="B5946" t="s">
        <v>8057</v>
      </c>
      <c r="C5946" t="s">
        <v>8025</v>
      </c>
      <c r="D5946" t="s">
        <v>8036</v>
      </c>
      <c r="E5946" s="1">
        <v>45302</v>
      </c>
      <c r="F5946">
        <v>3636</v>
      </c>
      <c r="G5946">
        <v>214</v>
      </c>
      <c r="H5946" t="s">
        <v>6</v>
      </c>
      <c r="I5946" t="str">
        <f>_xlfn.XLOOKUP(shipments[[#This Row],[SPID]],people[SPID],people[Sales_person],"NA",0)</f>
        <v>Madelene Upcott</v>
      </c>
      <c r="J5946">
        <f>YEAR(shipments[[#This Row],[Shipdate]])</f>
        <v>2024</v>
      </c>
      <c r="K5946">
        <f>MONTH(shipments[[#This Row],[Shipdate]])</f>
        <v>1</v>
      </c>
      <c r="L5946" t="str">
        <f>TEXT(shipments[[#This Row],[Shipdate]],"mmmm")</f>
        <v>January</v>
      </c>
      <c r="M5946">
        <f>_xlfn.XLOOKUP(shipments[[#This Row],[PID]],products[PID],products[Cost_per_box],"NA",0)</f>
        <v>9.57</v>
      </c>
      <c r="N5946">
        <f>shipments[[#This Row],[Boxes]]*shipments[[#This Row],[Cost Per Box]]</f>
        <v>2047.98</v>
      </c>
      <c r="O5946">
        <f>shipments[[#This Row],[Sales Amount]]-shipments[[#This Row],[Total Cost]]</f>
        <v>1588.02</v>
      </c>
      <c r="P5946" s="9">
        <f>shipments[[#This Row],[Profit]]/shipments[[#This Row],[Sales Amount]]</f>
        <v>0.43674917491749177</v>
      </c>
    </row>
    <row r="5947" spans="1:16" x14ac:dyDescent="1">
      <c r="A5947" t="s">
        <v>5997</v>
      </c>
      <c r="B5947" t="s">
        <v>8057</v>
      </c>
      <c r="C5947" t="s">
        <v>8025</v>
      </c>
      <c r="D5947" t="s">
        <v>8037</v>
      </c>
      <c r="E5947" s="1">
        <v>45042</v>
      </c>
      <c r="F5947">
        <v>5418</v>
      </c>
      <c r="G5947">
        <v>319</v>
      </c>
      <c r="H5947" t="s">
        <v>6</v>
      </c>
      <c r="I5947" t="str">
        <f>_xlfn.XLOOKUP(shipments[[#This Row],[SPID]],people[SPID],people[Sales_person],"NA",0)</f>
        <v>Madelene Upcott</v>
      </c>
      <c r="J5947">
        <f>YEAR(shipments[[#This Row],[Shipdate]])</f>
        <v>2023</v>
      </c>
      <c r="K5947">
        <f>MONTH(shipments[[#This Row],[Shipdate]])</f>
        <v>4</v>
      </c>
      <c r="L5947" t="str">
        <f>TEXT(shipments[[#This Row],[Shipdate]],"mmmm")</f>
        <v>April</v>
      </c>
      <c r="M5947">
        <f>_xlfn.XLOOKUP(shipments[[#This Row],[PID]],products[PID],products[Cost_per_box],"NA",0)</f>
        <v>9.57</v>
      </c>
      <c r="N5947">
        <f>shipments[[#This Row],[Boxes]]*shipments[[#This Row],[Cost Per Box]]</f>
        <v>3052.83</v>
      </c>
      <c r="O5947">
        <f>shipments[[#This Row],[Sales Amount]]-shipments[[#This Row],[Total Cost]]</f>
        <v>2365.17</v>
      </c>
      <c r="P5947" s="9">
        <f>shipments[[#This Row],[Profit]]/shipments[[#This Row],[Sales Amount]]</f>
        <v>0.43653931339977853</v>
      </c>
    </row>
    <row r="5948" spans="1:16" x14ac:dyDescent="1">
      <c r="A5948" t="s">
        <v>5998</v>
      </c>
      <c r="B5948" t="s">
        <v>8057</v>
      </c>
      <c r="C5948" t="s">
        <v>8026</v>
      </c>
      <c r="D5948" t="s">
        <v>8033</v>
      </c>
      <c r="E5948" s="1">
        <v>45287</v>
      </c>
      <c r="F5948">
        <v>7211.25</v>
      </c>
      <c r="G5948">
        <v>722</v>
      </c>
      <c r="H5948" t="s">
        <v>6</v>
      </c>
      <c r="I5948" t="str">
        <f>_xlfn.XLOOKUP(shipments[[#This Row],[SPID]],people[SPID],people[Sales_person],"NA",0)</f>
        <v>Madelene Upcott</v>
      </c>
      <c r="J5948">
        <f>YEAR(shipments[[#This Row],[Shipdate]])</f>
        <v>2023</v>
      </c>
      <c r="K5948">
        <f>MONTH(shipments[[#This Row],[Shipdate]])</f>
        <v>12</v>
      </c>
      <c r="L5948" t="str">
        <f>TEXT(shipments[[#This Row],[Shipdate]],"mmmm")</f>
        <v>December</v>
      </c>
      <c r="M5948">
        <f>_xlfn.XLOOKUP(shipments[[#This Row],[PID]],products[PID],products[Cost_per_box],"NA",0)</f>
        <v>8.43</v>
      </c>
      <c r="N5948">
        <f>shipments[[#This Row],[Boxes]]*shipments[[#This Row],[Cost Per Box]]</f>
        <v>6086.46</v>
      </c>
      <c r="O5948">
        <f>shipments[[#This Row],[Sales Amount]]-shipments[[#This Row],[Total Cost]]</f>
        <v>1124.79</v>
      </c>
      <c r="P5948" s="9">
        <f>shipments[[#This Row],[Profit]]/shipments[[#This Row],[Sales Amount]]</f>
        <v>0.15597711908476339</v>
      </c>
    </row>
    <row r="5949" spans="1:16" x14ac:dyDescent="1">
      <c r="A5949" t="s">
        <v>5999</v>
      </c>
      <c r="B5949" t="s">
        <v>8057</v>
      </c>
      <c r="C5949" t="s">
        <v>8026</v>
      </c>
      <c r="D5949" t="s">
        <v>8036</v>
      </c>
      <c r="E5949" s="1">
        <v>45365</v>
      </c>
      <c r="F5949">
        <v>8142.75</v>
      </c>
      <c r="G5949">
        <v>905</v>
      </c>
      <c r="H5949" t="s">
        <v>6</v>
      </c>
      <c r="I5949" t="str">
        <f>_xlfn.XLOOKUP(shipments[[#This Row],[SPID]],people[SPID],people[Sales_person],"NA",0)</f>
        <v>Madelene Upcott</v>
      </c>
      <c r="J5949">
        <f>YEAR(shipments[[#This Row],[Shipdate]])</f>
        <v>2024</v>
      </c>
      <c r="K5949">
        <f>MONTH(shipments[[#This Row],[Shipdate]])</f>
        <v>3</v>
      </c>
      <c r="L5949" t="str">
        <f>TEXT(shipments[[#This Row],[Shipdate]],"mmmm")</f>
        <v>March</v>
      </c>
      <c r="M5949">
        <f>_xlfn.XLOOKUP(shipments[[#This Row],[PID]],products[PID],products[Cost_per_box],"NA",0)</f>
        <v>8.43</v>
      </c>
      <c r="N5949">
        <f>shipments[[#This Row],[Boxes]]*shipments[[#This Row],[Cost Per Box]]</f>
        <v>7629.15</v>
      </c>
      <c r="O5949">
        <f>shipments[[#This Row],[Sales Amount]]-shipments[[#This Row],[Total Cost]]</f>
        <v>513.60000000000036</v>
      </c>
      <c r="P5949" s="9">
        <f>shipments[[#This Row],[Profit]]/shipments[[#This Row],[Sales Amount]]</f>
        <v>6.3074514138343973E-2</v>
      </c>
    </row>
    <row r="5950" spans="1:16" x14ac:dyDescent="1">
      <c r="A5950" t="s">
        <v>6000</v>
      </c>
      <c r="B5950" t="s">
        <v>8057</v>
      </c>
      <c r="C5950" t="s">
        <v>8026</v>
      </c>
      <c r="D5950" t="s">
        <v>8035</v>
      </c>
      <c r="E5950" s="1">
        <v>45302</v>
      </c>
      <c r="F5950">
        <v>5485.5</v>
      </c>
      <c r="G5950">
        <v>686</v>
      </c>
      <c r="H5950" t="s">
        <v>6</v>
      </c>
      <c r="I5950" t="str">
        <f>_xlfn.XLOOKUP(shipments[[#This Row],[SPID]],people[SPID],people[Sales_person],"NA",0)</f>
        <v>Madelene Upcott</v>
      </c>
      <c r="J5950">
        <f>YEAR(shipments[[#This Row],[Shipdate]])</f>
        <v>2024</v>
      </c>
      <c r="K5950">
        <f>MONTH(shipments[[#This Row],[Shipdate]])</f>
        <v>1</v>
      </c>
      <c r="L5950" t="str">
        <f>TEXT(shipments[[#This Row],[Shipdate]],"mmmm")</f>
        <v>January</v>
      </c>
      <c r="M5950">
        <f>_xlfn.XLOOKUP(shipments[[#This Row],[PID]],products[PID],products[Cost_per_box],"NA",0)</f>
        <v>8.43</v>
      </c>
      <c r="N5950">
        <f>shipments[[#This Row],[Boxes]]*shipments[[#This Row],[Cost Per Box]]</f>
        <v>5782.98</v>
      </c>
      <c r="O5950">
        <f>shipments[[#This Row],[Sales Amount]]-shipments[[#This Row],[Total Cost]]</f>
        <v>-297.47999999999956</v>
      </c>
      <c r="P5950" s="9">
        <f>shipments[[#This Row],[Profit]]/shipments[[#This Row],[Sales Amount]]</f>
        <v>-5.423024336888152E-2</v>
      </c>
    </row>
    <row r="5951" spans="1:16" x14ac:dyDescent="1">
      <c r="A5951" t="s">
        <v>6001</v>
      </c>
      <c r="B5951" t="s">
        <v>8057</v>
      </c>
      <c r="C5951" t="s">
        <v>8027</v>
      </c>
      <c r="D5951" t="s">
        <v>8037</v>
      </c>
      <c r="E5951" s="1">
        <v>45096</v>
      </c>
      <c r="F5951">
        <v>10647</v>
      </c>
      <c r="G5951">
        <v>1521</v>
      </c>
      <c r="H5951" t="s">
        <v>6</v>
      </c>
      <c r="I5951" t="str">
        <f>_xlfn.XLOOKUP(shipments[[#This Row],[SPID]],people[SPID],people[Sales_person],"NA",0)</f>
        <v>Madelene Upcott</v>
      </c>
      <c r="J5951">
        <f>YEAR(shipments[[#This Row],[Shipdate]])</f>
        <v>2023</v>
      </c>
      <c r="K5951">
        <f>MONTH(shipments[[#This Row],[Shipdate]])</f>
        <v>6</v>
      </c>
      <c r="L5951" t="str">
        <f>TEXT(shipments[[#This Row],[Shipdate]],"mmmm")</f>
        <v>June</v>
      </c>
      <c r="M5951">
        <f>_xlfn.XLOOKUP(shipments[[#This Row],[PID]],products[PID],products[Cost_per_box],"NA",0)</f>
        <v>6.8</v>
      </c>
      <c r="N5951">
        <f>shipments[[#This Row],[Boxes]]*shipments[[#This Row],[Cost Per Box]]</f>
        <v>10342.799999999999</v>
      </c>
      <c r="O5951">
        <f>shipments[[#This Row],[Sales Amount]]-shipments[[#This Row],[Total Cost]]</f>
        <v>304.20000000000073</v>
      </c>
      <c r="P5951" s="9">
        <f>shipments[[#This Row],[Profit]]/shipments[[#This Row],[Sales Amount]]</f>
        <v>2.857142857142864E-2</v>
      </c>
    </row>
    <row r="5952" spans="1:16" x14ac:dyDescent="1">
      <c r="A5952" t="s">
        <v>6002</v>
      </c>
      <c r="B5952" t="s">
        <v>8057</v>
      </c>
      <c r="C5952" t="s">
        <v>8028</v>
      </c>
      <c r="D5952" t="s">
        <v>8036</v>
      </c>
      <c r="E5952" s="1">
        <v>45450</v>
      </c>
      <c r="F5952">
        <v>3114</v>
      </c>
      <c r="G5952">
        <v>108</v>
      </c>
      <c r="H5952" t="s">
        <v>6</v>
      </c>
      <c r="I5952" t="str">
        <f>_xlfn.XLOOKUP(shipments[[#This Row],[SPID]],people[SPID],people[Sales_person],"NA",0)</f>
        <v>Madelene Upcott</v>
      </c>
      <c r="J5952">
        <f>YEAR(shipments[[#This Row],[Shipdate]])</f>
        <v>2024</v>
      </c>
      <c r="K5952">
        <f>MONTH(shipments[[#This Row],[Shipdate]])</f>
        <v>6</v>
      </c>
      <c r="L5952" t="str">
        <f>TEXT(shipments[[#This Row],[Shipdate]],"mmmm")</f>
        <v>June</v>
      </c>
      <c r="M5952">
        <f>_xlfn.XLOOKUP(shipments[[#This Row],[PID]],products[PID],products[Cost_per_box],"NA",0)</f>
        <v>5.04</v>
      </c>
      <c r="N5952">
        <f>shipments[[#This Row],[Boxes]]*shipments[[#This Row],[Cost Per Box]]</f>
        <v>544.32000000000005</v>
      </c>
      <c r="O5952">
        <f>shipments[[#This Row],[Sales Amount]]-shipments[[#This Row],[Total Cost]]</f>
        <v>2569.6799999999998</v>
      </c>
      <c r="P5952" s="9">
        <f>shipments[[#This Row],[Profit]]/shipments[[#This Row],[Sales Amount]]</f>
        <v>0.8252023121387283</v>
      </c>
    </row>
    <row r="5953" spans="1:16" x14ac:dyDescent="1">
      <c r="A5953" t="s">
        <v>6003</v>
      </c>
      <c r="B5953" t="s">
        <v>8057</v>
      </c>
      <c r="C5953" t="s">
        <v>8028</v>
      </c>
      <c r="D5953" t="s">
        <v>8032</v>
      </c>
      <c r="E5953" s="1">
        <v>45050</v>
      </c>
      <c r="F5953">
        <v>735.75</v>
      </c>
      <c r="G5953">
        <v>26</v>
      </c>
      <c r="H5953" t="s">
        <v>6</v>
      </c>
      <c r="I5953" t="str">
        <f>_xlfn.XLOOKUP(shipments[[#This Row],[SPID]],people[SPID],people[Sales_person],"NA",0)</f>
        <v>Madelene Upcott</v>
      </c>
      <c r="J5953">
        <f>YEAR(shipments[[#This Row],[Shipdate]])</f>
        <v>2023</v>
      </c>
      <c r="K5953">
        <f>MONTH(shipments[[#This Row],[Shipdate]])</f>
        <v>5</v>
      </c>
      <c r="L5953" t="str">
        <f>TEXT(shipments[[#This Row],[Shipdate]],"mmmm")</f>
        <v>May</v>
      </c>
      <c r="M5953">
        <f>_xlfn.XLOOKUP(shipments[[#This Row],[PID]],products[PID],products[Cost_per_box],"NA",0)</f>
        <v>5.04</v>
      </c>
      <c r="N5953">
        <f>shipments[[#This Row],[Boxes]]*shipments[[#This Row],[Cost Per Box]]</f>
        <v>131.04</v>
      </c>
      <c r="O5953">
        <f>shipments[[#This Row],[Sales Amount]]-shipments[[#This Row],[Total Cost]]</f>
        <v>604.71</v>
      </c>
      <c r="P5953" s="9">
        <f>shipments[[#This Row],[Profit]]/shipments[[#This Row],[Sales Amount]]</f>
        <v>0.8218960244648319</v>
      </c>
    </row>
    <row r="5954" spans="1:16" x14ac:dyDescent="1">
      <c r="A5954" t="s">
        <v>6004</v>
      </c>
      <c r="B5954" t="s">
        <v>8057</v>
      </c>
      <c r="C5954" t="s">
        <v>8028</v>
      </c>
      <c r="D5954" t="s">
        <v>8032</v>
      </c>
      <c r="E5954" s="1">
        <v>45427</v>
      </c>
      <c r="F5954">
        <v>1233</v>
      </c>
      <c r="G5954">
        <v>43</v>
      </c>
      <c r="H5954" t="s">
        <v>6</v>
      </c>
      <c r="I5954" t="str">
        <f>_xlfn.XLOOKUP(shipments[[#This Row],[SPID]],people[SPID],people[Sales_person],"NA",0)</f>
        <v>Madelene Upcott</v>
      </c>
      <c r="J5954">
        <f>YEAR(shipments[[#This Row],[Shipdate]])</f>
        <v>2024</v>
      </c>
      <c r="K5954">
        <f>MONTH(shipments[[#This Row],[Shipdate]])</f>
        <v>5</v>
      </c>
      <c r="L5954" t="str">
        <f>TEXT(shipments[[#This Row],[Shipdate]],"mmmm")</f>
        <v>May</v>
      </c>
      <c r="M5954">
        <f>_xlfn.XLOOKUP(shipments[[#This Row],[PID]],products[PID],products[Cost_per_box],"NA",0)</f>
        <v>5.04</v>
      </c>
      <c r="N5954">
        <f>shipments[[#This Row],[Boxes]]*shipments[[#This Row],[Cost Per Box]]</f>
        <v>216.72</v>
      </c>
      <c r="O5954">
        <f>shipments[[#This Row],[Sales Amount]]-shipments[[#This Row],[Total Cost]]</f>
        <v>1016.28</v>
      </c>
      <c r="P5954" s="9">
        <f>shipments[[#This Row],[Profit]]/shipments[[#This Row],[Sales Amount]]</f>
        <v>0.82423357664233576</v>
      </c>
    </row>
    <row r="5955" spans="1:16" x14ac:dyDescent="1">
      <c r="A5955" t="s">
        <v>6005</v>
      </c>
      <c r="B5955" t="s">
        <v>8057</v>
      </c>
      <c r="C5955" t="s">
        <v>8028</v>
      </c>
      <c r="D5955" t="s">
        <v>8032</v>
      </c>
      <c r="E5955" s="1">
        <v>45118</v>
      </c>
      <c r="F5955">
        <v>3397.5</v>
      </c>
      <c r="G5955">
        <v>118</v>
      </c>
      <c r="H5955" t="s">
        <v>6</v>
      </c>
      <c r="I5955" t="str">
        <f>_xlfn.XLOOKUP(shipments[[#This Row],[SPID]],people[SPID],people[Sales_person],"NA",0)</f>
        <v>Madelene Upcott</v>
      </c>
      <c r="J5955">
        <f>YEAR(shipments[[#This Row],[Shipdate]])</f>
        <v>2023</v>
      </c>
      <c r="K5955">
        <f>MONTH(shipments[[#This Row],[Shipdate]])</f>
        <v>7</v>
      </c>
      <c r="L5955" t="str">
        <f>TEXT(shipments[[#This Row],[Shipdate]],"mmmm")</f>
        <v>July</v>
      </c>
      <c r="M5955">
        <f>_xlfn.XLOOKUP(shipments[[#This Row],[PID]],products[PID],products[Cost_per_box],"NA",0)</f>
        <v>5.04</v>
      </c>
      <c r="N5955">
        <f>shipments[[#This Row],[Boxes]]*shipments[[#This Row],[Cost Per Box]]</f>
        <v>594.72</v>
      </c>
      <c r="O5955">
        <f>shipments[[#This Row],[Sales Amount]]-shipments[[#This Row],[Total Cost]]</f>
        <v>2802.7799999999997</v>
      </c>
      <c r="P5955" s="9">
        <f>shipments[[#This Row],[Profit]]/shipments[[#This Row],[Sales Amount]]</f>
        <v>0.82495364238410585</v>
      </c>
    </row>
    <row r="5956" spans="1:16" x14ac:dyDescent="1">
      <c r="A5956" t="s">
        <v>6006</v>
      </c>
      <c r="B5956" t="s">
        <v>8057</v>
      </c>
      <c r="C5956" t="s">
        <v>8028</v>
      </c>
      <c r="D5956" t="s">
        <v>8037</v>
      </c>
      <c r="E5956" s="1">
        <v>45020</v>
      </c>
      <c r="F5956">
        <v>7476.75</v>
      </c>
      <c r="G5956">
        <v>277</v>
      </c>
      <c r="H5956" t="s">
        <v>6</v>
      </c>
      <c r="I5956" t="str">
        <f>_xlfn.XLOOKUP(shipments[[#This Row],[SPID]],people[SPID],people[Sales_person],"NA",0)</f>
        <v>Madelene Upcott</v>
      </c>
      <c r="J5956">
        <f>YEAR(shipments[[#This Row],[Shipdate]])</f>
        <v>2023</v>
      </c>
      <c r="K5956">
        <f>MONTH(shipments[[#This Row],[Shipdate]])</f>
        <v>4</v>
      </c>
      <c r="L5956" t="str">
        <f>TEXT(shipments[[#This Row],[Shipdate]],"mmmm")</f>
        <v>April</v>
      </c>
      <c r="M5956">
        <f>_xlfn.XLOOKUP(shipments[[#This Row],[PID]],products[PID],products[Cost_per_box],"NA",0)</f>
        <v>5.04</v>
      </c>
      <c r="N5956">
        <f>shipments[[#This Row],[Boxes]]*shipments[[#This Row],[Cost Per Box]]</f>
        <v>1396.08</v>
      </c>
      <c r="O5956">
        <f>shipments[[#This Row],[Sales Amount]]-shipments[[#This Row],[Total Cost]]</f>
        <v>6080.67</v>
      </c>
      <c r="P5956" s="9">
        <f>shipments[[#This Row],[Profit]]/shipments[[#This Row],[Sales Amount]]</f>
        <v>0.81327715919349985</v>
      </c>
    </row>
    <row r="5957" spans="1:16" x14ac:dyDescent="1">
      <c r="A5957" t="s">
        <v>6007</v>
      </c>
      <c r="B5957" t="s">
        <v>8057</v>
      </c>
      <c r="C5957" t="s">
        <v>8029</v>
      </c>
      <c r="D5957" t="s">
        <v>8032</v>
      </c>
      <c r="E5957" s="1">
        <v>45489</v>
      </c>
      <c r="F5957">
        <v>2171.25</v>
      </c>
      <c r="G5957">
        <v>198</v>
      </c>
      <c r="H5957" t="s">
        <v>17</v>
      </c>
      <c r="I5957" t="str">
        <f>_xlfn.XLOOKUP(shipments[[#This Row],[SPID]],people[SPID],people[Sales_person],"NA",0)</f>
        <v>Madelene Upcott</v>
      </c>
      <c r="J5957">
        <f>YEAR(shipments[[#This Row],[Shipdate]])</f>
        <v>2024</v>
      </c>
      <c r="K5957">
        <f>MONTH(shipments[[#This Row],[Shipdate]])</f>
        <v>7</v>
      </c>
      <c r="L5957" t="str">
        <f>TEXT(shipments[[#This Row],[Shipdate]],"mmmm")</f>
        <v>July</v>
      </c>
      <c r="M5957">
        <f>_xlfn.XLOOKUP(shipments[[#This Row],[PID]],products[PID],products[Cost_per_box],"NA",0)</f>
        <v>2.76</v>
      </c>
      <c r="N5957">
        <f>shipments[[#This Row],[Boxes]]*shipments[[#This Row],[Cost Per Box]]</f>
        <v>546.4799999999999</v>
      </c>
      <c r="O5957">
        <f>shipments[[#This Row],[Sales Amount]]-shipments[[#This Row],[Total Cost]]</f>
        <v>1624.77</v>
      </c>
      <c r="P5957" s="9">
        <f>shipments[[#This Row],[Profit]]/shipments[[#This Row],[Sales Amount]]</f>
        <v>0.74831088082901553</v>
      </c>
    </row>
    <row r="5958" spans="1:16" x14ac:dyDescent="1">
      <c r="A5958" t="s">
        <v>6008</v>
      </c>
      <c r="B5958" t="s">
        <v>8057</v>
      </c>
      <c r="C5958" t="s">
        <v>8030</v>
      </c>
      <c r="D5958" t="s">
        <v>8037</v>
      </c>
      <c r="E5958" s="1">
        <v>45043</v>
      </c>
      <c r="F5958">
        <v>4230</v>
      </c>
      <c r="G5958">
        <v>470</v>
      </c>
      <c r="H5958" t="s">
        <v>6</v>
      </c>
      <c r="I5958" t="str">
        <f>_xlfn.XLOOKUP(shipments[[#This Row],[SPID]],people[SPID],people[Sales_person],"NA",0)</f>
        <v>Madelene Upcott</v>
      </c>
      <c r="J5958">
        <f>YEAR(shipments[[#This Row],[Shipdate]])</f>
        <v>2023</v>
      </c>
      <c r="K5958">
        <f>MONTH(shipments[[#This Row],[Shipdate]])</f>
        <v>4</v>
      </c>
      <c r="L5958" t="str">
        <f>TEXT(shipments[[#This Row],[Shipdate]],"mmmm")</f>
        <v>April</v>
      </c>
      <c r="M5958">
        <f>_xlfn.XLOOKUP(shipments[[#This Row],[PID]],products[PID],products[Cost_per_box],"NA",0)</f>
        <v>3.32</v>
      </c>
      <c r="N5958">
        <f>shipments[[#This Row],[Boxes]]*shipments[[#This Row],[Cost Per Box]]</f>
        <v>1560.3999999999999</v>
      </c>
      <c r="O5958">
        <f>shipments[[#This Row],[Sales Amount]]-shipments[[#This Row],[Total Cost]]</f>
        <v>2669.6000000000004</v>
      </c>
      <c r="P5958" s="9">
        <f>shipments[[#This Row],[Profit]]/shipments[[#This Row],[Sales Amount]]</f>
        <v>0.63111111111111118</v>
      </c>
    </row>
    <row r="5959" spans="1:16" x14ac:dyDescent="1">
      <c r="A5959" t="s">
        <v>6009</v>
      </c>
      <c r="B5959" t="s">
        <v>8057</v>
      </c>
      <c r="C5959" t="s">
        <v>8030</v>
      </c>
      <c r="D5959" t="s">
        <v>8037</v>
      </c>
      <c r="E5959" s="1">
        <v>45261</v>
      </c>
      <c r="F5959">
        <v>40.5</v>
      </c>
      <c r="G5959">
        <v>6</v>
      </c>
      <c r="H5959" t="s">
        <v>6</v>
      </c>
      <c r="I5959" t="str">
        <f>_xlfn.XLOOKUP(shipments[[#This Row],[SPID]],people[SPID],people[Sales_person],"NA",0)</f>
        <v>Madelene Upcott</v>
      </c>
      <c r="J5959">
        <f>YEAR(shipments[[#This Row],[Shipdate]])</f>
        <v>2023</v>
      </c>
      <c r="K5959">
        <f>MONTH(shipments[[#This Row],[Shipdate]])</f>
        <v>12</v>
      </c>
      <c r="L5959" t="str">
        <f>TEXT(shipments[[#This Row],[Shipdate]],"mmmm")</f>
        <v>December</v>
      </c>
      <c r="M5959">
        <f>_xlfn.XLOOKUP(shipments[[#This Row],[PID]],products[PID],products[Cost_per_box],"NA",0)</f>
        <v>3.32</v>
      </c>
      <c r="N5959">
        <f>shipments[[#This Row],[Boxes]]*shipments[[#This Row],[Cost Per Box]]</f>
        <v>19.919999999999998</v>
      </c>
      <c r="O5959">
        <f>shipments[[#This Row],[Sales Amount]]-shipments[[#This Row],[Total Cost]]</f>
        <v>20.580000000000002</v>
      </c>
      <c r="P5959" s="9">
        <f>shipments[[#This Row],[Profit]]/shipments[[#This Row],[Sales Amount]]</f>
        <v>0.50814814814814824</v>
      </c>
    </row>
    <row r="5960" spans="1:16" x14ac:dyDescent="1">
      <c r="A5960" t="s">
        <v>6010</v>
      </c>
      <c r="B5960" t="s">
        <v>8057</v>
      </c>
      <c r="C5960" t="s">
        <v>8030</v>
      </c>
      <c r="D5960" t="s">
        <v>8036</v>
      </c>
      <c r="E5960" s="1">
        <v>45328</v>
      </c>
      <c r="F5960">
        <v>10714.5</v>
      </c>
      <c r="G5960">
        <v>1191</v>
      </c>
      <c r="H5960" t="s">
        <v>6</v>
      </c>
      <c r="I5960" t="str">
        <f>_xlfn.XLOOKUP(shipments[[#This Row],[SPID]],people[SPID],people[Sales_person],"NA",0)</f>
        <v>Madelene Upcott</v>
      </c>
      <c r="J5960">
        <f>YEAR(shipments[[#This Row],[Shipdate]])</f>
        <v>2024</v>
      </c>
      <c r="K5960">
        <f>MONTH(shipments[[#This Row],[Shipdate]])</f>
        <v>2</v>
      </c>
      <c r="L5960" t="str">
        <f>TEXT(shipments[[#This Row],[Shipdate]],"mmmm")</f>
        <v>February</v>
      </c>
      <c r="M5960">
        <f>_xlfn.XLOOKUP(shipments[[#This Row],[PID]],products[PID],products[Cost_per_box],"NA",0)</f>
        <v>3.32</v>
      </c>
      <c r="N5960">
        <f>shipments[[#This Row],[Boxes]]*shipments[[#This Row],[Cost Per Box]]</f>
        <v>3954.12</v>
      </c>
      <c r="O5960">
        <f>shipments[[#This Row],[Sales Amount]]-shipments[[#This Row],[Total Cost]]</f>
        <v>6760.38</v>
      </c>
      <c r="P5960" s="9">
        <f>shipments[[#This Row],[Profit]]/shipments[[#This Row],[Sales Amount]]</f>
        <v>0.6309561808763825</v>
      </c>
    </row>
    <row r="5961" spans="1:16" x14ac:dyDescent="1">
      <c r="A5961" t="s">
        <v>6011</v>
      </c>
      <c r="B5961" t="s">
        <v>8057</v>
      </c>
      <c r="C5961" t="s">
        <v>8030</v>
      </c>
      <c r="D5961" t="s">
        <v>8037</v>
      </c>
      <c r="E5961" s="1">
        <v>45349</v>
      </c>
      <c r="F5961">
        <v>1930.5</v>
      </c>
      <c r="G5961">
        <v>194</v>
      </c>
      <c r="H5961" t="s">
        <v>6</v>
      </c>
      <c r="I5961" t="str">
        <f>_xlfn.XLOOKUP(shipments[[#This Row],[SPID]],people[SPID],people[Sales_person],"NA",0)</f>
        <v>Madelene Upcott</v>
      </c>
      <c r="J5961">
        <f>YEAR(shipments[[#This Row],[Shipdate]])</f>
        <v>2024</v>
      </c>
      <c r="K5961">
        <f>MONTH(shipments[[#This Row],[Shipdate]])</f>
        <v>2</v>
      </c>
      <c r="L5961" t="str">
        <f>TEXT(shipments[[#This Row],[Shipdate]],"mmmm")</f>
        <v>February</v>
      </c>
      <c r="M5961">
        <f>_xlfn.XLOOKUP(shipments[[#This Row],[PID]],products[PID],products[Cost_per_box],"NA",0)</f>
        <v>3.32</v>
      </c>
      <c r="N5961">
        <f>shipments[[#This Row],[Boxes]]*shipments[[#This Row],[Cost Per Box]]</f>
        <v>644.07999999999993</v>
      </c>
      <c r="O5961">
        <f>shipments[[#This Row],[Sales Amount]]-shipments[[#This Row],[Total Cost]]</f>
        <v>1286.42</v>
      </c>
      <c r="P5961" s="9">
        <f>shipments[[#This Row],[Profit]]/shipments[[#This Row],[Sales Amount]]</f>
        <v>0.66636622636622644</v>
      </c>
    </row>
    <row r="5962" spans="1:16" x14ac:dyDescent="1">
      <c r="A5962" t="s">
        <v>6012</v>
      </c>
      <c r="B5962" t="s">
        <v>8057</v>
      </c>
      <c r="C5962" t="s">
        <v>8031</v>
      </c>
      <c r="D5962" t="s">
        <v>8033</v>
      </c>
      <c r="E5962" s="1">
        <v>45009</v>
      </c>
      <c r="F5962">
        <v>7416</v>
      </c>
      <c r="G5962">
        <v>354</v>
      </c>
      <c r="H5962" t="s">
        <v>6</v>
      </c>
      <c r="I5962" t="str">
        <f>_xlfn.XLOOKUP(shipments[[#This Row],[SPID]],people[SPID],people[Sales_person],"NA",0)</f>
        <v>Madelene Upcott</v>
      </c>
      <c r="J5962">
        <f>YEAR(shipments[[#This Row],[Shipdate]])</f>
        <v>2023</v>
      </c>
      <c r="K5962">
        <f>MONTH(shipments[[#This Row],[Shipdate]])</f>
        <v>3</v>
      </c>
      <c r="L5962" t="str">
        <f>TEXT(shipments[[#This Row],[Shipdate]],"mmmm")</f>
        <v>March</v>
      </c>
      <c r="M5962">
        <f>_xlfn.XLOOKUP(shipments[[#This Row],[PID]],products[PID],products[Cost_per_box],"NA",0)</f>
        <v>2.65</v>
      </c>
      <c r="N5962">
        <f>shipments[[#This Row],[Boxes]]*shipments[[#This Row],[Cost Per Box]]</f>
        <v>938.1</v>
      </c>
      <c r="O5962">
        <f>shipments[[#This Row],[Sales Amount]]-shipments[[#This Row],[Total Cost]]</f>
        <v>6477.9</v>
      </c>
      <c r="P5962" s="9">
        <f>shipments[[#This Row],[Profit]]/shipments[[#This Row],[Sales Amount]]</f>
        <v>0.87350323624595461</v>
      </c>
    </row>
    <row r="5963" spans="1:16" x14ac:dyDescent="1">
      <c r="A5963" t="s">
        <v>6013</v>
      </c>
      <c r="B5963" t="s">
        <v>8057</v>
      </c>
      <c r="C5963" t="s">
        <v>8031</v>
      </c>
      <c r="D5963" t="s">
        <v>8033</v>
      </c>
      <c r="E5963" s="1">
        <v>45427</v>
      </c>
      <c r="F5963">
        <v>8847</v>
      </c>
      <c r="G5963">
        <v>403</v>
      </c>
      <c r="H5963" t="s">
        <v>6</v>
      </c>
      <c r="I5963" t="str">
        <f>_xlfn.XLOOKUP(shipments[[#This Row],[SPID]],people[SPID],people[Sales_person],"NA",0)</f>
        <v>Madelene Upcott</v>
      </c>
      <c r="J5963">
        <f>YEAR(shipments[[#This Row],[Shipdate]])</f>
        <v>2024</v>
      </c>
      <c r="K5963">
        <f>MONTH(shipments[[#This Row],[Shipdate]])</f>
        <v>5</v>
      </c>
      <c r="L5963" t="str">
        <f>TEXT(shipments[[#This Row],[Shipdate]],"mmmm")</f>
        <v>May</v>
      </c>
      <c r="M5963">
        <f>_xlfn.XLOOKUP(shipments[[#This Row],[PID]],products[PID],products[Cost_per_box],"NA",0)</f>
        <v>2.65</v>
      </c>
      <c r="N5963">
        <f>shipments[[#This Row],[Boxes]]*shipments[[#This Row],[Cost Per Box]]</f>
        <v>1067.95</v>
      </c>
      <c r="O5963">
        <f>shipments[[#This Row],[Sales Amount]]-shipments[[#This Row],[Total Cost]]</f>
        <v>7779.05</v>
      </c>
      <c r="P5963" s="9">
        <f>shipments[[#This Row],[Profit]]/shipments[[#This Row],[Sales Amount]]</f>
        <v>0.87928676387475979</v>
      </c>
    </row>
    <row r="5964" spans="1:16" x14ac:dyDescent="1">
      <c r="A5964" t="s">
        <v>6014</v>
      </c>
      <c r="B5964" t="s">
        <v>8057</v>
      </c>
      <c r="C5964" t="s">
        <v>8031</v>
      </c>
      <c r="D5964" t="s">
        <v>8037</v>
      </c>
      <c r="E5964" s="1">
        <v>45506</v>
      </c>
      <c r="F5964">
        <v>10941.75</v>
      </c>
      <c r="G5964">
        <v>608</v>
      </c>
      <c r="H5964" t="s">
        <v>17</v>
      </c>
      <c r="I5964" t="str">
        <f>_xlfn.XLOOKUP(shipments[[#This Row],[SPID]],people[SPID],people[Sales_person],"NA",0)</f>
        <v>Madelene Upcott</v>
      </c>
      <c r="J5964">
        <f>YEAR(shipments[[#This Row],[Shipdate]])</f>
        <v>2024</v>
      </c>
      <c r="K5964">
        <f>MONTH(shipments[[#This Row],[Shipdate]])</f>
        <v>8</v>
      </c>
      <c r="L5964" t="str">
        <f>TEXT(shipments[[#This Row],[Shipdate]],"mmmm")</f>
        <v>August</v>
      </c>
      <c r="M5964">
        <f>_xlfn.XLOOKUP(shipments[[#This Row],[PID]],products[PID],products[Cost_per_box],"NA",0)</f>
        <v>2.65</v>
      </c>
      <c r="N5964">
        <f>shipments[[#This Row],[Boxes]]*shipments[[#This Row],[Cost Per Box]]</f>
        <v>1611.2</v>
      </c>
      <c r="O5964">
        <f>shipments[[#This Row],[Sales Amount]]-shipments[[#This Row],[Total Cost]]</f>
        <v>9330.5499999999993</v>
      </c>
      <c r="P5964" s="9">
        <f>shipments[[#This Row],[Profit]]/shipments[[#This Row],[Sales Amount]]</f>
        <v>0.85274750382708431</v>
      </c>
    </row>
    <row r="5965" spans="1:16" x14ac:dyDescent="1">
      <c r="A5965" t="s">
        <v>6015</v>
      </c>
      <c r="B5965" t="s">
        <v>8057</v>
      </c>
      <c r="C5965" t="s">
        <v>8031</v>
      </c>
      <c r="D5965" t="s">
        <v>8032</v>
      </c>
      <c r="E5965" s="1">
        <v>45555</v>
      </c>
      <c r="F5965">
        <v>6160.5</v>
      </c>
      <c r="G5965">
        <v>309</v>
      </c>
      <c r="H5965" t="s">
        <v>25</v>
      </c>
      <c r="I5965" t="str">
        <f>_xlfn.XLOOKUP(shipments[[#This Row],[SPID]],people[SPID],people[Sales_person],"NA",0)</f>
        <v>Madelene Upcott</v>
      </c>
      <c r="J5965">
        <f>YEAR(shipments[[#This Row],[Shipdate]])</f>
        <v>2024</v>
      </c>
      <c r="K5965">
        <f>MONTH(shipments[[#This Row],[Shipdate]])</f>
        <v>9</v>
      </c>
      <c r="L5965" t="str">
        <f>TEXT(shipments[[#This Row],[Shipdate]],"mmmm")</f>
        <v>September</v>
      </c>
      <c r="M5965">
        <f>_xlfn.XLOOKUP(shipments[[#This Row],[PID]],products[PID],products[Cost_per_box],"NA",0)</f>
        <v>2.65</v>
      </c>
      <c r="N5965">
        <f>shipments[[#This Row],[Boxes]]*shipments[[#This Row],[Cost Per Box]]</f>
        <v>818.85</v>
      </c>
      <c r="O5965">
        <f>shipments[[#This Row],[Sales Amount]]-shipments[[#This Row],[Total Cost]]</f>
        <v>5341.65</v>
      </c>
      <c r="P5965" s="9">
        <f>shipments[[#This Row],[Profit]]/shipments[[#This Row],[Sales Amount]]</f>
        <v>0.86708059410762106</v>
      </c>
    </row>
    <row r="5966" spans="1:16" x14ac:dyDescent="1">
      <c r="A5966" t="s">
        <v>6016</v>
      </c>
      <c r="B5966" t="s">
        <v>8057</v>
      </c>
      <c r="C5966" t="s">
        <v>8031</v>
      </c>
      <c r="D5966" t="s">
        <v>8036</v>
      </c>
      <c r="E5966" s="1">
        <v>44951</v>
      </c>
      <c r="F5966">
        <v>7303.5</v>
      </c>
      <c r="G5966">
        <v>332</v>
      </c>
      <c r="H5966" t="s">
        <v>6</v>
      </c>
      <c r="I5966" t="str">
        <f>_xlfn.XLOOKUP(shipments[[#This Row],[SPID]],people[SPID],people[Sales_person],"NA",0)</f>
        <v>Madelene Upcott</v>
      </c>
      <c r="J5966">
        <f>YEAR(shipments[[#This Row],[Shipdate]])</f>
        <v>2023</v>
      </c>
      <c r="K5966">
        <f>MONTH(shipments[[#This Row],[Shipdate]])</f>
        <v>1</v>
      </c>
      <c r="L5966" t="str">
        <f>TEXT(shipments[[#This Row],[Shipdate]],"mmmm")</f>
        <v>January</v>
      </c>
      <c r="M5966">
        <f>_xlfn.XLOOKUP(shipments[[#This Row],[PID]],products[PID],products[Cost_per_box],"NA",0)</f>
        <v>2.65</v>
      </c>
      <c r="N5966">
        <f>shipments[[#This Row],[Boxes]]*shipments[[#This Row],[Cost Per Box]]</f>
        <v>879.8</v>
      </c>
      <c r="O5966">
        <f>shipments[[#This Row],[Sales Amount]]-shipments[[#This Row],[Total Cost]]</f>
        <v>6423.7</v>
      </c>
      <c r="P5966" s="9">
        <f>shipments[[#This Row],[Profit]]/shipments[[#This Row],[Sales Amount]]</f>
        <v>0.87953720818785508</v>
      </c>
    </row>
    <row r="5967" spans="1:16" x14ac:dyDescent="1">
      <c r="A5967" t="s">
        <v>6017</v>
      </c>
      <c r="B5967" t="s">
        <v>8057</v>
      </c>
      <c r="C5967" t="s">
        <v>8010</v>
      </c>
      <c r="D5967" t="s">
        <v>8032</v>
      </c>
      <c r="E5967" s="1">
        <v>45335</v>
      </c>
      <c r="F5967">
        <v>2805.75</v>
      </c>
      <c r="G5967">
        <v>201</v>
      </c>
      <c r="H5967" t="s">
        <v>39</v>
      </c>
      <c r="I5967" t="str">
        <f>_xlfn.XLOOKUP(shipments[[#This Row],[SPID]],people[SPID],people[Sales_person],"NA",0)</f>
        <v>Madelene Upcott</v>
      </c>
      <c r="J5967">
        <f>YEAR(shipments[[#This Row],[Shipdate]])</f>
        <v>2024</v>
      </c>
      <c r="K5967">
        <f>MONTH(shipments[[#This Row],[Shipdate]])</f>
        <v>2</v>
      </c>
      <c r="L5967" t="str">
        <f>TEXT(shipments[[#This Row],[Shipdate]],"mmmm")</f>
        <v>February</v>
      </c>
      <c r="M5967">
        <f>_xlfn.XLOOKUP(shipments[[#This Row],[PID]],products[PID],products[Cost_per_box],"NA",0)</f>
        <v>5.26</v>
      </c>
      <c r="N5967">
        <f>shipments[[#This Row],[Boxes]]*shipments[[#This Row],[Cost Per Box]]</f>
        <v>1057.26</v>
      </c>
      <c r="O5967">
        <f>shipments[[#This Row],[Sales Amount]]-shipments[[#This Row],[Total Cost]]</f>
        <v>1748.49</v>
      </c>
      <c r="P5967" s="9">
        <f>shipments[[#This Row],[Profit]]/shipments[[#This Row],[Sales Amount]]</f>
        <v>0.62318096765570707</v>
      </c>
    </row>
    <row r="5968" spans="1:16" x14ac:dyDescent="1">
      <c r="A5968" t="s">
        <v>6018</v>
      </c>
      <c r="B5968" t="s">
        <v>8057</v>
      </c>
      <c r="C5968" t="s">
        <v>8010</v>
      </c>
      <c r="D5968" t="s">
        <v>8037</v>
      </c>
      <c r="E5968" s="1">
        <v>45419</v>
      </c>
      <c r="F5968">
        <v>1370.25</v>
      </c>
      <c r="G5968">
        <v>115</v>
      </c>
      <c r="H5968" t="s">
        <v>6</v>
      </c>
      <c r="I5968" t="str">
        <f>_xlfn.XLOOKUP(shipments[[#This Row],[SPID]],people[SPID],people[Sales_person],"NA",0)</f>
        <v>Madelene Upcott</v>
      </c>
      <c r="J5968">
        <f>YEAR(shipments[[#This Row],[Shipdate]])</f>
        <v>2024</v>
      </c>
      <c r="K5968">
        <f>MONTH(shipments[[#This Row],[Shipdate]])</f>
        <v>5</v>
      </c>
      <c r="L5968" t="str">
        <f>TEXT(shipments[[#This Row],[Shipdate]],"mmmm")</f>
        <v>May</v>
      </c>
      <c r="M5968">
        <f>_xlfn.XLOOKUP(shipments[[#This Row],[PID]],products[PID],products[Cost_per_box],"NA",0)</f>
        <v>5.26</v>
      </c>
      <c r="N5968">
        <f>shipments[[#This Row],[Boxes]]*shipments[[#This Row],[Cost Per Box]]</f>
        <v>604.9</v>
      </c>
      <c r="O5968">
        <f>shipments[[#This Row],[Sales Amount]]-shipments[[#This Row],[Total Cost]]</f>
        <v>765.35</v>
      </c>
      <c r="P5968" s="9">
        <f>shipments[[#This Row],[Profit]]/shipments[[#This Row],[Sales Amount]]</f>
        <v>0.55854771027184824</v>
      </c>
    </row>
    <row r="5969" spans="1:16" x14ac:dyDescent="1">
      <c r="A5969" t="s">
        <v>6019</v>
      </c>
      <c r="B5969" t="s">
        <v>8057</v>
      </c>
      <c r="C5969" t="s">
        <v>8010</v>
      </c>
      <c r="D5969" t="s">
        <v>8033</v>
      </c>
      <c r="E5969" s="1">
        <v>45124</v>
      </c>
      <c r="F5969">
        <v>12872.25</v>
      </c>
      <c r="G5969">
        <v>991</v>
      </c>
      <c r="H5969" t="s">
        <v>6</v>
      </c>
      <c r="I5969" t="str">
        <f>_xlfn.XLOOKUP(shipments[[#This Row],[SPID]],people[SPID],people[Sales_person],"NA",0)</f>
        <v>Madelene Upcott</v>
      </c>
      <c r="J5969">
        <f>YEAR(shipments[[#This Row],[Shipdate]])</f>
        <v>2023</v>
      </c>
      <c r="K5969">
        <f>MONTH(shipments[[#This Row],[Shipdate]])</f>
        <v>7</v>
      </c>
      <c r="L5969" t="str">
        <f>TEXT(shipments[[#This Row],[Shipdate]],"mmmm")</f>
        <v>July</v>
      </c>
      <c r="M5969">
        <f>_xlfn.XLOOKUP(shipments[[#This Row],[PID]],products[PID],products[Cost_per_box],"NA",0)</f>
        <v>5.26</v>
      </c>
      <c r="N5969">
        <f>shipments[[#This Row],[Boxes]]*shipments[[#This Row],[Cost Per Box]]</f>
        <v>5212.66</v>
      </c>
      <c r="O5969">
        <f>shipments[[#This Row],[Sales Amount]]-shipments[[#This Row],[Total Cost]]</f>
        <v>7659.59</v>
      </c>
      <c r="P5969" s="9">
        <f>shipments[[#This Row],[Profit]]/shipments[[#This Row],[Sales Amount]]</f>
        <v>0.59504670900580703</v>
      </c>
    </row>
    <row r="5970" spans="1:16" x14ac:dyDescent="1">
      <c r="A5970" t="s">
        <v>6020</v>
      </c>
      <c r="B5970" t="s">
        <v>8057</v>
      </c>
      <c r="C5970" t="s">
        <v>8012</v>
      </c>
      <c r="D5970" t="s">
        <v>8033</v>
      </c>
      <c r="E5970" s="1">
        <v>45412</v>
      </c>
      <c r="F5970">
        <v>6612.75</v>
      </c>
      <c r="G5970">
        <v>662</v>
      </c>
      <c r="H5970" t="s">
        <v>6</v>
      </c>
      <c r="I5970" t="str">
        <f>_xlfn.XLOOKUP(shipments[[#This Row],[SPID]],people[SPID],people[Sales_person],"NA",0)</f>
        <v>Madelene Upcott</v>
      </c>
      <c r="J5970">
        <f>YEAR(shipments[[#This Row],[Shipdate]])</f>
        <v>2024</v>
      </c>
      <c r="K5970">
        <f>MONTH(shipments[[#This Row],[Shipdate]])</f>
        <v>4</v>
      </c>
      <c r="L5970" t="str">
        <f>TEXT(shipments[[#This Row],[Shipdate]],"mmmm")</f>
        <v>April</v>
      </c>
      <c r="M5970">
        <f>_xlfn.XLOOKUP(shipments[[#This Row],[PID]],products[PID],products[Cost_per_box],"NA",0)</f>
        <v>5.15</v>
      </c>
      <c r="N5970">
        <f>shipments[[#This Row],[Boxes]]*shipments[[#This Row],[Cost Per Box]]</f>
        <v>3409.3</v>
      </c>
      <c r="O5970">
        <f>shipments[[#This Row],[Sales Amount]]-shipments[[#This Row],[Total Cost]]</f>
        <v>3203.45</v>
      </c>
      <c r="P5970" s="9">
        <f>shipments[[#This Row],[Profit]]/shipments[[#This Row],[Sales Amount]]</f>
        <v>0.48443537106347584</v>
      </c>
    </row>
    <row r="5971" spans="1:16" x14ac:dyDescent="1">
      <c r="A5971" t="s">
        <v>6021</v>
      </c>
      <c r="B5971" t="s">
        <v>8057</v>
      </c>
      <c r="C5971" t="s">
        <v>8013</v>
      </c>
      <c r="D5971" t="s">
        <v>8033</v>
      </c>
      <c r="E5971" s="1">
        <v>45282</v>
      </c>
      <c r="F5971">
        <v>8118</v>
      </c>
      <c r="G5971">
        <v>902</v>
      </c>
      <c r="H5971" t="s">
        <v>6</v>
      </c>
      <c r="I5971" t="str">
        <f>_xlfn.XLOOKUP(shipments[[#This Row],[SPID]],people[SPID],people[Sales_person],"NA",0)</f>
        <v>Madelene Upcott</v>
      </c>
      <c r="J5971">
        <f>YEAR(shipments[[#This Row],[Shipdate]])</f>
        <v>2023</v>
      </c>
      <c r="K5971">
        <f>MONTH(shipments[[#This Row],[Shipdate]])</f>
        <v>12</v>
      </c>
      <c r="L5971" t="str">
        <f>TEXT(shipments[[#This Row],[Shipdate]],"mmmm")</f>
        <v>December</v>
      </c>
      <c r="M5971">
        <f>_xlfn.XLOOKUP(shipments[[#This Row],[PID]],products[PID],products[Cost_per_box],"NA",0)</f>
        <v>3.85</v>
      </c>
      <c r="N5971">
        <f>shipments[[#This Row],[Boxes]]*shipments[[#This Row],[Cost Per Box]]</f>
        <v>3472.7000000000003</v>
      </c>
      <c r="O5971">
        <f>shipments[[#This Row],[Sales Amount]]-shipments[[#This Row],[Total Cost]]</f>
        <v>4645.2999999999993</v>
      </c>
      <c r="P5971" s="9">
        <f>shipments[[#This Row],[Profit]]/shipments[[#This Row],[Sales Amount]]</f>
        <v>0.57222222222222219</v>
      </c>
    </row>
    <row r="5972" spans="1:16" x14ac:dyDescent="1">
      <c r="A5972" t="s">
        <v>6022</v>
      </c>
      <c r="B5972" t="s">
        <v>8057</v>
      </c>
      <c r="C5972" t="s">
        <v>8013</v>
      </c>
      <c r="D5972" t="s">
        <v>8034</v>
      </c>
      <c r="E5972" s="1">
        <v>45098</v>
      </c>
      <c r="F5972">
        <v>9243</v>
      </c>
      <c r="G5972">
        <v>1321</v>
      </c>
      <c r="H5972" t="s">
        <v>6</v>
      </c>
      <c r="I5972" t="str">
        <f>_xlfn.XLOOKUP(shipments[[#This Row],[SPID]],people[SPID],people[Sales_person],"NA",0)</f>
        <v>Madelene Upcott</v>
      </c>
      <c r="J5972">
        <f>YEAR(shipments[[#This Row],[Shipdate]])</f>
        <v>2023</v>
      </c>
      <c r="K5972">
        <f>MONTH(shipments[[#This Row],[Shipdate]])</f>
        <v>6</v>
      </c>
      <c r="L5972" t="str">
        <f>TEXT(shipments[[#This Row],[Shipdate]],"mmmm")</f>
        <v>June</v>
      </c>
      <c r="M5972">
        <f>_xlfn.XLOOKUP(shipments[[#This Row],[PID]],products[PID],products[Cost_per_box],"NA",0)</f>
        <v>3.85</v>
      </c>
      <c r="N5972">
        <f>shipments[[#This Row],[Boxes]]*shipments[[#This Row],[Cost Per Box]]</f>
        <v>5085.8500000000004</v>
      </c>
      <c r="O5972">
        <f>shipments[[#This Row],[Sales Amount]]-shipments[[#This Row],[Total Cost]]</f>
        <v>4157.1499999999996</v>
      </c>
      <c r="P5972" s="9">
        <f>shipments[[#This Row],[Profit]]/shipments[[#This Row],[Sales Amount]]</f>
        <v>0.44976198204046303</v>
      </c>
    </row>
    <row r="5973" spans="1:16" x14ac:dyDescent="1">
      <c r="A5973" t="s">
        <v>6023</v>
      </c>
      <c r="B5973" t="s">
        <v>8057</v>
      </c>
      <c r="C5973" t="s">
        <v>8013</v>
      </c>
      <c r="D5973" t="s">
        <v>8037</v>
      </c>
      <c r="E5973" s="1">
        <v>45506</v>
      </c>
      <c r="F5973">
        <v>6934.5</v>
      </c>
      <c r="G5973">
        <v>991</v>
      </c>
      <c r="H5973" t="s">
        <v>17</v>
      </c>
      <c r="I5973" t="str">
        <f>_xlfn.XLOOKUP(shipments[[#This Row],[SPID]],people[SPID],people[Sales_person],"NA",0)</f>
        <v>Madelene Upcott</v>
      </c>
      <c r="J5973">
        <f>YEAR(shipments[[#This Row],[Shipdate]])</f>
        <v>2024</v>
      </c>
      <c r="K5973">
        <f>MONTH(shipments[[#This Row],[Shipdate]])</f>
        <v>8</v>
      </c>
      <c r="L5973" t="str">
        <f>TEXT(shipments[[#This Row],[Shipdate]],"mmmm")</f>
        <v>August</v>
      </c>
      <c r="M5973">
        <f>_xlfn.XLOOKUP(shipments[[#This Row],[PID]],products[PID],products[Cost_per_box],"NA",0)</f>
        <v>3.85</v>
      </c>
      <c r="N5973">
        <f>shipments[[#This Row],[Boxes]]*shipments[[#This Row],[Cost Per Box]]</f>
        <v>3815.35</v>
      </c>
      <c r="O5973">
        <f>shipments[[#This Row],[Sales Amount]]-shipments[[#This Row],[Total Cost]]</f>
        <v>3119.15</v>
      </c>
      <c r="P5973" s="9">
        <f>shipments[[#This Row],[Profit]]/shipments[[#This Row],[Sales Amount]]</f>
        <v>0.44980171605739422</v>
      </c>
    </row>
    <row r="5974" spans="1:16" x14ac:dyDescent="1">
      <c r="A5974" t="s">
        <v>6024</v>
      </c>
      <c r="B5974" t="s">
        <v>8057</v>
      </c>
      <c r="C5974" t="s">
        <v>8014</v>
      </c>
      <c r="D5974" t="s">
        <v>8037</v>
      </c>
      <c r="E5974" s="1">
        <v>45202</v>
      </c>
      <c r="F5974">
        <v>6806.25</v>
      </c>
      <c r="G5974">
        <v>973</v>
      </c>
      <c r="H5974" t="s">
        <v>6</v>
      </c>
      <c r="I5974" t="str">
        <f>_xlfn.XLOOKUP(shipments[[#This Row],[SPID]],people[SPID],people[Sales_person],"NA",0)</f>
        <v>Madelene Upcott</v>
      </c>
      <c r="J5974">
        <f>YEAR(shipments[[#This Row],[Shipdate]])</f>
        <v>2023</v>
      </c>
      <c r="K5974">
        <f>MONTH(shipments[[#This Row],[Shipdate]])</f>
        <v>10</v>
      </c>
      <c r="L5974" t="str">
        <f>TEXT(shipments[[#This Row],[Shipdate]],"mmmm")</f>
        <v>October</v>
      </c>
      <c r="M5974">
        <f>_xlfn.XLOOKUP(shipments[[#This Row],[PID]],products[PID],products[Cost_per_box],"NA",0)</f>
        <v>5.72</v>
      </c>
      <c r="N5974">
        <f>shipments[[#This Row],[Boxes]]*shipments[[#This Row],[Cost Per Box]]</f>
        <v>5565.5599999999995</v>
      </c>
      <c r="O5974">
        <f>shipments[[#This Row],[Sales Amount]]-shipments[[#This Row],[Total Cost]]</f>
        <v>1240.6900000000005</v>
      </c>
      <c r="P5974" s="9">
        <f>shipments[[#This Row],[Profit]]/shipments[[#This Row],[Sales Amount]]</f>
        <v>0.18228686868686877</v>
      </c>
    </row>
    <row r="5975" spans="1:16" x14ac:dyDescent="1">
      <c r="A5975" t="s">
        <v>6025</v>
      </c>
      <c r="B5975" t="s">
        <v>8057</v>
      </c>
      <c r="C5975" t="s">
        <v>8014</v>
      </c>
      <c r="D5975" t="s">
        <v>8032</v>
      </c>
      <c r="E5975" s="1">
        <v>45545</v>
      </c>
      <c r="F5975">
        <v>528.75</v>
      </c>
      <c r="G5975">
        <v>67</v>
      </c>
      <c r="H5975" t="s">
        <v>25</v>
      </c>
      <c r="I5975" t="str">
        <f>_xlfn.XLOOKUP(shipments[[#This Row],[SPID]],people[SPID],people[Sales_person],"NA",0)</f>
        <v>Madelene Upcott</v>
      </c>
      <c r="J5975">
        <f>YEAR(shipments[[#This Row],[Shipdate]])</f>
        <v>2024</v>
      </c>
      <c r="K5975">
        <f>MONTH(shipments[[#This Row],[Shipdate]])</f>
        <v>9</v>
      </c>
      <c r="L5975" t="str">
        <f>TEXT(shipments[[#This Row],[Shipdate]],"mmmm")</f>
        <v>September</v>
      </c>
      <c r="M5975">
        <f>_xlfn.XLOOKUP(shipments[[#This Row],[PID]],products[PID],products[Cost_per_box],"NA",0)</f>
        <v>5.72</v>
      </c>
      <c r="N5975">
        <f>shipments[[#This Row],[Boxes]]*shipments[[#This Row],[Cost Per Box]]</f>
        <v>383.24</v>
      </c>
      <c r="O5975">
        <f>shipments[[#This Row],[Sales Amount]]-shipments[[#This Row],[Total Cost]]</f>
        <v>145.51</v>
      </c>
      <c r="P5975" s="9">
        <f>shipments[[#This Row],[Profit]]/shipments[[#This Row],[Sales Amount]]</f>
        <v>0.27519621749408979</v>
      </c>
    </row>
    <row r="5976" spans="1:16" x14ac:dyDescent="1">
      <c r="A5976" t="s">
        <v>6026</v>
      </c>
      <c r="B5976" t="s">
        <v>8057</v>
      </c>
      <c r="C5976" t="s">
        <v>8016</v>
      </c>
      <c r="D5976" t="s">
        <v>8036</v>
      </c>
      <c r="E5976" s="1">
        <v>45196</v>
      </c>
      <c r="F5976">
        <v>6819.75</v>
      </c>
      <c r="G5976">
        <v>244</v>
      </c>
      <c r="H5976" t="s">
        <v>6</v>
      </c>
      <c r="I5976" t="str">
        <f>_xlfn.XLOOKUP(shipments[[#This Row],[SPID]],people[SPID],people[Sales_person],"NA",0)</f>
        <v>Madelene Upcott</v>
      </c>
      <c r="J5976">
        <f>YEAR(shipments[[#This Row],[Shipdate]])</f>
        <v>2023</v>
      </c>
      <c r="K5976">
        <f>MONTH(shipments[[#This Row],[Shipdate]])</f>
        <v>9</v>
      </c>
      <c r="L5976" t="str">
        <f>TEXT(shipments[[#This Row],[Shipdate]],"mmmm")</f>
        <v>September</v>
      </c>
      <c r="M5976">
        <f>_xlfn.XLOOKUP(shipments[[#This Row],[PID]],products[PID],products[Cost_per_box],"NA",0)</f>
        <v>9.94</v>
      </c>
      <c r="N5976">
        <f>shipments[[#This Row],[Boxes]]*shipments[[#This Row],[Cost Per Box]]</f>
        <v>2425.3599999999997</v>
      </c>
      <c r="O5976">
        <f>shipments[[#This Row],[Sales Amount]]-shipments[[#This Row],[Total Cost]]</f>
        <v>4394.3900000000003</v>
      </c>
      <c r="P5976" s="9">
        <f>shipments[[#This Row],[Profit]]/shipments[[#This Row],[Sales Amount]]</f>
        <v>0.64436232999743392</v>
      </c>
    </row>
    <row r="5977" spans="1:16" x14ac:dyDescent="1">
      <c r="A5977" t="s">
        <v>6027</v>
      </c>
      <c r="B5977" t="s">
        <v>8057</v>
      </c>
      <c r="C5977" t="s">
        <v>8016</v>
      </c>
      <c r="D5977" t="s">
        <v>8037</v>
      </c>
      <c r="E5977" s="1">
        <v>45196</v>
      </c>
      <c r="F5977">
        <v>5010.75</v>
      </c>
      <c r="G5977">
        <v>193</v>
      </c>
      <c r="H5977" t="s">
        <v>6</v>
      </c>
      <c r="I5977" t="str">
        <f>_xlfn.XLOOKUP(shipments[[#This Row],[SPID]],people[SPID],people[Sales_person],"NA",0)</f>
        <v>Madelene Upcott</v>
      </c>
      <c r="J5977">
        <f>YEAR(shipments[[#This Row],[Shipdate]])</f>
        <v>2023</v>
      </c>
      <c r="K5977">
        <f>MONTH(shipments[[#This Row],[Shipdate]])</f>
        <v>9</v>
      </c>
      <c r="L5977" t="str">
        <f>TEXT(shipments[[#This Row],[Shipdate]],"mmmm")</f>
        <v>September</v>
      </c>
      <c r="M5977">
        <f>_xlfn.XLOOKUP(shipments[[#This Row],[PID]],products[PID],products[Cost_per_box],"NA",0)</f>
        <v>9.94</v>
      </c>
      <c r="N5977">
        <f>shipments[[#This Row],[Boxes]]*shipments[[#This Row],[Cost Per Box]]</f>
        <v>1918.4199999999998</v>
      </c>
      <c r="O5977">
        <f>shipments[[#This Row],[Sales Amount]]-shipments[[#This Row],[Total Cost]]</f>
        <v>3092.33</v>
      </c>
      <c r="P5977" s="9">
        <f>shipments[[#This Row],[Profit]]/shipments[[#This Row],[Sales Amount]]</f>
        <v>0.61713915082572468</v>
      </c>
    </row>
    <row r="5978" spans="1:16" x14ac:dyDescent="1">
      <c r="A5978" t="s">
        <v>6028</v>
      </c>
      <c r="B5978" t="s">
        <v>8057</v>
      </c>
      <c r="C5978" t="s">
        <v>8016</v>
      </c>
      <c r="D5978" t="s">
        <v>8032</v>
      </c>
      <c r="E5978" s="1">
        <v>45281</v>
      </c>
      <c r="F5978">
        <v>6286.5</v>
      </c>
      <c r="G5978">
        <v>225</v>
      </c>
      <c r="H5978" t="s">
        <v>6</v>
      </c>
      <c r="I5978" t="str">
        <f>_xlfn.XLOOKUP(shipments[[#This Row],[SPID]],people[SPID],people[Sales_person],"NA",0)</f>
        <v>Madelene Upcott</v>
      </c>
      <c r="J5978">
        <f>YEAR(shipments[[#This Row],[Shipdate]])</f>
        <v>2023</v>
      </c>
      <c r="K5978">
        <f>MONTH(shipments[[#This Row],[Shipdate]])</f>
        <v>12</v>
      </c>
      <c r="L5978" t="str">
        <f>TEXT(shipments[[#This Row],[Shipdate]],"mmmm")</f>
        <v>December</v>
      </c>
      <c r="M5978">
        <f>_xlfn.XLOOKUP(shipments[[#This Row],[PID]],products[PID],products[Cost_per_box],"NA",0)</f>
        <v>9.94</v>
      </c>
      <c r="N5978">
        <f>shipments[[#This Row],[Boxes]]*shipments[[#This Row],[Cost Per Box]]</f>
        <v>2236.5</v>
      </c>
      <c r="O5978">
        <f>shipments[[#This Row],[Sales Amount]]-shipments[[#This Row],[Total Cost]]</f>
        <v>4050</v>
      </c>
      <c r="P5978" s="9">
        <f>shipments[[#This Row],[Profit]]/shipments[[#This Row],[Sales Amount]]</f>
        <v>0.64423765211166784</v>
      </c>
    </row>
    <row r="5979" spans="1:16" x14ac:dyDescent="1">
      <c r="A5979" t="s">
        <v>6029</v>
      </c>
      <c r="B5979" t="s">
        <v>8057</v>
      </c>
      <c r="C5979" t="s">
        <v>8016</v>
      </c>
      <c r="D5979" t="s">
        <v>8033</v>
      </c>
      <c r="E5979" s="1">
        <v>45245</v>
      </c>
      <c r="F5979">
        <v>5409</v>
      </c>
      <c r="G5979">
        <v>209</v>
      </c>
      <c r="H5979" t="s">
        <v>6</v>
      </c>
      <c r="I5979" t="str">
        <f>_xlfn.XLOOKUP(shipments[[#This Row],[SPID]],people[SPID],people[Sales_person],"NA",0)</f>
        <v>Madelene Upcott</v>
      </c>
      <c r="J5979">
        <f>YEAR(shipments[[#This Row],[Shipdate]])</f>
        <v>2023</v>
      </c>
      <c r="K5979">
        <f>MONTH(shipments[[#This Row],[Shipdate]])</f>
        <v>11</v>
      </c>
      <c r="L5979" t="str">
        <f>TEXT(shipments[[#This Row],[Shipdate]],"mmmm")</f>
        <v>November</v>
      </c>
      <c r="M5979">
        <f>_xlfn.XLOOKUP(shipments[[#This Row],[PID]],products[PID],products[Cost_per_box],"NA",0)</f>
        <v>9.94</v>
      </c>
      <c r="N5979">
        <f>shipments[[#This Row],[Boxes]]*shipments[[#This Row],[Cost Per Box]]</f>
        <v>2077.46</v>
      </c>
      <c r="O5979">
        <f>shipments[[#This Row],[Sales Amount]]-shipments[[#This Row],[Total Cost]]</f>
        <v>3331.54</v>
      </c>
      <c r="P5979" s="9">
        <f>shipments[[#This Row],[Profit]]/shipments[[#This Row],[Sales Amount]]</f>
        <v>0.61592530966907011</v>
      </c>
    </row>
    <row r="5980" spans="1:16" x14ac:dyDescent="1">
      <c r="A5980" t="s">
        <v>6030</v>
      </c>
      <c r="B5980" t="s">
        <v>8057</v>
      </c>
      <c r="C5980" t="s">
        <v>8017</v>
      </c>
      <c r="D5980" t="s">
        <v>8032</v>
      </c>
      <c r="E5980" s="1">
        <v>45128</v>
      </c>
      <c r="F5980">
        <v>10012.5</v>
      </c>
      <c r="G5980">
        <v>557</v>
      </c>
      <c r="H5980" t="s">
        <v>6</v>
      </c>
      <c r="I5980" t="str">
        <f>_xlfn.XLOOKUP(shipments[[#This Row],[SPID]],people[SPID],people[Sales_person],"NA",0)</f>
        <v>Madelene Upcott</v>
      </c>
      <c r="J5980">
        <f>YEAR(shipments[[#This Row],[Shipdate]])</f>
        <v>2023</v>
      </c>
      <c r="K5980">
        <f>MONTH(shipments[[#This Row],[Shipdate]])</f>
        <v>7</v>
      </c>
      <c r="L5980" t="str">
        <f>TEXT(shipments[[#This Row],[Shipdate]],"mmmm")</f>
        <v>July</v>
      </c>
      <c r="M5980">
        <f>_xlfn.XLOOKUP(shipments[[#This Row],[PID]],products[PID],products[Cost_per_box],"NA",0)</f>
        <v>7.73</v>
      </c>
      <c r="N5980">
        <f>shipments[[#This Row],[Boxes]]*shipments[[#This Row],[Cost Per Box]]</f>
        <v>4305.6100000000006</v>
      </c>
      <c r="O5980">
        <f>shipments[[#This Row],[Sales Amount]]-shipments[[#This Row],[Total Cost]]</f>
        <v>5706.8899999999994</v>
      </c>
      <c r="P5980" s="9">
        <f>shipments[[#This Row],[Profit]]/shipments[[#This Row],[Sales Amount]]</f>
        <v>0.56997652933832699</v>
      </c>
    </row>
    <row r="5981" spans="1:16" x14ac:dyDescent="1">
      <c r="A5981" t="s">
        <v>6031</v>
      </c>
      <c r="B5981" t="s">
        <v>8057</v>
      </c>
      <c r="C5981" t="s">
        <v>8017</v>
      </c>
      <c r="D5981" t="s">
        <v>8036</v>
      </c>
      <c r="E5981" s="1">
        <v>45562</v>
      </c>
      <c r="F5981">
        <v>1329.75</v>
      </c>
      <c r="G5981">
        <v>67</v>
      </c>
      <c r="H5981" t="s">
        <v>25</v>
      </c>
      <c r="I5981" t="str">
        <f>_xlfn.XLOOKUP(shipments[[#This Row],[SPID]],people[SPID],people[Sales_person],"NA",0)</f>
        <v>Madelene Upcott</v>
      </c>
      <c r="J5981">
        <f>YEAR(shipments[[#This Row],[Shipdate]])</f>
        <v>2024</v>
      </c>
      <c r="K5981">
        <f>MONTH(shipments[[#This Row],[Shipdate]])</f>
        <v>9</v>
      </c>
      <c r="L5981" t="str">
        <f>TEXT(shipments[[#This Row],[Shipdate]],"mmmm")</f>
        <v>September</v>
      </c>
      <c r="M5981">
        <f>_xlfn.XLOOKUP(shipments[[#This Row],[PID]],products[PID],products[Cost_per_box],"NA",0)</f>
        <v>7.73</v>
      </c>
      <c r="N5981">
        <f>shipments[[#This Row],[Boxes]]*shipments[[#This Row],[Cost Per Box]]</f>
        <v>517.91000000000008</v>
      </c>
      <c r="O5981">
        <f>shipments[[#This Row],[Sales Amount]]-shipments[[#This Row],[Total Cost]]</f>
        <v>811.83999999999992</v>
      </c>
      <c r="P5981" s="9">
        <f>shipments[[#This Row],[Profit]]/shipments[[#This Row],[Sales Amount]]</f>
        <v>0.61052077458168819</v>
      </c>
    </row>
    <row r="5982" spans="1:16" x14ac:dyDescent="1">
      <c r="A5982" t="s">
        <v>6032</v>
      </c>
      <c r="B5982" t="s">
        <v>8057</v>
      </c>
      <c r="C5982" t="s">
        <v>8017</v>
      </c>
      <c r="D5982" t="s">
        <v>8037</v>
      </c>
      <c r="E5982" s="1">
        <v>44977</v>
      </c>
      <c r="F5982">
        <v>9164.25</v>
      </c>
      <c r="G5982">
        <v>510</v>
      </c>
      <c r="H5982" t="s">
        <v>39</v>
      </c>
      <c r="I5982" t="str">
        <f>_xlfn.XLOOKUP(shipments[[#This Row],[SPID]],people[SPID],people[Sales_person],"NA",0)</f>
        <v>Madelene Upcott</v>
      </c>
      <c r="J5982">
        <f>YEAR(shipments[[#This Row],[Shipdate]])</f>
        <v>2023</v>
      </c>
      <c r="K5982">
        <f>MONTH(shipments[[#This Row],[Shipdate]])</f>
        <v>2</v>
      </c>
      <c r="L5982" t="str">
        <f>TEXT(shipments[[#This Row],[Shipdate]],"mmmm")</f>
        <v>February</v>
      </c>
      <c r="M5982">
        <f>_xlfn.XLOOKUP(shipments[[#This Row],[PID]],products[PID],products[Cost_per_box],"NA",0)</f>
        <v>7.73</v>
      </c>
      <c r="N5982">
        <f>shipments[[#This Row],[Boxes]]*shipments[[#This Row],[Cost Per Box]]</f>
        <v>3942.3</v>
      </c>
      <c r="O5982">
        <f>shipments[[#This Row],[Sales Amount]]-shipments[[#This Row],[Total Cost]]</f>
        <v>5221.95</v>
      </c>
      <c r="P5982" s="9">
        <f>shipments[[#This Row],[Profit]]/shipments[[#This Row],[Sales Amount]]</f>
        <v>0.56981749734020781</v>
      </c>
    </row>
    <row r="5983" spans="1:16" x14ac:dyDescent="1">
      <c r="A5983" t="s">
        <v>6033</v>
      </c>
      <c r="B5983" t="s">
        <v>8057</v>
      </c>
      <c r="C5983" t="s">
        <v>8017</v>
      </c>
      <c r="D5983" t="s">
        <v>8037</v>
      </c>
      <c r="E5983" s="1">
        <v>44956</v>
      </c>
      <c r="F5983">
        <v>2367</v>
      </c>
      <c r="G5983">
        <v>132</v>
      </c>
      <c r="H5983" t="s">
        <v>39</v>
      </c>
      <c r="I5983" t="str">
        <f>_xlfn.XLOOKUP(shipments[[#This Row],[SPID]],people[SPID],people[Sales_person],"NA",0)</f>
        <v>Madelene Upcott</v>
      </c>
      <c r="J5983">
        <f>YEAR(shipments[[#This Row],[Shipdate]])</f>
        <v>2023</v>
      </c>
      <c r="K5983">
        <f>MONTH(shipments[[#This Row],[Shipdate]])</f>
        <v>1</v>
      </c>
      <c r="L5983" t="str">
        <f>TEXT(shipments[[#This Row],[Shipdate]],"mmmm")</f>
        <v>January</v>
      </c>
      <c r="M5983">
        <f>_xlfn.XLOOKUP(shipments[[#This Row],[PID]],products[PID],products[Cost_per_box],"NA",0)</f>
        <v>7.73</v>
      </c>
      <c r="N5983">
        <f>shipments[[#This Row],[Boxes]]*shipments[[#This Row],[Cost Per Box]]</f>
        <v>1020.36</v>
      </c>
      <c r="O5983">
        <f>shipments[[#This Row],[Sales Amount]]-shipments[[#This Row],[Total Cost]]</f>
        <v>1346.6399999999999</v>
      </c>
      <c r="P5983" s="9">
        <f>shipments[[#This Row],[Profit]]/shipments[[#This Row],[Sales Amount]]</f>
        <v>0.56892268694550063</v>
      </c>
    </row>
    <row r="5984" spans="1:16" x14ac:dyDescent="1">
      <c r="A5984" t="s">
        <v>6034</v>
      </c>
      <c r="B5984" t="s">
        <v>8057</v>
      </c>
      <c r="C5984" t="s">
        <v>8018</v>
      </c>
      <c r="D5984" t="s">
        <v>8037</v>
      </c>
      <c r="E5984" s="1">
        <v>44960</v>
      </c>
      <c r="F5984">
        <v>4932</v>
      </c>
      <c r="G5984">
        <v>235</v>
      </c>
      <c r="H5984" t="s">
        <v>6</v>
      </c>
      <c r="I5984" t="str">
        <f>_xlfn.XLOOKUP(shipments[[#This Row],[SPID]],people[SPID],people[Sales_person],"NA",0)</f>
        <v>Madelene Upcott</v>
      </c>
      <c r="J5984">
        <f>YEAR(shipments[[#This Row],[Shipdate]])</f>
        <v>2023</v>
      </c>
      <c r="K5984">
        <f>MONTH(shipments[[#This Row],[Shipdate]])</f>
        <v>2</v>
      </c>
      <c r="L5984" t="str">
        <f>TEXT(shipments[[#This Row],[Shipdate]],"mmmm")</f>
        <v>February</v>
      </c>
      <c r="M5984">
        <f>_xlfn.XLOOKUP(shipments[[#This Row],[PID]],products[PID],products[Cost_per_box],"NA",0)</f>
        <v>3.68</v>
      </c>
      <c r="N5984">
        <f>shipments[[#This Row],[Boxes]]*shipments[[#This Row],[Cost Per Box]]</f>
        <v>864.80000000000007</v>
      </c>
      <c r="O5984">
        <f>shipments[[#This Row],[Sales Amount]]-shipments[[#This Row],[Total Cost]]</f>
        <v>4067.2</v>
      </c>
      <c r="P5984" s="9">
        <f>shipments[[#This Row],[Profit]]/shipments[[#This Row],[Sales Amount]]</f>
        <v>0.82465531224655308</v>
      </c>
    </row>
    <row r="5985" spans="1:16" x14ac:dyDescent="1">
      <c r="A5985" t="s">
        <v>6035</v>
      </c>
      <c r="B5985" t="s">
        <v>8057</v>
      </c>
      <c r="C5985" t="s">
        <v>8019</v>
      </c>
      <c r="D5985" t="s">
        <v>8032</v>
      </c>
      <c r="E5985" s="1">
        <v>45323</v>
      </c>
      <c r="F5985">
        <v>3750.75</v>
      </c>
      <c r="G5985">
        <v>268</v>
      </c>
      <c r="H5985" t="s">
        <v>6</v>
      </c>
      <c r="I5985" t="str">
        <f>_xlfn.XLOOKUP(shipments[[#This Row],[SPID]],people[SPID],people[Sales_person],"NA",0)</f>
        <v>Madelene Upcott</v>
      </c>
      <c r="J5985">
        <f>YEAR(shipments[[#This Row],[Shipdate]])</f>
        <v>2024</v>
      </c>
      <c r="K5985">
        <f>MONTH(shipments[[#This Row],[Shipdate]])</f>
        <v>2</v>
      </c>
      <c r="L5985" t="str">
        <f>TEXT(shipments[[#This Row],[Shipdate]],"mmmm")</f>
        <v>February</v>
      </c>
      <c r="M5985">
        <f>_xlfn.XLOOKUP(shipments[[#This Row],[PID]],products[PID],products[Cost_per_box],"NA",0)</f>
        <v>8.2200000000000006</v>
      </c>
      <c r="N5985">
        <f>shipments[[#This Row],[Boxes]]*shipments[[#This Row],[Cost Per Box]]</f>
        <v>2202.96</v>
      </c>
      <c r="O5985">
        <f>shipments[[#This Row],[Sales Amount]]-shipments[[#This Row],[Total Cost]]</f>
        <v>1547.79</v>
      </c>
      <c r="P5985" s="9">
        <f>shipments[[#This Row],[Profit]]/shipments[[#This Row],[Sales Amount]]</f>
        <v>0.41266146770645867</v>
      </c>
    </row>
    <row r="5986" spans="1:16" x14ac:dyDescent="1">
      <c r="A5986" t="s">
        <v>6036</v>
      </c>
      <c r="B5986" t="s">
        <v>8057</v>
      </c>
      <c r="C5986" t="s">
        <v>8019</v>
      </c>
      <c r="D5986" t="s">
        <v>8033</v>
      </c>
      <c r="E5986" s="1">
        <v>45097</v>
      </c>
      <c r="F5986">
        <v>7778.25</v>
      </c>
      <c r="G5986">
        <v>649</v>
      </c>
      <c r="H5986" t="s">
        <v>6</v>
      </c>
      <c r="I5986" t="str">
        <f>_xlfn.XLOOKUP(shipments[[#This Row],[SPID]],people[SPID],people[Sales_person],"NA",0)</f>
        <v>Madelene Upcott</v>
      </c>
      <c r="J5986">
        <f>YEAR(shipments[[#This Row],[Shipdate]])</f>
        <v>2023</v>
      </c>
      <c r="K5986">
        <f>MONTH(shipments[[#This Row],[Shipdate]])</f>
        <v>6</v>
      </c>
      <c r="L5986" t="str">
        <f>TEXT(shipments[[#This Row],[Shipdate]],"mmmm")</f>
        <v>June</v>
      </c>
      <c r="M5986">
        <f>_xlfn.XLOOKUP(shipments[[#This Row],[PID]],products[PID],products[Cost_per_box],"NA",0)</f>
        <v>8.2200000000000006</v>
      </c>
      <c r="N5986">
        <f>shipments[[#This Row],[Boxes]]*shipments[[#This Row],[Cost Per Box]]</f>
        <v>5334.7800000000007</v>
      </c>
      <c r="O5986">
        <f>shipments[[#This Row],[Sales Amount]]-shipments[[#This Row],[Total Cost]]</f>
        <v>2443.4699999999993</v>
      </c>
      <c r="P5986" s="9">
        <f>shipments[[#This Row],[Profit]]/shipments[[#This Row],[Sales Amount]]</f>
        <v>0.31414135570340362</v>
      </c>
    </row>
    <row r="5987" spans="1:16" x14ac:dyDescent="1">
      <c r="A5987" t="s">
        <v>6037</v>
      </c>
      <c r="B5987" t="s">
        <v>8057</v>
      </c>
      <c r="C5987" t="s">
        <v>8019</v>
      </c>
      <c r="D5987" t="s">
        <v>8037</v>
      </c>
      <c r="E5987" s="1">
        <v>44980</v>
      </c>
      <c r="F5987">
        <v>5341.5</v>
      </c>
      <c r="G5987">
        <v>411</v>
      </c>
      <c r="H5987" t="s">
        <v>6</v>
      </c>
      <c r="I5987" t="str">
        <f>_xlfn.XLOOKUP(shipments[[#This Row],[SPID]],people[SPID],people[Sales_person],"NA",0)</f>
        <v>Madelene Upcott</v>
      </c>
      <c r="J5987">
        <f>YEAR(shipments[[#This Row],[Shipdate]])</f>
        <v>2023</v>
      </c>
      <c r="K5987">
        <f>MONTH(shipments[[#This Row],[Shipdate]])</f>
        <v>2</v>
      </c>
      <c r="L5987" t="str">
        <f>TEXT(shipments[[#This Row],[Shipdate]],"mmmm")</f>
        <v>February</v>
      </c>
      <c r="M5987">
        <f>_xlfn.XLOOKUP(shipments[[#This Row],[PID]],products[PID],products[Cost_per_box],"NA",0)</f>
        <v>8.2200000000000006</v>
      </c>
      <c r="N5987">
        <f>shipments[[#This Row],[Boxes]]*shipments[[#This Row],[Cost Per Box]]</f>
        <v>3378.42</v>
      </c>
      <c r="O5987">
        <f>shipments[[#This Row],[Sales Amount]]-shipments[[#This Row],[Total Cost]]</f>
        <v>1963.08</v>
      </c>
      <c r="P5987" s="9">
        <f>shipments[[#This Row],[Profit]]/shipments[[#This Row],[Sales Amount]]</f>
        <v>0.36751474304970511</v>
      </c>
    </row>
    <row r="5988" spans="1:16" x14ac:dyDescent="1">
      <c r="A5988" t="s">
        <v>6038</v>
      </c>
      <c r="B5988" t="s">
        <v>8057</v>
      </c>
      <c r="C5988" t="s">
        <v>8020</v>
      </c>
      <c r="D5988" t="s">
        <v>8034</v>
      </c>
      <c r="E5988" s="1">
        <v>45504</v>
      </c>
      <c r="F5988">
        <v>5064.75</v>
      </c>
      <c r="G5988">
        <v>282</v>
      </c>
      <c r="H5988" t="s">
        <v>17</v>
      </c>
      <c r="I5988" t="str">
        <f>_xlfn.XLOOKUP(shipments[[#This Row],[SPID]],people[SPID],people[Sales_person],"NA",0)</f>
        <v>Madelene Upcott</v>
      </c>
      <c r="J5988">
        <f>YEAR(shipments[[#This Row],[Shipdate]])</f>
        <v>2024</v>
      </c>
      <c r="K5988">
        <f>MONTH(shipments[[#This Row],[Shipdate]])</f>
        <v>7</v>
      </c>
      <c r="L5988" t="str">
        <f>TEXT(shipments[[#This Row],[Shipdate]],"mmmm")</f>
        <v>July</v>
      </c>
      <c r="M5988">
        <f>_xlfn.XLOOKUP(shipments[[#This Row],[PID]],products[PID],products[Cost_per_box],"NA",0)</f>
        <v>10.23</v>
      </c>
      <c r="N5988">
        <f>shipments[[#This Row],[Boxes]]*shipments[[#This Row],[Cost Per Box]]</f>
        <v>2884.86</v>
      </c>
      <c r="O5988">
        <f>shipments[[#This Row],[Sales Amount]]-shipments[[#This Row],[Total Cost]]</f>
        <v>2179.89</v>
      </c>
      <c r="P5988" s="9">
        <f>shipments[[#This Row],[Profit]]/shipments[[#This Row],[Sales Amount]]</f>
        <v>0.4304042647712128</v>
      </c>
    </row>
    <row r="5989" spans="1:16" x14ac:dyDescent="1">
      <c r="A5989" t="s">
        <v>6039</v>
      </c>
      <c r="B5989" t="s">
        <v>8057</v>
      </c>
      <c r="C5989" t="s">
        <v>8020</v>
      </c>
      <c r="D5989" t="s">
        <v>8037</v>
      </c>
      <c r="E5989" s="1">
        <v>45131</v>
      </c>
      <c r="F5989">
        <v>7195.5</v>
      </c>
      <c r="G5989">
        <v>360</v>
      </c>
      <c r="H5989" t="s">
        <v>6</v>
      </c>
      <c r="I5989" t="str">
        <f>_xlfn.XLOOKUP(shipments[[#This Row],[SPID]],people[SPID],people[Sales_person],"NA",0)</f>
        <v>Madelene Upcott</v>
      </c>
      <c r="J5989">
        <f>YEAR(shipments[[#This Row],[Shipdate]])</f>
        <v>2023</v>
      </c>
      <c r="K5989">
        <f>MONTH(shipments[[#This Row],[Shipdate]])</f>
        <v>7</v>
      </c>
      <c r="L5989" t="str">
        <f>TEXT(shipments[[#This Row],[Shipdate]],"mmmm")</f>
        <v>July</v>
      </c>
      <c r="M5989">
        <f>_xlfn.XLOOKUP(shipments[[#This Row],[PID]],products[PID],products[Cost_per_box],"NA",0)</f>
        <v>10.23</v>
      </c>
      <c r="N5989">
        <f>shipments[[#This Row],[Boxes]]*shipments[[#This Row],[Cost Per Box]]</f>
        <v>3682.8</v>
      </c>
      <c r="O5989">
        <f>shipments[[#This Row],[Sales Amount]]-shipments[[#This Row],[Total Cost]]</f>
        <v>3512.7</v>
      </c>
      <c r="P5989" s="9">
        <f>shipments[[#This Row],[Profit]]/shipments[[#This Row],[Sales Amount]]</f>
        <v>0.48818011257035643</v>
      </c>
    </row>
    <row r="5990" spans="1:16" x14ac:dyDescent="1">
      <c r="A5990" t="s">
        <v>6040</v>
      </c>
      <c r="B5990" t="s">
        <v>8057</v>
      </c>
      <c r="C5990" t="s">
        <v>8022</v>
      </c>
      <c r="D5990" t="s">
        <v>8032</v>
      </c>
      <c r="E5990" s="1">
        <v>45041</v>
      </c>
      <c r="F5990">
        <v>8196.75</v>
      </c>
      <c r="G5990">
        <v>1025</v>
      </c>
      <c r="H5990" t="s">
        <v>6</v>
      </c>
      <c r="I5990" t="str">
        <f>_xlfn.XLOOKUP(shipments[[#This Row],[SPID]],people[SPID],people[Sales_person],"NA",0)</f>
        <v>Madelene Upcott</v>
      </c>
      <c r="J5990">
        <f>YEAR(shipments[[#This Row],[Shipdate]])</f>
        <v>2023</v>
      </c>
      <c r="K5990">
        <f>MONTH(shipments[[#This Row],[Shipdate]])</f>
        <v>4</v>
      </c>
      <c r="L5990" t="str">
        <f>TEXT(shipments[[#This Row],[Shipdate]],"mmmm")</f>
        <v>April</v>
      </c>
      <c r="M5990">
        <f>_xlfn.XLOOKUP(shipments[[#This Row],[PID]],products[PID],products[Cost_per_box],"NA",0)</f>
        <v>10.51</v>
      </c>
      <c r="N5990">
        <f>shipments[[#This Row],[Boxes]]*shipments[[#This Row],[Cost Per Box]]</f>
        <v>10772.75</v>
      </c>
      <c r="O5990">
        <f>shipments[[#This Row],[Sales Amount]]-shipments[[#This Row],[Total Cost]]</f>
        <v>-2576</v>
      </c>
      <c r="P5990" s="9">
        <f>shipments[[#This Row],[Profit]]/shipments[[#This Row],[Sales Amount]]</f>
        <v>-0.31427090005184982</v>
      </c>
    </row>
    <row r="5991" spans="1:16" x14ac:dyDescent="1">
      <c r="A5991" t="s">
        <v>6041</v>
      </c>
      <c r="B5991" t="s">
        <v>8057</v>
      </c>
      <c r="C5991" t="s">
        <v>8022</v>
      </c>
      <c r="D5991" t="s">
        <v>8037</v>
      </c>
      <c r="E5991" s="1">
        <v>45062</v>
      </c>
      <c r="F5991">
        <v>17406</v>
      </c>
      <c r="G5991">
        <v>1934</v>
      </c>
      <c r="H5991" t="s">
        <v>6</v>
      </c>
      <c r="I5991" t="str">
        <f>_xlfn.XLOOKUP(shipments[[#This Row],[SPID]],people[SPID],people[Sales_person],"NA",0)</f>
        <v>Madelene Upcott</v>
      </c>
      <c r="J5991">
        <f>YEAR(shipments[[#This Row],[Shipdate]])</f>
        <v>2023</v>
      </c>
      <c r="K5991">
        <f>MONTH(shipments[[#This Row],[Shipdate]])</f>
        <v>5</v>
      </c>
      <c r="L5991" t="str">
        <f>TEXT(shipments[[#This Row],[Shipdate]],"mmmm")</f>
        <v>May</v>
      </c>
      <c r="M5991">
        <f>_xlfn.XLOOKUP(shipments[[#This Row],[PID]],products[PID],products[Cost_per_box],"NA",0)</f>
        <v>10.51</v>
      </c>
      <c r="N5991">
        <f>shipments[[#This Row],[Boxes]]*shipments[[#This Row],[Cost Per Box]]</f>
        <v>20326.34</v>
      </c>
      <c r="O5991">
        <f>shipments[[#This Row],[Sales Amount]]-shipments[[#This Row],[Total Cost]]</f>
        <v>-2920.34</v>
      </c>
      <c r="P5991" s="9">
        <f>shipments[[#This Row],[Profit]]/shipments[[#This Row],[Sales Amount]]</f>
        <v>-0.16777777777777778</v>
      </c>
    </row>
    <row r="5992" spans="1:16" x14ac:dyDescent="1">
      <c r="A5992" t="s">
        <v>6042</v>
      </c>
      <c r="B5992" t="s">
        <v>8057</v>
      </c>
      <c r="C5992" t="s">
        <v>8022</v>
      </c>
      <c r="D5992" t="s">
        <v>8033</v>
      </c>
      <c r="E5992" s="1">
        <v>45554</v>
      </c>
      <c r="F5992">
        <v>5474.25</v>
      </c>
      <c r="G5992">
        <v>685</v>
      </c>
      <c r="H5992" t="s">
        <v>25</v>
      </c>
      <c r="I5992" t="str">
        <f>_xlfn.XLOOKUP(shipments[[#This Row],[SPID]],people[SPID],people[Sales_person],"NA",0)</f>
        <v>Madelene Upcott</v>
      </c>
      <c r="J5992">
        <f>YEAR(shipments[[#This Row],[Shipdate]])</f>
        <v>2024</v>
      </c>
      <c r="K5992">
        <f>MONTH(shipments[[#This Row],[Shipdate]])</f>
        <v>9</v>
      </c>
      <c r="L5992" t="str">
        <f>TEXT(shipments[[#This Row],[Shipdate]],"mmmm")</f>
        <v>September</v>
      </c>
      <c r="M5992">
        <f>_xlfn.XLOOKUP(shipments[[#This Row],[PID]],products[PID],products[Cost_per_box],"NA",0)</f>
        <v>10.51</v>
      </c>
      <c r="N5992">
        <f>shipments[[#This Row],[Boxes]]*shipments[[#This Row],[Cost Per Box]]</f>
        <v>7199.3499999999995</v>
      </c>
      <c r="O5992">
        <f>shipments[[#This Row],[Sales Amount]]-shipments[[#This Row],[Total Cost]]</f>
        <v>-1725.0999999999995</v>
      </c>
      <c r="P5992" s="9">
        <f>shipments[[#This Row],[Profit]]/shipments[[#This Row],[Sales Amount]]</f>
        <v>-0.31512992647394611</v>
      </c>
    </row>
    <row r="5993" spans="1:16" x14ac:dyDescent="1">
      <c r="A5993" t="s">
        <v>6043</v>
      </c>
      <c r="B5993" t="s">
        <v>8057</v>
      </c>
      <c r="C5993" t="s">
        <v>8022</v>
      </c>
      <c r="D5993" t="s">
        <v>8037</v>
      </c>
      <c r="E5993" s="1">
        <v>45520</v>
      </c>
      <c r="F5993">
        <v>5001.75</v>
      </c>
      <c r="G5993">
        <v>834</v>
      </c>
      <c r="H5993" t="s">
        <v>17</v>
      </c>
      <c r="I5993" t="str">
        <f>_xlfn.XLOOKUP(shipments[[#This Row],[SPID]],people[SPID],people[Sales_person],"NA",0)</f>
        <v>Madelene Upcott</v>
      </c>
      <c r="J5993">
        <f>YEAR(shipments[[#This Row],[Shipdate]])</f>
        <v>2024</v>
      </c>
      <c r="K5993">
        <f>MONTH(shipments[[#This Row],[Shipdate]])</f>
        <v>8</v>
      </c>
      <c r="L5993" t="str">
        <f>TEXT(shipments[[#This Row],[Shipdate]],"mmmm")</f>
        <v>August</v>
      </c>
      <c r="M5993">
        <f>_xlfn.XLOOKUP(shipments[[#This Row],[PID]],products[PID],products[Cost_per_box],"NA",0)</f>
        <v>10.51</v>
      </c>
      <c r="N5993">
        <f>shipments[[#This Row],[Boxes]]*shipments[[#This Row],[Cost Per Box]]</f>
        <v>8765.34</v>
      </c>
      <c r="O5993">
        <f>shipments[[#This Row],[Sales Amount]]-shipments[[#This Row],[Total Cost]]</f>
        <v>-3763.59</v>
      </c>
      <c r="P5993" s="9">
        <f>shipments[[#This Row],[Profit]]/shipments[[#This Row],[Sales Amount]]</f>
        <v>-0.75245464087569358</v>
      </c>
    </row>
    <row r="5994" spans="1:16" x14ac:dyDescent="1">
      <c r="A5994" t="s">
        <v>6044</v>
      </c>
      <c r="B5994" t="s">
        <v>8057</v>
      </c>
      <c r="C5994" t="s">
        <v>8023</v>
      </c>
      <c r="D5994" t="s">
        <v>8033</v>
      </c>
      <c r="E5994" s="1">
        <v>45037</v>
      </c>
      <c r="F5994">
        <v>5305.5</v>
      </c>
      <c r="G5994">
        <v>332</v>
      </c>
      <c r="H5994" t="s">
        <v>6</v>
      </c>
      <c r="I5994" t="str">
        <f>_xlfn.XLOOKUP(shipments[[#This Row],[SPID]],people[SPID],people[Sales_person],"NA",0)</f>
        <v>Madelene Upcott</v>
      </c>
      <c r="J5994">
        <f>YEAR(shipments[[#This Row],[Shipdate]])</f>
        <v>2023</v>
      </c>
      <c r="K5994">
        <f>MONTH(shipments[[#This Row],[Shipdate]])</f>
        <v>4</v>
      </c>
      <c r="L5994" t="str">
        <f>TEXT(shipments[[#This Row],[Shipdate]],"mmmm")</f>
        <v>April</v>
      </c>
      <c r="M5994">
        <f>_xlfn.XLOOKUP(shipments[[#This Row],[PID]],products[PID],products[Cost_per_box],"NA",0)</f>
        <v>6.43</v>
      </c>
      <c r="N5994">
        <f>shipments[[#This Row],[Boxes]]*shipments[[#This Row],[Cost Per Box]]</f>
        <v>2134.7599999999998</v>
      </c>
      <c r="O5994">
        <f>shipments[[#This Row],[Sales Amount]]-shipments[[#This Row],[Total Cost]]</f>
        <v>3170.7400000000002</v>
      </c>
      <c r="P5994" s="9">
        <f>shipments[[#This Row],[Profit]]/shipments[[#This Row],[Sales Amount]]</f>
        <v>0.59763264536801441</v>
      </c>
    </row>
    <row r="5995" spans="1:16" x14ac:dyDescent="1">
      <c r="A5995" t="s">
        <v>6045</v>
      </c>
      <c r="B5995" t="s">
        <v>8057</v>
      </c>
      <c r="C5995" t="s">
        <v>8024</v>
      </c>
      <c r="D5995" t="s">
        <v>8032</v>
      </c>
      <c r="E5995" s="1">
        <v>45173</v>
      </c>
      <c r="F5995">
        <v>6198.75</v>
      </c>
      <c r="G5995">
        <v>310</v>
      </c>
      <c r="H5995" t="s">
        <v>6</v>
      </c>
      <c r="I5995" t="str">
        <f>_xlfn.XLOOKUP(shipments[[#This Row],[SPID]],people[SPID],people[Sales_person],"NA",0)</f>
        <v>Madelene Upcott</v>
      </c>
      <c r="J5995">
        <f>YEAR(shipments[[#This Row],[Shipdate]])</f>
        <v>2023</v>
      </c>
      <c r="K5995">
        <f>MONTH(shipments[[#This Row],[Shipdate]])</f>
        <v>9</v>
      </c>
      <c r="L5995" t="str">
        <f>TEXT(shipments[[#This Row],[Shipdate]],"mmmm")</f>
        <v>September</v>
      </c>
      <c r="M5995">
        <f>_xlfn.XLOOKUP(shipments[[#This Row],[PID]],products[PID],products[Cost_per_box],"NA",0)</f>
        <v>12.41</v>
      </c>
      <c r="N5995">
        <f>shipments[[#This Row],[Boxes]]*shipments[[#This Row],[Cost Per Box]]</f>
        <v>3847.1</v>
      </c>
      <c r="O5995">
        <f>shipments[[#This Row],[Sales Amount]]-shipments[[#This Row],[Total Cost]]</f>
        <v>2351.65</v>
      </c>
      <c r="P5995" s="9">
        <f>shipments[[#This Row],[Profit]]/shipments[[#This Row],[Sales Amount]]</f>
        <v>0.37937487396652553</v>
      </c>
    </row>
    <row r="5996" spans="1:16" x14ac:dyDescent="1">
      <c r="A5996" t="s">
        <v>6046</v>
      </c>
      <c r="B5996" t="s">
        <v>8057</v>
      </c>
      <c r="C5996" t="s">
        <v>8024</v>
      </c>
      <c r="D5996" t="s">
        <v>8032</v>
      </c>
      <c r="E5996" s="1">
        <v>45337</v>
      </c>
      <c r="F5996">
        <v>758.25</v>
      </c>
      <c r="G5996">
        <v>37</v>
      </c>
      <c r="H5996" t="s">
        <v>6</v>
      </c>
      <c r="I5996" t="str">
        <f>_xlfn.XLOOKUP(shipments[[#This Row],[SPID]],people[SPID],people[Sales_person],"NA",0)</f>
        <v>Madelene Upcott</v>
      </c>
      <c r="J5996">
        <f>YEAR(shipments[[#This Row],[Shipdate]])</f>
        <v>2024</v>
      </c>
      <c r="K5996">
        <f>MONTH(shipments[[#This Row],[Shipdate]])</f>
        <v>2</v>
      </c>
      <c r="L5996" t="str">
        <f>TEXT(shipments[[#This Row],[Shipdate]],"mmmm")</f>
        <v>February</v>
      </c>
      <c r="M5996">
        <f>_xlfn.XLOOKUP(shipments[[#This Row],[PID]],products[PID],products[Cost_per_box],"NA",0)</f>
        <v>12.41</v>
      </c>
      <c r="N5996">
        <f>shipments[[#This Row],[Boxes]]*shipments[[#This Row],[Cost Per Box]]</f>
        <v>459.17</v>
      </c>
      <c r="O5996">
        <f>shipments[[#This Row],[Sales Amount]]-shipments[[#This Row],[Total Cost]]</f>
        <v>299.08</v>
      </c>
      <c r="P5996" s="9">
        <f>shipments[[#This Row],[Profit]]/shipments[[#This Row],[Sales Amount]]</f>
        <v>0.39443455324760962</v>
      </c>
    </row>
    <row r="5997" spans="1:16" x14ac:dyDescent="1">
      <c r="A5997" t="s">
        <v>6047</v>
      </c>
      <c r="B5997" t="s">
        <v>8057</v>
      </c>
      <c r="C5997" t="s">
        <v>8025</v>
      </c>
      <c r="D5997" t="s">
        <v>8033</v>
      </c>
      <c r="E5997" s="1">
        <v>45236</v>
      </c>
      <c r="F5997">
        <v>6574.5</v>
      </c>
      <c r="G5997">
        <v>439</v>
      </c>
      <c r="H5997" t="s">
        <v>6</v>
      </c>
      <c r="I5997" t="str">
        <f>_xlfn.XLOOKUP(shipments[[#This Row],[SPID]],people[SPID],people[Sales_person],"NA",0)</f>
        <v>Madelene Upcott</v>
      </c>
      <c r="J5997">
        <f>YEAR(shipments[[#This Row],[Shipdate]])</f>
        <v>2023</v>
      </c>
      <c r="K5997">
        <f>MONTH(shipments[[#This Row],[Shipdate]])</f>
        <v>11</v>
      </c>
      <c r="L5997" t="str">
        <f>TEXT(shipments[[#This Row],[Shipdate]],"mmmm")</f>
        <v>November</v>
      </c>
      <c r="M5997">
        <f>_xlfn.XLOOKUP(shipments[[#This Row],[PID]],products[PID],products[Cost_per_box],"NA",0)</f>
        <v>9.57</v>
      </c>
      <c r="N5997">
        <f>shipments[[#This Row],[Boxes]]*shipments[[#This Row],[Cost Per Box]]</f>
        <v>4201.2300000000005</v>
      </c>
      <c r="O5997">
        <f>shipments[[#This Row],[Sales Amount]]-shipments[[#This Row],[Total Cost]]</f>
        <v>2373.2699999999995</v>
      </c>
      <c r="P5997" s="9">
        <f>shipments[[#This Row],[Profit]]/shipments[[#This Row],[Sales Amount]]</f>
        <v>0.36098106319872225</v>
      </c>
    </row>
    <row r="5998" spans="1:16" x14ac:dyDescent="1">
      <c r="A5998" t="s">
        <v>6048</v>
      </c>
      <c r="B5998" t="s">
        <v>8057</v>
      </c>
      <c r="C5998" t="s">
        <v>8025</v>
      </c>
      <c r="D5998" t="s">
        <v>8032</v>
      </c>
      <c r="E5998" s="1">
        <v>45201</v>
      </c>
      <c r="F5998">
        <v>4770</v>
      </c>
      <c r="G5998">
        <v>299</v>
      </c>
      <c r="H5998" t="s">
        <v>6</v>
      </c>
      <c r="I5998" t="str">
        <f>_xlfn.XLOOKUP(shipments[[#This Row],[SPID]],people[SPID],people[Sales_person],"NA",0)</f>
        <v>Madelene Upcott</v>
      </c>
      <c r="J5998">
        <f>YEAR(shipments[[#This Row],[Shipdate]])</f>
        <v>2023</v>
      </c>
      <c r="K5998">
        <f>MONTH(shipments[[#This Row],[Shipdate]])</f>
        <v>10</v>
      </c>
      <c r="L5998" t="str">
        <f>TEXT(shipments[[#This Row],[Shipdate]],"mmmm")</f>
        <v>October</v>
      </c>
      <c r="M5998">
        <f>_xlfn.XLOOKUP(shipments[[#This Row],[PID]],products[PID],products[Cost_per_box],"NA",0)</f>
        <v>9.57</v>
      </c>
      <c r="N5998">
        <f>shipments[[#This Row],[Boxes]]*shipments[[#This Row],[Cost Per Box]]</f>
        <v>2861.4300000000003</v>
      </c>
      <c r="O5998">
        <f>shipments[[#This Row],[Sales Amount]]-shipments[[#This Row],[Total Cost]]</f>
        <v>1908.5699999999997</v>
      </c>
      <c r="P5998" s="9">
        <f>shipments[[#This Row],[Profit]]/shipments[[#This Row],[Sales Amount]]</f>
        <v>0.40011949685534587</v>
      </c>
    </row>
    <row r="5999" spans="1:16" x14ac:dyDescent="1">
      <c r="A5999" t="s">
        <v>6049</v>
      </c>
      <c r="B5999" t="s">
        <v>8057</v>
      </c>
      <c r="C5999" t="s">
        <v>8025</v>
      </c>
      <c r="D5999" t="s">
        <v>8032</v>
      </c>
      <c r="E5999" s="1">
        <v>45534</v>
      </c>
      <c r="F5999">
        <v>4799.25</v>
      </c>
      <c r="G5999">
        <v>320</v>
      </c>
      <c r="H5999" t="s">
        <v>39</v>
      </c>
      <c r="I5999" t="str">
        <f>_xlfn.XLOOKUP(shipments[[#This Row],[SPID]],people[SPID],people[Sales_person],"NA",0)</f>
        <v>Madelene Upcott</v>
      </c>
      <c r="J5999">
        <f>YEAR(shipments[[#This Row],[Shipdate]])</f>
        <v>2024</v>
      </c>
      <c r="K5999">
        <f>MONTH(shipments[[#This Row],[Shipdate]])</f>
        <v>8</v>
      </c>
      <c r="L5999" t="str">
        <f>TEXT(shipments[[#This Row],[Shipdate]],"mmmm")</f>
        <v>August</v>
      </c>
      <c r="M5999">
        <f>_xlfn.XLOOKUP(shipments[[#This Row],[PID]],products[PID],products[Cost_per_box],"NA",0)</f>
        <v>9.57</v>
      </c>
      <c r="N5999">
        <f>shipments[[#This Row],[Boxes]]*shipments[[#This Row],[Cost Per Box]]</f>
        <v>3062.4</v>
      </c>
      <c r="O5999">
        <f>shipments[[#This Row],[Sales Amount]]-shipments[[#This Row],[Total Cost]]</f>
        <v>1736.85</v>
      </c>
      <c r="P5999" s="9">
        <f>shipments[[#This Row],[Profit]]/shipments[[#This Row],[Sales Amount]]</f>
        <v>0.36190029692139397</v>
      </c>
    </row>
    <row r="6000" spans="1:16" x14ac:dyDescent="1">
      <c r="A6000" t="s">
        <v>6050</v>
      </c>
      <c r="B6000" t="s">
        <v>8057</v>
      </c>
      <c r="C6000" t="s">
        <v>8026</v>
      </c>
      <c r="D6000" t="s">
        <v>8032</v>
      </c>
      <c r="E6000" s="1">
        <v>45442</v>
      </c>
      <c r="F6000">
        <v>8455.5</v>
      </c>
      <c r="G6000">
        <v>940</v>
      </c>
      <c r="H6000" t="s">
        <v>6</v>
      </c>
      <c r="I6000" t="str">
        <f>_xlfn.XLOOKUP(shipments[[#This Row],[SPID]],people[SPID],people[Sales_person],"NA",0)</f>
        <v>Madelene Upcott</v>
      </c>
      <c r="J6000">
        <f>YEAR(shipments[[#This Row],[Shipdate]])</f>
        <v>2024</v>
      </c>
      <c r="K6000">
        <f>MONTH(shipments[[#This Row],[Shipdate]])</f>
        <v>5</v>
      </c>
      <c r="L6000" t="str">
        <f>TEXT(shipments[[#This Row],[Shipdate]],"mmmm")</f>
        <v>May</v>
      </c>
      <c r="M6000">
        <f>_xlfn.XLOOKUP(shipments[[#This Row],[PID]],products[PID],products[Cost_per_box],"NA",0)</f>
        <v>8.43</v>
      </c>
      <c r="N6000">
        <f>shipments[[#This Row],[Boxes]]*shipments[[#This Row],[Cost Per Box]]</f>
        <v>7924.2</v>
      </c>
      <c r="O6000">
        <f>shipments[[#This Row],[Sales Amount]]-shipments[[#This Row],[Total Cost]]</f>
        <v>531.30000000000018</v>
      </c>
      <c r="P6000" s="9">
        <f>shipments[[#This Row],[Profit]]/shipments[[#This Row],[Sales Amount]]</f>
        <v>6.2834841227603355E-2</v>
      </c>
    </row>
    <row r="6001" spans="1:16" x14ac:dyDescent="1">
      <c r="A6001" t="s">
        <v>6051</v>
      </c>
      <c r="B6001" t="s">
        <v>8057</v>
      </c>
      <c r="C6001" t="s">
        <v>8027</v>
      </c>
      <c r="D6001" t="s">
        <v>8033</v>
      </c>
      <c r="E6001" s="1">
        <v>44959</v>
      </c>
      <c r="F6001">
        <v>7481.25</v>
      </c>
      <c r="G6001">
        <v>749</v>
      </c>
      <c r="H6001" t="s">
        <v>6</v>
      </c>
      <c r="I6001" t="str">
        <f>_xlfn.XLOOKUP(shipments[[#This Row],[SPID]],people[SPID],people[Sales_person],"NA",0)</f>
        <v>Madelene Upcott</v>
      </c>
      <c r="J6001">
        <f>YEAR(shipments[[#This Row],[Shipdate]])</f>
        <v>2023</v>
      </c>
      <c r="K6001">
        <f>MONTH(shipments[[#This Row],[Shipdate]])</f>
        <v>2</v>
      </c>
      <c r="L6001" t="str">
        <f>TEXT(shipments[[#This Row],[Shipdate]],"mmmm")</f>
        <v>February</v>
      </c>
      <c r="M6001">
        <f>_xlfn.XLOOKUP(shipments[[#This Row],[PID]],products[PID],products[Cost_per_box],"NA",0)</f>
        <v>6.8</v>
      </c>
      <c r="N6001">
        <f>shipments[[#This Row],[Boxes]]*shipments[[#This Row],[Cost Per Box]]</f>
        <v>5093.2</v>
      </c>
      <c r="O6001">
        <f>shipments[[#This Row],[Sales Amount]]-shipments[[#This Row],[Total Cost]]</f>
        <v>2388.0500000000002</v>
      </c>
      <c r="P6001" s="9">
        <f>shipments[[#This Row],[Profit]]/shipments[[#This Row],[Sales Amount]]</f>
        <v>0.3192046783625731</v>
      </c>
    </row>
    <row r="6002" spans="1:16" x14ac:dyDescent="1">
      <c r="A6002" t="s">
        <v>6052</v>
      </c>
      <c r="B6002" t="s">
        <v>8057</v>
      </c>
      <c r="C6002" t="s">
        <v>8027</v>
      </c>
      <c r="D6002" t="s">
        <v>8036</v>
      </c>
      <c r="E6002" s="1">
        <v>45362</v>
      </c>
      <c r="F6002">
        <v>15826.5</v>
      </c>
      <c r="G6002">
        <v>1759</v>
      </c>
      <c r="H6002" t="s">
        <v>6</v>
      </c>
      <c r="I6002" t="str">
        <f>_xlfn.XLOOKUP(shipments[[#This Row],[SPID]],people[SPID],people[Sales_person],"NA",0)</f>
        <v>Madelene Upcott</v>
      </c>
      <c r="J6002">
        <f>YEAR(shipments[[#This Row],[Shipdate]])</f>
        <v>2024</v>
      </c>
      <c r="K6002">
        <f>MONTH(shipments[[#This Row],[Shipdate]])</f>
        <v>3</v>
      </c>
      <c r="L6002" t="str">
        <f>TEXT(shipments[[#This Row],[Shipdate]],"mmmm")</f>
        <v>March</v>
      </c>
      <c r="M6002">
        <f>_xlfn.XLOOKUP(shipments[[#This Row],[PID]],products[PID],products[Cost_per_box],"NA",0)</f>
        <v>6.8</v>
      </c>
      <c r="N6002">
        <f>shipments[[#This Row],[Boxes]]*shipments[[#This Row],[Cost Per Box]]</f>
        <v>11961.199999999999</v>
      </c>
      <c r="O6002">
        <f>shipments[[#This Row],[Sales Amount]]-shipments[[#This Row],[Total Cost]]</f>
        <v>3865.3000000000011</v>
      </c>
      <c r="P6002" s="9">
        <f>shipments[[#This Row],[Profit]]/shipments[[#This Row],[Sales Amount]]</f>
        <v>0.24422961488642472</v>
      </c>
    </row>
    <row r="6003" spans="1:16" x14ac:dyDescent="1">
      <c r="A6003" t="s">
        <v>6053</v>
      </c>
      <c r="B6003" t="s">
        <v>8057</v>
      </c>
      <c r="C6003" t="s">
        <v>8027</v>
      </c>
      <c r="D6003" t="s">
        <v>8032</v>
      </c>
      <c r="E6003" s="1">
        <v>45127</v>
      </c>
      <c r="F6003">
        <v>4779</v>
      </c>
      <c r="G6003">
        <v>531</v>
      </c>
      <c r="H6003" t="s">
        <v>6</v>
      </c>
      <c r="I6003" t="str">
        <f>_xlfn.XLOOKUP(shipments[[#This Row],[SPID]],people[SPID],people[Sales_person],"NA",0)</f>
        <v>Madelene Upcott</v>
      </c>
      <c r="J6003">
        <f>YEAR(shipments[[#This Row],[Shipdate]])</f>
        <v>2023</v>
      </c>
      <c r="K6003">
        <f>MONTH(shipments[[#This Row],[Shipdate]])</f>
        <v>7</v>
      </c>
      <c r="L6003" t="str">
        <f>TEXT(shipments[[#This Row],[Shipdate]],"mmmm")</f>
        <v>July</v>
      </c>
      <c r="M6003">
        <f>_xlfn.XLOOKUP(shipments[[#This Row],[PID]],products[PID],products[Cost_per_box],"NA",0)</f>
        <v>6.8</v>
      </c>
      <c r="N6003">
        <f>shipments[[#This Row],[Boxes]]*shipments[[#This Row],[Cost Per Box]]</f>
        <v>3610.7999999999997</v>
      </c>
      <c r="O6003">
        <f>shipments[[#This Row],[Sales Amount]]-shipments[[#This Row],[Total Cost]]</f>
        <v>1168.2000000000003</v>
      </c>
      <c r="P6003" s="9">
        <f>shipments[[#This Row],[Profit]]/shipments[[#This Row],[Sales Amount]]</f>
        <v>0.24444444444444449</v>
      </c>
    </row>
    <row r="6004" spans="1:16" x14ac:dyDescent="1">
      <c r="A6004" t="s">
        <v>6054</v>
      </c>
      <c r="B6004" t="s">
        <v>8057</v>
      </c>
      <c r="C6004" t="s">
        <v>8027</v>
      </c>
      <c r="D6004" t="s">
        <v>8037</v>
      </c>
      <c r="E6004" s="1">
        <v>45541</v>
      </c>
      <c r="F6004">
        <v>10743.75</v>
      </c>
      <c r="G6004">
        <v>1194</v>
      </c>
      <c r="H6004" t="s">
        <v>25</v>
      </c>
      <c r="I6004" t="str">
        <f>_xlfn.XLOOKUP(shipments[[#This Row],[SPID]],people[SPID],people[Sales_person],"NA",0)</f>
        <v>Madelene Upcott</v>
      </c>
      <c r="J6004">
        <f>YEAR(shipments[[#This Row],[Shipdate]])</f>
        <v>2024</v>
      </c>
      <c r="K6004">
        <f>MONTH(shipments[[#This Row],[Shipdate]])</f>
        <v>9</v>
      </c>
      <c r="L6004" t="str">
        <f>TEXT(shipments[[#This Row],[Shipdate]],"mmmm")</f>
        <v>September</v>
      </c>
      <c r="M6004">
        <f>_xlfn.XLOOKUP(shipments[[#This Row],[PID]],products[PID],products[Cost_per_box],"NA",0)</f>
        <v>6.8</v>
      </c>
      <c r="N6004">
        <f>shipments[[#This Row],[Boxes]]*shipments[[#This Row],[Cost Per Box]]</f>
        <v>8119.2</v>
      </c>
      <c r="O6004">
        <f>shipments[[#This Row],[Sales Amount]]-shipments[[#This Row],[Total Cost]]</f>
        <v>2624.55</v>
      </c>
      <c r="P6004" s="9">
        <f>shipments[[#This Row],[Profit]]/shipments[[#This Row],[Sales Amount]]</f>
        <v>0.24428621291448518</v>
      </c>
    </row>
    <row r="6005" spans="1:16" x14ac:dyDescent="1">
      <c r="A6005" t="s">
        <v>6055</v>
      </c>
      <c r="B6005" t="s">
        <v>8057</v>
      </c>
      <c r="C6005" t="s">
        <v>8028</v>
      </c>
      <c r="D6005" t="s">
        <v>8032</v>
      </c>
      <c r="E6005" s="1">
        <v>45513</v>
      </c>
      <c r="F6005">
        <v>1298.25</v>
      </c>
      <c r="G6005">
        <v>47</v>
      </c>
      <c r="H6005" t="s">
        <v>17</v>
      </c>
      <c r="I6005" t="str">
        <f>_xlfn.XLOOKUP(shipments[[#This Row],[SPID]],people[SPID],people[Sales_person],"NA",0)</f>
        <v>Madelene Upcott</v>
      </c>
      <c r="J6005">
        <f>YEAR(shipments[[#This Row],[Shipdate]])</f>
        <v>2024</v>
      </c>
      <c r="K6005">
        <f>MONTH(shipments[[#This Row],[Shipdate]])</f>
        <v>8</v>
      </c>
      <c r="L6005" t="str">
        <f>TEXT(shipments[[#This Row],[Shipdate]],"mmmm")</f>
        <v>August</v>
      </c>
      <c r="M6005">
        <f>_xlfn.XLOOKUP(shipments[[#This Row],[PID]],products[PID],products[Cost_per_box],"NA",0)</f>
        <v>5.04</v>
      </c>
      <c r="N6005">
        <f>shipments[[#This Row],[Boxes]]*shipments[[#This Row],[Cost Per Box]]</f>
        <v>236.88</v>
      </c>
      <c r="O6005">
        <f>shipments[[#This Row],[Sales Amount]]-shipments[[#This Row],[Total Cost]]</f>
        <v>1061.3699999999999</v>
      </c>
      <c r="P6005" s="9">
        <f>shipments[[#This Row],[Profit]]/shipments[[#This Row],[Sales Amount]]</f>
        <v>0.81753899480069314</v>
      </c>
    </row>
    <row r="6006" spans="1:16" x14ac:dyDescent="1">
      <c r="A6006" t="s">
        <v>6056</v>
      </c>
      <c r="B6006" t="s">
        <v>8057</v>
      </c>
      <c r="C6006" t="s">
        <v>8028</v>
      </c>
      <c r="D6006" t="s">
        <v>8036</v>
      </c>
      <c r="E6006" s="1">
        <v>45520</v>
      </c>
      <c r="F6006">
        <v>5512.5</v>
      </c>
      <c r="G6006">
        <v>213</v>
      </c>
      <c r="H6006" t="s">
        <v>17</v>
      </c>
      <c r="I6006" t="str">
        <f>_xlfn.XLOOKUP(shipments[[#This Row],[SPID]],people[SPID],people[Sales_person],"NA",0)</f>
        <v>Madelene Upcott</v>
      </c>
      <c r="J6006">
        <f>YEAR(shipments[[#This Row],[Shipdate]])</f>
        <v>2024</v>
      </c>
      <c r="K6006">
        <f>MONTH(shipments[[#This Row],[Shipdate]])</f>
        <v>8</v>
      </c>
      <c r="L6006" t="str">
        <f>TEXT(shipments[[#This Row],[Shipdate]],"mmmm")</f>
        <v>August</v>
      </c>
      <c r="M6006">
        <f>_xlfn.XLOOKUP(shipments[[#This Row],[PID]],products[PID],products[Cost_per_box],"NA",0)</f>
        <v>5.04</v>
      </c>
      <c r="N6006">
        <f>shipments[[#This Row],[Boxes]]*shipments[[#This Row],[Cost Per Box]]</f>
        <v>1073.52</v>
      </c>
      <c r="O6006">
        <f>shipments[[#This Row],[Sales Amount]]-shipments[[#This Row],[Total Cost]]</f>
        <v>4438.9799999999996</v>
      </c>
      <c r="P6006" s="9">
        <f>shipments[[#This Row],[Profit]]/shipments[[#This Row],[Sales Amount]]</f>
        <v>0.80525714285714278</v>
      </c>
    </row>
    <row r="6007" spans="1:16" x14ac:dyDescent="1">
      <c r="A6007" t="s">
        <v>6057</v>
      </c>
      <c r="B6007" t="s">
        <v>8057</v>
      </c>
      <c r="C6007" t="s">
        <v>8028</v>
      </c>
      <c r="D6007" t="s">
        <v>8036</v>
      </c>
      <c r="E6007" s="1">
        <v>45135</v>
      </c>
      <c r="F6007">
        <v>1858.5</v>
      </c>
      <c r="G6007">
        <v>65</v>
      </c>
      <c r="H6007" t="s">
        <v>6</v>
      </c>
      <c r="I6007" t="str">
        <f>_xlfn.XLOOKUP(shipments[[#This Row],[SPID]],people[SPID],people[Sales_person],"NA",0)</f>
        <v>Madelene Upcott</v>
      </c>
      <c r="J6007">
        <f>YEAR(shipments[[#This Row],[Shipdate]])</f>
        <v>2023</v>
      </c>
      <c r="K6007">
        <f>MONTH(shipments[[#This Row],[Shipdate]])</f>
        <v>7</v>
      </c>
      <c r="L6007" t="str">
        <f>TEXT(shipments[[#This Row],[Shipdate]],"mmmm")</f>
        <v>July</v>
      </c>
      <c r="M6007">
        <f>_xlfn.XLOOKUP(shipments[[#This Row],[PID]],products[PID],products[Cost_per_box],"NA",0)</f>
        <v>5.04</v>
      </c>
      <c r="N6007">
        <f>shipments[[#This Row],[Boxes]]*shipments[[#This Row],[Cost Per Box]]</f>
        <v>327.60000000000002</v>
      </c>
      <c r="O6007">
        <f>shipments[[#This Row],[Sales Amount]]-shipments[[#This Row],[Total Cost]]</f>
        <v>1530.9</v>
      </c>
      <c r="P6007" s="9">
        <f>shipments[[#This Row],[Profit]]/shipments[[#This Row],[Sales Amount]]</f>
        <v>0.82372881355932204</v>
      </c>
    </row>
    <row r="6008" spans="1:16" x14ac:dyDescent="1">
      <c r="A6008" t="s">
        <v>6058</v>
      </c>
      <c r="B6008" t="s">
        <v>8057</v>
      </c>
      <c r="C6008" t="s">
        <v>8029</v>
      </c>
      <c r="D6008" t="s">
        <v>8034</v>
      </c>
      <c r="E6008" s="1">
        <v>45250</v>
      </c>
      <c r="F6008">
        <v>5415.75</v>
      </c>
      <c r="G6008">
        <v>602</v>
      </c>
      <c r="H6008" t="s">
        <v>6</v>
      </c>
      <c r="I6008" t="str">
        <f>_xlfn.XLOOKUP(shipments[[#This Row],[SPID]],people[SPID],people[Sales_person],"NA",0)</f>
        <v>Madelene Upcott</v>
      </c>
      <c r="J6008">
        <f>YEAR(shipments[[#This Row],[Shipdate]])</f>
        <v>2023</v>
      </c>
      <c r="K6008">
        <f>MONTH(shipments[[#This Row],[Shipdate]])</f>
        <v>11</v>
      </c>
      <c r="L6008" t="str">
        <f>TEXT(shipments[[#This Row],[Shipdate]],"mmmm")</f>
        <v>November</v>
      </c>
      <c r="M6008">
        <f>_xlfn.XLOOKUP(shipments[[#This Row],[PID]],products[PID],products[Cost_per_box],"NA",0)</f>
        <v>2.76</v>
      </c>
      <c r="N6008">
        <f>shipments[[#This Row],[Boxes]]*shipments[[#This Row],[Cost Per Box]]</f>
        <v>1661.52</v>
      </c>
      <c r="O6008">
        <f>shipments[[#This Row],[Sales Amount]]-shipments[[#This Row],[Total Cost]]</f>
        <v>3754.23</v>
      </c>
      <c r="P6008" s="9">
        <f>shipments[[#This Row],[Profit]]/shipments[[#This Row],[Sales Amount]]</f>
        <v>0.69320592715690343</v>
      </c>
    </row>
    <row r="6009" spans="1:16" x14ac:dyDescent="1">
      <c r="A6009" t="s">
        <v>6059</v>
      </c>
      <c r="B6009" t="s">
        <v>8057</v>
      </c>
      <c r="C6009" t="s">
        <v>8029</v>
      </c>
      <c r="D6009" t="s">
        <v>8036</v>
      </c>
      <c r="E6009" s="1">
        <v>45110</v>
      </c>
      <c r="F6009">
        <v>1005.75</v>
      </c>
      <c r="G6009">
        <v>112</v>
      </c>
      <c r="H6009" t="s">
        <v>6</v>
      </c>
      <c r="I6009" t="str">
        <f>_xlfn.XLOOKUP(shipments[[#This Row],[SPID]],people[SPID],people[Sales_person],"NA",0)</f>
        <v>Madelene Upcott</v>
      </c>
      <c r="J6009">
        <f>YEAR(shipments[[#This Row],[Shipdate]])</f>
        <v>2023</v>
      </c>
      <c r="K6009">
        <f>MONTH(shipments[[#This Row],[Shipdate]])</f>
        <v>7</v>
      </c>
      <c r="L6009" t="str">
        <f>TEXT(shipments[[#This Row],[Shipdate]],"mmmm")</f>
        <v>July</v>
      </c>
      <c r="M6009">
        <f>_xlfn.XLOOKUP(shipments[[#This Row],[PID]],products[PID],products[Cost_per_box],"NA",0)</f>
        <v>2.76</v>
      </c>
      <c r="N6009">
        <f>shipments[[#This Row],[Boxes]]*shipments[[#This Row],[Cost Per Box]]</f>
        <v>309.12</v>
      </c>
      <c r="O6009">
        <f>shipments[[#This Row],[Sales Amount]]-shipments[[#This Row],[Total Cost]]</f>
        <v>696.63</v>
      </c>
      <c r="P6009" s="9">
        <f>shipments[[#This Row],[Profit]]/shipments[[#This Row],[Sales Amount]]</f>
        <v>0.69264727815063387</v>
      </c>
    </row>
    <row r="6010" spans="1:16" x14ac:dyDescent="1">
      <c r="A6010" t="s">
        <v>6060</v>
      </c>
      <c r="B6010" t="s">
        <v>8057</v>
      </c>
      <c r="C6010" t="s">
        <v>8030</v>
      </c>
      <c r="D6010" t="s">
        <v>8035</v>
      </c>
      <c r="E6010" s="1">
        <v>45342</v>
      </c>
      <c r="F6010">
        <v>3514.5</v>
      </c>
      <c r="G6010">
        <v>352</v>
      </c>
      <c r="H6010" t="s">
        <v>6</v>
      </c>
      <c r="I6010" t="str">
        <f>_xlfn.XLOOKUP(shipments[[#This Row],[SPID]],people[SPID],people[Sales_person],"NA",0)</f>
        <v>Madelene Upcott</v>
      </c>
      <c r="J6010">
        <f>YEAR(shipments[[#This Row],[Shipdate]])</f>
        <v>2024</v>
      </c>
      <c r="K6010">
        <f>MONTH(shipments[[#This Row],[Shipdate]])</f>
        <v>2</v>
      </c>
      <c r="L6010" t="str">
        <f>TEXT(shipments[[#This Row],[Shipdate]],"mmmm")</f>
        <v>February</v>
      </c>
      <c r="M6010">
        <f>_xlfn.XLOOKUP(shipments[[#This Row],[PID]],products[PID],products[Cost_per_box],"NA",0)</f>
        <v>3.32</v>
      </c>
      <c r="N6010">
        <f>shipments[[#This Row],[Boxes]]*shipments[[#This Row],[Cost Per Box]]</f>
        <v>1168.6399999999999</v>
      </c>
      <c r="O6010">
        <f>shipments[[#This Row],[Sales Amount]]-shipments[[#This Row],[Total Cost]]</f>
        <v>2345.86</v>
      </c>
      <c r="P6010" s="9">
        <f>shipments[[#This Row],[Profit]]/shipments[[#This Row],[Sales Amount]]</f>
        <v>0.66748043818466363</v>
      </c>
    </row>
    <row r="6011" spans="1:16" x14ac:dyDescent="1">
      <c r="A6011" t="s">
        <v>6061</v>
      </c>
      <c r="B6011" t="s">
        <v>8057</v>
      </c>
      <c r="C6011" t="s">
        <v>8030</v>
      </c>
      <c r="D6011" t="s">
        <v>8037</v>
      </c>
      <c r="E6011" s="1">
        <v>45273</v>
      </c>
      <c r="F6011">
        <v>5872.5</v>
      </c>
      <c r="G6011">
        <v>534</v>
      </c>
      <c r="H6011" t="s">
        <v>6</v>
      </c>
      <c r="I6011" t="str">
        <f>_xlfn.XLOOKUP(shipments[[#This Row],[SPID]],people[SPID],people[Sales_person],"NA",0)</f>
        <v>Madelene Upcott</v>
      </c>
      <c r="J6011">
        <f>YEAR(shipments[[#This Row],[Shipdate]])</f>
        <v>2023</v>
      </c>
      <c r="K6011">
        <f>MONTH(shipments[[#This Row],[Shipdate]])</f>
        <v>12</v>
      </c>
      <c r="L6011" t="str">
        <f>TEXT(shipments[[#This Row],[Shipdate]],"mmmm")</f>
        <v>December</v>
      </c>
      <c r="M6011">
        <f>_xlfn.XLOOKUP(shipments[[#This Row],[PID]],products[PID],products[Cost_per_box],"NA",0)</f>
        <v>3.32</v>
      </c>
      <c r="N6011">
        <f>shipments[[#This Row],[Boxes]]*shipments[[#This Row],[Cost Per Box]]</f>
        <v>1772.8799999999999</v>
      </c>
      <c r="O6011">
        <f>shipments[[#This Row],[Sales Amount]]-shipments[[#This Row],[Total Cost]]</f>
        <v>4099.62</v>
      </c>
      <c r="P6011" s="9">
        <f>shipments[[#This Row],[Profit]]/shipments[[#This Row],[Sales Amount]]</f>
        <v>0.69810472541507018</v>
      </c>
    </row>
    <row r="6012" spans="1:16" x14ac:dyDescent="1">
      <c r="A6012" t="s">
        <v>6062</v>
      </c>
      <c r="B6012" t="s">
        <v>8057</v>
      </c>
      <c r="C6012" t="s">
        <v>8031</v>
      </c>
      <c r="D6012" t="s">
        <v>8035</v>
      </c>
      <c r="E6012" s="1">
        <v>45330</v>
      </c>
      <c r="F6012">
        <v>1062</v>
      </c>
      <c r="G6012">
        <v>54</v>
      </c>
      <c r="H6012" t="s">
        <v>6</v>
      </c>
      <c r="I6012" t="str">
        <f>_xlfn.XLOOKUP(shipments[[#This Row],[SPID]],people[SPID],people[Sales_person],"NA",0)</f>
        <v>Madelene Upcott</v>
      </c>
      <c r="J6012">
        <f>YEAR(shipments[[#This Row],[Shipdate]])</f>
        <v>2024</v>
      </c>
      <c r="K6012">
        <f>MONTH(shipments[[#This Row],[Shipdate]])</f>
        <v>2</v>
      </c>
      <c r="L6012" t="str">
        <f>TEXT(shipments[[#This Row],[Shipdate]],"mmmm")</f>
        <v>February</v>
      </c>
      <c r="M6012">
        <f>_xlfn.XLOOKUP(shipments[[#This Row],[PID]],products[PID],products[Cost_per_box],"NA",0)</f>
        <v>2.65</v>
      </c>
      <c r="N6012">
        <f>shipments[[#This Row],[Boxes]]*shipments[[#This Row],[Cost Per Box]]</f>
        <v>143.1</v>
      </c>
      <c r="O6012">
        <f>shipments[[#This Row],[Sales Amount]]-shipments[[#This Row],[Total Cost]]</f>
        <v>918.9</v>
      </c>
      <c r="P6012" s="9">
        <f>shipments[[#This Row],[Profit]]/shipments[[#This Row],[Sales Amount]]</f>
        <v>0.86525423728813555</v>
      </c>
    </row>
    <row r="6013" spans="1:16" x14ac:dyDescent="1">
      <c r="A6013" t="s">
        <v>6063</v>
      </c>
      <c r="B6013" t="s">
        <v>8057</v>
      </c>
      <c r="C6013" t="s">
        <v>8031</v>
      </c>
      <c r="D6013" t="s">
        <v>8037</v>
      </c>
      <c r="E6013" s="1">
        <v>45020</v>
      </c>
      <c r="F6013">
        <v>3492</v>
      </c>
      <c r="G6013">
        <v>194</v>
      </c>
      <c r="H6013" t="s">
        <v>6</v>
      </c>
      <c r="I6013" t="str">
        <f>_xlfn.XLOOKUP(shipments[[#This Row],[SPID]],people[SPID],people[Sales_person],"NA",0)</f>
        <v>Madelene Upcott</v>
      </c>
      <c r="J6013">
        <f>YEAR(shipments[[#This Row],[Shipdate]])</f>
        <v>2023</v>
      </c>
      <c r="K6013">
        <f>MONTH(shipments[[#This Row],[Shipdate]])</f>
        <v>4</v>
      </c>
      <c r="L6013" t="str">
        <f>TEXT(shipments[[#This Row],[Shipdate]],"mmmm")</f>
        <v>April</v>
      </c>
      <c r="M6013">
        <f>_xlfn.XLOOKUP(shipments[[#This Row],[PID]],products[PID],products[Cost_per_box],"NA",0)</f>
        <v>2.65</v>
      </c>
      <c r="N6013">
        <f>shipments[[#This Row],[Boxes]]*shipments[[#This Row],[Cost Per Box]]</f>
        <v>514.1</v>
      </c>
      <c r="O6013">
        <f>shipments[[#This Row],[Sales Amount]]-shipments[[#This Row],[Total Cost]]</f>
        <v>2977.9</v>
      </c>
      <c r="P6013" s="9">
        <f>shipments[[#This Row],[Profit]]/shipments[[#This Row],[Sales Amount]]</f>
        <v>0.85277777777777786</v>
      </c>
    </row>
    <row r="6014" spans="1:16" x14ac:dyDescent="1">
      <c r="A6014" t="s">
        <v>6064</v>
      </c>
      <c r="B6014" t="s">
        <v>8057</v>
      </c>
      <c r="C6014" t="s">
        <v>8031</v>
      </c>
      <c r="D6014" t="s">
        <v>8032</v>
      </c>
      <c r="E6014" s="1">
        <v>45244</v>
      </c>
      <c r="F6014">
        <v>11263.5</v>
      </c>
      <c r="G6014">
        <v>564</v>
      </c>
      <c r="H6014" t="s">
        <v>39</v>
      </c>
      <c r="I6014" t="str">
        <f>_xlfn.XLOOKUP(shipments[[#This Row],[SPID]],people[SPID],people[Sales_person],"NA",0)</f>
        <v>Madelene Upcott</v>
      </c>
      <c r="J6014">
        <f>YEAR(shipments[[#This Row],[Shipdate]])</f>
        <v>2023</v>
      </c>
      <c r="K6014">
        <f>MONTH(shipments[[#This Row],[Shipdate]])</f>
        <v>11</v>
      </c>
      <c r="L6014" t="str">
        <f>TEXT(shipments[[#This Row],[Shipdate]],"mmmm")</f>
        <v>November</v>
      </c>
      <c r="M6014">
        <f>_xlfn.XLOOKUP(shipments[[#This Row],[PID]],products[PID],products[Cost_per_box],"NA",0)</f>
        <v>2.65</v>
      </c>
      <c r="N6014">
        <f>shipments[[#This Row],[Boxes]]*shipments[[#This Row],[Cost Per Box]]</f>
        <v>1494.6</v>
      </c>
      <c r="O6014">
        <f>shipments[[#This Row],[Sales Amount]]-shipments[[#This Row],[Total Cost]]</f>
        <v>9768.9</v>
      </c>
      <c r="P6014" s="9">
        <f>shipments[[#This Row],[Profit]]/shipments[[#This Row],[Sales Amount]]</f>
        <v>0.86730589958716209</v>
      </c>
    </row>
    <row r="6015" spans="1:16" x14ac:dyDescent="1">
      <c r="A6015" t="s">
        <v>6065</v>
      </c>
      <c r="B6015" t="s">
        <v>8057</v>
      </c>
      <c r="C6015" t="s">
        <v>8031</v>
      </c>
      <c r="D6015" t="s">
        <v>8037</v>
      </c>
      <c r="E6015" s="1">
        <v>45250</v>
      </c>
      <c r="F6015">
        <v>7182</v>
      </c>
      <c r="G6015">
        <v>399</v>
      </c>
      <c r="H6015" t="s">
        <v>6</v>
      </c>
      <c r="I6015" t="str">
        <f>_xlfn.XLOOKUP(shipments[[#This Row],[SPID]],people[SPID],people[Sales_person],"NA",0)</f>
        <v>Madelene Upcott</v>
      </c>
      <c r="J6015">
        <f>YEAR(shipments[[#This Row],[Shipdate]])</f>
        <v>2023</v>
      </c>
      <c r="K6015">
        <f>MONTH(shipments[[#This Row],[Shipdate]])</f>
        <v>11</v>
      </c>
      <c r="L6015" t="str">
        <f>TEXT(shipments[[#This Row],[Shipdate]],"mmmm")</f>
        <v>November</v>
      </c>
      <c r="M6015">
        <f>_xlfn.XLOOKUP(shipments[[#This Row],[PID]],products[PID],products[Cost_per_box],"NA",0)</f>
        <v>2.65</v>
      </c>
      <c r="N6015">
        <f>shipments[[#This Row],[Boxes]]*shipments[[#This Row],[Cost Per Box]]</f>
        <v>1057.3499999999999</v>
      </c>
      <c r="O6015">
        <f>shipments[[#This Row],[Sales Amount]]-shipments[[#This Row],[Total Cost]]</f>
        <v>6124.65</v>
      </c>
      <c r="P6015" s="9">
        <f>shipments[[#This Row],[Profit]]/shipments[[#This Row],[Sales Amount]]</f>
        <v>0.85277777777777775</v>
      </c>
    </row>
    <row r="6016" spans="1:16" x14ac:dyDescent="1">
      <c r="A6016" t="s">
        <v>6066</v>
      </c>
      <c r="B6016" t="s">
        <v>8057</v>
      </c>
      <c r="C6016" t="s">
        <v>8031</v>
      </c>
      <c r="D6016" t="s">
        <v>8037</v>
      </c>
      <c r="E6016" s="1">
        <v>45124</v>
      </c>
      <c r="F6016">
        <v>13245.75</v>
      </c>
      <c r="G6016">
        <v>603</v>
      </c>
      <c r="H6016" t="s">
        <v>6</v>
      </c>
      <c r="I6016" t="str">
        <f>_xlfn.XLOOKUP(shipments[[#This Row],[SPID]],people[SPID],people[Sales_person],"NA",0)</f>
        <v>Madelene Upcott</v>
      </c>
      <c r="J6016">
        <f>YEAR(shipments[[#This Row],[Shipdate]])</f>
        <v>2023</v>
      </c>
      <c r="K6016">
        <f>MONTH(shipments[[#This Row],[Shipdate]])</f>
        <v>7</v>
      </c>
      <c r="L6016" t="str">
        <f>TEXT(shipments[[#This Row],[Shipdate]],"mmmm")</f>
        <v>July</v>
      </c>
      <c r="M6016">
        <f>_xlfn.XLOOKUP(shipments[[#This Row],[PID]],products[PID],products[Cost_per_box],"NA",0)</f>
        <v>2.65</v>
      </c>
      <c r="N6016">
        <f>shipments[[#This Row],[Boxes]]*shipments[[#This Row],[Cost Per Box]]</f>
        <v>1597.95</v>
      </c>
      <c r="O6016">
        <f>shipments[[#This Row],[Sales Amount]]-shipments[[#This Row],[Total Cost]]</f>
        <v>11647.8</v>
      </c>
      <c r="P6016" s="9">
        <f>shipments[[#This Row],[Profit]]/shipments[[#This Row],[Sales Amount]]</f>
        <v>0.8793613045693901</v>
      </c>
    </row>
    <row r="6017" spans="1:16" x14ac:dyDescent="1">
      <c r="A6017" t="s">
        <v>6067</v>
      </c>
      <c r="B6017" t="s">
        <v>8057</v>
      </c>
      <c r="C6017" t="s">
        <v>8031</v>
      </c>
      <c r="D6017" t="s">
        <v>8037</v>
      </c>
      <c r="E6017" s="1">
        <v>45097</v>
      </c>
      <c r="F6017">
        <v>11736</v>
      </c>
      <c r="G6017">
        <v>587</v>
      </c>
      <c r="H6017" t="s">
        <v>6</v>
      </c>
      <c r="I6017" t="str">
        <f>_xlfn.XLOOKUP(shipments[[#This Row],[SPID]],people[SPID],people[Sales_person],"NA",0)</f>
        <v>Madelene Upcott</v>
      </c>
      <c r="J6017">
        <f>YEAR(shipments[[#This Row],[Shipdate]])</f>
        <v>2023</v>
      </c>
      <c r="K6017">
        <f>MONTH(shipments[[#This Row],[Shipdate]])</f>
        <v>6</v>
      </c>
      <c r="L6017" t="str">
        <f>TEXT(shipments[[#This Row],[Shipdate]],"mmmm")</f>
        <v>June</v>
      </c>
      <c r="M6017">
        <f>_xlfn.XLOOKUP(shipments[[#This Row],[PID]],products[PID],products[Cost_per_box],"NA",0)</f>
        <v>2.65</v>
      </c>
      <c r="N6017">
        <f>shipments[[#This Row],[Boxes]]*shipments[[#This Row],[Cost Per Box]]</f>
        <v>1555.55</v>
      </c>
      <c r="O6017">
        <f>shipments[[#This Row],[Sales Amount]]-shipments[[#This Row],[Total Cost]]</f>
        <v>10180.450000000001</v>
      </c>
      <c r="P6017" s="9">
        <f>shipments[[#This Row],[Profit]]/shipments[[#This Row],[Sales Amount]]</f>
        <v>0.8674548398091344</v>
      </c>
    </row>
    <row r="6018" spans="1:16" x14ac:dyDescent="1">
      <c r="A6018" t="s">
        <v>6068</v>
      </c>
      <c r="B6018" t="s">
        <v>8046</v>
      </c>
      <c r="C6018" t="s">
        <v>8010</v>
      </c>
      <c r="D6018" t="s">
        <v>8033</v>
      </c>
      <c r="E6018" s="1">
        <v>45209</v>
      </c>
      <c r="F6018">
        <v>12966.75</v>
      </c>
      <c r="G6018">
        <v>998</v>
      </c>
      <c r="H6018" t="s">
        <v>6</v>
      </c>
      <c r="I6018" t="str">
        <f>_xlfn.XLOOKUP(shipments[[#This Row],[SPID]],people[SPID],people[Sales_person],"NA",0)</f>
        <v>Beverie Moffet</v>
      </c>
      <c r="J6018">
        <f>YEAR(shipments[[#This Row],[Shipdate]])</f>
        <v>2023</v>
      </c>
      <c r="K6018">
        <f>MONTH(shipments[[#This Row],[Shipdate]])</f>
        <v>10</v>
      </c>
      <c r="L6018" t="str">
        <f>TEXT(shipments[[#This Row],[Shipdate]],"mmmm")</f>
        <v>October</v>
      </c>
      <c r="M6018">
        <f>_xlfn.XLOOKUP(shipments[[#This Row],[PID]],products[PID],products[Cost_per_box],"NA",0)</f>
        <v>5.26</v>
      </c>
      <c r="N6018">
        <f>shipments[[#This Row],[Boxes]]*shipments[[#This Row],[Cost Per Box]]</f>
        <v>5249.48</v>
      </c>
      <c r="O6018">
        <f>shipments[[#This Row],[Sales Amount]]-shipments[[#This Row],[Total Cost]]</f>
        <v>7717.27</v>
      </c>
      <c r="P6018" s="9">
        <f>shipments[[#This Row],[Profit]]/shipments[[#This Row],[Sales Amount]]</f>
        <v>0.59515838587155612</v>
      </c>
    </row>
    <row r="6019" spans="1:16" x14ac:dyDescent="1">
      <c r="A6019" t="s">
        <v>6070</v>
      </c>
      <c r="B6019" t="s">
        <v>8046</v>
      </c>
      <c r="C6019" t="s">
        <v>8010</v>
      </c>
      <c r="D6019" t="s">
        <v>8036</v>
      </c>
      <c r="E6019" s="1">
        <v>45152</v>
      </c>
      <c r="F6019">
        <v>2274.75</v>
      </c>
      <c r="G6019">
        <v>143</v>
      </c>
      <c r="H6019" t="s">
        <v>6</v>
      </c>
      <c r="I6019" t="str">
        <f>_xlfn.XLOOKUP(shipments[[#This Row],[SPID]],people[SPID],people[Sales_person],"NA",0)</f>
        <v>Beverie Moffet</v>
      </c>
      <c r="J6019">
        <f>YEAR(shipments[[#This Row],[Shipdate]])</f>
        <v>2023</v>
      </c>
      <c r="K6019">
        <f>MONTH(shipments[[#This Row],[Shipdate]])</f>
        <v>8</v>
      </c>
      <c r="L6019" t="str">
        <f>TEXT(shipments[[#This Row],[Shipdate]],"mmmm")</f>
        <v>August</v>
      </c>
      <c r="M6019">
        <f>_xlfn.XLOOKUP(shipments[[#This Row],[PID]],products[PID],products[Cost_per_box],"NA",0)</f>
        <v>5.26</v>
      </c>
      <c r="N6019">
        <f>shipments[[#This Row],[Boxes]]*shipments[[#This Row],[Cost Per Box]]</f>
        <v>752.18</v>
      </c>
      <c r="O6019">
        <f>shipments[[#This Row],[Sales Amount]]-shipments[[#This Row],[Total Cost]]</f>
        <v>1522.5700000000002</v>
      </c>
      <c r="P6019" s="9">
        <f>shipments[[#This Row],[Profit]]/shipments[[#This Row],[Sales Amount]]</f>
        <v>0.66933509176832628</v>
      </c>
    </row>
    <row r="6020" spans="1:16" x14ac:dyDescent="1">
      <c r="A6020" t="s">
        <v>6071</v>
      </c>
      <c r="B6020" t="s">
        <v>8046</v>
      </c>
      <c r="C6020" t="s">
        <v>8010</v>
      </c>
      <c r="D6020" t="s">
        <v>8035</v>
      </c>
      <c r="E6020" s="1">
        <v>45027</v>
      </c>
      <c r="F6020">
        <v>6840</v>
      </c>
      <c r="G6020">
        <v>428</v>
      </c>
      <c r="H6020" t="s">
        <v>6</v>
      </c>
      <c r="I6020" t="str">
        <f>_xlfn.XLOOKUP(shipments[[#This Row],[SPID]],people[SPID],people[Sales_person],"NA",0)</f>
        <v>Beverie Moffet</v>
      </c>
      <c r="J6020">
        <f>YEAR(shipments[[#This Row],[Shipdate]])</f>
        <v>2023</v>
      </c>
      <c r="K6020">
        <f>MONTH(shipments[[#This Row],[Shipdate]])</f>
        <v>4</v>
      </c>
      <c r="L6020" t="str">
        <f>TEXT(shipments[[#This Row],[Shipdate]],"mmmm")</f>
        <v>April</v>
      </c>
      <c r="M6020">
        <f>_xlfn.XLOOKUP(shipments[[#This Row],[PID]],products[PID],products[Cost_per_box],"NA",0)</f>
        <v>5.26</v>
      </c>
      <c r="N6020">
        <f>shipments[[#This Row],[Boxes]]*shipments[[#This Row],[Cost Per Box]]</f>
        <v>2251.2799999999997</v>
      </c>
      <c r="O6020">
        <f>shipments[[#This Row],[Sales Amount]]-shipments[[#This Row],[Total Cost]]</f>
        <v>4588.72</v>
      </c>
      <c r="P6020" s="9">
        <f>shipments[[#This Row],[Profit]]/shipments[[#This Row],[Sales Amount]]</f>
        <v>0.67086549707602339</v>
      </c>
    </row>
    <row r="6021" spans="1:16" x14ac:dyDescent="1">
      <c r="A6021" t="s">
        <v>6072</v>
      </c>
      <c r="B6021" t="s">
        <v>8046</v>
      </c>
      <c r="C6021" t="s">
        <v>8013</v>
      </c>
      <c r="D6021" t="s">
        <v>8036</v>
      </c>
      <c r="E6021" s="1">
        <v>45049</v>
      </c>
      <c r="F6021">
        <v>22.5</v>
      </c>
      <c r="G6021">
        <v>3</v>
      </c>
      <c r="H6021" t="s">
        <v>6</v>
      </c>
      <c r="I6021" t="str">
        <f>_xlfn.XLOOKUP(shipments[[#This Row],[SPID]],people[SPID],people[Sales_person],"NA",0)</f>
        <v>Beverie Moffet</v>
      </c>
      <c r="J6021">
        <f>YEAR(shipments[[#This Row],[Shipdate]])</f>
        <v>2023</v>
      </c>
      <c r="K6021">
        <f>MONTH(shipments[[#This Row],[Shipdate]])</f>
        <v>5</v>
      </c>
      <c r="L6021" t="str">
        <f>TEXT(shipments[[#This Row],[Shipdate]],"mmmm")</f>
        <v>May</v>
      </c>
      <c r="M6021">
        <f>_xlfn.XLOOKUP(shipments[[#This Row],[PID]],products[PID],products[Cost_per_box],"NA",0)</f>
        <v>3.85</v>
      </c>
      <c r="N6021">
        <f>shipments[[#This Row],[Boxes]]*shipments[[#This Row],[Cost Per Box]]</f>
        <v>11.55</v>
      </c>
      <c r="O6021">
        <f>shipments[[#This Row],[Sales Amount]]-shipments[[#This Row],[Total Cost]]</f>
        <v>10.95</v>
      </c>
      <c r="P6021" s="9">
        <f>shipments[[#This Row],[Profit]]/shipments[[#This Row],[Sales Amount]]</f>
        <v>0.48666666666666664</v>
      </c>
    </row>
    <row r="6022" spans="1:16" x14ac:dyDescent="1">
      <c r="A6022" t="s">
        <v>6073</v>
      </c>
      <c r="B6022" t="s">
        <v>8046</v>
      </c>
      <c r="C6022" t="s">
        <v>8013</v>
      </c>
      <c r="D6022" t="s">
        <v>8032</v>
      </c>
      <c r="E6022" s="1">
        <v>45250</v>
      </c>
      <c r="F6022">
        <v>10354.5</v>
      </c>
      <c r="G6022">
        <v>1295</v>
      </c>
      <c r="H6022" t="s">
        <v>6</v>
      </c>
      <c r="I6022" t="str">
        <f>_xlfn.XLOOKUP(shipments[[#This Row],[SPID]],people[SPID],people[Sales_person],"NA",0)</f>
        <v>Beverie Moffet</v>
      </c>
      <c r="J6022">
        <f>YEAR(shipments[[#This Row],[Shipdate]])</f>
        <v>2023</v>
      </c>
      <c r="K6022">
        <f>MONTH(shipments[[#This Row],[Shipdate]])</f>
        <v>11</v>
      </c>
      <c r="L6022" t="str">
        <f>TEXT(shipments[[#This Row],[Shipdate]],"mmmm")</f>
        <v>November</v>
      </c>
      <c r="M6022">
        <f>_xlfn.XLOOKUP(shipments[[#This Row],[PID]],products[PID],products[Cost_per_box],"NA",0)</f>
        <v>3.85</v>
      </c>
      <c r="N6022">
        <f>shipments[[#This Row],[Boxes]]*shipments[[#This Row],[Cost Per Box]]</f>
        <v>4985.75</v>
      </c>
      <c r="O6022">
        <f>shipments[[#This Row],[Sales Amount]]-shipments[[#This Row],[Total Cost]]</f>
        <v>5368.75</v>
      </c>
      <c r="P6022" s="9">
        <f>shipments[[#This Row],[Profit]]/shipments[[#This Row],[Sales Amount]]</f>
        <v>0.51849437442657786</v>
      </c>
    </row>
    <row r="6023" spans="1:16" x14ac:dyDescent="1">
      <c r="A6023" t="s">
        <v>6074</v>
      </c>
      <c r="B6023" t="s">
        <v>8046</v>
      </c>
      <c r="C6023" t="s">
        <v>8013</v>
      </c>
      <c r="D6023" t="s">
        <v>8037</v>
      </c>
      <c r="E6023" s="1">
        <v>45167</v>
      </c>
      <c r="F6023">
        <v>3343.5</v>
      </c>
      <c r="G6023">
        <v>372</v>
      </c>
      <c r="H6023" t="s">
        <v>6</v>
      </c>
      <c r="I6023" t="str">
        <f>_xlfn.XLOOKUP(shipments[[#This Row],[SPID]],people[SPID],people[Sales_person],"NA",0)</f>
        <v>Beverie Moffet</v>
      </c>
      <c r="J6023">
        <f>YEAR(shipments[[#This Row],[Shipdate]])</f>
        <v>2023</v>
      </c>
      <c r="K6023">
        <f>MONTH(shipments[[#This Row],[Shipdate]])</f>
        <v>8</v>
      </c>
      <c r="L6023" t="str">
        <f>TEXT(shipments[[#This Row],[Shipdate]],"mmmm")</f>
        <v>August</v>
      </c>
      <c r="M6023">
        <f>_xlfn.XLOOKUP(shipments[[#This Row],[PID]],products[PID],products[Cost_per_box],"NA",0)</f>
        <v>3.85</v>
      </c>
      <c r="N6023">
        <f>shipments[[#This Row],[Boxes]]*shipments[[#This Row],[Cost Per Box]]</f>
        <v>1432.2</v>
      </c>
      <c r="O6023">
        <f>shipments[[#This Row],[Sales Amount]]-shipments[[#This Row],[Total Cost]]</f>
        <v>1911.3</v>
      </c>
      <c r="P6023" s="9">
        <f>shipments[[#This Row],[Profit]]/shipments[[#This Row],[Sales Amount]]</f>
        <v>0.57164647824136383</v>
      </c>
    </row>
    <row r="6024" spans="1:16" x14ac:dyDescent="1">
      <c r="A6024" t="s">
        <v>6075</v>
      </c>
      <c r="B6024" t="s">
        <v>8046</v>
      </c>
      <c r="C6024" t="s">
        <v>8013</v>
      </c>
      <c r="D6024" t="s">
        <v>8034</v>
      </c>
      <c r="E6024" s="1">
        <v>45184</v>
      </c>
      <c r="F6024">
        <v>7200</v>
      </c>
      <c r="G6024">
        <v>800</v>
      </c>
      <c r="H6024" t="s">
        <v>6</v>
      </c>
      <c r="I6024" t="str">
        <f>_xlfn.XLOOKUP(shipments[[#This Row],[SPID]],people[SPID],people[Sales_person],"NA",0)</f>
        <v>Beverie Moffet</v>
      </c>
      <c r="J6024">
        <f>YEAR(shipments[[#This Row],[Shipdate]])</f>
        <v>2023</v>
      </c>
      <c r="K6024">
        <f>MONTH(shipments[[#This Row],[Shipdate]])</f>
        <v>9</v>
      </c>
      <c r="L6024" t="str">
        <f>TEXT(shipments[[#This Row],[Shipdate]],"mmmm")</f>
        <v>September</v>
      </c>
      <c r="M6024">
        <f>_xlfn.XLOOKUP(shipments[[#This Row],[PID]],products[PID],products[Cost_per_box],"NA",0)</f>
        <v>3.85</v>
      </c>
      <c r="N6024">
        <f>shipments[[#This Row],[Boxes]]*shipments[[#This Row],[Cost Per Box]]</f>
        <v>3080</v>
      </c>
      <c r="O6024">
        <f>shipments[[#This Row],[Sales Amount]]-shipments[[#This Row],[Total Cost]]</f>
        <v>4120</v>
      </c>
      <c r="P6024" s="9">
        <f>shipments[[#This Row],[Profit]]/shipments[[#This Row],[Sales Amount]]</f>
        <v>0.57222222222222219</v>
      </c>
    </row>
    <row r="6025" spans="1:16" x14ac:dyDescent="1">
      <c r="A6025" t="s">
        <v>6076</v>
      </c>
      <c r="B6025" t="s">
        <v>8046</v>
      </c>
      <c r="C6025" t="s">
        <v>8013</v>
      </c>
      <c r="D6025" t="s">
        <v>8037</v>
      </c>
      <c r="E6025" s="1">
        <v>45323</v>
      </c>
      <c r="F6025">
        <v>2900.25</v>
      </c>
      <c r="G6025">
        <v>581</v>
      </c>
      <c r="H6025" t="s">
        <v>6</v>
      </c>
      <c r="I6025" t="str">
        <f>_xlfn.XLOOKUP(shipments[[#This Row],[SPID]],people[SPID],people[Sales_person],"NA",0)</f>
        <v>Beverie Moffet</v>
      </c>
      <c r="J6025">
        <f>YEAR(shipments[[#This Row],[Shipdate]])</f>
        <v>2024</v>
      </c>
      <c r="K6025">
        <f>MONTH(shipments[[#This Row],[Shipdate]])</f>
        <v>2</v>
      </c>
      <c r="L6025" t="str">
        <f>TEXT(shipments[[#This Row],[Shipdate]],"mmmm")</f>
        <v>February</v>
      </c>
      <c r="M6025">
        <f>_xlfn.XLOOKUP(shipments[[#This Row],[PID]],products[PID],products[Cost_per_box],"NA",0)</f>
        <v>3.85</v>
      </c>
      <c r="N6025">
        <f>shipments[[#This Row],[Boxes]]*shipments[[#This Row],[Cost Per Box]]</f>
        <v>2236.85</v>
      </c>
      <c r="O6025">
        <f>shipments[[#This Row],[Sales Amount]]-shipments[[#This Row],[Total Cost]]</f>
        <v>663.40000000000009</v>
      </c>
      <c r="P6025" s="9">
        <f>shipments[[#This Row],[Profit]]/shipments[[#This Row],[Sales Amount]]</f>
        <v>0.22873890181880877</v>
      </c>
    </row>
    <row r="6026" spans="1:16" x14ac:dyDescent="1">
      <c r="A6026" t="s">
        <v>6077</v>
      </c>
      <c r="B6026" t="s">
        <v>8046</v>
      </c>
      <c r="C6026" t="s">
        <v>8014</v>
      </c>
      <c r="D6026" t="s">
        <v>8036</v>
      </c>
      <c r="E6026" s="1">
        <v>45281</v>
      </c>
      <c r="F6026">
        <v>7753.5</v>
      </c>
      <c r="G6026">
        <v>1551</v>
      </c>
      <c r="H6026" t="s">
        <v>6</v>
      </c>
      <c r="I6026" t="str">
        <f>_xlfn.XLOOKUP(shipments[[#This Row],[SPID]],people[SPID],people[Sales_person],"NA",0)</f>
        <v>Beverie Moffet</v>
      </c>
      <c r="J6026">
        <f>YEAR(shipments[[#This Row],[Shipdate]])</f>
        <v>2023</v>
      </c>
      <c r="K6026">
        <f>MONTH(shipments[[#This Row],[Shipdate]])</f>
        <v>12</v>
      </c>
      <c r="L6026" t="str">
        <f>TEXT(shipments[[#This Row],[Shipdate]],"mmmm")</f>
        <v>December</v>
      </c>
      <c r="M6026">
        <f>_xlfn.XLOOKUP(shipments[[#This Row],[PID]],products[PID],products[Cost_per_box],"NA",0)</f>
        <v>5.72</v>
      </c>
      <c r="N6026">
        <f>shipments[[#This Row],[Boxes]]*shipments[[#This Row],[Cost Per Box]]</f>
        <v>8871.7199999999993</v>
      </c>
      <c r="O6026">
        <f>shipments[[#This Row],[Sales Amount]]-shipments[[#This Row],[Total Cost]]</f>
        <v>-1118.2199999999993</v>
      </c>
      <c r="P6026" s="9">
        <f>shipments[[#This Row],[Profit]]/shipments[[#This Row],[Sales Amount]]</f>
        <v>-0.14422131940413999</v>
      </c>
    </row>
    <row r="6027" spans="1:16" x14ac:dyDescent="1">
      <c r="A6027" t="s">
        <v>6078</v>
      </c>
      <c r="B6027" t="s">
        <v>8046</v>
      </c>
      <c r="C6027" t="s">
        <v>8014</v>
      </c>
      <c r="D6027" t="s">
        <v>8032</v>
      </c>
      <c r="E6027" s="1">
        <v>45247</v>
      </c>
      <c r="F6027">
        <v>1851.75</v>
      </c>
      <c r="G6027">
        <v>371</v>
      </c>
      <c r="H6027" t="s">
        <v>6</v>
      </c>
      <c r="I6027" t="str">
        <f>_xlfn.XLOOKUP(shipments[[#This Row],[SPID]],people[SPID],people[Sales_person],"NA",0)</f>
        <v>Beverie Moffet</v>
      </c>
      <c r="J6027">
        <f>YEAR(shipments[[#This Row],[Shipdate]])</f>
        <v>2023</v>
      </c>
      <c r="K6027">
        <f>MONTH(shipments[[#This Row],[Shipdate]])</f>
        <v>11</v>
      </c>
      <c r="L6027" t="str">
        <f>TEXT(shipments[[#This Row],[Shipdate]],"mmmm")</f>
        <v>November</v>
      </c>
      <c r="M6027">
        <f>_xlfn.XLOOKUP(shipments[[#This Row],[PID]],products[PID],products[Cost_per_box],"NA",0)</f>
        <v>5.72</v>
      </c>
      <c r="N6027">
        <f>shipments[[#This Row],[Boxes]]*shipments[[#This Row],[Cost Per Box]]</f>
        <v>2122.12</v>
      </c>
      <c r="O6027">
        <f>shipments[[#This Row],[Sales Amount]]-shipments[[#This Row],[Total Cost]]</f>
        <v>-270.36999999999989</v>
      </c>
      <c r="P6027" s="9">
        <f>shipments[[#This Row],[Profit]]/shipments[[#This Row],[Sales Amount]]</f>
        <v>-0.14600783043067364</v>
      </c>
    </row>
    <row r="6028" spans="1:16" x14ac:dyDescent="1">
      <c r="A6028" t="s">
        <v>6079</v>
      </c>
      <c r="B6028" t="s">
        <v>8046</v>
      </c>
      <c r="C6028" t="s">
        <v>8014</v>
      </c>
      <c r="D6028" t="s">
        <v>8034</v>
      </c>
      <c r="E6028" s="1">
        <v>45230</v>
      </c>
      <c r="F6028">
        <v>7141.5</v>
      </c>
      <c r="G6028">
        <v>893</v>
      </c>
      <c r="H6028" t="s">
        <v>6</v>
      </c>
      <c r="I6028" t="str">
        <f>_xlfn.XLOOKUP(shipments[[#This Row],[SPID]],people[SPID],people[Sales_person],"NA",0)</f>
        <v>Beverie Moffet</v>
      </c>
      <c r="J6028">
        <f>YEAR(shipments[[#This Row],[Shipdate]])</f>
        <v>2023</v>
      </c>
      <c r="K6028">
        <f>MONTH(shipments[[#This Row],[Shipdate]])</f>
        <v>10</v>
      </c>
      <c r="L6028" t="str">
        <f>TEXT(shipments[[#This Row],[Shipdate]],"mmmm")</f>
        <v>October</v>
      </c>
      <c r="M6028">
        <f>_xlfn.XLOOKUP(shipments[[#This Row],[PID]],products[PID],products[Cost_per_box],"NA",0)</f>
        <v>5.72</v>
      </c>
      <c r="N6028">
        <f>shipments[[#This Row],[Boxes]]*shipments[[#This Row],[Cost Per Box]]</f>
        <v>5107.96</v>
      </c>
      <c r="O6028">
        <f>shipments[[#This Row],[Sales Amount]]-shipments[[#This Row],[Total Cost]]</f>
        <v>2033.54</v>
      </c>
      <c r="P6028" s="9">
        <f>shipments[[#This Row],[Profit]]/shipments[[#This Row],[Sales Amount]]</f>
        <v>0.28474970244346426</v>
      </c>
    </row>
    <row r="6029" spans="1:16" x14ac:dyDescent="1">
      <c r="A6029" t="s">
        <v>6080</v>
      </c>
      <c r="B6029" t="s">
        <v>8046</v>
      </c>
      <c r="C6029" t="s">
        <v>8015</v>
      </c>
      <c r="D6029" t="s">
        <v>8034</v>
      </c>
      <c r="E6029" s="1">
        <v>45240</v>
      </c>
      <c r="F6029">
        <v>123.75</v>
      </c>
      <c r="G6029">
        <v>5</v>
      </c>
      <c r="H6029" t="s">
        <v>6</v>
      </c>
      <c r="I6029" t="str">
        <f>_xlfn.XLOOKUP(shipments[[#This Row],[SPID]],people[SPID],people[Sales_person],"NA",0)</f>
        <v>Beverie Moffet</v>
      </c>
      <c r="J6029">
        <f>YEAR(shipments[[#This Row],[Shipdate]])</f>
        <v>2023</v>
      </c>
      <c r="K6029">
        <f>MONTH(shipments[[#This Row],[Shipdate]])</f>
        <v>11</v>
      </c>
      <c r="L6029" t="str">
        <f>TEXT(shipments[[#This Row],[Shipdate]],"mmmm")</f>
        <v>November</v>
      </c>
      <c r="M6029">
        <f>_xlfn.XLOOKUP(shipments[[#This Row],[PID]],products[PID],products[Cost_per_box],"NA",0)</f>
        <v>6.31</v>
      </c>
      <c r="N6029">
        <f>shipments[[#This Row],[Boxes]]*shipments[[#This Row],[Cost Per Box]]</f>
        <v>31.549999999999997</v>
      </c>
      <c r="O6029">
        <f>shipments[[#This Row],[Sales Amount]]-shipments[[#This Row],[Total Cost]]</f>
        <v>92.2</v>
      </c>
      <c r="P6029" s="9">
        <f>shipments[[#This Row],[Profit]]/shipments[[#This Row],[Sales Amount]]</f>
        <v>0.74505050505050507</v>
      </c>
    </row>
    <row r="6030" spans="1:16" x14ac:dyDescent="1">
      <c r="A6030" t="s">
        <v>6081</v>
      </c>
      <c r="B6030" t="s">
        <v>8046</v>
      </c>
      <c r="C6030" t="s">
        <v>8017</v>
      </c>
      <c r="D6030" t="s">
        <v>8036</v>
      </c>
      <c r="E6030" s="1">
        <v>45306</v>
      </c>
      <c r="F6030">
        <v>8820</v>
      </c>
      <c r="G6030">
        <v>401</v>
      </c>
      <c r="H6030" t="s">
        <v>6</v>
      </c>
      <c r="I6030" t="str">
        <f>_xlfn.XLOOKUP(shipments[[#This Row],[SPID]],people[SPID],people[Sales_person],"NA",0)</f>
        <v>Beverie Moffet</v>
      </c>
      <c r="J6030">
        <f>YEAR(shipments[[#This Row],[Shipdate]])</f>
        <v>2024</v>
      </c>
      <c r="K6030">
        <f>MONTH(shipments[[#This Row],[Shipdate]])</f>
        <v>1</v>
      </c>
      <c r="L6030" t="str">
        <f>TEXT(shipments[[#This Row],[Shipdate]],"mmmm")</f>
        <v>January</v>
      </c>
      <c r="M6030">
        <f>_xlfn.XLOOKUP(shipments[[#This Row],[PID]],products[PID],products[Cost_per_box],"NA",0)</f>
        <v>7.73</v>
      </c>
      <c r="N6030">
        <f>shipments[[#This Row],[Boxes]]*shipments[[#This Row],[Cost Per Box]]</f>
        <v>3099.73</v>
      </c>
      <c r="O6030">
        <f>shipments[[#This Row],[Sales Amount]]-shipments[[#This Row],[Total Cost]]</f>
        <v>5720.27</v>
      </c>
      <c r="P6030" s="9">
        <f>shipments[[#This Row],[Profit]]/shipments[[#This Row],[Sales Amount]]</f>
        <v>0.64855668934240362</v>
      </c>
    </row>
    <row r="6031" spans="1:16" x14ac:dyDescent="1">
      <c r="A6031" t="s">
        <v>6082</v>
      </c>
      <c r="B6031" t="s">
        <v>8046</v>
      </c>
      <c r="C6031" t="s">
        <v>8017</v>
      </c>
      <c r="D6031" t="s">
        <v>8032</v>
      </c>
      <c r="E6031" s="1">
        <v>45286</v>
      </c>
      <c r="F6031">
        <v>659.25</v>
      </c>
      <c r="G6031">
        <v>33</v>
      </c>
      <c r="H6031" t="s">
        <v>6</v>
      </c>
      <c r="I6031" t="str">
        <f>_xlfn.XLOOKUP(shipments[[#This Row],[SPID]],people[SPID],people[Sales_person],"NA",0)</f>
        <v>Beverie Moffet</v>
      </c>
      <c r="J6031">
        <f>YEAR(shipments[[#This Row],[Shipdate]])</f>
        <v>2023</v>
      </c>
      <c r="K6031">
        <f>MONTH(shipments[[#This Row],[Shipdate]])</f>
        <v>12</v>
      </c>
      <c r="L6031" t="str">
        <f>TEXT(shipments[[#This Row],[Shipdate]],"mmmm")</f>
        <v>December</v>
      </c>
      <c r="M6031">
        <f>_xlfn.XLOOKUP(shipments[[#This Row],[PID]],products[PID],products[Cost_per_box],"NA",0)</f>
        <v>7.73</v>
      </c>
      <c r="N6031">
        <f>shipments[[#This Row],[Boxes]]*shipments[[#This Row],[Cost Per Box]]</f>
        <v>255.09</v>
      </c>
      <c r="O6031">
        <f>shipments[[#This Row],[Sales Amount]]-shipments[[#This Row],[Total Cost]]</f>
        <v>404.15999999999997</v>
      </c>
      <c r="P6031" s="9">
        <f>shipments[[#This Row],[Profit]]/shipments[[#This Row],[Sales Amount]]</f>
        <v>0.61306029579067112</v>
      </c>
    </row>
    <row r="6032" spans="1:16" x14ac:dyDescent="1">
      <c r="A6032" t="s">
        <v>6083</v>
      </c>
      <c r="B6032" t="s">
        <v>8046</v>
      </c>
      <c r="C6032" t="s">
        <v>8017</v>
      </c>
      <c r="D6032" t="s">
        <v>8035</v>
      </c>
      <c r="E6032" s="1">
        <v>45328</v>
      </c>
      <c r="F6032">
        <v>8838</v>
      </c>
      <c r="G6032">
        <v>491</v>
      </c>
      <c r="H6032" t="s">
        <v>6</v>
      </c>
      <c r="I6032" t="str">
        <f>_xlfn.XLOOKUP(shipments[[#This Row],[SPID]],people[SPID],people[Sales_person],"NA",0)</f>
        <v>Beverie Moffet</v>
      </c>
      <c r="J6032">
        <f>YEAR(shipments[[#This Row],[Shipdate]])</f>
        <v>2024</v>
      </c>
      <c r="K6032">
        <f>MONTH(shipments[[#This Row],[Shipdate]])</f>
        <v>2</v>
      </c>
      <c r="L6032" t="str">
        <f>TEXT(shipments[[#This Row],[Shipdate]],"mmmm")</f>
        <v>February</v>
      </c>
      <c r="M6032">
        <f>_xlfn.XLOOKUP(shipments[[#This Row],[PID]],products[PID],products[Cost_per_box],"NA",0)</f>
        <v>7.73</v>
      </c>
      <c r="N6032">
        <f>shipments[[#This Row],[Boxes]]*shipments[[#This Row],[Cost Per Box]]</f>
        <v>3795.4300000000003</v>
      </c>
      <c r="O6032">
        <f>shipments[[#This Row],[Sales Amount]]-shipments[[#This Row],[Total Cost]]</f>
        <v>5042.57</v>
      </c>
      <c r="P6032" s="9">
        <f>shipments[[#This Row],[Profit]]/shipments[[#This Row],[Sales Amount]]</f>
        <v>0.57055555555555548</v>
      </c>
    </row>
    <row r="6033" spans="1:16" x14ac:dyDescent="1">
      <c r="A6033" t="s">
        <v>6084</v>
      </c>
      <c r="B6033" t="s">
        <v>8046</v>
      </c>
      <c r="C6033" t="s">
        <v>8018</v>
      </c>
      <c r="D6033" t="s">
        <v>8032</v>
      </c>
      <c r="E6033" s="1">
        <v>45112</v>
      </c>
      <c r="F6033">
        <v>1881</v>
      </c>
      <c r="G6033">
        <v>95</v>
      </c>
      <c r="H6033" t="s">
        <v>6</v>
      </c>
      <c r="I6033" t="str">
        <f>_xlfn.XLOOKUP(shipments[[#This Row],[SPID]],people[SPID],people[Sales_person],"NA",0)</f>
        <v>Beverie Moffet</v>
      </c>
      <c r="J6033">
        <f>YEAR(shipments[[#This Row],[Shipdate]])</f>
        <v>2023</v>
      </c>
      <c r="K6033">
        <f>MONTH(shipments[[#This Row],[Shipdate]])</f>
        <v>7</v>
      </c>
      <c r="L6033" t="str">
        <f>TEXT(shipments[[#This Row],[Shipdate]],"mmmm")</f>
        <v>July</v>
      </c>
      <c r="M6033">
        <f>_xlfn.XLOOKUP(shipments[[#This Row],[PID]],products[PID],products[Cost_per_box],"NA",0)</f>
        <v>3.68</v>
      </c>
      <c r="N6033">
        <f>shipments[[#This Row],[Boxes]]*shipments[[#This Row],[Cost Per Box]]</f>
        <v>349.6</v>
      </c>
      <c r="O6033">
        <f>shipments[[#This Row],[Sales Amount]]-shipments[[#This Row],[Total Cost]]</f>
        <v>1531.4</v>
      </c>
      <c r="P6033" s="9">
        <f>shipments[[#This Row],[Profit]]/shipments[[#This Row],[Sales Amount]]</f>
        <v>0.81414141414141417</v>
      </c>
    </row>
    <row r="6034" spans="1:16" x14ac:dyDescent="1">
      <c r="A6034" t="s">
        <v>6085</v>
      </c>
      <c r="B6034" t="s">
        <v>8046</v>
      </c>
      <c r="C6034" t="s">
        <v>8019</v>
      </c>
      <c r="D6034" t="s">
        <v>8036</v>
      </c>
      <c r="E6034" s="1">
        <v>45483</v>
      </c>
      <c r="F6034">
        <v>7629.75</v>
      </c>
      <c r="G6034">
        <v>636</v>
      </c>
      <c r="H6034" t="s">
        <v>17</v>
      </c>
      <c r="I6034" t="str">
        <f>_xlfn.XLOOKUP(shipments[[#This Row],[SPID]],people[SPID],people[Sales_person],"NA",0)</f>
        <v>Beverie Moffet</v>
      </c>
      <c r="J6034">
        <f>YEAR(shipments[[#This Row],[Shipdate]])</f>
        <v>2024</v>
      </c>
      <c r="K6034">
        <f>MONTH(shipments[[#This Row],[Shipdate]])</f>
        <v>7</v>
      </c>
      <c r="L6034" t="str">
        <f>TEXT(shipments[[#This Row],[Shipdate]],"mmmm")</f>
        <v>July</v>
      </c>
      <c r="M6034">
        <f>_xlfn.XLOOKUP(shipments[[#This Row],[PID]],products[PID],products[Cost_per_box],"NA",0)</f>
        <v>8.2200000000000006</v>
      </c>
      <c r="N6034">
        <f>shipments[[#This Row],[Boxes]]*shipments[[#This Row],[Cost Per Box]]</f>
        <v>5227.92</v>
      </c>
      <c r="O6034">
        <f>shipments[[#This Row],[Sales Amount]]-shipments[[#This Row],[Total Cost]]</f>
        <v>2401.83</v>
      </c>
      <c r="P6034" s="9">
        <f>shipments[[#This Row],[Profit]]/shipments[[#This Row],[Sales Amount]]</f>
        <v>0.31479799469183128</v>
      </c>
    </row>
    <row r="6035" spans="1:16" x14ac:dyDescent="1">
      <c r="A6035" t="s">
        <v>6086</v>
      </c>
      <c r="B6035" t="s">
        <v>8046</v>
      </c>
      <c r="C6035" t="s">
        <v>8019</v>
      </c>
      <c r="D6035" t="s">
        <v>8036</v>
      </c>
      <c r="E6035" s="1">
        <v>45532</v>
      </c>
      <c r="F6035">
        <v>8709.75</v>
      </c>
      <c r="G6035">
        <v>623</v>
      </c>
      <c r="H6035" t="s">
        <v>17</v>
      </c>
      <c r="I6035" t="str">
        <f>_xlfn.XLOOKUP(shipments[[#This Row],[SPID]],people[SPID],people[Sales_person],"NA",0)</f>
        <v>Beverie Moffet</v>
      </c>
      <c r="J6035">
        <f>YEAR(shipments[[#This Row],[Shipdate]])</f>
        <v>2024</v>
      </c>
      <c r="K6035">
        <f>MONTH(shipments[[#This Row],[Shipdate]])</f>
        <v>8</v>
      </c>
      <c r="L6035" t="str">
        <f>TEXT(shipments[[#This Row],[Shipdate]],"mmmm")</f>
        <v>August</v>
      </c>
      <c r="M6035">
        <f>_xlfn.XLOOKUP(shipments[[#This Row],[PID]],products[PID],products[Cost_per_box],"NA",0)</f>
        <v>8.2200000000000006</v>
      </c>
      <c r="N6035">
        <f>shipments[[#This Row],[Boxes]]*shipments[[#This Row],[Cost Per Box]]</f>
        <v>5121.0600000000004</v>
      </c>
      <c r="O6035">
        <f>shipments[[#This Row],[Sales Amount]]-shipments[[#This Row],[Total Cost]]</f>
        <v>3588.6899999999996</v>
      </c>
      <c r="P6035" s="9">
        <f>shipments[[#This Row],[Profit]]/shipments[[#This Row],[Sales Amount]]</f>
        <v>0.41203134418324289</v>
      </c>
    </row>
    <row r="6036" spans="1:16" x14ac:dyDescent="1">
      <c r="A6036" t="s">
        <v>6087</v>
      </c>
      <c r="B6036" t="s">
        <v>8046</v>
      </c>
      <c r="C6036" t="s">
        <v>8019</v>
      </c>
      <c r="D6036" t="s">
        <v>8032</v>
      </c>
      <c r="E6036" s="1">
        <v>44971</v>
      </c>
      <c r="F6036">
        <v>4491</v>
      </c>
      <c r="G6036">
        <v>346</v>
      </c>
      <c r="H6036" t="s">
        <v>6</v>
      </c>
      <c r="I6036" t="str">
        <f>_xlfn.XLOOKUP(shipments[[#This Row],[SPID]],people[SPID],people[Sales_person],"NA",0)</f>
        <v>Beverie Moffet</v>
      </c>
      <c r="J6036">
        <f>YEAR(shipments[[#This Row],[Shipdate]])</f>
        <v>2023</v>
      </c>
      <c r="K6036">
        <f>MONTH(shipments[[#This Row],[Shipdate]])</f>
        <v>2</v>
      </c>
      <c r="L6036" t="str">
        <f>TEXT(shipments[[#This Row],[Shipdate]],"mmmm")</f>
        <v>February</v>
      </c>
      <c r="M6036">
        <f>_xlfn.XLOOKUP(shipments[[#This Row],[PID]],products[PID],products[Cost_per_box],"NA",0)</f>
        <v>8.2200000000000006</v>
      </c>
      <c r="N6036">
        <f>shipments[[#This Row],[Boxes]]*shipments[[#This Row],[Cost Per Box]]</f>
        <v>2844.1200000000003</v>
      </c>
      <c r="O6036">
        <f>shipments[[#This Row],[Sales Amount]]-shipments[[#This Row],[Total Cost]]</f>
        <v>1646.8799999999997</v>
      </c>
      <c r="P6036" s="9">
        <f>shipments[[#This Row],[Profit]]/shipments[[#This Row],[Sales Amount]]</f>
        <v>0.36670674682698723</v>
      </c>
    </row>
    <row r="6037" spans="1:16" x14ac:dyDescent="1">
      <c r="A6037" t="s">
        <v>6088</v>
      </c>
      <c r="B6037" t="s">
        <v>8046</v>
      </c>
      <c r="C6037" t="s">
        <v>8019</v>
      </c>
      <c r="D6037" t="s">
        <v>8032</v>
      </c>
      <c r="E6037" s="1">
        <v>45085</v>
      </c>
      <c r="F6037">
        <v>2612.25</v>
      </c>
      <c r="G6037">
        <v>201</v>
      </c>
      <c r="H6037" t="s">
        <v>6</v>
      </c>
      <c r="I6037" t="str">
        <f>_xlfn.XLOOKUP(shipments[[#This Row],[SPID]],people[SPID],people[Sales_person],"NA",0)</f>
        <v>Beverie Moffet</v>
      </c>
      <c r="J6037">
        <f>YEAR(shipments[[#This Row],[Shipdate]])</f>
        <v>2023</v>
      </c>
      <c r="K6037">
        <f>MONTH(shipments[[#This Row],[Shipdate]])</f>
        <v>6</v>
      </c>
      <c r="L6037" t="str">
        <f>TEXT(shipments[[#This Row],[Shipdate]],"mmmm")</f>
        <v>June</v>
      </c>
      <c r="M6037">
        <f>_xlfn.XLOOKUP(shipments[[#This Row],[PID]],products[PID],products[Cost_per_box],"NA",0)</f>
        <v>8.2200000000000006</v>
      </c>
      <c r="N6037">
        <f>shipments[[#This Row],[Boxes]]*shipments[[#This Row],[Cost Per Box]]</f>
        <v>1652.22</v>
      </c>
      <c r="O6037">
        <f>shipments[[#This Row],[Sales Amount]]-shipments[[#This Row],[Total Cost]]</f>
        <v>960.03</v>
      </c>
      <c r="P6037" s="9">
        <f>shipments[[#This Row],[Profit]]/shipments[[#This Row],[Sales Amount]]</f>
        <v>0.367510766580534</v>
      </c>
    </row>
    <row r="6038" spans="1:16" x14ac:dyDescent="1">
      <c r="A6038" t="s">
        <v>6089</v>
      </c>
      <c r="B6038" t="s">
        <v>8046</v>
      </c>
      <c r="C6038" t="s">
        <v>8019</v>
      </c>
      <c r="D6038" t="s">
        <v>8037</v>
      </c>
      <c r="E6038" s="1">
        <v>45510</v>
      </c>
      <c r="F6038">
        <v>540</v>
      </c>
      <c r="G6038">
        <v>45</v>
      </c>
      <c r="H6038" t="s">
        <v>17</v>
      </c>
      <c r="I6038" t="str">
        <f>_xlfn.XLOOKUP(shipments[[#This Row],[SPID]],people[SPID],people[Sales_person],"NA",0)</f>
        <v>Beverie Moffet</v>
      </c>
      <c r="J6038">
        <f>YEAR(shipments[[#This Row],[Shipdate]])</f>
        <v>2024</v>
      </c>
      <c r="K6038">
        <f>MONTH(shipments[[#This Row],[Shipdate]])</f>
        <v>8</v>
      </c>
      <c r="L6038" t="str">
        <f>TEXT(shipments[[#This Row],[Shipdate]],"mmmm")</f>
        <v>August</v>
      </c>
      <c r="M6038">
        <f>_xlfn.XLOOKUP(shipments[[#This Row],[PID]],products[PID],products[Cost_per_box],"NA",0)</f>
        <v>8.2200000000000006</v>
      </c>
      <c r="N6038">
        <f>shipments[[#This Row],[Boxes]]*shipments[[#This Row],[Cost Per Box]]</f>
        <v>369.90000000000003</v>
      </c>
      <c r="O6038">
        <f>shipments[[#This Row],[Sales Amount]]-shipments[[#This Row],[Total Cost]]</f>
        <v>170.09999999999997</v>
      </c>
      <c r="P6038" s="9">
        <f>shipments[[#This Row],[Profit]]/shipments[[#This Row],[Sales Amount]]</f>
        <v>0.31499999999999995</v>
      </c>
    </row>
    <row r="6039" spans="1:16" x14ac:dyDescent="1">
      <c r="A6039" t="s">
        <v>6090</v>
      </c>
      <c r="B6039" t="s">
        <v>8046</v>
      </c>
      <c r="C6039" t="s">
        <v>8019</v>
      </c>
      <c r="D6039" t="s">
        <v>8037</v>
      </c>
      <c r="E6039" s="1">
        <v>45309</v>
      </c>
      <c r="F6039">
        <v>2333.25</v>
      </c>
      <c r="G6039">
        <v>195</v>
      </c>
      <c r="H6039" t="s">
        <v>6</v>
      </c>
      <c r="I6039" t="str">
        <f>_xlfn.XLOOKUP(shipments[[#This Row],[SPID]],people[SPID],people[Sales_person],"NA",0)</f>
        <v>Beverie Moffet</v>
      </c>
      <c r="J6039">
        <f>YEAR(shipments[[#This Row],[Shipdate]])</f>
        <v>2024</v>
      </c>
      <c r="K6039">
        <f>MONTH(shipments[[#This Row],[Shipdate]])</f>
        <v>1</v>
      </c>
      <c r="L6039" t="str">
        <f>TEXT(shipments[[#This Row],[Shipdate]],"mmmm")</f>
        <v>January</v>
      </c>
      <c r="M6039">
        <f>_xlfn.XLOOKUP(shipments[[#This Row],[PID]],products[PID],products[Cost_per_box],"NA",0)</f>
        <v>8.2200000000000006</v>
      </c>
      <c r="N6039">
        <f>shipments[[#This Row],[Boxes]]*shipments[[#This Row],[Cost Per Box]]</f>
        <v>1602.9</v>
      </c>
      <c r="O6039">
        <f>shipments[[#This Row],[Sales Amount]]-shipments[[#This Row],[Total Cost]]</f>
        <v>730.34999999999991</v>
      </c>
      <c r="P6039" s="9">
        <f>shipments[[#This Row],[Profit]]/shipments[[#This Row],[Sales Amount]]</f>
        <v>0.31301832208293151</v>
      </c>
    </row>
    <row r="6040" spans="1:16" x14ac:dyDescent="1">
      <c r="A6040" t="s">
        <v>6091</v>
      </c>
      <c r="B6040" t="s">
        <v>8046</v>
      </c>
      <c r="C6040" t="s">
        <v>8020</v>
      </c>
      <c r="D6040" t="s">
        <v>8036</v>
      </c>
      <c r="E6040" s="1">
        <v>44971</v>
      </c>
      <c r="F6040">
        <v>10264.5</v>
      </c>
      <c r="G6040">
        <v>604</v>
      </c>
      <c r="H6040" t="s">
        <v>6</v>
      </c>
      <c r="I6040" t="str">
        <f>_xlfn.XLOOKUP(shipments[[#This Row],[SPID]],people[SPID],people[Sales_person],"NA",0)</f>
        <v>Beverie Moffet</v>
      </c>
      <c r="J6040">
        <f>YEAR(shipments[[#This Row],[Shipdate]])</f>
        <v>2023</v>
      </c>
      <c r="K6040">
        <f>MONTH(shipments[[#This Row],[Shipdate]])</f>
        <v>2</v>
      </c>
      <c r="L6040" t="str">
        <f>TEXT(shipments[[#This Row],[Shipdate]],"mmmm")</f>
        <v>February</v>
      </c>
      <c r="M6040">
        <f>_xlfn.XLOOKUP(shipments[[#This Row],[PID]],products[PID],products[Cost_per_box],"NA",0)</f>
        <v>10.23</v>
      </c>
      <c r="N6040">
        <f>shipments[[#This Row],[Boxes]]*shipments[[#This Row],[Cost Per Box]]</f>
        <v>6178.92</v>
      </c>
      <c r="O6040">
        <f>shipments[[#This Row],[Sales Amount]]-shipments[[#This Row],[Total Cost]]</f>
        <v>4085.58</v>
      </c>
      <c r="P6040" s="9">
        <f>shipments[[#This Row],[Profit]]/shipments[[#This Row],[Sales Amount]]</f>
        <v>0.39803010375566272</v>
      </c>
    </row>
    <row r="6041" spans="1:16" x14ac:dyDescent="1">
      <c r="A6041" t="s">
        <v>6092</v>
      </c>
      <c r="B6041" t="s">
        <v>8046</v>
      </c>
      <c r="C6041" t="s">
        <v>8020</v>
      </c>
      <c r="D6041" t="s">
        <v>8034</v>
      </c>
      <c r="E6041" s="1">
        <v>45414</v>
      </c>
      <c r="F6041">
        <v>5395.5</v>
      </c>
      <c r="G6041">
        <v>318</v>
      </c>
      <c r="H6041" t="s">
        <v>6</v>
      </c>
      <c r="I6041" t="str">
        <f>_xlfn.XLOOKUP(shipments[[#This Row],[SPID]],people[SPID],people[Sales_person],"NA",0)</f>
        <v>Beverie Moffet</v>
      </c>
      <c r="J6041">
        <f>YEAR(shipments[[#This Row],[Shipdate]])</f>
        <v>2024</v>
      </c>
      <c r="K6041">
        <f>MONTH(shipments[[#This Row],[Shipdate]])</f>
        <v>5</v>
      </c>
      <c r="L6041" t="str">
        <f>TEXT(shipments[[#This Row],[Shipdate]],"mmmm")</f>
        <v>May</v>
      </c>
      <c r="M6041">
        <f>_xlfn.XLOOKUP(shipments[[#This Row],[PID]],products[PID],products[Cost_per_box],"NA",0)</f>
        <v>10.23</v>
      </c>
      <c r="N6041">
        <f>shipments[[#This Row],[Boxes]]*shipments[[#This Row],[Cost Per Box]]</f>
        <v>3253.1400000000003</v>
      </c>
      <c r="O6041">
        <f>shipments[[#This Row],[Sales Amount]]-shipments[[#This Row],[Total Cost]]</f>
        <v>2142.3599999999997</v>
      </c>
      <c r="P6041" s="9">
        <f>shipments[[#This Row],[Profit]]/shipments[[#This Row],[Sales Amount]]</f>
        <v>0.39706422018348619</v>
      </c>
    </row>
    <row r="6042" spans="1:16" x14ac:dyDescent="1">
      <c r="A6042" t="s">
        <v>6093</v>
      </c>
      <c r="B6042" t="s">
        <v>8046</v>
      </c>
      <c r="C6042" t="s">
        <v>8021</v>
      </c>
      <c r="D6042" t="s">
        <v>8032</v>
      </c>
      <c r="E6042" s="1">
        <v>44928</v>
      </c>
      <c r="F6042">
        <v>6324.75</v>
      </c>
      <c r="G6042">
        <v>487</v>
      </c>
      <c r="H6042" t="s">
        <v>6</v>
      </c>
      <c r="I6042" t="str">
        <f>_xlfn.XLOOKUP(shipments[[#This Row],[SPID]],people[SPID],people[Sales_person],"NA",0)</f>
        <v>Beverie Moffet</v>
      </c>
      <c r="J6042">
        <f>YEAR(shipments[[#This Row],[Shipdate]])</f>
        <v>2023</v>
      </c>
      <c r="K6042">
        <f>MONTH(shipments[[#This Row],[Shipdate]])</f>
        <v>1</v>
      </c>
      <c r="L6042" t="str">
        <f>TEXT(shipments[[#This Row],[Shipdate]],"mmmm")</f>
        <v>January</v>
      </c>
      <c r="M6042">
        <f>_xlfn.XLOOKUP(shipments[[#This Row],[PID]],products[PID],products[Cost_per_box],"NA",0)</f>
        <v>4.74</v>
      </c>
      <c r="N6042">
        <f>shipments[[#This Row],[Boxes]]*shipments[[#This Row],[Cost Per Box]]</f>
        <v>2308.38</v>
      </c>
      <c r="O6042">
        <f>shipments[[#This Row],[Sales Amount]]-shipments[[#This Row],[Total Cost]]</f>
        <v>4016.37</v>
      </c>
      <c r="P6042" s="9">
        <f>shipments[[#This Row],[Profit]]/shipments[[#This Row],[Sales Amount]]</f>
        <v>0.63502430926123565</v>
      </c>
    </row>
    <row r="6043" spans="1:16" x14ac:dyDescent="1">
      <c r="A6043" t="s">
        <v>6094</v>
      </c>
      <c r="B6043" t="s">
        <v>8046</v>
      </c>
      <c r="C6043" t="s">
        <v>8022</v>
      </c>
      <c r="D6043" t="s">
        <v>8036</v>
      </c>
      <c r="E6043" s="1">
        <v>45273</v>
      </c>
      <c r="F6043">
        <v>6642</v>
      </c>
      <c r="G6043">
        <v>831</v>
      </c>
      <c r="H6043" t="s">
        <v>6</v>
      </c>
      <c r="I6043" t="str">
        <f>_xlfn.XLOOKUP(shipments[[#This Row],[SPID]],people[SPID],people[Sales_person],"NA",0)</f>
        <v>Beverie Moffet</v>
      </c>
      <c r="J6043">
        <f>YEAR(shipments[[#This Row],[Shipdate]])</f>
        <v>2023</v>
      </c>
      <c r="K6043">
        <f>MONTH(shipments[[#This Row],[Shipdate]])</f>
        <v>12</v>
      </c>
      <c r="L6043" t="str">
        <f>TEXT(shipments[[#This Row],[Shipdate]],"mmmm")</f>
        <v>December</v>
      </c>
      <c r="M6043">
        <f>_xlfn.XLOOKUP(shipments[[#This Row],[PID]],products[PID],products[Cost_per_box],"NA",0)</f>
        <v>10.51</v>
      </c>
      <c r="N6043">
        <f>shipments[[#This Row],[Boxes]]*shipments[[#This Row],[Cost Per Box]]</f>
        <v>8733.81</v>
      </c>
      <c r="O6043">
        <f>shipments[[#This Row],[Sales Amount]]-shipments[[#This Row],[Total Cost]]</f>
        <v>-2091.8099999999995</v>
      </c>
      <c r="P6043" s="9">
        <f>shipments[[#This Row],[Profit]]/shipments[[#This Row],[Sales Amount]]</f>
        <v>-0.31493676603432691</v>
      </c>
    </row>
    <row r="6044" spans="1:16" x14ac:dyDescent="1">
      <c r="A6044" t="s">
        <v>6095</v>
      </c>
      <c r="B6044" t="s">
        <v>8046</v>
      </c>
      <c r="C6044" t="s">
        <v>8022</v>
      </c>
      <c r="D6044" t="s">
        <v>8035</v>
      </c>
      <c r="E6044" s="1">
        <v>45289</v>
      </c>
      <c r="F6044">
        <v>76.5</v>
      </c>
      <c r="G6044">
        <v>10</v>
      </c>
      <c r="H6044" t="s">
        <v>6</v>
      </c>
      <c r="I6044" t="str">
        <f>_xlfn.XLOOKUP(shipments[[#This Row],[SPID]],people[SPID],people[Sales_person],"NA",0)</f>
        <v>Beverie Moffet</v>
      </c>
      <c r="J6044">
        <f>YEAR(shipments[[#This Row],[Shipdate]])</f>
        <v>2023</v>
      </c>
      <c r="K6044">
        <f>MONTH(shipments[[#This Row],[Shipdate]])</f>
        <v>12</v>
      </c>
      <c r="L6044" t="str">
        <f>TEXT(shipments[[#This Row],[Shipdate]],"mmmm")</f>
        <v>December</v>
      </c>
      <c r="M6044">
        <f>_xlfn.XLOOKUP(shipments[[#This Row],[PID]],products[PID],products[Cost_per_box],"NA",0)</f>
        <v>10.51</v>
      </c>
      <c r="N6044">
        <f>shipments[[#This Row],[Boxes]]*shipments[[#This Row],[Cost Per Box]]</f>
        <v>105.1</v>
      </c>
      <c r="O6044">
        <f>shipments[[#This Row],[Sales Amount]]-shipments[[#This Row],[Total Cost]]</f>
        <v>-28.599999999999994</v>
      </c>
      <c r="P6044" s="9">
        <f>shipments[[#This Row],[Profit]]/shipments[[#This Row],[Sales Amount]]</f>
        <v>-0.37385620915032675</v>
      </c>
    </row>
    <row r="6045" spans="1:16" x14ac:dyDescent="1">
      <c r="A6045" t="s">
        <v>6096</v>
      </c>
      <c r="B6045" t="s">
        <v>8046</v>
      </c>
      <c r="C6045" t="s">
        <v>8022</v>
      </c>
      <c r="D6045" t="s">
        <v>8032</v>
      </c>
      <c r="E6045" s="1">
        <v>45328</v>
      </c>
      <c r="F6045">
        <v>10728</v>
      </c>
      <c r="G6045">
        <v>1788</v>
      </c>
      <c r="H6045" t="s">
        <v>6</v>
      </c>
      <c r="I6045" t="str">
        <f>_xlfn.XLOOKUP(shipments[[#This Row],[SPID]],people[SPID],people[Sales_person],"NA",0)</f>
        <v>Beverie Moffet</v>
      </c>
      <c r="J6045">
        <f>YEAR(shipments[[#This Row],[Shipdate]])</f>
        <v>2024</v>
      </c>
      <c r="K6045">
        <f>MONTH(shipments[[#This Row],[Shipdate]])</f>
        <v>2</v>
      </c>
      <c r="L6045" t="str">
        <f>TEXT(shipments[[#This Row],[Shipdate]],"mmmm")</f>
        <v>February</v>
      </c>
      <c r="M6045">
        <f>_xlfn.XLOOKUP(shipments[[#This Row],[PID]],products[PID],products[Cost_per_box],"NA",0)</f>
        <v>10.51</v>
      </c>
      <c r="N6045">
        <f>shipments[[#This Row],[Boxes]]*shipments[[#This Row],[Cost Per Box]]</f>
        <v>18791.88</v>
      </c>
      <c r="O6045">
        <f>shipments[[#This Row],[Sales Amount]]-shipments[[#This Row],[Total Cost]]</f>
        <v>-8063.880000000001</v>
      </c>
      <c r="P6045" s="9">
        <f>shipments[[#This Row],[Profit]]/shipments[[#This Row],[Sales Amount]]</f>
        <v>-0.75166666666666682</v>
      </c>
    </row>
    <row r="6046" spans="1:16" x14ac:dyDescent="1">
      <c r="A6046" t="s">
        <v>6097</v>
      </c>
      <c r="B6046" t="s">
        <v>8046</v>
      </c>
      <c r="C6046" t="s">
        <v>8022</v>
      </c>
      <c r="D6046" t="s">
        <v>8033</v>
      </c>
      <c r="E6046" s="1">
        <v>45236</v>
      </c>
      <c r="F6046">
        <v>3206.25</v>
      </c>
      <c r="G6046">
        <v>357</v>
      </c>
      <c r="H6046" t="s">
        <v>6</v>
      </c>
      <c r="I6046" t="str">
        <f>_xlfn.XLOOKUP(shipments[[#This Row],[SPID]],people[SPID],people[Sales_person],"NA",0)</f>
        <v>Beverie Moffet</v>
      </c>
      <c r="J6046">
        <f>YEAR(shipments[[#This Row],[Shipdate]])</f>
        <v>2023</v>
      </c>
      <c r="K6046">
        <f>MONTH(shipments[[#This Row],[Shipdate]])</f>
        <v>11</v>
      </c>
      <c r="L6046" t="str">
        <f>TEXT(shipments[[#This Row],[Shipdate]],"mmmm")</f>
        <v>November</v>
      </c>
      <c r="M6046">
        <f>_xlfn.XLOOKUP(shipments[[#This Row],[PID]],products[PID],products[Cost_per_box],"NA",0)</f>
        <v>10.51</v>
      </c>
      <c r="N6046">
        <f>shipments[[#This Row],[Boxes]]*shipments[[#This Row],[Cost Per Box]]</f>
        <v>3752.0699999999997</v>
      </c>
      <c r="O6046">
        <f>shipments[[#This Row],[Sales Amount]]-shipments[[#This Row],[Total Cost]]</f>
        <v>-545.81999999999971</v>
      </c>
      <c r="P6046" s="9">
        <f>shipments[[#This Row],[Profit]]/shipments[[#This Row],[Sales Amount]]</f>
        <v>-0.17023625730994144</v>
      </c>
    </row>
    <row r="6047" spans="1:16" x14ac:dyDescent="1">
      <c r="A6047" t="s">
        <v>6098</v>
      </c>
      <c r="B6047" t="s">
        <v>8046</v>
      </c>
      <c r="C6047" t="s">
        <v>8022</v>
      </c>
      <c r="D6047" t="s">
        <v>8036</v>
      </c>
      <c r="E6047" s="1">
        <v>44977</v>
      </c>
      <c r="F6047">
        <v>14442.75</v>
      </c>
      <c r="G6047">
        <v>2064</v>
      </c>
      <c r="H6047" t="s">
        <v>6</v>
      </c>
      <c r="I6047" t="str">
        <f>_xlfn.XLOOKUP(shipments[[#This Row],[SPID]],people[SPID],people[Sales_person],"NA",0)</f>
        <v>Beverie Moffet</v>
      </c>
      <c r="J6047">
        <f>YEAR(shipments[[#This Row],[Shipdate]])</f>
        <v>2023</v>
      </c>
      <c r="K6047">
        <f>MONTH(shipments[[#This Row],[Shipdate]])</f>
        <v>2</v>
      </c>
      <c r="L6047" t="str">
        <f>TEXT(shipments[[#This Row],[Shipdate]],"mmmm")</f>
        <v>February</v>
      </c>
      <c r="M6047">
        <f>_xlfn.XLOOKUP(shipments[[#This Row],[PID]],products[PID],products[Cost_per_box],"NA",0)</f>
        <v>10.51</v>
      </c>
      <c r="N6047">
        <f>shipments[[#This Row],[Boxes]]*shipments[[#This Row],[Cost Per Box]]</f>
        <v>21692.639999999999</v>
      </c>
      <c r="O6047">
        <f>shipments[[#This Row],[Sales Amount]]-shipments[[#This Row],[Total Cost]]</f>
        <v>-7249.8899999999994</v>
      </c>
      <c r="P6047" s="9">
        <f>shipments[[#This Row],[Profit]]/shipments[[#This Row],[Sales Amount]]</f>
        <v>-0.50197434699070465</v>
      </c>
    </row>
    <row r="6048" spans="1:16" x14ac:dyDescent="1">
      <c r="A6048" t="s">
        <v>6099</v>
      </c>
      <c r="B6048" t="s">
        <v>8046</v>
      </c>
      <c r="C6048" t="s">
        <v>8022</v>
      </c>
      <c r="D6048" t="s">
        <v>8032</v>
      </c>
      <c r="E6048" s="1">
        <v>45148</v>
      </c>
      <c r="F6048">
        <v>4689</v>
      </c>
      <c r="G6048">
        <v>521</v>
      </c>
      <c r="H6048" t="s">
        <v>6</v>
      </c>
      <c r="I6048" t="str">
        <f>_xlfn.XLOOKUP(shipments[[#This Row],[SPID]],people[SPID],people[Sales_person],"NA",0)</f>
        <v>Beverie Moffet</v>
      </c>
      <c r="J6048">
        <f>YEAR(shipments[[#This Row],[Shipdate]])</f>
        <v>2023</v>
      </c>
      <c r="K6048">
        <f>MONTH(shipments[[#This Row],[Shipdate]])</f>
        <v>8</v>
      </c>
      <c r="L6048" t="str">
        <f>TEXT(shipments[[#This Row],[Shipdate]],"mmmm")</f>
        <v>August</v>
      </c>
      <c r="M6048">
        <f>_xlfn.XLOOKUP(shipments[[#This Row],[PID]],products[PID],products[Cost_per_box],"NA",0)</f>
        <v>10.51</v>
      </c>
      <c r="N6048">
        <f>shipments[[#This Row],[Boxes]]*shipments[[#This Row],[Cost Per Box]]</f>
        <v>5475.71</v>
      </c>
      <c r="O6048">
        <f>shipments[[#This Row],[Sales Amount]]-shipments[[#This Row],[Total Cost]]</f>
        <v>-786.71</v>
      </c>
      <c r="P6048" s="9">
        <f>shipments[[#This Row],[Profit]]/shipments[[#This Row],[Sales Amount]]</f>
        <v>-0.16777777777777778</v>
      </c>
    </row>
    <row r="6049" spans="1:16" x14ac:dyDescent="1">
      <c r="A6049" t="s">
        <v>6100</v>
      </c>
      <c r="B6049" t="s">
        <v>8046</v>
      </c>
      <c r="C6049" t="s">
        <v>8023</v>
      </c>
      <c r="D6049" t="s">
        <v>8036</v>
      </c>
      <c r="E6049" s="1">
        <v>45083</v>
      </c>
      <c r="F6049">
        <v>4745.25</v>
      </c>
      <c r="G6049">
        <v>280</v>
      </c>
      <c r="H6049" t="s">
        <v>6</v>
      </c>
      <c r="I6049" t="str">
        <f>_xlfn.XLOOKUP(shipments[[#This Row],[SPID]],people[SPID],people[Sales_person],"NA",0)</f>
        <v>Beverie Moffet</v>
      </c>
      <c r="J6049">
        <f>YEAR(shipments[[#This Row],[Shipdate]])</f>
        <v>2023</v>
      </c>
      <c r="K6049">
        <f>MONTH(shipments[[#This Row],[Shipdate]])</f>
        <v>6</v>
      </c>
      <c r="L6049" t="str">
        <f>TEXT(shipments[[#This Row],[Shipdate]],"mmmm")</f>
        <v>June</v>
      </c>
      <c r="M6049">
        <f>_xlfn.XLOOKUP(shipments[[#This Row],[PID]],products[PID],products[Cost_per_box],"NA",0)</f>
        <v>6.43</v>
      </c>
      <c r="N6049">
        <f>shipments[[#This Row],[Boxes]]*shipments[[#This Row],[Cost Per Box]]</f>
        <v>1800.3999999999999</v>
      </c>
      <c r="O6049">
        <f>shipments[[#This Row],[Sales Amount]]-shipments[[#This Row],[Total Cost]]</f>
        <v>2944.8500000000004</v>
      </c>
      <c r="P6049" s="9">
        <f>shipments[[#This Row],[Profit]]/shipments[[#This Row],[Sales Amount]]</f>
        <v>0.6205890100626944</v>
      </c>
    </row>
    <row r="6050" spans="1:16" x14ac:dyDescent="1">
      <c r="A6050" t="s">
        <v>6101</v>
      </c>
      <c r="B6050" t="s">
        <v>8046</v>
      </c>
      <c r="C6050" t="s">
        <v>8023</v>
      </c>
      <c r="D6050" t="s">
        <v>8032</v>
      </c>
      <c r="E6050" s="1">
        <v>45296</v>
      </c>
      <c r="F6050">
        <v>5985</v>
      </c>
      <c r="G6050">
        <v>428</v>
      </c>
      <c r="H6050" t="s">
        <v>6</v>
      </c>
      <c r="I6050" t="str">
        <f>_xlfn.XLOOKUP(shipments[[#This Row],[SPID]],people[SPID],people[Sales_person],"NA",0)</f>
        <v>Beverie Moffet</v>
      </c>
      <c r="J6050">
        <f>YEAR(shipments[[#This Row],[Shipdate]])</f>
        <v>2024</v>
      </c>
      <c r="K6050">
        <f>MONTH(shipments[[#This Row],[Shipdate]])</f>
        <v>1</v>
      </c>
      <c r="L6050" t="str">
        <f>TEXT(shipments[[#This Row],[Shipdate]],"mmmm")</f>
        <v>January</v>
      </c>
      <c r="M6050">
        <f>_xlfn.XLOOKUP(shipments[[#This Row],[PID]],products[PID],products[Cost_per_box],"NA",0)</f>
        <v>6.43</v>
      </c>
      <c r="N6050">
        <f>shipments[[#This Row],[Boxes]]*shipments[[#This Row],[Cost Per Box]]</f>
        <v>2752.04</v>
      </c>
      <c r="O6050">
        <f>shipments[[#This Row],[Sales Amount]]-shipments[[#This Row],[Total Cost]]</f>
        <v>3232.96</v>
      </c>
      <c r="P6050" s="9">
        <f>shipments[[#This Row],[Profit]]/shipments[[#This Row],[Sales Amount]]</f>
        <v>0.54017710944026731</v>
      </c>
    </row>
    <row r="6051" spans="1:16" x14ac:dyDescent="1">
      <c r="A6051" t="s">
        <v>6102</v>
      </c>
      <c r="B6051" t="s">
        <v>8046</v>
      </c>
      <c r="C6051" t="s">
        <v>8023</v>
      </c>
      <c r="D6051" t="s">
        <v>8033</v>
      </c>
      <c r="E6051" s="1">
        <v>45555</v>
      </c>
      <c r="F6051">
        <v>2088</v>
      </c>
      <c r="G6051">
        <v>123</v>
      </c>
      <c r="H6051" t="s">
        <v>25</v>
      </c>
      <c r="I6051" t="str">
        <f>_xlfn.XLOOKUP(shipments[[#This Row],[SPID]],people[SPID],people[Sales_person],"NA",0)</f>
        <v>Beverie Moffet</v>
      </c>
      <c r="J6051">
        <f>YEAR(shipments[[#This Row],[Shipdate]])</f>
        <v>2024</v>
      </c>
      <c r="K6051">
        <f>MONTH(shipments[[#This Row],[Shipdate]])</f>
        <v>9</v>
      </c>
      <c r="L6051" t="str">
        <f>TEXT(shipments[[#This Row],[Shipdate]],"mmmm")</f>
        <v>September</v>
      </c>
      <c r="M6051">
        <f>_xlfn.XLOOKUP(shipments[[#This Row],[PID]],products[PID],products[Cost_per_box],"NA",0)</f>
        <v>6.43</v>
      </c>
      <c r="N6051">
        <f>shipments[[#This Row],[Boxes]]*shipments[[#This Row],[Cost Per Box]]</f>
        <v>790.89</v>
      </c>
      <c r="O6051">
        <f>shipments[[#This Row],[Sales Amount]]-shipments[[#This Row],[Total Cost]]</f>
        <v>1297.1100000000001</v>
      </c>
      <c r="P6051" s="9">
        <f>shipments[[#This Row],[Profit]]/shipments[[#This Row],[Sales Amount]]</f>
        <v>0.62122126436781611</v>
      </c>
    </row>
    <row r="6052" spans="1:16" x14ac:dyDescent="1">
      <c r="A6052" t="s">
        <v>6103</v>
      </c>
      <c r="B6052" t="s">
        <v>8046</v>
      </c>
      <c r="C6052" t="s">
        <v>8023</v>
      </c>
      <c r="D6052" t="s">
        <v>8037</v>
      </c>
      <c r="E6052" s="1">
        <v>45490</v>
      </c>
      <c r="F6052">
        <v>7125.75</v>
      </c>
      <c r="G6052">
        <v>509</v>
      </c>
      <c r="H6052" t="s">
        <v>17</v>
      </c>
      <c r="I6052" t="str">
        <f>_xlfn.XLOOKUP(shipments[[#This Row],[SPID]],people[SPID],people[Sales_person],"NA",0)</f>
        <v>Beverie Moffet</v>
      </c>
      <c r="J6052">
        <f>YEAR(shipments[[#This Row],[Shipdate]])</f>
        <v>2024</v>
      </c>
      <c r="K6052">
        <f>MONTH(shipments[[#This Row],[Shipdate]])</f>
        <v>7</v>
      </c>
      <c r="L6052" t="str">
        <f>TEXT(shipments[[#This Row],[Shipdate]],"mmmm")</f>
        <v>July</v>
      </c>
      <c r="M6052">
        <f>_xlfn.XLOOKUP(shipments[[#This Row],[PID]],products[PID],products[Cost_per_box],"NA",0)</f>
        <v>6.43</v>
      </c>
      <c r="N6052">
        <f>shipments[[#This Row],[Boxes]]*shipments[[#This Row],[Cost Per Box]]</f>
        <v>3272.87</v>
      </c>
      <c r="O6052">
        <f>shipments[[#This Row],[Sales Amount]]-shipments[[#This Row],[Total Cost]]</f>
        <v>3852.88</v>
      </c>
      <c r="P6052" s="9">
        <f>shipments[[#This Row],[Profit]]/shipments[[#This Row],[Sales Amount]]</f>
        <v>0.54069817212223281</v>
      </c>
    </row>
    <row r="6053" spans="1:16" x14ac:dyDescent="1">
      <c r="A6053" t="s">
        <v>6104</v>
      </c>
      <c r="B6053" t="s">
        <v>8046</v>
      </c>
      <c r="C6053" t="s">
        <v>8025</v>
      </c>
      <c r="D6053" t="s">
        <v>8032</v>
      </c>
      <c r="E6053" s="1">
        <v>45406</v>
      </c>
      <c r="F6053">
        <v>6655.5</v>
      </c>
      <c r="G6053">
        <v>392</v>
      </c>
      <c r="H6053" t="s">
        <v>6</v>
      </c>
      <c r="I6053" t="str">
        <f>_xlfn.XLOOKUP(shipments[[#This Row],[SPID]],people[SPID],people[Sales_person],"NA",0)</f>
        <v>Beverie Moffet</v>
      </c>
      <c r="J6053">
        <f>YEAR(shipments[[#This Row],[Shipdate]])</f>
        <v>2024</v>
      </c>
      <c r="K6053">
        <f>MONTH(shipments[[#This Row],[Shipdate]])</f>
        <v>4</v>
      </c>
      <c r="L6053" t="str">
        <f>TEXT(shipments[[#This Row],[Shipdate]],"mmmm")</f>
        <v>April</v>
      </c>
      <c r="M6053">
        <f>_xlfn.XLOOKUP(shipments[[#This Row],[PID]],products[PID],products[Cost_per_box],"NA",0)</f>
        <v>9.57</v>
      </c>
      <c r="N6053">
        <f>shipments[[#This Row],[Boxes]]*shipments[[#This Row],[Cost Per Box]]</f>
        <v>3751.44</v>
      </c>
      <c r="O6053">
        <f>shipments[[#This Row],[Sales Amount]]-shipments[[#This Row],[Total Cost]]</f>
        <v>2904.06</v>
      </c>
      <c r="P6053" s="9">
        <f>shipments[[#This Row],[Profit]]/shipments[[#This Row],[Sales Amount]]</f>
        <v>0.43633986928104573</v>
      </c>
    </row>
    <row r="6054" spans="1:16" x14ac:dyDescent="1">
      <c r="A6054" t="s">
        <v>6105</v>
      </c>
      <c r="B6054" t="s">
        <v>8046</v>
      </c>
      <c r="C6054" t="s">
        <v>8026</v>
      </c>
      <c r="D6054" t="s">
        <v>8035</v>
      </c>
      <c r="E6054" s="1">
        <v>45205</v>
      </c>
      <c r="F6054">
        <v>2646</v>
      </c>
      <c r="G6054">
        <v>331</v>
      </c>
      <c r="H6054" t="s">
        <v>6</v>
      </c>
      <c r="I6054" t="str">
        <f>_xlfn.XLOOKUP(shipments[[#This Row],[SPID]],people[SPID],people[Sales_person],"NA",0)</f>
        <v>Beverie Moffet</v>
      </c>
      <c r="J6054">
        <f>YEAR(shipments[[#This Row],[Shipdate]])</f>
        <v>2023</v>
      </c>
      <c r="K6054">
        <f>MONTH(shipments[[#This Row],[Shipdate]])</f>
        <v>10</v>
      </c>
      <c r="L6054" t="str">
        <f>TEXT(shipments[[#This Row],[Shipdate]],"mmmm")</f>
        <v>October</v>
      </c>
      <c r="M6054">
        <f>_xlfn.XLOOKUP(shipments[[#This Row],[PID]],products[PID],products[Cost_per_box],"NA",0)</f>
        <v>8.43</v>
      </c>
      <c r="N6054">
        <f>shipments[[#This Row],[Boxes]]*shipments[[#This Row],[Cost Per Box]]</f>
        <v>2790.33</v>
      </c>
      <c r="O6054">
        <f>shipments[[#This Row],[Sales Amount]]-shipments[[#This Row],[Total Cost]]</f>
        <v>-144.32999999999993</v>
      </c>
      <c r="P6054" s="9">
        <f>shipments[[#This Row],[Profit]]/shipments[[#This Row],[Sales Amount]]</f>
        <v>-5.4546485260770945E-2</v>
      </c>
    </row>
    <row r="6055" spans="1:16" x14ac:dyDescent="1">
      <c r="A6055" t="s">
        <v>6106</v>
      </c>
      <c r="B6055" t="s">
        <v>8046</v>
      </c>
      <c r="C6055" t="s">
        <v>8026</v>
      </c>
      <c r="D6055" t="s">
        <v>8036</v>
      </c>
      <c r="E6055" s="1">
        <v>44949</v>
      </c>
      <c r="F6055">
        <v>4569.75</v>
      </c>
      <c r="G6055">
        <v>572</v>
      </c>
      <c r="H6055" t="s">
        <v>6</v>
      </c>
      <c r="I6055" t="str">
        <f>_xlfn.XLOOKUP(shipments[[#This Row],[SPID]],people[SPID],people[Sales_person],"NA",0)</f>
        <v>Beverie Moffet</v>
      </c>
      <c r="J6055">
        <f>YEAR(shipments[[#This Row],[Shipdate]])</f>
        <v>2023</v>
      </c>
      <c r="K6055">
        <f>MONTH(shipments[[#This Row],[Shipdate]])</f>
        <v>1</v>
      </c>
      <c r="L6055" t="str">
        <f>TEXT(shipments[[#This Row],[Shipdate]],"mmmm")</f>
        <v>January</v>
      </c>
      <c r="M6055">
        <f>_xlfn.XLOOKUP(shipments[[#This Row],[PID]],products[PID],products[Cost_per_box],"NA",0)</f>
        <v>8.43</v>
      </c>
      <c r="N6055">
        <f>shipments[[#This Row],[Boxes]]*shipments[[#This Row],[Cost Per Box]]</f>
        <v>4821.96</v>
      </c>
      <c r="O6055">
        <f>shipments[[#This Row],[Sales Amount]]-shipments[[#This Row],[Total Cost]]</f>
        <v>-252.21000000000004</v>
      </c>
      <c r="P6055" s="9">
        <f>shipments[[#This Row],[Profit]]/shipments[[#This Row],[Sales Amount]]</f>
        <v>-5.5191203019858866E-2</v>
      </c>
    </row>
    <row r="6056" spans="1:16" x14ac:dyDescent="1">
      <c r="A6056" t="s">
        <v>6107</v>
      </c>
      <c r="B6056" t="s">
        <v>8046</v>
      </c>
      <c r="C6056" t="s">
        <v>8027</v>
      </c>
      <c r="D6056" t="s">
        <v>8033</v>
      </c>
      <c r="E6056" s="1">
        <v>45552</v>
      </c>
      <c r="F6056">
        <v>7116.75</v>
      </c>
      <c r="G6056">
        <v>712</v>
      </c>
      <c r="H6056" t="s">
        <v>25</v>
      </c>
      <c r="I6056" t="str">
        <f>_xlfn.XLOOKUP(shipments[[#This Row],[SPID]],people[SPID],people[Sales_person],"NA",0)</f>
        <v>Beverie Moffet</v>
      </c>
      <c r="J6056">
        <f>YEAR(shipments[[#This Row],[Shipdate]])</f>
        <v>2024</v>
      </c>
      <c r="K6056">
        <f>MONTH(shipments[[#This Row],[Shipdate]])</f>
        <v>9</v>
      </c>
      <c r="L6056" t="str">
        <f>TEXT(shipments[[#This Row],[Shipdate]],"mmmm")</f>
        <v>September</v>
      </c>
      <c r="M6056">
        <f>_xlfn.XLOOKUP(shipments[[#This Row],[PID]],products[PID],products[Cost_per_box],"NA",0)</f>
        <v>6.8</v>
      </c>
      <c r="N6056">
        <f>shipments[[#This Row],[Boxes]]*shipments[[#This Row],[Cost Per Box]]</f>
        <v>4841.5999999999995</v>
      </c>
      <c r="O6056">
        <f>shipments[[#This Row],[Sales Amount]]-shipments[[#This Row],[Total Cost]]</f>
        <v>2275.1500000000005</v>
      </c>
      <c r="P6056" s="9">
        <f>shipments[[#This Row],[Profit]]/shipments[[#This Row],[Sales Amount]]</f>
        <v>0.31968946499455519</v>
      </c>
    </row>
    <row r="6057" spans="1:16" x14ac:dyDescent="1">
      <c r="A6057" t="s">
        <v>6108</v>
      </c>
      <c r="B6057" t="s">
        <v>8046</v>
      </c>
      <c r="C6057" t="s">
        <v>8028</v>
      </c>
      <c r="D6057" t="s">
        <v>8035</v>
      </c>
      <c r="E6057" s="1">
        <v>45313</v>
      </c>
      <c r="F6057">
        <v>8914.5</v>
      </c>
      <c r="G6057">
        <v>343</v>
      </c>
      <c r="H6057" t="s">
        <v>6</v>
      </c>
      <c r="I6057" t="str">
        <f>_xlfn.XLOOKUP(shipments[[#This Row],[SPID]],people[SPID],people[Sales_person],"NA",0)</f>
        <v>Beverie Moffet</v>
      </c>
      <c r="J6057">
        <f>YEAR(shipments[[#This Row],[Shipdate]])</f>
        <v>2024</v>
      </c>
      <c r="K6057">
        <f>MONTH(shipments[[#This Row],[Shipdate]])</f>
        <v>1</v>
      </c>
      <c r="L6057" t="str">
        <f>TEXT(shipments[[#This Row],[Shipdate]],"mmmm")</f>
        <v>January</v>
      </c>
      <c r="M6057">
        <f>_xlfn.XLOOKUP(shipments[[#This Row],[PID]],products[PID],products[Cost_per_box],"NA",0)</f>
        <v>5.04</v>
      </c>
      <c r="N6057">
        <f>shipments[[#This Row],[Boxes]]*shipments[[#This Row],[Cost Per Box]]</f>
        <v>1728.72</v>
      </c>
      <c r="O6057">
        <f>shipments[[#This Row],[Sales Amount]]-shipments[[#This Row],[Total Cost]]</f>
        <v>7185.78</v>
      </c>
      <c r="P6057" s="9">
        <f>shipments[[#This Row],[Profit]]/shipments[[#This Row],[Sales Amount]]</f>
        <v>0.80607773851590103</v>
      </c>
    </row>
    <row r="6058" spans="1:16" x14ac:dyDescent="1">
      <c r="A6058" t="s">
        <v>6109</v>
      </c>
      <c r="B6058" t="s">
        <v>8046</v>
      </c>
      <c r="C6058" t="s">
        <v>8029</v>
      </c>
      <c r="D6058" t="s">
        <v>8036</v>
      </c>
      <c r="E6058" s="1">
        <v>45436</v>
      </c>
      <c r="F6058">
        <v>1950.75</v>
      </c>
      <c r="G6058">
        <v>196</v>
      </c>
      <c r="H6058" t="s">
        <v>6</v>
      </c>
      <c r="I6058" t="str">
        <f>_xlfn.XLOOKUP(shipments[[#This Row],[SPID]],people[SPID],people[Sales_person],"NA",0)</f>
        <v>Beverie Moffet</v>
      </c>
      <c r="J6058">
        <f>YEAR(shipments[[#This Row],[Shipdate]])</f>
        <v>2024</v>
      </c>
      <c r="K6058">
        <f>MONTH(shipments[[#This Row],[Shipdate]])</f>
        <v>5</v>
      </c>
      <c r="L6058" t="str">
        <f>TEXT(shipments[[#This Row],[Shipdate]],"mmmm")</f>
        <v>May</v>
      </c>
      <c r="M6058">
        <f>_xlfn.XLOOKUP(shipments[[#This Row],[PID]],products[PID],products[Cost_per_box],"NA",0)</f>
        <v>2.76</v>
      </c>
      <c r="N6058">
        <f>shipments[[#This Row],[Boxes]]*shipments[[#This Row],[Cost Per Box]]</f>
        <v>540.95999999999992</v>
      </c>
      <c r="O6058">
        <f>shipments[[#This Row],[Sales Amount]]-shipments[[#This Row],[Total Cost]]</f>
        <v>1409.79</v>
      </c>
      <c r="P6058" s="9">
        <f>shipments[[#This Row],[Profit]]/shipments[[#This Row],[Sales Amount]]</f>
        <v>0.72269127258746635</v>
      </c>
    </row>
    <row r="6059" spans="1:16" x14ac:dyDescent="1">
      <c r="A6059" t="s">
        <v>6110</v>
      </c>
      <c r="B6059" t="s">
        <v>8046</v>
      </c>
      <c r="C6059" t="s">
        <v>8029</v>
      </c>
      <c r="D6059" t="s">
        <v>8032</v>
      </c>
      <c r="E6059" s="1">
        <v>45149</v>
      </c>
      <c r="F6059">
        <v>4392</v>
      </c>
      <c r="G6059">
        <v>400</v>
      </c>
      <c r="H6059" t="s">
        <v>6</v>
      </c>
      <c r="I6059" t="str">
        <f>_xlfn.XLOOKUP(shipments[[#This Row],[SPID]],people[SPID],people[Sales_person],"NA",0)</f>
        <v>Beverie Moffet</v>
      </c>
      <c r="J6059">
        <f>YEAR(shipments[[#This Row],[Shipdate]])</f>
        <v>2023</v>
      </c>
      <c r="K6059">
        <f>MONTH(shipments[[#This Row],[Shipdate]])</f>
        <v>8</v>
      </c>
      <c r="L6059" t="str">
        <f>TEXT(shipments[[#This Row],[Shipdate]],"mmmm")</f>
        <v>August</v>
      </c>
      <c r="M6059">
        <f>_xlfn.XLOOKUP(shipments[[#This Row],[PID]],products[PID],products[Cost_per_box],"NA",0)</f>
        <v>2.76</v>
      </c>
      <c r="N6059">
        <f>shipments[[#This Row],[Boxes]]*shipments[[#This Row],[Cost Per Box]]</f>
        <v>1104</v>
      </c>
      <c r="O6059">
        <f>shipments[[#This Row],[Sales Amount]]-shipments[[#This Row],[Total Cost]]</f>
        <v>3288</v>
      </c>
      <c r="P6059" s="9">
        <f>shipments[[#This Row],[Profit]]/shipments[[#This Row],[Sales Amount]]</f>
        <v>0.74863387978142082</v>
      </c>
    </row>
    <row r="6060" spans="1:16" x14ac:dyDescent="1">
      <c r="A6060" t="s">
        <v>6111</v>
      </c>
      <c r="B6060" t="s">
        <v>8046</v>
      </c>
      <c r="C6060" t="s">
        <v>8029</v>
      </c>
      <c r="D6060" t="s">
        <v>8035</v>
      </c>
      <c r="E6060" s="1">
        <v>45504</v>
      </c>
      <c r="F6060">
        <v>13785.75</v>
      </c>
      <c r="G6060">
        <v>1724</v>
      </c>
      <c r="H6060" t="s">
        <v>17</v>
      </c>
      <c r="I6060" t="str">
        <f>_xlfn.XLOOKUP(shipments[[#This Row],[SPID]],people[SPID],people[Sales_person],"NA",0)</f>
        <v>Beverie Moffet</v>
      </c>
      <c r="J6060">
        <f>YEAR(shipments[[#This Row],[Shipdate]])</f>
        <v>2024</v>
      </c>
      <c r="K6060">
        <f>MONTH(shipments[[#This Row],[Shipdate]])</f>
        <v>7</v>
      </c>
      <c r="L6060" t="str">
        <f>TEXT(shipments[[#This Row],[Shipdate]],"mmmm")</f>
        <v>July</v>
      </c>
      <c r="M6060">
        <f>_xlfn.XLOOKUP(shipments[[#This Row],[PID]],products[PID],products[Cost_per_box],"NA",0)</f>
        <v>2.76</v>
      </c>
      <c r="N6060">
        <f>shipments[[#This Row],[Boxes]]*shipments[[#This Row],[Cost Per Box]]</f>
        <v>4758.24</v>
      </c>
      <c r="O6060">
        <f>shipments[[#This Row],[Sales Amount]]-shipments[[#This Row],[Total Cost]]</f>
        <v>9027.51</v>
      </c>
      <c r="P6060" s="9">
        <f>shipments[[#This Row],[Profit]]/shipments[[#This Row],[Sales Amount]]</f>
        <v>0.65484358848811275</v>
      </c>
    </row>
    <row r="6061" spans="1:16" x14ac:dyDescent="1">
      <c r="A6061" t="s">
        <v>6112</v>
      </c>
      <c r="B6061" t="s">
        <v>8046</v>
      </c>
      <c r="C6061" t="s">
        <v>8030</v>
      </c>
      <c r="D6061" t="s">
        <v>8034</v>
      </c>
      <c r="E6061" s="1">
        <v>45145</v>
      </c>
      <c r="F6061">
        <v>6309</v>
      </c>
      <c r="G6061">
        <v>902</v>
      </c>
      <c r="H6061" t="s">
        <v>6</v>
      </c>
      <c r="I6061" t="str">
        <f>_xlfn.XLOOKUP(shipments[[#This Row],[SPID]],people[SPID],people[Sales_person],"NA",0)</f>
        <v>Beverie Moffet</v>
      </c>
      <c r="J6061">
        <f>YEAR(shipments[[#This Row],[Shipdate]])</f>
        <v>2023</v>
      </c>
      <c r="K6061">
        <f>MONTH(shipments[[#This Row],[Shipdate]])</f>
        <v>8</v>
      </c>
      <c r="L6061" t="str">
        <f>TEXT(shipments[[#This Row],[Shipdate]],"mmmm")</f>
        <v>August</v>
      </c>
      <c r="M6061">
        <f>_xlfn.XLOOKUP(shipments[[#This Row],[PID]],products[PID],products[Cost_per_box],"NA",0)</f>
        <v>3.32</v>
      </c>
      <c r="N6061">
        <f>shipments[[#This Row],[Boxes]]*shipments[[#This Row],[Cost Per Box]]</f>
        <v>2994.64</v>
      </c>
      <c r="O6061">
        <f>shipments[[#This Row],[Sales Amount]]-shipments[[#This Row],[Total Cost]]</f>
        <v>3314.36</v>
      </c>
      <c r="P6061" s="9">
        <f>shipments[[#This Row],[Profit]]/shipments[[#This Row],[Sales Amount]]</f>
        <v>0.52533840545252819</v>
      </c>
    </row>
    <row r="6062" spans="1:16" x14ac:dyDescent="1">
      <c r="A6062" t="s">
        <v>6113</v>
      </c>
      <c r="B6062" t="s">
        <v>8046</v>
      </c>
      <c r="C6062" t="s">
        <v>8030</v>
      </c>
      <c r="D6062" t="s">
        <v>8032</v>
      </c>
      <c r="E6062" s="1">
        <v>45191</v>
      </c>
      <c r="F6062">
        <v>3249</v>
      </c>
      <c r="G6062">
        <v>296</v>
      </c>
      <c r="H6062" t="s">
        <v>6</v>
      </c>
      <c r="I6062" t="str">
        <f>_xlfn.XLOOKUP(shipments[[#This Row],[SPID]],people[SPID],people[Sales_person],"NA",0)</f>
        <v>Beverie Moffet</v>
      </c>
      <c r="J6062">
        <f>YEAR(shipments[[#This Row],[Shipdate]])</f>
        <v>2023</v>
      </c>
      <c r="K6062">
        <f>MONTH(shipments[[#This Row],[Shipdate]])</f>
        <v>9</v>
      </c>
      <c r="L6062" t="str">
        <f>TEXT(shipments[[#This Row],[Shipdate]],"mmmm")</f>
        <v>September</v>
      </c>
      <c r="M6062">
        <f>_xlfn.XLOOKUP(shipments[[#This Row],[PID]],products[PID],products[Cost_per_box],"NA",0)</f>
        <v>3.32</v>
      </c>
      <c r="N6062">
        <f>shipments[[#This Row],[Boxes]]*shipments[[#This Row],[Cost Per Box]]</f>
        <v>982.71999999999991</v>
      </c>
      <c r="O6062">
        <f>shipments[[#This Row],[Sales Amount]]-shipments[[#This Row],[Total Cost]]</f>
        <v>2266.2800000000002</v>
      </c>
      <c r="P6062" s="9">
        <f>shipments[[#This Row],[Profit]]/shipments[[#This Row],[Sales Amount]]</f>
        <v>0.69753154816866736</v>
      </c>
    </row>
    <row r="6063" spans="1:16" x14ac:dyDescent="1">
      <c r="A6063" t="s">
        <v>6114</v>
      </c>
      <c r="B6063" t="s">
        <v>8046</v>
      </c>
      <c r="C6063" t="s">
        <v>8010</v>
      </c>
      <c r="D6063" t="s">
        <v>8032</v>
      </c>
      <c r="E6063" s="1">
        <v>45237</v>
      </c>
      <c r="F6063">
        <v>6610.5</v>
      </c>
      <c r="G6063">
        <v>473</v>
      </c>
      <c r="H6063" t="s">
        <v>6</v>
      </c>
      <c r="I6063" t="str">
        <f>_xlfn.XLOOKUP(shipments[[#This Row],[SPID]],people[SPID],people[Sales_person],"NA",0)</f>
        <v>Beverie Moffet</v>
      </c>
      <c r="J6063">
        <f>YEAR(shipments[[#This Row],[Shipdate]])</f>
        <v>2023</v>
      </c>
      <c r="K6063">
        <f>MONTH(shipments[[#This Row],[Shipdate]])</f>
        <v>11</v>
      </c>
      <c r="L6063" t="str">
        <f>TEXT(shipments[[#This Row],[Shipdate]],"mmmm")</f>
        <v>November</v>
      </c>
      <c r="M6063">
        <f>_xlfn.XLOOKUP(shipments[[#This Row],[PID]],products[PID],products[Cost_per_box],"NA",0)</f>
        <v>5.26</v>
      </c>
      <c r="N6063">
        <f>shipments[[#This Row],[Boxes]]*shipments[[#This Row],[Cost Per Box]]</f>
        <v>2487.98</v>
      </c>
      <c r="O6063">
        <f>shipments[[#This Row],[Sales Amount]]-shipments[[#This Row],[Total Cost]]</f>
        <v>4122.5200000000004</v>
      </c>
      <c r="P6063" s="9">
        <f>shipments[[#This Row],[Profit]]/shipments[[#This Row],[Sales Amount]]</f>
        <v>0.62363210044625983</v>
      </c>
    </row>
    <row r="6064" spans="1:16" x14ac:dyDescent="1">
      <c r="A6064" t="s">
        <v>6115</v>
      </c>
      <c r="B6064" t="s">
        <v>8046</v>
      </c>
      <c r="C6064" t="s">
        <v>8010</v>
      </c>
      <c r="D6064" t="s">
        <v>8032</v>
      </c>
      <c r="E6064" s="1">
        <v>45427</v>
      </c>
      <c r="F6064">
        <v>6468.75</v>
      </c>
      <c r="G6064">
        <v>463</v>
      </c>
      <c r="H6064" t="s">
        <v>6</v>
      </c>
      <c r="I6064" t="str">
        <f>_xlfn.XLOOKUP(shipments[[#This Row],[SPID]],people[SPID],people[Sales_person],"NA",0)</f>
        <v>Beverie Moffet</v>
      </c>
      <c r="J6064">
        <f>YEAR(shipments[[#This Row],[Shipdate]])</f>
        <v>2024</v>
      </c>
      <c r="K6064">
        <f>MONTH(shipments[[#This Row],[Shipdate]])</f>
        <v>5</v>
      </c>
      <c r="L6064" t="str">
        <f>TEXT(shipments[[#This Row],[Shipdate]],"mmmm")</f>
        <v>May</v>
      </c>
      <c r="M6064">
        <f>_xlfn.XLOOKUP(shipments[[#This Row],[PID]],products[PID],products[Cost_per_box],"NA",0)</f>
        <v>5.26</v>
      </c>
      <c r="N6064">
        <f>shipments[[#This Row],[Boxes]]*shipments[[#This Row],[Cost Per Box]]</f>
        <v>2435.38</v>
      </c>
      <c r="O6064">
        <f>shipments[[#This Row],[Sales Amount]]-shipments[[#This Row],[Total Cost]]</f>
        <v>4033.37</v>
      </c>
      <c r="P6064" s="9">
        <f>shipments[[#This Row],[Profit]]/shipments[[#This Row],[Sales Amount]]</f>
        <v>0.62351613526570049</v>
      </c>
    </row>
    <row r="6065" spans="1:16" x14ac:dyDescent="1">
      <c r="A6065" t="s">
        <v>6116</v>
      </c>
      <c r="B6065" t="s">
        <v>8046</v>
      </c>
      <c r="C6065" t="s">
        <v>8010</v>
      </c>
      <c r="D6065" t="s">
        <v>8036</v>
      </c>
      <c r="E6065" s="1">
        <v>45422</v>
      </c>
      <c r="F6065">
        <v>11792.25</v>
      </c>
      <c r="G6065">
        <v>787</v>
      </c>
      <c r="H6065" t="s">
        <v>6</v>
      </c>
      <c r="I6065" t="str">
        <f>_xlfn.XLOOKUP(shipments[[#This Row],[SPID]],people[SPID],people[Sales_person],"NA",0)</f>
        <v>Beverie Moffet</v>
      </c>
      <c r="J6065">
        <f>YEAR(shipments[[#This Row],[Shipdate]])</f>
        <v>2024</v>
      </c>
      <c r="K6065">
        <f>MONTH(shipments[[#This Row],[Shipdate]])</f>
        <v>5</v>
      </c>
      <c r="L6065" t="str">
        <f>TEXT(shipments[[#This Row],[Shipdate]],"mmmm")</f>
        <v>May</v>
      </c>
      <c r="M6065">
        <f>_xlfn.XLOOKUP(shipments[[#This Row],[PID]],products[PID],products[Cost_per_box],"NA",0)</f>
        <v>5.26</v>
      </c>
      <c r="N6065">
        <f>shipments[[#This Row],[Boxes]]*shipments[[#This Row],[Cost Per Box]]</f>
        <v>4139.62</v>
      </c>
      <c r="O6065">
        <f>shipments[[#This Row],[Sales Amount]]-shipments[[#This Row],[Total Cost]]</f>
        <v>7652.63</v>
      </c>
      <c r="P6065" s="9">
        <f>shipments[[#This Row],[Profit]]/shipments[[#This Row],[Sales Amount]]</f>
        <v>0.64895418601199939</v>
      </c>
    </row>
    <row r="6066" spans="1:16" x14ac:dyDescent="1">
      <c r="A6066" t="s">
        <v>6117</v>
      </c>
      <c r="B6066" t="s">
        <v>8046</v>
      </c>
      <c r="C6066" t="s">
        <v>8012</v>
      </c>
      <c r="D6066" t="s">
        <v>8036</v>
      </c>
      <c r="E6066" s="1">
        <v>45188</v>
      </c>
      <c r="F6066">
        <v>938.25</v>
      </c>
      <c r="G6066">
        <v>94</v>
      </c>
      <c r="H6066" t="s">
        <v>6</v>
      </c>
      <c r="I6066" t="str">
        <f>_xlfn.XLOOKUP(shipments[[#This Row],[SPID]],people[SPID],people[Sales_person],"NA",0)</f>
        <v>Beverie Moffet</v>
      </c>
      <c r="J6066">
        <f>YEAR(shipments[[#This Row],[Shipdate]])</f>
        <v>2023</v>
      </c>
      <c r="K6066">
        <f>MONTH(shipments[[#This Row],[Shipdate]])</f>
        <v>9</v>
      </c>
      <c r="L6066" t="str">
        <f>TEXT(shipments[[#This Row],[Shipdate]],"mmmm")</f>
        <v>September</v>
      </c>
      <c r="M6066">
        <f>_xlfn.XLOOKUP(shipments[[#This Row],[PID]],products[PID],products[Cost_per_box],"NA",0)</f>
        <v>5.15</v>
      </c>
      <c r="N6066">
        <f>shipments[[#This Row],[Boxes]]*shipments[[#This Row],[Cost Per Box]]</f>
        <v>484.1</v>
      </c>
      <c r="O6066">
        <f>shipments[[#This Row],[Sales Amount]]-shipments[[#This Row],[Total Cost]]</f>
        <v>454.15</v>
      </c>
      <c r="P6066" s="9">
        <f>shipments[[#This Row],[Profit]]/shipments[[#This Row],[Sales Amount]]</f>
        <v>0.48403943511857178</v>
      </c>
    </row>
    <row r="6067" spans="1:16" x14ac:dyDescent="1">
      <c r="A6067" t="s">
        <v>6118</v>
      </c>
      <c r="B6067" t="s">
        <v>8046</v>
      </c>
      <c r="C6067" t="s">
        <v>8013</v>
      </c>
      <c r="D6067" t="s">
        <v>8034</v>
      </c>
      <c r="E6067" s="1">
        <v>45054</v>
      </c>
      <c r="F6067">
        <v>2675.25</v>
      </c>
      <c r="G6067">
        <v>383</v>
      </c>
      <c r="H6067" t="s">
        <v>39</v>
      </c>
      <c r="I6067" t="str">
        <f>_xlfn.XLOOKUP(shipments[[#This Row],[SPID]],people[SPID],people[Sales_person],"NA",0)</f>
        <v>Beverie Moffet</v>
      </c>
      <c r="J6067">
        <f>YEAR(shipments[[#This Row],[Shipdate]])</f>
        <v>2023</v>
      </c>
      <c r="K6067">
        <f>MONTH(shipments[[#This Row],[Shipdate]])</f>
        <v>5</v>
      </c>
      <c r="L6067" t="str">
        <f>TEXT(shipments[[#This Row],[Shipdate]],"mmmm")</f>
        <v>May</v>
      </c>
      <c r="M6067">
        <f>_xlfn.XLOOKUP(shipments[[#This Row],[PID]],products[PID],products[Cost_per_box],"NA",0)</f>
        <v>3.85</v>
      </c>
      <c r="N6067">
        <f>shipments[[#This Row],[Boxes]]*shipments[[#This Row],[Cost Per Box]]</f>
        <v>1474.55</v>
      </c>
      <c r="O6067">
        <f>shipments[[#This Row],[Sales Amount]]-shipments[[#This Row],[Total Cost]]</f>
        <v>1200.7</v>
      </c>
      <c r="P6067" s="9">
        <f>shipments[[#This Row],[Profit]]/shipments[[#This Row],[Sales Amount]]</f>
        <v>0.44881786748901975</v>
      </c>
    </row>
    <row r="6068" spans="1:16" x14ac:dyDescent="1">
      <c r="A6068" t="s">
        <v>6119</v>
      </c>
      <c r="B6068" t="s">
        <v>8046</v>
      </c>
      <c r="C6068" t="s">
        <v>8013</v>
      </c>
      <c r="D6068" t="s">
        <v>8036</v>
      </c>
      <c r="E6068" s="1">
        <v>45126</v>
      </c>
      <c r="F6068">
        <v>609.75</v>
      </c>
      <c r="G6068">
        <v>122</v>
      </c>
      <c r="H6068" t="s">
        <v>6</v>
      </c>
      <c r="I6068" t="str">
        <f>_xlfn.XLOOKUP(shipments[[#This Row],[SPID]],people[SPID],people[Sales_person],"NA",0)</f>
        <v>Beverie Moffet</v>
      </c>
      <c r="J6068">
        <f>YEAR(shipments[[#This Row],[Shipdate]])</f>
        <v>2023</v>
      </c>
      <c r="K6068">
        <f>MONTH(shipments[[#This Row],[Shipdate]])</f>
        <v>7</v>
      </c>
      <c r="L6068" t="str">
        <f>TEXT(shipments[[#This Row],[Shipdate]],"mmmm")</f>
        <v>July</v>
      </c>
      <c r="M6068">
        <f>_xlfn.XLOOKUP(shipments[[#This Row],[PID]],products[PID],products[Cost_per_box],"NA",0)</f>
        <v>3.85</v>
      </c>
      <c r="N6068">
        <f>shipments[[#This Row],[Boxes]]*shipments[[#This Row],[Cost Per Box]]</f>
        <v>469.7</v>
      </c>
      <c r="O6068">
        <f>shipments[[#This Row],[Sales Amount]]-shipments[[#This Row],[Total Cost]]</f>
        <v>140.05000000000001</v>
      </c>
      <c r="P6068" s="9">
        <f>shipments[[#This Row],[Profit]]/shipments[[#This Row],[Sales Amount]]</f>
        <v>0.22968429684296846</v>
      </c>
    </row>
    <row r="6069" spans="1:16" x14ac:dyDescent="1">
      <c r="A6069" t="s">
        <v>6120</v>
      </c>
      <c r="B6069" t="s">
        <v>8046</v>
      </c>
      <c r="C6069" t="s">
        <v>8013</v>
      </c>
      <c r="D6069" t="s">
        <v>8033</v>
      </c>
      <c r="E6069" s="1">
        <v>45204</v>
      </c>
      <c r="F6069">
        <v>7004.25</v>
      </c>
      <c r="G6069">
        <v>876</v>
      </c>
      <c r="H6069" t="s">
        <v>6</v>
      </c>
      <c r="I6069" t="str">
        <f>_xlfn.XLOOKUP(shipments[[#This Row],[SPID]],people[SPID],people[Sales_person],"NA",0)</f>
        <v>Beverie Moffet</v>
      </c>
      <c r="J6069">
        <f>YEAR(shipments[[#This Row],[Shipdate]])</f>
        <v>2023</v>
      </c>
      <c r="K6069">
        <f>MONTH(shipments[[#This Row],[Shipdate]])</f>
        <v>10</v>
      </c>
      <c r="L6069" t="str">
        <f>TEXT(shipments[[#This Row],[Shipdate]],"mmmm")</f>
        <v>October</v>
      </c>
      <c r="M6069">
        <f>_xlfn.XLOOKUP(shipments[[#This Row],[PID]],products[PID],products[Cost_per_box],"NA",0)</f>
        <v>3.85</v>
      </c>
      <c r="N6069">
        <f>shipments[[#This Row],[Boxes]]*shipments[[#This Row],[Cost Per Box]]</f>
        <v>3372.6</v>
      </c>
      <c r="O6069">
        <f>shipments[[#This Row],[Sales Amount]]-shipments[[#This Row],[Total Cost]]</f>
        <v>3631.65</v>
      </c>
      <c r="P6069" s="9">
        <f>shipments[[#This Row],[Profit]]/shipments[[#This Row],[Sales Amount]]</f>
        <v>0.51849234393404009</v>
      </c>
    </row>
    <row r="6070" spans="1:16" x14ac:dyDescent="1">
      <c r="A6070" t="s">
        <v>6121</v>
      </c>
      <c r="B6070" t="s">
        <v>8046</v>
      </c>
      <c r="C6070" t="s">
        <v>8013</v>
      </c>
      <c r="D6070" t="s">
        <v>8034</v>
      </c>
      <c r="E6070" s="1">
        <v>45092</v>
      </c>
      <c r="F6070">
        <v>3703.5</v>
      </c>
      <c r="G6070">
        <v>741</v>
      </c>
      <c r="H6070" t="s">
        <v>39</v>
      </c>
      <c r="I6070" t="str">
        <f>_xlfn.XLOOKUP(shipments[[#This Row],[SPID]],people[SPID],people[Sales_person],"NA",0)</f>
        <v>Beverie Moffet</v>
      </c>
      <c r="J6070">
        <f>YEAR(shipments[[#This Row],[Shipdate]])</f>
        <v>2023</v>
      </c>
      <c r="K6070">
        <f>MONTH(shipments[[#This Row],[Shipdate]])</f>
        <v>6</v>
      </c>
      <c r="L6070" t="str">
        <f>TEXT(shipments[[#This Row],[Shipdate]],"mmmm")</f>
        <v>June</v>
      </c>
      <c r="M6070">
        <f>_xlfn.XLOOKUP(shipments[[#This Row],[PID]],products[PID],products[Cost_per_box],"NA",0)</f>
        <v>3.85</v>
      </c>
      <c r="N6070">
        <f>shipments[[#This Row],[Boxes]]*shipments[[#This Row],[Cost Per Box]]</f>
        <v>2852.85</v>
      </c>
      <c r="O6070">
        <f>shipments[[#This Row],[Sales Amount]]-shipments[[#This Row],[Total Cost]]</f>
        <v>850.65000000000009</v>
      </c>
      <c r="P6070" s="9">
        <f>shipments[[#This Row],[Profit]]/shipments[[#This Row],[Sales Amount]]</f>
        <v>0.22968813284730663</v>
      </c>
    </row>
    <row r="6071" spans="1:16" x14ac:dyDescent="1">
      <c r="A6071" t="s">
        <v>6122</v>
      </c>
      <c r="B6071" t="s">
        <v>8046</v>
      </c>
      <c r="C6071" t="s">
        <v>8013</v>
      </c>
      <c r="D6071" t="s">
        <v>8033</v>
      </c>
      <c r="E6071" s="1">
        <v>45132</v>
      </c>
      <c r="F6071">
        <v>2310.75</v>
      </c>
      <c r="G6071">
        <v>257</v>
      </c>
      <c r="H6071" t="s">
        <v>6</v>
      </c>
      <c r="I6071" t="str">
        <f>_xlfn.XLOOKUP(shipments[[#This Row],[SPID]],people[SPID],people[Sales_person],"NA",0)</f>
        <v>Beverie Moffet</v>
      </c>
      <c r="J6071">
        <f>YEAR(shipments[[#This Row],[Shipdate]])</f>
        <v>2023</v>
      </c>
      <c r="K6071">
        <f>MONTH(shipments[[#This Row],[Shipdate]])</f>
        <v>7</v>
      </c>
      <c r="L6071" t="str">
        <f>TEXT(shipments[[#This Row],[Shipdate]],"mmmm")</f>
        <v>July</v>
      </c>
      <c r="M6071">
        <f>_xlfn.XLOOKUP(shipments[[#This Row],[PID]],products[PID],products[Cost_per_box],"NA",0)</f>
        <v>3.85</v>
      </c>
      <c r="N6071">
        <f>shipments[[#This Row],[Boxes]]*shipments[[#This Row],[Cost Per Box]]</f>
        <v>989.45</v>
      </c>
      <c r="O6071">
        <f>shipments[[#This Row],[Sales Amount]]-shipments[[#This Row],[Total Cost]]</f>
        <v>1321.3</v>
      </c>
      <c r="P6071" s="9">
        <f>shipments[[#This Row],[Profit]]/shipments[[#This Row],[Sales Amount]]</f>
        <v>0.57180569079303256</v>
      </c>
    </row>
    <row r="6072" spans="1:16" x14ac:dyDescent="1">
      <c r="A6072" t="s">
        <v>6123</v>
      </c>
      <c r="B6072" t="s">
        <v>8046</v>
      </c>
      <c r="C6072" t="s">
        <v>8013</v>
      </c>
      <c r="D6072" t="s">
        <v>8032</v>
      </c>
      <c r="E6072" s="1">
        <v>45440</v>
      </c>
      <c r="F6072">
        <v>5213.25</v>
      </c>
      <c r="G6072">
        <v>869</v>
      </c>
      <c r="H6072" t="s">
        <v>39</v>
      </c>
      <c r="I6072" t="str">
        <f>_xlfn.XLOOKUP(shipments[[#This Row],[SPID]],people[SPID],people[Sales_person],"NA",0)</f>
        <v>Beverie Moffet</v>
      </c>
      <c r="J6072">
        <f>YEAR(shipments[[#This Row],[Shipdate]])</f>
        <v>2024</v>
      </c>
      <c r="K6072">
        <f>MONTH(shipments[[#This Row],[Shipdate]])</f>
        <v>5</v>
      </c>
      <c r="L6072" t="str">
        <f>TEXT(shipments[[#This Row],[Shipdate]],"mmmm")</f>
        <v>May</v>
      </c>
      <c r="M6072">
        <f>_xlfn.XLOOKUP(shipments[[#This Row],[PID]],products[PID],products[Cost_per_box],"NA",0)</f>
        <v>3.85</v>
      </c>
      <c r="N6072">
        <f>shipments[[#This Row],[Boxes]]*shipments[[#This Row],[Cost Per Box]]</f>
        <v>3345.65</v>
      </c>
      <c r="O6072">
        <f>shipments[[#This Row],[Sales Amount]]-shipments[[#This Row],[Total Cost]]</f>
        <v>1867.6</v>
      </c>
      <c r="P6072" s="9">
        <f>shipments[[#This Row],[Profit]]/shipments[[#This Row],[Sales Amount]]</f>
        <v>0.35824102047667</v>
      </c>
    </row>
    <row r="6073" spans="1:16" x14ac:dyDescent="1">
      <c r="A6073" t="s">
        <v>6124</v>
      </c>
      <c r="B6073" t="s">
        <v>8046</v>
      </c>
      <c r="C6073" t="s">
        <v>8013</v>
      </c>
      <c r="D6073" t="s">
        <v>8032</v>
      </c>
      <c r="E6073" s="1">
        <v>45441</v>
      </c>
      <c r="F6073">
        <v>1476</v>
      </c>
      <c r="G6073">
        <v>211</v>
      </c>
      <c r="H6073" t="s">
        <v>6</v>
      </c>
      <c r="I6073" t="str">
        <f>_xlfn.XLOOKUP(shipments[[#This Row],[SPID]],people[SPID],people[Sales_person],"NA",0)</f>
        <v>Beverie Moffet</v>
      </c>
      <c r="J6073">
        <f>YEAR(shipments[[#This Row],[Shipdate]])</f>
        <v>2024</v>
      </c>
      <c r="K6073">
        <f>MONTH(shipments[[#This Row],[Shipdate]])</f>
        <v>5</v>
      </c>
      <c r="L6073" t="str">
        <f>TEXT(shipments[[#This Row],[Shipdate]],"mmmm")</f>
        <v>May</v>
      </c>
      <c r="M6073">
        <f>_xlfn.XLOOKUP(shipments[[#This Row],[PID]],products[PID],products[Cost_per_box],"NA",0)</f>
        <v>3.85</v>
      </c>
      <c r="N6073">
        <f>shipments[[#This Row],[Boxes]]*shipments[[#This Row],[Cost Per Box]]</f>
        <v>812.35</v>
      </c>
      <c r="O6073">
        <f>shipments[[#This Row],[Sales Amount]]-shipments[[#This Row],[Total Cost]]</f>
        <v>663.65</v>
      </c>
      <c r="P6073" s="9">
        <f>shipments[[#This Row],[Profit]]/shipments[[#This Row],[Sales Amount]]</f>
        <v>0.44962737127371272</v>
      </c>
    </row>
    <row r="6074" spans="1:16" x14ac:dyDescent="1">
      <c r="A6074" t="s">
        <v>6125</v>
      </c>
      <c r="B6074" t="s">
        <v>8046</v>
      </c>
      <c r="C6074" t="s">
        <v>8013</v>
      </c>
      <c r="D6074" t="s">
        <v>8033</v>
      </c>
      <c r="E6074" s="1">
        <v>45338</v>
      </c>
      <c r="F6074">
        <v>5613.75</v>
      </c>
      <c r="G6074">
        <v>624</v>
      </c>
      <c r="H6074" t="s">
        <v>6</v>
      </c>
      <c r="I6074" t="str">
        <f>_xlfn.XLOOKUP(shipments[[#This Row],[SPID]],people[SPID],people[Sales_person],"NA",0)</f>
        <v>Beverie Moffet</v>
      </c>
      <c r="J6074">
        <f>YEAR(shipments[[#This Row],[Shipdate]])</f>
        <v>2024</v>
      </c>
      <c r="K6074">
        <f>MONTH(shipments[[#This Row],[Shipdate]])</f>
        <v>2</v>
      </c>
      <c r="L6074" t="str">
        <f>TEXT(shipments[[#This Row],[Shipdate]],"mmmm")</f>
        <v>February</v>
      </c>
      <c r="M6074">
        <f>_xlfn.XLOOKUP(shipments[[#This Row],[PID]],products[PID],products[Cost_per_box],"NA",0)</f>
        <v>3.85</v>
      </c>
      <c r="N6074">
        <f>shipments[[#This Row],[Boxes]]*shipments[[#This Row],[Cost Per Box]]</f>
        <v>2402.4</v>
      </c>
      <c r="O6074">
        <f>shipments[[#This Row],[Sales Amount]]-shipments[[#This Row],[Total Cost]]</f>
        <v>3211.35</v>
      </c>
      <c r="P6074" s="9">
        <f>shipments[[#This Row],[Profit]]/shipments[[#This Row],[Sales Amount]]</f>
        <v>0.57205076820307277</v>
      </c>
    </row>
    <row r="6075" spans="1:16" x14ac:dyDescent="1">
      <c r="A6075" t="s">
        <v>6126</v>
      </c>
      <c r="B6075" t="s">
        <v>8046</v>
      </c>
      <c r="C6075" t="s">
        <v>8013</v>
      </c>
      <c r="D6075" t="s">
        <v>8037</v>
      </c>
      <c r="E6075" s="1">
        <v>45331</v>
      </c>
      <c r="F6075">
        <v>11902.5</v>
      </c>
      <c r="G6075">
        <v>1701</v>
      </c>
      <c r="H6075" t="s">
        <v>6</v>
      </c>
      <c r="I6075" t="str">
        <f>_xlfn.XLOOKUP(shipments[[#This Row],[SPID]],people[SPID],people[Sales_person],"NA",0)</f>
        <v>Beverie Moffet</v>
      </c>
      <c r="J6075">
        <f>YEAR(shipments[[#This Row],[Shipdate]])</f>
        <v>2024</v>
      </c>
      <c r="K6075">
        <f>MONTH(shipments[[#This Row],[Shipdate]])</f>
        <v>2</v>
      </c>
      <c r="L6075" t="str">
        <f>TEXT(shipments[[#This Row],[Shipdate]],"mmmm")</f>
        <v>February</v>
      </c>
      <c r="M6075">
        <f>_xlfn.XLOOKUP(shipments[[#This Row],[PID]],products[PID],products[Cost_per_box],"NA",0)</f>
        <v>3.85</v>
      </c>
      <c r="N6075">
        <f>shipments[[#This Row],[Boxes]]*shipments[[#This Row],[Cost Per Box]]</f>
        <v>6548.85</v>
      </c>
      <c r="O6075">
        <f>shipments[[#This Row],[Sales Amount]]-shipments[[#This Row],[Total Cost]]</f>
        <v>5353.65</v>
      </c>
      <c r="P6075" s="9">
        <f>shipments[[#This Row],[Profit]]/shipments[[#This Row],[Sales Amount]]</f>
        <v>0.44979206049149334</v>
      </c>
    </row>
    <row r="6076" spans="1:16" x14ac:dyDescent="1">
      <c r="A6076" t="s">
        <v>6127</v>
      </c>
      <c r="B6076" t="s">
        <v>8046</v>
      </c>
      <c r="C6076" t="s">
        <v>8013</v>
      </c>
      <c r="D6076" t="s">
        <v>8035</v>
      </c>
      <c r="E6076" s="1">
        <v>45294</v>
      </c>
      <c r="F6076">
        <v>8676</v>
      </c>
      <c r="G6076">
        <v>1085</v>
      </c>
      <c r="H6076" t="s">
        <v>6</v>
      </c>
      <c r="I6076" t="str">
        <f>_xlfn.XLOOKUP(shipments[[#This Row],[SPID]],people[SPID],people[Sales_person],"NA",0)</f>
        <v>Beverie Moffet</v>
      </c>
      <c r="J6076">
        <f>YEAR(shipments[[#This Row],[Shipdate]])</f>
        <v>2024</v>
      </c>
      <c r="K6076">
        <f>MONTH(shipments[[#This Row],[Shipdate]])</f>
        <v>1</v>
      </c>
      <c r="L6076" t="str">
        <f>TEXT(shipments[[#This Row],[Shipdate]],"mmmm")</f>
        <v>January</v>
      </c>
      <c r="M6076">
        <f>_xlfn.XLOOKUP(shipments[[#This Row],[PID]],products[PID],products[Cost_per_box],"NA",0)</f>
        <v>3.85</v>
      </c>
      <c r="N6076">
        <f>shipments[[#This Row],[Boxes]]*shipments[[#This Row],[Cost Per Box]]</f>
        <v>4177.25</v>
      </c>
      <c r="O6076">
        <f>shipments[[#This Row],[Sales Amount]]-shipments[[#This Row],[Total Cost]]</f>
        <v>4498.75</v>
      </c>
      <c r="P6076" s="9">
        <f>shipments[[#This Row],[Profit]]/shipments[[#This Row],[Sales Amount]]</f>
        <v>0.51852812355924394</v>
      </c>
    </row>
    <row r="6077" spans="1:16" x14ac:dyDescent="1">
      <c r="A6077" t="s">
        <v>6128</v>
      </c>
      <c r="B6077" t="s">
        <v>8046</v>
      </c>
      <c r="C6077" t="s">
        <v>8013</v>
      </c>
      <c r="D6077" t="s">
        <v>8035</v>
      </c>
      <c r="E6077" s="1">
        <v>45502</v>
      </c>
      <c r="F6077">
        <v>4131</v>
      </c>
      <c r="G6077">
        <v>591</v>
      </c>
      <c r="H6077" t="s">
        <v>17</v>
      </c>
      <c r="I6077" t="str">
        <f>_xlfn.XLOOKUP(shipments[[#This Row],[SPID]],people[SPID],people[Sales_person],"NA",0)</f>
        <v>Beverie Moffet</v>
      </c>
      <c r="J6077">
        <f>YEAR(shipments[[#This Row],[Shipdate]])</f>
        <v>2024</v>
      </c>
      <c r="K6077">
        <f>MONTH(shipments[[#This Row],[Shipdate]])</f>
        <v>7</v>
      </c>
      <c r="L6077" t="str">
        <f>TEXT(shipments[[#This Row],[Shipdate]],"mmmm")</f>
        <v>July</v>
      </c>
      <c r="M6077">
        <f>_xlfn.XLOOKUP(shipments[[#This Row],[PID]],products[PID],products[Cost_per_box],"NA",0)</f>
        <v>3.85</v>
      </c>
      <c r="N6077">
        <f>shipments[[#This Row],[Boxes]]*shipments[[#This Row],[Cost Per Box]]</f>
        <v>2275.35</v>
      </c>
      <c r="O6077">
        <f>shipments[[#This Row],[Sales Amount]]-shipments[[#This Row],[Total Cost]]</f>
        <v>1855.65</v>
      </c>
      <c r="P6077" s="9">
        <f>shipments[[#This Row],[Profit]]/shipments[[#This Row],[Sales Amount]]</f>
        <v>0.44920116194626003</v>
      </c>
    </row>
    <row r="6078" spans="1:16" x14ac:dyDescent="1">
      <c r="A6078" t="s">
        <v>6129</v>
      </c>
      <c r="B6078" t="s">
        <v>8046</v>
      </c>
      <c r="C6078" t="s">
        <v>8013</v>
      </c>
      <c r="D6078" t="s">
        <v>8036</v>
      </c>
      <c r="E6078" s="1">
        <v>45349</v>
      </c>
      <c r="F6078">
        <v>3251.25</v>
      </c>
      <c r="G6078">
        <v>542</v>
      </c>
      <c r="H6078" t="s">
        <v>6</v>
      </c>
      <c r="I6078" t="str">
        <f>_xlfn.XLOOKUP(shipments[[#This Row],[SPID]],people[SPID],people[Sales_person],"NA",0)</f>
        <v>Beverie Moffet</v>
      </c>
      <c r="J6078">
        <f>YEAR(shipments[[#This Row],[Shipdate]])</f>
        <v>2024</v>
      </c>
      <c r="K6078">
        <f>MONTH(shipments[[#This Row],[Shipdate]])</f>
        <v>2</v>
      </c>
      <c r="L6078" t="str">
        <f>TEXT(shipments[[#This Row],[Shipdate]],"mmmm")</f>
        <v>February</v>
      </c>
      <c r="M6078">
        <f>_xlfn.XLOOKUP(shipments[[#This Row],[PID]],products[PID],products[Cost_per_box],"NA",0)</f>
        <v>3.85</v>
      </c>
      <c r="N6078">
        <f>shipments[[#This Row],[Boxes]]*shipments[[#This Row],[Cost Per Box]]</f>
        <v>2086.7000000000003</v>
      </c>
      <c r="O6078">
        <f>shipments[[#This Row],[Sales Amount]]-shipments[[#This Row],[Total Cost]]</f>
        <v>1164.5499999999997</v>
      </c>
      <c r="P6078" s="9">
        <f>shipments[[#This Row],[Profit]]/shipments[[#This Row],[Sales Amount]]</f>
        <v>0.3581853133410226</v>
      </c>
    </row>
    <row r="6079" spans="1:16" x14ac:dyDescent="1">
      <c r="A6079" t="s">
        <v>6130</v>
      </c>
      <c r="B6079" t="s">
        <v>8046</v>
      </c>
      <c r="C6079" t="s">
        <v>8014</v>
      </c>
      <c r="D6079" t="s">
        <v>8034</v>
      </c>
      <c r="E6079" s="1">
        <v>45433</v>
      </c>
      <c r="F6079">
        <v>3568.5</v>
      </c>
      <c r="G6079">
        <v>595</v>
      </c>
      <c r="H6079" t="s">
        <v>6</v>
      </c>
      <c r="I6079" t="str">
        <f>_xlfn.XLOOKUP(shipments[[#This Row],[SPID]],people[SPID],people[Sales_person],"NA",0)</f>
        <v>Beverie Moffet</v>
      </c>
      <c r="J6079">
        <f>YEAR(shipments[[#This Row],[Shipdate]])</f>
        <v>2024</v>
      </c>
      <c r="K6079">
        <f>MONTH(shipments[[#This Row],[Shipdate]])</f>
        <v>5</v>
      </c>
      <c r="L6079" t="str">
        <f>TEXT(shipments[[#This Row],[Shipdate]],"mmmm")</f>
        <v>May</v>
      </c>
      <c r="M6079">
        <f>_xlfn.XLOOKUP(shipments[[#This Row],[PID]],products[PID],products[Cost_per_box],"NA",0)</f>
        <v>5.72</v>
      </c>
      <c r="N6079">
        <f>shipments[[#This Row],[Boxes]]*shipments[[#This Row],[Cost Per Box]]</f>
        <v>3403.3999999999996</v>
      </c>
      <c r="O6079">
        <f>shipments[[#This Row],[Sales Amount]]-shipments[[#This Row],[Total Cost]]</f>
        <v>165.10000000000036</v>
      </c>
      <c r="P6079" s="9">
        <f>shipments[[#This Row],[Profit]]/shipments[[#This Row],[Sales Amount]]</f>
        <v>4.6265938069216861E-2</v>
      </c>
    </row>
    <row r="6080" spans="1:16" x14ac:dyDescent="1">
      <c r="A6080" t="s">
        <v>6131</v>
      </c>
      <c r="B6080" t="s">
        <v>8046</v>
      </c>
      <c r="C6080" t="s">
        <v>8014</v>
      </c>
      <c r="D6080" t="s">
        <v>8035</v>
      </c>
      <c r="E6080" s="1">
        <v>45230</v>
      </c>
      <c r="F6080">
        <v>11184.75</v>
      </c>
      <c r="G6080">
        <v>1399</v>
      </c>
      <c r="H6080" t="s">
        <v>6</v>
      </c>
      <c r="I6080" t="str">
        <f>_xlfn.XLOOKUP(shipments[[#This Row],[SPID]],people[SPID],people[Sales_person],"NA",0)</f>
        <v>Beverie Moffet</v>
      </c>
      <c r="J6080">
        <f>YEAR(shipments[[#This Row],[Shipdate]])</f>
        <v>2023</v>
      </c>
      <c r="K6080">
        <f>MONTH(shipments[[#This Row],[Shipdate]])</f>
        <v>10</v>
      </c>
      <c r="L6080" t="str">
        <f>TEXT(shipments[[#This Row],[Shipdate]],"mmmm")</f>
        <v>October</v>
      </c>
      <c r="M6080">
        <f>_xlfn.XLOOKUP(shipments[[#This Row],[PID]],products[PID],products[Cost_per_box],"NA",0)</f>
        <v>5.72</v>
      </c>
      <c r="N6080">
        <f>shipments[[#This Row],[Boxes]]*shipments[[#This Row],[Cost Per Box]]</f>
        <v>8002.28</v>
      </c>
      <c r="O6080">
        <f>shipments[[#This Row],[Sales Amount]]-shipments[[#This Row],[Total Cost]]</f>
        <v>3182.4700000000003</v>
      </c>
      <c r="P6080" s="9">
        <f>shipments[[#This Row],[Profit]]/shipments[[#This Row],[Sales Amount]]</f>
        <v>0.28453653412011892</v>
      </c>
    </row>
    <row r="6081" spans="1:16" x14ac:dyDescent="1">
      <c r="A6081" t="s">
        <v>6132</v>
      </c>
      <c r="B6081" t="s">
        <v>8046</v>
      </c>
      <c r="C6081" t="s">
        <v>8014</v>
      </c>
      <c r="D6081" t="s">
        <v>8037</v>
      </c>
      <c r="E6081" s="1">
        <v>45244</v>
      </c>
      <c r="F6081">
        <v>7578</v>
      </c>
      <c r="G6081">
        <v>948</v>
      </c>
      <c r="H6081" t="s">
        <v>6</v>
      </c>
      <c r="I6081" t="str">
        <f>_xlfn.XLOOKUP(shipments[[#This Row],[SPID]],people[SPID],people[Sales_person],"NA",0)</f>
        <v>Beverie Moffet</v>
      </c>
      <c r="J6081">
        <f>YEAR(shipments[[#This Row],[Shipdate]])</f>
        <v>2023</v>
      </c>
      <c r="K6081">
        <f>MONTH(shipments[[#This Row],[Shipdate]])</f>
        <v>11</v>
      </c>
      <c r="L6081" t="str">
        <f>TEXT(shipments[[#This Row],[Shipdate]],"mmmm")</f>
        <v>November</v>
      </c>
      <c r="M6081">
        <f>_xlfn.XLOOKUP(shipments[[#This Row],[PID]],products[PID],products[Cost_per_box],"NA",0)</f>
        <v>5.72</v>
      </c>
      <c r="N6081">
        <f>shipments[[#This Row],[Boxes]]*shipments[[#This Row],[Cost Per Box]]</f>
        <v>5422.5599999999995</v>
      </c>
      <c r="O6081">
        <f>shipments[[#This Row],[Sales Amount]]-shipments[[#This Row],[Total Cost]]</f>
        <v>2155.4400000000005</v>
      </c>
      <c r="P6081" s="9">
        <f>shipments[[#This Row],[Profit]]/shipments[[#This Row],[Sales Amount]]</f>
        <v>0.28443388756927956</v>
      </c>
    </row>
    <row r="6082" spans="1:16" x14ac:dyDescent="1">
      <c r="A6082" t="s">
        <v>6133</v>
      </c>
      <c r="B6082" t="s">
        <v>8046</v>
      </c>
      <c r="C6082" t="s">
        <v>8014</v>
      </c>
      <c r="D6082" t="s">
        <v>8033</v>
      </c>
      <c r="E6082" s="1">
        <v>45504</v>
      </c>
      <c r="F6082">
        <v>9627.75</v>
      </c>
      <c r="G6082">
        <v>1204</v>
      </c>
      <c r="H6082" t="s">
        <v>17</v>
      </c>
      <c r="I6082" t="str">
        <f>_xlfn.XLOOKUP(shipments[[#This Row],[SPID]],people[SPID],people[Sales_person],"NA",0)</f>
        <v>Beverie Moffet</v>
      </c>
      <c r="J6082">
        <f>YEAR(shipments[[#This Row],[Shipdate]])</f>
        <v>2024</v>
      </c>
      <c r="K6082">
        <f>MONTH(shipments[[#This Row],[Shipdate]])</f>
        <v>7</v>
      </c>
      <c r="L6082" t="str">
        <f>TEXT(shipments[[#This Row],[Shipdate]],"mmmm")</f>
        <v>July</v>
      </c>
      <c r="M6082">
        <f>_xlfn.XLOOKUP(shipments[[#This Row],[PID]],products[PID],products[Cost_per_box],"NA",0)</f>
        <v>5.72</v>
      </c>
      <c r="N6082">
        <f>shipments[[#This Row],[Boxes]]*shipments[[#This Row],[Cost Per Box]]</f>
        <v>6886.88</v>
      </c>
      <c r="O6082">
        <f>shipments[[#This Row],[Sales Amount]]-shipments[[#This Row],[Total Cost]]</f>
        <v>2740.87</v>
      </c>
      <c r="P6082" s="9">
        <f>shipments[[#This Row],[Profit]]/shipments[[#This Row],[Sales Amount]]</f>
        <v>0.28468437589260209</v>
      </c>
    </row>
    <row r="6083" spans="1:16" x14ac:dyDescent="1">
      <c r="A6083" t="s">
        <v>6134</v>
      </c>
      <c r="B6083" t="s">
        <v>8046</v>
      </c>
      <c r="C6083" t="s">
        <v>8014</v>
      </c>
      <c r="D6083" t="s">
        <v>8034</v>
      </c>
      <c r="E6083" s="1">
        <v>44977</v>
      </c>
      <c r="F6083">
        <v>5292</v>
      </c>
      <c r="G6083">
        <v>882</v>
      </c>
      <c r="H6083" t="s">
        <v>6</v>
      </c>
      <c r="I6083" t="str">
        <f>_xlfn.XLOOKUP(shipments[[#This Row],[SPID]],people[SPID],people[Sales_person],"NA",0)</f>
        <v>Beverie Moffet</v>
      </c>
      <c r="J6083">
        <f>YEAR(shipments[[#This Row],[Shipdate]])</f>
        <v>2023</v>
      </c>
      <c r="K6083">
        <f>MONTH(shipments[[#This Row],[Shipdate]])</f>
        <v>2</v>
      </c>
      <c r="L6083" t="str">
        <f>TEXT(shipments[[#This Row],[Shipdate]],"mmmm")</f>
        <v>February</v>
      </c>
      <c r="M6083">
        <f>_xlfn.XLOOKUP(shipments[[#This Row],[PID]],products[PID],products[Cost_per_box],"NA",0)</f>
        <v>5.72</v>
      </c>
      <c r="N6083">
        <f>shipments[[#This Row],[Boxes]]*shipments[[#This Row],[Cost Per Box]]</f>
        <v>5045.04</v>
      </c>
      <c r="O6083">
        <f>shipments[[#This Row],[Sales Amount]]-shipments[[#This Row],[Total Cost]]</f>
        <v>246.96000000000004</v>
      </c>
      <c r="P6083" s="9">
        <f>shipments[[#This Row],[Profit]]/shipments[[#This Row],[Sales Amount]]</f>
        <v>4.6666666666666676E-2</v>
      </c>
    </row>
    <row r="6084" spans="1:16" x14ac:dyDescent="1">
      <c r="A6084" t="s">
        <v>6135</v>
      </c>
      <c r="B6084" t="s">
        <v>8046</v>
      </c>
      <c r="C6084" t="s">
        <v>8014</v>
      </c>
      <c r="D6084" t="s">
        <v>8036</v>
      </c>
      <c r="E6084" s="1">
        <v>45428</v>
      </c>
      <c r="F6084">
        <v>3681</v>
      </c>
      <c r="G6084">
        <v>614</v>
      </c>
      <c r="H6084" t="s">
        <v>6</v>
      </c>
      <c r="I6084" t="str">
        <f>_xlfn.XLOOKUP(shipments[[#This Row],[SPID]],people[SPID],people[Sales_person],"NA",0)</f>
        <v>Beverie Moffet</v>
      </c>
      <c r="J6084">
        <f>YEAR(shipments[[#This Row],[Shipdate]])</f>
        <v>2024</v>
      </c>
      <c r="K6084">
        <f>MONTH(shipments[[#This Row],[Shipdate]])</f>
        <v>5</v>
      </c>
      <c r="L6084" t="str">
        <f>TEXT(shipments[[#This Row],[Shipdate]],"mmmm")</f>
        <v>May</v>
      </c>
      <c r="M6084">
        <f>_xlfn.XLOOKUP(shipments[[#This Row],[PID]],products[PID],products[Cost_per_box],"NA",0)</f>
        <v>5.72</v>
      </c>
      <c r="N6084">
        <f>shipments[[#This Row],[Boxes]]*shipments[[#This Row],[Cost Per Box]]</f>
        <v>3512.08</v>
      </c>
      <c r="O6084">
        <f>shipments[[#This Row],[Sales Amount]]-shipments[[#This Row],[Total Cost]]</f>
        <v>168.92000000000007</v>
      </c>
      <c r="P6084" s="9">
        <f>shipments[[#This Row],[Profit]]/shipments[[#This Row],[Sales Amount]]</f>
        <v>4.5889703884813927E-2</v>
      </c>
    </row>
    <row r="6085" spans="1:16" x14ac:dyDescent="1">
      <c r="A6085" t="s">
        <v>6136</v>
      </c>
      <c r="B6085" t="s">
        <v>8046</v>
      </c>
      <c r="C6085" t="s">
        <v>8016</v>
      </c>
      <c r="D6085" t="s">
        <v>8037</v>
      </c>
      <c r="E6085" s="1">
        <v>45391</v>
      </c>
      <c r="F6085">
        <v>4162.5</v>
      </c>
      <c r="G6085">
        <v>167</v>
      </c>
      <c r="H6085" t="s">
        <v>6</v>
      </c>
      <c r="I6085" t="str">
        <f>_xlfn.XLOOKUP(shipments[[#This Row],[SPID]],people[SPID],people[Sales_person],"NA",0)</f>
        <v>Beverie Moffet</v>
      </c>
      <c r="J6085">
        <f>YEAR(shipments[[#This Row],[Shipdate]])</f>
        <v>2024</v>
      </c>
      <c r="K6085">
        <f>MONTH(shipments[[#This Row],[Shipdate]])</f>
        <v>4</v>
      </c>
      <c r="L6085" t="str">
        <f>TEXT(shipments[[#This Row],[Shipdate]],"mmmm")</f>
        <v>April</v>
      </c>
      <c r="M6085">
        <f>_xlfn.XLOOKUP(shipments[[#This Row],[PID]],products[PID],products[Cost_per_box],"NA",0)</f>
        <v>9.94</v>
      </c>
      <c r="N6085">
        <f>shipments[[#This Row],[Boxes]]*shipments[[#This Row],[Cost Per Box]]</f>
        <v>1659.98</v>
      </c>
      <c r="O6085">
        <f>shipments[[#This Row],[Sales Amount]]-shipments[[#This Row],[Total Cost]]</f>
        <v>2502.52</v>
      </c>
      <c r="P6085" s="9">
        <f>shipments[[#This Row],[Profit]]/shipments[[#This Row],[Sales Amount]]</f>
        <v>0.60120600600600604</v>
      </c>
    </row>
    <row r="6086" spans="1:16" x14ac:dyDescent="1">
      <c r="A6086" t="s">
        <v>6137</v>
      </c>
      <c r="B6086" t="s">
        <v>8046</v>
      </c>
      <c r="C6086" t="s">
        <v>8016</v>
      </c>
      <c r="D6086" t="s">
        <v>8037</v>
      </c>
      <c r="E6086" s="1">
        <v>45188</v>
      </c>
      <c r="F6086">
        <v>5501.25</v>
      </c>
      <c r="G6086">
        <v>197</v>
      </c>
      <c r="H6086" t="s">
        <v>6</v>
      </c>
      <c r="I6086" t="str">
        <f>_xlfn.XLOOKUP(shipments[[#This Row],[SPID]],people[SPID],people[Sales_person],"NA",0)</f>
        <v>Beverie Moffet</v>
      </c>
      <c r="J6086">
        <f>YEAR(shipments[[#This Row],[Shipdate]])</f>
        <v>2023</v>
      </c>
      <c r="K6086">
        <f>MONTH(shipments[[#This Row],[Shipdate]])</f>
        <v>9</v>
      </c>
      <c r="L6086" t="str">
        <f>TEXT(shipments[[#This Row],[Shipdate]],"mmmm")</f>
        <v>September</v>
      </c>
      <c r="M6086">
        <f>_xlfn.XLOOKUP(shipments[[#This Row],[PID]],products[PID],products[Cost_per_box],"NA",0)</f>
        <v>9.94</v>
      </c>
      <c r="N6086">
        <f>shipments[[#This Row],[Boxes]]*shipments[[#This Row],[Cost Per Box]]</f>
        <v>1958.1799999999998</v>
      </c>
      <c r="O6086">
        <f>shipments[[#This Row],[Sales Amount]]-shipments[[#This Row],[Total Cost]]</f>
        <v>3543.07</v>
      </c>
      <c r="P6086" s="9">
        <f>shipments[[#This Row],[Profit]]/shipments[[#This Row],[Sales Amount]]</f>
        <v>0.64404817087025679</v>
      </c>
    </row>
    <row r="6087" spans="1:16" x14ac:dyDescent="1">
      <c r="A6087" t="s">
        <v>6138</v>
      </c>
      <c r="B6087" t="s">
        <v>8046</v>
      </c>
      <c r="C6087" t="s">
        <v>8016</v>
      </c>
      <c r="D6087" t="s">
        <v>8033</v>
      </c>
      <c r="E6087" s="1">
        <v>45056</v>
      </c>
      <c r="F6087">
        <v>4826.25</v>
      </c>
      <c r="G6087">
        <v>173</v>
      </c>
      <c r="H6087" t="s">
        <v>6</v>
      </c>
      <c r="I6087" t="str">
        <f>_xlfn.XLOOKUP(shipments[[#This Row],[SPID]],people[SPID],people[Sales_person],"NA",0)</f>
        <v>Beverie Moffet</v>
      </c>
      <c r="J6087">
        <f>YEAR(shipments[[#This Row],[Shipdate]])</f>
        <v>2023</v>
      </c>
      <c r="K6087">
        <f>MONTH(shipments[[#This Row],[Shipdate]])</f>
        <v>5</v>
      </c>
      <c r="L6087" t="str">
        <f>TEXT(shipments[[#This Row],[Shipdate]],"mmmm")</f>
        <v>May</v>
      </c>
      <c r="M6087">
        <f>_xlfn.XLOOKUP(shipments[[#This Row],[PID]],products[PID],products[Cost_per_box],"NA",0)</f>
        <v>9.94</v>
      </c>
      <c r="N6087">
        <f>shipments[[#This Row],[Boxes]]*shipments[[#This Row],[Cost Per Box]]</f>
        <v>1719.62</v>
      </c>
      <c r="O6087">
        <f>shipments[[#This Row],[Sales Amount]]-shipments[[#This Row],[Total Cost]]</f>
        <v>3106.63</v>
      </c>
      <c r="P6087" s="9">
        <f>shipments[[#This Row],[Profit]]/shipments[[#This Row],[Sales Amount]]</f>
        <v>0.6436943796943797</v>
      </c>
    </row>
    <row r="6088" spans="1:16" x14ac:dyDescent="1">
      <c r="A6088" t="s">
        <v>6139</v>
      </c>
      <c r="B6088" t="s">
        <v>8046</v>
      </c>
      <c r="C6088" t="s">
        <v>8017</v>
      </c>
      <c r="D6088" t="s">
        <v>8032</v>
      </c>
      <c r="E6088" s="1">
        <v>45443</v>
      </c>
      <c r="F6088">
        <v>7753.5</v>
      </c>
      <c r="G6088">
        <v>388</v>
      </c>
      <c r="H6088" t="s">
        <v>6</v>
      </c>
      <c r="I6088" t="str">
        <f>_xlfn.XLOOKUP(shipments[[#This Row],[SPID]],people[SPID],people[Sales_person],"NA",0)</f>
        <v>Beverie Moffet</v>
      </c>
      <c r="J6088">
        <f>YEAR(shipments[[#This Row],[Shipdate]])</f>
        <v>2024</v>
      </c>
      <c r="K6088">
        <f>MONTH(shipments[[#This Row],[Shipdate]])</f>
        <v>5</v>
      </c>
      <c r="L6088" t="str">
        <f>TEXT(shipments[[#This Row],[Shipdate]],"mmmm")</f>
        <v>May</v>
      </c>
      <c r="M6088">
        <f>_xlfn.XLOOKUP(shipments[[#This Row],[PID]],products[PID],products[Cost_per_box],"NA",0)</f>
        <v>7.73</v>
      </c>
      <c r="N6088">
        <f>shipments[[#This Row],[Boxes]]*shipments[[#This Row],[Cost Per Box]]</f>
        <v>2999.2400000000002</v>
      </c>
      <c r="O6088">
        <f>shipments[[#This Row],[Sales Amount]]-shipments[[#This Row],[Total Cost]]</f>
        <v>4754.26</v>
      </c>
      <c r="P6088" s="9">
        <f>shipments[[#This Row],[Profit]]/shipments[[#This Row],[Sales Amount]]</f>
        <v>0.61317598503901471</v>
      </c>
    </row>
    <row r="6089" spans="1:16" x14ac:dyDescent="1">
      <c r="A6089" t="s">
        <v>6140</v>
      </c>
      <c r="B6089" t="s">
        <v>8046</v>
      </c>
      <c r="C6089" t="s">
        <v>8017</v>
      </c>
      <c r="D6089" t="s">
        <v>8032</v>
      </c>
      <c r="E6089" s="1">
        <v>45392</v>
      </c>
      <c r="F6089">
        <v>9463.5</v>
      </c>
      <c r="G6089">
        <v>474</v>
      </c>
      <c r="H6089" t="s">
        <v>6</v>
      </c>
      <c r="I6089" t="str">
        <f>_xlfn.XLOOKUP(shipments[[#This Row],[SPID]],people[SPID],people[Sales_person],"NA",0)</f>
        <v>Beverie Moffet</v>
      </c>
      <c r="J6089">
        <f>YEAR(shipments[[#This Row],[Shipdate]])</f>
        <v>2024</v>
      </c>
      <c r="K6089">
        <f>MONTH(shipments[[#This Row],[Shipdate]])</f>
        <v>4</v>
      </c>
      <c r="L6089" t="str">
        <f>TEXT(shipments[[#This Row],[Shipdate]],"mmmm")</f>
        <v>April</v>
      </c>
      <c r="M6089">
        <f>_xlfn.XLOOKUP(shipments[[#This Row],[PID]],products[PID],products[Cost_per_box],"NA",0)</f>
        <v>7.73</v>
      </c>
      <c r="N6089">
        <f>shipments[[#This Row],[Boxes]]*shipments[[#This Row],[Cost Per Box]]</f>
        <v>3664.02</v>
      </c>
      <c r="O6089">
        <f>shipments[[#This Row],[Sales Amount]]-shipments[[#This Row],[Total Cost]]</f>
        <v>5799.48</v>
      </c>
      <c r="P6089" s="9">
        <f>shipments[[#This Row],[Profit]]/shipments[[#This Row],[Sales Amount]]</f>
        <v>0.61282612141385318</v>
      </c>
    </row>
    <row r="6090" spans="1:16" x14ac:dyDescent="1">
      <c r="A6090" t="s">
        <v>6141</v>
      </c>
      <c r="B6090" t="s">
        <v>8046</v>
      </c>
      <c r="C6090" t="s">
        <v>8017</v>
      </c>
      <c r="D6090" t="s">
        <v>8035</v>
      </c>
      <c r="E6090" s="1">
        <v>44943</v>
      </c>
      <c r="F6090">
        <v>8561.25</v>
      </c>
      <c r="G6090">
        <v>408</v>
      </c>
      <c r="H6090" t="s">
        <v>6</v>
      </c>
      <c r="I6090" t="str">
        <f>_xlfn.XLOOKUP(shipments[[#This Row],[SPID]],people[SPID],people[Sales_person],"NA",0)</f>
        <v>Beverie Moffet</v>
      </c>
      <c r="J6090">
        <f>YEAR(shipments[[#This Row],[Shipdate]])</f>
        <v>2023</v>
      </c>
      <c r="K6090">
        <f>MONTH(shipments[[#This Row],[Shipdate]])</f>
        <v>1</v>
      </c>
      <c r="L6090" t="str">
        <f>TEXT(shipments[[#This Row],[Shipdate]],"mmmm")</f>
        <v>January</v>
      </c>
      <c r="M6090">
        <f>_xlfn.XLOOKUP(shipments[[#This Row],[PID]],products[PID],products[Cost_per_box],"NA",0)</f>
        <v>7.73</v>
      </c>
      <c r="N6090">
        <f>shipments[[#This Row],[Boxes]]*shipments[[#This Row],[Cost Per Box]]</f>
        <v>3153.84</v>
      </c>
      <c r="O6090">
        <f>shipments[[#This Row],[Sales Amount]]-shipments[[#This Row],[Total Cost]]</f>
        <v>5407.41</v>
      </c>
      <c r="P6090" s="9">
        <f>shipments[[#This Row],[Profit]]/shipments[[#This Row],[Sales Amount]]</f>
        <v>0.63161454226894431</v>
      </c>
    </row>
    <row r="6091" spans="1:16" x14ac:dyDescent="1">
      <c r="A6091" t="s">
        <v>6142</v>
      </c>
      <c r="B6091" t="s">
        <v>8046</v>
      </c>
      <c r="C6091" t="s">
        <v>8017</v>
      </c>
      <c r="D6091" t="s">
        <v>8036</v>
      </c>
      <c r="E6091" s="1">
        <v>45496</v>
      </c>
      <c r="F6091">
        <v>11983.5</v>
      </c>
      <c r="G6091">
        <v>545</v>
      </c>
      <c r="H6091" t="s">
        <v>17</v>
      </c>
      <c r="I6091" t="str">
        <f>_xlfn.XLOOKUP(shipments[[#This Row],[SPID]],people[SPID],people[Sales_person],"NA",0)</f>
        <v>Beverie Moffet</v>
      </c>
      <c r="J6091">
        <f>YEAR(shipments[[#This Row],[Shipdate]])</f>
        <v>2024</v>
      </c>
      <c r="K6091">
        <f>MONTH(shipments[[#This Row],[Shipdate]])</f>
        <v>7</v>
      </c>
      <c r="L6091" t="str">
        <f>TEXT(shipments[[#This Row],[Shipdate]],"mmmm")</f>
        <v>July</v>
      </c>
      <c r="M6091">
        <f>_xlfn.XLOOKUP(shipments[[#This Row],[PID]],products[PID],products[Cost_per_box],"NA",0)</f>
        <v>7.73</v>
      </c>
      <c r="N6091">
        <f>shipments[[#This Row],[Boxes]]*shipments[[#This Row],[Cost Per Box]]</f>
        <v>4212.8500000000004</v>
      </c>
      <c r="O6091">
        <f>shipments[[#This Row],[Sales Amount]]-shipments[[#This Row],[Total Cost]]</f>
        <v>7770.65</v>
      </c>
      <c r="P6091" s="9">
        <f>shipments[[#This Row],[Profit]]/shipments[[#This Row],[Sales Amount]]</f>
        <v>0.64844577961363536</v>
      </c>
    </row>
    <row r="6092" spans="1:16" x14ac:dyDescent="1">
      <c r="A6092" t="s">
        <v>6143</v>
      </c>
      <c r="B6092" t="s">
        <v>8046</v>
      </c>
      <c r="C6092" t="s">
        <v>8018</v>
      </c>
      <c r="D6092" t="s">
        <v>8037</v>
      </c>
      <c r="E6092" s="1">
        <v>45281</v>
      </c>
      <c r="F6092">
        <v>5613.75</v>
      </c>
      <c r="G6092">
        <v>256</v>
      </c>
      <c r="H6092" t="s">
        <v>39</v>
      </c>
      <c r="I6092" t="str">
        <f>_xlfn.XLOOKUP(shipments[[#This Row],[SPID]],people[SPID],people[Sales_person],"NA",0)</f>
        <v>Beverie Moffet</v>
      </c>
      <c r="J6092">
        <f>YEAR(shipments[[#This Row],[Shipdate]])</f>
        <v>2023</v>
      </c>
      <c r="K6092">
        <f>MONTH(shipments[[#This Row],[Shipdate]])</f>
        <v>12</v>
      </c>
      <c r="L6092" t="str">
        <f>TEXT(shipments[[#This Row],[Shipdate]],"mmmm")</f>
        <v>December</v>
      </c>
      <c r="M6092">
        <f>_xlfn.XLOOKUP(shipments[[#This Row],[PID]],products[PID],products[Cost_per_box],"NA",0)</f>
        <v>3.68</v>
      </c>
      <c r="N6092">
        <f>shipments[[#This Row],[Boxes]]*shipments[[#This Row],[Cost Per Box]]</f>
        <v>942.08</v>
      </c>
      <c r="O6092">
        <f>shipments[[#This Row],[Sales Amount]]-shipments[[#This Row],[Total Cost]]</f>
        <v>4671.67</v>
      </c>
      <c r="P6092" s="9">
        <f>shipments[[#This Row],[Profit]]/shipments[[#This Row],[Sales Amount]]</f>
        <v>0.83218347806724557</v>
      </c>
    </row>
    <row r="6093" spans="1:16" x14ac:dyDescent="1">
      <c r="A6093" t="s">
        <v>6144</v>
      </c>
      <c r="B6093" t="s">
        <v>8046</v>
      </c>
      <c r="C6093" t="s">
        <v>8019</v>
      </c>
      <c r="D6093" t="s">
        <v>8036</v>
      </c>
      <c r="E6093" s="1">
        <v>45257</v>
      </c>
      <c r="F6093">
        <v>7431.75</v>
      </c>
      <c r="G6093">
        <v>620</v>
      </c>
      <c r="H6093" t="s">
        <v>6</v>
      </c>
      <c r="I6093" t="str">
        <f>_xlfn.XLOOKUP(shipments[[#This Row],[SPID]],people[SPID],people[Sales_person],"NA",0)</f>
        <v>Beverie Moffet</v>
      </c>
      <c r="J6093">
        <f>YEAR(shipments[[#This Row],[Shipdate]])</f>
        <v>2023</v>
      </c>
      <c r="K6093">
        <f>MONTH(shipments[[#This Row],[Shipdate]])</f>
        <v>11</v>
      </c>
      <c r="L6093" t="str">
        <f>TEXT(shipments[[#This Row],[Shipdate]],"mmmm")</f>
        <v>November</v>
      </c>
      <c r="M6093">
        <f>_xlfn.XLOOKUP(shipments[[#This Row],[PID]],products[PID],products[Cost_per_box],"NA",0)</f>
        <v>8.2200000000000006</v>
      </c>
      <c r="N6093">
        <f>shipments[[#This Row],[Boxes]]*shipments[[#This Row],[Cost Per Box]]</f>
        <v>5096.4000000000005</v>
      </c>
      <c r="O6093">
        <f>shipments[[#This Row],[Sales Amount]]-shipments[[#This Row],[Total Cost]]</f>
        <v>2335.3499999999995</v>
      </c>
      <c r="P6093" s="9">
        <f>shipments[[#This Row],[Profit]]/shipments[[#This Row],[Sales Amount]]</f>
        <v>0.3142395801796346</v>
      </c>
    </row>
    <row r="6094" spans="1:16" x14ac:dyDescent="1">
      <c r="A6094" t="s">
        <v>6145</v>
      </c>
      <c r="B6094" t="s">
        <v>8046</v>
      </c>
      <c r="C6094" t="s">
        <v>8019</v>
      </c>
      <c r="D6094" t="s">
        <v>8036</v>
      </c>
      <c r="E6094" s="1">
        <v>45212</v>
      </c>
      <c r="F6094">
        <v>375.75</v>
      </c>
      <c r="G6094">
        <v>29</v>
      </c>
      <c r="H6094" t="s">
        <v>6</v>
      </c>
      <c r="I6094" t="str">
        <f>_xlfn.XLOOKUP(shipments[[#This Row],[SPID]],people[SPID],people[Sales_person],"NA",0)</f>
        <v>Beverie Moffet</v>
      </c>
      <c r="J6094">
        <f>YEAR(shipments[[#This Row],[Shipdate]])</f>
        <v>2023</v>
      </c>
      <c r="K6094">
        <f>MONTH(shipments[[#This Row],[Shipdate]])</f>
        <v>10</v>
      </c>
      <c r="L6094" t="str">
        <f>TEXT(shipments[[#This Row],[Shipdate]],"mmmm")</f>
        <v>October</v>
      </c>
      <c r="M6094">
        <f>_xlfn.XLOOKUP(shipments[[#This Row],[PID]],products[PID],products[Cost_per_box],"NA",0)</f>
        <v>8.2200000000000006</v>
      </c>
      <c r="N6094">
        <f>shipments[[#This Row],[Boxes]]*shipments[[#This Row],[Cost Per Box]]</f>
        <v>238.38000000000002</v>
      </c>
      <c r="O6094">
        <f>shipments[[#This Row],[Sales Amount]]-shipments[[#This Row],[Total Cost]]</f>
        <v>137.36999999999998</v>
      </c>
      <c r="P6094" s="9">
        <f>shipments[[#This Row],[Profit]]/shipments[[#This Row],[Sales Amount]]</f>
        <v>0.36558882235528933</v>
      </c>
    </row>
    <row r="6095" spans="1:16" x14ac:dyDescent="1">
      <c r="A6095" t="s">
        <v>6146</v>
      </c>
      <c r="B6095" t="s">
        <v>8046</v>
      </c>
      <c r="C6095" t="s">
        <v>8021</v>
      </c>
      <c r="D6095" t="s">
        <v>8032</v>
      </c>
      <c r="E6095" s="1">
        <v>45292</v>
      </c>
      <c r="F6095">
        <v>5406.75</v>
      </c>
      <c r="G6095">
        <v>416</v>
      </c>
      <c r="H6095" t="s">
        <v>6</v>
      </c>
      <c r="I6095" t="str">
        <f>_xlfn.XLOOKUP(shipments[[#This Row],[SPID]],people[SPID],people[Sales_person],"NA",0)</f>
        <v>Beverie Moffet</v>
      </c>
      <c r="J6095">
        <f>YEAR(shipments[[#This Row],[Shipdate]])</f>
        <v>2024</v>
      </c>
      <c r="K6095">
        <f>MONTH(shipments[[#This Row],[Shipdate]])</f>
        <v>1</v>
      </c>
      <c r="L6095" t="str">
        <f>TEXT(shipments[[#This Row],[Shipdate]],"mmmm")</f>
        <v>January</v>
      </c>
      <c r="M6095">
        <f>_xlfn.XLOOKUP(shipments[[#This Row],[PID]],products[PID],products[Cost_per_box],"NA",0)</f>
        <v>4.74</v>
      </c>
      <c r="N6095">
        <f>shipments[[#This Row],[Boxes]]*shipments[[#This Row],[Cost Per Box]]</f>
        <v>1971.8400000000001</v>
      </c>
      <c r="O6095">
        <f>shipments[[#This Row],[Sales Amount]]-shipments[[#This Row],[Total Cost]]</f>
        <v>3434.91</v>
      </c>
      <c r="P6095" s="9">
        <f>shipments[[#This Row],[Profit]]/shipments[[#This Row],[Sales Amount]]</f>
        <v>0.63530031904563733</v>
      </c>
    </row>
    <row r="6096" spans="1:16" x14ac:dyDescent="1">
      <c r="A6096" t="s">
        <v>6147</v>
      </c>
      <c r="B6096" t="s">
        <v>8046</v>
      </c>
      <c r="C6096" t="s">
        <v>8021</v>
      </c>
      <c r="D6096" t="s">
        <v>8032</v>
      </c>
      <c r="E6096" s="1">
        <v>45455</v>
      </c>
      <c r="F6096">
        <v>9535.5</v>
      </c>
      <c r="G6096">
        <v>596</v>
      </c>
      <c r="H6096" t="s">
        <v>6</v>
      </c>
      <c r="I6096" t="str">
        <f>_xlfn.XLOOKUP(shipments[[#This Row],[SPID]],people[SPID],people[Sales_person],"NA",0)</f>
        <v>Beverie Moffet</v>
      </c>
      <c r="J6096">
        <f>YEAR(shipments[[#This Row],[Shipdate]])</f>
        <v>2024</v>
      </c>
      <c r="K6096">
        <f>MONTH(shipments[[#This Row],[Shipdate]])</f>
        <v>6</v>
      </c>
      <c r="L6096" t="str">
        <f>TEXT(shipments[[#This Row],[Shipdate]],"mmmm")</f>
        <v>June</v>
      </c>
      <c r="M6096">
        <f>_xlfn.XLOOKUP(shipments[[#This Row],[PID]],products[PID],products[Cost_per_box],"NA",0)</f>
        <v>4.74</v>
      </c>
      <c r="N6096">
        <f>shipments[[#This Row],[Boxes]]*shipments[[#This Row],[Cost Per Box]]</f>
        <v>2825.04</v>
      </c>
      <c r="O6096">
        <f>shipments[[#This Row],[Sales Amount]]-shipments[[#This Row],[Total Cost]]</f>
        <v>6710.46</v>
      </c>
      <c r="P6096" s="9">
        <f>shipments[[#This Row],[Profit]]/shipments[[#This Row],[Sales Amount]]</f>
        <v>0.70373446594305489</v>
      </c>
    </row>
    <row r="6097" spans="1:16" x14ac:dyDescent="1">
      <c r="A6097" t="s">
        <v>6148</v>
      </c>
      <c r="B6097" t="s">
        <v>8046</v>
      </c>
      <c r="C6097" t="s">
        <v>8022</v>
      </c>
      <c r="D6097" t="s">
        <v>8033</v>
      </c>
      <c r="E6097" s="1">
        <v>45335</v>
      </c>
      <c r="F6097">
        <v>1606.5</v>
      </c>
      <c r="G6097">
        <v>201</v>
      </c>
      <c r="H6097" t="s">
        <v>6</v>
      </c>
      <c r="I6097" t="str">
        <f>_xlfn.XLOOKUP(shipments[[#This Row],[SPID]],people[SPID],people[Sales_person],"NA",0)</f>
        <v>Beverie Moffet</v>
      </c>
      <c r="J6097">
        <f>YEAR(shipments[[#This Row],[Shipdate]])</f>
        <v>2024</v>
      </c>
      <c r="K6097">
        <f>MONTH(shipments[[#This Row],[Shipdate]])</f>
        <v>2</v>
      </c>
      <c r="L6097" t="str">
        <f>TEXT(shipments[[#This Row],[Shipdate]],"mmmm")</f>
        <v>February</v>
      </c>
      <c r="M6097">
        <f>_xlfn.XLOOKUP(shipments[[#This Row],[PID]],products[PID],products[Cost_per_box],"NA",0)</f>
        <v>10.51</v>
      </c>
      <c r="N6097">
        <f>shipments[[#This Row],[Boxes]]*shipments[[#This Row],[Cost Per Box]]</f>
        <v>2112.5099999999998</v>
      </c>
      <c r="O6097">
        <f>shipments[[#This Row],[Sales Amount]]-shipments[[#This Row],[Total Cost]]</f>
        <v>-506.00999999999976</v>
      </c>
      <c r="P6097" s="9">
        <f>shipments[[#This Row],[Profit]]/shipments[[#This Row],[Sales Amount]]</f>
        <v>-0.31497665732959834</v>
      </c>
    </row>
    <row r="6098" spans="1:16" x14ac:dyDescent="1">
      <c r="A6098" t="s">
        <v>6149</v>
      </c>
      <c r="B6098" t="s">
        <v>8046</v>
      </c>
      <c r="C6098" t="s">
        <v>8022</v>
      </c>
      <c r="D6098" t="s">
        <v>8035</v>
      </c>
      <c r="E6098" s="1">
        <v>44945</v>
      </c>
      <c r="F6098">
        <v>5406.75</v>
      </c>
      <c r="G6098">
        <v>601</v>
      </c>
      <c r="H6098" t="s">
        <v>6</v>
      </c>
      <c r="I6098" t="str">
        <f>_xlfn.XLOOKUP(shipments[[#This Row],[SPID]],people[SPID],people[Sales_person],"NA",0)</f>
        <v>Beverie Moffet</v>
      </c>
      <c r="J6098">
        <f>YEAR(shipments[[#This Row],[Shipdate]])</f>
        <v>2023</v>
      </c>
      <c r="K6098">
        <f>MONTH(shipments[[#This Row],[Shipdate]])</f>
        <v>1</v>
      </c>
      <c r="L6098" t="str">
        <f>TEXT(shipments[[#This Row],[Shipdate]],"mmmm")</f>
        <v>January</v>
      </c>
      <c r="M6098">
        <f>_xlfn.XLOOKUP(shipments[[#This Row],[PID]],products[PID],products[Cost_per_box],"NA",0)</f>
        <v>10.51</v>
      </c>
      <c r="N6098">
        <f>shipments[[#This Row],[Boxes]]*shipments[[#This Row],[Cost Per Box]]</f>
        <v>6316.51</v>
      </c>
      <c r="O6098">
        <f>shipments[[#This Row],[Sales Amount]]-shipments[[#This Row],[Total Cost]]</f>
        <v>-909.76000000000022</v>
      </c>
      <c r="P6098" s="9">
        <f>shipments[[#This Row],[Profit]]/shipments[[#This Row],[Sales Amount]]</f>
        <v>-0.16826374439358213</v>
      </c>
    </row>
    <row r="6099" spans="1:16" x14ac:dyDescent="1">
      <c r="A6099" t="s">
        <v>6150</v>
      </c>
      <c r="B6099" t="s">
        <v>8046</v>
      </c>
      <c r="C6099" t="s">
        <v>8022</v>
      </c>
      <c r="D6099" t="s">
        <v>8032</v>
      </c>
      <c r="E6099" s="1">
        <v>45320</v>
      </c>
      <c r="F6099">
        <v>15531.75</v>
      </c>
      <c r="G6099">
        <v>1726</v>
      </c>
      <c r="H6099" t="s">
        <v>39</v>
      </c>
      <c r="I6099" t="str">
        <f>_xlfn.XLOOKUP(shipments[[#This Row],[SPID]],people[SPID],people[Sales_person],"NA",0)</f>
        <v>Beverie Moffet</v>
      </c>
      <c r="J6099">
        <f>YEAR(shipments[[#This Row],[Shipdate]])</f>
        <v>2024</v>
      </c>
      <c r="K6099">
        <f>MONTH(shipments[[#This Row],[Shipdate]])</f>
        <v>1</v>
      </c>
      <c r="L6099" t="str">
        <f>TEXT(shipments[[#This Row],[Shipdate]],"mmmm")</f>
        <v>January</v>
      </c>
      <c r="M6099">
        <f>_xlfn.XLOOKUP(shipments[[#This Row],[PID]],products[PID],products[Cost_per_box],"NA",0)</f>
        <v>10.51</v>
      </c>
      <c r="N6099">
        <f>shipments[[#This Row],[Boxes]]*shipments[[#This Row],[Cost Per Box]]</f>
        <v>18140.259999999998</v>
      </c>
      <c r="O6099">
        <f>shipments[[#This Row],[Sales Amount]]-shipments[[#This Row],[Total Cost]]</f>
        <v>-2608.5099999999984</v>
      </c>
      <c r="P6099" s="9">
        <f>shipments[[#This Row],[Profit]]/shipments[[#This Row],[Sales Amount]]</f>
        <v>-0.16794694738197552</v>
      </c>
    </row>
    <row r="6100" spans="1:16" x14ac:dyDescent="1">
      <c r="A6100" t="s">
        <v>6151</v>
      </c>
      <c r="B6100" t="s">
        <v>8046</v>
      </c>
      <c r="C6100" t="s">
        <v>8022</v>
      </c>
      <c r="D6100" t="s">
        <v>8033</v>
      </c>
      <c r="E6100" s="1">
        <v>45147</v>
      </c>
      <c r="F6100">
        <v>1426.5</v>
      </c>
      <c r="G6100">
        <v>238</v>
      </c>
      <c r="H6100" t="s">
        <v>6</v>
      </c>
      <c r="I6100" t="str">
        <f>_xlfn.XLOOKUP(shipments[[#This Row],[SPID]],people[SPID],people[Sales_person],"NA",0)</f>
        <v>Beverie Moffet</v>
      </c>
      <c r="J6100">
        <f>YEAR(shipments[[#This Row],[Shipdate]])</f>
        <v>2023</v>
      </c>
      <c r="K6100">
        <f>MONTH(shipments[[#This Row],[Shipdate]])</f>
        <v>8</v>
      </c>
      <c r="L6100" t="str">
        <f>TEXT(shipments[[#This Row],[Shipdate]],"mmmm")</f>
        <v>August</v>
      </c>
      <c r="M6100">
        <f>_xlfn.XLOOKUP(shipments[[#This Row],[PID]],products[PID],products[Cost_per_box],"NA",0)</f>
        <v>10.51</v>
      </c>
      <c r="N6100">
        <f>shipments[[#This Row],[Boxes]]*shipments[[#This Row],[Cost Per Box]]</f>
        <v>2501.38</v>
      </c>
      <c r="O6100">
        <f>shipments[[#This Row],[Sales Amount]]-shipments[[#This Row],[Total Cost]]</f>
        <v>-1074.8800000000001</v>
      </c>
      <c r="P6100" s="9">
        <f>shipments[[#This Row],[Profit]]/shipments[[#This Row],[Sales Amount]]</f>
        <v>-0.75350858745180516</v>
      </c>
    </row>
    <row r="6101" spans="1:16" x14ac:dyDescent="1">
      <c r="A6101" t="s">
        <v>6152</v>
      </c>
      <c r="B6101" t="s">
        <v>8046</v>
      </c>
      <c r="C6101" t="s">
        <v>8022</v>
      </c>
      <c r="D6101" t="s">
        <v>8034</v>
      </c>
      <c r="E6101" s="1">
        <v>45097</v>
      </c>
      <c r="F6101">
        <v>3622.5</v>
      </c>
      <c r="G6101">
        <v>453</v>
      </c>
      <c r="H6101" t="s">
        <v>6</v>
      </c>
      <c r="I6101" t="str">
        <f>_xlfn.XLOOKUP(shipments[[#This Row],[SPID]],people[SPID],people[Sales_person],"NA",0)</f>
        <v>Beverie Moffet</v>
      </c>
      <c r="J6101">
        <f>YEAR(shipments[[#This Row],[Shipdate]])</f>
        <v>2023</v>
      </c>
      <c r="K6101">
        <f>MONTH(shipments[[#This Row],[Shipdate]])</f>
        <v>6</v>
      </c>
      <c r="L6101" t="str">
        <f>TEXT(shipments[[#This Row],[Shipdate]],"mmmm")</f>
        <v>June</v>
      </c>
      <c r="M6101">
        <f>_xlfn.XLOOKUP(shipments[[#This Row],[PID]],products[PID],products[Cost_per_box],"NA",0)</f>
        <v>10.51</v>
      </c>
      <c r="N6101">
        <f>shipments[[#This Row],[Boxes]]*shipments[[#This Row],[Cost Per Box]]</f>
        <v>4761.03</v>
      </c>
      <c r="O6101">
        <f>shipments[[#This Row],[Sales Amount]]-shipments[[#This Row],[Total Cost]]</f>
        <v>-1138.5299999999997</v>
      </c>
      <c r="P6101" s="9">
        <f>shipments[[#This Row],[Profit]]/shipments[[#This Row],[Sales Amount]]</f>
        <v>-0.31429399585921319</v>
      </c>
    </row>
    <row r="6102" spans="1:16" x14ac:dyDescent="1">
      <c r="A6102" t="s">
        <v>6153</v>
      </c>
      <c r="B6102" t="s">
        <v>8046</v>
      </c>
      <c r="C6102" t="s">
        <v>8022</v>
      </c>
      <c r="D6102" t="s">
        <v>8035</v>
      </c>
      <c r="E6102" s="1">
        <v>45537</v>
      </c>
      <c r="F6102">
        <v>5292</v>
      </c>
      <c r="G6102">
        <v>588</v>
      </c>
      <c r="H6102" t="s">
        <v>25</v>
      </c>
      <c r="I6102" t="str">
        <f>_xlfn.XLOOKUP(shipments[[#This Row],[SPID]],people[SPID],people[Sales_person],"NA",0)</f>
        <v>Beverie Moffet</v>
      </c>
      <c r="J6102">
        <f>YEAR(shipments[[#This Row],[Shipdate]])</f>
        <v>2024</v>
      </c>
      <c r="K6102">
        <f>MONTH(shipments[[#This Row],[Shipdate]])</f>
        <v>9</v>
      </c>
      <c r="L6102" t="str">
        <f>TEXT(shipments[[#This Row],[Shipdate]],"mmmm")</f>
        <v>September</v>
      </c>
      <c r="M6102">
        <f>_xlfn.XLOOKUP(shipments[[#This Row],[PID]],products[PID],products[Cost_per_box],"NA",0)</f>
        <v>10.51</v>
      </c>
      <c r="N6102">
        <f>shipments[[#This Row],[Boxes]]*shipments[[#This Row],[Cost Per Box]]</f>
        <v>6179.88</v>
      </c>
      <c r="O6102">
        <f>shipments[[#This Row],[Sales Amount]]-shipments[[#This Row],[Total Cost]]</f>
        <v>-887.88000000000011</v>
      </c>
      <c r="P6102" s="9">
        <f>shipments[[#This Row],[Profit]]/shipments[[#This Row],[Sales Amount]]</f>
        <v>-0.1677777777777778</v>
      </c>
    </row>
    <row r="6103" spans="1:16" x14ac:dyDescent="1">
      <c r="A6103" t="s">
        <v>6154</v>
      </c>
      <c r="B6103" t="s">
        <v>8046</v>
      </c>
      <c r="C6103" t="s">
        <v>8022</v>
      </c>
      <c r="D6103" t="s">
        <v>8037</v>
      </c>
      <c r="E6103" s="1">
        <v>45531</v>
      </c>
      <c r="F6103">
        <v>1840.5</v>
      </c>
      <c r="G6103">
        <v>185</v>
      </c>
      <c r="H6103" t="s">
        <v>17</v>
      </c>
      <c r="I6103" t="str">
        <f>_xlfn.XLOOKUP(shipments[[#This Row],[SPID]],people[SPID],people[Sales_person],"NA",0)</f>
        <v>Beverie Moffet</v>
      </c>
      <c r="J6103">
        <f>YEAR(shipments[[#This Row],[Shipdate]])</f>
        <v>2024</v>
      </c>
      <c r="K6103">
        <f>MONTH(shipments[[#This Row],[Shipdate]])</f>
        <v>8</v>
      </c>
      <c r="L6103" t="str">
        <f>TEXT(shipments[[#This Row],[Shipdate]],"mmmm")</f>
        <v>August</v>
      </c>
      <c r="M6103">
        <f>_xlfn.XLOOKUP(shipments[[#This Row],[PID]],products[PID],products[Cost_per_box],"NA",0)</f>
        <v>10.51</v>
      </c>
      <c r="N6103">
        <f>shipments[[#This Row],[Boxes]]*shipments[[#This Row],[Cost Per Box]]</f>
        <v>1944.35</v>
      </c>
      <c r="O6103">
        <f>shipments[[#This Row],[Sales Amount]]-shipments[[#This Row],[Total Cost]]</f>
        <v>-103.84999999999991</v>
      </c>
      <c r="P6103" s="9">
        <f>shipments[[#This Row],[Profit]]/shipments[[#This Row],[Sales Amount]]</f>
        <v>-5.6424884542243904E-2</v>
      </c>
    </row>
    <row r="6104" spans="1:16" x14ac:dyDescent="1">
      <c r="A6104" t="s">
        <v>6155</v>
      </c>
      <c r="B6104" t="s">
        <v>8046</v>
      </c>
      <c r="C6104" t="s">
        <v>8022</v>
      </c>
      <c r="D6104" t="s">
        <v>8032</v>
      </c>
      <c r="E6104" s="1">
        <v>45471</v>
      </c>
      <c r="F6104">
        <v>6059.25</v>
      </c>
      <c r="G6104">
        <v>866</v>
      </c>
      <c r="H6104" t="s">
        <v>6</v>
      </c>
      <c r="I6104" t="str">
        <f>_xlfn.XLOOKUP(shipments[[#This Row],[SPID]],people[SPID],people[Sales_person],"NA",0)</f>
        <v>Beverie Moffet</v>
      </c>
      <c r="J6104">
        <f>YEAR(shipments[[#This Row],[Shipdate]])</f>
        <v>2024</v>
      </c>
      <c r="K6104">
        <f>MONTH(shipments[[#This Row],[Shipdate]])</f>
        <v>6</v>
      </c>
      <c r="L6104" t="str">
        <f>TEXT(shipments[[#This Row],[Shipdate]],"mmmm")</f>
        <v>June</v>
      </c>
      <c r="M6104">
        <f>_xlfn.XLOOKUP(shipments[[#This Row],[PID]],products[PID],products[Cost_per_box],"NA",0)</f>
        <v>10.51</v>
      </c>
      <c r="N6104">
        <f>shipments[[#This Row],[Boxes]]*shipments[[#This Row],[Cost Per Box]]</f>
        <v>9101.66</v>
      </c>
      <c r="O6104">
        <f>shipments[[#This Row],[Sales Amount]]-shipments[[#This Row],[Total Cost]]</f>
        <v>-3042.41</v>
      </c>
      <c r="P6104" s="9">
        <f>shipments[[#This Row],[Profit]]/shipments[[#This Row],[Sales Amount]]</f>
        <v>-0.50210999711185378</v>
      </c>
    </row>
    <row r="6105" spans="1:16" x14ac:dyDescent="1">
      <c r="A6105" t="s">
        <v>6156</v>
      </c>
      <c r="B6105" t="s">
        <v>8046</v>
      </c>
      <c r="C6105" t="s">
        <v>8022</v>
      </c>
      <c r="D6105" t="s">
        <v>8036</v>
      </c>
      <c r="E6105" s="1">
        <v>45313</v>
      </c>
      <c r="F6105">
        <v>2220.75</v>
      </c>
      <c r="G6105">
        <v>278</v>
      </c>
      <c r="H6105" t="s">
        <v>6</v>
      </c>
      <c r="I6105" t="str">
        <f>_xlfn.XLOOKUP(shipments[[#This Row],[SPID]],people[SPID],people[Sales_person],"NA",0)</f>
        <v>Beverie Moffet</v>
      </c>
      <c r="J6105">
        <f>YEAR(shipments[[#This Row],[Shipdate]])</f>
        <v>2024</v>
      </c>
      <c r="K6105">
        <f>MONTH(shipments[[#This Row],[Shipdate]])</f>
        <v>1</v>
      </c>
      <c r="L6105" t="str">
        <f>TEXT(shipments[[#This Row],[Shipdate]],"mmmm")</f>
        <v>January</v>
      </c>
      <c r="M6105">
        <f>_xlfn.XLOOKUP(shipments[[#This Row],[PID]],products[PID],products[Cost_per_box],"NA",0)</f>
        <v>10.51</v>
      </c>
      <c r="N6105">
        <f>shipments[[#This Row],[Boxes]]*shipments[[#This Row],[Cost Per Box]]</f>
        <v>2921.7799999999997</v>
      </c>
      <c r="O6105">
        <f>shipments[[#This Row],[Sales Amount]]-shipments[[#This Row],[Total Cost]]</f>
        <v>-701.02999999999975</v>
      </c>
      <c r="P6105" s="9">
        <f>shipments[[#This Row],[Profit]]/shipments[[#This Row],[Sales Amount]]</f>
        <v>-0.31567263311944149</v>
      </c>
    </row>
    <row r="6106" spans="1:16" x14ac:dyDescent="1">
      <c r="A6106" t="s">
        <v>6157</v>
      </c>
      <c r="B6106" t="s">
        <v>8046</v>
      </c>
      <c r="C6106" t="s">
        <v>8023</v>
      </c>
      <c r="D6106" t="s">
        <v>8032</v>
      </c>
      <c r="E6106" s="1">
        <v>45477</v>
      </c>
      <c r="F6106">
        <v>524.25</v>
      </c>
      <c r="G6106">
        <v>31</v>
      </c>
      <c r="H6106" t="s">
        <v>17</v>
      </c>
      <c r="I6106" t="str">
        <f>_xlfn.XLOOKUP(shipments[[#This Row],[SPID]],people[SPID],people[Sales_person],"NA",0)</f>
        <v>Beverie Moffet</v>
      </c>
      <c r="J6106">
        <f>YEAR(shipments[[#This Row],[Shipdate]])</f>
        <v>2024</v>
      </c>
      <c r="K6106">
        <f>MONTH(shipments[[#This Row],[Shipdate]])</f>
        <v>7</v>
      </c>
      <c r="L6106" t="str">
        <f>TEXT(shipments[[#This Row],[Shipdate]],"mmmm")</f>
        <v>July</v>
      </c>
      <c r="M6106">
        <f>_xlfn.XLOOKUP(shipments[[#This Row],[PID]],products[PID],products[Cost_per_box],"NA",0)</f>
        <v>6.43</v>
      </c>
      <c r="N6106">
        <f>shipments[[#This Row],[Boxes]]*shipments[[#This Row],[Cost Per Box]]</f>
        <v>199.32999999999998</v>
      </c>
      <c r="O6106">
        <f>shipments[[#This Row],[Sales Amount]]-shipments[[#This Row],[Total Cost]]</f>
        <v>324.92</v>
      </c>
      <c r="P6106" s="9">
        <f>shipments[[#This Row],[Profit]]/shipments[[#This Row],[Sales Amount]]</f>
        <v>0.61978063900810687</v>
      </c>
    </row>
    <row r="6107" spans="1:16" x14ac:dyDescent="1">
      <c r="A6107" t="s">
        <v>6158</v>
      </c>
      <c r="B6107" t="s">
        <v>8046</v>
      </c>
      <c r="C6107" t="s">
        <v>8023</v>
      </c>
      <c r="D6107" t="s">
        <v>8034</v>
      </c>
      <c r="E6107" s="1">
        <v>45252</v>
      </c>
      <c r="F6107">
        <v>6729.75</v>
      </c>
      <c r="G6107">
        <v>449</v>
      </c>
      <c r="H6107" t="s">
        <v>6</v>
      </c>
      <c r="I6107" t="str">
        <f>_xlfn.XLOOKUP(shipments[[#This Row],[SPID]],people[SPID],people[Sales_person],"NA",0)</f>
        <v>Beverie Moffet</v>
      </c>
      <c r="J6107">
        <f>YEAR(shipments[[#This Row],[Shipdate]])</f>
        <v>2023</v>
      </c>
      <c r="K6107">
        <f>MONTH(shipments[[#This Row],[Shipdate]])</f>
        <v>11</v>
      </c>
      <c r="L6107" t="str">
        <f>TEXT(shipments[[#This Row],[Shipdate]],"mmmm")</f>
        <v>November</v>
      </c>
      <c r="M6107">
        <f>_xlfn.XLOOKUP(shipments[[#This Row],[PID]],products[PID],products[Cost_per_box],"NA",0)</f>
        <v>6.43</v>
      </c>
      <c r="N6107">
        <f>shipments[[#This Row],[Boxes]]*shipments[[#This Row],[Cost Per Box]]</f>
        <v>2887.0699999999997</v>
      </c>
      <c r="O6107">
        <f>shipments[[#This Row],[Sales Amount]]-shipments[[#This Row],[Total Cost]]</f>
        <v>3842.6800000000003</v>
      </c>
      <c r="P6107" s="9">
        <f>shipments[[#This Row],[Profit]]/shipments[[#This Row],[Sales Amount]]</f>
        <v>0.57099892269400798</v>
      </c>
    </row>
    <row r="6108" spans="1:16" x14ac:dyDescent="1">
      <c r="A6108" t="s">
        <v>6159</v>
      </c>
      <c r="B6108" t="s">
        <v>8046</v>
      </c>
      <c r="C6108" t="s">
        <v>8025</v>
      </c>
      <c r="D6108" t="s">
        <v>8037</v>
      </c>
      <c r="E6108" s="1">
        <v>45279</v>
      </c>
      <c r="F6108">
        <v>5620.5</v>
      </c>
      <c r="G6108">
        <v>352</v>
      </c>
      <c r="H6108" t="s">
        <v>6</v>
      </c>
      <c r="I6108" t="str">
        <f>_xlfn.XLOOKUP(shipments[[#This Row],[SPID]],people[SPID],people[Sales_person],"NA",0)</f>
        <v>Beverie Moffet</v>
      </c>
      <c r="J6108">
        <f>YEAR(shipments[[#This Row],[Shipdate]])</f>
        <v>2023</v>
      </c>
      <c r="K6108">
        <f>MONTH(shipments[[#This Row],[Shipdate]])</f>
        <v>12</v>
      </c>
      <c r="L6108" t="str">
        <f>TEXT(shipments[[#This Row],[Shipdate]],"mmmm")</f>
        <v>December</v>
      </c>
      <c r="M6108">
        <f>_xlfn.XLOOKUP(shipments[[#This Row],[PID]],products[PID],products[Cost_per_box],"NA",0)</f>
        <v>9.57</v>
      </c>
      <c r="N6108">
        <f>shipments[[#This Row],[Boxes]]*shipments[[#This Row],[Cost Per Box]]</f>
        <v>3368.6400000000003</v>
      </c>
      <c r="O6108">
        <f>shipments[[#This Row],[Sales Amount]]-shipments[[#This Row],[Total Cost]]</f>
        <v>2251.8599999999997</v>
      </c>
      <c r="P6108" s="9">
        <f>shipments[[#This Row],[Profit]]/shipments[[#This Row],[Sales Amount]]</f>
        <v>0.40065118761676</v>
      </c>
    </row>
    <row r="6109" spans="1:16" x14ac:dyDescent="1">
      <c r="A6109" t="s">
        <v>6160</v>
      </c>
      <c r="B6109" t="s">
        <v>8046</v>
      </c>
      <c r="C6109" t="s">
        <v>8026</v>
      </c>
      <c r="D6109" t="s">
        <v>8036</v>
      </c>
      <c r="E6109" s="1">
        <v>45203</v>
      </c>
      <c r="F6109">
        <v>3548.25</v>
      </c>
      <c r="G6109">
        <v>444</v>
      </c>
      <c r="H6109" t="s">
        <v>6</v>
      </c>
      <c r="I6109" t="str">
        <f>_xlfn.XLOOKUP(shipments[[#This Row],[SPID]],people[SPID],people[Sales_person],"NA",0)</f>
        <v>Beverie Moffet</v>
      </c>
      <c r="J6109">
        <f>YEAR(shipments[[#This Row],[Shipdate]])</f>
        <v>2023</v>
      </c>
      <c r="K6109">
        <f>MONTH(shipments[[#This Row],[Shipdate]])</f>
        <v>10</v>
      </c>
      <c r="L6109" t="str">
        <f>TEXT(shipments[[#This Row],[Shipdate]],"mmmm")</f>
        <v>October</v>
      </c>
      <c r="M6109">
        <f>_xlfn.XLOOKUP(shipments[[#This Row],[PID]],products[PID],products[Cost_per_box],"NA",0)</f>
        <v>8.43</v>
      </c>
      <c r="N6109">
        <f>shipments[[#This Row],[Boxes]]*shipments[[#This Row],[Cost Per Box]]</f>
        <v>3742.92</v>
      </c>
      <c r="O6109">
        <f>shipments[[#This Row],[Sales Amount]]-shipments[[#This Row],[Total Cost]]</f>
        <v>-194.67000000000007</v>
      </c>
      <c r="P6109" s="9">
        <f>shipments[[#This Row],[Profit]]/shipments[[#This Row],[Sales Amount]]</f>
        <v>-5.4863665187064065E-2</v>
      </c>
    </row>
    <row r="6110" spans="1:16" x14ac:dyDescent="1">
      <c r="A6110" t="s">
        <v>6161</v>
      </c>
      <c r="B6110" t="s">
        <v>8046</v>
      </c>
      <c r="C6110" t="s">
        <v>8026</v>
      </c>
      <c r="D6110" t="s">
        <v>8032</v>
      </c>
      <c r="E6110" s="1">
        <v>44929</v>
      </c>
      <c r="F6110">
        <v>11182.5</v>
      </c>
      <c r="G6110">
        <v>1243</v>
      </c>
      <c r="H6110" t="s">
        <v>6</v>
      </c>
      <c r="I6110" t="str">
        <f>_xlfn.XLOOKUP(shipments[[#This Row],[SPID]],people[SPID],people[Sales_person],"NA",0)</f>
        <v>Beverie Moffet</v>
      </c>
      <c r="J6110">
        <f>YEAR(shipments[[#This Row],[Shipdate]])</f>
        <v>2023</v>
      </c>
      <c r="K6110">
        <f>MONTH(shipments[[#This Row],[Shipdate]])</f>
        <v>1</v>
      </c>
      <c r="L6110" t="str">
        <f>TEXT(shipments[[#This Row],[Shipdate]],"mmmm")</f>
        <v>January</v>
      </c>
      <c r="M6110">
        <f>_xlfn.XLOOKUP(shipments[[#This Row],[PID]],products[PID],products[Cost_per_box],"NA",0)</f>
        <v>8.43</v>
      </c>
      <c r="N6110">
        <f>shipments[[#This Row],[Boxes]]*shipments[[#This Row],[Cost Per Box]]</f>
        <v>10478.49</v>
      </c>
      <c r="O6110">
        <f>shipments[[#This Row],[Sales Amount]]-shipments[[#This Row],[Total Cost]]</f>
        <v>704.01000000000022</v>
      </c>
      <c r="P6110" s="9">
        <f>shipments[[#This Row],[Profit]]/shipments[[#This Row],[Sales Amount]]</f>
        <v>6.2956405097250187E-2</v>
      </c>
    </row>
    <row r="6111" spans="1:16" x14ac:dyDescent="1">
      <c r="A6111" t="s">
        <v>6162</v>
      </c>
      <c r="B6111" t="s">
        <v>8046</v>
      </c>
      <c r="C6111" t="s">
        <v>8028</v>
      </c>
      <c r="D6111" t="s">
        <v>8032</v>
      </c>
      <c r="E6111" s="1">
        <v>45001</v>
      </c>
      <c r="F6111">
        <v>9693</v>
      </c>
      <c r="G6111">
        <v>335</v>
      </c>
      <c r="H6111" t="s">
        <v>6</v>
      </c>
      <c r="I6111" t="str">
        <f>_xlfn.XLOOKUP(shipments[[#This Row],[SPID]],people[SPID],people[Sales_person],"NA",0)</f>
        <v>Beverie Moffet</v>
      </c>
      <c r="J6111">
        <f>YEAR(shipments[[#This Row],[Shipdate]])</f>
        <v>2023</v>
      </c>
      <c r="K6111">
        <f>MONTH(shipments[[#This Row],[Shipdate]])</f>
        <v>3</v>
      </c>
      <c r="L6111" t="str">
        <f>TEXT(shipments[[#This Row],[Shipdate]],"mmmm")</f>
        <v>March</v>
      </c>
      <c r="M6111">
        <f>_xlfn.XLOOKUP(shipments[[#This Row],[PID]],products[PID],products[Cost_per_box],"NA",0)</f>
        <v>5.04</v>
      </c>
      <c r="N6111">
        <f>shipments[[#This Row],[Boxes]]*shipments[[#This Row],[Cost Per Box]]</f>
        <v>1688.4</v>
      </c>
      <c r="O6111">
        <f>shipments[[#This Row],[Sales Amount]]-shipments[[#This Row],[Total Cost]]</f>
        <v>8004.6</v>
      </c>
      <c r="P6111" s="9">
        <f>shipments[[#This Row],[Profit]]/shipments[[#This Row],[Sales Amount]]</f>
        <v>0.82581244196843084</v>
      </c>
    </row>
    <row r="6112" spans="1:16" x14ac:dyDescent="1">
      <c r="A6112" t="s">
        <v>6163</v>
      </c>
      <c r="B6112" t="s">
        <v>8046</v>
      </c>
      <c r="C6112" t="s">
        <v>8028</v>
      </c>
      <c r="D6112" t="s">
        <v>8033</v>
      </c>
      <c r="E6112" s="1">
        <v>45484</v>
      </c>
      <c r="F6112">
        <v>9058.5</v>
      </c>
      <c r="G6112">
        <v>363</v>
      </c>
      <c r="H6112" t="s">
        <v>17</v>
      </c>
      <c r="I6112" t="str">
        <f>_xlfn.XLOOKUP(shipments[[#This Row],[SPID]],people[SPID],people[Sales_person],"NA",0)</f>
        <v>Beverie Moffet</v>
      </c>
      <c r="J6112">
        <f>YEAR(shipments[[#This Row],[Shipdate]])</f>
        <v>2024</v>
      </c>
      <c r="K6112">
        <f>MONTH(shipments[[#This Row],[Shipdate]])</f>
        <v>7</v>
      </c>
      <c r="L6112" t="str">
        <f>TEXT(shipments[[#This Row],[Shipdate]],"mmmm")</f>
        <v>July</v>
      </c>
      <c r="M6112">
        <f>_xlfn.XLOOKUP(shipments[[#This Row],[PID]],products[PID],products[Cost_per_box],"NA",0)</f>
        <v>5.04</v>
      </c>
      <c r="N6112">
        <f>shipments[[#This Row],[Boxes]]*shipments[[#This Row],[Cost Per Box]]</f>
        <v>1829.52</v>
      </c>
      <c r="O6112">
        <f>shipments[[#This Row],[Sales Amount]]-shipments[[#This Row],[Total Cost]]</f>
        <v>7228.98</v>
      </c>
      <c r="P6112" s="9">
        <f>shipments[[#This Row],[Profit]]/shipments[[#This Row],[Sales Amount]]</f>
        <v>0.79803278688524582</v>
      </c>
    </row>
    <row r="6113" spans="1:16" x14ac:dyDescent="1">
      <c r="A6113" t="s">
        <v>6164</v>
      </c>
      <c r="B6113" t="s">
        <v>8046</v>
      </c>
      <c r="C6113" t="s">
        <v>8029</v>
      </c>
      <c r="D6113" t="s">
        <v>8033</v>
      </c>
      <c r="E6113" s="1">
        <v>45540</v>
      </c>
      <c r="F6113">
        <v>11571.75</v>
      </c>
      <c r="G6113">
        <v>1158</v>
      </c>
      <c r="H6113" t="s">
        <v>25</v>
      </c>
      <c r="I6113" t="str">
        <f>_xlfn.XLOOKUP(shipments[[#This Row],[SPID]],people[SPID],people[Sales_person],"NA",0)</f>
        <v>Beverie Moffet</v>
      </c>
      <c r="J6113">
        <f>YEAR(shipments[[#This Row],[Shipdate]])</f>
        <v>2024</v>
      </c>
      <c r="K6113">
        <f>MONTH(shipments[[#This Row],[Shipdate]])</f>
        <v>9</v>
      </c>
      <c r="L6113" t="str">
        <f>TEXT(shipments[[#This Row],[Shipdate]],"mmmm")</f>
        <v>September</v>
      </c>
      <c r="M6113">
        <f>_xlfn.XLOOKUP(shipments[[#This Row],[PID]],products[PID],products[Cost_per_box],"NA",0)</f>
        <v>2.76</v>
      </c>
      <c r="N6113">
        <f>shipments[[#This Row],[Boxes]]*shipments[[#This Row],[Cost Per Box]]</f>
        <v>3196.08</v>
      </c>
      <c r="O6113">
        <f>shipments[[#This Row],[Sales Amount]]-shipments[[#This Row],[Total Cost]]</f>
        <v>8375.67</v>
      </c>
      <c r="P6113" s="9">
        <f>shipments[[#This Row],[Profit]]/shipments[[#This Row],[Sales Amount]]</f>
        <v>0.72380322768811978</v>
      </c>
    </row>
    <row r="6114" spans="1:16" x14ac:dyDescent="1">
      <c r="A6114" t="s">
        <v>6165</v>
      </c>
      <c r="B6114" t="s">
        <v>8046</v>
      </c>
      <c r="C6114" t="s">
        <v>8030</v>
      </c>
      <c r="D6114" t="s">
        <v>8032</v>
      </c>
      <c r="E6114" s="1">
        <v>45371</v>
      </c>
      <c r="F6114">
        <v>3690</v>
      </c>
      <c r="G6114">
        <v>462</v>
      </c>
      <c r="H6114" t="s">
        <v>39</v>
      </c>
      <c r="I6114" t="str">
        <f>_xlfn.XLOOKUP(shipments[[#This Row],[SPID]],people[SPID],people[Sales_person],"NA",0)</f>
        <v>Beverie Moffet</v>
      </c>
      <c r="J6114">
        <f>YEAR(shipments[[#This Row],[Shipdate]])</f>
        <v>2024</v>
      </c>
      <c r="K6114">
        <f>MONTH(shipments[[#This Row],[Shipdate]])</f>
        <v>3</v>
      </c>
      <c r="L6114" t="str">
        <f>TEXT(shipments[[#This Row],[Shipdate]],"mmmm")</f>
        <v>March</v>
      </c>
      <c r="M6114">
        <f>_xlfn.XLOOKUP(shipments[[#This Row],[PID]],products[PID],products[Cost_per_box],"NA",0)</f>
        <v>3.32</v>
      </c>
      <c r="N6114">
        <f>shipments[[#This Row],[Boxes]]*shipments[[#This Row],[Cost Per Box]]</f>
        <v>1533.84</v>
      </c>
      <c r="O6114">
        <f>shipments[[#This Row],[Sales Amount]]-shipments[[#This Row],[Total Cost]]</f>
        <v>2156.16</v>
      </c>
      <c r="P6114" s="9">
        <f>shipments[[#This Row],[Profit]]/shipments[[#This Row],[Sales Amount]]</f>
        <v>0.58432520325203252</v>
      </c>
    </row>
    <row r="6115" spans="1:16" x14ac:dyDescent="1">
      <c r="A6115" t="s">
        <v>6166</v>
      </c>
      <c r="B6115" t="s">
        <v>8046</v>
      </c>
      <c r="C6115" t="s">
        <v>8030</v>
      </c>
      <c r="D6115" t="s">
        <v>8033</v>
      </c>
      <c r="E6115" s="1">
        <v>45407</v>
      </c>
      <c r="F6115">
        <v>1595.25</v>
      </c>
      <c r="G6115">
        <v>160</v>
      </c>
      <c r="H6115" t="s">
        <v>6</v>
      </c>
      <c r="I6115" t="str">
        <f>_xlfn.XLOOKUP(shipments[[#This Row],[SPID]],people[SPID],people[Sales_person],"NA",0)</f>
        <v>Beverie Moffet</v>
      </c>
      <c r="J6115">
        <f>YEAR(shipments[[#This Row],[Shipdate]])</f>
        <v>2024</v>
      </c>
      <c r="K6115">
        <f>MONTH(shipments[[#This Row],[Shipdate]])</f>
        <v>4</v>
      </c>
      <c r="L6115" t="str">
        <f>TEXT(shipments[[#This Row],[Shipdate]],"mmmm")</f>
        <v>April</v>
      </c>
      <c r="M6115">
        <f>_xlfn.XLOOKUP(shipments[[#This Row],[PID]],products[PID],products[Cost_per_box],"NA",0)</f>
        <v>3.32</v>
      </c>
      <c r="N6115">
        <f>shipments[[#This Row],[Boxes]]*shipments[[#This Row],[Cost Per Box]]</f>
        <v>531.19999999999993</v>
      </c>
      <c r="O6115">
        <f>shipments[[#This Row],[Sales Amount]]-shipments[[#This Row],[Total Cost]]</f>
        <v>1064.0500000000002</v>
      </c>
      <c r="P6115" s="9">
        <f>shipments[[#This Row],[Profit]]/shipments[[#This Row],[Sales Amount]]</f>
        <v>0.66701144021313286</v>
      </c>
    </row>
    <row r="6116" spans="1:16" x14ac:dyDescent="1">
      <c r="A6116" t="s">
        <v>6167</v>
      </c>
      <c r="B6116" t="s">
        <v>8046</v>
      </c>
      <c r="C6116" t="s">
        <v>8030</v>
      </c>
      <c r="D6116" t="s">
        <v>8035</v>
      </c>
      <c r="E6116" s="1">
        <v>45331</v>
      </c>
      <c r="F6116">
        <v>7245</v>
      </c>
      <c r="G6116">
        <v>659</v>
      </c>
      <c r="H6116" t="s">
        <v>6</v>
      </c>
      <c r="I6116" t="str">
        <f>_xlfn.XLOOKUP(shipments[[#This Row],[SPID]],people[SPID],people[Sales_person],"NA",0)</f>
        <v>Beverie Moffet</v>
      </c>
      <c r="J6116">
        <f>YEAR(shipments[[#This Row],[Shipdate]])</f>
        <v>2024</v>
      </c>
      <c r="K6116">
        <f>MONTH(shipments[[#This Row],[Shipdate]])</f>
        <v>2</v>
      </c>
      <c r="L6116" t="str">
        <f>TEXT(shipments[[#This Row],[Shipdate]],"mmmm")</f>
        <v>February</v>
      </c>
      <c r="M6116">
        <f>_xlfn.XLOOKUP(shipments[[#This Row],[PID]],products[PID],products[Cost_per_box],"NA",0)</f>
        <v>3.32</v>
      </c>
      <c r="N6116">
        <f>shipments[[#This Row],[Boxes]]*shipments[[#This Row],[Cost Per Box]]</f>
        <v>2187.88</v>
      </c>
      <c r="O6116">
        <f>shipments[[#This Row],[Sales Amount]]-shipments[[#This Row],[Total Cost]]</f>
        <v>5057.12</v>
      </c>
      <c r="P6116" s="9">
        <f>shipments[[#This Row],[Profit]]/shipments[[#This Row],[Sales Amount]]</f>
        <v>0.69801518288474806</v>
      </c>
    </row>
    <row r="6117" spans="1:16" x14ac:dyDescent="1">
      <c r="A6117" t="s">
        <v>6168</v>
      </c>
      <c r="B6117" t="s">
        <v>8046</v>
      </c>
      <c r="C6117" t="s">
        <v>8030</v>
      </c>
      <c r="D6117" t="s">
        <v>8037</v>
      </c>
      <c r="E6117" s="1">
        <v>45413</v>
      </c>
      <c r="F6117">
        <v>13801.5</v>
      </c>
      <c r="G6117">
        <v>1726</v>
      </c>
      <c r="H6117" t="s">
        <v>6</v>
      </c>
      <c r="I6117" t="str">
        <f>_xlfn.XLOOKUP(shipments[[#This Row],[SPID]],people[SPID],people[Sales_person],"NA",0)</f>
        <v>Beverie Moffet</v>
      </c>
      <c r="J6117">
        <f>YEAR(shipments[[#This Row],[Shipdate]])</f>
        <v>2024</v>
      </c>
      <c r="K6117">
        <f>MONTH(shipments[[#This Row],[Shipdate]])</f>
        <v>5</v>
      </c>
      <c r="L6117" t="str">
        <f>TEXT(shipments[[#This Row],[Shipdate]],"mmmm")</f>
        <v>May</v>
      </c>
      <c r="M6117">
        <f>_xlfn.XLOOKUP(shipments[[#This Row],[PID]],products[PID],products[Cost_per_box],"NA",0)</f>
        <v>3.32</v>
      </c>
      <c r="N6117">
        <f>shipments[[#This Row],[Boxes]]*shipments[[#This Row],[Cost Per Box]]</f>
        <v>5730.32</v>
      </c>
      <c r="O6117">
        <f>shipments[[#This Row],[Sales Amount]]-shipments[[#This Row],[Total Cost]]</f>
        <v>8071.18</v>
      </c>
      <c r="P6117" s="9">
        <f>shipments[[#This Row],[Profit]]/shipments[[#This Row],[Sales Amount]]</f>
        <v>0.58480455023004752</v>
      </c>
    </row>
    <row r="6118" spans="1:16" x14ac:dyDescent="1">
      <c r="A6118" t="s">
        <v>6169</v>
      </c>
      <c r="B6118" t="s">
        <v>8046</v>
      </c>
      <c r="C6118" t="s">
        <v>8030</v>
      </c>
      <c r="D6118" t="s">
        <v>8036</v>
      </c>
      <c r="E6118" s="1">
        <v>45126</v>
      </c>
      <c r="F6118">
        <v>1446.75</v>
      </c>
      <c r="G6118">
        <v>145</v>
      </c>
      <c r="H6118" t="s">
        <v>6</v>
      </c>
      <c r="I6118" t="str">
        <f>_xlfn.XLOOKUP(shipments[[#This Row],[SPID]],people[SPID],people[Sales_person],"NA",0)</f>
        <v>Beverie Moffet</v>
      </c>
      <c r="J6118">
        <f>YEAR(shipments[[#This Row],[Shipdate]])</f>
        <v>2023</v>
      </c>
      <c r="K6118">
        <f>MONTH(shipments[[#This Row],[Shipdate]])</f>
        <v>7</v>
      </c>
      <c r="L6118" t="str">
        <f>TEXT(shipments[[#This Row],[Shipdate]],"mmmm")</f>
        <v>July</v>
      </c>
      <c r="M6118">
        <f>_xlfn.XLOOKUP(shipments[[#This Row],[PID]],products[PID],products[Cost_per_box],"NA",0)</f>
        <v>3.32</v>
      </c>
      <c r="N6118">
        <f>shipments[[#This Row],[Boxes]]*shipments[[#This Row],[Cost Per Box]]</f>
        <v>481.4</v>
      </c>
      <c r="O6118">
        <f>shipments[[#This Row],[Sales Amount]]-shipments[[#This Row],[Total Cost]]</f>
        <v>965.35</v>
      </c>
      <c r="P6118" s="9">
        <f>shipments[[#This Row],[Profit]]/shipments[[#This Row],[Sales Amount]]</f>
        <v>0.66725419042681877</v>
      </c>
    </row>
    <row r="6119" spans="1:16" x14ac:dyDescent="1">
      <c r="A6119" t="s">
        <v>6170</v>
      </c>
      <c r="B6119" t="s">
        <v>8046</v>
      </c>
      <c r="C6119" t="s">
        <v>8031</v>
      </c>
      <c r="D6119" t="s">
        <v>8033</v>
      </c>
      <c r="E6119" s="1">
        <v>45418</v>
      </c>
      <c r="F6119">
        <v>8237.25</v>
      </c>
      <c r="G6119">
        <v>434</v>
      </c>
      <c r="H6119" t="s">
        <v>6</v>
      </c>
      <c r="I6119" t="str">
        <f>_xlfn.XLOOKUP(shipments[[#This Row],[SPID]],people[SPID],people[Sales_person],"NA",0)</f>
        <v>Beverie Moffet</v>
      </c>
      <c r="J6119">
        <f>YEAR(shipments[[#This Row],[Shipdate]])</f>
        <v>2024</v>
      </c>
      <c r="K6119">
        <f>MONTH(shipments[[#This Row],[Shipdate]])</f>
        <v>5</v>
      </c>
      <c r="L6119" t="str">
        <f>TEXT(shipments[[#This Row],[Shipdate]],"mmmm")</f>
        <v>May</v>
      </c>
      <c r="M6119">
        <f>_xlfn.XLOOKUP(shipments[[#This Row],[PID]],products[PID],products[Cost_per_box],"NA",0)</f>
        <v>2.65</v>
      </c>
      <c r="N6119">
        <f>shipments[[#This Row],[Boxes]]*shipments[[#This Row],[Cost Per Box]]</f>
        <v>1150.0999999999999</v>
      </c>
      <c r="O6119">
        <f>shipments[[#This Row],[Sales Amount]]-shipments[[#This Row],[Total Cost]]</f>
        <v>7087.15</v>
      </c>
      <c r="P6119" s="9">
        <f>shipments[[#This Row],[Profit]]/shipments[[#This Row],[Sales Amount]]</f>
        <v>0.86037816018695557</v>
      </c>
    </row>
    <row r="6120" spans="1:16" x14ac:dyDescent="1">
      <c r="A6120" t="s">
        <v>6171</v>
      </c>
      <c r="B6120" t="s">
        <v>8046</v>
      </c>
      <c r="C6120" t="s">
        <v>8031</v>
      </c>
      <c r="D6120" t="s">
        <v>8032</v>
      </c>
      <c r="E6120" s="1">
        <v>45273</v>
      </c>
      <c r="F6120">
        <v>3190.5</v>
      </c>
      <c r="G6120">
        <v>160</v>
      </c>
      <c r="H6120" t="s">
        <v>6</v>
      </c>
      <c r="I6120" t="str">
        <f>_xlfn.XLOOKUP(shipments[[#This Row],[SPID]],people[SPID],people[Sales_person],"NA",0)</f>
        <v>Beverie Moffet</v>
      </c>
      <c r="J6120">
        <f>YEAR(shipments[[#This Row],[Shipdate]])</f>
        <v>2023</v>
      </c>
      <c r="K6120">
        <f>MONTH(shipments[[#This Row],[Shipdate]])</f>
        <v>12</v>
      </c>
      <c r="L6120" t="str">
        <f>TEXT(shipments[[#This Row],[Shipdate]],"mmmm")</f>
        <v>December</v>
      </c>
      <c r="M6120">
        <f>_xlfn.XLOOKUP(shipments[[#This Row],[PID]],products[PID],products[Cost_per_box],"NA",0)</f>
        <v>2.65</v>
      </c>
      <c r="N6120">
        <f>shipments[[#This Row],[Boxes]]*shipments[[#This Row],[Cost Per Box]]</f>
        <v>424</v>
      </c>
      <c r="O6120">
        <f>shipments[[#This Row],[Sales Amount]]-shipments[[#This Row],[Total Cost]]</f>
        <v>2766.5</v>
      </c>
      <c r="P6120" s="9">
        <f>shipments[[#This Row],[Profit]]/shipments[[#This Row],[Sales Amount]]</f>
        <v>0.86710546936216892</v>
      </c>
    </row>
    <row r="6121" spans="1:16" x14ac:dyDescent="1">
      <c r="A6121" t="s">
        <v>6172</v>
      </c>
      <c r="B6121" t="s">
        <v>8046</v>
      </c>
      <c r="C6121" t="s">
        <v>8031</v>
      </c>
      <c r="D6121" t="s">
        <v>8032</v>
      </c>
      <c r="E6121" s="1">
        <v>44937</v>
      </c>
      <c r="F6121">
        <v>6072.75</v>
      </c>
      <c r="G6121">
        <v>290</v>
      </c>
      <c r="H6121" t="s">
        <v>6</v>
      </c>
      <c r="I6121" t="str">
        <f>_xlfn.XLOOKUP(shipments[[#This Row],[SPID]],people[SPID],people[Sales_person],"NA",0)</f>
        <v>Beverie Moffet</v>
      </c>
      <c r="J6121">
        <f>YEAR(shipments[[#This Row],[Shipdate]])</f>
        <v>2023</v>
      </c>
      <c r="K6121">
        <f>MONTH(shipments[[#This Row],[Shipdate]])</f>
        <v>1</v>
      </c>
      <c r="L6121" t="str">
        <f>TEXT(shipments[[#This Row],[Shipdate]],"mmmm")</f>
        <v>January</v>
      </c>
      <c r="M6121">
        <f>_xlfn.XLOOKUP(shipments[[#This Row],[PID]],products[PID],products[Cost_per_box],"NA",0)</f>
        <v>2.65</v>
      </c>
      <c r="N6121">
        <f>shipments[[#This Row],[Boxes]]*shipments[[#This Row],[Cost Per Box]]</f>
        <v>768.5</v>
      </c>
      <c r="O6121">
        <f>shipments[[#This Row],[Sales Amount]]-shipments[[#This Row],[Total Cost]]</f>
        <v>5304.25</v>
      </c>
      <c r="P6121" s="9">
        <f>shipments[[#This Row],[Profit]]/shipments[[#This Row],[Sales Amount]]</f>
        <v>0.87345107241365116</v>
      </c>
    </row>
    <row r="6122" spans="1:16" x14ac:dyDescent="1">
      <c r="A6122" t="s">
        <v>6173</v>
      </c>
      <c r="B6122" t="s">
        <v>8046</v>
      </c>
      <c r="C6122" t="s">
        <v>8031</v>
      </c>
      <c r="D6122" t="s">
        <v>8032</v>
      </c>
      <c r="E6122" s="1">
        <v>45483</v>
      </c>
      <c r="F6122">
        <v>7404.75</v>
      </c>
      <c r="G6122">
        <v>353</v>
      </c>
      <c r="H6122" t="s">
        <v>39</v>
      </c>
      <c r="I6122" t="str">
        <f>_xlfn.XLOOKUP(shipments[[#This Row],[SPID]],people[SPID],people[Sales_person],"NA",0)</f>
        <v>Beverie Moffet</v>
      </c>
      <c r="J6122">
        <f>YEAR(shipments[[#This Row],[Shipdate]])</f>
        <v>2024</v>
      </c>
      <c r="K6122">
        <f>MONTH(shipments[[#This Row],[Shipdate]])</f>
        <v>7</v>
      </c>
      <c r="L6122" t="str">
        <f>TEXT(shipments[[#This Row],[Shipdate]],"mmmm")</f>
        <v>July</v>
      </c>
      <c r="M6122">
        <f>_xlfn.XLOOKUP(shipments[[#This Row],[PID]],products[PID],products[Cost_per_box],"NA",0)</f>
        <v>2.65</v>
      </c>
      <c r="N6122">
        <f>shipments[[#This Row],[Boxes]]*shipments[[#This Row],[Cost Per Box]]</f>
        <v>935.44999999999993</v>
      </c>
      <c r="O6122">
        <f>shipments[[#This Row],[Sales Amount]]-shipments[[#This Row],[Total Cost]]</f>
        <v>6469.3</v>
      </c>
      <c r="P6122" s="9">
        <f>shipments[[#This Row],[Profit]]/shipments[[#This Row],[Sales Amount]]</f>
        <v>0.87366892872818125</v>
      </c>
    </row>
    <row r="6123" spans="1:16" x14ac:dyDescent="1">
      <c r="A6123" t="s">
        <v>6174</v>
      </c>
      <c r="B6123" t="s">
        <v>8046</v>
      </c>
      <c r="C6123" t="s">
        <v>8010</v>
      </c>
      <c r="D6123" t="s">
        <v>8032</v>
      </c>
      <c r="E6123" s="1">
        <v>45560</v>
      </c>
      <c r="F6123">
        <v>2736</v>
      </c>
      <c r="G6123">
        <v>211</v>
      </c>
      <c r="H6123" t="s">
        <v>25</v>
      </c>
      <c r="I6123" t="str">
        <f>_xlfn.XLOOKUP(shipments[[#This Row],[SPID]],people[SPID],people[Sales_person],"NA",0)</f>
        <v>Beverie Moffet</v>
      </c>
      <c r="J6123">
        <f>YEAR(shipments[[#This Row],[Shipdate]])</f>
        <v>2024</v>
      </c>
      <c r="K6123">
        <f>MONTH(shipments[[#This Row],[Shipdate]])</f>
        <v>9</v>
      </c>
      <c r="L6123" t="str">
        <f>TEXT(shipments[[#This Row],[Shipdate]],"mmmm")</f>
        <v>September</v>
      </c>
      <c r="M6123">
        <f>_xlfn.XLOOKUP(shipments[[#This Row],[PID]],products[PID],products[Cost_per_box],"NA",0)</f>
        <v>5.26</v>
      </c>
      <c r="N6123">
        <f>shipments[[#This Row],[Boxes]]*shipments[[#This Row],[Cost Per Box]]</f>
        <v>1109.8599999999999</v>
      </c>
      <c r="O6123">
        <f>shipments[[#This Row],[Sales Amount]]-shipments[[#This Row],[Total Cost]]</f>
        <v>1626.14</v>
      </c>
      <c r="P6123" s="9">
        <f>shipments[[#This Row],[Profit]]/shipments[[#This Row],[Sales Amount]]</f>
        <v>0.59434941520467843</v>
      </c>
    </row>
    <row r="6124" spans="1:16" x14ac:dyDescent="1">
      <c r="A6124" t="s">
        <v>6175</v>
      </c>
      <c r="B6124" t="s">
        <v>8046</v>
      </c>
      <c r="C6124" t="s">
        <v>8010</v>
      </c>
      <c r="D6124" t="s">
        <v>8032</v>
      </c>
      <c r="E6124" s="1">
        <v>45205</v>
      </c>
      <c r="F6124">
        <v>402.75</v>
      </c>
      <c r="G6124">
        <v>31</v>
      </c>
      <c r="H6124" t="s">
        <v>6</v>
      </c>
      <c r="I6124" t="str">
        <f>_xlfn.XLOOKUP(shipments[[#This Row],[SPID]],people[SPID],people[Sales_person],"NA",0)</f>
        <v>Beverie Moffet</v>
      </c>
      <c r="J6124">
        <f>YEAR(shipments[[#This Row],[Shipdate]])</f>
        <v>2023</v>
      </c>
      <c r="K6124">
        <f>MONTH(shipments[[#This Row],[Shipdate]])</f>
        <v>10</v>
      </c>
      <c r="L6124" t="str">
        <f>TEXT(shipments[[#This Row],[Shipdate]],"mmmm")</f>
        <v>October</v>
      </c>
      <c r="M6124">
        <f>_xlfn.XLOOKUP(shipments[[#This Row],[PID]],products[PID],products[Cost_per_box],"NA",0)</f>
        <v>5.26</v>
      </c>
      <c r="N6124">
        <f>shipments[[#This Row],[Boxes]]*shipments[[#This Row],[Cost Per Box]]</f>
        <v>163.06</v>
      </c>
      <c r="O6124">
        <f>shipments[[#This Row],[Sales Amount]]-shipments[[#This Row],[Total Cost]]</f>
        <v>239.69</v>
      </c>
      <c r="P6124" s="9">
        <f>shipments[[#This Row],[Profit]]/shipments[[#This Row],[Sales Amount]]</f>
        <v>0.59513345747982616</v>
      </c>
    </row>
    <row r="6125" spans="1:16" x14ac:dyDescent="1">
      <c r="A6125" t="s">
        <v>6176</v>
      </c>
      <c r="B6125" t="s">
        <v>8046</v>
      </c>
      <c r="C6125" t="s">
        <v>8010</v>
      </c>
      <c r="D6125" t="s">
        <v>8036</v>
      </c>
      <c r="E6125" s="1">
        <v>44977</v>
      </c>
      <c r="F6125">
        <v>2625.75</v>
      </c>
      <c r="G6125">
        <v>165</v>
      </c>
      <c r="H6125" t="s">
        <v>6</v>
      </c>
      <c r="I6125" t="str">
        <f>_xlfn.XLOOKUP(shipments[[#This Row],[SPID]],people[SPID],people[Sales_person],"NA",0)</f>
        <v>Beverie Moffet</v>
      </c>
      <c r="J6125">
        <f>YEAR(shipments[[#This Row],[Shipdate]])</f>
        <v>2023</v>
      </c>
      <c r="K6125">
        <f>MONTH(shipments[[#This Row],[Shipdate]])</f>
        <v>2</v>
      </c>
      <c r="L6125" t="str">
        <f>TEXT(shipments[[#This Row],[Shipdate]],"mmmm")</f>
        <v>February</v>
      </c>
      <c r="M6125">
        <f>_xlfn.XLOOKUP(shipments[[#This Row],[PID]],products[PID],products[Cost_per_box],"NA",0)</f>
        <v>5.26</v>
      </c>
      <c r="N6125">
        <f>shipments[[#This Row],[Boxes]]*shipments[[#This Row],[Cost Per Box]]</f>
        <v>867.9</v>
      </c>
      <c r="O6125">
        <f>shipments[[#This Row],[Sales Amount]]-shipments[[#This Row],[Total Cost]]</f>
        <v>1757.85</v>
      </c>
      <c r="P6125" s="9">
        <f>shipments[[#This Row],[Profit]]/shipments[[#This Row],[Sales Amount]]</f>
        <v>0.66946586689517273</v>
      </c>
    </row>
    <row r="6126" spans="1:16" x14ac:dyDescent="1">
      <c r="A6126" t="s">
        <v>6177</v>
      </c>
      <c r="B6126" t="s">
        <v>8046</v>
      </c>
      <c r="C6126" t="s">
        <v>8010</v>
      </c>
      <c r="D6126" t="s">
        <v>8032</v>
      </c>
      <c r="E6126" s="1">
        <v>45250</v>
      </c>
      <c r="F6126">
        <v>10010.25</v>
      </c>
      <c r="G6126">
        <v>626</v>
      </c>
      <c r="H6126" t="s">
        <v>6</v>
      </c>
      <c r="I6126" t="str">
        <f>_xlfn.XLOOKUP(shipments[[#This Row],[SPID]],people[SPID],people[Sales_person],"NA",0)</f>
        <v>Beverie Moffet</v>
      </c>
      <c r="J6126">
        <f>YEAR(shipments[[#This Row],[Shipdate]])</f>
        <v>2023</v>
      </c>
      <c r="K6126">
        <f>MONTH(shipments[[#This Row],[Shipdate]])</f>
        <v>11</v>
      </c>
      <c r="L6126" t="str">
        <f>TEXT(shipments[[#This Row],[Shipdate]],"mmmm")</f>
        <v>November</v>
      </c>
      <c r="M6126">
        <f>_xlfn.XLOOKUP(shipments[[#This Row],[PID]],products[PID],products[Cost_per_box],"NA",0)</f>
        <v>5.26</v>
      </c>
      <c r="N6126">
        <f>shipments[[#This Row],[Boxes]]*shipments[[#This Row],[Cost Per Box]]</f>
        <v>3292.7599999999998</v>
      </c>
      <c r="O6126">
        <f>shipments[[#This Row],[Sales Amount]]-shipments[[#This Row],[Total Cost]]</f>
        <v>6717.49</v>
      </c>
      <c r="P6126" s="9">
        <f>shipments[[#This Row],[Profit]]/shipments[[#This Row],[Sales Amount]]</f>
        <v>0.67106116230863366</v>
      </c>
    </row>
    <row r="6127" spans="1:16" x14ac:dyDescent="1">
      <c r="A6127" t="s">
        <v>6178</v>
      </c>
      <c r="B6127" t="s">
        <v>8046</v>
      </c>
      <c r="C6127" t="s">
        <v>8010</v>
      </c>
      <c r="D6127" t="s">
        <v>8033</v>
      </c>
      <c r="E6127" s="1">
        <v>45147</v>
      </c>
      <c r="F6127">
        <v>2745</v>
      </c>
      <c r="G6127">
        <v>183</v>
      </c>
      <c r="H6127" t="s">
        <v>6</v>
      </c>
      <c r="I6127" t="str">
        <f>_xlfn.XLOOKUP(shipments[[#This Row],[SPID]],people[SPID],people[Sales_person],"NA",0)</f>
        <v>Beverie Moffet</v>
      </c>
      <c r="J6127">
        <f>YEAR(shipments[[#This Row],[Shipdate]])</f>
        <v>2023</v>
      </c>
      <c r="K6127">
        <f>MONTH(shipments[[#This Row],[Shipdate]])</f>
        <v>8</v>
      </c>
      <c r="L6127" t="str">
        <f>TEXT(shipments[[#This Row],[Shipdate]],"mmmm")</f>
        <v>August</v>
      </c>
      <c r="M6127">
        <f>_xlfn.XLOOKUP(shipments[[#This Row],[PID]],products[PID],products[Cost_per_box],"NA",0)</f>
        <v>5.26</v>
      </c>
      <c r="N6127">
        <f>shipments[[#This Row],[Boxes]]*shipments[[#This Row],[Cost Per Box]]</f>
        <v>962.57999999999993</v>
      </c>
      <c r="O6127">
        <f>shipments[[#This Row],[Sales Amount]]-shipments[[#This Row],[Total Cost]]</f>
        <v>1782.42</v>
      </c>
      <c r="P6127" s="9">
        <f>shipments[[#This Row],[Profit]]/shipments[[#This Row],[Sales Amount]]</f>
        <v>0.64933333333333332</v>
      </c>
    </row>
    <row r="6128" spans="1:16" x14ac:dyDescent="1">
      <c r="A6128" t="s">
        <v>6179</v>
      </c>
      <c r="B6128" t="s">
        <v>8046</v>
      </c>
      <c r="C6128" t="s">
        <v>8010</v>
      </c>
      <c r="D6128" t="s">
        <v>8037</v>
      </c>
      <c r="E6128" s="1">
        <v>45303</v>
      </c>
      <c r="F6128">
        <v>1527.75</v>
      </c>
      <c r="G6128">
        <v>128</v>
      </c>
      <c r="H6128" t="s">
        <v>6</v>
      </c>
      <c r="I6128" t="str">
        <f>_xlfn.XLOOKUP(shipments[[#This Row],[SPID]],people[SPID],people[Sales_person],"NA",0)</f>
        <v>Beverie Moffet</v>
      </c>
      <c r="J6128">
        <f>YEAR(shipments[[#This Row],[Shipdate]])</f>
        <v>2024</v>
      </c>
      <c r="K6128">
        <f>MONTH(shipments[[#This Row],[Shipdate]])</f>
        <v>1</v>
      </c>
      <c r="L6128" t="str">
        <f>TEXT(shipments[[#This Row],[Shipdate]],"mmmm")</f>
        <v>January</v>
      </c>
      <c r="M6128">
        <f>_xlfn.XLOOKUP(shipments[[#This Row],[PID]],products[PID],products[Cost_per_box],"NA",0)</f>
        <v>5.26</v>
      </c>
      <c r="N6128">
        <f>shipments[[#This Row],[Boxes]]*shipments[[#This Row],[Cost Per Box]]</f>
        <v>673.28</v>
      </c>
      <c r="O6128">
        <f>shipments[[#This Row],[Sales Amount]]-shipments[[#This Row],[Total Cost]]</f>
        <v>854.47</v>
      </c>
      <c r="P6128" s="9">
        <f>shipments[[#This Row],[Profit]]/shipments[[#This Row],[Sales Amount]]</f>
        <v>0.55929962362952057</v>
      </c>
    </row>
    <row r="6129" spans="1:16" x14ac:dyDescent="1">
      <c r="A6129" t="s">
        <v>6180</v>
      </c>
      <c r="B6129" t="s">
        <v>8046</v>
      </c>
      <c r="C6129" t="s">
        <v>8011</v>
      </c>
      <c r="D6129" t="s">
        <v>8033</v>
      </c>
      <c r="E6129" s="1">
        <v>45490</v>
      </c>
      <c r="F6129">
        <v>9234</v>
      </c>
      <c r="G6129">
        <v>616</v>
      </c>
      <c r="H6129" t="s">
        <v>39</v>
      </c>
      <c r="I6129" t="str">
        <f>_xlfn.XLOOKUP(shipments[[#This Row],[SPID]],people[SPID],people[Sales_person],"NA",0)</f>
        <v>Beverie Moffet</v>
      </c>
      <c r="J6129">
        <f>YEAR(shipments[[#This Row],[Shipdate]])</f>
        <v>2024</v>
      </c>
      <c r="K6129">
        <f>MONTH(shipments[[#This Row],[Shipdate]])</f>
        <v>7</v>
      </c>
      <c r="L6129" t="str">
        <f>TEXT(shipments[[#This Row],[Shipdate]],"mmmm")</f>
        <v>July</v>
      </c>
      <c r="M6129">
        <f>_xlfn.XLOOKUP(shipments[[#This Row],[PID]],products[PID],products[Cost_per_box],"NA",0)</f>
        <v>7.48</v>
      </c>
      <c r="N6129">
        <f>shipments[[#This Row],[Boxes]]*shipments[[#This Row],[Cost Per Box]]</f>
        <v>4607.68</v>
      </c>
      <c r="O6129">
        <f>shipments[[#This Row],[Sales Amount]]-shipments[[#This Row],[Total Cost]]</f>
        <v>4626.32</v>
      </c>
      <c r="P6129" s="9">
        <f>shipments[[#This Row],[Profit]]/shipments[[#This Row],[Sales Amount]]</f>
        <v>0.50100931340697419</v>
      </c>
    </row>
    <row r="6130" spans="1:16" x14ac:dyDescent="1">
      <c r="A6130" t="s">
        <v>6181</v>
      </c>
      <c r="B6130" t="s">
        <v>8046</v>
      </c>
      <c r="C6130" t="s">
        <v>8013</v>
      </c>
      <c r="D6130" t="s">
        <v>8032</v>
      </c>
      <c r="E6130" s="1">
        <v>45056</v>
      </c>
      <c r="F6130">
        <v>5778</v>
      </c>
      <c r="G6130">
        <v>963</v>
      </c>
      <c r="H6130" t="s">
        <v>6</v>
      </c>
      <c r="I6130" t="str">
        <f>_xlfn.XLOOKUP(shipments[[#This Row],[SPID]],people[SPID],people[Sales_person],"NA",0)</f>
        <v>Beverie Moffet</v>
      </c>
      <c r="J6130">
        <f>YEAR(shipments[[#This Row],[Shipdate]])</f>
        <v>2023</v>
      </c>
      <c r="K6130">
        <f>MONTH(shipments[[#This Row],[Shipdate]])</f>
        <v>5</v>
      </c>
      <c r="L6130" t="str">
        <f>TEXT(shipments[[#This Row],[Shipdate]],"mmmm")</f>
        <v>May</v>
      </c>
      <c r="M6130">
        <f>_xlfn.XLOOKUP(shipments[[#This Row],[PID]],products[PID],products[Cost_per_box],"NA",0)</f>
        <v>3.85</v>
      </c>
      <c r="N6130">
        <f>shipments[[#This Row],[Boxes]]*shipments[[#This Row],[Cost Per Box]]</f>
        <v>3707.55</v>
      </c>
      <c r="O6130">
        <f>shipments[[#This Row],[Sales Amount]]-shipments[[#This Row],[Total Cost]]</f>
        <v>2070.4499999999998</v>
      </c>
      <c r="P6130" s="9">
        <f>shipments[[#This Row],[Profit]]/shipments[[#This Row],[Sales Amount]]</f>
        <v>0.35833333333333328</v>
      </c>
    </row>
    <row r="6131" spans="1:16" x14ac:dyDescent="1">
      <c r="A6131" t="s">
        <v>6182</v>
      </c>
      <c r="B6131" t="s">
        <v>8046</v>
      </c>
      <c r="C6131" t="s">
        <v>8013</v>
      </c>
      <c r="D6131" t="s">
        <v>8033</v>
      </c>
      <c r="E6131" s="1">
        <v>45481</v>
      </c>
      <c r="F6131">
        <v>540</v>
      </c>
      <c r="G6131">
        <v>78</v>
      </c>
      <c r="H6131" t="s">
        <v>17</v>
      </c>
      <c r="I6131" t="str">
        <f>_xlfn.XLOOKUP(shipments[[#This Row],[SPID]],people[SPID],people[Sales_person],"NA",0)</f>
        <v>Beverie Moffet</v>
      </c>
      <c r="J6131">
        <f>YEAR(shipments[[#This Row],[Shipdate]])</f>
        <v>2024</v>
      </c>
      <c r="K6131">
        <f>MONTH(shipments[[#This Row],[Shipdate]])</f>
        <v>7</v>
      </c>
      <c r="L6131" t="str">
        <f>TEXT(shipments[[#This Row],[Shipdate]],"mmmm")</f>
        <v>July</v>
      </c>
      <c r="M6131">
        <f>_xlfn.XLOOKUP(shipments[[#This Row],[PID]],products[PID],products[Cost_per_box],"NA",0)</f>
        <v>3.85</v>
      </c>
      <c r="N6131">
        <f>shipments[[#This Row],[Boxes]]*shipments[[#This Row],[Cost Per Box]]</f>
        <v>300.3</v>
      </c>
      <c r="O6131">
        <f>shipments[[#This Row],[Sales Amount]]-shipments[[#This Row],[Total Cost]]</f>
        <v>239.7</v>
      </c>
      <c r="P6131" s="9">
        <f>shipments[[#This Row],[Profit]]/shipments[[#This Row],[Sales Amount]]</f>
        <v>0.44388888888888889</v>
      </c>
    </row>
    <row r="6132" spans="1:16" x14ac:dyDescent="1">
      <c r="A6132" t="s">
        <v>6183</v>
      </c>
      <c r="B6132" t="s">
        <v>8046</v>
      </c>
      <c r="C6132" t="s">
        <v>8013</v>
      </c>
      <c r="D6132" t="s">
        <v>8037</v>
      </c>
      <c r="E6132" s="1">
        <v>45460</v>
      </c>
      <c r="F6132">
        <v>5692.5</v>
      </c>
      <c r="G6132">
        <v>712</v>
      </c>
      <c r="H6132" t="s">
        <v>6</v>
      </c>
      <c r="I6132" t="str">
        <f>_xlfn.XLOOKUP(shipments[[#This Row],[SPID]],people[SPID],people[Sales_person],"NA",0)</f>
        <v>Beverie Moffet</v>
      </c>
      <c r="J6132">
        <f>YEAR(shipments[[#This Row],[Shipdate]])</f>
        <v>2024</v>
      </c>
      <c r="K6132">
        <f>MONTH(shipments[[#This Row],[Shipdate]])</f>
        <v>6</v>
      </c>
      <c r="L6132" t="str">
        <f>TEXT(shipments[[#This Row],[Shipdate]],"mmmm")</f>
        <v>June</v>
      </c>
      <c r="M6132">
        <f>_xlfn.XLOOKUP(shipments[[#This Row],[PID]],products[PID],products[Cost_per_box],"NA",0)</f>
        <v>3.85</v>
      </c>
      <c r="N6132">
        <f>shipments[[#This Row],[Boxes]]*shipments[[#This Row],[Cost Per Box]]</f>
        <v>2741.2000000000003</v>
      </c>
      <c r="O6132">
        <f>shipments[[#This Row],[Sales Amount]]-shipments[[#This Row],[Total Cost]]</f>
        <v>2951.2999999999997</v>
      </c>
      <c r="P6132" s="9">
        <f>shipments[[#This Row],[Profit]]/shipments[[#This Row],[Sales Amount]]</f>
        <v>0.51845410628019317</v>
      </c>
    </row>
    <row r="6133" spans="1:16" x14ac:dyDescent="1">
      <c r="A6133" t="s">
        <v>6184</v>
      </c>
      <c r="B6133" t="s">
        <v>8046</v>
      </c>
      <c r="C6133" t="s">
        <v>8013</v>
      </c>
      <c r="D6133" t="s">
        <v>8035</v>
      </c>
      <c r="E6133" s="1">
        <v>45285</v>
      </c>
      <c r="F6133">
        <v>6484.5</v>
      </c>
      <c r="G6133">
        <v>1297</v>
      </c>
      <c r="H6133" t="s">
        <v>6</v>
      </c>
      <c r="I6133" t="str">
        <f>_xlfn.XLOOKUP(shipments[[#This Row],[SPID]],people[SPID],people[Sales_person],"NA",0)</f>
        <v>Beverie Moffet</v>
      </c>
      <c r="J6133">
        <f>YEAR(shipments[[#This Row],[Shipdate]])</f>
        <v>2023</v>
      </c>
      <c r="K6133">
        <f>MONTH(shipments[[#This Row],[Shipdate]])</f>
        <v>12</v>
      </c>
      <c r="L6133" t="str">
        <f>TEXT(shipments[[#This Row],[Shipdate]],"mmmm")</f>
        <v>December</v>
      </c>
      <c r="M6133">
        <f>_xlfn.XLOOKUP(shipments[[#This Row],[PID]],products[PID],products[Cost_per_box],"NA",0)</f>
        <v>3.85</v>
      </c>
      <c r="N6133">
        <f>shipments[[#This Row],[Boxes]]*shipments[[#This Row],[Cost Per Box]]</f>
        <v>4993.45</v>
      </c>
      <c r="O6133">
        <f>shipments[[#This Row],[Sales Amount]]-shipments[[#This Row],[Total Cost]]</f>
        <v>1491.0500000000002</v>
      </c>
      <c r="P6133" s="9">
        <f>shipments[[#This Row],[Profit]]/shipments[[#This Row],[Sales Amount]]</f>
        <v>0.22994062765055134</v>
      </c>
    </row>
    <row r="6134" spans="1:16" x14ac:dyDescent="1">
      <c r="A6134" t="s">
        <v>6185</v>
      </c>
      <c r="B6134" t="s">
        <v>8046</v>
      </c>
      <c r="C6134" t="s">
        <v>8013</v>
      </c>
      <c r="D6134" t="s">
        <v>8036</v>
      </c>
      <c r="E6134" s="1">
        <v>45342</v>
      </c>
      <c r="F6134">
        <v>4398.75</v>
      </c>
      <c r="G6134">
        <v>880</v>
      </c>
      <c r="H6134" t="s">
        <v>6</v>
      </c>
      <c r="I6134" t="str">
        <f>_xlfn.XLOOKUP(shipments[[#This Row],[SPID]],people[SPID],people[Sales_person],"NA",0)</f>
        <v>Beverie Moffet</v>
      </c>
      <c r="J6134">
        <f>YEAR(shipments[[#This Row],[Shipdate]])</f>
        <v>2024</v>
      </c>
      <c r="K6134">
        <f>MONTH(shipments[[#This Row],[Shipdate]])</f>
        <v>2</v>
      </c>
      <c r="L6134" t="str">
        <f>TEXT(shipments[[#This Row],[Shipdate]],"mmmm")</f>
        <v>February</v>
      </c>
      <c r="M6134">
        <f>_xlfn.XLOOKUP(shipments[[#This Row],[PID]],products[PID],products[Cost_per_box],"NA",0)</f>
        <v>3.85</v>
      </c>
      <c r="N6134">
        <f>shipments[[#This Row],[Boxes]]*shipments[[#This Row],[Cost Per Box]]</f>
        <v>3388</v>
      </c>
      <c r="O6134">
        <f>shipments[[#This Row],[Sales Amount]]-shipments[[#This Row],[Total Cost]]</f>
        <v>1010.75</v>
      </c>
      <c r="P6134" s="9">
        <f>shipments[[#This Row],[Profit]]/shipments[[#This Row],[Sales Amount]]</f>
        <v>0.22978118783745383</v>
      </c>
    </row>
    <row r="6135" spans="1:16" x14ac:dyDescent="1">
      <c r="A6135" t="s">
        <v>6186</v>
      </c>
      <c r="B6135" t="s">
        <v>8046</v>
      </c>
      <c r="C6135" t="s">
        <v>8013</v>
      </c>
      <c r="D6135" t="s">
        <v>8037</v>
      </c>
      <c r="E6135" s="1">
        <v>45561</v>
      </c>
      <c r="F6135">
        <v>942.75</v>
      </c>
      <c r="G6135">
        <v>118</v>
      </c>
      <c r="H6135" t="s">
        <v>25</v>
      </c>
      <c r="I6135" t="str">
        <f>_xlfn.XLOOKUP(shipments[[#This Row],[SPID]],people[SPID],people[Sales_person],"NA",0)</f>
        <v>Beverie Moffet</v>
      </c>
      <c r="J6135">
        <f>YEAR(shipments[[#This Row],[Shipdate]])</f>
        <v>2024</v>
      </c>
      <c r="K6135">
        <f>MONTH(shipments[[#This Row],[Shipdate]])</f>
        <v>9</v>
      </c>
      <c r="L6135" t="str">
        <f>TEXT(shipments[[#This Row],[Shipdate]],"mmmm")</f>
        <v>September</v>
      </c>
      <c r="M6135">
        <f>_xlfn.XLOOKUP(shipments[[#This Row],[PID]],products[PID],products[Cost_per_box],"NA",0)</f>
        <v>3.85</v>
      </c>
      <c r="N6135">
        <f>shipments[[#This Row],[Boxes]]*shipments[[#This Row],[Cost Per Box]]</f>
        <v>454.3</v>
      </c>
      <c r="O6135">
        <f>shipments[[#This Row],[Sales Amount]]-shipments[[#This Row],[Total Cost]]</f>
        <v>488.45</v>
      </c>
      <c r="P6135" s="9">
        <f>shipments[[#This Row],[Profit]]/shipments[[#This Row],[Sales Amount]]</f>
        <v>0.51811190665605944</v>
      </c>
    </row>
    <row r="6136" spans="1:16" x14ac:dyDescent="1">
      <c r="A6136" t="s">
        <v>6187</v>
      </c>
      <c r="B6136" t="s">
        <v>8046</v>
      </c>
      <c r="C6136" t="s">
        <v>8014</v>
      </c>
      <c r="D6136" t="s">
        <v>8035</v>
      </c>
      <c r="E6136" s="1">
        <v>45561</v>
      </c>
      <c r="F6136">
        <v>7611.75</v>
      </c>
      <c r="G6136">
        <v>952</v>
      </c>
      <c r="H6136" t="s">
        <v>25</v>
      </c>
      <c r="I6136" t="str">
        <f>_xlfn.XLOOKUP(shipments[[#This Row],[SPID]],people[SPID],people[Sales_person],"NA",0)</f>
        <v>Beverie Moffet</v>
      </c>
      <c r="J6136">
        <f>YEAR(shipments[[#This Row],[Shipdate]])</f>
        <v>2024</v>
      </c>
      <c r="K6136">
        <f>MONTH(shipments[[#This Row],[Shipdate]])</f>
        <v>9</v>
      </c>
      <c r="L6136" t="str">
        <f>TEXT(shipments[[#This Row],[Shipdate]],"mmmm")</f>
        <v>September</v>
      </c>
      <c r="M6136">
        <f>_xlfn.XLOOKUP(shipments[[#This Row],[PID]],products[PID],products[Cost_per_box],"NA",0)</f>
        <v>5.72</v>
      </c>
      <c r="N6136">
        <f>shipments[[#This Row],[Boxes]]*shipments[[#This Row],[Cost Per Box]]</f>
        <v>5445.44</v>
      </c>
      <c r="O6136">
        <f>shipments[[#This Row],[Sales Amount]]-shipments[[#This Row],[Total Cost]]</f>
        <v>2166.3100000000004</v>
      </c>
      <c r="P6136" s="9">
        <f>shipments[[#This Row],[Profit]]/shipments[[#This Row],[Sales Amount]]</f>
        <v>0.28460078168620889</v>
      </c>
    </row>
    <row r="6137" spans="1:16" x14ac:dyDescent="1">
      <c r="A6137" t="s">
        <v>6188</v>
      </c>
      <c r="B6137" t="s">
        <v>8046</v>
      </c>
      <c r="C6137" t="s">
        <v>8014</v>
      </c>
      <c r="D6137" t="s">
        <v>8032</v>
      </c>
      <c r="E6137" s="1">
        <v>45211</v>
      </c>
      <c r="F6137">
        <v>4932</v>
      </c>
      <c r="G6137">
        <v>548</v>
      </c>
      <c r="H6137" t="s">
        <v>6</v>
      </c>
      <c r="I6137" t="str">
        <f>_xlfn.XLOOKUP(shipments[[#This Row],[SPID]],people[SPID],people[Sales_person],"NA",0)</f>
        <v>Beverie Moffet</v>
      </c>
      <c r="J6137">
        <f>YEAR(shipments[[#This Row],[Shipdate]])</f>
        <v>2023</v>
      </c>
      <c r="K6137">
        <f>MONTH(shipments[[#This Row],[Shipdate]])</f>
        <v>10</v>
      </c>
      <c r="L6137" t="str">
        <f>TEXT(shipments[[#This Row],[Shipdate]],"mmmm")</f>
        <v>October</v>
      </c>
      <c r="M6137">
        <f>_xlfn.XLOOKUP(shipments[[#This Row],[PID]],products[PID],products[Cost_per_box],"NA",0)</f>
        <v>5.72</v>
      </c>
      <c r="N6137">
        <f>shipments[[#This Row],[Boxes]]*shipments[[#This Row],[Cost Per Box]]</f>
        <v>3134.56</v>
      </c>
      <c r="O6137">
        <f>shipments[[#This Row],[Sales Amount]]-shipments[[#This Row],[Total Cost]]</f>
        <v>1797.44</v>
      </c>
      <c r="P6137" s="9">
        <f>shipments[[#This Row],[Profit]]/shipments[[#This Row],[Sales Amount]]</f>
        <v>0.36444444444444446</v>
      </c>
    </row>
    <row r="6138" spans="1:16" x14ac:dyDescent="1">
      <c r="A6138" t="s">
        <v>6189</v>
      </c>
      <c r="B6138" t="s">
        <v>8046</v>
      </c>
      <c r="C6138" t="s">
        <v>8014</v>
      </c>
      <c r="D6138" t="s">
        <v>8033</v>
      </c>
      <c r="E6138" s="1">
        <v>45526</v>
      </c>
      <c r="F6138">
        <v>801</v>
      </c>
      <c r="G6138">
        <v>134</v>
      </c>
      <c r="H6138" t="s">
        <v>17</v>
      </c>
      <c r="I6138" t="str">
        <f>_xlfn.XLOOKUP(shipments[[#This Row],[SPID]],people[SPID],people[Sales_person],"NA",0)</f>
        <v>Beverie Moffet</v>
      </c>
      <c r="J6138">
        <f>YEAR(shipments[[#This Row],[Shipdate]])</f>
        <v>2024</v>
      </c>
      <c r="K6138">
        <f>MONTH(shipments[[#This Row],[Shipdate]])</f>
        <v>8</v>
      </c>
      <c r="L6138" t="str">
        <f>TEXT(shipments[[#This Row],[Shipdate]],"mmmm")</f>
        <v>August</v>
      </c>
      <c r="M6138">
        <f>_xlfn.XLOOKUP(shipments[[#This Row],[PID]],products[PID],products[Cost_per_box],"NA",0)</f>
        <v>5.72</v>
      </c>
      <c r="N6138">
        <f>shipments[[#This Row],[Boxes]]*shipments[[#This Row],[Cost Per Box]]</f>
        <v>766.48</v>
      </c>
      <c r="O6138">
        <f>shipments[[#This Row],[Sales Amount]]-shipments[[#This Row],[Total Cost]]</f>
        <v>34.519999999999982</v>
      </c>
      <c r="P6138" s="9">
        <f>shipments[[#This Row],[Profit]]/shipments[[#This Row],[Sales Amount]]</f>
        <v>4.3096129837702848E-2</v>
      </c>
    </row>
    <row r="6139" spans="1:16" x14ac:dyDescent="1">
      <c r="A6139" t="s">
        <v>6190</v>
      </c>
      <c r="B6139" t="s">
        <v>8046</v>
      </c>
      <c r="C6139" t="s">
        <v>8014</v>
      </c>
      <c r="D6139" t="s">
        <v>8036</v>
      </c>
      <c r="E6139" s="1">
        <v>45505</v>
      </c>
      <c r="F6139">
        <v>740.25</v>
      </c>
      <c r="G6139">
        <v>83</v>
      </c>
      <c r="H6139" t="s">
        <v>17</v>
      </c>
      <c r="I6139" t="str">
        <f>_xlfn.XLOOKUP(shipments[[#This Row],[SPID]],people[SPID],people[Sales_person],"NA",0)</f>
        <v>Beverie Moffet</v>
      </c>
      <c r="J6139">
        <f>YEAR(shipments[[#This Row],[Shipdate]])</f>
        <v>2024</v>
      </c>
      <c r="K6139">
        <f>MONTH(shipments[[#This Row],[Shipdate]])</f>
        <v>8</v>
      </c>
      <c r="L6139" t="str">
        <f>TEXT(shipments[[#This Row],[Shipdate]],"mmmm")</f>
        <v>August</v>
      </c>
      <c r="M6139">
        <f>_xlfn.XLOOKUP(shipments[[#This Row],[PID]],products[PID],products[Cost_per_box],"NA",0)</f>
        <v>5.72</v>
      </c>
      <c r="N6139">
        <f>shipments[[#This Row],[Boxes]]*shipments[[#This Row],[Cost Per Box]]</f>
        <v>474.76</v>
      </c>
      <c r="O6139">
        <f>shipments[[#This Row],[Sales Amount]]-shipments[[#This Row],[Total Cost]]</f>
        <v>265.49</v>
      </c>
      <c r="P6139" s="9">
        <f>shipments[[#This Row],[Profit]]/shipments[[#This Row],[Sales Amount]]</f>
        <v>0.35864910503208375</v>
      </c>
    </row>
    <row r="6140" spans="1:16" x14ac:dyDescent="1">
      <c r="A6140" t="s">
        <v>6191</v>
      </c>
      <c r="B6140" t="s">
        <v>8046</v>
      </c>
      <c r="C6140" t="s">
        <v>8015</v>
      </c>
      <c r="D6140" t="s">
        <v>8032</v>
      </c>
      <c r="E6140" s="1">
        <v>45532</v>
      </c>
      <c r="F6140">
        <v>8964</v>
      </c>
      <c r="G6140">
        <v>332</v>
      </c>
      <c r="H6140" t="s">
        <v>17</v>
      </c>
      <c r="I6140" t="str">
        <f>_xlfn.XLOOKUP(shipments[[#This Row],[SPID]],people[SPID],people[Sales_person],"NA",0)</f>
        <v>Beverie Moffet</v>
      </c>
      <c r="J6140">
        <f>YEAR(shipments[[#This Row],[Shipdate]])</f>
        <v>2024</v>
      </c>
      <c r="K6140">
        <f>MONTH(shipments[[#This Row],[Shipdate]])</f>
        <v>8</v>
      </c>
      <c r="L6140" t="str">
        <f>TEXT(shipments[[#This Row],[Shipdate]],"mmmm")</f>
        <v>August</v>
      </c>
      <c r="M6140">
        <f>_xlfn.XLOOKUP(shipments[[#This Row],[PID]],products[PID],products[Cost_per_box],"NA",0)</f>
        <v>6.31</v>
      </c>
      <c r="N6140">
        <f>shipments[[#This Row],[Boxes]]*shipments[[#This Row],[Cost Per Box]]</f>
        <v>2094.92</v>
      </c>
      <c r="O6140">
        <f>shipments[[#This Row],[Sales Amount]]-shipments[[#This Row],[Total Cost]]</f>
        <v>6869.08</v>
      </c>
      <c r="P6140" s="9">
        <f>shipments[[#This Row],[Profit]]/shipments[[#This Row],[Sales Amount]]</f>
        <v>0.76629629629629625</v>
      </c>
    </row>
    <row r="6141" spans="1:16" x14ac:dyDescent="1">
      <c r="A6141" t="s">
        <v>6192</v>
      </c>
      <c r="B6141" t="s">
        <v>8046</v>
      </c>
      <c r="C6141" t="s">
        <v>8016</v>
      </c>
      <c r="D6141" t="s">
        <v>8035</v>
      </c>
      <c r="E6141" s="1">
        <v>45120</v>
      </c>
      <c r="F6141">
        <v>5593.5</v>
      </c>
      <c r="G6141">
        <v>224</v>
      </c>
      <c r="H6141" t="s">
        <v>6</v>
      </c>
      <c r="I6141" t="str">
        <f>_xlfn.XLOOKUP(shipments[[#This Row],[SPID]],people[SPID],people[Sales_person],"NA",0)</f>
        <v>Beverie Moffet</v>
      </c>
      <c r="J6141">
        <f>YEAR(shipments[[#This Row],[Shipdate]])</f>
        <v>2023</v>
      </c>
      <c r="K6141">
        <f>MONTH(shipments[[#This Row],[Shipdate]])</f>
        <v>7</v>
      </c>
      <c r="L6141" t="str">
        <f>TEXT(shipments[[#This Row],[Shipdate]],"mmmm")</f>
        <v>July</v>
      </c>
      <c r="M6141">
        <f>_xlfn.XLOOKUP(shipments[[#This Row],[PID]],products[PID],products[Cost_per_box],"NA",0)</f>
        <v>9.94</v>
      </c>
      <c r="N6141">
        <f>shipments[[#This Row],[Boxes]]*shipments[[#This Row],[Cost Per Box]]</f>
        <v>2226.56</v>
      </c>
      <c r="O6141">
        <f>shipments[[#This Row],[Sales Amount]]-shipments[[#This Row],[Total Cost]]</f>
        <v>3366.94</v>
      </c>
      <c r="P6141" s="9">
        <f>shipments[[#This Row],[Profit]]/shipments[[#This Row],[Sales Amount]]</f>
        <v>0.60193796370787522</v>
      </c>
    </row>
    <row r="6142" spans="1:16" x14ac:dyDescent="1">
      <c r="A6142" t="s">
        <v>6193</v>
      </c>
      <c r="B6142" t="s">
        <v>8046</v>
      </c>
      <c r="C6142" t="s">
        <v>8016</v>
      </c>
      <c r="D6142" t="s">
        <v>8032</v>
      </c>
      <c r="E6142" s="1">
        <v>45341</v>
      </c>
      <c r="F6142">
        <v>5449.5</v>
      </c>
      <c r="G6142">
        <v>202</v>
      </c>
      <c r="H6142" t="s">
        <v>6</v>
      </c>
      <c r="I6142" t="str">
        <f>_xlfn.XLOOKUP(shipments[[#This Row],[SPID]],people[SPID],people[Sales_person],"NA",0)</f>
        <v>Beverie Moffet</v>
      </c>
      <c r="J6142">
        <f>YEAR(shipments[[#This Row],[Shipdate]])</f>
        <v>2024</v>
      </c>
      <c r="K6142">
        <f>MONTH(shipments[[#This Row],[Shipdate]])</f>
        <v>2</v>
      </c>
      <c r="L6142" t="str">
        <f>TEXT(shipments[[#This Row],[Shipdate]],"mmmm")</f>
        <v>February</v>
      </c>
      <c r="M6142">
        <f>_xlfn.XLOOKUP(shipments[[#This Row],[PID]],products[PID],products[Cost_per_box],"NA",0)</f>
        <v>9.94</v>
      </c>
      <c r="N6142">
        <f>shipments[[#This Row],[Boxes]]*shipments[[#This Row],[Cost Per Box]]</f>
        <v>2007.8799999999999</v>
      </c>
      <c r="O6142">
        <f>shipments[[#This Row],[Sales Amount]]-shipments[[#This Row],[Total Cost]]</f>
        <v>3441.62</v>
      </c>
      <c r="P6142" s="9">
        <f>shipments[[#This Row],[Profit]]/shipments[[#This Row],[Sales Amount]]</f>
        <v>0.63154784842646117</v>
      </c>
    </row>
    <row r="6143" spans="1:16" x14ac:dyDescent="1">
      <c r="A6143" t="s">
        <v>6194</v>
      </c>
      <c r="B6143" t="s">
        <v>8046</v>
      </c>
      <c r="C6143" t="s">
        <v>8016</v>
      </c>
      <c r="D6143" t="s">
        <v>8036</v>
      </c>
      <c r="E6143" s="1">
        <v>45481</v>
      </c>
      <c r="F6143">
        <v>5307.75</v>
      </c>
      <c r="G6143">
        <v>213</v>
      </c>
      <c r="H6143" t="s">
        <v>17</v>
      </c>
      <c r="I6143" t="str">
        <f>_xlfn.XLOOKUP(shipments[[#This Row],[SPID]],people[SPID],people[Sales_person],"NA",0)</f>
        <v>Beverie Moffet</v>
      </c>
      <c r="J6143">
        <f>YEAR(shipments[[#This Row],[Shipdate]])</f>
        <v>2024</v>
      </c>
      <c r="K6143">
        <f>MONTH(shipments[[#This Row],[Shipdate]])</f>
        <v>7</v>
      </c>
      <c r="L6143" t="str">
        <f>TEXT(shipments[[#This Row],[Shipdate]],"mmmm")</f>
        <v>July</v>
      </c>
      <c r="M6143">
        <f>_xlfn.XLOOKUP(shipments[[#This Row],[PID]],products[PID],products[Cost_per_box],"NA",0)</f>
        <v>9.94</v>
      </c>
      <c r="N6143">
        <f>shipments[[#This Row],[Boxes]]*shipments[[#This Row],[Cost Per Box]]</f>
        <v>2117.2199999999998</v>
      </c>
      <c r="O6143">
        <f>shipments[[#This Row],[Sales Amount]]-shipments[[#This Row],[Total Cost]]</f>
        <v>3190.53</v>
      </c>
      <c r="P6143" s="9">
        <f>shipments[[#This Row],[Profit]]/shipments[[#This Row],[Sales Amount]]</f>
        <v>0.60110781404549951</v>
      </c>
    </row>
    <row r="6144" spans="1:16" x14ac:dyDescent="1">
      <c r="A6144" t="s">
        <v>6195</v>
      </c>
      <c r="B6144" t="s">
        <v>8046</v>
      </c>
      <c r="C6144" t="s">
        <v>8016</v>
      </c>
      <c r="D6144" t="s">
        <v>8035</v>
      </c>
      <c r="E6144" s="1">
        <v>45050</v>
      </c>
      <c r="F6144">
        <v>6547.5</v>
      </c>
      <c r="G6144">
        <v>252</v>
      </c>
      <c r="H6144" t="s">
        <v>6</v>
      </c>
      <c r="I6144" t="str">
        <f>_xlfn.XLOOKUP(shipments[[#This Row],[SPID]],people[SPID],people[Sales_person],"NA",0)</f>
        <v>Beverie Moffet</v>
      </c>
      <c r="J6144">
        <f>YEAR(shipments[[#This Row],[Shipdate]])</f>
        <v>2023</v>
      </c>
      <c r="K6144">
        <f>MONTH(shipments[[#This Row],[Shipdate]])</f>
        <v>5</v>
      </c>
      <c r="L6144" t="str">
        <f>TEXT(shipments[[#This Row],[Shipdate]],"mmmm")</f>
        <v>May</v>
      </c>
      <c r="M6144">
        <f>_xlfn.XLOOKUP(shipments[[#This Row],[PID]],products[PID],products[Cost_per_box],"NA",0)</f>
        <v>9.94</v>
      </c>
      <c r="N6144">
        <f>shipments[[#This Row],[Boxes]]*shipments[[#This Row],[Cost Per Box]]</f>
        <v>2504.8799999999997</v>
      </c>
      <c r="O6144">
        <f>shipments[[#This Row],[Sales Amount]]-shipments[[#This Row],[Total Cost]]</f>
        <v>4042.6200000000003</v>
      </c>
      <c r="P6144" s="9">
        <f>shipments[[#This Row],[Profit]]/shipments[[#This Row],[Sales Amount]]</f>
        <v>0.61742955326460491</v>
      </c>
    </row>
    <row r="6145" spans="1:16" x14ac:dyDescent="1">
      <c r="A6145" t="s">
        <v>6196</v>
      </c>
      <c r="B6145" t="s">
        <v>8046</v>
      </c>
      <c r="C6145" t="s">
        <v>8017</v>
      </c>
      <c r="D6145" t="s">
        <v>8036</v>
      </c>
      <c r="E6145" s="1">
        <v>45412</v>
      </c>
      <c r="F6145">
        <v>6975</v>
      </c>
      <c r="G6145">
        <v>349</v>
      </c>
      <c r="H6145" t="s">
        <v>6</v>
      </c>
      <c r="I6145" t="str">
        <f>_xlfn.XLOOKUP(shipments[[#This Row],[SPID]],people[SPID],people[Sales_person],"NA",0)</f>
        <v>Beverie Moffet</v>
      </c>
      <c r="J6145">
        <f>YEAR(shipments[[#This Row],[Shipdate]])</f>
        <v>2024</v>
      </c>
      <c r="K6145">
        <f>MONTH(shipments[[#This Row],[Shipdate]])</f>
        <v>4</v>
      </c>
      <c r="L6145" t="str">
        <f>TEXT(shipments[[#This Row],[Shipdate]],"mmmm")</f>
        <v>April</v>
      </c>
      <c r="M6145">
        <f>_xlfn.XLOOKUP(shipments[[#This Row],[PID]],products[PID],products[Cost_per_box],"NA",0)</f>
        <v>7.73</v>
      </c>
      <c r="N6145">
        <f>shipments[[#This Row],[Boxes]]*shipments[[#This Row],[Cost Per Box]]</f>
        <v>2697.77</v>
      </c>
      <c r="O6145">
        <f>shipments[[#This Row],[Sales Amount]]-shipments[[#This Row],[Total Cost]]</f>
        <v>4277.2299999999996</v>
      </c>
      <c r="P6145" s="9">
        <f>shipments[[#This Row],[Profit]]/shipments[[#This Row],[Sales Amount]]</f>
        <v>0.61322293906810033</v>
      </c>
    </row>
    <row r="6146" spans="1:16" x14ac:dyDescent="1">
      <c r="A6146" t="s">
        <v>6197</v>
      </c>
      <c r="B6146" t="s">
        <v>8046</v>
      </c>
      <c r="C6146" t="s">
        <v>8017</v>
      </c>
      <c r="D6146" t="s">
        <v>8036</v>
      </c>
      <c r="E6146" s="1">
        <v>45233</v>
      </c>
      <c r="F6146">
        <v>5343.75</v>
      </c>
      <c r="G6146">
        <v>282</v>
      </c>
      <c r="H6146" t="s">
        <v>6</v>
      </c>
      <c r="I6146" t="str">
        <f>_xlfn.XLOOKUP(shipments[[#This Row],[SPID]],people[SPID],people[Sales_person],"NA",0)</f>
        <v>Beverie Moffet</v>
      </c>
      <c r="J6146">
        <f>YEAR(shipments[[#This Row],[Shipdate]])</f>
        <v>2023</v>
      </c>
      <c r="K6146">
        <f>MONTH(shipments[[#This Row],[Shipdate]])</f>
        <v>11</v>
      </c>
      <c r="L6146" t="str">
        <f>TEXT(shipments[[#This Row],[Shipdate]],"mmmm")</f>
        <v>November</v>
      </c>
      <c r="M6146">
        <f>_xlfn.XLOOKUP(shipments[[#This Row],[PID]],products[PID],products[Cost_per_box],"NA",0)</f>
        <v>7.73</v>
      </c>
      <c r="N6146">
        <f>shipments[[#This Row],[Boxes]]*shipments[[#This Row],[Cost Per Box]]</f>
        <v>2179.86</v>
      </c>
      <c r="O6146">
        <f>shipments[[#This Row],[Sales Amount]]-shipments[[#This Row],[Total Cost]]</f>
        <v>3163.89</v>
      </c>
      <c r="P6146" s="9">
        <f>shipments[[#This Row],[Profit]]/shipments[[#This Row],[Sales Amount]]</f>
        <v>0.59207298245614037</v>
      </c>
    </row>
    <row r="6147" spans="1:16" x14ac:dyDescent="1">
      <c r="A6147" t="s">
        <v>6198</v>
      </c>
      <c r="B6147" t="s">
        <v>8046</v>
      </c>
      <c r="C6147" t="s">
        <v>8017</v>
      </c>
      <c r="D6147" t="s">
        <v>8037</v>
      </c>
      <c r="E6147" s="1">
        <v>45415</v>
      </c>
      <c r="F6147">
        <v>11263.5</v>
      </c>
      <c r="G6147">
        <v>626</v>
      </c>
      <c r="H6147" t="s">
        <v>6</v>
      </c>
      <c r="I6147" t="str">
        <f>_xlfn.XLOOKUP(shipments[[#This Row],[SPID]],people[SPID],people[Sales_person],"NA",0)</f>
        <v>Beverie Moffet</v>
      </c>
      <c r="J6147">
        <f>YEAR(shipments[[#This Row],[Shipdate]])</f>
        <v>2024</v>
      </c>
      <c r="K6147">
        <f>MONTH(shipments[[#This Row],[Shipdate]])</f>
        <v>5</v>
      </c>
      <c r="L6147" t="str">
        <f>TEXT(shipments[[#This Row],[Shipdate]],"mmmm")</f>
        <v>May</v>
      </c>
      <c r="M6147">
        <f>_xlfn.XLOOKUP(shipments[[#This Row],[PID]],products[PID],products[Cost_per_box],"NA",0)</f>
        <v>7.73</v>
      </c>
      <c r="N6147">
        <f>shipments[[#This Row],[Boxes]]*shipments[[#This Row],[Cost Per Box]]</f>
        <v>4838.9800000000005</v>
      </c>
      <c r="O6147">
        <f>shipments[[#This Row],[Sales Amount]]-shipments[[#This Row],[Total Cost]]</f>
        <v>6424.5199999999995</v>
      </c>
      <c r="P6147" s="9">
        <f>shipments[[#This Row],[Profit]]/shipments[[#This Row],[Sales Amount]]</f>
        <v>0.57038398366404752</v>
      </c>
    </row>
    <row r="6148" spans="1:16" x14ac:dyDescent="1">
      <c r="A6148" t="s">
        <v>6199</v>
      </c>
      <c r="B6148" t="s">
        <v>8046</v>
      </c>
      <c r="C6148" t="s">
        <v>8018</v>
      </c>
      <c r="D6148" t="s">
        <v>8032</v>
      </c>
      <c r="E6148" s="1">
        <v>45511</v>
      </c>
      <c r="F6148">
        <v>6648.75</v>
      </c>
      <c r="G6148">
        <v>317</v>
      </c>
      <c r="H6148" t="s">
        <v>17</v>
      </c>
      <c r="I6148" t="str">
        <f>_xlfn.XLOOKUP(shipments[[#This Row],[SPID]],people[SPID],people[Sales_person],"NA",0)</f>
        <v>Beverie Moffet</v>
      </c>
      <c r="J6148">
        <f>YEAR(shipments[[#This Row],[Shipdate]])</f>
        <v>2024</v>
      </c>
      <c r="K6148">
        <f>MONTH(shipments[[#This Row],[Shipdate]])</f>
        <v>8</v>
      </c>
      <c r="L6148" t="str">
        <f>TEXT(shipments[[#This Row],[Shipdate]],"mmmm")</f>
        <v>August</v>
      </c>
      <c r="M6148">
        <f>_xlfn.XLOOKUP(shipments[[#This Row],[PID]],products[PID],products[Cost_per_box],"NA",0)</f>
        <v>3.68</v>
      </c>
      <c r="N6148">
        <f>shipments[[#This Row],[Boxes]]*shipments[[#This Row],[Cost Per Box]]</f>
        <v>1166.56</v>
      </c>
      <c r="O6148">
        <f>shipments[[#This Row],[Sales Amount]]-shipments[[#This Row],[Total Cost]]</f>
        <v>5482.1900000000005</v>
      </c>
      <c r="P6148" s="9">
        <f>shipments[[#This Row],[Profit]]/shipments[[#This Row],[Sales Amount]]</f>
        <v>0.82454446324497088</v>
      </c>
    </row>
    <row r="6149" spans="1:16" x14ac:dyDescent="1">
      <c r="A6149" t="s">
        <v>6200</v>
      </c>
      <c r="B6149" t="s">
        <v>8046</v>
      </c>
      <c r="C6149" t="s">
        <v>8019</v>
      </c>
      <c r="D6149" t="s">
        <v>8036</v>
      </c>
      <c r="E6149" s="1">
        <v>44993</v>
      </c>
      <c r="F6149">
        <v>9958.5</v>
      </c>
      <c r="G6149">
        <v>623</v>
      </c>
      <c r="H6149" t="s">
        <v>6</v>
      </c>
      <c r="I6149" t="str">
        <f>_xlfn.XLOOKUP(shipments[[#This Row],[SPID]],people[SPID],people[Sales_person],"NA",0)</f>
        <v>Beverie Moffet</v>
      </c>
      <c r="J6149">
        <f>YEAR(shipments[[#This Row],[Shipdate]])</f>
        <v>2023</v>
      </c>
      <c r="K6149">
        <f>MONTH(shipments[[#This Row],[Shipdate]])</f>
        <v>3</v>
      </c>
      <c r="L6149" t="str">
        <f>TEXT(shipments[[#This Row],[Shipdate]],"mmmm")</f>
        <v>March</v>
      </c>
      <c r="M6149">
        <f>_xlfn.XLOOKUP(shipments[[#This Row],[PID]],products[PID],products[Cost_per_box],"NA",0)</f>
        <v>8.2200000000000006</v>
      </c>
      <c r="N6149">
        <f>shipments[[#This Row],[Boxes]]*shipments[[#This Row],[Cost Per Box]]</f>
        <v>5121.0600000000004</v>
      </c>
      <c r="O6149">
        <f>shipments[[#This Row],[Sales Amount]]-shipments[[#This Row],[Total Cost]]</f>
        <v>4837.4399999999996</v>
      </c>
      <c r="P6149" s="9">
        <f>shipments[[#This Row],[Profit]]/shipments[[#This Row],[Sales Amount]]</f>
        <v>0.4857599035999397</v>
      </c>
    </row>
    <row r="6150" spans="1:16" x14ac:dyDescent="1">
      <c r="A6150" t="s">
        <v>6201</v>
      </c>
      <c r="B6150" t="s">
        <v>8046</v>
      </c>
      <c r="C6150" t="s">
        <v>8019</v>
      </c>
      <c r="D6150" t="s">
        <v>8036</v>
      </c>
      <c r="E6150" s="1">
        <v>45141</v>
      </c>
      <c r="F6150">
        <v>2346.75</v>
      </c>
      <c r="G6150">
        <v>181</v>
      </c>
      <c r="H6150" t="s">
        <v>6</v>
      </c>
      <c r="I6150" t="str">
        <f>_xlfn.XLOOKUP(shipments[[#This Row],[SPID]],people[SPID],people[Sales_person],"NA",0)</f>
        <v>Beverie Moffet</v>
      </c>
      <c r="J6150">
        <f>YEAR(shipments[[#This Row],[Shipdate]])</f>
        <v>2023</v>
      </c>
      <c r="K6150">
        <f>MONTH(shipments[[#This Row],[Shipdate]])</f>
        <v>8</v>
      </c>
      <c r="L6150" t="str">
        <f>TEXT(shipments[[#This Row],[Shipdate]],"mmmm")</f>
        <v>August</v>
      </c>
      <c r="M6150">
        <f>_xlfn.XLOOKUP(shipments[[#This Row],[PID]],products[PID],products[Cost_per_box],"NA",0)</f>
        <v>8.2200000000000006</v>
      </c>
      <c r="N6150">
        <f>shipments[[#This Row],[Boxes]]*shipments[[#This Row],[Cost Per Box]]</f>
        <v>1487.8200000000002</v>
      </c>
      <c r="O6150">
        <f>shipments[[#This Row],[Sales Amount]]-shipments[[#This Row],[Total Cost]]</f>
        <v>858.92999999999984</v>
      </c>
      <c r="P6150" s="9">
        <f>shipments[[#This Row],[Profit]]/shipments[[#This Row],[Sales Amount]]</f>
        <v>0.36600830936401402</v>
      </c>
    </row>
    <row r="6151" spans="1:16" x14ac:dyDescent="1">
      <c r="A6151" t="s">
        <v>6202</v>
      </c>
      <c r="B6151" t="s">
        <v>8046</v>
      </c>
      <c r="C6151" t="s">
        <v>8019</v>
      </c>
      <c r="D6151" t="s">
        <v>8036</v>
      </c>
      <c r="E6151" s="1">
        <v>45532</v>
      </c>
      <c r="F6151">
        <v>1698.75</v>
      </c>
      <c r="G6151">
        <v>122</v>
      </c>
      <c r="H6151" t="s">
        <v>17</v>
      </c>
      <c r="I6151" t="str">
        <f>_xlfn.XLOOKUP(shipments[[#This Row],[SPID]],people[SPID],people[Sales_person],"NA",0)</f>
        <v>Beverie Moffet</v>
      </c>
      <c r="J6151">
        <f>YEAR(shipments[[#This Row],[Shipdate]])</f>
        <v>2024</v>
      </c>
      <c r="K6151">
        <f>MONTH(shipments[[#This Row],[Shipdate]])</f>
        <v>8</v>
      </c>
      <c r="L6151" t="str">
        <f>TEXT(shipments[[#This Row],[Shipdate]],"mmmm")</f>
        <v>August</v>
      </c>
      <c r="M6151">
        <f>_xlfn.XLOOKUP(shipments[[#This Row],[PID]],products[PID],products[Cost_per_box],"NA",0)</f>
        <v>8.2200000000000006</v>
      </c>
      <c r="N6151">
        <f>shipments[[#This Row],[Boxes]]*shipments[[#This Row],[Cost Per Box]]</f>
        <v>1002.84</v>
      </c>
      <c r="O6151">
        <f>shipments[[#This Row],[Sales Amount]]-shipments[[#This Row],[Total Cost]]</f>
        <v>695.91</v>
      </c>
      <c r="P6151" s="9">
        <f>shipments[[#This Row],[Profit]]/shipments[[#This Row],[Sales Amount]]</f>
        <v>0.40966004415011037</v>
      </c>
    </row>
    <row r="6152" spans="1:16" x14ac:dyDescent="1">
      <c r="A6152" t="s">
        <v>6203</v>
      </c>
      <c r="B6152" t="s">
        <v>8046</v>
      </c>
      <c r="C6152" t="s">
        <v>8019</v>
      </c>
      <c r="D6152" t="s">
        <v>8032</v>
      </c>
      <c r="E6152" s="1">
        <v>45281</v>
      </c>
      <c r="F6152">
        <v>5116.5</v>
      </c>
      <c r="G6152">
        <v>366</v>
      </c>
      <c r="H6152" t="s">
        <v>6</v>
      </c>
      <c r="I6152" t="str">
        <f>_xlfn.XLOOKUP(shipments[[#This Row],[SPID]],people[SPID],people[Sales_person],"NA",0)</f>
        <v>Beverie Moffet</v>
      </c>
      <c r="J6152">
        <f>YEAR(shipments[[#This Row],[Shipdate]])</f>
        <v>2023</v>
      </c>
      <c r="K6152">
        <f>MONTH(shipments[[#This Row],[Shipdate]])</f>
        <v>12</v>
      </c>
      <c r="L6152" t="str">
        <f>TEXT(shipments[[#This Row],[Shipdate]],"mmmm")</f>
        <v>December</v>
      </c>
      <c r="M6152">
        <f>_xlfn.XLOOKUP(shipments[[#This Row],[PID]],products[PID],products[Cost_per_box],"NA",0)</f>
        <v>8.2200000000000006</v>
      </c>
      <c r="N6152">
        <f>shipments[[#This Row],[Boxes]]*shipments[[#This Row],[Cost Per Box]]</f>
        <v>3008.5200000000004</v>
      </c>
      <c r="O6152">
        <f>shipments[[#This Row],[Sales Amount]]-shipments[[#This Row],[Total Cost]]</f>
        <v>2107.9799999999996</v>
      </c>
      <c r="P6152" s="9">
        <f>shipments[[#This Row],[Profit]]/shipments[[#This Row],[Sales Amount]]</f>
        <v>0.41199648197009664</v>
      </c>
    </row>
    <row r="6153" spans="1:16" x14ac:dyDescent="1">
      <c r="A6153" t="s">
        <v>6204</v>
      </c>
      <c r="B6153" t="s">
        <v>8046</v>
      </c>
      <c r="C6153" t="s">
        <v>8019</v>
      </c>
      <c r="D6153" t="s">
        <v>8036</v>
      </c>
      <c r="E6153" s="1">
        <v>45301</v>
      </c>
      <c r="F6153">
        <v>2673</v>
      </c>
      <c r="G6153">
        <v>206</v>
      </c>
      <c r="H6153" t="s">
        <v>6</v>
      </c>
      <c r="I6153" t="str">
        <f>_xlfn.XLOOKUP(shipments[[#This Row],[SPID]],people[SPID],people[Sales_person],"NA",0)</f>
        <v>Beverie Moffet</v>
      </c>
      <c r="J6153">
        <f>YEAR(shipments[[#This Row],[Shipdate]])</f>
        <v>2024</v>
      </c>
      <c r="K6153">
        <f>MONTH(shipments[[#This Row],[Shipdate]])</f>
        <v>1</v>
      </c>
      <c r="L6153" t="str">
        <f>TEXT(shipments[[#This Row],[Shipdate]],"mmmm")</f>
        <v>January</v>
      </c>
      <c r="M6153">
        <f>_xlfn.XLOOKUP(shipments[[#This Row],[PID]],products[PID],products[Cost_per_box],"NA",0)</f>
        <v>8.2200000000000006</v>
      </c>
      <c r="N6153">
        <f>shipments[[#This Row],[Boxes]]*shipments[[#This Row],[Cost Per Box]]</f>
        <v>1693.3200000000002</v>
      </c>
      <c r="O6153">
        <f>shipments[[#This Row],[Sales Amount]]-shipments[[#This Row],[Total Cost]]</f>
        <v>979.67999999999984</v>
      </c>
      <c r="P6153" s="9">
        <f>shipments[[#This Row],[Profit]]/shipments[[#This Row],[Sales Amount]]</f>
        <v>0.3665095398428731</v>
      </c>
    </row>
    <row r="6154" spans="1:16" x14ac:dyDescent="1">
      <c r="A6154" t="s">
        <v>6205</v>
      </c>
      <c r="B6154" t="s">
        <v>8046</v>
      </c>
      <c r="C6154" t="s">
        <v>8020</v>
      </c>
      <c r="D6154" t="s">
        <v>8037</v>
      </c>
      <c r="E6154" s="1">
        <v>45309</v>
      </c>
      <c r="F6154">
        <v>2394</v>
      </c>
      <c r="G6154">
        <v>126</v>
      </c>
      <c r="H6154" t="s">
        <v>6</v>
      </c>
      <c r="I6154" t="str">
        <f>_xlfn.XLOOKUP(shipments[[#This Row],[SPID]],people[SPID],people[Sales_person],"NA",0)</f>
        <v>Beverie Moffet</v>
      </c>
      <c r="J6154">
        <f>YEAR(shipments[[#This Row],[Shipdate]])</f>
        <v>2024</v>
      </c>
      <c r="K6154">
        <f>MONTH(shipments[[#This Row],[Shipdate]])</f>
        <v>1</v>
      </c>
      <c r="L6154" t="str">
        <f>TEXT(shipments[[#This Row],[Shipdate]],"mmmm")</f>
        <v>January</v>
      </c>
      <c r="M6154">
        <f>_xlfn.XLOOKUP(shipments[[#This Row],[PID]],products[PID],products[Cost_per_box],"NA",0)</f>
        <v>10.23</v>
      </c>
      <c r="N6154">
        <f>shipments[[#This Row],[Boxes]]*shipments[[#This Row],[Cost Per Box]]</f>
        <v>1288.98</v>
      </c>
      <c r="O6154">
        <f>shipments[[#This Row],[Sales Amount]]-shipments[[#This Row],[Total Cost]]</f>
        <v>1105.02</v>
      </c>
      <c r="P6154" s="9">
        <f>shipments[[#This Row],[Profit]]/shipments[[#This Row],[Sales Amount]]</f>
        <v>0.46157894736842103</v>
      </c>
    </row>
    <row r="6155" spans="1:16" x14ac:dyDescent="1">
      <c r="A6155" t="s">
        <v>6206</v>
      </c>
      <c r="B6155" t="s">
        <v>8046</v>
      </c>
      <c r="C6155" t="s">
        <v>8021</v>
      </c>
      <c r="D6155" t="s">
        <v>8032</v>
      </c>
      <c r="E6155" s="1">
        <v>45245</v>
      </c>
      <c r="F6155">
        <v>2623.5</v>
      </c>
      <c r="G6155">
        <v>175</v>
      </c>
      <c r="H6155" t="s">
        <v>6</v>
      </c>
      <c r="I6155" t="str">
        <f>_xlfn.XLOOKUP(shipments[[#This Row],[SPID]],people[SPID],people[Sales_person],"NA",0)</f>
        <v>Beverie Moffet</v>
      </c>
      <c r="J6155">
        <f>YEAR(shipments[[#This Row],[Shipdate]])</f>
        <v>2023</v>
      </c>
      <c r="K6155">
        <f>MONTH(shipments[[#This Row],[Shipdate]])</f>
        <v>11</v>
      </c>
      <c r="L6155" t="str">
        <f>TEXT(shipments[[#This Row],[Shipdate]],"mmmm")</f>
        <v>November</v>
      </c>
      <c r="M6155">
        <f>_xlfn.XLOOKUP(shipments[[#This Row],[PID]],products[PID],products[Cost_per_box],"NA",0)</f>
        <v>4.74</v>
      </c>
      <c r="N6155">
        <f>shipments[[#This Row],[Boxes]]*shipments[[#This Row],[Cost Per Box]]</f>
        <v>829.5</v>
      </c>
      <c r="O6155">
        <f>shipments[[#This Row],[Sales Amount]]-shipments[[#This Row],[Total Cost]]</f>
        <v>1794</v>
      </c>
      <c r="P6155" s="9">
        <f>shipments[[#This Row],[Profit]]/shipments[[#This Row],[Sales Amount]]</f>
        <v>0.68381932532875933</v>
      </c>
    </row>
    <row r="6156" spans="1:16" x14ac:dyDescent="1">
      <c r="A6156" t="s">
        <v>6207</v>
      </c>
      <c r="B6156" t="s">
        <v>8046</v>
      </c>
      <c r="C6156" t="s">
        <v>8021</v>
      </c>
      <c r="D6156" t="s">
        <v>8035</v>
      </c>
      <c r="E6156" s="1">
        <v>45300</v>
      </c>
      <c r="F6156">
        <v>1705.5</v>
      </c>
      <c r="G6156">
        <v>114</v>
      </c>
      <c r="H6156" t="s">
        <v>6</v>
      </c>
      <c r="I6156" t="str">
        <f>_xlfn.XLOOKUP(shipments[[#This Row],[SPID]],people[SPID],people[Sales_person],"NA",0)</f>
        <v>Beverie Moffet</v>
      </c>
      <c r="J6156">
        <f>YEAR(shipments[[#This Row],[Shipdate]])</f>
        <v>2024</v>
      </c>
      <c r="K6156">
        <f>MONTH(shipments[[#This Row],[Shipdate]])</f>
        <v>1</v>
      </c>
      <c r="L6156" t="str">
        <f>TEXT(shipments[[#This Row],[Shipdate]],"mmmm")</f>
        <v>January</v>
      </c>
      <c r="M6156">
        <f>_xlfn.XLOOKUP(shipments[[#This Row],[PID]],products[PID],products[Cost_per_box],"NA",0)</f>
        <v>4.74</v>
      </c>
      <c r="N6156">
        <f>shipments[[#This Row],[Boxes]]*shipments[[#This Row],[Cost Per Box]]</f>
        <v>540.36</v>
      </c>
      <c r="O6156">
        <f>shipments[[#This Row],[Sales Amount]]-shipments[[#This Row],[Total Cost]]</f>
        <v>1165.1399999999999</v>
      </c>
      <c r="P6156" s="9">
        <f>shipments[[#This Row],[Profit]]/shipments[[#This Row],[Sales Amount]]</f>
        <v>0.68316622691292872</v>
      </c>
    </row>
    <row r="6157" spans="1:16" x14ac:dyDescent="1">
      <c r="A6157" t="s">
        <v>6208</v>
      </c>
      <c r="B6157" t="s">
        <v>8046</v>
      </c>
      <c r="C6157" t="s">
        <v>8021</v>
      </c>
      <c r="D6157" t="s">
        <v>8035</v>
      </c>
      <c r="E6157" s="1">
        <v>45176</v>
      </c>
      <c r="F6157">
        <v>8721</v>
      </c>
      <c r="G6157">
        <v>671</v>
      </c>
      <c r="H6157" t="s">
        <v>6</v>
      </c>
      <c r="I6157" t="str">
        <f>_xlfn.XLOOKUP(shipments[[#This Row],[SPID]],people[SPID],people[Sales_person],"NA",0)</f>
        <v>Beverie Moffet</v>
      </c>
      <c r="J6157">
        <f>YEAR(shipments[[#This Row],[Shipdate]])</f>
        <v>2023</v>
      </c>
      <c r="K6157">
        <f>MONTH(shipments[[#This Row],[Shipdate]])</f>
        <v>9</v>
      </c>
      <c r="L6157" t="str">
        <f>TEXT(shipments[[#This Row],[Shipdate]],"mmmm")</f>
        <v>September</v>
      </c>
      <c r="M6157">
        <f>_xlfn.XLOOKUP(shipments[[#This Row],[PID]],products[PID],products[Cost_per_box],"NA",0)</f>
        <v>4.74</v>
      </c>
      <c r="N6157">
        <f>shipments[[#This Row],[Boxes]]*shipments[[#This Row],[Cost Per Box]]</f>
        <v>3180.54</v>
      </c>
      <c r="O6157">
        <f>shipments[[#This Row],[Sales Amount]]-shipments[[#This Row],[Total Cost]]</f>
        <v>5540.46</v>
      </c>
      <c r="P6157" s="9">
        <f>shipments[[#This Row],[Profit]]/shipments[[#This Row],[Sales Amount]]</f>
        <v>0.6353009975920193</v>
      </c>
    </row>
    <row r="6158" spans="1:16" x14ac:dyDescent="1">
      <c r="A6158" t="s">
        <v>6209</v>
      </c>
      <c r="B6158" t="s">
        <v>8046</v>
      </c>
      <c r="C6158" t="s">
        <v>8021</v>
      </c>
      <c r="D6158" t="s">
        <v>8033</v>
      </c>
      <c r="E6158" s="1">
        <v>45412</v>
      </c>
      <c r="F6158">
        <v>8061.75</v>
      </c>
      <c r="G6158">
        <v>621</v>
      </c>
      <c r="H6158" t="s">
        <v>6</v>
      </c>
      <c r="I6158" t="str">
        <f>_xlfn.XLOOKUP(shipments[[#This Row],[SPID]],people[SPID],people[Sales_person],"NA",0)</f>
        <v>Beverie Moffet</v>
      </c>
      <c r="J6158">
        <f>YEAR(shipments[[#This Row],[Shipdate]])</f>
        <v>2024</v>
      </c>
      <c r="K6158">
        <f>MONTH(shipments[[#This Row],[Shipdate]])</f>
        <v>4</v>
      </c>
      <c r="L6158" t="str">
        <f>TEXT(shipments[[#This Row],[Shipdate]],"mmmm")</f>
        <v>April</v>
      </c>
      <c r="M6158">
        <f>_xlfn.XLOOKUP(shipments[[#This Row],[PID]],products[PID],products[Cost_per_box],"NA",0)</f>
        <v>4.74</v>
      </c>
      <c r="N6158">
        <f>shipments[[#This Row],[Boxes]]*shipments[[#This Row],[Cost Per Box]]</f>
        <v>2943.54</v>
      </c>
      <c r="O6158">
        <f>shipments[[#This Row],[Sales Amount]]-shipments[[#This Row],[Total Cost]]</f>
        <v>5118.21</v>
      </c>
      <c r="P6158" s="9">
        <f>shipments[[#This Row],[Profit]]/shipments[[#This Row],[Sales Amount]]</f>
        <v>0.63487580240022323</v>
      </c>
    </row>
    <row r="6159" spans="1:16" x14ac:dyDescent="1">
      <c r="A6159" t="s">
        <v>6210</v>
      </c>
      <c r="B6159" t="s">
        <v>8046</v>
      </c>
      <c r="C6159" t="s">
        <v>8022</v>
      </c>
      <c r="D6159" t="s">
        <v>8033</v>
      </c>
      <c r="E6159" s="1">
        <v>45278</v>
      </c>
      <c r="F6159">
        <v>4225.5</v>
      </c>
      <c r="G6159">
        <v>705</v>
      </c>
      <c r="H6159" t="s">
        <v>6</v>
      </c>
      <c r="I6159" t="str">
        <f>_xlfn.XLOOKUP(shipments[[#This Row],[SPID]],people[SPID],people[Sales_person],"NA",0)</f>
        <v>Beverie Moffet</v>
      </c>
      <c r="J6159">
        <f>YEAR(shipments[[#This Row],[Shipdate]])</f>
        <v>2023</v>
      </c>
      <c r="K6159">
        <f>MONTH(shipments[[#This Row],[Shipdate]])</f>
        <v>12</v>
      </c>
      <c r="L6159" t="str">
        <f>TEXT(shipments[[#This Row],[Shipdate]],"mmmm")</f>
        <v>December</v>
      </c>
      <c r="M6159">
        <f>_xlfn.XLOOKUP(shipments[[#This Row],[PID]],products[PID],products[Cost_per_box],"NA",0)</f>
        <v>10.51</v>
      </c>
      <c r="N6159">
        <f>shipments[[#This Row],[Boxes]]*shipments[[#This Row],[Cost Per Box]]</f>
        <v>7409.55</v>
      </c>
      <c r="O6159">
        <f>shipments[[#This Row],[Sales Amount]]-shipments[[#This Row],[Total Cost]]</f>
        <v>-3184.05</v>
      </c>
      <c r="P6159" s="9">
        <f>shipments[[#This Row],[Profit]]/shipments[[#This Row],[Sales Amount]]</f>
        <v>-0.75353212637557687</v>
      </c>
    </row>
    <row r="6160" spans="1:16" x14ac:dyDescent="1">
      <c r="A6160" t="s">
        <v>6211</v>
      </c>
      <c r="B6160" t="s">
        <v>8046</v>
      </c>
      <c r="C6160" t="s">
        <v>8022</v>
      </c>
      <c r="D6160" t="s">
        <v>8033</v>
      </c>
      <c r="E6160" s="1">
        <v>45553</v>
      </c>
      <c r="F6160">
        <v>9355.5</v>
      </c>
      <c r="G6160">
        <v>1170</v>
      </c>
      <c r="H6160" t="s">
        <v>25</v>
      </c>
      <c r="I6160" t="str">
        <f>_xlfn.XLOOKUP(shipments[[#This Row],[SPID]],people[SPID],people[Sales_person],"NA",0)</f>
        <v>Beverie Moffet</v>
      </c>
      <c r="J6160">
        <f>YEAR(shipments[[#This Row],[Shipdate]])</f>
        <v>2024</v>
      </c>
      <c r="K6160">
        <f>MONTH(shipments[[#This Row],[Shipdate]])</f>
        <v>9</v>
      </c>
      <c r="L6160" t="str">
        <f>TEXT(shipments[[#This Row],[Shipdate]],"mmmm")</f>
        <v>September</v>
      </c>
      <c r="M6160">
        <f>_xlfn.XLOOKUP(shipments[[#This Row],[PID]],products[PID],products[Cost_per_box],"NA",0)</f>
        <v>10.51</v>
      </c>
      <c r="N6160">
        <f>shipments[[#This Row],[Boxes]]*shipments[[#This Row],[Cost Per Box]]</f>
        <v>12296.699999999999</v>
      </c>
      <c r="O6160">
        <f>shipments[[#This Row],[Sales Amount]]-shipments[[#This Row],[Total Cost]]</f>
        <v>-2941.1999999999989</v>
      </c>
      <c r="P6160" s="9">
        <f>shipments[[#This Row],[Profit]]/shipments[[#This Row],[Sales Amount]]</f>
        <v>-0.31438191438191426</v>
      </c>
    </row>
    <row r="6161" spans="1:16" x14ac:dyDescent="1">
      <c r="A6161" t="s">
        <v>6212</v>
      </c>
      <c r="B6161" t="s">
        <v>8046</v>
      </c>
      <c r="C6161" t="s">
        <v>8022</v>
      </c>
      <c r="D6161" t="s">
        <v>8036</v>
      </c>
      <c r="E6161" s="1">
        <v>45378</v>
      </c>
      <c r="F6161">
        <v>344.25</v>
      </c>
      <c r="G6161">
        <v>50</v>
      </c>
      <c r="H6161" t="s">
        <v>6</v>
      </c>
      <c r="I6161" t="str">
        <f>_xlfn.XLOOKUP(shipments[[#This Row],[SPID]],people[SPID],people[Sales_person],"NA",0)</f>
        <v>Beverie Moffet</v>
      </c>
      <c r="J6161">
        <f>YEAR(shipments[[#This Row],[Shipdate]])</f>
        <v>2024</v>
      </c>
      <c r="K6161">
        <f>MONTH(shipments[[#This Row],[Shipdate]])</f>
        <v>3</v>
      </c>
      <c r="L6161" t="str">
        <f>TEXT(shipments[[#This Row],[Shipdate]],"mmmm")</f>
        <v>March</v>
      </c>
      <c r="M6161">
        <f>_xlfn.XLOOKUP(shipments[[#This Row],[PID]],products[PID],products[Cost_per_box],"NA",0)</f>
        <v>10.51</v>
      </c>
      <c r="N6161">
        <f>shipments[[#This Row],[Boxes]]*shipments[[#This Row],[Cost Per Box]]</f>
        <v>525.5</v>
      </c>
      <c r="O6161">
        <f>shipments[[#This Row],[Sales Amount]]-shipments[[#This Row],[Total Cost]]</f>
        <v>-181.25</v>
      </c>
      <c r="P6161" s="9">
        <f>shipments[[#This Row],[Profit]]/shipments[[#This Row],[Sales Amount]]</f>
        <v>-0.52650689905591863</v>
      </c>
    </row>
    <row r="6162" spans="1:16" x14ac:dyDescent="1">
      <c r="A6162" t="s">
        <v>6213</v>
      </c>
      <c r="B6162" t="s">
        <v>8046</v>
      </c>
      <c r="C6162" t="s">
        <v>8022</v>
      </c>
      <c r="D6162" t="s">
        <v>8037</v>
      </c>
      <c r="E6162" s="1">
        <v>44994</v>
      </c>
      <c r="F6162">
        <v>3712.5</v>
      </c>
      <c r="G6162">
        <v>465</v>
      </c>
      <c r="H6162" t="s">
        <v>6</v>
      </c>
      <c r="I6162" t="str">
        <f>_xlfn.XLOOKUP(shipments[[#This Row],[SPID]],people[SPID],people[Sales_person],"NA",0)</f>
        <v>Beverie Moffet</v>
      </c>
      <c r="J6162">
        <f>YEAR(shipments[[#This Row],[Shipdate]])</f>
        <v>2023</v>
      </c>
      <c r="K6162">
        <f>MONTH(shipments[[#This Row],[Shipdate]])</f>
        <v>3</v>
      </c>
      <c r="L6162" t="str">
        <f>TEXT(shipments[[#This Row],[Shipdate]],"mmmm")</f>
        <v>March</v>
      </c>
      <c r="M6162">
        <f>_xlfn.XLOOKUP(shipments[[#This Row],[PID]],products[PID],products[Cost_per_box],"NA",0)</f>
        <v>10.51</v>
      </c>
      <c r="N6162">
        <f>shipments[[#This Row],[Boxes]]*shipments[[#This Row],[Cost Per Box]]</f>
        <v>4887.1499999999996</v>
      </c>
      <c r="O6162">
        <f>shipments[[#This Row],[Sales Amount]]-shipments[[#This Row],[Total Cost]]</f>
        <v>-1174.6499999999996</v>
      </c>
      <c r="P6162" s="9">
        <f>shipments[[#This Row],[Profit]]/shipments[[#This Row],[Sales Amount]]</f>
        <v>-0.3164040404040403</v>
      </c>
    </row>
    <row r="6163" spans="1:16" x14ac:dyDescent="1">
      <c r="A6163" t="s">
        <v>6214</v>
      </c>
      <c r="B6163" t="s">
        <v>8046</v>
      </c>
      <c r="C6163" t="s">
        <v>8022</v>
      </c>
      <c r="D6163" t="s">
        <v>8037</v>
      </c>
      <c r="E6163" s="1">
        <v>45398</v>
      </c>
      <c r="F6163">
        <v>4376.25</v>
      </c>
      <c r="G6163">
        <v>438</v>
      </c>
      <c r="H6163" t="s">
        <v>6</v>
      </c>
      <c r="I6163" t="str">
        <f>_xlfn.XLOOKUP(shipments[[#This Row],[SPID]],people[SPID],people[Sales_person],"NA",0)</f>
        <v>Beverie Moffet</v>
      </c>
      <c r="J6163">
        <f>YEAR(shipments[[#This Row],[Shipdate]])</f>
        <v>2024</v>
      </c>
      <c r="K6163">
        <f>MONTH(shipments[[#This Row],[Shipdate]])</f>
        <v>4</v>
      </c>
      <c r="L6163" t="str">
        <f>TEXT(shipments[[#This Row],[Shipdate]],"mmmm")</f>
        <v>April</v>
      </c>
      <c r="M6163">
        <f>_xlfn.XLOOKUP(shipments[[#This Row],[PID]],products[PID],products[Cost_per_box],"NA",0)</f>
        <v>10.51</v>
      </c>
      <c r="N6163">
        <f>shipments[[#This Row],[Boxes]]*shipments[[#This Row],[Cost Per Box]]</f>
        <v>4603.38</v>
      </c>
      <c r="O6163">
        <f>shipments[[#This Row],[Sales Amount]]-shipments[[#This Row],[Total Cost]]</f>
        <v>-227.13000000000011</v>
      </c>
      <c r="P6163" s="9">
        <f>shipments[[#This Row],[Profit]]/shipments[[#This Row],[Sales Amount]]</f>
        <v>-5.1900599828620421E-2</v>
      </c>
    </row>
    <row r="6164" spans="1:16" x14ac:dyDescent="1">
      <c r="A6164" t="s">
        <v>6215</v>
      </c>
      <c r="B6164" t="s">
        <v>8046</v>
      </c>
      <c r="C6164" t="s">
        <v>8022</v>
      </c>
      <c r="D6164" t="s">
        <v>8037</v>
      </c>
      <c r="E6164" s="1">
        <v>45279</v>
      </c>
      <c r="F6164">
        <v>7337.25</v>
      </c>
      <c r="G6164">
        <v>1049</v>
      </c>
      <c r="H6164" t="s">
        <v>6</v>
      </c>
      <c r="I6164" t="str">
        <f>_xlfn.XLOOKUP(shipments[[#This Row],[SPID]],people[SPID],people[Sales_person],"NA",0)</f>
        <v>Beverie Moffet</v>
      </c>
      <c r="J6164">
        <f>YEAR(shipments[[#This Row],[Shipdate]])</f>
        <v>2023</v>
      </c>
      <c r="K6164">
        <f>MONTH(shipments[[#This Row],[Shipdate]])</f>
        <v>12</v>
      </c>
      <c r="L6164" t="str">
        <f>TEXT(shipments[[#This Row],[Shipdate]],"mmmm")</f>
        <v>December</v>
      </c>
      <c r="M6164">
        <f>_xlfn.XLOOKUP(shipments[[#This Row],[PID]],products[PID],products[Cost_per_box],"NA",0)</f>
        <v>10.51</v>
      </c>
      <c r="N6164">
        <f>shipments[[#This Row],[Boxes]]*shipments[[#This Row],[Cost Per Box]]</f>
        <v>11024.99</v>
      </c>
      <c r="O6164">
        <f>shipments[[#This Row],[Sales Amount]]-shipments[[#This Row],[Total Cost]]</f>
        <v>-3687.74</v>
      </c>
      <c r="P6164" s="9">
        <f>shipments[[#This Row],[Profit]]/shipments[[#This Row],[Sales Amount]]</f>
        <v>-0.5026051994957238</v>
      </c>
    </row>
    <row r="6165" spans="1:16" x14ac:dyDescent="1">
      <c r="A6165" t="s">
        <v>6216</v>
      </c>
      <c r="B6165" t="s">
        <v>8046</v>
      </c>
      <c r="C6165" t="s">
        <v>8023</v>
      </c>
      <c r="D6165" t="s">
        <v>8037</v>
      </c>
      <c r="E6165" s="1">
        <v>45363</v>
      </c>
      <c r="F6165">
        <v>7971.75</v>
      </c>
      <c r="G6165">
        <v>532</v>
      </c>
      <c r="H6165" t="s">
        <v>6</v>
      </c>
      <c r="I6165" t="str">
        <f>_xlfn.XLOOKUP(shipments[[#This Row],[SPID]],people[SPID],people[Sales_person],"NA",0)</f>
        <v>Beverie Moffet</v>
      </c>
      <c r="J6165">
        <f>YEAR(shipments[[#This Row],[Shipdate]])</f>
        <v>2024</v>
      </c>
      <c r="K6165">
        <f>MONTH(shipments[[#This Row],[Shipdate]])</f>
        <v>3</v>
      </c>
      <c r="L6165" t="str">
        <f>TEXT(shipments[[#This Row],[Shipdate]],"mmmm")</f>
        <v>March</v>
      </c>
      <c r="M6165">
        <f>_xlfn.XLOOKUP(shipments[[#This Row],[PID]],products[PID],products[Cost_per_box],"NA",0)</f>
        <v>6.43</v>
      </c>
      <c r="N6165">
        <f>shipments[[#This Row],[Boxes]]*shipments[[#This Row],[Cost Per Box]]</f>
        <v>3420.7599999999998</v>
      </c>
      <c r="O6165">
        <f>shipments[[#This Row],[Sales Amount]]-shipments[[#This Row],[Total Cost]]</f>
        <v>4550.99</v>
      </c>
      <c r="P6165" s="9">
        <f>shipments[[#This Row],[Profit]]/shipments[[#This Row],[Sales Amount]]</f>
        <v>0.57088970426819707</v>
      </c>
    </row>
    <row r="6166" spans="1:16" x14ac:dyDescent="1">
      <c r="A6166" t="s">
        <v>6217</v>
      </c>
      <c r="B6166" t="s">
        <v>8046</v>
      </c>
      <c r="C6166" t="s">
        <v>8023</v>
      </c>
      <c r="D6166" t="s">
        <v>8033</v>
      </c>
      <c r="E6166" s="1">
        <v>45162</v>
      </c>
      <c r="F6166">
        <v>6239.25</v>
      </c>
      <c r="G6166">
        <v>368</v>
      </c>
      <c r="H6166" t="s">
        <v>39</v>
      </c>
      <c r="I6166" t="str">
        <f>_xlfn.XLOOKUP(shipments[[#This Row],[SPID]],people[SPID],people[Sales_person],"NA",0)</f>
        <v>Beverie Moffet</v>
      </c>
      <c r="J6166">
        <f>YEAR(shipments[[#This Row],[Shipdate]])</f>
        <v>2023</v>
      </c>
      <c r="K6166">
        <f>MONTH(shipments[[#This Row],[Shipdate]])</f>
        <v>8</v>
      </c>
      <c r="L6166" t="str">
        <f>TEXT(shipments[[#This Row],[Shipdate]],"mmmm")</f>
        <v>August</v>
      </c>
      <c r="M6166">
        <f>_xlfn.XLOOKUP(shipments[[#This Row],[PID]],products[PID],products[Cost_per_box],"NA",0)</f>
        <v>6.43</v>
      </c>
      <c r="N6166">
        <f>shipments[[#This Row],[Boxes]]*shipments[[#This Row],[Cost Per Box]]</f>
        <v>2366.2399999999998</v>
      </c>
      <c r="O6166">
        <f>shipments[[#This Row],[Sales Amount]]-shipments[[#This Row],[Total Cost]]</f>
        <v>3873.01</v>
      </c>
      <c r="P6166" s="9">
        <f>shipments[[#This Row],[Profit]]/shipments[[#This Row],[Sales Amount]]</f>
        <v>0.620749288776696</v>
      </c>
    </row>
    <row r="6167" spans="1:16" x14ac:dyDescent="1">
      <c r="A6167" t="s">
        <v>6218</v>
      </c>
      <c r="B6167" t="s">
        <v>8046</v>
      </c>
      <c r="C6167" t="s">
        <v>8023</v>
      </c>
      <c r="D6167" t="s">
        <v>8033</v>
      </c>
      <c r="E6167" s="1">
        <v>45313</v>
      </c>
      <c r="F6167">
        <v>5379.75</v>
      </c>
      <c r="G6167">
        <v>337</v>
      </c>
      <c r="H6167" t="s">
        <v>6</v>
      </c>
      <c r="I6167" t="str">
        <f>_xlfn.XLOOKUP(shipments[[#This Row],[SPID]],people[SPID],people[Sales_person],"NA",0)</f>
        <v>Beverie Moffet</v>
      </c>
      <c r="J6167">
        <f>YEAR(shipments[[#This Row],[Shipdate]])</f>
        <v>2024</v>
      </c>
      <c r="K6167">
        <f>MONTH(shipments[[#This Row],[Shipdate]])</f>
        <v>1</v>
      </c>
      <c r="L6167" t="str">
        <f>TEXT(shipments[[#This Row],[Shipdate]],"mmmm")</f>
        <v>January</v>
      </c>
      <c r="M6167">
        <f>_xlfn.XLOOKUP(shipments[[#This Row],[PID]],products[PID],products[Cost_per_box],"NA",0)</f>
        <v>6.43</v>
      </c>
      <c r="N6167">
        <f>shipments[[#This Row],[Boxes]]*shipments[[#This Row],[Cost Per Box]]</f>
        <v>2166.91</v>
      </c>
      <c r="O6167">
        <f>shipments[[#This Row],[Sales Amount]]-shipments[[#This Row],[Total Cost]]</f>
        <v>3212.84</v>
      </c>
      <c r="P6167" s="9">
        <f>shipments[[#This Row],[Profit]]/shipments[[#This Row],[Sales Amount]]</f>
        <v>0.59720990752358383</v>
      </c>
    </row>
    <row r="6168" spans="1:16" x14ac:dyDescent="1">
      <c r="A6168" t="s">
        <v>6219</v>
      </c>
      <c r="B6168" t="s">
        <v>8046</v>
      </c>
      <c r="C6168" t="s">
        <v>8023</v>
      </c>
      <c r="D6168" t="s">
        <v>8036</v>
      </c>
      <c r="E6168" s="1">
        <v>45350</v>
      </c>
      <c r="F6168">
        <v>7465.5</v>
      </c>
      <c r="G6168">
        <v>440</v>
      </c>
      <c r="H6168" t="s">
        <v>6</v>
      </c>
      <c r="I6168" t="str">
        <f>_xlfn.XLOOKUP(shipments[[#This Row],[SPID]],people[SPID],people[Sales_person],"NA",0)</f>
        <v>Beverie Moffet</v>
      </c>
      <c r="J6168">
        <f>YEAR(shipments[[#This Row],[Shipdate]])</f>
        <v>2024</v>
      </c>
      <c r="K6168">
        <f>MONTH(shipments[[#This Row],[Shipdate]])</f>
        <v>2</v>
      </c>
      <c r="L6168" t="str">
        <f>TEXT(shipments[[#This Row],[Shipdate]],"mmmm")</f>
        <v>February</v>
      </c>
      <c r="M6168">
        <f>_xlfn.XLOOKUP(shipments[[#This Row],[PID]],products[PID],products[Cost_per_box],"NA",0)</f>
        <v>6.43</v>
      </c>
      <c r="N6168">
        <f>shipments[[#This Row],[Boxes]]*shipments[[#This Row],[Cost Per Box]]</f>
        <v>2829.2</v>
      </c>
      <c r="O6168">
        <f>shipments[[#This Row],[Sales Amount]]-shipments[[#This Row],[Total Cost]]</f>
        <v>4636.3</v>
      </c>
      <c r="P6168" s="9">
        <f>shipments[[#This Row],[Profit]]/shipments[[#This Row],[Sales Amount]]</f>
        <v>0.62103007166298307</v>
      </c>
    </row>
    <row r="6169" spans="1:16" x14ac:dyDescent="1">
      <c r="A6169" t="s">
        <v>6220</v>
      </c>
      <c r="B6169" t="s">
        <v>8046</v>
      </c>
      <c r="C6169" t="s">
        <v>8023</v>
      </c>
      <c r="D6169" t="s">
        <v>8036</v>
      </c>
      <c r="E6169" s="1">
        <v>45119</v>
      </c>
      <c r="F6169">
        <v>5474.25</v>
      </c>
      <c r="G6169">
        <v>392</v>
      </c>
      <c r="H6169" t="s">
        <v>6</v>
      </c>
      <c r="I6169" t="str">
        <f>_xlfn.XLOOKUP(shipments[[#This Row],[SPID]],people[SPID],people[Sales_person],"NA",0)</f>
        <v>Beverie Moffet</v>
      </c>
      <c r="J6169">
        <f>YEAR(shipments[[#This Row],[Shipdate]])</f>
        <v>2023</v>
      </c>
      <c r="K6169">
        <f>MONTH(shipments[[#This Row],[Shipdate]])</f>
        <v>7</v>
      </c>
      <c r="L6169" t="str">
        <f>TEXT(shipments[[#This Row],[Shipdate]],"mmmm")</f>
        <v>July</v>
      </c>
      <c r="M6169">
        <f>_xlfn.XLOOKUP(shipments[[#This Row],[PID]],products[PID],products[Cost_per_box],"NA",0)</f>
        <v>6.43</v>
      </c>
      <c r="N6169">
        <f>shipments[[#This Row],[Boxes]]*shipments[[#This Row],[Cost Per Box]]</f>
        <v>2520.56</v>
      </c>
      <c r="O6169">
        <f>shipments[[#This Row],[Sales Amount]]-shipments[[#This Row],[Total Cost]]</f>
        <v>2953.69</v>
      </c>
      <c r="P6169" s="9">
        <f>shipments[[#This Row],[Profit]]/shipments[[#This Row],[Sales Amount]]</f>
        <v>0.53956067041147193</v>
      </c>
    </row>
    <row r="6170" spans="1:16" x14ac:dyDescent="1">
      <c r="A6170" t="s">
        <v>6221</v>
      </c>
      <c r="B6170" t="s">
        <v>8046</v>
      </c>
      <c r="C6170" t="s">
        <v>8024</v>
      </c>
      <c r="D6170" t="s">
        <v>8035</v>
      </c>
      <c r="E6170" s="1">
        <v>45460</v>
      </c>
      <c r="F6170">
        <v>7929</v>
      </c>
      <c r="G6170">
        <v>418</v>
      </c>
      <c r="H6170" t="s">
        <v>6</v>
      </c>
      <c r="I6170" t="str">
        <f>_xlfn.XLOOKUP(shipments[[#This Row],[SPID]],people[SPID],people[Sales_person],"NA",0)</f>
        <v>Beverie Moffet</v>
      </c>
      <c r="J6170">
        <f>YEAR(shipments[[#This Row],[Shipdate]])</f>
        <v>2024</v>
      </c>
      <c r="K6170">
        <f>MONTH(shipments[[#This Row],[Shipdate]])</f>
        <v>6</v>
      </c>
      <c r="L6170" t="str">
        <f>TEXT(shipments[[#This Row],[Shipdate]],"mmmm")</f>
        <v>June</v>
      </c>
      <c r="M6170">
        <f>_xlfn.XLOOKUP(shipments[[#This Row],[PID]],products[PID],products[Cost_per_box],"NA",0)</f>
        <v>12.41</v>
      </c>
      <c r="N6170">
        <f>shipments[[#This Row],[Boxes]]*shipments[[#This Row],[Cost Per Box]]</f>
        <v>5187.38</v>
      </c>
      <c r="O6170">
        <f>shipments[[#This Row],[Sales Amount]]-shipments[[#This Row],[Total Cost]]</f>
        <v>2741.62</v>
      </c>
      <c r="P6170" s="9">
        <f>shipments[[#This Row],[Profit]]/shipments[[#This Row],[Sales Amount]]</f>
        <v>0.3457712195737167</v>
      </c>
    </row>
    <row r="6171" spans="1:16" x14ac:dyDescent="1">
      <c r="A6171" t="s">
        <v>6222</v>
      </c>
      <c r="B6171" t="s">
        <v>8046</v>
      </c>
      <c r="C6171" t="s">
        <v>8024</v>
      </c>
      <c r="D6171" t="s">
        <v>8032</v>
      </c>
      <c r="E6171" s="1">
        <v>45120</v>
      </c>
      <c r="F6171">
        <v>675</v>
      </c>
      <c r="G6171">
        <v>36</v>
      </c>
      <c r="H6171" t="s">
        <v>6</v>
      </c>
      <c r="I6171" t="str">
        <f>_xlfn.XLOOKUP(shipments[[#This Row],[SPID]],people[SPID],people[Sales_person],"NA",0)</f>
        <v>Beverie Moffet</v>
      </c>
      <c r="J6171">
        <f>YEAR(shipments[[#This Row],[Shipdate]])</f>
        <v>2023</v>
      </c>
      <c r="K6171">
        <f>MONTH(shipments[[#This Row],[Shipdate]])</f>
        <v>7</v>
      </c>
      <c r="L6171" t="str">
        <f>TEXT(shipments[[#This Row],[Shipdate]],"mmmm")</f>
        <v>July</v>
      </c>
      <c r="M6171">
        <f>_xlfn.XLOOKUP(shipments[[#This Row],[PID]],products[PID],products[Cost_per_box],"NA",0)</f>
        <v>12.41</v>
      </c>
      <c r="N6171">
        <f>shipments[[#This Row],[Boxes]]*shipments[[#This Row],[Cost Per Box]]</f>
        <v>446.76</v>
      </c>
      <c r="O6171">
        <f>shipments[[#This Row],[Sales Amount]]-shipments[[#This Row],[Total Cost]]</f>
        <v>228.24</v>
      </c>
      <c r="P6171" s="9">
        <f>shipments[[#This Row],[Profit]]/shipments[[#This Row],[Sales Amount]]</f>
        <v>0.33813333333333334</v>
      </c>
    </row>
    <row r="6172" spans="1:16" x14ac:dyDescent="1">
      <c r="A6172" t="s">
        <v>6223</v>
      </c>
      <c r="B6172" t="s">
        <v>8046</v>
      </c>
      <c r="C6172" t="s">
        <v>8024</v>
      </c>
      <c r="D6172" t="s">
        <v>8035</v>
      </c>
      <c r="E6172" s="1">
        <v>45495</v>
      </c>
      <c r="F6172">
        <v>11468.25</v>
      </c>
      <c r="G6172">
        <v>638</v>
      </c>
      <c r="H6172" t="s">
        <v>17</v>
      </c>
      <c r="I6172" t="str">
        <f>_xlfn.XLOOKUP(shipments[[#This Row],[SPID]],people[SPID],people[Sales_person],"NA",0)</f>
        <v>Beverie Moffet</v>
      </c>
      <c r="J6172">
        <f>YEAR(shipments[[#This Row],[Shipdate]])</f>
        <v>2024</v>
      </c>
      <c r="K6172">
        <f>MONTH(shipments[[#This Row],[Shipdate]])</f>
        <v>7</v>
      </c>
      <c r="L6172" t="str">
        <f>TEXT(shipments[[#This Row],[Shipdate]],"mmmm")</f>
        <v>July</v>
      </c>
      <c r="M6172">
        <f>_xlfn.XLOOKUP(shipments[[#This Row],[PID]],products[PID],products[Cost_per_box],"NA",0)</f>
        <v>12.41</v>
      </c>
      <c r="N6172">
        <f>shipments[[#This Row],[Boxes]]*shipments[[#This Row],[Cost Per Box]]</f>
        <v>7917.58</v>
      </c>
      <c r="O6172">
        <f>shipments[[#This Row],[Sales Amount]]-shipments[[#This Row],[Total Cost]]</f>
        <v>3550.67</v>
      </c>
      <c r="P6172" s="9">
        <f>shipments[[#This Row],[Profit]]/shipments[[#This Row],[Sales Amount]]</f>
        <v>0.30960870228674819</v>
      </c>
    </row>
    <row r="6173" spans="1:16" x14ac:dyDescent="1">
      <c r="A6173" t="s">
        <v>6224</v>
      </c>
      <c r="B6173" t="s">
        <v>8046</v>
      </c>
      <c r="C6173" t="s">
        <v>8025</v>
      </c>
      <c r="D6173" t="s">
        <v>8035</v>
      </c>
      <c r="E6173" s="1">
        <v>45282</v>
      </c>
      <c r="F6173">
        <v>3183.75</v>
      </c>
      <c r="G6173">
        <v>199</v>
      </c>
      <c r="H6173" t="s">
        <v>6</v>
      </c>
      <c r="I6173" t="str">
        <f>_xlfn.XLOOKUP(shipments[[#This Row],[SPID]],people[SPID],people[Sales_person],"NA",0)</f>
        <v>Beverie Moffet</v>
      </c>
      <c r="J6173">
        <f>YEAR(shipments[[#This Row],[Shipdate]])</f>
        <v>2023</v>
      </c>
      <c r="K6173">
        <f>MONTH(shipments[[#This Row],[Shipdate]])</f>
        <v>12</v>
      </c>
      <c r="L6173" t="str">
        <f>TEXT(shipments[[#This Row],[Shipdate]],"mmmm")</f>
        <v>December</v>
      </c>
      <c r="M6173">
        <f>_xlfn.XLOOKUP(shipments[[#This Row],[PID]],products[PID],products[Cost_per_box],"NA",0)</f>
        <v>9.57</v>
      </c>
      <c r="N6173">
        <f>shipments[[#This Row],[Boxes]]*shipments[[#This Row],[Cost Per Box]]</f>
        <v>1904.43</v>
      </c>
      <c r="O6173">
        <f>shipments[[#This Row],[Sales Amount]]-shipments[[#This Row],[Total Cost]]</f>
        <v>1279.32</v>
      </c>
      <c r="P6173" s="9">
        <f>shipments[[#This Row],[Profit]]/shipments[[#This Row],[Sales Amount]]</f>
        <v>0.40182803297997643</v>
      </c>
    </row>
    <row r="6174" spans="1:16" x14ac:dyDescent="1">
      <c r="A6174" t="s">
        <v>6225</v>
      </c>
      <c r="B6174" t="s">
        <v>8046</v>
      </c>
      <c r="C6174" t="s">
        <v>8025</v>
      </c>
      <c r="D6174" t="s">
        <v>8036</v>
      </c>
      <c r="E6174" s="1">
        <v>45296</v>
      </c>
      <c r="F6174">
        <v>5870.25</v>
      </c>
      <c r="G6174">
        <v>420</v>
      </c>
      <c r="H6174" t="s">
        <v>6</v>
      </c>
      <c r="I6174" t="str">
        <f>_xlfn.XLOOKUP(shipments[[#This Row],[SPID]],people[SPID],people[Sales_person],"NA",0)</f>
        <v>Beverie Moffet</v>
      </c>
      <c r="J6174">
        <f>YEAR(shipments[[#This Row],[Shipdate]])</f>
        <v>2024</v>
      </c>
      <c r="K6174">
        <f>MONTH(shipments[[#This Row],[Shipdate]])</f>
        <v>1</v>
      </c>
      <c r="L6174" t="str">
        <f>TEXT(shipments[[#This Row],[Shipdate]],"mmmm")</f>
        <v>January</v>
      </c>
      <c r="M6174">
        <f>_xlfn.XLOOKUP(shipments[[#This Row],[PID]],products[PID],products[Cost_per_box],"NA",0)</f>
        <v>9.57</v>
      </c>
      <c r="N6174">
        <f>shipments[[#This Row],[Boxes]]*shipments[[#This Row],[Cost Per Box]]</f>
        <v>4019.4</v>
      </c>
      <c r="O6174">
        <f>shipments[[#This Row],[Sales Amount]]-shipments[[#This Row],[Total Cost]]</f>
        <v>1850.85</v>
      </c>
      <c r="P6174" s="9">
        <f>shipments[[#This Row],[Profit]]/shipments[[#This Row],[Sales Amount]]</f>
        <v>0.315293215791491</v>
      </c>
    </row>
    <row r="6175" spans="1:16" x14ac:dyDescent="1">
      <c r="A6175" t="s">
        <v>6226</v>
      </c>
      <c r="B6175" t="s">
        <v>8046</v>
      </c>
      <c r="C6175" t="s">
        <v>8025</v>
      </c>
      <c r="D6175" t="s">
        <v>8037</v>
      </c>
      <c r="E6175" s="1">
        <v>44986</v>
      </c>
      <c r="F6175">
        <v>3386.25</v>
      </c>
      <c r="G6175">
        <v>189</v>
      </c>
      <c r="H6175" t="s">
        <v>6</v>
      </c>
      <c r="I6175" t="str">
        <f>_xlfn.XLOOKUP(shipments[[#This Row],[SPID]],people[SPID],people[Sales_person],"NA",0)</f>
        <v>Beverie Moffet</v>
      </c>
      <c r="J6175">
        <f>YEAR(shipments[[#This Row],[Shipdate]])</f>
        <v>2023</v>
      </c>
      <c r="K6175">
        <f>MONTH(shipments[[#This Row],[Shipdate]])</f>
        <v>3</v>
      </c>
      <c r="L6175" t="str">
        <f>TEXT(shipments[[#This Row],[Shipdate]],"mmmm")</f>
        <v>March</v>
      </c>
      <c r="M6175">
        <f>_xlfn.XLOOKUP(shipments[[#This Row],[PID]],products[PID],products[Cost_per_box],"NA",0)</f>
        <v>9.57</v>
      </c>
      <c r="N6175">
        <f>shipments[[#This Row],[Boxes]]*shipments[[#This Row],[Cost Per Box]]</f>
        <v>1808.73</v>
      </c>
      <c r="O6175">
        <f>shipments[[#This Row],[Sales Amount]]-shipments[[#This Row],[Total Cost]]</f>
        <v>1577.52</v>
      </c>
      <c r="P6175" s="9">
        <f>shipments[[#This Row],[Profit]]/shipments[[#This Row],[Sales Amount]]</f>
        <v>0.46586046511627904</v>
      </c>
    </row>
    <row r="6176" spans="1:16" x14ac:dyDescent="1">
      <c r="A6176" t="s">
        <v>6227</v>
      </c>
      <c r="B6176" t="s">
        <v>8046</v>
      </c>
      <c r="C6176" t="s">
        <v>8025</v>
      </c>
      <c r="D6176" t="s">
        <v>8037</v>
      </c>
      <c r="E6176" s="1">
        <v>45349</v>
      </c>
      <c r="F6176">
        <v>10039.5</v>
      </c>
      <c r="G6176">
        <v>718</v>
      </c>
      <c r="H6176" t="s">
        <v>6</v>
      </c>
      <c r="I6176" t="str">
        <f>_xlfn.XLOOKUP(shipments[[#This Row],[SPID]],people[SPID],people[Sales_person],"NA",0)</f>
        <v>Beverie Moffet</v>
      </c>
      <c r="J6176">
        <f>YEAR(shipments[[#This Row],[Shipdate]])</f>
        <v>2024</v>
      </c>
      <c r="K6176">
        <f>MONTH(shipments[[#This Row],[Shipdate]])</f>
        <v>2</v>
      </c>
      <c r="L6176" t="str">
        <f>TEXT(shipments[[#This Row],[Shipdate]],"mmmm")</f>
        <v>February</v>
      </c>
      <c r="M6176">
        <f>_xlfn.XLOOKUP(shipments[[#This Row],[PID]],products[PID],products[Cost_per_box],"NA",0)</f>
        <v>9.57</v>
      </c>
      <c r="N6176">
        <f>shipments[[#This Row],[Boxes]]*shipments[[#This Row],[Cost Per Box]]</f>
        <v>6871.26</v>
      </c>
      <c r="O6176">
        <f>shipments[[#This Row],[Sales Amount]]-shipments[[#This Row],[Total Cost]]</f>
        <v>3168.24</v>
      </c>
      <c r="P6176" s="9">
        <f>shipments[[#This Row],[Profit]]/shipments[[#This Row],[Sales Amount]]</f>
        <v>0.31557746899746003</v>
      </c>
    </row>
    <row r="6177" spans="1:16" x14ac:dyDescent="1">
      <c r="A6177" t="s">
        <v>6228</v>
      </c>
      <c r="B6177" t="s">
        <v>8046</v>
      </c>
      <c r="C6177" t="s">
        <v>8026</v>
      </c>
      <c r="D6177" t="s">
        <v>8034</v>
      </c>
      <c r="E6177" s="1">
        <v>45377</v>
      </c>
      <c r="F6177">
        <v>8561.25</v>
      </c>
      <c r="G6177">
        <v>952</v>
      </c>
      <c r="H6177" t="s">
        <v>6</v>
      </c>
      <c r="I6177" t="str">
        <f>_xlfn.XLOOKUP(shipments[[#This Row],[SPID]],people[SPID],people[Sales_person],"NA",0)</f>
        <v>Beverie Moffet</v>
      </c>
      <c r="J6177">
        <f>YEAR(shipments[[#This Row],[Shipdate]])</f>
        <v>2024</v>
      </c>
      <c r="K6177">
        <f>MONTH(shipments[[#This Row],[Shipdate]])</f>
        <v>3</v>
      </c>
      <c r="L6177" t="str">
        <f>TEXT(shipments[[#This Row],[Shipdate]],"mmmm")</f>
        <v>March</v>
      </c>
      <c r="M6177">
        <f>_xlfn.XLOOKUP(shipments[[#This Row],[PID]],products[PID],products[Cost_per_box],"NA",0)</f>
        <v>8.43</v>
      </c>
      <c r="N6177">
        <f>shipments[[#This Row],[Boxes]]*shipments[[#This Row],[Cost Per Box]]</f>
        <v>8025.36</v>
      </c>
      <c r="O6177">
        <f>shipments[[#This Row],[Sales Amount]]-shipments[[#This Row],[Total Cost]]</f>
        <v>535.89000000000033</v>
      </c>
      <c r="P6177" s="9">
        <f>shipments[[#This Row],[Profit]]/shipments[[#This Row],[Sales Amount]]</f>
        <v>6.2594831362242698E-2</v>
      </c>
    </row>
    <row r="6178" spans="1:16" x14ac:dyDescent="1">
      <c r="A6178" t="s">
        <v>6229</v>
      </c>
      <c r="B6178" t="s">
        <v>8046</v>
      </c>
      <c r="C6178" t="s">
        <v>8026</v>
      </c>
      <c r="D6178" t="s">
        <v>8036</v>
      </c>
      <c r="E6178" s="1">
        <v>45062</v>
      </c>
      <c r="F6178">
        <v>2139.75</v>
      </c>
      <c r="G6178">
        <v>214</v>
      </c>
      <c r="H6178" t="s">
        <v>6</v>
      </c>
      <c r="I6178" t="str">
        <f>_xlfn.XLOOKUP(shipments[[#This Row],[SPID]],people[SPID],people[Sales_person],"NA",0)</f>
        <v>Beverie Moffet</v>
      </c>
      <c r="J6178">
        <f>YEAR(shipments[[#This Row],[Shipdate]])</f>
        <v>2023</v>
      </c>
      <c r="K6178">
        <f>MONTH(shipments[[#This Row],[Shipdate]])</f>
        <v>5</v>
      </c>
      <c r="L6178" t="str">
        <f>TEXT(shipments[[#This Row],[Shipdate]],"mmmm")</f>
        <v>May</v>
      </c>
      <c r="M6178">
        <f>_xlfn.XLOOKUP(shipments[[#This Row],[PID]],products[PID],products[Cost_per_box],"NA",0)</f>
        <v>8.43</v>
      </c>
      <c r="N6178">
        <f>shipments[[#This Row],[Boxes]]*shipments[[#This Row],[Cost Per Box]]</f>
        <v>1804.02</v>
      </c>
      <c r="O6178">
        <f>shipments[[#This Row],[Sales Amount]]-shipments[[#This Row],[Total Cost]]</f>
        <v>335.73</v>
      </c>
      <c r="P6178" s="9">
        <f>shipments[[#This Row],[Profit]]/shipments[[#This Row],[Sales Amount]]</f>
        <v>0.15690150718541887</v>
      </c>
    </row>
    <row r="6179" spans="1:16" x14ac:dyDescent="1">
      <c r="A6179" t="s">
        <v>6230</v>
      </c>
      <c r="B6179" t="s">
        <v>8046</v>
      </c>
      <c r="C6179" t="s">
        <v>8026</v>
      </c>
      <c r="D6179" t="s">
        <v>8035</v>
      </c>
      <c r="E6179" s="1">
        <v>45379</v>
      </c>
      <c r="F6179">
        <v>2697.75</v>
      </c>
      <c r="G6179">
        <v>300</v>
      </c>
      <c r="H6179" t="s">
        <v>6</v>
      </c>
      <c r="I6179" t="str">
        <f>_xlfn.XLOOKUP(shipments[[#This Row],[SPID]],people[SPID],people[Sales_person],"NA",0)</f>
        <v>Beverie Moffet</v>
      </c>
      <c r="J6179">
        <f>YEAR(shipments[[#This Row],[Shipdate]])</f>
        <v>2024</v>
      </c>
      <c r="K6179">
        <f>MONTH(shipments[[#This Row],[Shipdate]])</f>
        <v>3</v>
      </c>
      <c r="L6179" t="str">
        <f>TEXT(shipments[[#This Row],[Shipdate]],"mmmm")</f>
        <v>March</v>
      </c>
      <c r="M6179">
        <f>_xlfn.XLOOKUP(shipments[[#This Row],[PID]],products[PID],products[Cost_per_box],"NA",0)</f>
        <v>8.43</v>
      </c>
      <c r="N6179">
        <f>shipments[[#This Row],[Boxes]]*shipments[[#This Row],[Cost Per Box]]</f>
        <v>2529</v>
      </c>
      <c r="O6179">
        <f>shipments[[#This Row],[Sales Amount]]-shipments[[#This Row],[Total Cost]]</f>
        <v>168.75</v>
      </c>
      <c r="P6179" s="9">
        <f>shipments[[#This Row],[Profit]]/shipments[[#This Row],[Sales Amount]]</f>
        <v>6.2552126772310257E-2</v>
      </c>
    </row>
    <row r="6180" spans="1:16" x14ac:dyDescent="1">
      <c r="A6180" t="s">
        <v>6231</v>
      </c>
      <c r="B6180" t="s">
        <v>8046</v>
      </c>
      <c r="C6180" t="s">
        <v>8026</v>
      </c>
      <c r="D6180" t="s">
        <v>8037</v>
      </c>
      <c r="E6180" s="1">
        <v>44960</v>
      </c>
      <c r="F6180">
        <v>1217.25</v>
      </c>
      <c r="G6180">
        <v>111</v>
      </c>
      <c r="H6180" t="s">
        <v>6</v>
      </c>
      <c r="I6180" t="str">
        <f>_xlfn.XLOOKUP(shipments[[#This Row],[SPID]],people[SPID],people[Sales_person],"NA",0)</f>
        <v>Beverie Moffet</v>
      </c>
      <c r="J6180">
        <f>YEAR(shipments[[#This Row],[Shipdate]])</f>
        <v>2023</v>
      </c>
      <c r="K6180">
        <f>MONTH(shipments[[#This Row],[Shipdate]])</f>
        <v>2</v>
      </c>
      <c r="L6180" t="str">
        <f>TEXT(shipments[[#This Row],[Shipdate]],"mmmm")</f>
        <v>February</v>
      </c>
      <c r="M6180">
        <f>_xlfn.XLOOKUP(shipments[[#This Row],[PID]],products[PID],products[Cost_per_box],"NA",0)</f>
        <v>8.43</v>
      </c>
      <c r="N6180">
        <f>shipments[[#This Row],[Boxes]]*shipments[[#This Row],[Cost Per Box]]</f>
        <v>935.73</v>
      </c>
      <c r="O6180">
        <f>shipments[[#This Row],[Sales Amount]]-shipments[[#This Row],[Total Cost]]</f>
        <v>281.52</v>
      </c>
      <c r="P6180" s="9">
        <f>shipments[[#This Row],[Profit]]/shipments[[#This Row],[Sales Amount]]</f>
        <v>0.23127541589648798</v>
      </c>
    </row>
    <row r="6181" spans="1:16" x14ac:dyDescent="1">
      <c r="A6181" t="s">
        <v>6232</v>
      </c>
      <c r="B6181" t="s">
        <v>8046</v>
      </c>
      <c r="C6181" t="s">
        <v>8027</v>
      </c>
      <c r="D6181" t="s">
        <v>8035</v>
      </c>
      <c r="E6181" s="1">
        <v>45523</v>
      </c>
      <c r="F6181">
        <v>7206.75</v>
      </c>
      <c r="G6181">
        <v>801</v>
      </c>
      <c r="H6181" t="s">
        <v>17</v>
      </c>
      <c r="I6181" t="str">
        <f>_xlfn.XLOOKUP(shipments[[#This Row],[SPID]],people[SPID],people[Sales_person],"NA",0)</f>
        <v>Beverie Moffet</v>
      </c>
      <c r="J6181">
        <f>YEAR(shipments[[#This Row],[Shipdate]])</f>
        <v>2024</v>
      </c>
      <c r="K6181">
        <f>MONTH(shipments[[#This Row],[Shipdate]])</f>
        <v>8</v>
      </c>
      <c r="L6181" t="str">
        <f>TEXT(shipments[[#This Row],[Shipdate]],"mmmm")</f>
        <v>August</v>
      </c>
      <c r="M6181">
        <f>_xlfn.XLOOKUP(shipments[[#This Row],[PID]],products[PID],products[Cost_per_box],"NA",0)</f>
        <v>6.8</v>
      </c>
      <c r="N6181">
        <f>shipments[[#This Row],[Boxes]]*shipments[[#This Row],[Cost Per Box]]</f>
        <v>5446.8</v>
      </c>
      <c r="O6181">
        <f>shipments[[#This Row],[Sales Amount]]-shipments[[#This Row],[Total Cost]]</f>
        <v>1759.9499999999998</v>
      </c>
      <c r="P6181" s="9">
        <f>shipments[[#This Row],[Profit]]/shipments[[#This Row],[Sales Amount]]</f>
        <v>0.24420855448017481</v>
      </c>
    </row>
    <row r="6182" spans="1:16" x14ac:dyDescent="1">
      <c r="A6182" t="s">
        <v>6233</v>
      </c>
      <c r="B6182" t="s">
        <v>8046</v>
      </c>
      <c r="C6182" t="s">
        <v>8027</v>
      </c>
      <c r="D6182" t="s">
        <v>8032</v>
      </c>
      <c r="E6182" s="1">
        <v>45170</v>
      </c>
      <c r="F6182">
        <v>11848.5</v>
      </c>
      <c r="G6182">
        <v>1693</v>
      </c>
      <c r="H6182" t="s">
        <v>6</v>
      </c>
      <c r="I6182" t="str">
        <f>_xlfn.XLOOKUP(shipments[[#This Row],[SPID]],people[SPID],people[Sales_person],"NA",0)</f>
        <v>Beverie Moffet</v>
      </c>
      <c r="J6182">
        <f>YEAR(shipments[[#This Row],[Shipdate]])</f>
        <v>2023</v>
      </c>
      <c r="K6182">
        <f>MONTH(shipments[[#This Row],[Shipdate]])</f>
        <v>9</v>
      </c>
      <c r="L6182" t="str">
        <f>TEXT(shipments[[#This Row],[Shipdate]],"mmmm")</f>
        <v>September</v>
      </c>
      <c r="M6182">
        <f>_xlfn.XLOOKUP(shipments[[#This Row],[PID]],products[PID],products[Cost_per_box],"NA",0)</f>
        <v>6.8</v>
      </c>
      <c r="N6182">
        <f>shipments[[#This Row],[Boxes]]*shipments[[#This Row],[Cost Per Box]]</f>
        <v>11512.4</v>
      </c>
      <c r="O6182">
        <f>shipments[[#This Row],[Sales Amount]]-shipments[[#This Row],[Total Cost]]</f>
        <v>336.10000000000036</v>
      </c>
      <c r="P6182" s="9">
        <f>shipments[[#This Row],[Profit]]/shipments[[#This Row],[Sales Amount]]</f>
        <v>2.8366459889437513E-2</v>
      </c>
    </row>
    <row r="6183" spans="1:16" x14ac:dyDescent="1">
      <c r="A6183" t="s">
        <v>6234</v>
      </c>
      <c r="B6183" t="s">
        <v>8046</v>
      </c>
      <c r="C6183" t="s">
        <v>8027</v>
      </c>
      <c r="D6183" t="s">
        <v>8035</v>
      </c>
      <c r="E6183" s="1">
        <v>44974</v>
      </c>
      <c r="F6183">
        <v>9042.75</v>
      </c>
      <c r="G6183">
        <v>1005</v>
      </c>
      <c r="H6183" t="s">
        <v>6</v>
      </c>
      <c r="I6183" t="str">
        <f>_xlfn.XLOOKUP(shipments[[#This Row],[SPID]],people[SPID],people[Sales_person],"NA",0)</f>
        <v>Beverie Moffet</v>
      </c>
      <c r="J6183">
        <f>YEAR(shipments[[#This Row],[Shipdate]])</f>
        <v>2023</v>
      </c>
      <c r="K6183">
        <f>MONTH(shipments[[#This Row],[Shipdate]])</f>
        <v>2</v>
      </c>
      <c r="L6183" t="str">
        <f>TEXT(shipments[[#This Row],[Shipdate]],"mmmm")</f>
        <v>February</v>
      </c>
      <c r="M6183">
        <f>_xlfn.XLOOKUP(shipments[[#This Row],[PID]],products[PID],products[Cost_per_box],"NA",0)</f>
        <v>6.8</v>
      </c>
      <c r="N6183">
        <f>shipments[[#This Row],[Boxes]]*shipments[[#This Row],[Cost Per Box]]</f>
        <v>6834</v>
      </c>
      <c r="O6183">
        <f>shipments[[#This Row],[Sales Amount]]-shipments[[#This Row],[Total Cost]]</f>
        <v>2208.75</v>
      </c>
      <c r="P6183" s="9">
        <f>shipments[[#This Row],[Profit]]/shipments[[#This Row],[Sales Amount]]</f>
        <v>0.24425644853612011</v>
      </c>
    </row>
    <row r="6184" spans="1:16" x14ac:dyDescent="1">
      <c r="A6184" t="s">
        <v>6235</v>
      </c>
      <c r="B6184" t="s">
        <v>8046</v>
      </c>
      <c r="C6184" t="s">
        <v>8028</v>
      </c>
      <c r="D6184" t="s">
        <v>8032</v>
      </c>
      <c r="E6184" s="1">
        <v>44980</v>
      </c>
      <c r="F6184">
        <v>5314.5</v>
      </c>
      <c r="G6184">
        <v>184</v>
      </c>
      <c r="H6184" t="s">
        <v>6</v>
      </c>
      <c r="I6184" t="str">
        <f>_xlfn.XLOOKUP(shipments[[#This Row],[SPID]],people[SPID],people[Sales_person],"NA",0)</f>
        <v>Beverie Moffet</v>
      </c>
      <c r="J6184">
        <f>YEAR(shipments[[#This Row],[Shipdate]])</f>
        <v>2023</v>
      </c>
      <c r="K6184">
        <f>MONTH(shipments[[#This Row],[Shipdate]])</f>
        <v>2</v>
      </c>
      <c r="L6184" t="str">
        <f>TEXT(shipments[[#This Row],[Shipdate]],"mmmm")</f>
        <v>February</v>
      </c>
      <c r="M6184">
        <f>_xlfn.XLOOKUP(shipments[[#This Row],[PID]],products[PID],products[Cost_per_box],"NA",0)</f>
        <v>5.04</v>
      </c>
      <c r="N6184">
        <f>shipments[[#This Row],[Boxes]]*shipments[[#This Row],[Cost Per Box]]</f>
        <v>927.36</v>
      </c>
      <c r="O6184">
        <f>shipments[[#This Row],[Sales Amount]]-shipments[[#This Row],[Total Cost]]</f>
        <v>4387.1400000000003</v>
      </c>
      <c r="P6184" s="9">
        <f>shipments[[#This Row],[Profit]]/shipments[[#This Row],[Sales Amount]]</f>
        <v>0.82550381033022868</v>
      </c>
    </row>
    <row r="6185" spans="1:16" x14ac:dyDescent="1">
      <c r="A6185" t="s">
        <v>6236</v>
      </c>
      <c r="B6185" t="s">
        <v>8046</v>
      </c>
      <c r="C6185" t="s">
        <v>8028</v>
      </c>
      <c r="D6185" t="s">
        <v>8032</v>
      </c>
      <c r="E6185" s="1">
        <v>45289</v>
      </c>
      <c r="F6185">
        <v>8532</v>
      </c>
      <c r="G6185">
        <v>295</v>
      </c>
      <c r="H6185" t="s">
        <v>6</v>
      </c>
      <c r="I6185" t="str">
        <f>_xlfn.XLOOKUP(shipments[[#This Row],[SPID]],people[SPID],people[Sales_person],"NA",0)</f>
        <v>Beverie Moffet</v>
      </c>
      <c r="J6185">
        <f>YEAR(shipments[[#This Row],[Shipdate]])</f>
        <v>2023</v>
      </c>
      <c r="K6185">
        <f>MONTH(shipments[[#This Row],[Shipdate]])</f>
        <v>12</v>
      </c>
      <c r="L6185" t="str">
        <f>TEXT(shipments[[#This Row],[Shipdate]],"mmmm")</f>
        <v>December</v>
      </c>
      <c r="M6185">
        <f>_xlfn.XLOOKUP(shipments[[#This Row],[PID]],products[PID],products[Cost_per_box],"NA",0)</f>
        <v>5.04</v>
      </c>
      <c r="N6185">
        <f>shipments[[#This Row],[Boxes]]*shipments[[#This Row],[Cost Per Box]]</f>
        <v>1486.8</v>
      </c>
      <c r="O6185">
        <f>shipments[[#This Row],[Sales Amount]]-shipments[[#This Row],[Total Cost]]</f>
        <v>7045.2</v>
      </c>
      <c r="P6185" s="9">
        <f>shipments[[#This Row],[Profit]]/shipments[[#This Row],[Sales Amount]]</f>
        <v>0.82573839662447257</v>
      </c>
    </row>
    <row r="6186" spans="1:16" x14ac:dyDescent="1">
      <c r="A6186" t="s">
        <v>6237</v>
      </c>
      <c r="B6186" t="s">
        <v>8046</v>
      </c>
      <c r="C6186" t="s">
        <v>8028</v>
      </c>
      <c r="D6186" t="s">
        <v>8034</v>
      </c>
      <c r="E6186" s="1">
        <v>45260</v>
      </c>
      <c r="F6186">
        <v>8241.75</v>
      </c>
      <c r="G6186">
        <v>306</v>
      </c>
      <c r="H6186" t="s">
        <v>6</v>
      </c>
      <c r="I6186" t="str">
        <f>_xlfn.XLOOKUP(shipments[[#This Row],[SPID]],people[SPID],people[Sales_person],"NA",0)</f>
        <v>Beverie Moffet</v>
      </c>
      <c r="J6186">
        <f>YEAR(shipments[[#This Row],[Shipdate]])</f>
        <v>2023</v>
      </c>
      <c r="K6186">
        <f>MONTH(shipments[[#This Row],[Shipdate]])</f>
        <v>11</v>
      </c>
      <c r="L6186" t="str">
        <f>TEXT(shipments[[#This Row],[Shipdate]],"mmmm")</f>
        <v>November</v>
      </c>
      <c r="M6186">
        <f>_xlfn.XLOOKUP(shipments[[#This Row],[PID]],products[PID],products[Cost_per_box],"NA",0)</f>
        <v>5.04</v>
      </c>
      <c r="N6186">
        <f>shipments[[#This Row],[Boxes]]*shipments[[#This Row],[Cost Per Box]]</f>
        <v>1542.24</v>
      </c>
      <c r="O6186">
        <f>shipments[[#This Row],[Sales Amount]]-shipments[[#This Row],[Total Cost]]</f>
        <v>6699.51</v>
      </c>
      <c r="P6186" s="9">
        <f>shipments[[#This Row],[Profit]]/shipments[[#This Row],[Sales Amount]]</f>
        <v>0.81287469287469294</v>
      </c>
    </row>
    <row r="6187" spans="1:16" x14ac:dyDescent="1">
      <c r="A6187" t="s">
        <v>6238</v>
      </c>
      <c r="B6187" t="s">
        <v>8046</v>
      </c>
      <c r="C6187" t="s">
        <v>8029</v>
      </c>
      <c r="D6187" t="s">
        <v>8035</v>
      </c>
      <c r="E6187" s="1">
        <v>45503</v>
      </c>
      <c r="F6187">
        <v>2767.5</v>
      </c>
      <c r="G6187">
        <v>346</v>
      </c>
      <c r="H6187" t="s">
        <v>17</v>
      </c>
      <c r="I6187" t="str">
        <f>_xlfn.XLOOKUP(shipments[[#This Row],[SPID]],people[SPID],people[Sales_person],"NA",0)</f>
        <v>Beverie Moffet</v>
      </c>
      <c r="J6187">
        <f>YEAR(shipments[[#This Row],[Shipdate]])</f>
        <v>2024</v>
      </c>
      <c r="K6187">
        <f>MONTH(shipments[[#This Row],[Shipdate]])</f>
        <v>7</v>
      </c>
      <c r="L6187" t="str">
        <f>TEXT(shipments[[#This Row],[Shipdate]],"mmmm")</f>
        <v>July</v>
      </c>
      <c r="M6187">
        <f>_xlfn.XLOOKUP(shipments[[#This Row],[PID]],products[PID],products[Cost_per_box],"NA",0)</f>
        <v>2.76</v>
      </c>
      <c r="N6187">
        <f>shipments[[#This Row],[Boxes]]*shipments[[#This Row],[Cost Per Box]]</f>
        <v>954.95999999999992</v>
      </c>
      <c r="O6187">
        <f>shipments[[#This Row],[Sales Amount]]-shipments[[#This Row],[Total Cost]]</f>
        <v>1812.54</v>
      </c>
      <c r="P6187" s="9">
        <f>shipments[[#This Row],[Profit]]/shipments[[#This Row],[Sales Amount]]</f>
        <v>0.65493766937669373</v>
      </c>
    </row>
    <row r="6188" spans="1:16" x14ac:dyDescent="1">
      <c r="A6188" t="s">
        <v>6239</v>
      </c>
      <c r="B6188" t="s">
        <v>8046</v>
      </c>
      <c r="C6188" t="s">
        <v>8030</v>
      </c>
      <c r="D6188" t="s">
        <v>8033</v>
      </c>
      <c r="E6188" s="1">
        <v>45331</v>
      </c>
      <c r="F6188">
        <v>2864.25</v>
      </c>
      <c r="G6188">
        <v>319</v>
      </c>
      <c r="H6188" t="s">
        <v>6</v>
      </c>
      <c r="I6188" t="str">
        <f>_xlfn.XLOOKUP(shipments[[#This Row],[SPID]],people[SPID],people[Sales_person],"NA",0)</f>
        <v>Beverie Moffet</v>
      </c>
      <c r="J6188">
        <f>YEAR(shipments[[#This Row],[Shipdate]])</f>
        <v>2024</v>
      </c>
      <c r="K6188">
        <f>MONTH(shipments[[#This Row],[Shipdate]])</f>
        <v>2</v>
      </c>
      <c r="L6188" t="str">
        <f>TEXT(shipments[[#This Row],[Shipdate]],"mmmm")</f>
        <v>February</v>
      </c>
      <c r="M6188">
        <f>_xlfn.XLOOKUP(shipments[[#This Row],[PID]],products[PID],products[Cost_per_box],"NA",0)</f>
        <v>3.32</v>
      </c>
      <c r="N6188">
        <f>shipments[[#This Row],[Boxes]]*shipments[[#This Row],[Cost Per Box]]</f>
        <v>1059.08</v>
      </c>
      <c r="O6188">
        <f>shipments[[#This Row],[Sales Amount]]-shipments[[#This Row],[Total Cost]]</f>
        <v>1805.17</v>
      </c>
      <c r="P6188" s="9">
        <f>shipments[[#This Row],[Profit]]/shipments[[#This Row],[Sales Amount]]</f>
        <v>0.63024177358819933</v>
      </c>
    </row>
    <row r="6189" spans="1:16" x14ac:dyDescent="1">
      <c r="A6189" t="s">
        <v>6240</v>
      </c>
      <c r="B6189" t="s">
        <v>8046</v>
      </c>
      <c r="C6189" t="s">
        <v>8030</v>
      </c>
      <c r="D6189" t="s">
        <v>8032</v>
      </c>
      <c r="E6189" s="1">
        <v>45257</v>
      </c>
      <c r="F6189">
        <v>6792.75</v>
      </c>
      <c r="G6189">
        <v>618</v>
      </c>
      <c r="H6189" t="s">
        <v>6</v>
      </c>
      <c r="I6189" t="str">
        <f>_xlfn.XLOOKUP(shipments[[#This Row],[SPID]],people[SPID],people[Sales_person],"NA",0)</f>
        <v>Beverie Moffet</v>
      </c>
      <c r="J6189">
        <f>YEAR(shipments[[#This Row],[Shipdate]])</f>
        <v>2023</v>
      </c>
      <c r="K6189">
        <f>MONTH(shipments[[#This Row],[Shipdate]])</f>
        <v>11</v>
      </c>
      <c r="L6189" t="str">
        <f>TEXT(shipments[[#This Row],[Shipdate]],"mmmm")</f>
        <v>November</v>
      </c>
      <c r="M6189">
        <f>_xlfn.XLOOKUP(shipments[[#This Row],[PID]],products[PID],products[Cost_per_box],"NA",0)</f>
        <v>3.32</v>
      </c>
      <c r="N6189">
        <f>shipments[[#This Row],[Boxes]]*shipments[[#This Row],[Cost Per Box]]</f>
        <v>2051.7599999999998</v>
      </c>
      <c r="O6189">
        <f>shipments[[#This Row],[Sales Amount]]-shipments[[#This Row],[Total Cost]]</f>
        <v>4740.99</v>
      </c>
      <c r="P6189" s="9">
        <f>shipments[[#This Row],[Profit]]/shipments[[#This Row],[Sales Amount]]</f>
        <v>0.69794854808435458</v>
      </c>
    </row>
    <row r="6190" spans="1:16" x14ac:dyDescent="1">
      <c r="A6190" t="s">
        <v>6241</v>
      </c>
      <c r="B6190" t="s">
        <v>8046</v>
      </c>
      <c r="C6190" t="s">
        <v>8030</v>
      </c>
      <c r="D6190" t="s">
        <v>8035</v>
      </c>
      <c r="E6190" s="1">
        <v>45211</v>
      </c>
      <c r="F6190">
        <v>10552.5</v>
      </c>
      <c r="G6190">
        <v>960</v>
      </c>
      <c r="H6190" t="s">
        <v>6</v>
      </c>
      <c r="I6190" t="str">
        <f>_xlfn.XLOOKUP(shipments[[#This Row],[SPID]],people[SPID],people[Sales_person],"NA",0)</f>
        <v>Beverie Moffet</v>
      </c>
      <c r="J6190">
        <f>YEAR(shipments[[#This Row],[Shipdate]])</f>
        <v>2023</v>
      </c>
      <c r="K6190">
        <f>MONTH(shipments[[#This Row],[Shipdate]])</f>
        <v>10</v>
      </c>
      <c r="L6190" t="str">
        <f>TEXT(shipments[[#This Row],[Shipdate]],"mmmm")</f>
        <v>October</v>
      </c>
      <c r="M6190">
        <f>_xlfn.XLOOKUP(shipments[[#This Row],[PID]],products[PID],products[Cost_per_box],"NA",0)</f>
        <v>3.32</v>
      </c>
      <c r="N6190">
        <f>shipments[[#This Row],[Boxes]]*shipments[[#This Row],[Cost Per Box]]</f>
        <v>3187.2</v>
      </c>
      <c r="O6190">
        <f>shipments[[#This Row],[Sales Amount]]-shipments[[#This Row],[Total Cost]]</f>
        <v>7365.3</v>
      </c>
      <c r="P6190" s="9">
        <f>shipments[[#This Row],[Profit]]/shipments[[#This Row],[Sales Amount]]</f>
        <v>0.69796730632551529</v>
      </c>
    </row>
    <row r="6191" spans="1:16" x14ac:dyDescent="1">
      <c r="A6191" t="s">
        <v>6242</v>
      </c>
      <c r="B6191" t="s">
        <v>8046</v>
      </c>
      <c r="C6191" t="s">
        <v>8030</v>
      </c>
      <c r="D6191" t="s">
        <v>8036</v>
      </c>
      <c r="E6191" s="1">
        <v>45443</v>
      </c>
      <c r="F6191">
        <v>2704.5</v>
      </c>
      <c r="G6191">
        <v>339</v>
      </c>
      <c r="H6191" t="s">
        <v>6</v>
      </c>
      <c r="I6191" t="str">
        <f>_xlfn.XLOOKUP(shipments[[#This Row],[SPID]],people[SPID],people[Sales_person],"NA",0)</f>
        <v>Beverie Moffet</v>
      </c>
      <c r="J6191">
        <f>YEAR(shipments[[#This Row],[Shipdate]])</f>
        <v>2024</v>
      </c>
      <c r="K6191">
        <f>MONTH(shipments[[#This Row],[Shipdate]])</f>
        <v>5</v>
      </c>
      <c r="L6191" t="str">
        <f>TEXT(shipments[[#This Row],[Shipdate]],"mmmm")</f>
        <v>May</v>
      </c>
      <c r="M6191">
        <f>_xlfn.XLOOKUP(shipments[[#This Row],[PID]],products[PID],products[Cost_per_box],"NA",0)</f>
        <v>3.32</v>
      </c>
      <c r="N6191">
        <f>shipments[[#This Row],[Boxes]]*shipments[[#This Row],[Cost Per Box]]</f>
        <v>1125.48</v>
      </c>
      <c r="O6191">
        <f>shipments[[#This Row],[Sales Amount]]-shipments[[#This Row],[Total Cost]]</f>
        <v>1579.02</v>
      </c>
      <c r="P6191" s="9">
        <f>shipments[[#This Row],[Profit]]/shipments[[#This Row],[Sales Amount]]</f>
        <v>0.58384914032168611</v>
      </c>
    </row>
    <row r="6192" spans="1:16" x14ac:dyDescent="1">
      <c r="A6192" t="s">
        <v>6243</v>
      </c>
      <c r="B6192" t="s">
        <v>8046</v>
      </c>
      <c r="C6192" t="s">
        <v>8030</v>
      </c>
      <c r="D6192" t="s">
        <v>8033</v>
      </c>
      <c r="E6192" s="1">
        <v>45506</v>
      </c>
      <c r="F6192">
        <v>5737.5</v>
      </c>
      <c r="G6192">
        <v>820</v>
      </c>
      <c r="H6192" t="s">
        <v>17</v>
      </c>
      <c r="I6192" t="str">
        <f>_xlfn.XLOOKUP(shipments[[#This Row],[SPID]],people[SPID],people[Sales_person],"NA",0)</f>
        <v>Beverie Moffet</v>
      </c>
      <c r="J6192">
        <f>YEAR(shipments[[#This Row],[Shipdate]])</f>
        <v>2024</v>
      </c>
      <c r="K6192">
        <f>MONTH(shipments[[#This Row],[Shipdate]])</f>
        <v>8</v>
      </c>
      <c r="L6192" t="str">
        <f>TEXT(shipments[[#This Row],[Shipdate]],"mmmm")</f>
        <v>August</v>
      </c>
      <c r="M6192">
        <f>_xlfn.XLOOKUP(shipments[[#This Row],[PID]],products[PID],products[Cost_per_box],"NA",0)</f>
        <v>3.32</v>
      </c>
      <c r="N6192">
        <f>shipments[[#This Row],[Boxes]]*shipments[[#This Row],[Cost Per Box]]</f>
        <v>2722.4</v>
      </c>
      <c r="O6192">
        <f>shipments[[#This Row],[Sales Amount]]-shipments[[#This Row],[Total Cost]]</f>
        <v>3015.1</v>
      </c>
      <c r="P6192" s="9">
        <f>shipments[[#This Row],[Profit]]/shipments[[#This Row],[Sales Amount]]</f>
        <v>0.52550762527233119</v>
      </c>
    </row>
    <row r="6193" spans="1:16" x14ac:dyDescent="1">
      <c r="A6193" t="s">
        <v>6244</v>
      </c>
      <c r="B6193" t="s">
        <v>8046</v>
      </c>
      <c r="C6193" t="s">
        <v>8031</v>
      </c>
      <c r="D6193" t="s">
        <v>8036</v>
      </c>
      <c r="E6193" s="1">
        <v>45124</v>
      </c>
      <c r="F6193">
        <v>7465.5</v>
      </c>
      <c r="G6193">
        <v>340</v>
      </c>
      <c r="H6193" t="s">
        <v>6</v>
      </c>
      <c r="I6193" t="str">
        <f>_xlfn.XLOOKUP(shipments[[#This Row],[SPID]],people[SPID],people[Sales_person],"NA",0)</f>
        <v>Beverie Moffet</v>
      </c>
      <c r="J6193">
        <f>YEAR(shipments[[#This Row],[Shipdate]])</f>
        <v>2023</v>
      </c>
      <c r="K6193">
        <f>MONTH(shipments[[#This Row],[Shipdate]])</f>
        <v>7</v>
      </c>
      <c r="L6193" t="str">
        <f>TEXT(shipments[[#This Row],[Shipdate]],"mmmm")</f>
        <v>July</v>
      </c>
      <c r="M6193">
        <f>_xlfn.XLOOKUP(shipments[[#This Row],[PID]],products[PID],products[Cost_per_box],"NA",0)</f>
        <v>2.65</v>
      </c>
      <c r="N6193">
        <f>shipments[[#This Row],[Boxes]]*shipments[[#This Row],[Cost Per Box]]</f>
        <v>901</v>
      </c>
      <c r="O6193">
        <f>shipments[[#This Row],[Sales Amount]]-shipments[[#This Row],[Total Cost]]</f>
        <v>6564.5</v>
      </c>
      <c r="P6193" s="9">
        <f>shipments[[#This Row],[Profit]]/shipments[[#This Row],[Sales Amount]]</f>
        <v>0.87931149956466415</v>
      </c>
    </row>
    <row r="6194" spans="1:16" x14ac:dyDescent="1">
      <c r="A6194" t="s">
        <v>6245</v>
      </c>
      <c r="B6194" t="s">
        <v>8046</v>
      </c>
      <c r="C6194" t="s">
        <v>8031</v>
      </c>
      <c r="D6194" t="s">
        <v>8032</v>
      </c>
      <c r="E6194" s="1">
        <v>45517</v>
      </c>
      <c r="F6194">
        <v>4250.25</v>
      </c>
      <c r="G6194">
        <v>194</v>
      </c>
      <c r="H6194" t="s">
        <v>17</v>
      </c>
      <c r="I6194" t="str">
        <f>_xlfn.XLOOKUP(shipments[[#This Row],[SPID]],people[SPID],people[Sales_person],"NA",0)</f>
        <v>Beverie Moffet</v>
      </c>
      <c r="J6194">
        <f>YEAR(shipments[[#This Row],[Shipdate]])</f>
        <v>2024</v>
      </c>
      <c r="K6194">
        <f>MONTH(shipments[[#This Row],[Shipdate]])</f>
        <v>8</v>
      </c>
      <c r="L6194" t="str">
        <f>TEXT(shipments[[#This Row],[Shipdate]],"mmmm")</f>
        <v>August</v>
      </c>
      <c r="M6194">
        <f>_xlfn.XLOOKUP(shipments[[#This Row],[PID]],products[PID],products[Cost_per_box],"NA",0)</f>
        <v>2.65</v>
      </c>
      <c r="N6194">
        <f>shipments[[#This Row],[Boxes]]*shipments[[#This Row],[Cost Per Box]]</f>
        <v>514.1</v>
      </c>
      <c r="O6194">
        <f>shipments[[#This Row],[Sales Amount]]-shipments[[#This Row],[Total Cost]]</f>
        <v>3736.15</v>
      </c>
      <c r="P6194" s="9">
        <f>shipments[[#This Row],[Profit]]/shipments[[#This Row],[Sales Amount]]</f>
        <v>0.87904240927004296</v>
      </c>
    </row>
    <row r="6195" spans="1:16" x14ac:dyDescent="1">
      <c r="A6195" t="s">
        <v>6246</v>
      </c>
      <c r="B6195" t="s">
        <v>8046</v>
      </c>
      <c r="C6195" t="s">
        <v>8031</v>
      </c>
      <c r="D6195" t="s">
        <v>8032</v>
      </c>
      <c r="E6195" s="1">
        <v>45502</v>
      </c>
      <c r="F6195">
        <v>8649</v>
      </c>
      <c r="G6195">
        <v>412</v>
      </c>
      <c r="H6195" t="s">
        <v>17</v>
      </c>
      <c r="I6195" t="str">
        <f>_xlfn.XLOOKUP(shipments[[#This Row],[SPID]],people[SPID],people[Sales_person],"NA",0)</f>
        <v>Beverie Moffet</v>
      </c>
      <c r="J6195">
        <f>YEAR(shipments[[#This Row],[Shipdate]])</f>
        <v>2024</v>
      </c>
      <c r="K6195">
        <f>MONTH(shipments[[#This Row],[Shipdate]])</f>
        <v>7</v>
      </c>
      <c r="L6195" t="str">
        <f>TEXT(shipments[[#This Row],[Shipdate]],"mmmm")</f>
        <v>July</v>
      </c>
      <c r="M6195">
        <f>_xlfn.XLOOKUP(shipments[[#This Row],[PID]],products[PID],products[Cost_per_box],"NA",0)</f>
        <v>2.65</v>
      </c>
      <c r="N6195">
        <f>shipments[[#This Row],[Boxes]]*shipments[[#This Row],[Cost Per Box]]</f>
        <v>1091.8</v>
      </c>
      <c r="O6195">
        <f>shipments[[#This Row],[Sales Amount]]-shipments[[#This Row],[Total Cost]]</f>
        <v>7557.2</v>
      </c>
      <c r="P6195" s="9">
        <f>shipments[[#This Row],[Profit]]/shipments[[#This Row],[Sales Amount]]</f>
        <v>0.87376575326627348</v>
      </c>
    </row>
    <row r="6196" spans="1:16" x14ac:dyDescent="1">
      <c r="A6196" t="s">
        <v>6247</v>
      </c>
      <c r="B6196" t="s">
        <v>8046</v>
      </c>
      <c r="C6196" t="s">
        <v>8031</v>
      </c>
      <c r="D6196" t="s">
        <v>8035</v>
      </c>
      <c r="E6196" s="1">
        <v>45523</v>
      </c>
      <c r="F6196">
        <v>3278.25</v>
      </c>
      <c r="G6196">
        <v>150</v>
      </c>
      <c r="H6196" t="s">
        <v>17</v>
      </c>
      <c r="I6196" t="str">
        <f>_xlfn.XLOOKUP(shipments[[#This Row],[SPID]],people[SPID],people[Sales_person],"NA",0)</f>
        <v>Beverie Moffet</v>
      </c>
      <c r="J6196">
        <f>YEAR(shipments[[#This Row],[Shipdate]])</f>
        <v>2024</v>
      </c>
      <c r="K6196">
        <f>MONTH(shipments[[#This Row],[Shipdate]])</f>
        <v>8</v>
      </c>
      <c r="L6196" t="str">
        <f>TEXT(shipments[[#This Row],[Shipdate]],"mmmm")</f>
        <v>August</v>
      </c>
      <c r="M6196">
        <f>_xlfn.XLOOKUP(shipments[[#This Row],[PID]],products[PID],products[Cost_per_box],"NA",0)</f>
        <v>2.65</v>
      </c>
      <c r="N6196">
        <f>shipments[[#This Row],[Boxes]]*shipments[[#This Row],[Cost Per Box]]</f>
        <v>397.5</v>
      </c>
      <c r="O6196">
        <f>shipments[[#This Row],[Sales Amount]]-shipments[[#This Row],[Total Cost]]</f>
        <v>2880.75</v>
      </c>
      <c r="P6196" s="9">
        <f>shipments[[#This Row],[Profit]]/shipments[[#This Row],[Sales Amount]]</f>
        <v>0.87874628231525964</v>
      </c>
    </row>
    <row r="6197" spans="1:16" x14ac:dyDescent="1">
      <c r="A6197" t="s">
        <v>6248</v>
      </c>
      <c r="B6197" t="s">
        <v>8046</v>
      </c>
      <c r="C6197" t="s">
        <v>8031</v>
      </c>
      <c r="D6197" t="s">
        <v>8033</v>
      </c>
      <c r="E6197" s="1">
        <v>45000</v>
      </c>
      <c r="F6197">
        <v>627.75</v>
      </c>
      <c r="G6197">
        <v>29</v>
      </c>
      <c r="H6197" t="s">
        <v>6</v>
      </c>
      <c r="I6197" t="str">
        <f>_xlfn.XLOOKUP(shipments[[#This Row],[SPID]],people[SPID],people[Sales_person],"NA",0)</f>
        <v>Beverie Moffet</v>
      </c>
      <c r="J6197">
        <f>YEAR(shipments[[#This Row],[Shipdate]])</f>
        <v>2023</v>
      </c>
      <c r="K6197">
        <f>MONTH(shipments[[#This Row],[Shipdate]])</f>
        <v>3</v>
      </c>
      <c r="L6197" t="str">
        <f>TEXT(shipments[[#This Row],[Shipdate]],"mmmm")</f>
        <v>March</v>
      </c>
      <c r="M6197">
        <f>_xlfn.XLOOKUP(shipments[[#This Row],[PID]],products[PID],products[Cost_per_box],"NA",0)</f>
        <v>2.65</v>
      </c>
      <c r="N6197">
        <f>shipments[[#This Row],[Boxes]]*shipments[[#This Row],[Cost Per Box]]</f>
        <v>76.849999999999994</v>
      </c>
      <c r="O6197">
        <f>shipments[[#This Row],[Sales Amount]]-shipments[[#This Row],[Total Cost]]</f>
        <v>550.9</v>
      </c>
      <c r="P6197" s="9">
        <f>shipments[[#This Row],[Profit]]/shipments[[#This Row],[Sales Amount]]</f>
        <v>0.87757865392273993</v>
      </c>
    </row>
    <row r="6198" spans="1:16" x14ac:dyDescent="1">
      <c r="A6198" t="s">
        <v>6249</v>
      </c>
      <c r="B6198" t="s">
        <v>8046</v>
      </c>
      <c r="C6198" t="s">
        <v>8031</v>
      </c>
      <c r="D6198" t="s">
        <v>8033</v>
      </c>
      <c r="E6198" s="1">
        <v>44992</v>
      </c>
      <c r="F6198">
        <v>1395</v>
      </c>
      <c r="G6198">
        <v>64</v>
      </c>
      <c r="H6198" t="s">
        <v>6</v>
      </c>
      <c r="I6198" t="str">
        <f>_xlfn.XLOOKUP(shipments[[#This Row],[SPID]],people[SPID],people[Sales_person],"NA",0)</f>
        <v>Beverie Moffet</v>
      </c>
      <c r="J6198">
        <f>YEAR(shipments[[#This Row],[Shipdate]])</f>
        <v>2023</v>
      </c>
      <c r="K6198">
        <f>MONTH(shipments[[#This Row],[Shipdate]])</f>
        <v>3</v>
      </c>
      <c r="L6198" t="str">
        <f>TEXT(shipments[[#This Row],[Shipdate]],"mmmm")</f>
        <v>March</v>
      </c>
      <c r="M6198">
        <f>_xlfn.XLOOKUP(shipments[[#This Row],[PID]],products[PID],products[Cost_per_box],"NA",0)</f>
        <v>2.65</v>
      </c>
      <c r="N6198">
        <f>shipments[[#This Row],[Boxes]]*shipments[[#This Row],[Cost Per Box]]</f>
        <v>169.6</v>
      </c>
      <c r="O6198">
        <f>shipments[[#This Row],[Sales Amount]]-shipments[[#This Row],[Total Cost]]</f>
        <v>1225.4000000000001</v>
      </c>
      <c r="P6198" s="9">
        <f>shipments[[#This Row],[Profit]]/shipments[[#This Row],[Sales Amount]]</f>
        <v>0.87842293906810043</v>
      </c>
    </row>
    <row r="6199" spans="1:16" x14ac:dyDescent="1">
      <c r="A6199" t="s">
        <v>6250</v>
      </c>
      <c r="B6199" t="s">
        <v>8046</v>
      </c>
      <c r="C6199" t="s">
        <v>8031</v>
      </c>
      <c r="D6199" t="s">
        <v>8037</v>
      </c>
      <c r="E6199" s="1">
        <v>45334</v>
      </c>
      <c r="F6199">
        <v>1696.5</v>
      </c>
      <c r="G6199">
        <v>85</v>
      </c>
      <c r="H6199" t="s">
        <v>6</v>
      </c>
      <c r="I6199" t="str">
        <f>_xlfn.XLOOKUP(shipments[[#This Row],[SPID]],people[SPID],people[Sales_person],"NA",0)</f>
        <v>Beverie Moffet</v>
      </c>
      <c r="J6199">
        <f>YEAR(shipments[[#This Row],[Shipdate]])</f>
        <v>2024</v>
      </c>
      <c r="K6199">
        <f>MONTH(shipments[[#This Row],[Shipdate]])</f>
        <v>2</v>
      </c>
      <c r="L6199" t="str">
        <f>TEXT(shipments[[#This Row],[Shipdate]],"mmmm")</f>
        <v>February</v>
      </c>
      <c r="M6199">
        <f>_xlfn.XLOOKUP(shipments[[#This Row],[PID]],products[PID],products[Cost_per_box],"NA",0)</f>
        <v>2.65</v>
      </c>
      <c r="N6199">
        <f>shipments[[#This Row],[Boxes]]*shipments[[#This Row],[Cost Per Box]]</f>
        <v>225.25</v>
      </c>
      <c r="O6199">
        <f>shipments[[#This Row],[Sales Amount]]-shipments[[#This Row],[Total Cost]]</f>
        <v>1471.25</v>
      </c>
      <c r="P6199" s="9">
        <f>shipments[[#This Row],[Profit]]/shipments[[#This Row],[Sales Amount]]</f>
        <v>0.867226643088712</v>
      </c>
    </row>
    <row r="6200" spans="1:16" x14ac:dyDescent="1">
      <c r="A6200" t="s">
        <v>6251</v>
      </c>
      <c r="B6200" t="s">
        <v>8046</v>
      </c>
      <c r="C6200" t="s">
        <v>8010</v>
      </c>
      <c r="D6200" t="s">
        <v>8037</v>
      </c>
      <c r="E6200" s="1">
        <v>45366</v>
      </c>
      <c r="F6200">
        <v>5523.75</v>
      </c>
      <c r="G6200">
        <v>461</v>
      </c>
      <c r="H6200" t="s">
        <v>6</v>
      </c>
      <c r="I6200" t="str">
        <f>_xlfn.XLOOKUP(shipments[[#This Row],[SPID]],people[SPID],people[Sales_person],"NA",0)</f>
        <v>Beverie Moffet</v>
      </c>
      <c r="J6200">
        <f>YEAR(shipments[[#This Row],[Shipdate]])</f>
        <v>2024</v>
      </c>
      <c r="K6200">
        <f>MONTH(shipments[[#This Row],[Shipdate]])</f>
        <v>3</v>
      </c>
      <c r="L6200" t="str">
        <f>TEXT(shipments[[#This Row],[Shipdate]],"mmmm")</f>
        <v>March</v>
      </c>
      <c r="M6200">
        <f>_xlfn.XLOOKUP(shipments[[#This Row],[PID]],products[PID],products[Cost_per_box],"NA",0)</f>
        <v>5.26</v>
      </c>
      <c r="N6200">
        <f>shipments[[#This Row],[Boxes]]*shipments[[#This Row],[Cost Per Box]]</f>
        <v>2424.86</v>
      </c>
      <c r="O6200">
        <f>shipments[[#This Row],[Sales Amount]]-shipments[[#This Row],[Total Cost]]</f>
        <v>3098.89</v>
      </c>
      <c r="P6200" s="9">
        <f>shipments[[#This Row],[Profit]]/shipments[[#This Row],[Sales Amount]]</f>
        <v>0.56101199366372478</v>
      </c>
    </row>
    <row r="6201" spans="1:16" x14ac:dyDescent="1">
      <c r="A6201" t="s">
        <v>6252</v>
      </c>
      <c r="B6201" t="s">
        <v>8046</v>
      </c>
      <c r="C6201" t="s">
        <v>8010</v>
      </c>
      <c r="D6201" t="s">
        <v>8034</v>
      </c>
      <c r="E6201" s="1">
        <v>44951</v>
      </c>
      <c r="F6201">
        <v>11130.75</v>
      </c>
      <c r="G6201">
        <v>928</v>
      </c>
      <c r="H6201" t="s">
        <v>6</v>
      </c>
      <c r="I6201" t="str">
        <f>_xlfn.XLOOKUP(shipments[[#This Row],[SPID]],people[SPID],people[Sales_person],"NA",0)</f>
        <v>Beverie Moffet</v>
      </c>
      <c r="J6201">
        <f>YEAR(shipments[[#This Row],[Shipdate]])</f>
        <v>2023</v>
      </c>
      <c r="K6201">
        <f>MONTH(shipments[[#This Row],[Shipdate]])</f>
        <v>1</v>
      </c>
      <c r="L6201" t="str">
        <f>TEXT(shipments[[#This Row],[Shipdate]],"mmmm")</f>
        <v>January</v>
      </c>
      <c r="M6201">
        <f>_xlfn.XLOOKUP(shipments[[#This Row],[PID]],products[PID],products[Cost_per_box],"NA",0)</f>
        <v>5.26</v>
      </c>
      <c r="N6201">
        <f>shipments[[#This Row],[Boxes]]*shipments[[#This Row],[Cost Per Box]]</f>
        <v>4881.28</v>
      </c>
      <c r="O6201">
        <f>shipments[[#This Row],[Sales Amount]]-shipments[[#This Row],[Total Cost]]</f>
        <v>6249.47</v>
      </c>
      <c r="P6201" s="9">
        <f>shipments[[#This Row],[Profit]]/shipments[[#This Row],[Sales Amount]]</f>
        <v>0.56145991959212094</v>
      </c>
    </row>
    <row r="6202" spans="1:16" x14ac:dyDescent="1">
      <c r="A6202" t="s">
        <v>6253</v>
      </c>
      <c r="B6202" t="s">
        <v>8046</v>
      </c>
      <c r="C6202" t="s">
        <v>8013</v>
      </c>
      <c r="D6202" t="s">
        <v>8033</v>
      </c>
      <c r="E6202" s="1">
        <v>44978</v>
      </c>
      <c r="F6202">
        <v>2956.5</v>
      </c>
      <c r="G6202">
        <v>370</v>
      </c>
      <c r="H6202" t="s">
        <v>6</v>
      </c>
      <c r="I6202" t="str">
        <f>_xlfn.XLOOKUP(shipments[[#This Row],[SPID]],people[SPID],people[Sales_person],"NA",0)</f>
        <v>Beverie Moffet</v>
      </c>
      <c r="J6202">
        <f>YEAR(shipments[[#This Row],[Shipdate]])</f>
        <v>2023</v>
      </c>
      <c r="K6202">
        <f>MONTH(shipments[[#This Row],[Shipdate]])</f>
        <v>2</v>
      </c>
      <c r="L6202" t="str">
        <f>TEXT(shipments[[#This Row],[Shipdate]],"mmmm")</f>
        <v>February</v>
      </c>
      <c r="M6202">
        <f>_xlfn.XLOOKUP(shipments[[#This Row],[PID]],products[PID],products[Cost_per_box],"NA",0)</f>
        <v>3.85</v>
      </c>
      <c r="N6202">
        <f>shipments[[#This Row],[Boxes]]*shipments[[#This Row],[Cost Per Box]]</f>
        <v>1424.5</v>
      </c>
      <c r="O6202">
        <f>shipments[[#This Row],[Sales Amount]]-shipments[[#This Row],[Total Cost]]</f>
        <v>1532</v>
      </c>
      <c r="P6202" s="9">
        <f>shipments[[#This Row],[Profit]]/shipments[[#This Row],[Sales Amount]]</f>
        <v>0.51818028073735833</v>
      </c>
    </row>
    <row r="6203" spans="1:16" x14ac:dyDescent="1">
      <c r="A6203" t="s">
        <v>6254</v>
      </c>
      <c r="B6203" t="s">
        <v>8046</v>
      </c>
      <c r="C6203" t="s">
        <v>8013</v>
      </c>
      <c r="D6203" t="s">
        <v>8036</v>
      </c>
      <c r="E6203" s="1">
        <v>45104</v>
      </c>
      <c r="F6203">
        <v>3755.25</v>
      </c>
      <c r="G6203">
        <v>752</v>
      </c>
      <c r="H6203" t="s">
        <v>6</v>
      </c>
      <c r="I6203" t="str">
        <f>_xlfn.XLOOKUP(shipments[[#This Row],[SPID]],people[SPID],people[Sales_person],"NA",0)</f>
        <v>Beverie Moffet</v>
      </c>
      <c r="J6203">
        <f>YEAR(shipments[[#This Row],[Shipdate]])</f>
        <v>2023</v>
      </c>
      <c r="K6203">
        <f>MONTH(shipments[[#This Row],[Shipdate]])</f>
        <v>6</v>
      </c>
      <c r="L6203" t="str">
        <f>TEXT(shipments[[#This Row],[Shipdate]],"mmmm")</f>
        <v>June</v>
      </c>
      <c r="M6203">
        <f>_xlfn.XLOOKUP(shipments[[#This Row],[PID]],products[PID],products[Cost_per_box],"NA",0)</f>
        <v>3.85</v>
      </c>
      <c r="N6203">
        <f>shipments[[#This Row],[Boxes]]*shipments[[#This Row],[Cost Per Box]]</f>
        <v>2895.2000000000003</v>
      </c>
      <c r="O6203">
        <f>shipments[[#This Row],[Sales Amount]]-shipments[[#This Row],[Total Cost]]</f>
        <v>860.04999999999973</v>
      </c>
      <c r="P6203" s="9">
        <f>shipments[[#This Row],[Profit]]/shipments[[#This Row],[Sales Amount]]</f>
        <v>0.2290260302243525</v>
      </c>
    </row>
    <row r="6204" spans="1:16" x14ac:dyDescent="1">
      <c r="A6204" t="s">
        <v>6255</v>
      </c>
      <c r="B6204" t="s">
        <v>8046</v>
      </c>
      <c r="C6204" t="s">
        <v>8013</v>
      </c>
      <c r="D6204" t="s">
        <v>8032</v>
      </c>
      <c r="E6204" s="1">
        <v>45104</v>
      </c>
      <c r="F6204">
        <v>3917.25</v>
      </c>
      <c r="G6204">
        <v>784</v>
      </c>
      <c r="H6204" t="s">
        <v>6</v>
      </c>
      <c r="I6204" t="str">
        <f>_xlfn.XLOOKUP(shipments[[#This Row],[SPID]],people[SPID],people[Sales_person],"NA",0)</f>
        <v>Beverie Moffet</v>
      </c>
      <c r="J6204">
        <f>YEAR(shipments[[#This Row],[Shipdate]])</f>
        <v>2023</v>
      </c>
      <c r="K6204">
        <f>MONTH(shipments[[#This Row],[Shipdate]])</f>
        <v>6</v>
      </c>
      <c r="L6204" t="str">
        <f>TEXT(shipments[[#This Row],[Shipdate]],"mmmm")</f>
        <v>June</v>
      </c>
      <c r="M6204">
        <f>_xlfn.XLOOKUP(shipments[[#This Row],[PID]],products[PID],products[Cost_per_box],"NA",0)</f>
        <v>3.85</v>
      </c>
      <c r="N6204">
        <f>shipments[[#This Row],[Boxes]]*shipments[[#This Row],[Cost Per Box]]</f>
        <v>3018.4</v>
      </c>
      <c r="O6204">
        <f>shipments[[#This Row],[Sales Amount]]-shipments[[#This Row],[Total Cost]]</f>
        <v>898.84999999999991</v>
      </c>
      <c r="P6204" s="9">
        <f>shipments[[#This Row],[Profit]]/shipments[[#This Row],[Sales Amount]]</f>
        <v>0.22945944221073455</v>
      </c>
    </row>
    <row r="6205" spans="1:16" x14ac:dyDescent="1">
      <c r="A6205" t="s">
        <v>6256</v>
      </c>
      <c r="B6205" t="s">
        <v>8046</v>
      </c>
      <c r="C6205" t="s">
        <v>8013</v>
      </c>
      <c r="D6205" t="s">
        <v>8036</v>
      </c>
      <c r="E6205" s="1">
        <v>45215</v>
      </c>
      <c r="F6205">
        <v>8446.5</v>
      </c>
      <c r="G6205">
        <v>1690</v>
      </c>
      <c r="H6205" t="s">
        <v>6</v>
      </c>
      <c r="I6205" t="str">
        <f>_xlfn.XLOOKUP(shipments[[#This Row],[SPID]],people[SPID],people[Sales_person],"NA",0)</f>
        <v>Beverie Moffet</v>
      </c>
      <c r="J6205">
        <f>YEAR(shipments[[#This Row],[Shipdate]])</f>
        <v>2023</v>
      </c>
      <c r="K6205">
        <f>MONTH(shipments[[#This Row],[Shipdate]])</f>
        <v>10</v>
      </c>
      <c r="L6205" t="str">
        <f>TEXT(shipments[[#This Row],[Shipdate]],"mmmm")</f>
        <v>October</v>
      </c>
      <c r="M6205">
        <f>_xlfn.XLOOKUP(shipments[[#This Row],[PID]],products[PID],products[Cost_per_box],"NA",0)</f>
        <v>3.85</v>
      </c>
      <c r="N6205">
        <f>shipments[[#This Row],[Boxes]]*shipments[[#This Row],[Cost Per Box]]</f>
        <v>6506.5</v>
      </c>
      <c r="O6205">
        <f>shipments[[#This Row],[Sales Amount]]-shipments[[#This Row],[Total Cost]]</f>
        <v>1940</v>
      </c>
      <c r="P6205" s="9">
        <f>shipments[[#This Row],[Profit]]/shipments[[#This Row],[Sales Amount]]</f>
        <v>0.22968093293079975</v>
      </c>
    </row>
    <row r="6206" spans="1:16" x14ac:dyDescent="1">
      <c r="A6206" t="s">
        <v>6257</v>
      </c>
      <c r="B6206" t="s">
        <v>8046</v>
      </c>
      <c r="C6206" t="s">
        <v>8013</v>
      </c>
      <c r="D6206" t="s">
        <v>8034</v>
      </c>
      <c r="E6206" s="1">
        <v>44971</v>
      </c>
      <c r="F6206">
        <v>19692</v>
      </c>
      <c r="G6206">
        <v>2188</v>
      </c>
      <c r="H6206" t="s">
        <v>6</v>
      </c>
      <c r="I6206" t="str">
        <f>_xlfn.XLOOKUP(shipments[[#This Row],[SPID]],people[SPID],people[Sales_person],"NA",0)</f>
        <v>Beverie Moffet</v>
      </c>
      <c r="J6206">
        <f>YEAR(shipments[[#This Row],[Shipdate]])</f>
        <v>2023</v>
      </c>
      <c r="K6206">
        <f>MONTH(shipments[[#This Row],[Shipdate]])</f>
        <v>2</v>
      </c>
      <c r="L6206" t="str">
        <f>TEXT(shipments[[#This Row],[Shipdate]],"mmmm")</f>
        <v>February</v>
      </c>
      <c r="M6206">
        <f>_xlfn.XLOOKUP(shipments[[#This Row],[PID]],products[PID],products[Cost_per_box],"NA",0)</f>
        <v>3.85</v>
      </c>
      <c r="N6206">
        <f>shipments[[#This Row],[Boxes]]*shipments[[#This Row],[Cost Per Box]]</f>
        <v>8423.8000000000011</v>
      </c>
      <c r="O6206">
        <f>shipments[[#This Row],[Sales Amount]]-shipments[[#This Row],[Total Cost]]</f>
        <v>11268.199999999999</v>
      </c>
      <c r="P6206" s="9">
        <f>shipments[[#This Row],[Profit]]/shipments[[#This Row],[Sales Amount]]</f>
        <v>0.57222222222222219</v>
      </c>
    </row>
    <row r="6207" spans="1:16" x14ac:dyDescent="1">
      <c r="A6207" t="s">
        <v>6258</v>
      </c>
      <c r="B6207" t="s">
        <v>8046</v>
      </c>
      <c r="C6207" t="s">
        <v>8013</v>
      </c>
      <c r="D6207" t="s">
        <v>8033</v>
      </c>
      <c r="E6207" s="1">
        <v>45070</v>
      </c>
      <c r="F6207">
        <v>10962</v>
      </c>
      <c r="G6207">
        <v>1371</v>
      </c>
      <c r="H6207" t="s">
        <v>6</v>
      </c>
      <c r="I6207" t="str">
        <f>_xlfn.XLOOKUP(shipments[[#This Row],[SPID]],people[SPID],people[Sales_person],"NA",0)</f>
        <v>Beverie Moffet</v>
      </c>
      <c r="J6207">
        <f>YEAR(shipments[[#This Row],[Shipdate]])</f>
        <v>2023</v>
      </c>
      <c r="K6207">
        <f>MONTH(shipments[[#This Row],[Shipdate]])</f>
        <v>5</v>
      </c>
      <c r="L6207" t="str">
        <f>TEXT(shipments[[#This Row],[Shipdate]],"mmmm")</f>
        <v>May</v>
      </c>
      <c r="M6207">
        <f>_xlfn.XLOOKUP(shipments[[#This Row],[PID]],products[PID],products[Cost_per_box],"NA",0)</f>
        <v>3.85</v>
      </c>
      <c r="N6207">
        <f>shipments[[#This Row],[Boxes]]*shipments[[#This Row],[Cost Per Box]]</f>
        <v>5278.35</v>
      </c>
      <c r="O6207">
        <f>shipments[[#This Row],[Sales Amount]]-shipments[[#This Row],[Total Cost]]</f>
        <v>5683.65</v>
      </c>
      <c r="P6207" s="9">
        <f>shipments[[#This Row],[Profit]]/shipments[[#This Row],[Sales Amount]]</f>
        <v>0.5184865900383141</v>
      </c>
    </row>
    <row r="6208" spans="1:16" x14ac:dyDescent="1">
      <c r="A6208" t="s">
        <v>6259</v>
      </c>
      <c r="B6208" t="s">
        <v>8046</v>
      </c>
      <c r="C6208" t="s">
        <v>8013</v>
      </c>
      <c r="D6208" t="s">
        <v>8035</v>
      </c>
      <c r="E6208" s="1">
        <v>45114</v>
      </c>
      <c r="F6208">
        <v>360</v>
      </c>
      <c r="G6208">
        <v>72</v>
      </c>
      <c r="H6208" t="s">
        <v>6</v>
      </c>
      <c r="I6208" t="str">
        <f>_xlfn.XLOOKUP(shipments[[#This Row],[SPID]],people[SPID],people[Sales_person],"NA",0)</f>
        <v>Beverie Moffet</v>
      </c>
      <c r="J6208">
        <f>YEAR(shipments[[#This Row],[Shipdate]])</f>
        <v>2023</v>
      </c>
      <c r="K6208">
        <f>MONTH(shipments[[#This Row],[Shipdate]])</f>
        <v>7</v>
      </c>
      <c r="L6208" t="str">
        <f>TEXT(shipments[[#This Row],[Shipdate]],"mmmm")</f>
        <v>July</v>
      </c>
      <c r="M6208">
        <f>_xlfn.XLOOKUP(shipments[[#This Row],[PID]],products[PID],products[Cost_per_box],"NA",0)</f>
        <v>3.85</v>
      </c>
      <c r="N6208">
        <f>shipments[[#This Row],[Boxes]]*shipments[[#This Row],[Cost Per Box]]</f>
        <v>277.2</v>
      </c>
      <c r="O6208">
        <f>shipments[[#This Row],[Sales Amount]]-shipments[[#This Row],[Total Cost]]</f>
        <v>82.800000000000011</v>
      </c>
      <c r="P6208" s="9">
        <f>shipments[[#This Row],[Profit]]/shipments[[#This Row],[Sales Amount]]</f>
        <v>0.23000000000000004</v>
      </c>
    </row>
    <row r="6209" spans="1:16" x14ac:dyDescent="1">
      <c r="A6209" t="s">
        <v>6260</v>
      </c>
      <c r="B6209" t="s">
        <v>8046</v>
      </c>
      <c r="C6209" t="s">
        <v>8013</v>
      </c>
      <c r="D6209" t="s">
        <v>8032</v>
      </c>
      <c r="E6209" s="1">
        <v>45449</v>
      </c>
      <c r="F6209">
        <v>9297</v>
      </c>
      <c r="G6209">
        <v>1860</v>
      </c>
      <c r="H6209" t="s">
        <v>6</v>
      </c>
      <c r="I6209" t="str">
        <f>_xlfn.XLOOKUP(shipments[[#This Row],[SPID]],people[SPID],people[Sales_person],"NA",0)</f>
        <v>Beverie Moffet</v>
      </c>
      <c r="J6209">
        <f>YEAR(shipments[[#This Row],[Shipdate]])</f>
        <v>2024</v>
      </c>
      <c r="K6209">
        <f>MONTH(shipments[[#This Row],[Shipdate]])</f>
        <v>6</v>
      </c>
      <c r="L6209" t="str">
        <f>TEXT(shipments[[#This Row],[Shipdate]],"mmmm")</f>
        <v>June</v>
      </c>
      <c r="M6209">
        <f>_xlfn.XLOOKUP(shipments[[#This Row],[PID]],products[PID],products[Cost_per_box],"NA",0)</f>
        <v>3.85</v>
      </c>
      <c r="N6209">
        <f>shipments[[#This Row],[Boxes]]*shipments[[#This Row],[Cost Per Box]]</f>
        <v>7161</v>
      </c>
      <c r="O6209">
        <f>shipments[[#This Row],[Sales Amount]]-shipments[[#This Row],[Total Cost]]</f>
        <v>2136</v>
      </c>
      <c r="P6209" s="9">
        <f>shipments[[#This Row],[Profit]]/shipments[[#This Row],[Sales Amount]]</f>
        <v>0.22975153275250082</v>
      </c>
    </row>
    <row r="6210" spans="1:16" x14ac:dyDescent="1">
      <c r="A6210" t="s">
        <v>6261</v>
      </c>
      <c r="B6210" t="s">
        <v>8046</v>
      </c>
      <c r="C6210" t="s">
        <v>8014</v>
      </c>
      <c r="D6210" t="s">
        <v>8037</v>
      </c>
      <c r="E6210" s="1">
        <v>45433</v>
      </c>
      <c r="F6210">
        <v>5368.5</v>
      </c>
      <c r="G6210">
        <v>767</v>
      </c>
      <c r="H6210" t="s">
        <v>6</v>
      </c>
      <c r="I6210" t="str">
        <f>_xlfn.XLOOKUP(shipments[[#This Row],[SPID]],people[SPID],people[Sales_person],"NA",0)</f>
        <v>Beverie Moffet</v>
      </c>
      <c r="J6210">
        <f>YEAR(shipments[[#This Row],[Shipdate]])</f>
        <v>2024</v>
      </c>
      <c r="K6210">
        <f>MONTH(shipments[[#This Row],[Shipdate]])</f>
        <v>5</v>
      </c>
      <c r="L6210" t="str">
        <f>TEXT(shipments[[#This Row],[Shipdate]],"mmmm")</f>
        <v>May</v>
      </c>
      <c r="M6210">
        <f>_xlfn.XLOOKUP(shipments[[#This Row],[PID]],products[PID],products[Cost_per_box],"NA",0)</f>
        <v>5.72</v>
      </c>
      <c r="N6210">
        <f>shipments[[#This Row],[Boxes]]*shipments[[#This Row],[Cost Per Box]]</f>
        <v>4387.24</v>
      </c>
      <c r="O6210">
        <f>shipments[[#This Row],[Sales Amount]]-shipments[[#This Row],[Total Cost]]</f>
        <v>981.26000000000022</v>
      </c>
      <c r="P6210" s="9">
        <f>shipments[[#This Row],[Profit]]/shipments[[#This Row],[Sales Amount]]</f>
        <v>0.18278103753376179</v>
      </c>
    </row>
    <row r="6211" spans="1:16" x14ac:dyDescent="1">
      <c r="A6211" t="s">
        <v>6262</v>
      </c>
      <c r="B6211" t="s">
        <v>8046</v>
      </c>
      <c r="C6211" t="s">
        <v>8014</v>
      </c>
      <c r="D6211" t="s">
        <v>8037</v>
      </c>
      <c r="E6211" s="1">
        <v>45323</v>
      </c>
      <c r="F6211">
        <v>553.5</v>
      </c>
      <c r="G6211">
        <v>93</v>
      </c>
      <c r="H6211" t="s">
        <v>6</v>
      </c>
      <c r="I6211" t="str">
        <f>_xlfn.XLOOKUP(shipments[[#This Row],[SPID]],people[SPID],people[Sales_person],"NA",0)</f>
        <v>Beverie Moffet</v>
      </c>
      <c r="J6211">
        <f>YEAR(shipments[[#This Row],[Shipdate]])</f>
        <v>2024</v>
      </c>
      <c r="K6211">
        <f>MONTH(shipments[[#This Row],[Shipdate]])</f>
        <v>2</v>
      </c>
      <c r="L6211" t="str">
        <f>TEXT(shipments[[#This Row],[Shipdate]],"mmmm")</f>
        <v>February</v>
      </c>
      <c r="M6211">
        <f>_xlfn.XLOOKUP(shipments[[#This Row],[PID]],products[PID],products[Cost_per_box],"NA",0)</f>
        <v>5.72</v>
      </c>
      <c r="N6211">
        <f>shipments[[#This Row],[Boxes]]*shipments[[#This Row],[Cost Per Box]]</f>
        <v>531.95999999999992</v>
      </c>
      <c r="O6211">
        <f>shipments[[#This Row],[Sales Amount]]-shipments[[#This Row],[Total Cost]]</f>
        <v>21.540000000000077</v>
      </c>
      <c r="P6211" s="9">
        <f>shipments[[#This Row],[Profit]]/shipments[[#This Row],[Sales Amount]]</f>
        <v>3.8915989159891737E-2</v>
      </c>
    </row>
    <row r="6212" spans="1:16" x14ac:dyDescent="1">
      <c r="A6212" t="s">
        <v>6263</v>
      </c>
      <c r="B6212" t="s">
        <v>8046</v>
      </c>
      <c r="C6212" t="s">
        <v>8014</v>
      </c>
      <c r="D6212" t="s">
        <v>8037</v>
      </c>
      <c r="E6212" s="1">
        <v>45323</v>
      </c>
      <c r="F6212">
        <v>2436.75</v>
      </c>
      <c r="G6212">
        <v>305</v>
      </c>
      <c r="H6212" t="s">
        <v>6</v>
      </c>
      <c r="I6212" t="str">
        <f>_xlfn.XLOOKUP(shipments[[#This Row],[SPID]],people[SPID],people[Sales_person],"NA",0)</f>
        <v>Beverie Moffet</v>
      </c>
      <c r="J6212">
        <f>YEAR(shipments[[#This Row],[Shipdate]])</f>
        <v>2024</v>
      </c>
      <c r="K6212">
        <f>MONTH(shipments[[#This Row],[Shipdate]])</f>
        <v>2</v>
      </c>
      <c r="L6212" t="str">
        <f>TEXT(shipments[[#This Row],[Shipdate]],"mmmm")</f>
        <v>February</v>
      </c>
      <c r="M6212">
        <f>_xlfn.XLOOKUP(shipments[[#This Row],[PID]],products[PID],products[Cost_per_box],"NA",0)</f>
        <v>5.72</v>
      </c>
      <c r="N6212">
        <f>shipments[[#This Row],[Boxes]]*shipments[[#This Row],[Cost Per Box]]</f>
        <v>1744.6</v>
      </c>
      <c r="O6212">
        <f>shipments[[#This Row],[Sales Amount]]-shipments[[#This Row],[Total Cost]]</f>
        <v>692.15000000000009</v>
      </c>
      <c r="P6212" s="9">
        <f>shipments[[#This Row],[Profit]]/shipments[[#This Row],[Sales Amount]]</f>
        <v>0.28404637324304916</v>
      </c>
    </row>
    <row r="6213" spans="1:16" x14ac:dyDescent="1">
      <c r="A6213" t="s">
        <v>6264</v>
      </c>
      <c r="B6213" t="s">
        <v>8046</v>
      </c>
      <c r="C6213" t="s">
        <v>8014</v>
      </c>
      <c r="D6213" t="s">
        <v>8036</v>
      </c>
      <c r="E6213" s="1">
        <v>44956</v>
      </c>
      <c r="F6213">
        <v>9339.75</v>
      </c>
      <c r="G6213">
        <v>1038</v>
      </c>
      <c r="H6213" t="s">
        <v>6</v>
      </c>
      <c r="I6213" t="str">
        <f>_xlfn.XLOOKUP(shipments[[#This Row],[SPID]],people[SPID],people[Sales_person],"NA",0)</f>
        <v>Beverie Moffet</v>
      </c>
      <c r="J6213">
        <f>YEAR(shipments[[#This Row],[Shipdate]])</f>
        <v>2023</v>
      </c>
      <c r="K6213">
        <f>MONTH(shipments[[#This Row],[Shipdate]])</f>
        <v>1</v>
      </c>
      <c r="L6213" t="str">
        <f>TEXT(shipments[[#This Row],[Shipdate]],"mmmm")</f>
        <v>January</v>
      </c>
      <c r="M6213">
        <f>_xlfn.XLOOKUP(shipments[[#This Row],[PID]],products[PID],products[Cost_per_box],"NA",0)</f>
        <v>5.72</v>
      </c>
      <c r="N6213">
        <f>shipments[[#This Row],[Boxes]]*shipments[[#This Row],[Cost Per Box]]</f>
        <v>5937.36</v>
      </c>
      <c r="O6213">
        <f>shipments[[#This Row],[Sales Amount]]-shipments[[#This Row],[Total Cost]]</f>
        <v>3402.3900000000003</v>
      </c>
      <c r="P6213" s="9">
        <f>shipments[[#This Row],[Profit]]/shipments[[#This Row],[Sales Amount]]</f>
        <v>0.36429133542118369</v>
      </c>
    </row>
    <row r="6214" spans="1:16" x14ac:dyDescent="1">
      <c r="A6214" t="s">
        <v>6265</v>
      </c>
      <c r="B6214" t="s">
        <v>8046</v>
      </c>
      <c r="C6214" t="s">
        <v>8015</v>
      </c>
      <c r="D6214" t="s">
        <v>8032</v>
      </c>
      <c r="E6214" s="1">
        <v>45268</v>
      </c>
      <c r="F6214">
        <v>4020.75</v>
      </c>
      <c r="G6214">
        <v>144</v>
      </c>
      <c r="H6214" t="s">
        <v>6</v>
      </c>
      <c r="I6214" t="str">
        <f>_xlfn.XLOOKUP(shipments[[#This Row],[SPID]],people[SPID],people[Sales_person],"NA",0)</f>
        <v>Beverie Moffet</v>
      </c>
      <c r="J6214">
        <f>YEAR(shipments[[#This Row],[Shipdate]])</f>
        <v>2023</v>
      </c>
      <c r="K6214">
        <f>MONTH(shipments[[#This Row],[Shipdate]])</f>
        <v>12</v>
      </c>
      <c r="L6214" t="str">
        <f>TEXT(shipments[[#This Row],[Shipdate]],"mmmm")</f>
        <v>December</v>
      </c>
      <c r="M6214">
        <f>_xlfn.XLOOKUP(shipments[[#This Row],[PID]],products[PID],products[Cost_per_box],"NA",0)</f>
        <v>6.31</v>
      </c>
      <c r="N6214">
        <f>shipments[[#This Row],[Boxes]]*shipments[[#This Row],[Cost Per Box]]</f>
        <v>908.64</v>
      </c>
      <c r="O6214">
        <f>shipments[[#This Row],[Sales Amount]]-shipments[[#This Row],[Total Cost]]</f>
        <v>3112.11</v>
      </c>
      <c r="P6214" s="9">
        <f>shipments[[#This Row],[Profit]]/shipments[[#This Row],[Sales Amount]]</f>
        <v>0.77401231113598212</v>
      </c>
    </row>
    <row r="6215" spans="1:16" x14ac:dyDescent="1">
      <c r="A6215" t="s">
        <v>6266</v>
      </c>
      <c r="B6215" t="s">
        <v>8046</v>
      </c>
      <c r="C6215" t="s">
        <v>8015</v>
      </c>
      <c r="D6215" t="s">
        <v>8032</v>
      </c>
      <c r="E6215" s="1">
        <v>45089</v>
      </c>
      <c r="F6215">
        <v>4500</v>
      </c>
      <c r="G6215">
        <v>174</v>
      </c>
      <c r="H6215" t="s">
        <v>6</v>
      </c>
      <c r="I6215" t="str">
        <f>_xlfn.XLOOKUP(shipments[[#This Row],[SPID]],people[SPID],people[Sales_person],"NA",0)</f>
        <v>Beverie Moffet</v>
      </c>
      <c r="J6215">
        <f>YEAR(shipments[[#This Row],[Shipdate]])</f>
        <v>2023</v>
      </c>
      <c r="K6215">
        <f>MONTH(shipments[[#This Row],[Shipdate]])</f>
        <v>6</v>
      </c>
      <c r="L6215" t="str">
        <f>TEXT(shipments[[#This Row],[Shipdate]],"mmmm")</f>
        <v>June</v>
      </c>
      <c r="M6215">
        <f>_xlfn.XLOOKUP(shipments[[#This Row],[PID]],products[PID],products[Cost_per_box],"NA",0)</f>
        <v>6.31</v>
      </c>
      <c r="N6215">
        <f>shipments[[#This Row],[Boxes]]*shipments[[#This Row],[Cost Per Box]]</f>
        <v>1097.9399999999998</v>
      </c>
      <c r="O6215">
        <f>shipments[[#This Row],[Sales Amount]]-shipments[[#This Row],[Total Cost]]</f>
        <v>3402.0600000000004</v>
      </c>
      <c r="P6215" s="9">
        <f>shipments[[#This Row],[Profit]]/shipments[[#This Row],[Sales Amount]]</f>
        <v>0.75601333333333343</v>
      </c>
    </row>
    <row r="6216" spans="1:16" x14ac:dyDescent="1">
      <c r="A6216" t="s">
        <v>6267</v>
      </c>
      <c r="B6216" t="s">
        <v>8046</v>
      </c>
      <c r="C6216" t="s">
        <v>8015</v>
      </c>
      <c r="D6216" t="s">
        <v>8033</v>
      </c>
      <c r="E6216" s="1">
        <v>44946</v>
      </c>
      <c r="F6216">
        <v>8527.5</v>
      </c>
      <c r="G6216">
        <v>342</v>
      </c>
      <c r="H6216" t="s">
        <v>6</v>
      </c>
      <c r="I6216" t="str">
        <f>_xlfn.XLOOKUP(shipments[[#This Row],[SPID]],people[SPID],people[Sales_person],"NA",0)</f>
        <v>Beverie Moffet</v>
      </c>
      <c r="J6216">
        <f>YEAR(shipments[[#This Row],[Shipdate]])</f>
        <v>2023</v>
      </c>
      <c r="K6216">
        <f>MONTH(shipments[[#This Row],[Shipdate]])</f>
        <v>1</v>
      </c>
      <c r="L6216" t="str">
        <f>TEXT(shipments[[#This Row],[Shipdate]],"mmmm")</f>
        <v>January</v>
      </c>
      <c r="M6216">
        <f>_xlfn.XLOOKUP(shipments[[#This Row],[PID]],products[PID],products[Cost_per_box],"NA",0)</f>
        <v>6.31</v>
      </c>
      <c r="N6216">
        <f>shipments[[#This Row],[Boxes]]*shipments[[#This Row],[Cost Per Box]]</f>
        <v>2158.02</v>
      </c>
      <c r="O6216">
        <f>shipments[[#This Row],[Sales Amount]]-shipments[[#This Row],[Total Cost]]</f>
        <v>6369.48</v>
      </c>
      <c r="P6216" s="9">
        <f>shipments[[#This Row],[Profit]]/shipments[[#This Row],[Sales Amount]]</f>
        <v>0.74693403693931393</v>
      </c>
    </row>
    <row r="6217" spans="1:16" x14ac:dyDescent="1">
      <c r="A6217" t="s">
        <v>6268</v>
      </c>
      <c r="B6217" t="s">
        <v>8046</v>
      </c>
      <c r="C6217" t="s">
        <v>8015</v>
      </c>
      <c r="D6217" t="s">
        <v>8037</v>
      </c>
      <c r="E6217" s="1">
        <v>45271</v>
      </c>
      <c r="F6217">
        <v>1053</v>
      </c>
      <c r="G6217">
        <v>43</v>
      </c>
      <c r="H6217" t="s">
        <v>6</v>
      </c>
      <c r="I6217" t="str">
        <f>_xlfn.XLOOKUP(shipments[[#This Row],[SPID]],people[SPID],people[Sales_person],"NA",0)</f>
        <v>Beverie Moffet</v>
      </c>
      <c r="J6217">
        <f>YEAR(shipments[[#This Row],[Shipdate]])</f>
        <v>2023</v>
      </c>
      <c r="K6217">
        <f>MONTH(shipments[[#This Row],[Shipdate]])</f>
        <v>12</v>
      </c>
      <c r="L6217" t="str">
        <f>TEXT(shipments[[#This Row],[Shipdate]],"mmmm")</f>
        <v>December</v>
      </c>
      <c r="M6217">
        <f>_xlfn.XLOOKUP(shipments[[#This Row],[PID]],products[PID],products[Cost_per_box],"NA",0)</f>
        <v>6.31</v>
      </c>
      <c r="N6217">
        <f>shipments[[#This Row],[Boxes]]*shipments[[#This Row],[Cost Per Box]]</f>
        <v>271.33</v>
      </c>
      <c r="O6217">
        <f>shipments[[#This Row],[Sales Amount]]-shipments[[#This Row],[Total Cost]]</f>
        <v>781.67000000000007</v>
      </c>
      <c r="P6217" s="9">
        <f>shipments[[#This Row],[Profit]]/shipments[[#This Row],[Sales Amount]]</f>
        <v>0.74232668566001903</v>
      </c>
    </row>
    <row r="6218" spans="1:16" x14ac:dyDescent="1">
      <c r="A6218" t="s">
        <v>6269</v>
      </c>
      <c r="B6218" t="s">
        <v>8046</v>
      </c>
      <c r="C6218" t="s">
        <v>8016</v>
      </c>
      <c r="D6218" t="s">
        <v>8033</v>
      </c>
      <c r="E6218" s="1">
        <v>45222</v>
      </c>
      <c r="F6218">
        <v>6277.5</v>
      </c>
      <c r="G6218">
        <v>252</v>
      </c>
      <c r="H6218" t="s">
        <v>6</v>
      </c>
      <c r="I6218" t="str">
        <f>_xlfn.XLOOKUP(shipments[[#This Row],[SPID]],people[SPID],people[Sales_person],"NA",0)</f>
        <v>Beverie Moffet</v>
      </c>
      <c r="J6218">
        <f>YEAR(shipments[[#This Row],[Shipdate]])</f>
        <v>2023</v>
      </c>
      <c r="K6218">
        <f>MONTH(shipments[[#This Row],[Shipdate]])</f>
        <v>10</v>
      </c>
      <c r="L6218" t="str">
        <f>TEXT(shipments[[#This Row],[Shipdate]],"mmmm")</f>
        <v>October</v>
      </c>
      <c r="M6218">
        <f>_xlfn.XLOOKUP(shipments[[#This Row],[PID]],products[PID],products[Cost_per_box],"NA",0)</f>
        <v>9.94</v>
      </c>
      <c r="N6218">
        <f>shipments[[#This Row],[Boxes]]*shipments[[#This Row],[Cost Per Box]]</f>
        <v>2504.8799999999997</v>
      </c>
      <c r="O6218">
        <f>shipments[[#This Row],[Sales Amount]]-shipments[[#This Row],[Total Cost]]</f>
        <v>3772.6200000000003</v>
      </c>
      <c r="P6218" s="9">
        <f>shipments[[#This Row],[Profit]]/shipments[[#This Row],[Sales Amount]]</f>
        <v>0.60097491039426532</v>
      </c>
    </row>
    <row r="6219" spans="1:16" x14ac:dyDescent="1">
      <c r="A6219" t="s">
        <v>6270</v>
      </c>
      <c r="B6219" t="s">
        <v>8046</v>
      </c>
      <c r="C6219" t="s">
        <v>8017</v>
      </c>
      <c r="D6219" t="s">
        <v>8035</v>
      </c>
      <c r="E6219" s="1">
        <v>45021</v>
      </c>
      <c r="F6219">
        <v>11466</v>
      </c>
      <c r="G6219">
        <v>546</v>
      </c>
      <c r="H6219" t="s">
        <v>6</v>
      </c>
      <c r="I6219" t="str">
        <f>_xlfn.XLOOKUP(shipments[[#This Row],[SPID]],people[SPID],people[Sales_person],"NA",0)</f>
        <v>Beverie Moffet</v>
      </c>
      <c r="J6219">
        <f>YEAR(shipments[[#This Row],[Shipdate]])</f>
        <v>2023</v>
      </c>
      <c r="K6219">
        <f>MONTH(shipments[[#This Row],[Shipdate]])</f>
        <v>4</v>
      </c>
      <c r="L6219" t="str">
        <f>TEXT(shipments[[#This Row],[Shipdate]],"mmmm")</f>
        <v>April</v>
      </c>
      <c r="M6219">
        <f>_xlfn.XLOOKUP(shipments[[#This Row],[PID]],products[PID],products[Cost_per_box],"NA",0)</f>
        <v>7.73</v>
      </c>
      <c r="N6219">
        <f>shipments[[#This Row],[Boxes]]*shipments[[#This Row],[Cost Per Box]]</f>
        <v>4220.58</v>
      </c>
      <c r="O6219">
        <f>shipments[[#This Row],[Sales Amount]]-shipments[[#This Row],[Total Cost]]</f>
        <v>7245.42</v>
      </c>
      <c r="P6219" s="9">
        <f>shipments[[#This Row],[Profit]]/shipments[[#This Row],[Sales Amount]]</f>
        <v>0.63190476190476186</v>
      </c>
    </row>
    <row r="6220" spans="1:16" x14ac:dyDescent="1">
      <c r="A6220" t="s">
        <v>6271</v>
      </c>
      <c r="B6220" t="s">
        <v>8046</v>
      </c>
      <c r="C6220" t="s">
        <v>8017</v>
      </c>
      <c r="D6220" t="s">
        <v>8032</v>
      </c>
      <c r="E6220" s="1">
        <v>45006</v>
      </c>
      <c r="F6220">
        <v>6599.25</v>
      </c>
      <c r="G6220">
        <v>367</v>
      </c>
      <c r="H6220" t="s">
        <v>6</v>
      </c>
      <c r="I6220" t="str">
        <f>_xlfn.XLOOKUP(shipments[[#This Row],[SPID]],people[SPID],people[Sales_person],"NA",0)</f>
        <v>Beverie Moffet</v>
      </c>
      <c r="J6220">
        <f>YEAR(shipments[[#This Row],[Shipdate]])</f>
        <v>2023</v>
      </c>
      <c r="K6220">
        <f>MONTH(shipments[[#This Row],[Shipdate]])</f>
        <v>3</v>
      </c>
      <c r="L6220" t="str">
        <f>TEXT(shipments[[#This Row],[Shipdate]],"mmmm")</f>
        <v>March</v>
      </c>
      <c r="M6220">
        <f>_xlfn.XLOOKUP(shipments[[#This Row],[PID]],products[PID],products[Cost_per_box],"NA",0)</f>
        <v>7.73</v>
      </c>
      <c r="N6220">
        <f>shipments[[#This Row],[Boxes]]*shipments[[#This Row],[Cost Per Box]]</f>
        <v>2836.9100000000003</v>
      </c>
      <c r="O6220">
        <f>shipments[[#This Row],[Sales Amount]]-shipments[[#This Row],[Total Cost]]</f>
        <v>3762.3399999999997</v>
      </c>
      <c r="P6220" s="9">
        <f>shipments[[#This Row],[Profit]]/shipments[[#This Row],[Sales Amount]]</f>
        <v>0.57011630109482136</v>
      </c>
    </row>
    <row r="6221" spans="1:16" x14ac:dyDescent="1">
      <c r="A6221" t="s">
        <v>6272</v>
      </c>
      <c r="B6221" t="s">
        <v>8046</v>
      </c>
      <c r="C6221" t="s">
        <v>8017</v>
      </c>
      <c r="D6221" t="s">
        <v>8035</v>
      </c>
      <c r="E6221" s="1">
        <v>45160</v>
      </c>
      <c r="F6221">
        <v>11754</v>
      </c>
      <c r="G6221">
        <v>619</v>
      </c>
      <c r="H6221" t="s">
        <v>6</v>
      </c>
      <c r="I6221" t="str">
        <f>_xlfn.XLOOKUP(shipments[[#This Row],[SPID]],people[SPID],people[Sales_person],"NA",0)</f>
        <v>Beverie Moffet</v>
      </c>
      <c r="J6221">
        <f>YEAR(shipments[[#This Row],[Shipdate]])</f>
        <v>2023</v>
      </c>
      <c r="K6221">
        <f>MONTH(shipments[[#This Row],[Shipdate]])</f>
        <v>8</v>
      </c>
      <c r="L6221" t="str">
        <f>TEXT(shipments[[#This Row],[Shipdate]],"mmmm")</f>
        <v>August</v>
      </c>
      <c r="M6221">
        <f>_xlfn.XLOOKUP(shipments[[#This Row],[PID]],products[PID],products[Cost_per_box],"NA",0)</f>
        <v>7.73</v>
      </c>
      <c r="N6221">
        <f>shipments[[#This Row],[Boxes]]*shipments[[#This Row],[Cost Per Box]]</f>
        <v>4784.87</v>
      </c>
      <c r="O6221">
        <f>shipments[[#This Row],[Sales Amount]]-shipments[[#This Row],[Total Cost]]</f>
        <v>6969.13</v>
      </c>
      <c r="P6221" s="9">
        <f>shipments[[#This Row],[Profit]]/shipments[[#This Row],[Sales Amount]]</f>
        <v>0.59291560319891101</v>
      </c>
    </row>
    <row r="6222" spans="1:16" x14ac:dyDescent="1">
      <c r="A6222" t="s">
        <v>6273</v>
      </c>
      <c r="B6222" t="s">
        <v>8046</v>
      </c>
      <c r="C6222" t="s">
        <v>8017</v>
      </c>
      <c r="D6222" t="s">
        <v>8037</v>
      </c>
      <c r="E6222" s="1">
        <v>45478</v>
      </c>
      <c r="F6222">
        <v>7251.75</v>
      </c>
      <c r="G6222">
        <v>346</v>
      </c>
      <c r="H6222" t="s">
        <v>17</v>
      </c>
      <c r="I6222" t="str">
        <f>_xlfn.XLOOKUP(shipments[[#This Row],[SPID]],people[SPID],people[Sales_person],"NA",0)</f>
        <v>Beverie Moffet</v>
      </c>
      <c r="J6222">
        <f>YEAR(shipments[[#This Row],[Shipdate]])</f>
        <v>2024</v>
      </c>
      <c r="K6222">
        <f>MONTH(shipments[[#This Row],[Shipdate]])</f>
        <v>7</v>
      </c>
      <c r="L6222" t="str">
        <f>TEXT(shipments[[#This Row],[Shipdate]],"mmmm")</f>
        <v>July</v>
      </c>
      <c r="M6222">
        <f>_xlfn.XLOOKUP(shipments[[#This Row],[PID]],products[PID],products[Cost_per_box],"NA",0)</f>
        <v>7.73</v>
      </c>
      <c r="N6222">
        <f>shipments[[#This Row],[Boxes]]*shipments[[#This Row],[Cost Per Box]]</f>
        <v>2674.58</v>
      </c>
      <c r="O6222">
        <f>shipments[[#This Row],[Sales Amount]]-shipments[[#This Row],[Total Cost]]</f>
        <v>4577.17</v>
      </c>
      <c r="P6222" s="9">
        <f>shipments[[#This Row],[Profit]]/shipments[[#This Row],[Sales Amount]]</f>
        <v>0.63118143896300893</v>
      </c>
    </row>
    <row r="6223" spans="1:16" x14ac:dyDescent="1">
      <c r="A6223" t="s">
        <v>6274</v>
      </c>
      <c r="B6223" t="s">
        <v>8046</v>
      </c>
      <c r="C6223" t="s">
        <v>8017</v>
      </c>
      <c r="D6223" t="s">
        <v>8035</v>
      </c>
      <c r="E6223" s="1">
        <v>45302</v>
      </c>
      <c r="F6223">
        <v>7128</v>
      </c>
      <c r="G6223">
        <v>396</v>
      </c>
      <c r="H6223" t="s">
        <v>6</v>
      </c>
      <c r="I6223" t="str">
        <f>_xlfn.XLOOKUP(shipments[[#This Row],[SPID]],people[SPID],people[Sales_person],"NA",0)</f>
        <v>Beverie Moffet</v>
      </c>
      <c r="J6223">
        <f>YEAR(shipments[[#This Row],[Shipdate]])</f>
        <v>2024</v>
      </c>
      <c r="K6223">
        <f>MONTH(shipments[[#This Row],[Shipdate]])</f>
        <v>1</v>
      </c>
      <c r="L6223" t="str">
        <f>TEXT(shipments[[#This Row],[Shipdate]],"mmmm")</f>
        <v>January</v>
      </c>
      <c r="M6223">
        <f>_xlfn.XLOOKUP(shipments[[#This Row],[PID]],products[PID],products[Cost_per_box],"NA",0)</f>
        <v>7.73</v>
      </c>
      <c r="N6223">
        <f>shipments[[#This Row],[Boxes]]*shipments[[#This Row],[Cost Per Box]]</f>
        <v>3061.0800000000004</v>
      </c>
      <c r="O6223">
        <f>shipments[[#This Row],[Sales Amount]]-shipments[[#This Row],[Total Cost]]</f>
        <v>4066.9199999999996</v>
      </c>
      <c r="P6223" s="9">
        <f>shipments[[#This Row],[Profit]]/shipments[[#This Row],[Sales Amount]]</f>
        <v>0.57055555555555548</v>
      </c>
    </row>
    <row r="6224" spans="1:16" x14ac:dyDescent="1">
      <c r="A6224" t="s">
        <v>6275</v>
      </c>
      <c r="B6224" t="s">
        <v>8046</v>
      </c>
      <c r="C6224" t="s">
        <v>8019</v>
      </c>
      <c r="D6224" t="s">
        <v>8033</v>
      </c>
      <c r="E6224" s="1">
        <v>45496</v>
      </c>
      <c r="F6224">
        <v>2628</v>
      </c>
      <c r="G6224">
        <v>203</v>
      </c>
      <c r="H6224" t="s">
        <v>17</v>
      </c>
      <c r="I6224" t="str">
        <f>_xlfn.XLOOKUP(shipments[[#This Row],[SPID]],people[SPID],people[Sales_person],"NA",0)</f>
        <v>Beverie Moffet</v>
      </c>
      <c r="J6224">
        <f>YEAR(shipments[[#This Row],[Shipdate]])</f>
        <v>2024</v>
      </c>
      <c r="K6224">
        <f>MONTH(shipments[[#This Row],[Shipdate]])</f>
        <v>7</v>
      </c>
      <c r="L6224" t="str">
        <f>TEXT(shipments[[#This Row],[Shipdate]],"mmmm")</f>
        <v>July</v>
      </c>
      <c r="M6224">
        <f>_xlfn.XLOOKUP(shipments[[#This Row],[PID]],products[PID],products[Cost_per_box],"NA",0)</f>
        <v>8.2200000000000006</v>
      </c>
      <c r="N6224">
        <f>shipments[[#This Row],[Boxes]]*shipments[[#This Row],[Cost Per Box]]</f>
        <v>1668.66</v>
      </c>
      <c r="O6224">
        <f>shipments[[#This Row],[Sales Amount]]-shipments[[#This Row],[Total Cost]]</f>
        <v>959.33999999999992</v>
      </c>
      <c r="P6224" s="9">
        <f>shipments[[#This Row],[Profit]]/shipments[[#This Row],[Sales Amount]]</f>
        <v>0.36504566210045658</v>
      </c>
    </row>
    <row r="6225" spans="1:16" x14ac:dyDescent="1">
      <c r="A6225" t="s">
        <v>6276</v>
      </c>
      <c r="B6225" t="s">
        <v>8046</v>
      </c>
      <c r="C6225" t="s">
        <v>8019</v>
      </c>
      <c r="D6225" t="s">
        <v>8033</v>
      </c>
      <c r="E6225" s="1">
        <v>45554</v>
      </c>
      <c r="F6225">
        <v>4443.75</v>
      </c>
      <c r="G6225">
        <v>297</v>
      </c>
      <c r="H6225" t="s">
        <v>25</v>
      </c>
      <c r="I6225" t="str">
        <f>_xlfn.XLOOKUP(shipments[[#This Row],[SPID]],people[SPID],people[Sales_person],"NA",0)</f>
        <v>Beverie Moffet</v>
      </c>
      <c r="J6225">
        <f>YEAR(shipments[[#This Row],[Shipdate]])</f>
        <v>2024</v>
      </c>
      <c r="K6225">
        <f>MONTH(shipments[[#This Row],[Shipdate]])</f>
        <v>9</v>
      </c>
      <c r="L6225" t="str">
        <f>TEXT(shipments[[#This Row],[Shipdate]],"mmmm")</f>
        <v>September</v>
      </c>
      <c r="M6225">
        <f>_xlfn.XLOOKUP(shipments[[#This Row],[PID]],products[PID],products[Cost_per_box],"NA",0)</f>
        <v>8.2200000000000006</v>
      </c>
      <c r="N6225">
        <f>shipments[[#This Row],[Boxes]]*shipments[[#This Row],[Cost Per Box]]</f>
        <v>2441.34</v>
      </c>
      <c r="O6225">
        <f>shipments[[#This Row],[Sales Amount]]-shipments[[#This Row],[Total Cost]]</f>
        <v>2002.4099999999999</v>
      </c>
      <c r="P6225" s="9">
        <f>shipments[[#This Row],[Profit]]/shipments[[#This Row],[Sales Amount]]</f>
        <v>0.45061265822784807</v>
      </c>
    </row>
    <row r="6226" spans="1:16" x14ac:dyDescent="1">
      <c r="A6226" t="s">
        <v>6277</v>
      </c>
      <c r="B6226" t="s">
        <v>8046</v>
      </c>
      <c r="C6226" t="s">
        <v>8019</v>
      </c>
      <c r="D6226" t="s">
        <v>8033</v>
      </c>
      <c r="E6226" s="1">
        <v>45336</v>
      </c>
      <c r="F6226">
        <v>5973.75</v>
      </c>
      <c r="G6226">
        <v>498</v>
      </c>
      <c r="H6226" t="s">
        <v>6</v>
      </c>
      <c r="I6226" t="str">
        <f>_xlfn.XLOOKUP(shipments[[#This Row],[SPID]],people[SPID],people[Sales_person],"NA",0)</f>
        <v>Beverie Moffet</v>
      </c>
      <c r="J6226">
        <f>YEAR(shipments[[#This Row],[Shipdate]])</f>
        <v>2024</v>
      </c>
      <c r="K6226">
        <f>MONTH(shipments[[#This Row],[Shipdate]])</f>
        <v>2</v>
      </c>
      <c r="L6226" t="str">
        <f>TEXT(shipments[[#This Row],[Shipdate]],"mmmm")</f>
        <v>February</v>
      </c>
      <c r="M6226">
        <f>_xlfn.XLOOKUP(shipments[[#This Row],[PID]],products[PID],products[Cost_per_box],"NA",0)</f>
        <v>8.2200000000000006</v>
      </c>
      <c r="N6226">
        <f>shipments[[#This Row],[Boxes]]*shipments[[#This Row],[Cost Per Box]]</f>
        <v>4093.5600000000004</v>
      </c>
      <c r="O6226">
        <f>shipments[[#This Row],[Sales Amount]]-shipments[[#This Row],[Total Cost]]</f>
        <v>1880.1899999999996</v>
      </c>
      <c r="P6226" s="9">
        <f>shipments[[#This Row],[Profit]]/shipments[[#This Row],[Sales Amount]]</f>
        <v>0.31474199623352161</v>
      </c>
    </row>
    <row r="6227" spans="1:16" x14ac:dyDescent="1">
      <c r="A6227" t="s">
        <v>6278</v>
      </c>
      <c r="B6227" t="s">
        <v>8046</v>
      </c>
      <c r="C6227" t="s">
        <v>8019</v>
      </c>
      <c r="D6227" t="s">
        <v>8035</v>
      </c>
      <c r="E6227" s="1">
        <v>45131</v>
      </c>
      <c r="F6227">
        <v>4551.75</v>
      </c>
      <c r="G6227">
        <v>304</v>
      </c>
      <c r="H6227" t="s">
        <v>6</v>
      </c>
      <c r="I6227" t="str">
        <f>_xlfn.XLOOKUP(shipments[[#This Row],[SPID]],people[SPID],people[Sales_person],"NA",0)</f>
        <v>Beverie Moffet</v>
      </c>
      <c r="J6227">
        <f>YEAR(shipments[[#This Row],[Shipdate]])</f>
        <v>2023</v>
      </c>
      <c r="K6227">
        <f>MONTH(shipments[[#This Row],[Shipdate]])</f>
        <v>7</v>
      </c>
      <c r="L6227" t="str">
        <f>TEXT(shipments[[#This Row],[Shipdate]],"mmmm")</f>
        <v>July</v>
      </c>
      <c r="M6227">
        <f>_xlfn.XLOOKUP(shipments[[#This Row],[PID]],products[PID],products[Cost_per_box],"NA",0)</f>
        <v>8.2200000000000006</v>
      </c>
      <c r="N6227">
        <f>shipments[[#This Row],[Boxes]]*shipments[[#This Row],[Cost Per Box]]</f>
        <v>2498.88</v>
      </c>
      <c r="O6227">
        <f>shipments[[#This Row],[Sales Amount]]-shipments[[#This Row],[Total Cost]]</f>
        <v>2052.87</v>
      </c>
      <c r="P6227" s="9">
        <f>shipments[[#This Row],[Profit]]/shipments[[#This Row],[Sales Amount]]</f>
        <v>0.45100675564343384</v>
      </c>
    </row>
    <row r="6228" spans="1:16" x14ac:dyDescent="1">
      <c r="A6228" t="s">
        <v>6279</v>
      </c>
      <c r="B6228" t="s">
        <v>8046</v>
      </c>
      <c r="C6228" t="s">
        <v>8020</v>
      </c>
      <c r="D6228" t="s">
        <v>8032</v>
      </c>
      <c r="E6228" s="1">
        <v>45166</v>
      </c>
      <c r="F6228">
        <v>2364.75</v>
      </c>
      <c r="G6228">
        <v>132</v>
      </c>
      <c r="H6228" t="s">
        <v>6</v>
      </c>
      <c r="I6228" t="str">
        <f>_xlfn.XLOOKUP(shipments[[#This Row],[SPID]],people[SPID],people[Sales_person],"NA",0)</f>
        <v>Beverie Moffet</v>
      </c>
      <c r="J6228">
        <f>YEAR(shipments[[#This Row],[Shipdate]])</f>
        <v>2023</v>
      </c>
      <c r="K6228">
        <f>MONTH(shipments[[#This Row],[Shipdate]])</f>
        <v>8</v>
      </c>
      <c r="L6228" t="str">
        <f>TEXT(shipments[[#This Row],[Shipdate]],"mmmm")</f>
        <v>August</v>
      </c>
      <c r="M6228">
        <f>_xlfn.XLOOKUP(shipments[[#This Row],[PID]],products[PID],products[Cost_per_box],"NA",0)</f>
        <v>10.23</v>
      </c>
      <c r="N6228">
        <f>shipments[[#This Row],[Boxes]]*shipments[[#This Row],[Cost Per Box]]</f>
        <v>1350.3600000000001</v>
      </c>
      <c r="O6228">
        <f>shipments[[#This Row],[Sales Amount]]-shipments[[#This Row],[Total Cost]]</f>
        <v>1014.3899999999999</v>
      </c>
      <c r="P6228" s="9">
        <f>shipments[[#This Row],[Profit]]/shipments[[#This Row],[Sales Amount]]</f>
        <v>0.42896289248334912</v>
      </c>
    </row>
    <row r="6229" spans="1:16" x14ac:dyDescent="1">
      <c r="A6229" t="s">
        <v>6280</v>
      </c>
      <c r="B6229" t="s">
        <v>8046</v>
      </c>
      <c r="C6229" t="s">
        <v>8020</v>
      </c>
      <c r="D6229" t="s">
        <v>8035</v>
      </c>
      <c r="E6229" s="1">
        <v>45443</v>
      </c>
      <c r="F6229">
        <v>9751.5</v>
      </c>
      <c r="G6229">
        <v>542</v>
      </c>
      <c r="H6229" t="s">
        <v>6</v>
      </c>
      <c r="I6229" t="str">
        <f>_xlfn.XLOOKUP(shipments[[#This Row],[SPID]],people[SPID],people[Sales_person],"NA",0)</f>
        <v>Beverie Moffet</v>
      </c>
      <c r="J6229">
        <f>YEAR(shipments[[#This Row],[Shipdate]])</f>
        <v>2024</v>
      </c>
      <c r="K6229">
        <f>MONTH(shipments[[#This Row],[Shipdate]])</f>
        <v>5</v>
      </c>
      <c r="L6229" t="str">
        <f>TEXT(shipments[[#This Row],[Shipdate]],"mmmm")</f>
        <v>May</v>
      </c>
      <c r="M6229">
        <f>_xlfn.XLOOKUP(shipments[[#This Row],[PID]],products[PID],products[Cost_per_box],"NA",0)</f>
        <v>10.23</v>
      </c>
      <c r="N6229">
        <f>shipments[[#This Row],[Boxes]]*shipments[[#This Row],[Cost Per Box]]</f>
        <v>5544.66</v>
      </c>
      <c r="O6229">
        <f>shipments[[#This Row],[Sales Amount]]-shipments[[#This Row],[Total Cost]]</f>
        <v>4206.84</v>
      </c>
      <c r="P6229" s="9">
        <f>shipments[[#This Row],[Profit]]/shipments[[#This Row],[Sales Amount]]</f>
        <v>0.43140439932318109</v>
      </c>
    </row>
    <row r="6230" spans="1:16" x14ac:dyDescent="1">
      <c r="A6230" t="s">
        <v>6281</v>
      </c>
      <c r="B6230" t="s">
        <v>8046</v>
      </c>
      <c r="C6230" t="s">
        <v>8021</v>
      </c>
      <c r="D6230" t="s">
        <v>8037</v>
      </c>
      <c r="E6230" s="1">
        <v>45203</v>
      </c>
      <c r="F6230">
        <v>4200.75</v>
      </c>
      <c r="G6230">
        <v>324</v>
      </c>
      <c r="H6230" t="s">
        <v>6</v>
      </c>
      <c r="I6230" t="str">
        <f>_xlfn.XLOOKUP(shipments[[#This Row],[SPID]],people[SPID],people[Sales_person],"NA",0)</f>
        <v>Beverie Moffet</v>
      </c>
      <c r="J6230">
        <f>YEAR(shipments[[#This Row],[Shipdate]])</f>
        <v>2023</v>
      </c>
      <c r="K6230">
        <f>MONTH(shipments[[#This Row],[Shipdate]])</f>
        <v>10</v>
      </c>
      <c r="L6230" t="str">
        <f>TEXT(shipments[[#This Row],[Shipdate]],"mmmm")</f>
        <v>October</v>
      </c>
      <c r="M6230">
        <f>_xlfn.XLOOKUP(shipments[[#This Row],[PID]],products[PID],products[Cost_per_box],"NA",0)</f>
        <v>4.74</v>
      </c>
      <c r="N6230">
        <f>shipments[[#This Row],[Boxes]]*shipments[[#This Row],[Cost Per Box]]</f>
        <v>1535.76</v>
      </c>
      <c r="O6230">
        <f>shipments[[#This Row],[Sales Amount]]-shipments[[#This Row],[Total Cost]]</f>
        <v>2664.99</v>
      </c>
      <c r="P6230" s="9">
        <f>shipments[[#This Row],[Profit]]/shipments[[#This Row],[Sales Amount]]</f>
        <v>0.6344081414033208</v>
      </c>
    </row>
    <row r="6231" spans="1:16" x14ac:dyDescent="1">
      <c r="A6231" t="s">
        <v>6282</v>
      </c>
      <c r="B6231" t="s">
        <v>8046</v>
      </c>
      <c r="C6231" t="s">
        <v>8021</v>
      </c>
      <c r="D6231" t="s">
        <v>8036</v>
      </c>
      <c r="E6231" s="1">
        <v>45271</v>
      </c>
      <c r="F6231">
        <v>4900.5</v>
      </c>
      <c r="G6231">
        <v>351</v>
      </c>
      <c r="H6231" t="s">
        <v>6</v>
      </c>
      <c r="I6231" t="str">
        <f>_xlfn.XLOOKUP(shipments[[#This Row],[SPID]],people[SPID],people[Sales_person],"NA",0)</f>
        <v>Beverie Moffet</v>
      </c>
      <c r="J6231">
        <f>YEAR(shipments[[#This Row],[Shipdate]])</f>
        <v>2023</v>
      </c>
      <c r="K6231">
        <f>MONTH(shipments[[#This Row],[Shipdate]])</f>
        <v>12</v>
      </c>
      <c r="L6231" t="str">
        <f>TEXT(shipments[[#This Row],[Shipdate]],"mmmm")</f>
        <v>December</v>
      </c>
      <c r="M6231">
        <f>_xlfn.XLOOKUP(shipments[[#This Row],[PID]],products[PID],products[Cost_per_box],"NA",0)</f>
        <v>4.74</v>
      </c>
      <c r="N6231">
        <f>shipments[[#This Row],[Boxes]]*shipments[[#This Row],[Cost Per Box]]</f>
        <v>1663.74</v>
      </c>
      <c r="O6231">
        <f>shipments[[#This Row],[Sales Amount]]-shipments[[#This Row],[Total Cost]]</f>
        <v>3236.76</v>
      </c>
      <c r="P6231" s="9">
        <f>shipments[[#This Row],[Profit]]/shipments[[#This Row],[Sales Amount]]</f>
        <v>0.66049586776859504</v>
      </c>
    </row>
    <row r="6232" spans="1:16" x14ac:dyDescent="1">
      <c r="A6232" t="s">
        <v>6283</v>
      </c>
      <c r="B6232" t="s">
        <v>8046</v>
      </c>
      <c r="C6232" t="s">
        <v>8022</v>
      </c>
      <c r="D6232" t="s">
        <v>8033</v>
      </c>
      <c r="E6232" s="1">
        <v>44965</v>
      </c>
      <c r="F6232">
        <v>6833.25</v>
      </c>
      <c r="G6232">
        <v>760</v>
      </c>
      <c r="H6232" t="s">
        <v>6</v>
      </c>
      <c r="I6232" t="str">
        <f>_xlfn.XLOOKUP(shipments[[#This Row],[SPID]],people[SPID],people[Sales_person],"NA",0)</f>
        <v>Beverie Moffet</v>
      </c>
      <c r="J6232">
        <f>YEAR(shipments[[#This Row],[Shipdate]])</f>
        <v>2023</v>
      </c>
      <c r="K6232">
        <f>MONTH(shipments[[#This Row],[Shipdate]])</f>
        <v>2</v>
      </c>
      <c r="L6232" t="str">
        <f>TEXT(shipments[[#This Row],[Shipdate]],"mmmm")</f>
        <v>February</v>
      </c>
      <c r="M6232">
        <f>_xlfn.XLOOKUP(shipments[[#This Row],[PID]],products[PID],products[Cost_per_box],"NA",0)</f>
        <v>10.51</v>
      </c>
      <c r="N6232">
        <f>shipments[[#This Row],[Boxes]]*shipments[[#This Row],[Cost Per Box]]</f>
        <v>7987.5999999999995</v>
      </c>
      <c r="O6232">
        <f>shipments[[#This Row],[Sales Amount]]-shipments[[#This Row],[Total Cost]]</f>
        <v>-1154.3499999999995</v>
      </c>
      <c r="P6232" s="9">
        <f>shipments[[#This Row],[Profit]]/shipments[[#This Row],[Sales Amount]]</f>
        <v>-0.16893132843083444</v>
      </c>
    </row>
    <row r="6233" spans="1:16" x14ac:dyDescent="1">
      <c r="A6233" t="s">
        <v>6284</v>
      </c>
      <c r="B6233" t="s">
        <v>8046</v>
      </c>
      <c r="C6233" t="s">
        <v>8022</v>
      </c>
      <c r="D6233" t="s">
        <v>8033</v>
      </c>
      <c r="E6233" s="1">
        <v>45322</v>
      </c>
      <c r="F6233">
        <v>9497.25</v>
      </c>
      <c r="G6233">
        <v>1357</v>
      </c>
      <c r="H6233" t="s">
        <v>6</v>
      </c>
      <c r="I6233" t="str">
        <f>_xlfn.XLOOKUP(shipments[[#This Row],[SPID]],people[SPID],people[Sales_person],"NA",0)</f>
        <v>Beverie Moffet</v>
      </c>
      <c r="J6233">
        <f>YEAR(shipments[[#This Row],[Shipdate]])</f>
        <v>2024</v>
      </c>
      <c r="K6233">
        <f>MONTH(shipments[[#This Row],[Shipdate]])</f>
        <v>1</v>
      </c>
      <c r="L6233" t="str">
        <f>TEXT(shipments[[#This Row],[Shipdate]],"mmmm")</f>
        <v>January</v>
      </c>
      <c r="M6233">
        <f>_xlfn.XLOOKUP(shipments[[#This Row],[PID]],products[PID],products[Cost_per_box],"NA",0)</f>
        <v>10.51</v>
      </c>
      <c r="N6233">
        <f>shipments[[#This Row],[Boxes]]*shipments[[#This Row],[Cost Per Box]]</f>
        <v>14262.07</v>
      </c>
      <c r="O6233">
        <f>shipments[[#This Row],[Sales Amount]]-shipments[[#This Row],[Total Cost]]</f>
        <v>-4764.82</v>
      </c>
      <c r="P6233" s="9">
        <f>shipments[[#This Row],[Profit]]/shipments[[#This Row],[Sales Amount]]</f>
        <v>-0.50170523046144933</v>
      </c>
    </row>
    <row r="6234" spans="1:16" x14ac:dyDescent="1">
      <c r="A6234" t="s">
        <v>6285</v>
      </c>
      <c r="B6234" t="s">
        <v>8046</v>
      </c>
      <c r="C6234" t="s">
        <v>8022</v>
      </c>
      <c r="D6234" t="s">
        <v>8032</v>
      </c>
      <c r="E6234" s="1">
        <v>45266</v>
      </c>
      <c r="F6234">
        <v>6583.5</v>
      </c>
      <c r="G6234">
        <v>1098</v>
      </c>
      <c r="H6234" t="s">
        <v>6</v>
      </c>
      <c r="I6234" t="str">
        <f>_xlfn.XLOOKUP(shipments[[#This Row],[SPID]],people[SPID],people[Sales_person],"NA",0)</f>
        <v>Beverie Moffet</v>
      </c>
      <c r="J6234">
        <f>YEAR(shipments[[#This Row],[Shipdate]])</f>
        <v>2023</v>
      </c>
      <c r="K6234">
        <f>MONTH(shipments[[#This Row],[Shipdate]])</f>
        <v>12</v>
      </c>
      <c r="L6234" t="str">
        <f>TEXT(shipments[[#This Row],[Shipdate]],"mmmm")</f>
        <v>December</v>
      </c>
      <c r="M6234">
        <f>_xlfn.XLOOKUP(shipments[[#This Row],[PID]],products[PID],products[Cost_per_box],"NA",0)</f>
        <v>10.51</v>
      </c>
      <c r="N6234">
        <f>shipments[[#This Row],[Boxes]]*shipments[[#This Row],[Cost Per Box]]</f>
        <v>11539.98</v>
      </c>
      <c r="O6234">
        <f>shipments[[#This Row],[Sales Amount]]-shipments[[#This Row],[Total Cost]]</f>
        <v>-4956.4799999999996</v>
      </c>
      <c r="P6234" s="9">
        <f>shipments[[#This Row],[Profit]]/shipments[[#This Row],[Sales Amount]]</f>
        <v>-0.7528639781271359</v>
      </c>
    </row>
    <row r="6235" spans="1:16" x14ac:dyDescent="1">
      <c r="A6235" t="s">
        <v>6286</v>
      </c>
      <c r="B6235" t="s">
        <v>8046</v>
      </c>
      <c r="C6235" t="s">
        <v>8022</v>
      </c>
      <c r="D6235" t="s">
        <v>8033</v>
      </c>
      <c r="E6235" s="1">
        <v>45414</v>
      </c>
      <c r="F6235">
        <v>7146</v>
      </c>
      <c r="G6235">
        <v>1191</v>
      </c>
      <c r="H6235" t="s">
        <v>6</v>
      </c>
      <c r="I6235" t="str">
        <f>_xlfn.XLOOKUP(shipments[[#This Row],[SPID]],people[SPID],people[Sales_person],"NA",0)</f>
        <v>Beverie Moffet</v>
      </c>
      <c r="J6235">
        <f>YEAR(shipments[[#This Row],[Shipdate]])</f>
        <v>2024</v>
      </c>
      <c r="K6235">
        <f>MONTH(shipments[[#This Row],[Shipdate]])</f>
        <v>5</v>
      </c>
      <c r="L6235" t="str">
        <f>TEXT(shipments[[#This Row],[Shipdate]],"mmmm")</f>
        <v>May</v>
      </c>
      <c r="M6235">
        <f>_xlfn.XLOOKUP(shipments[[#This Row],[PID]],products[PID],products[Cost_per_box],"NA",0)</f>
        <v>10.51</v>
      </c>
      <c r="N6235">
        <f>shipments[[#This Row],[Boxes]]*shipments[[#This Row],[Cost Per Box]]</f>
        <v>12517.41</v>
      </c>
      <c r="O6235">
        <f>shipments[[#This Row],[Sales Amount]]-shipments[[#This Row],[Total Cost]]</f>
        <v>-5371.41</v>
      </c>
      <c r="P6235" s="9">
        <f>shipments[[#This Row],[Profit]]/shipments[[#This Row],[Sales Amount]]</f>
        <v>-0.75166666666666659</v>
      </c>
    </row>
    <row r="6236" spans="1:16" x14ac:dyDescent="1">
      <c r="A6236" t="s">
        <v>6287</v>
      </c>
      <c r="B6236" t="s">
        <v>8046</v>
      </c>
      <c r="C6236" t="s">
        <v>8022</v>
      </c>
      <c r="D6236" t="s">
        <v>8036</v>
      </c>
      <c r="E6236" s="1">
        <v>45448</v>
      </c>
      <c r="F6236">
        <v>3942</v>
      </c>
      <c r="G6236">
        <v>493</v>
      </c>
      <c r="H6236" t="s">
        <v>6</v>
      </c>
      <c r="I6236" t="str">
        <f>_xlfn.XLOOKUP(shipments[[#This Row],[SPID]],people[SPID],people[Sales_person],"NA",0)</f>
        <v>Beverie Moffet</v>
      </c>
      <c r="J6236">
        <f>YEAR(shipments[[#This Row],[Shipdate]])</f>
        <v>2024</v>
      </c>
      <c r="K6236">
        <f>MONTH(shipments[[#This Row],[Shipdate]])</f>
        <v>6</v>
      </c>
      <c r="L6236" t="str">
        <f>TEXT(shipments[[#This Row],[Shipdate]],"mmmm")</f>
        <v>June</v>
      </c>
      <c r="M6236">
        <f>_xlfn.XLOOKUP(shipments[[#This Row],[PID]],products[PID],products[Cost_per_box],"NA",0)</f>
        <v>10.51</v>
      </c>
      <c r="N6236">
        <f>shipments[[#This Row],[Boxes]]*shipments[[#This Row],[Cost Per Box]]</f>
        <v>5181.43</v>
      </c>
      <c r="O6236">
        <f>shipments[[#This Row],[Sales Amount]]-shipments[[#This Row],[Total Cost]]</f>
        <v>-1239.4300000000003</v>
      </c>
      <c r="P6236" s="9">
        <f>shipments[[#This Row],[Profit]]/shipments[[#This Row],[Sales Amount]]</f>
        <v>-0.31441653982749879</v>
      </c>
    </row>
    <row r="6237" spans="1:16" x14ac:dyDescent="1">
      <c r="A6237" t="s">
        <v>6288</v>
      </c>
      <c r="B6237" t="s">
        <v>8046</v>
      </c>
      <c r="C6237" t="s">
        <v>8023</v>
      </c>
      <c r="D6237" t="s">
        <v>8036</v>
      </c>
      <c r="E6237" s="1">
        <v>45190</v>
      </c>
      <c r="F6237">
        <v>3777.75</v>
      </c>
      <c r="G6237">
        <v>223</v>
      </c>
      <c r="H6237" t="s">
        <v>6</v>
      </c>
      <c r="I6237" t="str">
        <f>_xlfn.XLOOKUP(shipments[[#This Row],[SPID]],people[SPID],people[Sales_person],"NA",0)</f>
        <v>Beverie Moffet</v>
      </c>
      <c r="J6237">
        <f>YEAR(shipments[[#This Row],[Shipdate]])</f>
        <v>2023</v>
      </c>
      <c r="K6237">
        <f>MONTH(shipments[[#This Row],[Shipdate]])</f>
        <v>9</v>
      </c>
      <c r="L6237" t="str">
        <f>TEXT(shipments[[#This Row],[Shipdate]],"mmmm")</f>
        <v>September</v>
      </c>
      <c r="M6237">
        <f>_xlfn.XLOOKUP(shipments[[#This Row],[PID]],products[PID],products[Cost_per_box],"NA",0)</f>
        <v>6.43</v>
      </c>
      <c r="N6237">
        <f>shipments[[#This Row],[Boxes]]*shipments[[#This Row],[Cost Per Box]]</f>
        <v>1433.8899999999999</v>
      </c>
      <c r="O6237">
        <f>shipments[[#This Row],[Sales Amount]]-shipments[[#This Row],[Total Cost]]</f>
        <v>2343.86</v>
      </c>
      <c r="P6237" s="9">
        <f>shipments[[#This Row],[Profit]]/shipments[[#This Row],[Sales Amount]]</f>
        <v>0.62043809145655482</v>
      </c>
    </row>
    <row r="6238" spans="1:16" x14ac:dyDescent="1">
      <c r="A6238" t="s">
        <v>6289</v>
      </c>
      <c r="B6238" t="s">
        <v>8046</v>
      </c>
      <c r="C6238" t="s">
        <v>8023</v>
      </c>
      <c r="D6238" t="s">
        <v>8036</v>
      </c>
      <c r="E6238" s="1">
        <v>45317</v>
      </c>
      <c r="F6238">
        <v>9103.5</v>
      </c>
      <c r="G6238">
        <v>607</v>
      </c>
      <c r="H6238" t="s">
        <v>6</v>
      </c>
      <c r="I6238" t="str">
        <f>_xlfn.XLOOKUP(shipments[[#This Row],[SPID]],people[SPID],people[Sales_person],"NA",0)</f>
        <v>Beverie Moffet</v>
      </c>
      <c r="J6238">
        <f>YEAR(shipments[[#This Row],[Shipdate]])</f>
        <v>2024</v>
      </c>
      <c r="K6238">
        <f>MONTH(shipments[[#This Row],[Shipdate]])</f>
        <v>1</v>
      </c>
      <c r="L6238" t="str">
        <f>TEXT(shipments[[#This Row],[Shipdate]],"mmmm")</f>
        <v>January</v>
      </c>
      <c r="M6238">
        <f>_xlfn.XLOOKUP(shipments[[#This Row],[PID]],products[PID],products[Cost_per_box],"NA",0)</f>
        <v>6.43</v>
      </c>
      <c r="N6238">
        <f>shipments[[#This Row],[Boxes]]*shipments[[#This Row],[Cost Per Box]]</f>
        <v>3903.0099999999998</v>
      </c>
      <c r="O6238">
        <f>shipments[[#This Row],[Sales Amount]]-shipments[[#This Row],[Total Cost]]</f>
        <v>5200.49</v>
      </c>
      <c r="P6238" s="9">
        <f>shipments[[#This Row],[Profit]]/shipments[[#This Row],[Sales Amount]]</f>
        <v>0.57126270115889488</v>
      </c>
    </row>
    <row r="6239" spans="1:16" x14ac:dyDescent="1">
      <c r="A6239" t="s">
        <v>6290</v>
      </c>
      <c r="B6239" t="s">
        <v>8046</v>
      </c>
      <c r="C6239" t="s">
        <v>8025</v>
      </c>
      <c r="D6239" t="s">
        <v>8036</v>
      </c>
      <c r="E6239" s="1">
        <v>45527</v>
      </c>
      <c r="F6239">
        <v>4209.75</v>
      </c>
      <c r="G6239">
        <v>248</v>
      </c>
      <c r="H6239" t="s">
        <v>17</v>
      </c>
      <c r="I6239" t="str">
        <f>_xlfn.XLOOKUP(shipments[[#This Row],[SPID]],people[SPID],people[Sales_person],"NA",0)</f>
        <v>Beverie Moffet</v>
      </c>
      <c r="J6239">
        <f>YEAR(shipments[[#This Row],[Shipdate]])</f>
        <v>2024</v>
      </c>
      <c r="K6239">
        <f>MONTH(shipments[[#This Row],[Shipdate]])</f>
        <v>8</v>
      </c>
      <c r="L6239" t="str">
        <f>TEXT(shipments[[#This Row],[Shipdate]],"mmmm")</f>
        <v>August</v>
      </c>
      <c r="M6239">
        <f>_xlfn.XLOOKUP(shipments[[#This Row],[PID]],products[PID],products[Cost_per_box],"NA",0)</f>
        <v>9.57</v>
      </c>
      <c r="N6239">
        <f>shipments[[#This Row],[Boxes]]*shipments[[#This Row],[Cost Per Box]]</f>
        <v>2373.36</v>
      </c>
      <c r="O6239">
        <f>shipments[[#This Row],[Sales Amount]]-shipments[[#This Row],[Total Cost]]</f>
        <v>1836.3899999999999</v>
      </c>
      <c r="P6239" s="9">
        <f>shipments[[#This Row],[Profit]]/shipments[[#This Row],[Sales Amount]]</f>
        <v>0.43622305362551217</v>
      </c>
    </row>
    <row r="6240" spans="1:16" x14ac:dyDescent="1">
      <c r="A6240" t="s">
        <v>6291</v>
      </c>
      <c r="B6240" t="s">
        <v>8046</v>
      </c>
      <c r="C6240" t="s">
        <v>8026</v>
      </c>
      <c r="D6240" t="s">
        <v>8032</v>
      </c>
      <c r="E6240" s="1">
        <v>45169</v>
      </c>
      <c r="F6240">
        <v>11009.25</v>
      </c>
      <c r="G6240">
        <v>1224</v>
      </c>
      <c r="H6240" t="s">
        <v>6</v>
      </c>
      <c r="I6240" t="str">
        <f>_xlfn.XLOOKUP(shipments[[#This Row],[SPID]],people[SPID],people[Sales_person],"NA",0)</f>
        <v>Beverie Moffet</v>
      </c>
      <c r="J6240">
        <f>YEAR(shipments[[#This Row],[Shipdate]])</f>
        <v>2023</v>
      </c>
      <c r="K6240">
        <f>MONTH(shipments[[#This Row],[Shipdate]])</f>
        <v>8</v>
      </c>
      <c r="L6240" t="str">
        <f>TEXT(shipments[[#This Row],[Shipdate]],"mmmm")</f>
        <v>August</v>
      </c>
      <c r="M6240">
        <f>_xlfn.XLOOKUP(shipments[[#This Row],[PID]],products[PID],products[Cost_per_box],"NA",0)</f>
        <v>8.43</v>
      </c>
      <c r="N6240">
        <f>shipments[[#This Row],[Boxes]]*shipments[[#This Row],[Cost Per Box]]</f>
        <v>10318.32</v>
      </c>
      <c r="O6240">
        <f>shipments[[#This Row],[Sales Amount]]-shipments[[#This Row],[Total Cost]]</f>
        <v>690.93000000000029</v>
      </c>
      <c r="P6240" s="9">
        <f>shipments[[#This Row],[Profit]]/shipments[[#This Row],[Sales Amount]]</f>
        <v>6.2759043531575742E-2</v>
      </c>
    </row>
    <row r="6241" spans="1:16" x14ac:dyDescent="1">
      <c r="A6241" t="s">
        <v>6292</v>
      </c>
      <c r="B6241" t="s">
        <v>8046</v>
      </c>
      <c r="C6241" t="s">
        <v>8026</v>
      </c>
      <c r="D6241" t="s">
        <v>8036</v>
      </c>
      <c r="E6241" s="1">
        <v>45194</v>
      </c>
      <c r="F6241">
        <v>9659.25</v>
      </c>
      <c r="G6241">
        <v>1380</v>
      </c>
      <c r="H6241" t="s">
        <v>6</v>
      </c>
      <c r="I6241" t="str">
        <f>_xlfn.XLOOKUP(shipments[[#This Row],[SPID]],people[SPID],people[Sales_person],"NA",0)</f>
        <v>Beverie Moffet</v>
      </c>
      <c r="J6241">
        <f>YEAR(shipments[[#This Row],[Shipdate]])</f>
        <v>2023</v>
      </c>
      <c r="K6241">
        <f>MONTH(shipments[[#This Row],[Shipdate]])</f>
        <v>9</v>
      </c>
      <c r="L6241" t="str">
        <f>TEXT(shipments[[#This Row],[Shipdate]],"mmmm")</f>
        <v>September</v>
      </c>
      <c r="M6241">
        <f>_xlfn.XLOOKUP(shipments[[#This Row],[PID]],products[PID],products[Cost_per_box],"NA",0)</f>
        <v>8.43</v>
      </c>
      <c r="N6241">
        <f>shipments[[#This Row],[Boxes]]*shipments[[#This Row],[Cost Per Box]]</f>
        <v>11633.4</v>
      </c>
      <c r="O6241">
        <f>shipments[[#This Row],[Sales Amount]]-shipments[[#This Row],[Total Cost]]</f>
        <v>-1974.1499999999996</v>
      </c>
      <c r="P6241" s="9">
        <f>shipments[[#This Row],[Profit]]/shipments[[#This Row],[Sales Amount]]</f>
        <v>-0.20437922198928485</v>
      </c>
    </row>
    <row r="6242" spans="1:16" x14ac:dyDescent="1">
      <c r="A6242" t="s">
        <v>6293</v>
      </c>
      <c r="B6242" t="s">
        <v>8046</v>
      </c>
      <c r="C6242" t="s">
        <v>8026</v>
      </c>
      <c r="D6242" t="s">
        <v>8035</v>
      </c>
      <c r="E6242" s="1">
        <v>45555</v>
      </c>
      <c r="F6242">
        <v>688.5</v>
      </c>
      <c r="G6242">
        <v>77</v>
      </c>
      <c r="H6242" t="s">
        <v>25</v>
      </c>
      <c r="I6242" t="str">
        <f>_xlfn.XLOOKUP(shipments[[#This Row],[SPID]],people[SPID],people[Sales_person],"NA",0)</f>
        <v>Beverie Moffet</v>
      </c>
      <c r="J6242">
        <f>YEAR(shipments[[#This Row],[Shipdate]])</f>
        <v>2024</v>
      </c>
      <c r="K6242">
        <f>MONTH(shipments[[#This Row],[Shipdate]])</f>
        <v>9</v>
      </c>
      <c r="L6242" t="str">
        <f>TEXT(shipments[[#This Row],[Shipdate]],"mmmm")</f>
        <v>September</v>
      </c>
      <c r="M6242">
        <f>_xlfn.XLOOKUP(shipments[[#This Row],[PID]],products[PID],products[Cost_per_box],"NA",0)</f>
        <v>8.43</v>
      </c>
      <c r="N6242">
        <f>shipments[[#This Row],[Boxes]]*shipments[[#This Row],[Cost Per Box]]</f>
        <v>649.11</v>
      </c>
      <c r="O6242">
        <f>shipments[[#This Row],[Sales Amount]]-shipments[[#This Row],[Total Cost]]</f>
        <v>39.389999999999986</v>
      </c>
      <c r="P6242" s="9">
        <f>shipments[[#This Row],[Profit]]/shipments[[#This Row],[Sales Amount]]</f>
        <v>5.7211328976034842E-2</v>
      </c>
    </row>
    <row r="6243" spans="1:16" x14ac:dyDescent="1">
      <c r="A6243" t="s">
        <v>6294</v>
      </c>
      <c r="B6243" t="s">
        <v>8046</v>
      </c>
      <c r="C6243" t="s">
        <v>8027</v>
      </c>
      <c r="D6243" t="s">
        <v>8035</v>
      </c>
      <c r="E6243" s="1">
        <v>45468</v>
      </c>
      <c r="F6243">
        <v>564.75</v>
      </c>
      <c r="G6243">
        <v>71</v>
      </c>
      <c r="H6243" t="s">
        <v>6</v>
      </c>
      <c r="I6243" t="str">
        <f>_xlfn.XLOOKUP(shipments[[#This Row],[SPID]],people[SPID],people[Sales_person],"NA",0)</f>
        <v>Beverie Moffet</v>
      </c>
      <c r="J6243">
        <f>YEAR(shipments[[#This Row],[Shipdate]])</f>
        <v>2024</v>
      </c>
      <c r="K6243">
        <f>MONTH(shipments[[#This Row],[Shipdate]])</f>
        <v>6</v>
      </c>
      <c r="L6243" t="str">
        <f>TEXT(shipments[[#This Row],[Shipdate]],"mmmm")</f>
        <v>June</v>
      </c>
      <c r="M6243">
        <f>_xlfn.XLOOKUP(shipments[[#This Row],[PID]],products[PID],products[Cost_per_box],"NA",0)</f>
        <v>6.8</v>
      </c>
      <c r="N6243">
        <f>shipments[[#This Row],[Boxes]]*shipments[[#This Row],[Cost Per Box]]</f>
        <v>482.8</v>
      </c>
      <c r="O6243">
        <f>shipments[[#This Row],[Sales Amount]]-shipments[[#This Row],[Total Cost]]</f>
        <v>81.949999999999989</v>
      </c>
      <c r="P6243" s="9">
        <f>shipments[[#This Row],[Profit]]/shipments[[#This Row],[Sales Amount]]</f>
        <v>0.14510845506861442</v>
      </c>
    </row>
    <row r="6244" spans="1:16" x14ac:dyDescent="1">
      <c r="A6244" t="s">
        <v>6295</v>
      </c>
      <c r="B6244" t="s">
        <v>8046</v>
      </c>
      <c r="C6244" t="s">
        <v>8027</v>
      </c>
      <c r="D6244" t="s">
        <v>8036</v>
      </c>
      <c r="E6244" s="1">
        <v>45203</v>
      </c>
      <c r="F6244">
        <v>10761.75</v>
      </c>
      <c r="G6244">
        <v>1196</v>
      </c>
      <c r="H6244" t="s">
        <v>6</v>
      </c>
      <c r="I6244" t="str">
        <f>_xlfn.XLOOKUP(shipments[[#This Row],[SPID]],people[SPID],people[Sales_person],"NA",0)</f>
        <v>Beverie Moffet</v>
      </c>
      <c r="J6244">
        <f>YEAR(shipments[[#This Row],[Shipdate]])</f>
        <v>2023</v>
      </c>
      <c r="K6244">
        <f>MONTH(shipments[[#This Row],[Shipdate]])</f>
        <v>10</v>
      </c>
      <c r="L6244" t="str">
        <f>TEXT(shipments[[#This Row],[Shipdate]],"mmmm")</f>
        <v>October</v>
      </c>
      <c r="M6244">
        <f>_xlfn.XLOOKUP(shipments[[#This Row],[PID]],products[PID],products[Cost_per_box],"NA",0)</f>
        <v>6.8</v>
      </c>
      <c r="N6244">
        <f>shipments[[#This Row],[Boxes]]*shipments[[#This Row],[Cost Per Box]]</f>
        <v>8132.8</v>
      </c>
      <c r="O6244">
        <f>shipments[[#This Row],[Sales Amount]]-shipments[[#This Row],[Total Cost]]</f>
        <v>2628.95</v>
      </c>
      <c r="P6244" s="9">
        <f>shipments[[#This Row],[Profit]]/shipments[[#This Row],[Sales Amount]]</f>
        <v>0.24428647757102701</v>
      </c>
    </row>
    <row r="6245" spans="1:16" x14ac:dyDescent="1">
      <c r="A6245" t="s">
        <v>6296</v>
      </c>
      <c r="B6245" t="s">
        <v>8046</v>
      </c>
      <c r="C6245" t="s">
        <v>8027</v>
      </c>
      <c r="D6245" t="s">
        <v>8033</v>
      </c>
      <c r="E6245" s="1">
        <v>45163</v>
      </c>
      <c r="F6245">
        <v>1032.75</v>
      </c>
      <c r="G6245">
        <v>94</v>
      </c>
      <c r="H6245" t="s">
        <v>6</v>
      </c>
      <c r="I6245" t="str">
        <f>_xlfn.XLOOKUP(shipments[[#This Row],[SPID]],people[SPID],people[Sales_person],"NA",0)</f>
        <v>Beverie Moffet</v>
      </c>
      <c r="J6245">
        <f>YEAR(shipments[[#This Row],[Shipdate]])</f>
        <v>2023</v>
      </c>
      <c r="K6245">
        <f>MONTH(shipments[[#This Row],[Shipdate]])</f>
        <v>8</v>
      </c>
      <c r="L6245" t="str">
        <f>TEXT(shipments[[#This Row],[Shipdate]],"mmmm")</f>
        <v>August</v>
      </c>
      <c r="M6245">
        <f>_xlfn.XLOOKUP(shipments[[#This Row],[PID]],products[PID],products[Cost_per_box],"NA",0)</f>
        <v>6.8</v>
      </c>
      <c r="N6245">
        <f>shipments[[#This Row],[Boxes]]*shipments[[#This Row],[Cost Per Box]]</f>
        <v>639.19999999999993</v>
      </c>
      <c r="O6245">
        <f>shipments[[#This Row],[Sales Amount]]-shipments[[#This Row],[Total Cost]]</f>
        <v>393.55000000000007</v>
      </c>
      <c r="P6245" s="9">
        <f>shipments[[#This Row],[Profit]]/shipments[[#This Row],[Sales Amount]]</f>
        <v>0.3810699588477367</v>
      </c>
    </row>
    <row r="6246" spans="1:16" x14ac:dyDescent="1">
      <c r="A6246" t="s">
        <v>6297</v>
      </c>
      <c r="B6246" t="s">
        <v>8046</v>
      </c>
      <c r="C6246" t="s">
        <v>8027</v>
      </c>
      <c r="D6246" t="s">
        <v>8033</v>
      </c>
      <c r="E6246" s="1">
        <v>45553</v>
      </c>
      <c r="F6246">
        <v>1505.25</v>
      </c>
      <c r="G6246">
        <v>168</v>
      </c>
      <c r="H6246" t="s">
        <v>25</v>
      </c>
      <c r="I6246" t="str">
        <f>_xlfn.XLOOKUP(shipments[[#This Row],[SPID]],people[SPID],people[Sales_person],"NA",0)</f>
        <v>Beverie Moffet</v>
      </c>
      <c r="J6246">
        <f>YEAR(shipments[[#This Row],[Shipdate]])</f>
        <v>2024</v>
      </c>
      <c r="K6246">
        <f>MONTH(shipments[[#This Row],[Shipdate]])</f>
        <v>9</v>
      </c>
      <c r="L6246" t="str">
        <f>TEXT(shipments[[#This Row],[Shipdate]],"mmmm")</f>
        <v>September</v>
      </c>
      <c r="M6246">
        <f>_xlfn.XLOOKUP(shipments[[#This Row],[PID]],products[PID],products[Cost_per_box],"NA",0)</f>
        <v>6.8</v>
      </c>
      <c r="N6246">
        <f>shipments[[#This Row],[Boxes]]*shipments[[#This Row],[Cost Per Box]]</f>
        <v>1142.3999999999999</v>
      </c>
      <c r="O6246">
        <f>shipments[[#This Row],[Sales Amount]]-shipments[[#This Row],[Total Cost]]</f>
        <v>362.85000000000014</v>
      </c>
      <c r="P6246" s="9">
        <f>shipments[[#This Row],[Profit]]/shipments[[#This Row],[Sales Amount]]</f>
        <v>0.24105630293971111</v>
      </c>
    </row>
    <row r="6247" spans="1:16" x14ac:dyDescent="1">
      <c r="A6247" t="s">
        <v>6298</v>
      </c>
      <c r="B6247" t="s">
        <v>8046</v>
      </c>
      <c r="C6247" t="s">
        <v>8028</v>
      </c>
      <c r="D6247" t="s">
        <v>8037</v>
      </c>
      <c r="E6247" s="1">
        <v>45455</v>
      </c>
      <c r="F6247">
        <v>9542.25</v>
      </c>
      <c r="G6247">
        <v>368</v>
      </c>
      <c r="H6247" t="s">
        <v>6</v>
      </c>
      <c r="I6247" t="str">
        <f>_xlfn.XLOOKUP(shipments[[#This Row],[SPID]],people[SPID],people[Sales_person],"NA",0)</f>
        <v>Beverie Moffet</v>
      </c>
      <c r="J6247">
        <f>YEAR(shipments[[#This Row],[Shipdate]])</f>
        <v>2024</v>
      </c>
      <c r="K6247">
        <f>MONTH(shipments[[#This Row],[Shipdate]])</f>
        <v>6</v>
      </c>
      <c r="L6247" t="str">
        <f>TEXT(shipments[[#This Row],[Shipdate]],"mmmm")</f>
        <v>June</v>
      </c>
      <c r="M6247">
        <f>_xlfn.XLOOKUP(shipments[[#This Row],[PID]],products[PID],products[Cost_per_box],"NA",0)</f>
        <v>5.04</v>
      </c>
      <c r="N6247">
        <f>shipments[[#This Row],[Boxes]]*shipments[[#This Row],[Cost Per Box]]</f>
        <v>1854.72</v>
      </c>
      <c r="O6247">
        <f>shipments[[#This Row],[Sales Amount]]-shipments[[#This Row],[Total Cost]]</f>
        <v>7687.53</v>
      </c>
      <c r="P6247" s="9">
        <f>shipments[[#This Row],[Profit]]/shipments[[#This Row],[Sales Amount]]</f>
        <v>0.80563074746522045</v>
      </c>
    </row>
    <row r="6248" spans="1:16" x14ac:dyDescent="1">
      <c r="A6248" t="s">
        <v>6299</v>
      </c>
      <c r="B6248" t="s">
        <v>8046</v>
      </c>
      <c r="C6248" t="s">
        <v>8030</v>
      </c>
      <c r="D6248" t="s">
        <v>8032</v>
      </c>
      <c r="E6248" s="1">
        <v>45355</v>
      </c>
      <c r="F6248">
        <v>2729.25</v>
      </c>
      <c r="G6248">
        <v>249</v>
      </c>
      <c r="H6248" t="s">
        <v>39</v>
      </c>
      <c r="I6248" t="str">
        <f>_xlfn.XLOOKUP(shipments[[#This Row],[SPID]],people[SPID],people[Sales_person],"NA",0)</f>
        <v>Beverie Moffet</v>
      </c>
      <c r="J6248">
        <f>YEAR(shipments[[#This Row],[Shipdate]])</f>
        <v>2024</v>
      </c>
      <c r="K6248">
        <f>MONTH(shipments[[#This Row],[Shipdate]])</f>
        <v>3</v>
      </c>
      <c r="L6248" t="str">
        <f>TEXT(shipments[[#This Row],[Shipdate]],"mmmm")</f>
        <v>March</v>
      </c>
      <c r="M6248">
        <f>_xlfn.XLOOKUP(shipments[[#This Row],[PID]],products[PID],products[Cost_per_box],"NA",0)</f>
        <v>3.32</v>
      </c>
      <c r="N6248">
        <f>shipments[[#This Row],[Boxes]]*shipments[[#This Row],[Cost Per Box]]</f>
        <v>826.68</v>
      </c>
      <c r="O6248">
        <f>shipments[[#This Row],[Sales Amount]]-shipments[[#This Row],[Total Cost]]</f>
        <v>1902.5700000000002</v>
      </c>
      <c r="P6248" s="9">
        <f>shipments[[#This Row],[Profit]]/shipments[[#This Row],[Sales Amount]]</f>
        <v>0.69710359989007975</v>
      </c>
    </row>
    <row r="6249" spans="1:16" x14ac:dyDescent="1">
      <c r="A6249" t="s">
        <v>6300</v>
      </c>
      <c r="B6249" t="s">
        <v>8046</v>
      </c>
      <c r="C6249" t="s">
        <v>8031</v>
      </c>
      <c r="D6249" t="s">
        <v>8034</v>
      </c>
      <c r="E6249" s="1">
        <v>45502</v>
      </c>
      <c r="F6249">
        <v>1658.25</v>
      </c>
      <c r="G6249">
        <v>93</v>
      </c>
      <c r="H6249" t="s">
        <v>17</v>
      </c>
      <c r="I6249" t="str">
        <f>_xlfn.XLOOKUP(shipments[[#This Row],[SPID]],people[SPID],people[Sales_person],"NA",0)</f>
        <v>Beverie Moffet</v>
      </c>
      <c r="J6249">
        <f>YEAR(shipments[[#This Row],[Shipdate]])</f>
        <v>2024</v>
      </c>
      <c r="K6249">
        <f>MONTH(shipments[[#This Row],[Shipdate]])</f>
        <v>7</v>
      </c>
      <c r="L6249" t="str">
        <f>TEXT(shipments[[#This Row],[Shipdate]],"mmmm")</f>
        <v>July</v>
      </c>
      <c r="M6249">
        <f>_xlfn.XLOOKUP(shipments[[#This Row],[PID]],products[PID],products[Cost_per_box],"NA",0)</f>
        <v>2.65</v>
      </c>
      <c r="N6249">
        <f>shipments[[#This Row],[Boxes]]*shipments[[#This Row],[Cost Per Box]]</f>
        <v>246.45</v>
      </c>
      <c r="O6249">
        <f>shipments[[#This Row],[Sales Amount]]-shipments[[#This Row],[Total Cost]]</f>
        <v>1411.8</v>
      </c>
      <c r="P6249" s="9">
        <f>shipments[[#This Row],[Profit]]/shipments[[#This Row],[Sales Amount]]</f>
        <v>0.85137946630483941</v>
      </c>
    </row>
    <row r="6250" spans="1:16" x14ac:dyDescent="1">
      <c r="A6250" t="s">
        <v>6301</v>
      </c>
      <c r="B6250" t="s">
        <v>8046</v>
      </c>
      <c r="C6250" t="s">
        <v>8031</v>
      </c>
      <c r="D6250" t="s">
        <v>8037</v>
      </c>
      <c r="E6250" s="1">
        <v>44953</v>
      </c>
      <c r="F6250">
        <v>10552.5</v>
      </c>
      <c r="G6250">
        <v>528</v>
      </c>
      <c r="H6250" t="s">
        <v>6</v>
      </c>
      <c r="I6250" t="str">
        <f>_xlfn.XLOOKUP(shipments[[#This Row],[SPID]],people[SPID],people[Sales_person],"NA",0)</f>
        <v>Beverie Moffet</v>
      </c>
      <c r="J6250">
        <f>YEAR(shipments[[#This Row],[Shipdate]])</f>
        <v>2023</v>
      </c>
      <c r="K6250">
        <f>MONTH(shipments[[#This Row],[Shipdate]])</f>
        <v>1</v>
      </c>
      <c r="L6250" t="str">
        <f>TEXT(shipments[[#This Row],[Shipdate]],"mmmm")</f>
        <v>January</v>
      </c>
      <c r="M6250">
        <f>_xlfn.XLOOKUP(shipments[[#This Row],[PID]],products[PID],products[Cost_per_box],"NA",0)</f>
        <v>2.65</v>
      </c>
      <c r="N6250">
        <f>shipments[[#This Row],[Boxes]]*shipments[[#This Row],[Cost Per Box]]</f>
        <v>1399.2</v>
      </c>
      <c r="O6250">
        <f>shipments[[#This Row],[Sales Amount]]-shipments[[#This Row],[Total Cost]]</f>
        <v>9153.2999999999993</v>
      </c>
      <c r="P6250" s="9">
        <f>shipments[[#This Row],[Profit]]/shipments[[#This Row],[Sales Amount]]</f>
        <v>0.86740582800284283</v>
      </c>
    </row>
    <row r="6251" spans="1:16" x14ac:dyDescent="1">
      <c r="A6251" t="s">
        <v>6302</v>
      </c>
      <c r="B6251" t="s">
        <v>8046</v>
      </c>
      <c r="C6251" t="s">
        <v>8031</v>
      </c>
      <c r="D6251" t="s">
        <v>8032</v>
      </c>
      <c r="E6251" s="1">
        <v>45168</v>
      </c>
      <c r="F6251">
        <v>3939.75</v>
      </c>
      <c r="G6251">
        <v>188</v>
      </c>
      <c r="H6251" t="s">
        <v>6</v>
      </c>
      <c r="I6251" t="str">
        <f>_xlfn.XLOOKUP(shipments[[#This Row],[SPID]],people[SPID],people[Sales_person],"NA",0)</f>
        <v>Beverie Moffet</v>
      </c>
      <c r="J6251">
        <f>YEAR(shipments[[#This Row],[Shipdate]])</f>
        <v>2023</v>
      </c>
      <c r="K6251">
        <f>MONTH(shipments[[#This Row],[Shipdate]])</f>
        <v>8</v>
      </c>
      <c r="L6251" t="str">
        <f>TEXT(shipments[[#This Row],[Shipdate]],"mmmm")</f>
        <v>August</v>
      </c>
      <c r="M6251">
        <f>_xlfn.XLOOKUP(shipments[[#This Row],[PID]],products[PID],products[Cost_per_box],"NA",0)</f>
        <v>2.65</v>
      </c>
      <c r="N6251">
        <f>shipments[[#This Row],[Boxes]]*shipments[[#This Row],[Cost Per Box]]</f>
        <v>498.2</v>
      </c>
      <c r="O6251">
        <f>shipments[[#This Row],[Sales Amount]]-shipments[[#This Row],[Total Cost]]</f>
        <v>3441.55</v>
      </c>
      <c r="P6251" s="9">
        <f>shipments[[#This Row],[Profit]]/shipments[[#This Row],[Sales Amount]]</f>
        <v>0.87354527571546425</v>
      </c>
    </row>
    <row r="6252" spans="1:16" x14ac:dyDescent="1">
      <c r="A6252" t="s">
        <v>6303</v>
      </c>
      <c r="B6252" t="s">
        <v>8046</v>
      </c>
      <c r="C6252" t="s">
        <v>8031</v>
      </c>
      <c r="D6252" t="s">
        <v>8032</v>
      </c>
      <c r="E6252" s="1">
        <v>45177</v>
      </c>
      <c r="F6252">
        <v>3485.25</v>
      </c>
      <c r="G6252">
        <v>175</v>
      </c>
      <c r="H6252" t="s">
        <v>6</v>
      </c>
      <c r="I6252" t="str">
        <f>_xlfn.XLOOKUP(shipments[[#This Row],[SPID]],people[SPID],people[Sales_person],"NA",0)</f>
        <v>Beverie Moffet</v>
      </c>
      <c r="J6252">
        <f>YEAR(shipments[[#This Row],[Shipdate]])</f>
        <v>2023</v>
      </c>
      <c r="K6252">
        <f>MONTH(shipments[[#This Row],[Shipdate]])</f>
        <v>9</v>
      </c>
      <c r="L6252" t="str">
        <f>TEXT(shipments[[#This Row],[Shipdate]],"mmmm")</f>
        <v>September</v>
      </c>
      <c r="M6252">
        <f>_xlfn.XLOOKUP(shipments[[#This Row],[PID]],products[PID],products[Cost_per_box],"NA",0)</f>
        <v>2.65</v>
      </c>
      <c r="N6252">
        <f>shipments[[#This Row],[Boxes]]*shipments[[#This Row],[Cost Per Box]]</f>
        <v>463.75</v>
      </c>
      <c r="O6252">
        <f>shipments[[#This Row],[Sales Amount]]-shipments[[#This Row],[Total Cost]]</f>
        <v>3021.5</v>
      </c>
      <c r="P6252" s="9">
        <f>shipments[[#This Row],[Profit]]/shipments[[#This Row],[Sales Amount]]</f>
        <v>0.86693924395667454</v>
      </c>
    </row>
    <row r="6253" spans="1:16" x14ac:dyDescent="1">
      <c r="A6253" t="s">
        <v>6304</v>
      </c>
      <c r="B6253" t="s">
        <v>8046</v>
      </c>
      <c r="C6253" t="s">
        <v>8031</v>
      </c>
      <c r="D6253" t="s">
        <v>8034</v>
      </c>
      <c r="E6253" s="1">
        <v>45274</v>
      </c>
      <c r="F6253">
        <v>20.25</v>
      </c>
      <c r="G6253">
        <v>2</v>
      </c>
      <c r="H6253" t="s">
        <v>6</v>
      </c>
      <c r="I6253" t="str">
        <f>_xlfn.XLOOKUP(shipments[[#This Row],[SPID]],people[SPID],people[Sales_person],"NA",0)</f>
        <v>Beverie Moffet</v>
      </c>
      <c r="J6253">
        <f>YEAR(shipments[[#This Row],[Shipdate]])</f>
        <v>2023</v>
      </c>
      <c r="K6253">
        <f>MONTH(shipments[[#This Row],[Shipdate]])</f>
        <v>12</v>
      </c>
      <c r="L6253" t="str">
        <f>TEXT(shipments[[#This Row],[Shipdate]],"mmmm")</f>
        <v>December</v>
      </c>
      <c r="M6253">
        <f>_xlfn.XLOOKUP(shipments[[#This Row],[PID]],products[PID],products[Cost_per_box],"NA",0)</f>
        <v>2.65</v>
      </c>
      <c r="N6253">
        <f>shipments[[#This Row],[Boxes]]*shipments[[#This Row],[Cost Per Box]]</f>
        <v>5.3</v>
      </c>
      <c r="O6253">
        <f>shipments[[#This Row],[Sales Amount]]-shipments[[#This Row],[Total Cost]]</f>
        <v>14.95</v>
      </c>
      <c r="P6253" s="9">
        <f>shipments[[#This Row],[Profit]]/shipments[[#This Row],[Sales Amount]]</f>
        <v>0.7382716049382716</v>
      </c>
    </row>
    <row r="6254" spans="1:16" x14ac:dyDescent="1">
      <c r="A6254" t="s">
        <v>6305</v>
      </c>
      <c r="B6254" t="s">
        <v>8046</v>
      </c>
      <c r="C6254" t="s">
        <v>8031</v>
      </c>
      <c r="D6254" t="s">
        <v>8032</v>
      </c>
      <c r="E6254" s="1">
        <v>45149</v>
      </c>
      <c r="F6254">
        <v>10986.75</v>
      </c>
      <c r="G6254">
        <v>500</v>
      </c>
      <c r="H6254" t="s">
        <v>6</v>
      </c>
      <c r="I6254" t="str">
        <f>_xlfn.XLOOKUP(shipments[[#This Row],[SPID]],people[SPID],people[Sales_person],"NA",0)</f>
        <v>Beverie Moffet</v>
      </c>
      <c r="J6254">
        <f>YEAR(shipments[[#This Row],[Shipdate]])</f>
        <v>2023</v>
      </c>
      <c r="K6254">
        <f>MONTH(shipments[[#This Row],[Shipdate]])</f>
        <v>8</v>
      </c>
      <c r="L6254" t="str">
        <f>TEXT(shipments[[#This Row],[Shipdate]],"mmmm")</f>
        <v>August</v>
      </c>
      <c r="M6254">
        <f>_xlfn.XLOOKUP(shipments[[#This Row],[PID]],products[PID],products[Cost_per_box],"NA",0)</f>
        <v>2.65</v>
      </c>
      <c r="N6254">
        <f>shipments[[#This Row],[Boxes]]*shipments[[#This Row],[Cost Per Box]]</f>
        <v>1325</v>
      </c>
      <c r="O6254">
        <f>shipments[[#This Row],[Sales Amount]]-shipments[[#This Row],[Total Cost]]</f>
        <v>9661.75</v>
      </c>
      <c r="P6254" s="9">
        <f>shipments[[#This Row],[Profit]]/shipments[[#This Row],[Sales Amount]]</f>
        <v>0.87940018658839059</v>
      </c>
    </row>
    <row r="6255" spans="1:16" x14ac:dyDescent="1">
      <c r="A6255" t="s">
        <v>6306</v>
      </c>
      <c r="B6255" t="s">
        <v>8046</v>
      </c>
      <c r="C6255" t="s">
        <v>8010</v>
      </c>
      <c r="D6255" t="s">
        <v>8035</v>
      </c>
      <c r="E6255" s="1">
        <v>45260</v>
      </c>
      <c r="F6255">
        <v>5211</v>
      </c>
      <c r="G6255">
        <v>401</v>
      </c>
      <c r="H6255" t="s">
        <v>6</v>
      </c>
      <c r="I6255" t="str">
        <f>_xlfn.XLOOKUP(shipments[[#This Row],[SPID]],people[SPID],people[Sales_person],"NA",0)</f>
        <v>Beverie Moffet</v>
      </c>
      <c r="J6255">
        <f>YEAR(shipments[[#This Row],[Shipdate]])</f>
        <v>2023</v>
      </c>
      <c r="K6255">
        <f>MONTH(shipments[[#This Row],[Shipdate]])</f>
        <v>11</v>
      </c>
      <c r="L6255" t="str">
        <f>TEXT(shipments[[#This Row],[Shipdate]],"mmmm")</f>
        <v>November</v>
      </c>
      <c r="M6255">
        <f>_xlfn.XLOOKUP(shipments[[#This Row],[PID]],products[PID],products[Cost_per_box],"NA",0)</f>
        <v>5.26</v>
      </c>
      <c r="N6255">
        <f>shipments[[#This Row],[Boxes]]*shipments[[#This Row],[Cost Per Box]]</f>
        <v>2109.2599999999998</v>
      </c>
      <c r="O6255">
        <f>shipments[[#This Row],[Sales Amount]]-shipments[[#This Row],[Total Cost]]</f>
        <v>3101.7400000000002</v>
      </c>
      <c r="P6255" s="9">
        <f>shipments[[#This Row],[Profit]]/shipments[[#This Row],[Sales Amount]]</f>
        <v>0.59522932258683559</v>
      </c>
    </row>
    <row r="6256" spans="1:16" x14ac:dyDescent="1">
      <c r="A6256" t="s">
        <v>6307</v>
      </c>
      <c r="B6256" t="s">
        <v>8046</v>
      </c>
      <c r="C6256" t="s">
        <v>8010</v>
      </c>
      <c r="D6256" t="s">
        <v>8036</v>
      </c>
      <c r="E6256" s="1">
        <v>45324</v>
      </c>
      <c r="F6256">
        <v>2025</v>
      </c>
      <c r="G6256">
        <v>145</v>
      </c>
      <c r="H6256" t="s">
        <v>6</v>
      </c>
      <c r="I6256" t="str">
        <f>_xlfn.XLOOKUP(shipments[[#This Row],[SPID]],people[SPID],people[Sales_person],"NA",0)</f>
        <v>Beverie Moffet</v>
      </c>
      <c r="J6256">
        <f>YEAR(shipments[[#This Row],[Shipdate]])</f>
        <v>2024</v>
      </c>
      <c r="K6256">
        <f>MONTH(shipments[[#This Row],[Shipdate]])</f>
        <v>2</v>
      </c>
      <c r="L6256" t="str">
        <f>TEXT(shipments[[#This Row],[Shipdate]],"mmmm")</f>
        <v>February</v>
      </c>
      <c r="M6256">
        <f>_xlfn.XLOOKUP(shipments[[#This Row],[PID]],products[PID],products[Cost_per_box],"NA",0)</f>
        <v>5.26</v>
      </c>
      <c r="N6256">
        <f>shipments[[#This Row],[Boxes]]*shipments[[#This Row],[Cost Per Box]]</f>
        <v>762.69999999999993</v>
      </c>
      <c r="O6256">
        <f>shipments[[#This Row],[Sales Amount]]-shipments[[#This Row],[Total Cost]]</f>
        <v>1262.3000000000002</v>
      </c>
      <c r="P6256" s="9">
        <f>shipments[[#This Row],[Profit]]/shipments[[#This Row],[Sales Amount]]</f>
        <v>0.62335802469135815</v>
      </c>
    </row>
    <row r="6257" spans="1:16" x14ac:dyDescent="1">
      <c r="A6257" t="s">
        <v>6308</v>
      </c>
      <c r="B6257" t="s">
        <v>8046</v>
      </c>
      <c r="C6257" t="s">
        <v>8010</v>
      </c>
      <c r="D6257" t="s">
        <v>8032</v>
      </c>
      <c r="E6257" s="1">
        <v>45316</v>
      </c>
      <c r="F6257">
        <v>1489.5</v>
      </c>
      <c r="G6257">
        <v>94</v>
      </c>
      <c r="H6257" t="s">
        <v>6</v>
      </c>
      <c r="I6257" t="str">
        <f>_xlfn.XLOOKUP(shipments[[#This Row],[SPID]],people[SPID],people[Sales_person],"NA",0)</f>
        <v>Beverie Moffet</v>
      </c>
      <c r="J6257">
        <f>YEAR(shipments[[#This Row],[Shipdate]])</f>
        <v>2024</v>
      </c>
      <c r="K6257">
        <f>MONTH(shipments[[#This Row],[Shipdate]])</f>
        <v>1</v>
      </c>
      <c r="L6257" t="str">
        <f>TEXT(shipments[[#This Row],[Shipdate]],"mmmm")</f>
        <v>January</v>
      </c>
      <c r="M6257">
        <f>_xlfn.XLOOKUP(shipments[[#This Row],[PID]],products[PID],products[Cost_per_box],"NA",0)</f>
        <v>5.26</v>
      </c>
      <c r="N6257">
        <f>shipments[[#This Row],[Boxes]]*shipments[[#This Row],[Cost Per Box]]</f>
        <v>494.44</v>
      </c>
      <c r="O6257">
        <f>shipments[[#This Row],[Sales Amount]]-shipments[[#This Row],[Total Cost]]</f>
        <v>995.06</v>
      </c>
      <c r="P6257" s="9">
        <f>shipments[[#This Row],[Profit]]/shipments[[#This Row],[Sales Amount]]</f>
        <v>0.66804968110104057</v>
      </c>
    </row>
    <row r="6258" spans="1:16" x14ac:dyDescent="1">
      <c r="A6258" t="s">
        <v>6309</v>
      </c>
      <c r="B6258" t="s">
        <v>8046</v>
      </c>
      <c r="C6258" t="s">
        <v>8010</v>
      </c>
      <c r="D6258" t="s">
        <v>8036</v>
      </c>
      <c r="E6258" s="1">
        <v>45246</v>
      </c>
      <c r="F6258">
        <v>2389.5</v>
      </c>
      <c r="G6258">
        <v>171</v>
      </c>
      <c r="H6258" t="s">
        <v>6</v>
      </c>
      <c r="I6258" t="str">
        <f>_xlfn.XLOOKUP(shipments[[#This Row],[SPID]],people[SPID],people[Sales_person],"NA",0)</f>
        <v>Beverie Moffet</v>
      </c>
      <c r="J6258">
        <f>YEAR(shipments[[#This Row],[Shipdate]])</f>
        <v>2023</v>
      </c>
      <c r="K6258">
        <f>MONTH(shipments[[#This Row],[Shipdate]])</f>
        <v>11</v>
      </c>
      <c r="L6258" t="str">
        <f>TEXT(shipments[[#This Row],[Shipdate]],"mmmm")</f>
        <v>November</v>
      </c>
      <c r="M6258">
        <f>_xlfn.XLOOKUP(shipments[[#This Row],[PID]],products[PID],products[Cost_per_box],"NA",0)</f>
        <v>5.26</v>
      </c>
      <c r="N6258">
        <f>shipments[[#This Row],[Boxes]]*shipments[[#This Row],[Cost Per Box]]</f>
        <v>899.45999999999992</v>
      </c>
      <c r="O6258">
        <f>shipments[[#This Row],[Sales Amount]]-shipments[[#This Row],[Total Cost]]</f>
        <v>1490.04</v>
      </c>
      <c r="P6258" s="9">
        <f>shipments[[#This Row],[Profit]]/shipments[[#This Row],[Sales Amount]]</f>
        <v>0.62357815442561204</v>
      </c>
    </row>
    <row r="6259" spans="1:16" x14ac:dyDescent="1">
      <c r="A6259" t="s">
        <v>6310</v>
      </c>
      <c r="B6259" t="s">
        <v>8046</v>
      </c>
      <c r="C6259" t="s">
        <v>8013</v>
      </c>
      <c r="D6259" t="s">
        <v>8035</v>
      </c>
      <c r="E6259" s="1">
        <v>45302</v>
      </c>
      <c r="F6259">
        <v>1489.5</v>
      </c>
      <c r="G6259">
        <v>298</v>
      </c>
      <c r="H6259" t="s">
        <v>6</v>
      </c>
      <c r="I6259" t="str">
        <f>_xlfn.XLOOKUP(shipments[[#This Row],[SPID]],people[SPID],people[Sales_person],"NA",0)</f>
        <v>Beverie Moffet</v>
      </c>
      <c r="J6259">
        <f>YEAR(shipments[[#This Row],[Shipdate]])</f>
        <v>2024</v>
      </c>
      <c r="K6259">
        <f>MONTH(shipments[[#This Row],[Shipdate]])</f>
        <v>1</v>
      </c>
      <c r="L6259" t="str">
        <f>TEXT(shipments[[#This Row],[Shipdate]],"mmmm")</f>
        <v>January</v>
      </c>
      <c r="M6259">
        <f>_xlfn.XLOOKUP(shipments[[#This Row],[PID]],products[PID],products[Cost_per_box],"NA",0)</f>
        <v>3.85</v>
      </c>
      <c r="N6259">
        <f>shipments[[#This Row],[Boxes]]*shipments[[#This Row],[Cost Per Box]]</f>
        <v>1147.3</v>
      </c>
      <c r="O6259">
        <f>shipments[[#This Row],[Sales Amount]]-shipments[[#This Row],[Total Cost]]</f>
        <v>342.20000000000005</v>
      </c>
      <c r="P6259" s="9">
        <f>shipments[[#This Row],[Profit]]/shipments[[#This Row],[Sales Amount]]</f>
        <v>0.22974152400134276</v>
      </c>
    </row>
    <row r="6260" spans="1:16" x14ac:dyDescent="1">
      <c r="A6260" t="s">
        <v>6311</v>
      </c>
      <c r="B6260" t="s">
        <v>8046</v>
      </c>
      <c r="C6260" t="s">
        <v>8013</v>
      </c>
      <c r="D6260" t="s">
        <v>8035</v>
      </c>
      <c r="E6260" s="1">
        <v>45497</v>
      </c>
      <c r="F6260">
        <v>6012</v>
      </c>
      <c r="G6260">
        <v>668</v>
      </c>
      <c r="H6260" t="s">
        <v>17</v>
      </c>
      <c r="I6260" t="str">
        <f>_xlfn.XLOOKUP(shipments[[#This Row],[SPID]],people[SPID],people[Sales_person],"NA",0)</f>
        <v>Beverie Moffet</v>
      </c>
      <c r="J6260">
        <f>YEAR(shipments[[#This Row],[Shipdate]])</f>
        <v>2024</v>
      </c>
      <c r="K6260">
        <f>MONTH(shipments[[#This Row],[Shipdate]])</f>
        <v>7</v>
      </c>
      <c r="L6260" t="str">
        <f>TEXT(shipments[[#This Row],[Shipdate]],"mmmm")</f>
        <v>July</v>
      </c>
      <c r="M6260">
        <f>_xlfn.XLOOKUP(shipments[[#This Row],[PID]],products[PID],products[Cost_per_box],"NA",0)</f>
        <v>3.85</v>
      </c>
      <c r="N6260">
        <f>shipments[[#This Row],[Boxes]]*shipments[[#This Row],[Cost Per Box]]</f>
        <v>2571.8000000000002</v>
      </c>
      <c r="O6260">
        <f>shipments[[#This Row],[Sales Amount]]-shipments[[#This Row],[Total Cost]]</f>
        <v>3440.2</v>
      </c>
      <c r="P6260" s="9">
        <f>shipments[[#This Row],[Profit]]/shipments[[#This Row],[Sales Amount]]</f>
        <v>0.57222222222222219</v>
      </c>
    </row>
    <row r="6261" spans="1:16" x14ac:dyDescent="1">
      <c r="A6261" t="s">
        <v>6312</v>
      </c>
      <c r="B6261" t="s">
        <v>8046</v>
      </c>
      <c r="C6261" t="s">
        <v>8013</v>
      </c>
      <c r="D6261" t="s">
        <v>8037</v>
      </c>
      <c r="E6261" s="1">
        <v>45132</v>
      </c>
      <c r="F6261">
        <v>6975</v>
      </c>
      <c r="G6261">
        <v>775</v>
      </c>
      <c r="H6261" t="s">
        <v>6</v>
      </c>
      <c r="I6261" t="str">
        <f>_xlfn.XLOOKUP(shipments[[#This Row],[SPID]],people[SPID],people[Sales_person],"NA",0)</f>
        <v>Beverie Moffet</v>
      </c>
      <c r="J6261">
        <f>YEAR(shipments[[#This Row],[Shipdate]])</f>
        <v>2023</v>
      </c>
      <c r="K6261">
        <f>MONTH(shipments[[#This Row],[Shipdate]])</f>
        <v>7</v>
      </c>
      <c r="L6261" t="str">
        <f>TEXT(shipments[[#This Row],[Shipdate]],"mmmm")</f>
        <v>July</v>
      </c>
      <c r="M6261">
        <f>_xlfn.XLOOKUP(shipments[[#This Row],[PID]],products[PID],products[Cost_per_box],"NA",0)</f>
        <v>3.85</v>
      </c>
      <c r="N6261">
        <f>shipments[[#This Row],[Boxes]]*shipments[[#This Row],[Cost Per Box]]</f>
        <v>2983.75</v>
      </c>
      <c r="O6261">
        <f>shipments[[#This Row],[Sales Amount]]-shipments[[#This Row],[Total Cost]]</f>
        <v>3991.25</v>
      </c>
      <c r="P6261" s="9">
        <f>shipments[[#This Row],[Profit]]/shipments[[#This Row],[Sales Amount]]</f>
        <v>0.57222222222222219</v>
      </c>
    </row>
    <row r="6262" spans="1:16" x14ac:dyDescent="1">
      <c r="A6262" t="s">
        <v>6313</v>
      </c>
      <c r="B6262" t="s">
        <v>8046</v>
      </c>
      <c r="C6262" t="s">
        <v>8013</v>
      </c>
      <c r="D6262" t="s">
        <v>8032</v>
      </c>
      <c r="E6262" s="1">
        <v>45063</v>
      </c>
      <c r="F6262">
        <v>7157.25</v>
      </c>
      <c r="G6262">
        <v>1432</v>
      </c>
      <c r="H6262" t="s">
        <v>6</v>
      </c>
      <c r="I6262" t="str">
        <f>_xlfn.XLOOKUP(shipments[[#This Row],[SPID]],people[SPID],people[Sales_person],"NA",0)</f>
        <v>Beverie Moffet</v>
      </c>
      <c r="J6262">
        <f>YEAR(shipments[[#This Row],[Shipdate]])</f>
        <v>2023</v>
      </c>
      <c r="K6262">
        <f>MONTH(shipments[[#This Row],[Shipdate]])</f>
        <v>5</v>
      </c>
      <c r="L6262" t="str">
        <f>TEXT(shipments[[#This Row],[Shipdate]],"mmmm")</f>
        <v>May</v>
      </c>
      <c r="M6262">
        <f>_xlfn.XLOOKUP(shipments[[#This Row],[PID]],products[PID],products[Cost_per_box],"NA",0)</f>
        <v>3.85</v>
      </c>
      <c r="N6262">
        <f>shipments[[#This Row],[Boxes]]*shipments[[#This Row],[Cost Per Box]]</f>
        <v>5513.2</v>
      </c>
      <c r="O6262">
        <f>shipments[[#This Row],[Sales Amount]]-shipments[[#This Row],[Total Cost]]</f>
        <v>1644.0500000000002</v>
      </c>
      <c r="P6262" s="9">
        <f>shipments[[#This Row],[Profit]]/shipments[[#This Row],[Sales Amount]]</f>
        <v>0.22970414614551682</v>
      </c>
    </row>
    <row r="6263" spans="1:16" x14ac:dyDescent="1">
      <c r="A6263" t="s">
        <v>6314</v>
      </c>
      <c r="B6263" t="s">
        <v>8046</v>
      </c>
      <c r="C6263" t="s">
        <v>8014</v>
      </c>
      <c r="D6263" t="s">
        <v>8037</v>
      </c>
      <c r="E6263" s="1">
        <v>45231</v>
      </c>
      <c r="F6263">
        <v>6707.25</v>
      </c>
      <c r="G6263">
        <v>1342</v>
      </c>
      <c r="H6263" t="s">
        <v>6</v>
      </c>
      <c r="I6263" t="str">
        <f>_xlfn.XLOOKUP(shipments[[#This Row],[SPID]],people[SPID],people[Sales_person],"NA",0)</f>
        <v>Beverie Moffet</v>
      </c>
      <c r="J6263">
        <f>YEAR(shipments[[#This Row],[Shipdate]])</f>
        <v>2023</v>
      </c>
      <c r="K6263">
        <f>MONTH(shipments[[#This Row],[Shipdate]])</f>
        <v>11</v>
      </c>
      <c r="L6263" t="str">
        <f>TEXT(shipments[[#This Row],[Shipdate]],"mmmm")</f>
        <v>November</v>
      </c>
      <c r="M6263">
        <f>_xlfn.XLOOKUP(shipments[[#This Row],[PID]],products[PID],products[Cost_per_box],"NA",0)</f>
        <v>5.72</v>
      </c>
      <c r="N6263">
        <f>shipments[[#This Row],[Boxes]]*shipments[[#This Row],[Cost Per Box]]</f>
        <v>7676.24</v>
      </c>
      <c r="O6263">
        <f>shipments[[#This Row],[Sales Amount]]-shipments[[#This Row],[Total Cost]]</f>
        <v>-968.98999999999978</v>
      </c>
      <c r="P6263" s="9">
        <f>shipments[[#This Row],[Profit]]/shipments[[#This Row],[Sales Amount]]</f>
        <v>-0.14446904469044689</v>
      </c>
    </row>
    <row r="6264" spans="1:16" x14ac:dyDescent="1">
      <c r="A6264" t="s">
        <v>6315</v>
      </c>
      <c r="B6264" t="s">
        <v>8046</v>
      </c>
      <c r="C6264" t="s">
        <v>8014</v>
      </c>
      <c r="D6264" t="s">
        <v>8032</v>
      </c>
      <c r="E6264" s="1">
        <v>45069</v>
      </c>
      <c r="F6264">
        <v>1550.25</v>
      </c>
      <c r="G6264">
        <v>222</v>
      </c>
      <c r="H6264" t="s">
        <v>6</v>
      </c>
      <c r="I6264" t="str">
        <f>_xlfn.XLOOKUP(shipments[[#This Row],[SPID]],people[SPID],people[Sales_person],"NA",0)</f>
        <v>Beverie Moffet</v>
      </c>
      <c r="J6264">
        <f>YEAR(shipments[[#This Row],[Shipdate]])</f>
        <v>2023</v>
      </c>
      <c r="K6264">
        <f>MONTH(shipments[[#This Row],[Shipdate]])</f>
        <v>5</v>
      </c>
      <c r="L6264" t="str">
        <f>TEXT(shipments[[#This Row],[Shipdate]],"mmmm")</f>
        <v>May</v>
      </c>
      <c r="M6264">
        <f>_xlfn.XLOOKUP(shipments[[#This Row],[PID]],products[PID],products[Cost_per_box],"NA",0)</f>
        <v>5.72</v>
      </c>
      <c r="N6264">
        <f>shipments[[#This Row],[Boxes]]*shipments[[#This Row],[Cost Per Box]]</f>
        <v>1269.8399999999999</v>
      </c>
      <c r="O6264">
        <f>shipments[[#This Row],[Sales Amount]]-shipments[[#This Row],[Total Cost]]</f>
        <v>280.41000000000008</v>
      </c>
      <c r="P6264" s="9">
        <f>shipments[[#This Row],[Profit]]/shipments[[#This Row],[Sales Amount]]</f>
        <v>0.18088050314465415</v>
      </c>
    </row>
    <row r="6265" spans="1:16" x14ac:dyDescent="1">
      <c r="A6265" t="s">
        <v>6316</v>
      </c>
      <c r="B6265" t="s">
        <v>8046</v>
      </c>
      <c r="C6265" t="s">
        <v>8014</v>
      </c>
      <c r="D6265" t="s">
        <v>8037</v>
      </c>
      <c r="E6265" s="1">
        <v>45320</v>
      </c>
      <c r="F6265">
        <v>1363.5</v>
      </c>
      <c r="G6265">
        <v>228</v>
      </c>
      <c r="H6265" t="s">
        <v>6</v>
      </c>
      <c r="I6265" t="str">
        <f>_xlfn.XLOOKUP(shipments[[#This Row],[SPID]],people[SPID],people[Sales_person],"NA",0)</f>
        <v>Beverie Moffet</v>
      </c>
      <c r="J6265">
        <f>YEAR(shipments[[#This Row],[Shipdate]])</f>
        <v>2024</v>
      </c>
      <c r="K6265">
        <f>MONTH(shipments[[#This Row],[Shipdate]])</f>
        <v>1</v>
      </c>
      <c r="L6265" t="str">
        <f>TEXT(shipments[[#This Row],[Shipdate]],"mmmm")</f>
        <v>January</v>
      </c>
      <c r="M6265">
        <f>_xlfn.XLOOKUP(shipments[[#This Row],[PID]],products[PID],products[Cost_per_box],"NA",0)</f>
        <v>5.72</v>
      </c>
      <c r="N6265">
        <f>shipments[[#This Row],[Boxes]]*shipments[[#This Row],[Cost Per Box]]</f>
        <v>1304.1599999999999</v>
      </c>
      <c r="O6265">
        <f>shipments[[#This Row],[Sales Amount]]-shipments[[#This Row],[Total Cost]]</f>
        <v>59.340000000000146</v>
      </c>
      <c r="P6265" s="9">
        <f>shipments[[#This Row],[Profit]]/shipments[[#This Row],[Sales Amount]]</f>
        <v>4.352035203520363E-2</v>
      </c>
    </row>
    <row r="6266" spans="1:16" x14ac:dyDescent="1">
      <c r="A6266" t="s">
        <v>6317</v>
      </c>
      <c r="B6266" t="s">
        <v>8046</v>
      </c>
      <c r="C6266" t="s">
        <v>8014</v>
      </c>
      <c r="D6266" t="s">
        <v>8036</v>
      </c>
      <c r="E6266" s="1">
        <v>45484</v>
      </c>
      <c r="F6266">
        <v>3336.75</v>
      </c>
      <c r="G6266">
        <v>557</v>
      </c>
      <c r="H6266" t="s">
        <v>17</v>
      </c>
      <c r="I6266" t="str">
        <f>_xlfn.XLOOKUP(shipments[[#This Row],[SPID]],people[SPID],people[Sales_person],"NA",0)</f>
        <v>Beverie Moffet</v>
      </c>
      <c r="J6266">
        <f>YEAR(shipments[[#This Row],[Shipdate]])</f>
        <v>2024</v>
      </c>
      <c r="K6266">
        <f>MONTH(shipments[[#This Row],[Shipdate]])</f>
        <v>7</v>
      </c>
      <c r="L6266" t="str">
        <f>TEXT(shipments[[#This Row],[Shipdate]],"mmmm")</f>
        <v>July</v>
      </c>
      <c r="M6266">
        <f>_xlfn.XLOOKUP(shipments[[#This Row],[PID]],products[PID],products[Cost_per_box],"NA",0)</f>
        <v>5.72</v>
      </c>
      <c r="N6266">
        <f>shipments[[#This Row],[Boxes]]*shipments[[#This Row],[Cost Per Box]]</f>
        <v>3186.04</v>
      </c>
      <c r="O6266">
        <f>shipments[[#This Row],[Sales Amount]]-shipments[[#This Row],[Total Cost]]</f>
        <v>150.71000000000004</v>
      </c>
      <c r="P6266" s="9">
        <f>shipments[[#This Row],[Profit]]/shipments[[#This Row],[Sales Amount]]</f>
        <v>4.5166704128268537E-2</v>
      </c>
    </row>
    <row r="6267" spans="1:16" x14ac:dyDescent="1">
      <c r="A6267" t="s">
        <v>6318</v>
      </c>
      <c r="B6267" t="s">
        <v>8046</v>
      </c>
      <c r="C6267" t="s">
        <v>8014</v>
      </c>
      <c r="D6267" t="s">
        <v>8037</v>
      </c>
      <c r="E6267" s="1">
        <v>45296</v>
      </c>
      <c r="F6267">
        <v>1998</v>
      </c>
      <c r="G6267">
        <v>333</v>
      </c>
      <c r="H6267" t="s">
        <v>6</v>
      </c>
      <c r="I6267" t="str">
        <f>_xlfn.XLOOKUP(shipments[[#This Row],[SPID]],people[SPID],people[Sales_person],"NA",0)</f>
        <v>Beverie Moffet</v>
      </c>
      <c r="J6267">
        <f>YEAR(shipments[[#This Row],[Shipdate]])</f>
        <v>2024</v>
      </c>
      <c r="K6267">
        <f>MONTH(shipments[[#This Row],[Shipdate]])</f>
        <v>1</v>
      </c>
      <c r="L6267" t="str">
        <f>TEXT(shipments[[#This Row],[Shipdate]],"mmmm")</f>
        <v>January</v>
      </c>
      <c r="M6267">
        <f>_xlfn.XLOOKUP(shipments[[#This Row],[PID]],products[PID],products[Cost_per_box],"NA",0)</f>
        <v>5.72</v>
      </c>
      <c r="N6267">
        <f>shipments[[#This Row],[Boxes]]*shipments[[#This Row],[Cost Per Box]]</f>
        <v>1904.76</v>
      </c>
      <c r="O6267">
        <f>shipments[[#This Row],[Sales Amount]]-shipments[[#This Row],[Total Cost]]</f>
        <v>93.240000000000009</v>
      </c>
      <c r="P6267" s="9">
        <f>shipments[[#This Row],[Profit]]/shipments[[#This Row],[Sales Amount]]</f>
        <v>4.6666666666666669E-2</v>
      </c>
    </row>
    <row r="6268" spans="1:16" x14ac:dyDescent="1">
      <c r="A6268" t="s">
        <v>6319</v>
      </c>
      <c r="B6268" t="s">
        <v>8046</v>
      </c>
      <c r="C6268" t="s">
        <v>8014</v>
      </c>
      <c r="D6268" t="s">
        <v>8032</v>
      </c>
      <c r="E6268" s="1">
        <v>45341</v>
      </c>
      <c r="F6268">
        <v>830.25</v>
      </c>
      <c r="G6268">
        <v>93</v>
      </c>
      <c r="H6268" t="s">
        <v>6</v>
      </c>
      <c r="I6268" t="str">
        <f>_xlfn.XLOOKUP(shipments[[#This Row],[SPID]],people[SPID],people[Sales_person],"NA",0)</f>
        <v>Beverie Moffet</v>
      </c>
      <c r="J6268">
        <f>YEAR(shipments[[#This Row],[Shipdate]])</f>
        <v>2024</v>
      </c>
      <c r="K6268">
        <f>MONTH(shipments[[#This Row],[Shipdate]])</f>
        <v>2</v>
      </c>
      <c r="L6268" t="str">
        <f>TEXT(shipments[[#This Row],[Shipdate]],"mmmm")</f>
        <v>February</v>
      </c>
      <c r="M6268">
        <f>_xlfn.XLOOKUP(shipments[[#This Row],[PID]],products[PID],products[Cost_per_box],"NA",0)</f>
        <v>5.72</v>
      </c>
      <c r="N6268">
        <f>shipments[[#This Row],[Boxes]]*shipments[[#This Row],[Cost Per Box]]</f>
        <v>531.95999999999992</v>
      </c>
      <c r="O6268">
        <f>shipments[[#This Row],[Sales Amount]]-shipments[[#This Row],[Total Cost]]</f>
        <v>298.29000000000008</v>
      </c>
      <c r="P6268" s="9">
        <f>shipments[[#This Row],[Profit]]/shipments[[#This Row],[Sales Amount]]</f>
        <v>0.35927732610659452</v>
      </c>
    </row>
    <row r="6269" spans="1:16" x14ac:dyDescent="1">
      <c r="A6269" t="s">
        <v>6320</v>
      </c>
      <c r="B6269" t="s">
        <v>8046</v>
      </c>
      <c r="C6269" t="s">
        <v>8014</v>
      </c>
      <c r="D6269" t="s">
        <v>8036</v>
      </c>
      <c r="E6269" s="1">
        <v>45286</v>
      </c>
      <c r="F6269">
        <v>1424.25</v>
      </c>
      <c r="G6269">
        <v>238</v>
      </c>
      <c r="H6269" t="s">
        <v>6</v>
      </c>
      <c r="I6269" t="str">
        <f>_xlfn.XLOOKUP(shipments[[#This Row],[SPID]],people[SPID],people[Sales_person],"NA",0)</f>
        <v>Beverie Moffet</v>
      </c>
      <c r="J6269">
        <f>YEAR(shipments[[#This Row],[Shipdate]])</f>
        <v>2023</v>
      </c>
      <c r="K6269">
        <f>MONTH(shipments[[#This Row],[Shipdate]])</f>
        <v>12</v>
      </c>
      <c r="L6269" t="str">
        <f>TEXT(shipments[[#This Row],[Shipdate]],"mmmm")</f>
        <v>December</v>
      </c>
      <c r="M6269">
        <f>_xlfn.XLOOKUP(shipments[[#This Row],[PID]],products[PID],products[Cost_per_box],"NA",0)</f>
        <v>5.72</v>
      </c>
      <c r="N6269">
        <f>shipments[[#This Row],[Boxes]]*shipments[[#This Row],[Cost Per Box]]</f>
        <v>1361.36</v>
      </c>
      <c r="O6269">
        <f>shipments[[#This Row],[Sales Amount]]-shipments[[#This Row],[Total Cost]]</f>
        <v>62.8900000000001</v>
      </c>
      <c r="P6269" s="9">
        <f>shipments[[#This Row],[Profit]]/shipments[[#This Row],[Sales Amount]]</f>
        <v>4.4156573635246693E-2</v>
      </c>
    </row>
    <row r="6270" spans="1:16" x14ac:dyDescent="1">
      <c r="A6270" t="s">
        <v>6321</v>
      </c>
      <c r="B6270" t="s">
        <v>8046</v>
      </c>
      <c r="C6270" t="s">
        <v>8015</v>
      </c>
      <c r="D6270" t="s">
        <v>8033</v>
      </c>
      <c r="E6270" s="1">
        <v>45184</v>
      </c>
      <c r="F6270">
        <v>3642.75</v>
      </c>
      <c r="G6270">
        <v>135</v>
      </c>
      <c r="H6270" t="s">
        <v>6</v>
      </c>
      <c r="I6270" t="str">
        <f>_xlfn.XLOOKUP(shipments[[#This Row],[SPID]],people[SPID],people[Sales_person],"NA",0)</f>
        <v>Beverie Moffet</v>
      </c>
      <c r="J6270">
        <f>YEAR(shipments[[#This Row],[Shipdate]])</f>
        <v>2023</v>
      </c>
      <c r="K6270">
        <f>MONTH(shipments[[#This Row],[Shipdate]])</f>
        <v>9</v>
      </c>
      <c r="L6270" t="str">
        <f>TEXT(shipments[[#This Row],[Shipdate]],"mmmm")</f>
        <v>September</v>
      </c>
      <c r="M6270">
        <f>_xlfn.XLOOKUP(shipments[[#This Row],[PID]],products[PID],products[Cost_per_box],"NA",0)</f>
        <v>6.31</v>
      </c>
      <c r="N6270">
        <f>shipments[[#This Row],[Boxes]]*shipments[[#This Row],[Cost Per Box]]</f>
        <v>851.84999999999991</v>
      </c>
      <c r="O6270">
        <f>shipments[[#This Row],[Sales Amount]]-shipments[[#This Row],[Total Cost]]</f>
        <v>2790.9</v>
      </c>
      <c r="P6270" s="9">
        <f>shipments[[#This Row],[Profit]]/shipments[[#This Row],[Sales Amount]]</f>
        <v>0.76615194564546019</v>
      </c>
    </row>
    <row r="6271" spans="1:16" x14ac:dyDescent="1">
      <c r="A6271" t="s">
        <v>6322</v>
      </c>
      <c r="B6271" t="s">
        <v>8046</v>
      </c>
      <c r="C6271" t="s">
        <v>8016</v>
      </c>
      <c r="D6271" t="s">
        <v>8037</v>
      </c>
      <c r="E6271" s="1">
        <v>45078</v>
      </c>
      <c r="F6271">
        <v>5730.75</v>
      </c>
      <c r="G6271">
        <v>213</v>
      </c>
      <c r="H6271" t="s">
        <v>6</v>
      </c>
      <c r="I6271" t="str">
        <f>_xlfn.XLOOKUP(shipments[[#This Row],[SPID]],people[SPID],people[Sales_person],"NA",0)</f>
        <v>Beverie Moffet</v>
      </c>
      <c r="J6271">
        <f>YEAR(shipments[[#This Row],[Shipdate]])</f>
        <v>2023</v>
      </c>
      <c r="K6271">
        <f>MONTH(shipments[[#This Row],[Shipdate]])</f>
        <v>6</v>
      </c>
      <c r="L6271" t="str">
        <f>TEXT(shipments[[#This Row],[Shipdate]],"mmmm")</f>
        <v>June</v>
      </c>
      <c r="M6271">
        <f>_xlfn.XLOOKUP(shipments[[#This Row],[PID]],products[PID],products[Cost_per_box],"NA",0)</f>
        <v>9.94</v>
      </c>
      <c r="N6271">
        <f>shipments[[#This Row],[Boxes]]*shipments[[#This Row],[Cost Per Box]]</f>
        <v>2117.2199999999998</v>
      </c>
      <c r="O6271">
        <f>shipments[[#This Row],[Sales Amount]]-shipments[[#This Row],[Total Cost]]</f>
        <v>3613.53</v>
      </c>
      <c r="P6271" s="9">
        <f>shipments[[#This Row],[Profit]]/shipments[[#This Row],[Sales Amount]]</f>
        <v>0.63055097500327184</v>
      </c>
    </row>
    <row r="6272" spans="1:16" x14ac:dyDescent="1">
      <c r="A6272" t="s">
        <v>6323</v>
      </c>
      <c r="B6272" t="s">
        <v>8046</v>
      </c>
      <c r="C6272" t="s">
        <v>8017</v>
      </c>
      <c r="D6272" t="s">
        <v>8032</v>
      </c>
      <c r="E6272" s="1">
        <v>45127</v>
      </c>
      <c r="F6272">
        <v>2115</v>
      </c>
      <c r="G6272">
        <v>112</v>
      </c>
      <c r="H6272" t="s">
        <v>6</v>
      </c>
      <c r="I6272" t="str">
        <f>_xlfn.XLOOKUP(shipments[[#This Row],[SPID]],people[SPID],people[Sales_person],"NA",0)</f>
        <v>Beverie Moffet</v>
      </c>
      <c r="J6272">
        <f>YEAR(shipments[[#This Row],[Shipdate]])</f>
        <v>2023</v>
      </c>
      <c r="K6272">
        <f>MONTH(shipments[[#This Row],[Shipdate]])</f>
        <v>7</v>
      </c>
      <c r="L6272" t="str">
        <f>TEXT(shipments[[#This Row],[Shipdate]],"mmmm")</f>
        <v>July</v>
      </c>
      <c r="M6272">
        <f>_xlfn.XLOOKUP(shipments[[#This Row],[PID]],products[PID],products[Cost_per_box],"NA",0)</f>
        <v>7.73</v>
      </c>
      <c r="N6272">
        <f>shipments[[#This Row],[Boxes]]*shipments[[#This Row],[Cost Per Box]]</f>
        <v>865.76</v>
      </c>
      <c r="O6272">
        <f>shipments[[#This Row],[Sales Amount]]-shipments[[#This Row],[Total Cost]]</f>
        <v>1249.24</v>
      </c>
      <c r="P6272" s="9">
        <f>shipments[[#This Row],[Profit]]/shipments[[#This Row],[Sales Amount]]</f>
        <v>0.59065721040189123</v>
      </c>
    </row>
    <row r="6273" spans="1:16" x14ac:dyDescent="1">
      <c r="A6273" t="s">
        <v>6324</v>
      </c>
      <c r="B6273" t="s">
        <v>8046</v>
      </c>
      <c r="C6273" t="s">
        <v>8017</v>
      </c>
      <c r="D6273" t="s">
        <v>8032</v>
      </c>
      <c r="E6273" s="1">
        <v>45208</v>
      </c>
      <c r="F6273">
        <v>10905.75</v>
      </c>
      <c r="G6273">
        <v>546</v>
      </c>
      <c r="H6273" t="s">
        <v>6</v>
      </c>
      <c r="I6273" t="str">
        <f>_xlfn.XLOOKUP(shipments[[#This Row],[SPID]],people[SPID],people[Sales_person],"NA",0)</f>
        <v>Beverie Moffet</v>
      </c>
      <c r="J6273">
        <f>YEAR(shipments[[#This Row],[Shipdate]])</f>
        <v>2023</v>
      </c>
      <c r="K6273">
        <f>MONTH(shipments[[#This Row],[Shipdate]])</f>
        <v>10</v>
      </c>
      <c r="L6273" t="str">
        <f>TEXT(shipments[[#This Row],[Shipdate]],"mmmm")</f>
        <v>October</v>
      </c>
      <c r="M6273">
        <f>_xlfn.XLOOKUP(shipments[[#This Row],[PID]],products[PID],products[Cost_per_box],"NA",0)</f>
        <v>7.73</v>
      </c>
      <c r="N6273">
        <f>shipments[[#This Row],[Boxes]]*shipments[[#This Row],[Cost Per Box]]</f>
        <v>4220.58</v>
      </c>
      <c r="O6273">
        <f>shipments[[#This Row],[Sales Amount]]-shipments[[#This Row],[Total Cost]]</f>
        <v>6685.17</v>
      </c>
      <c r="P6273" s="9">
        <f>shipments[[#This Row],[Profit]]/shipments[[#This Row],[Sales Amount]]</f>
        <v>0.61299497971253702</v>
      </c>
    </row>
    <row r="6274" spans="1:16" x14ac:dyDescent="1">
      <c r="A6274" t="s">
        <v>6325</v>
      </c>
      <c r="B6274" t="s">
        <v>8046</v>
      </c>
      <c r="C6274" t="s">
        <v>8017</v>
      </c>
      <c r="D6274" t="s">
        <v>8033</v>
      </c>
      <c r="E6274" s="1">
        <v>45428</v>
      </c>
      <c r="F6274">
        <v>4956.75</v>
      </c>
      <c r="G6274">
        <v>248</v>
      </c>
      <c r="H6274" t="s">
        <v>6</v>
      </c>
      <c r="I6274" t="str">
        <f>_xlfn.XLOOKUP(shipments[[#This Row],[SPID]],people[SPID],people[Sales_person],"NA",0)</f>
        <v>Beverie Moffet</v>
      </c>
      <c r="J6274">
        <f>YEAR(shipments[[#This Row],[Shipdate]])</f>
        <v>2024</v>
      </c>
      <c r="K6274">
        <f>MONTH(shipments[[#This Row],[Shipdate]])</f>
        <v>5</v>
      </c>
      <c r="L6274" t="str">
        <f>TEXT(shipments[[#This Row],[Shipdate]],"mmmm")</f>
        <v>May</v>
      </c>
      <c r="M6274">
        <f>_xlfn.XLOOKUP(shipments[[#This Row],[PID]],products[PID],products[Cost_per_box],"NA",0)</f>
        <v>7.73</v>
      </c>
      <c r="N6274">
        <f>shipments[[#This Row],[Boxes]]*shipments[[#This Row],[Cost Per Box]]</f>
        <v>1917.0400000000002</v>
      </c>
      <c r="O6274">
        <f>shipments[[#This Row],[Sales Amount]]-shipments[[#This Row],[Total Cost]]</f>
        <v>3039.71</v>
      </c>
      <c r="P6274" s="9">
        <f>shipments[[#This Row],[Profit]]/shipments[[#This Row],[Sales Amount]]</f>
        <v>0.61324658294245227</v>
      </c>
    </row>
    <row r="6275" spans="1:16" x14ac:dyDescent="1">
      <c r="A6275" t="s">
        <v>6326</v>
      </c>
      <c r="B6275" t="s">
        <v>8046</v>
      </c>
      <c r="C6275" t="s">
        <v>8017</v>
      </c>
      <c r="D6275" t="s">
        <v>8033</v>
      </c>
      <c r="E6275" s="1">
        <v>45307</v>
      </c>
      <c r="F6275">
        <v>7404.75</v>
      </c>
      <c r="G6275">
        <v>412</v>
      </c>
      <c r="H6275" t="s">
        <v>6</v>
      </c>
      <c r="I6275" t="str">
        <f>_xlfn.XLOOKUP(shipments[[#This Row],[SPID]],people[SPID],people[Sales_person],"NA",0)</f>
        <v>Beverie Moffet</v>
      </c>
      <c r="J6275">
        <f>YEAR(shipments[[#This Row],[Shipdate]])</f>
        <v>2024</v>
      </c>
      <c r="K6275">
        <f>MONTH(shipments[[#This Row],[Shipdate]])</f>
        <v>1</v>
      </c>
      <c r="L6275" t="str">
        <f>TEXT(shipments[[#This Row],[Shipdate]],"mmmm")</f>
        <v>January</v>
      </c>
      <c r="M6275">
        <f>_xlfn.XLOOKUP(shipments[[#This Row],[PID]],products[PID],products[Cost_per_box],"NA",0)</f>
        <v>7.73</v>
      </c>
      <c r="N6275">
        <f>shipments[[#This Row],[Boxes]]*shipments[[#This Row],[Cost Per Box]]</f>
        <v>3184.76</v>
      </c>
      <c r="O6275">
        <f>shipments[[#This Row],[Sales Amount]]-shipments[[#This Row],[Total Cost]]</f>
        <v>4219.99</v>
      </c>
      <c r="P6275" s="9">
        <f>shipments[[#This Row],[Profit]]/shipments[[#This Row],[Sales Amount]]</f>
        <v>0.56990310273810729</v>
      </c>
    </row>
    <row r="6276" spans="1:16" x14ac:dyDescent="1">
      <c r="A6276" t="s">
        <v>6327</v>
      </c>
      <c r="B6276" t="s">
        <v>8046</v>
      </c>
      <c r="C6276" t="s">
        <v>8017</v>
      </c>
      <c r="D6276" t="s">
        <v>8037</v>
      </c>
      <c r="E6276" s="1">
        <v>45000</v>
      </c>
      <c r="F6276">
        <v>11173.5</v>
      </c>
      <c r="G6276">
        <v>621</v>
      </c>
      <c r="H6276" t="s">
        <v>6</v>
      </c>
      <c r="I6276" t="str">
        <f>_xlfn.XLOOKUP(shipments[[#This Row],[SPID]],people[SPID],people[Sales_person],"NA",0)</f>
        <v>Beverie Moffet</v>
      </c>
      <c r="J6276">
        <f>YEAR(shipments[[#This Row],[Shipdate]])</f>
        <v>2023</v>
      </c>
      <c r="K6276">
        <f>MONTH(shipments[[#This Row],[Shipdate]])</f>
        <v>3</v>
      </c>
      <c r="L6276" t="str">
        <f>TEXT(shipments[[#This Row],[Shipdate]],"mmmm")</f>
        <v>March</v>
      </c>
      <c r="M6276">
        <f>_xlfn.XLOOKUP(shipments[[#This Row],[PID]],products[PID],products[Cost_per_box],"NA",0)</f>
        <v>7.73</v>
      </c>
      <c r="N6276">
        <f>shipments[[#This Row],[Boxes]]*shipments[[#This Row],[Cost Per Box]]</f>
        <v>4800.33</v>
      </c>
      <c r="O6276">
        <f>shipments[[#This Row],[Sales Amount]]-shipments[[#This Row],[Total Cost]]</f>
        <v>6373.17</v>
      </c>
      <c r="P6276" s="9">
        <f>shipments[[#This Row],[Profit]]/shipments[[#This Row],[Sales Amount]]</f>
        <v>0.57038260169150223</v>
      </c>
    </row>
    <row r="6277" spans="1:16" x14ac:dyDescent="1">
      <c r="A6277" t="s">
        <v>6328</v>
      </c>
      <c r="B6277" t="s">
        <v>8046</v>
      </c>
      <c r="C6277" t="s">
        <v>8018</v>
      </c>
      <c r="D6277" t="s">
        <v>8032</v>
      </c>
      <c r="E6277" s="1">
        <v>45293</v>
      </c>
      <c r="F6277">
        <v>5251.5</v>
      </c>
      <c r="G6277">
        <v>251</v>
      </c>
      <c r="H6277" t="s">
        <v>6</v>
      </c>
      <c r="I6277" t="str">
        <f>_xlfn.XLOOKUP(shipments[[#This Row],[SPID]],people[SPID],people[Sales_person],"NA",0)</f>
        <v>Beverie Moffet</v>
      </c>
      <c r="J6277">
        <f>YEAR(shipments[[#This Row],[Shipdate]])</f>
        <v>2024</v>
      </c>
      <c r="K6277">
        <f>MONTH(shipments[[#This Row],[Shipdate]])</f>
        <v>1</v>
      </c>
      <c r="L6277" t="str">
        <f>TEXT(shipments[[#This Row],[Shipdate]],"mmmm")</f>
        <v>January</v>
      </c>
      <c r="M6277">
        <f>_xlfn.XLOOKUP(shipments[[#This Row],[PID]],products[PID],products[Cost_per_box],"NA",0)</f>
        <v>3.68</v>
      </c>
      <c r="N6277">
        <f>shipments[[#This Row],[Boxes]]*shipments[[#This Row],[Cost Per Box]]</f>
        <v>923.68000000000006</v>
      </c>
      <c r="O6277">
        <f>shipments[[#This Row],[Sales Amount]]-shipments[[#This Row],[Total Cost]]</f>
        <v>4327.82</v>
      </c>
      <c r="P6277" s="9">
        <f>shipments[[#This Row],[Profit]]/shipments[[#This Row],[Sales Amount]]</f>
        <v>0.82411120632200319</v>
      </c>
    </row>
    <row r="6278" spans="1:16" x14ac:dyDescent="1">
      <c r="A6278" t="s">
        <v>6329</v>
      </c>
      <c r="B6278" t="s">
        <v>8046</v>
      </c>
      <c r="C6278" t="s">
        <v>8018</v>
      </c>
      <c r="D6278" t="s">
        <v>8033</v>
      </c>
      <c r="E6278" s="1">
        <v>45155</v>
      </c>
      <c r="F6278">
        <v>9020.25</v>
      </c>
      <c r="G6278">
        <v>393</v>
      </c>
      <c r="H6278" t="s">
        <v>6</v>
      </c>
      <c r="I6278" t="str">
        <f>_xlfn.XLOOKUP(shipments[[#This Row],[SPID]],people[SPID],people[Sales_person],"NA",0)</f>
        <v>Beverie Moffet</v>
      </c>
      <c r="J6278">
        <f>YEAR(shipments[[#This Row],[Shipdate]])</f>
        <v>2023</v>
      </c>
      <c r="K6278">
        <f>MONTH(shipments[[#This Row],[Shipdate]])</f>
        <v>8</v>
      </c>
      <c r="L6278" t="str">
        <f>TEXT(shipments[[#This Row],[Shipdate]],"mmmm")</f>
        <v>August</v>
      </c>
      <c r="M6278">
        <f>_xlfn.XLOOKUP(shipments[[#This Row],[PID]],products[PID],products[Cost_per_box],"NA",0)</f>
        <v>3.68</v>
      </c>
      <c r="N6278">
        <f>shipments[[#This Row],[Boxes]]*shipments[[#This Row],[Cost Per Box]]</f>
        <v>1446.24</v>
      </c>
      <c r="O6278">
        <f>shipments[[#This Row],[Sales Amount]]-shipments[[#This Row],[Total Cost]]</f>
        <v>7574.01</v>
      </c>
      <c r="P6278" s="9">
        <f>shipments[[#This Row],[Profit]]/shipments[[#This Row],[Sales Amount]]</f>
        <v>0.83966741498295505</v>
      </c>
    </row>
    <row r="6279" spans="1:16" x14ac:dyDescent="1">
      <c r="A6279" t="s">
        <v>6330</v>
      </c>
      <c r="B6279" t="s">
        <v>8046</v>
      </c>
      <c r="C6279" t="s">
        <v>8019</v>
      </c>
      <c r="D6279" t="s">
        <v>8037</v>
      </c>
      <c r="E6279" s="1">
        <v>44966</v>
      </c>
      <c r="F6279">
        <v>4326.75</v>
      </c>
      <c r="G6279">
        <v>289</v>
      </c>
      <c r="H6279" t="s">
        <v>6</v>
      </c>
      <c r="I6279" t="str">
        <f>_xlfn.XLOOKUP(shipments[[#This Row],[SPID]],people[SPID],people[Sales_person],"NA",0)</f>
        <v>Beverie Moffet</v>
      </c>
      <c r="J6279">
        <f>YEAR(shipments[[#This Row],[Shipdate]])</f>
        <v>2023</v>
      </c>
      <c r="K6279">
        <f>MONTH(shipments[[#This Row],[Shipdate]])</f>
        <v>2</v>
      </c>
      <c r="L6279" t="str">
        <f>TEXT(shipments[[#This Row],[Shipdate]],"mmmm")</f>
        <v>February</v>
      </c>
      <c r="M6279">
        <f>_xlfn.XLOOKUP(shipments[[#This Row],[PID]],products[PID],products[Cost_per_box],"NA",0)</f>
        <v>8.2200000000000006</v>
      </c>
      <c r="N6279">
        <f>shipments[[#This Row],[Boxes]]*shipments[[#This Row],[Cost Per Box]]</f>
        <v>2375.5800000000004</v>
      </c>
      <c r="O6279">
        <f>shipments[[#This Row],[Sales Amount]]-shipments[[#This Row],[Total Cost]]</f>
        <v>1951.1699999999996</v>
      </c>
      <c r="P6279" s="9">
        <f>shipments[[#This Row],[Profit]]/shipments[[#This Row],[Sales Amount]]</f>
        <v>0.45095510487086143</v>
      </c>
    </row>
    <row r="6280" spans="1:16" x14ac:dyDescent="1">
      <c r="A6280" t="s">
        <v>6331</v>
      </c>
      <c r="B6280" t="s">
        <v>8046</v>
      </c>
      <c r="C6280" t="s">
        <v>8019</v>
      </c>
      <c r="D6280" t="s">
        <v>8037</v>
      </c>
      <c r="E6280" s="1">
        <v>45481</v>
      </c>
      <c r="F6280">
        <v>6160.5</v>
      </c>
      <c r="G6280">
        <v>386</v>
      </c>
      <c r="H6280" t="s">
        <v>17</v>
      </c>
      <c r="I6280" t="str">
        <f>_xlfn.XLOOKUP(shipments[[#This Row],[SPID]],people[SPID],people[Sales_person],"NA",0)</f>
        <v>Beverie Moffet</v>
      </c>
      <c r="J6280">
        <f>YEAR(shipments[[#This Row],[Shipdate]])</f>
        <v>2024</v>
      </c>
      <c r="K6280">
        <f>MONTH(shipments[[#This Row],[Shipdate]])</f>
        <v>7</v>
      </c>
      <c r="L6280" t="str">
        <f>TEXT(shipments[[#This Row],[Shipdate]],"mmmm")</f>
        <v>July</v>
      </c>
      <c r="M6280">
        <f>_xlfn.XLOOKUP(shipments[[#This Row],[PID]],products[PID],products[Cost_per_box],"NA",0)</f>
        <v>8.2200000000000006</v>
      </c>
      <c r="N6280">
        <f>shipments[[#This Row],[Boxes]]*shipments[[#This Row],[Cost Per Box]]</f>
        <v>3172.92</v>
      </c>
      <c r="O6280">
        <f>shipments[[#This Row],[Sales Amount]]-shipments[[#This Row],[Total Cost]]</f>
        <v>2987.58</v>
      </c>
      <c r="P6280" s="9">
        <f>shipments[[#This Row],[Profit]]/shipments[[#This Row],[Sales Amount]]</f>
        <v>0.48495738982225467</v>
      </c>
    </row>
    <row r="6281" spans="1:16" x14ac:dyDescent="1">
      <c r="A6281" t="s">
        <v>6332</v>
      </c>
      <c r="B6281" t="s">
        <v>8046</v>
      </c>
      <c r="C6281" t="s">
        <v>8019</v>
      </c>
      <c r="D6281" t="s">
        <v>8036</v>
      </c>
      <c r="E6281" s="1">
        <v>45281</v>
      </c>
      <c r="F6281">
        <v>6115.5</v>
      </c>
      <c r="G6281">
        <v>510</v>
      </c>
      <c r="H6281" t="s">
        <v>6</v>
      </c>
      <c r="I6281" t="str">
        <f>_xlfn.XLOOKUP(shipments[[#This Row],[SPID]],people[SPID],people[Sales_person],"NA",0)</f>
        <v>Beverie Moffet</v>
      </c>
      <c r="J6281">
        <f>YEAR(shipments[[#This Row],[Shipdate]])</f>
        <v>2023</v>
      </c>
      <c r="K6281">
        <f>MONTH(shipments[[#This Row],[Shipdate]])</f>
        <v>12</v>
      </c>
      <c r="L6281" t="str">
        <f>TEXT(shipments[[#This Row],[Shipdate]],"mmmm")</f>
        <v>December</v>
      </c>
      <c r="M6281">
        <f>_xlfn.XLOOKUP(shipments[[#This Row],[PID]],products[PID],products[Cost_per_box],"NA",0)</f>
        <v>8.2200000000000006</v>
      </c>
      <c r="N6281">
        <f>shipments[[#This Row],[Boxes]]*shipments[[#This Row],[Cost Per Box]]</f>
        <v>4192.2000000000007</v>
      </c>
      <c r="O6281">
        <f>shipments[[#This Row],[Sales Amount]]-shipments[[#This Row],[Total Cost]]</f>
        <v>1923.2999999999993</v>
      </c>
      <c r="P6281" s="9">
        <f>shipments[[#This Row],[Profit]]/shipments[[#This Row],[Sales Amount]]</f>
        <v>0.3144959529065488</v>
      </c>
    </row>
    <row r="6282" spans="1:16" x14ac:dyDescent="1">
      <c r="A6282" t="s">
        <v>6333</v>
      </c>
      <c r="B6282" t="s">
        <v>8046</v>
      </c>
      <c r="C6282" t="s">
        <v>8019</v>
      </c>
      <c r="D6282" t="s">
        <v>8032</v>
      </c>
      <c r="E6282" s="1">
        <v>45075</v>
      </c>
      <c r="F6282">
        <v>2423.25</v>
      </c>
      <c r="G6282">
        <v>152</v>
      </c>
      <c r="H6282" t="s">
        <v>6</v>
      </c>
      <c r="I6282" t="str">
        <f>_xlfn.XLOOKUP(shipments[[#This Row],[SPID]],people[SPID],people[Sales_person],"NA",0)</f>
        <v>Beverie Moffet</v>
      </c>
      <c r="J6282">
        <f>YEAR(shipments[[#This Row],[Shipdate]])</f>
        <v>2023</v>
      </c>
      <c r="K6282">
        <f>MONTH(shipments[[#This Row],[Shipdate]])</f>
        <v>5</v>
      </c>
      <c r="L6282" t="str">
        <f>TEXT(shipments[[#This Row],[Shipdate]],"mmmm")</f>
        <v>May</v>
      </c>
      <c r="M6282">
        <f>_xlfn.XLOOKUP(shipments[[#This Row],[PID]],products[PID],products[Cost_per_box],"NA",0)</f>
        <v>8.2200000000000006</v>
      </c>
      <c r="N6282">
        <f>shipments[[#This Row],[Boxes]]*shipments[[#This Row],[Cost Per Box]]</f>
        <v>1249.44</v>
      </c>
      <c r="O6282">
        <f>shipments[[#This Row],[Sales Amount]]-shipments[[#This Row],[Total Cost]]</f>
        <v>1173.81</v>
      </c>
      <c r="P6282" s="9">
        <f>shipments[[#This Row],[Profit]]/shipments[[#This Row],[Sales Amount]]</f>
        <v>0.48439492417208291</v>
      </c>
    </row>
    <row r="6283" spans="1:16" x14ac:dyDescent="1">
      <c r="A6283" t="s">
        <v>6334</v>
      </c>
      <c r="B6283" t="s">
        <v>8046</v>
      </c>
      <c r="C6283" t="s">
        <v>8019</v>
      </c>
      <c r="D6283" t="s">
        <v>8036</v>
      </c>
      <c r="E6283" s="1">
        <v>45497</v>
      </c>
      <c r="F6283">
        <v>3487.5</v>
      </c>
      <c r="G6283">
        <v>250</v>
      </c>
      <c r="H6283" t="s">
        <v>17</v>
      </c>
      <c r="I6283" t="str">
        <f>_xlfn.XLOOKUP(shipments[[#This Row],[SPID]],people[SPID],people[Sales_person],"NA",0)</f>
        <v>Beverie Moffet</v>
      </c>
      <c r="J6283">
        <f>YEAR(shipments[[#This Row],[Shipdate]])</f>
        <v>2024</v>
      </c>
      <c r="K6283">
        <f>MONTH(shipments[[#This Row],[Shipdate]])</f>
        <v>7</v>
      </c>
      <c r="L6283" t="str">
        <f>TEXT(shipments[[#This Row],[Shipdate]],"mmmm")</f>
        <v>July</v>
      </c>
      <c r="M6283">
        <f>_xlfn.XLOOKUP(shipments[[#This Row],[PID]],products[PID],products[Cost_per_box],"NA",0)</f>
        <v>8.2200000000000006</v>
      </c>
      <c r="N6283">
        <f>shipments[[#This Row],[Boxes]]*shipments[[#This Row],[Cost Per Box]]</f>
        <v>2055</v>
      </c>
      <c r="O6283">
        <f>shipments[[#This Row],[Sales Amount]]-shipments[[#This Row],[Total Cost]]</f>
        <v>1432.5</v>
      </c>
      <c r="P6283" s="9">
        <f>shipments[[#This Row],[Profit]]/shipments[[#This Row],[Sales Amount]]</f>
        <v>0.41075268817204302</v>
      </c>
    </row>
    <row r="6284" spans="1:16" x14ac:dyDescent="1">
      <c r="A6284" t="s">
        <v>6335</v>
      </c>
      <c r="B6284" t="s">
        <v>8046</v>
      </c>
      <c r="C6284" t="s">
        <v>8020</v>
      </c>
      <c r="D6284" t="s">
        <v>8032</v>
      </c>
      <c r="E6284" s="1">
        <v>45495</v>
      </c>
      <c r="F6284">
        <v>8529.75</v>
      </c>
      <c r="G6284">
        <v>449</v>
      </c>
      <c r="H6284" t="s">
        <v>17</v>
      </c>
      <c r="I6284" t="str">
        <f>_xlfn.XLOOKUP(shipments[[#This Row],[SPID]],people[SPID],people[Sales_person],"NA",0)</f>
        <v>Beverie Moffet</v>
      </c>
      <c r="J6284">
        <f>YEAR(shipments[[#This Row],[Shipdate]])</f>
        <v>2024</v>
      </c>
      <c r="K6284">
        <f>MONTH(shipments[[#This Row],[Shipdate]])</f>
        <v>7</v>
      </c>
      <c r="L6284" t="str">
        <f>TEXT(shipments[[#This Row],[Shipdate]],"mmmm")</f>
        <v>July</v>
      </c>
      <c r="M6284">
        <f>_xlfn.XLOOKUP(shipments[[#This Row],[PID]],products[PID],products[Cost_per_box],"NA",0)</f>
        <v>10.23</v>
      </c>
      <c r="N6284">
        <f>shipments[[#This Row],[Boxes]]*shipments[[#This Row],[Cost Per Box]]</f>
        <v>4593.2700000000004</v>
      </c>
      <c r="O6284">
        <f>shipments[[#This Row],[Sales Amount]]-shipments[[#This Row],[Total Cost]]</f>
        <v>3936.4799999999996</v>
      </c>
      <c r="P6284" s="9">
        <f>shipments[[#This Row],[Profit]]/shipments[[#This Row],[Sales Amount]]</f>
        <v>0.46150004396377381</v>
      </c>
    </row>
    <row r="6285" spans="1:16" x14ac:dyDescent="1">
      <c r="A6285" t="s">
        <v>6336</v>
      </c>
      <c r="B6285" t="s">
        <v>8046</v>
      </c>
      <c r="C6285" t="s">
        <v>8020</v>
      </c>
      <c r="D6285" t="s">
        <v>8036</v>
      </c>
      <c r="E6285" s="1">
        <v>45337</v>
      </c>
      <c r="F6285">
        <v>3629.25</v>
      </c>
      <c r="G6285">
        <v>173</v>
      </c>
      <c r="H6285" t="s">
        <v>6</v>
      </c>
      <c r="I6285" t="str">
        <f>_xlfn.XLOOKUP(shipments[[#This Row],[SPID]],people[SPID],people[Sales_person],"NA",0)</f>
        <v>Beverie Moffet</v>
      </c>
      <c r="J6285">
        <f>YEAR(shipments[[#This Row],[Shipdate]])</f>
        <v>2024</v>
      </c>
      <c r="K6285">
        <f>MONTH(shipments[[#This Row],[Shipdate]])</f>
        <v>2</v>
      </c>
      <c r="L6285" t="str">
        <f>TEXT(shipments[[#This Row],[Shipdate]],"mmmm")</f>
        <v>February</v>
      </c>
      <c r="M6285">
        <f>_xlfn.XLOOKUP(shipments[[#This Row],[PID]],products[PID],products[Cost_per_box],"NA",0)</f>
        <v>10.23</v>
      </c>
      <c r="N6285">
        <f>shipments[[#This Row],[Boxes]]*shipments[[#This Row],[Cost Per Box]]</f>
        <v>1769.79</v>
      </c>
      <c r="O6285">
        <f>shipments[[#This Row],[Sales Amount]]-shipments[[#This Row],[Total Cost]]</f>
        <v>1859.46</v>
      </c>
      <c r="P6285" s="9">
        <f>shipments[[#This Row],[Profit]]/shipments[[#This Row],[Sales Amount]]</f>
        <v>0.512353792105807</v>
      </c>
    </row>
    <row r="6286" spans="1:16" x14ac:dyDescent="1">
      <c r="A6286" t="s">
        <v>6337</v>
      </c>
      <c r="B6286" t="s">
        <v>8046</v>
      </c>
      <c r="C6286" t="s">
        <v>8021</v>
      </c>
      <c r="D6286" t="s">
        <v>8033</v>
      </c>
      <c r="E6286" s="1">
        <v>45176</v>
      </c>
      <c r="F6286">
        <v>553.5</v>
      </c>
      <c r="G6286">
        <v>40</v>
      </c>
      <c r="H6286" t="s">
        <v>6</v>
      </c>
      <c r="I6286" t="str">
        <f>_xlfn.XLOOKUP(shipments[[#This Row],[SPID]],people[SPID],people[Sales_person],"NA",0)</f>
        <v>Beverie Moffet</v>
      </c>
      <c r="J6286">
        <f>YEAR(shipments[[#This Row],[Shipdate]])</f>
        <v>2023</v>
      </c>
      <c r="K6286">
        <f>MONTH(shipments[[#This Row],[Shipdate]])</f>
        <v>9</v>
      </c>
      <c r="L6286" t="str">
        <f>TEXT(shipments[[#This Row],[Shipdate]],"mmmm")</f>
        <v>September</v>
      </c>
      <c r="M6286">
        <f>_xlfn.XLOOKUP(shipments[[#This Row],[PID]],products[PID],products[Cost_per_box],"NA",0)</f>
        <v>4.74</v>
      </c>
      <c r="N6286">
        <f>shipments[[#This Row],[Boxes]]*shipments[[#This Row],[Cost Per Box]]</f>
        <v>189.60000000000002</v>
      </c>
      <c r="O6286">
        <f>shipments[[#This Row],[Sales Amount]]-shipments[[#This Row],[Total Cost]]</f>
        <v>363.9</v>
      </c>
      <c r="P6286" s="9">
        <f>shipments[[#This Row],[Profit]]/shipments[[#This Row],[Sales Amount]]</f>
        <v>0.65745257452574524</v>
      </c>
    </row>
    <row r="6287" spans="1:16" x14ac:dyDescent="1">
      <c r="A6287" t="s">
        <v>6338</v>
      </c>
      <c r="B6287" t="s">
        <v>8046</v>
      </c>
      <c r="C6287" t="s">
        <v>8021</v>
      </c>
      <c r="D6287" t="s">
        <v>8033</v>
      </c>
      <c r="E6287" s="1">
        <v>45191</v>
      </c>
      <c r="F6287">
        <v>11859.75</v>
      </c>
      <c r="G6287">
        <v>913</v>
      </c>
      <c r="H6287" t="s">
        <v>6</v>
      </c>
      <c r="I6287" t="str">
        <f>_xlfn.XLOOKUP(shipments[[#This Row],[SPID]],people[SPID],people[Sales_person],"NA",0)</f>
        <v>Beverie Moffet</v>
      </c>
      <c r="J6287">
        <f>YEAR(shipments[[#This Row],[Shipdate]])</f>
        <v>2023</v>
      </c>
      <c r="K6287">
        <f>MONTH(shipments[[#This Row],[Shipdate]])</f>
        <v>9</v>
      </c>
      <c r="L6287" t="str">
        <f>TEXT(shipments[[#This Row],[Shipdate]],"mmmm")</f>
        <v>September</v>
      </c>
      <c r="M6287">
        <f>_xlfn.XLOOKUP(shipments[[#This Row],[PID]],products[PID],products[Cost_per_box],"NA",0)</f>
        <v>4.74</v>
      </c>
      <c r="N6287">
        <f>shipments[[#This Row],[Boxes]]*shipments[[#This Row],[Cost Per Box]]</f>
        <v>4327.62</v>
      </c>
      <c r="O6287">
        <f>shipments[[#This Row],[Sales Amount]]-shipments[[#This Row],[Total Cost]]</f>
        <v>7532.13</v>
      </c>
      <c r="P6287" s="9">
        <f>shipments[[#This Row],[Profit]]/shipments[[#This Row],[Sales Amount]]</f>
        <v>0.63510023398469617</v>
      </c>
    </row>
    <row r="6288" spans="1:16" x14ac:dyDescent="1">
      <c r="A6288" t="s">
        <v>6339</v>
      </c>
      <c r="B6288" t="s">
        <v>8046</v>
      </c>
      <c r="C6288" t="s">
        <v>8021</v>
      </c>
      <c r="D6288" t="s">
        <v>8033</v>
      </c>
      <c r="E6288" s="1">
        <v>45532</v>
      </c>
      <c r="F6288">
        <v>9724.5</v>
      </c>
      <c r="G6288">
        <v>649</v>
      </c>
      <c r="H6288" t="s">
        <v>17</v>
      </c>
      <c r="I6288" t="str">
        <f>_xlfn.XLOOKUP(shipments[[#This Row],[SPID]],people[SPID],people[Sales_person],"NA",0)</f>
        <v>Beverie Moffet</v>
      </c>
      <c r="J6288">
        <f>YEAR(shipments[[#This Row],[Shipdate]])</f>
        <v>2024</v>
      </c>
      <c r="K6288">
        <f>MONTH(shipments[[#This Row],[Shipdate]])</f>
        <v>8</v>
      </c>
      <c r="L6288" t="str">
        <f>TEXT(shipments[[#This Row],[Shipdate]],"mmmm")</f>
        <v>August</v>
      </c>
      <c r="M6288">
        <f>_xlfn.XLOOKUP(shipments[[#This Row],[PID]],products[PID],products[Cost_per_box],"NA",0)</f>
        <v>4.74</v>
      </c>
      <c r="N6288">
        <f>shipments[[#This Row],[Boxes]]*shipments[[#This Row],[Cost Per Box]]</f>
        <v>3076.26</v>
      </c>
      <c r="O6288">
        <f>shipments[[#This Row],[Sales Amount]]-shipments[[#This Row],[Total Cost]]</f>
        <v>6648.24</v>
      </c>
      <c r="P6288" s="9">
        <f>shipments[[#This Row],[Profit]]/shipments[[#This Row],[Sales Amount]]</f>
        <v>0.68365879993830014</v>
      </c>
    </row>
    <row r="6289" spans="1:16" x14ac:dyDescent="1">
      <c r="A6289" t="s">
        <v>6340</v>
      </c>
      <c r="B6289" t="s">
        <v>8046</v>
      </c>
      <c r="C6289" t="s">
        <v>8021</v>
      </c>
      <c r="D6289" t="s">
        <v>8035</v>
      </c>
      <c r="E6289" s="1">
        <v>45051</v>
      </c>
      <c r="F6289">
        <v>6959.25</v>
      </c>
      <c r="G6289">
        <v>498</v>
      </c>
      <c r="H6289" t="s">
        <v>39</v>
      </c>
      <c r="I6289" t="str">
        <f>_xlfn.XLOOKUP(shipments[[#This Row],[SPID]],people[SPID],people[Sales_person],"NA",0)</f>
        <v>Beverie Moffet</v>
      </c>
      <c r="J6289">
        <f>YEAR(shipments[[#This Row],[Shipdate]])</f>
        <v>2023</v>
      </c>
      <c r="K6289">
        <f>MONTH(shipments[[#This Row],[Shipdate]])</f>
        <v>5</v>
      </c>
      <c r="L6289" t="str">
        <f>TEXT(shipments[[#This Row],[Shipdate]],"mmmm")</f>
        <v>May</v>
      </c>
      <c r="M6289">
        <f>_xlfn.XLOOKUP(shipments[[#This Row],[PID]],products[PID],products[Cost_per_box],"NA",0)</f>
        <v>4.74</v>
      </c>
      <c r="N6289">
        <f>shipments[[#This Row],[Boxes]]*shipments[[#This Row],[Cost Per Box]]</f>
        <v>2360.52</v>
      </c>
      <c r="O6289">
        <f>shipments[[#This Row],[Sales Amount]]-shipments[[#This Row],[Total Cost]]</f>
        <v>4598.7299999999996</v>
      </c>
      <c r="P6289" s="9">
        <f>shipments[[#This Row],[Profit]]/shipments[[#This Row],[Sales Amount]]</f>
        <v>0.66080827675396048</v>
      </c>
    </row>
    <row r="6290" spans="1:16" x14ac:dyDescent="1">
      <c r="A6290" t="s">
        <v>6341</v>
      </c>
      <c r="B6290" t="s">
        <v>8046</v>
      </c>
      <c r="C6290" t="s">
        <v>8022</v>
      </c>
      <c r="D6290" t="s">
        <v>8037</v>
      </c>
      <c r="E6290" s="1">
        <v>45016</v>
      </c>
      <c r="F6290">
        <v>5647.5</v>
      </c>
      <c r="G6290">
        <v>706</v>
      </c>
      <c r="H6290" t="s">
        <v>6</v>
      </c>
      <c r="I6290" t="str">
        <f>_xlfn.XLOOKUP(shipments[[#This Row],[SPID]],people[SPID],people[Sales_person],"NA",0)</f>
        <v>Beverie Moffet</v>
      </c>
      <c r="J6290">
        <f>YEAR(shipments[[#This Row],[Shipdate]])</f>
        <v>2023</v>
      </c>
      <c r="K6290">
        <f>MONTH(shipments[[#This Row],[Shipdate]])</f>
        <v>3</v>
      </c>
      <c r="L6290" t="str">
        <f>TEXT(shipments[[#This Row],[Shipdate]],"mmmm")</f>
        <v>March</v>
      </c>
      <c r="M6290">
        <f>_xlfn.XLOOKUP(shipments[[#This Row],[PID]],products[PID],products[Cost_per_box],"NA",0)</f>
        <v>10.51</v>
      </c>
      <c r="N6290">
        <f>shipments[[#This Row],[Boxes]]*shipments[[#This Row],[Cost Per Box]]</f>
        <v>7420.0599999999995</v>
      </c>
      <c r="O6290">
        <f>shipments[[#This Row],[Sales Amount]]-shipments[[#This Row],[Total Cost]]</f>
        <v>-1772.5599999999995</v>
      </c>
      <c r="P6290" s="9">
        <f>shipments[[#This Row],[Profit]]/shipments[[#This Row],[Sales Amount]]</f>
        <v>-0.313866312527667</v>
      </c>
    </row>
    <row r="6291" spans="1:16" x14ac:dyDescent="1">
      <c r="A6291" t="s">
        <v>6342</v>
      </c>
      <c r="B6291" t="s">
        <v>8046</v>
      </c>
      <c r="C6291" t="s">
        <v>8022</v>
      </c>
      <c r="D6291" t="s">
        <v>8037</v>
      </c>
      <c r="E6291" s="1">
        <v>45224</v>
      </c>
      <c r="F6291">
        <v>544.5</v>
      </c>
      <c r="G6291">
        <v>61</v>
      </c>
      <c r="H6291" t="s">
        <v>6</v>
      </c>
      <c r="I6291" t="str">
        <f>_xlfn.XLOOKUP(shipments[[#This Row],[SPID]],people[SPID],people[Sales_person],"NA",0)</f>
        <v>Beverie Moffet</v>
      </c>
      <c r="J6291">
        <f>YEAR(shipments[[#This Row],[Shipdate]])</f>
        <v>2023</v>
      </c>
      <c r="K6291">
        <f>MONTH(shipments[[#This Row],[Shipdate]])</f>
        <v>10</v>
      </c>
      <c r="L6291" t="str">
        <f>TEXT(shipments[[#This Row],[Shipdate]],"mmmm")</f>
        <v>October</v>
      </c>
      <c r="M6291">
        <f>_xlfn.XLOOKUP(shipments[[#This Row],[PID]],products[PID],products[Cost_per_box],"NA",0)</f>
        <v>10.51</v>
      </c>
      <c r="N6291">
        <f>shipments[[#This Row],[Boxes]]*shipments[[#This Row],[Cost Per Box]]</f>
        <v>641.11</v>
      </c>
      <c r="O6291">
        <f>shipments[[#This Row],[Sales Amount]]-shipments[[#This Row],[Total Cost]]</f>
        <v>-96.610000000000014</v>
      </c>
      <c r="P6291" s="9">
        <f>shipments[[#This Row],[Profit]]/shipments[[#This Row],[Sales Amount]]</f>
        <v>-0.17742883379247018</v>
      </c>
    </row>
    <row r="6292" spans="1:16" x14ac:dyDescent="1">
      <c r="A6292" t="s">
        <v>6343</v>
      </c>
      <c r="B6292" t="s">
        <v>8046</v>
      </c>
      <c r="C6292" t="s">
        <v>8023</v>
      </c>
      <c r="D6292" t="s">
        <v>8033</v>
      </c>
      <c r="E6292" s="1">
        <v>45268</v>
      </c>
      <c r="F6292">
        <v>5656.5</v>
      </c>
      <c r="G6292">
        <v>315</v>
      </c>
      <c r="H6292" t="s">
        <v>6</v>
      </c>
      <c r="I6292" t="str">
        <f>_xlfn.XLOOKUP(shipments[[#This Row],[SPID]],people[SPID],people[Sales_person],"NA",0)</f>
        <v>Beverie Moffet</v>
      </c>
      <c r="J6292">
        <f>YEAR(shipments[[#This Row],[Shipdate]])</f>
        <v>2023</v>
      </c>
      <c r="K6292">
        <f>MONTH(shipments[[#This Row],[Shipdate]])</f>
        <v>12</v>
      </c>
      <c r="L6292" t="str">
        <f>TEXT(shipments[[#This Row],[Shipdate]],"mmmm")</f>
        <v>December</v>
      </c>
      <c r="M6292">
        <f>_xlfn.XLOOKUP(shipments[[#This Row],[PID]],products[PID],products[Cost_per_box],"NA",0)</f>
        <v>6.43</v>
      </c>
      <c r="N6292">
        <f>shipments[[#This Row],[Boxes]]*shipments[[#This Row],[Cost Per Box]]</f>
        <v>2025.4499999999998</v>
      </c>
      <c r="O6292">
        <f>shipments[[#This Row],[Sales Amount]]-shipments[[#This Row],[Total Cost]]</f>
        <v>3631.05</v>
      </c>
      <c r="P6292" s="9">
        <f>shipments[[#This Row],[Profit]]/shipments[[#This Row],[Sales Amount]]</f>
        <v>0.64192521877486086</v>
      </c>
    </row>
    <row r="6293" spans="1:16" x14ac:dyDescent="1">
      <c r="A6293" t="s">
        <v>6344</v>
      </c>
      <c r="B6293" t="s">
        <v>8046</v>
      </c>
      <c r="C6293" t="s">
        <v>8023</v>
      </c>
      <c r="D6293" t="s">
        <v>8037</v>
      </c>
      <c r="E6293" s="1">
        <v>44971</v>
      </c>
      <c r="F6293">
        <v>6360.75</v>
      </c>
      <c r="G6293">
        <v>375</v>
      </c>
      <c r="H6293" t="s">
        <v>6</v>
      </c>
      <c r="I6293" t="str">
        <f>_xlfn.XLOOKUP(shipments[[#This Row],[SPID]],people[SPID],people[Sales_person],"NA",0)</f>
        <v>Beverie Moffet</v>
      </c>
      <c r="J6293">
        <f>YEAR(shipments[[#This Row],[Shipdate]])</f>
        <v>2023</v>
      </c>
      <c r="K6293">
        <f>MONTH(shipments[[#This Row],[Shipdate]])</f>
        <v>2</v>
      </c>
      <c r="L6293" t="str">
        <f>TEXT(shipments[[#This Row],[Shipdate]],"mmmm")</f>
        <v>February</v>
      </c>
      <c r="M6293">
        <f>_xlfn.XLOOKUP(shipments[[#This Row],[PID]],products[PID],products[Cost_per_box],"NA",0)</f>
        <v>6.43</v>
      </c>
      <c r="N6293">
        <f>shipments[[#This Row],[Boxes]]*shipments[[#This Row],[Cost Per Box]]</f>
        <v>2411.25</v>
      </c>
      <c r="O6293">
        <f>shipments[[#This Row],[Sales Amount]]-shipments[[#This Row],[Total Cost]]</f>
        <v>3949.5</v>
      </c>
      <c r="P6293" s="9">
        <f>shipments[[#This Row],[Profit]]/shipments[[#This Row],[Sales Amount]]</f>
        <v>0.62091734465275317</v>
      </c>
    </row>
    <row r="6294" spans="1:16" x14ac:dyDescent="1">
      <c r="A6294" t="s">
        <v>6345</v>
      </c>
      <c r="B6294" t="s">
        <v>8046</v>
      </c>
      <c r="C6294" t="s">
        <v>8023</v>
      </c>
      <c r="D6294" t="s">
        <v>8037</v>
      </c>
      <c r="E6294" s="1">
        <v>45236</v>
      </c>
      <c r="F6294">
        <v>5937.75</v>
      </c>
      <c r="G6294">
        <v>330</v>
      </c>
      <c r="H6294" t="s">
        <v>6</v>
      </c>
      <c r="I6294" t="str">
        <f>_xlfn.XLOOKUP(shipments[[#This Row],[SPID]],people[SPID],people[Sales_person],"NA",0)</f>
        <v>Beverie Moffet</v>
      </c>
      <c r="J6294">
        <f>YEAR(shipments[[#This Row],[Shipdate]])</f>
        <v>2023</v>
      </c>
      <c r="K6294">
        <f>MONTH(shipments[[#This Row],[Shipdate]])</f>
        <v>11</v>
      </c>
      <c r="L6294" t="str">
        <f>TEXT(shipments[[#This Row],[Shipdate]],"mmmm")</f>
        <v>November</v>
      </c>
      <c r="M6294">
        <f>_xlfn.XLOOKUP(shipments[[#This Row],[PID]],products[PID],products[Cost_per_box],"NA",0)</f>
        <v>6.43</v>
      </c>
      <c r="N6294">
        <f>shipments[[#This Row],[Boxes]]*shipments[[#This Row],[Cost Per Box]]</f>
        <v>2121.9</v>
      </c>
      <c r="O6294">
        <f>shipments[[#This Row],[Sales Amount]]-shipments[[#This Row],[Total Cost]]</f>
        <v>3815.85</v>
      </c>
      <c r="P6294" s="9">
        <f>shipments[[#This Row],[Profit]]/shipments[[#This Row],[Sales Amount]]</f>
        <v>0.64264241505620812</v>
      </c>
    </row>
    <row r="6295" spans="1:16" x14ac:dyDescent="1">
      <c r="A6295" t="s">
        <v>6346</v>
      </c>
      <c r="B6295" t="s">
        <v>8046</v>
      </c>
      <c r="C6295" t="s">
        <v>8023</v>
      </c>
      <c r="D6295" t="s">
        <v>8037</v>
      </c>
      <c r="E6295" s="1">
        <v>45408</v>
      </c>
      <c r="F6295">
        <v>5154.75</v>
      </c>
      <c r="G6295">
        <v>323</v>
      </c>
      <c r="H6295" t="s">
        <v>6</v>
      </c>
      <c r="I6295" t="str">
        <f>_xlfn.XLOOKUP(shipments[[#This Row],[SPID]],people[SPID],people[Sales_person],"NA",0)</f>
        <v>Beverie Moffet</v>
      </c>
      <c r="J6295">
        <f>YEAR(shipments[[#This Row],[Shipdate]])</f>
        <v>2024</v>
      </c>
      <c r="K6295">
        <f>MONTH(shipments[[#This Row],[Shipdate]])</f>
        <v>4</v>
      </c>
      <c r="L6295" t="str">
        <f>TEXT(shipments[[#This Row],[Shipdate]],"mmmm")</f>
        <v>April</v>
      </c>
      <c r="M6295">
        <f>_xlfn.XLOOKUP(shipments[[#This Row],[PID]],products[PID],products[Cost_per_box],"NA",0)</f>
        <v>6.43</v>
      </c>
      <c r="N6295">
        <f>shipments[[#This Row],[Boxes]]*shipments[[#This Row],[Cost Per Box]]</f>
        <v>2076.89</v>
      </c>
      <c r="O6295">
        <f>shipments[[#This Row],[Sales Amount]]-shipments[[#This Row],[Total Cost]]</f>
        <v>3077.86</v>
      </c>
      <c r="P6295" s="9">
        <f>shipments[[#This Row],[Profit]]/shipments[[#This Row],[Sales Amount]]</f>
        <v>0.59709200252194583</v>
      </c>
    </row>
    <row r="6296" spans="1:16" x14ac:dyDescent="1">
      <c r="A6296" t="s">
        <v>6347</v>
      </c>
      <c r="B6296" t="s">
        <v>8046</v>
      </c>
      <c r="C6296" t="s">
        <v>8024</v>
      </c>
      <c r="D6296" t="s">
        <v>8032</v>
      </c>
      <c r="E6296" s="1">
        <v>45231</v>
      </c>
      <c r="F6296">
        <v>5910.75</v>
      </c>
      <c r="G6296">
        <v>282</v>
      </c>
      <c r="H6296" t="s">
        <v>6</v>
      </c>
      <c r="I6296" t="str">
        <f>_xlfn.XLOOKUP(shipments[[#This Row],[SPID]],people[SPID],people[Sales_person],"NA",0)</f>
        <v>Beverie Moffet</v>
      </c>
      <c r="J6296">
        <f>YEAR(shipments[[#This Row],[Shipdate]])</f>
        <v>2023</v>
      </c>
      <c r="K6296">
        <f>MONTH(shipments[[#This Row],[Shipdate]])</f>
        <v>11</v>
      </c>
      <c r="L6296" t="str">
        <f>TEXT(shipments[[#This Row],[Shipdate]],"mmmm")</f>
        <v>November</v>
      </c>
      <c r="M6296">
        <f>_xlfn.XLOOKUP(shipments[[#This Row],[PID]],products[PID],products[Cost_per_box],"NA",0)</f>
        <v>12.41</v>
      </c>
      <c r="N6296">
        <f>shipments[[#This Row],[Boxes]]*shipments[[#This Row],[Cost Per Box]]</f>
        <v>3499.62</v>
      </c>
      <c r="O6296">
        <f>shipments[[#This Row],[Sales Amount]]-shipments[[#This Row],[Total Cost]]</f>
        <v>2411.13</v>
      </c>
      <c r="P6296" s="9">
        <f>shipments[[#This Row],[Profit]]/shipments[[#This Row],[Sales Amount]]</f>
        <v>0.40792285242989468</v>
      </c>
    </row>
    <row r="6297" spans="1:16" x14ac:dyDescent="1">
      <c r="A6297" t="s">
        <v>6348</v>
      </c>
      <c r="B6297" t="s">
        <v>8046</v>
      </c>
      <c r="C6297" t="s">
        <v>8024</v>
      </c>
      <c r="D6297" t="s">
        <v>8033</v>
      </c>
      <c r="E6297" s="1">
        <v>45552</v>
      </c>
      <c r="F6297">
        <v>6588</v>
      </c>
      <c r="G6297">
        <v>330</v>
      </c>
      <c r="H6297" t="s">
        <v>25</v>
      </c>
      <c r="I6297" t="str">
        <f>_xlfn.XLOOKUP(shipments[[#This Row],[SPID]],people[SPID],people[Sales_person],"NA",0)</f>
        <v>Beverie Moffet</v>
      </c>
      <c r="J6297">
        <f>YEAR(shipments[[#This Row],[Shipdate]])</f>
        <v>2024</v>
      </c>
      <c r="K6297">
        <f>MONTH(shipments[[#This Row],[Shipdate]])</f>
        <v>9</v>
      </c>
      <c r="L6297" t="str">
        <f>TEXT(shipments[[#This Row],[Shipdate]],"mmmm")</f>
        <v>September</v>
      </c>
      <c r="M6297">
        <f>_xlfn.XLOOKUP(shipments[[#This Row],[PID]],products[PID],products[Cost_per_box],"NA",0)</f>
        <v>12.41</v>
      </c>
      <c r="N6297">
        <f>shipments[[#This Row],[Boxes]]*shipments[[#This Row],[Cost Per Box]]</f>
        <v>4095.3</v>
      </c>
      <c r="O6297">
        <f>shipments[[#This Row],[Sales Amount]]-shipments[[#This Row],[Total Cost]]</f>
        <v>2492.6999999999998</v>
      </c>
      <c r="P6297" s="9">
        <f>shipments[[#This Row],[Profit]]/shipments[[#This Row],[Sales Amount]]</f>
        <v>0.37836976320582877</v>
      </c>
    </row>
    <row r="6298" spans="1:16" x14ac:dyDescent="1">
      <c r="A6298" t="s">
        <v>6349</v>
      </c>
      <c r="B6298" t="s">
        <v>8046</v>
      </c>
      <c r="C6298" t="s">
        <v>8025</v>
      </c>
      <c r="D6298" t="s">
        <v>8032</v>
      </c>
      <c r="E6298" s="1">
        <v>44938</v>
      </c>
      <c r="F6298">
        <v>4718.25</v>
      </c>
      <c r="G6298">
        <v>315</v>
      </c>
      <c r="H6298" t="s">
        <v>6</v>
      </c>
      <c r="I6298" t="str">
        <f>_xlfn.XLOOKUP(shipments[[#This Row],[SPID]],people[SPID],people[Sales_person],"NA",0)</f>
        <v>Beverie Moffet</v>
      </c>
      <c r="J6298">
        <f>YEAR(shipments[[#This Row],[Shipdate]])</f>
        <v>2023</v>
      </c>
      <c r="K6298">
        <f>MONTH(shipments[[#This Row],[Shipdate]])</f>
        <v>1</v>
      </c>
      <c r="L6298" t="str">
        <f>TEXT(shipments[[#This Row],[Shipdate]],"mmmm")</f>
        <v>January</v>
      </c>
      <c r="M6298">
        <f>_xlfn.XLOOKUP(shipments[[#This Row],[PID]],products[PID],products[Cost_per_box],"NA",0)</f>
        <v>9.57</v>
      </c>
      <c r="N6298">
        <f>shipments[[#This Row],[Boxes]]*shipments[[#This Row],[Cost Per Box]]</f>
        <v>3014.55</v>
      </c>
      <c r="O6298">
        <f>shipments[[#This Row],[Sales Amount]]-shipments[[#This Row],[Total Cost]]</f>
        <v>1703.6999999999998</v>
      </c>
      <c r="P6298" s="9">
        <f>shipments[[#This Row],[Profit]]/shipments[[#This Row],[Sales Amount]]</f>
        <v>0.36108726752503573</v>
      </c>
    </row>
    <row r="6299" spans="1:16" x14ac:dyDescent="1">
      <c r="A6299" t="s">
        <v>6350</v>
      </c>
      <c r="B6299" t="s">
        <v>8046</v>
      </c>
      <c r="C6299" t="s">
        <v>8025</v>
      </c>
      <c r="D6299" t="s">
        <v>8033</v>
      </c>
      <c r="E6299" s="1">
        <v>44949</v>
      </c>
      <c r="F6299">
        <v>10163.25</v>
      </c>
      <c r="G6299">
        <v>636</v>
      </c>
      <c r="H6299" t="s">
        <v>6</v>
      </c>
      <c r="I6299" t="str">
        <f>_xlfn.XLOOKUP(shipments[[#This Row],[SPID]],people[SPID],people[Sales_person],"NA",0)</f>
        <v>Beverie Moffet</v>
      </c>
      <c r="J6299">
        <f>YEAR(shipments[[#This Row],[Shipdate]])</f>
        <v>2023</v>
      </c>
      <c r="K6299">
        <f>MONTH(shipments[[#This Row],[Shipdate]])</f>
        <v>1</v>
      </c>
      <c r="L6299" t="str">
        <f>TEXT(shipments[[#This Row],[Shipdate]],"mmmm")</f>
        <v>January</v>
      </c>
      <c r="M6299">
        <f>_xlfn.XLOOKUP(shipments[[#This Row],[PID]],products[PID],products[Cost_per_box],"NA",0)</f>
        <v>9.57</v>
      </c>
      <c r="N6299">
        <f>shipments[[#This Row],[Boxes]]*shipments[[#This Row],[Cost Per Box]]</f>
        <v>6086.52</v>
      </c>
      <c r="O6299">
        <f>shipments[[#This Row],[Sales Amount]]-shipments[[#This Row],[Total Cost]]</f>
        <v>4076.7299999999996</v>
      </c>
      <c r="P6299" s="9">
        <f>shipments[[#This Row],[Profit]]/shipments[[#This Row],[Sales Amount]]</f>
        <v>0.40112464024795214</v>
      </c>
    </row>
    <row r="6300" spans="1:16" x14ac:dyDescent="1">
      <c r="A6300" t="s">
        <v>6351</v>
      </c>
      <c r="B6300" t="s">
        <v>8046</v>
      </c>
      <c r="C6300" t="s">
        <v>8025</v>
      </c>
      <c r="D6300" t="s">
        <v>8033</v>
      </c>
      <c r="E6300" s="1">
        <v>45348</v>
      </c>
      <c r="F6300">
        <v>6482.25</v>
      </c>
      <c r="G6300">
        <v>361</v>
      </c>
      <c r="H6300" t="s">
        <v>6</v>
      </c>
      <c r="I6300" t="str">
        <f>_xlfn.XLOOKUP(shipments[[#This Row],[SPID]],people[SPID],people[Sales_person],"NA",0)</f>
        <v>Beverie Moffet</v>
      </c>
      <c r="J6300">
        <f>YEAR(shipments[[#This Row],[Shipdate]])</f>
        <v>2024</v>
      </c>
      <c r="K6300">
        <f>MONTH(shipments[[#This Row],[Shipdate]])</f>
        <v>2</v>
      </c>
      <c r="L6300" t="str">
        <f>TEXT(shipments[[#This Row],[Shipdate]],"mmmm")</f>
        <v>February</v>
      </c>
      <c r="M6300">
        <f>_xlfn.XLOOKUP(shipments[[#This Row],[PID]],products[PID],products[Cost_per_box],"NA",0)</f>
        <v>9.57</v>
      </c>
      <c r="N6300">
        <f>shipments[[#This Row],[Boxes]]*shipments[[#This Row],[Cost Per Box]]</f>
        <v>3454.77</v>
      </c>
      <c r="O6300">
        <f>shipments[[#This Row],[Sales Amount]]-shipments[[#This Row],[Total Cost]]</f>
        <v>3027.48</v>
      </c>
      <c r="P6300" s="9">
        <f>shipments[[#This Row],[Profit]]/shipments[[#This Row],[Sales Amount]]</f>
        <v>0.46704153650352886</v>
      </c>
    </row>
    <row r="6301" spans="1:16" x14ac:dyDescent="1">
      <c r="A6301" t="s">
        <v>6352</v>
      </c>
      <c r="B6301" t="s">
        <v>8046</v>
      </c>
      <c r="C6301" t="s">
        <v>8025</v>
      </c>
      <c r="D6301" t="s">
        <v>8033</v>
      </c>
      <c r="E6301" s="1">
        <v>45104</v>
      </c>
      <c r="F6301">
        <v>11436.75</v>
      </c>
      <c r="G6301">
        <v>636</v>
      </c>
      <c r="H6301" t="s">
        <v>6</v>
      </c>
      <c r="I6301" t="str">
        <f>_xlfn.XLOOKUP(shipments[[#This Row],[SPID]],people[SPID],people[Sales_person],"NA",0)</f>
        <v>Beverie Moffet</v>
      </c>
      <c r="J6301">
        <f>YEAR(shipments[[#This Row],[Shipdate]])</f>
        <v>2023</v>
      </c>
      <c r="K6301">
        <f>MONTH(shipments[[#This Row],[Shipdate]])</f>
        <v>6</v>
      </c>
      <c r="L6301" t="str">
        <f>TEXT(shipments[[#This Row],[Shipdate]],"mmmm")</f>
        <v>June</v>
      </c>
      <c r="M6301">
        <f>_xlfn.XLOOKUP(shipments[[#This Row],[PID]],products[PID],products[Cost_per_box],"NA",0)</f>
        <v>9.57</v>
      </c>
      <c r="N6301">
        <f>shipments[[#This Row],[Boxes]]*shipments[[#This Row],[Cost Per Box]]</f>
        <v>6086.52</v>
      </c>
      <c r="O6301">
        <f>shipments[[#This Row],[Sales Amount]]-shipments[[#This Row],[Total Cost]]</f>
        <v>5350.23</v>
      </c>
      <c r="P6301" s="9">
        <f>shipments[[#This Row],[Profit]]/shipments[[#This Row],[Sales Amount]]</f>
        <v>0.46781034821955536</v>
      </c>
    </row>
    <row r="6302" spans="1:16" x14ac:dyDescent="1">
      <c r="A6302" t="s">
        <v>6353</v>
      </c>
      <c r="B6302" t="s">
        <v>8046</v>
      </c>
      <c r="C6302" t="s">
        <v>8025</v>
      </c>
      <c r="D6302" t="s">
        <v>8037</v>
      </c>
      <c r="E6302" s="1">
        <v>45106</v>
      </c>
      <c r="F6302">
        <v>13293</v>
      </c>
      <c r="G6302">
        <v>950</v>
      </c>
      <c r="H6302" t="s">
        <v>6</v>
      </c>
      <c r="I6302" t="str">
        <f>_xlfn.XLOOKUP(shipments[[#This Row],[SPID]],people[SPID],people[Sales_person],"NA",0)</f>
        <v>Beverie Moffet</v>
      </c>
      <c r="J6302">
        <f>YEAR(shipments[[#This Row],[Shipdate]])</f>
        <v>2023</v>
      </c>
      <c r="K6302">
        <f>MONTH(shipments[[#This Row],[Shipdate]])</f>
        <v>6</v>
      </c>
      <c r="L6302" t="str">
        <f>TEXT(shipments[[#This Row],[Shipdate]],"mmmm")</f>
        <v>June</v>
      </c>
      <c r="M6302">
        <f>_xlfn.XLOOKUP(shipments[[#This Row],[PID]],products[PID],products[Cost_per_box],"NA",0)</f>
        <v>9.57</v>
      </c>
      <c r="N6302">
        <f>shipments[[#This Row],[Boxes]]*shipments[[#This Row],[Cost Per Box]]</f>
        <v>9091.5</v>
      </c>
      <c r="O6302">
        <f>shipments[[#This Row],[Sales Amount]]-shipments[[#This Row],[Total Cost]]</f>
        <v>4201.5</v>
      </c>
      <c r="P6302" s="9">
        <f>shipments[[#This Row],[Profit]]/shipments[[#This Row],[Sales Amount]]</f>
        <v>0.31606860753780186</v>
      </c>
    </row>
    <row r="6303" spans="1:16" x14ac:dyDescent="1">
      <c r="A6303" t="s">
        <v>6354</v>
      </c>
      <c r="B6303" t="s">
        <v>8046</v>
      </c>
      <c r="C6303" t="s">
        <v>8025</v>
      </c>
      <c r="D6303" t="s">
        <v>8036</v>
      </c>
      <c r="E6303" s="1">
        <v>45057</v>
      </c>
      <c r="F6303">
        <v>4855.5</v>
      </c>
      <c r="G6303">
        <v>347</v>
      </c>
      <c r="H6303" t="s">
        <v>6</v>
      </c>
      <c r="I6303" t="str">
        <f>_xlfn.XLOOKUP(shipments[[#This Row],[SPID]],people[SPID],people[Sales_person],"NA",0)</f>
        <v>Beverie Moffet</v>
      </c>
      <c r="J6303">
        <f>YEAR(shipments[[#This Row],[Shipdate]])</f>
        <v>2023</v>
      </c>
      <c r="K6303">
        <f>MONTH(shipments[[#This Row],[Shipdate]])</f>
        <v>5</v>
      </c>
      <c r="L6303" t="str">
        <f>TEXT(shipments[[#This Row],[Shipdate]],"mmmm")</f>
        <v>May</v>
      </c>
      <c r="M6303">
        <f>_xlfn.XLOOKUP(shipments[[#This Row],[PID]],products[PID],products[Cost_per_box],"NA",0)</f>
        <v>9.57</v>
      </c>
      <c r="N6303">
        <f>shipments[[#This Row],[Boxes]]*shipments[[#This Row],[Cost Per Box]]</f>
        <v>3320.79</v>
      </c>
      <c r="O6303">
        <f>shipments[[#This Row],[Sales Amount]]-shipments[[#This Row],[Total Cost]]</f>
        <v>1534.71</v>
      </c>
      <c r="P6303" s="9">
        <f>shipments[[#This Row],[Profit]]/shipments[[#This Row],[Sales Amount]]</f>
        <v>0.31607661414890331</v>
      </c>
    </row>
    <row r="6304" spans="1:16" x14ac:dyDescent="1">
      <c r="A6304" t="s">
        <v>6355</v>
      </c>
      <c r="B6304" t="s">
        <v>8046</v>
      </c>
      <c r="C6304" t="s">
        <v>8026</v>
      </c>
      <c r="D6304" t="s">
        <v>8033</v>
      </c>
      <c r="E6304" s="1">
        <v>45266</v>
      </c>
      <c r="F6304">
        <v>2556</v>
      </c>
      <c r="G6304">
        <v>366</v>
      </c>
      <c r="H6304" t="s">
        <v>39</v>
      </c>
      <c r="I6304" t="str">
        <f>_xlfn.XLOOKUP(shipments[[#This Row],[SPID]],people[SPID],people[Sales_person],"NA",0)</f>
        <v>Beverie Moffet</v>
      </c>
      <c r="J6304">
        <f>YEAR(shipments[[#This Row],[Shipdate]])</f>
        <v>2023</v>
      </c>
      <c r="K6304">
        <f>MONTH(shipments[[#This Row],[Shipdate]])</f>
        <v>12</v>
      </c>
      <c r="L6304" t="str">
        <f>TEXT(shipments[[#This Row],[Shipdate]],"mmmm")</f>
        <v>December</v>
      </c>
      <c r="M6304">
        <f>_xlfn.XLOOKUP(shipments[[#This Row],[PID]],products[PID],products[Cost_per_box],"NA",0)</f>
        <v>8.43</v>
      </c>
      <c r="N6304">
        <f>shipments[[#This Row],[Boxes]]*shipments[[#This Row],[Cost Per Box]]</f>
        <v>3085.38</v>
      </c>
      <c r="O6304">
        <f>shipments[[#This Row],[Sales Amount]]-shipments[[#This Row],[Total Cost]]</f>
        <v>-529.38000000000011</v>
      </c>
      <c r="P6304" s="9">
        <f>shipments[[#This Row],[Profit]]/shipments[[#This Row],[Sales Amount]]</f>
        <v>-0.20711267605633807</v>
      </c>
    </row>
    <row r="6305" spans="1:16" x14ac:dyDescent="1">
      <c r="A6305" t="s">
        <v>6356</v>
      </c>
      <c r="B6305" t="s">
        <v>8046</v>
      </c>
      <c r="C6305" t="s">
        <v>8026</v>
      </c>
      <c r="D6305" t="s">
        <v>8036</v>
      </c>
      <c r="E6305" s="1">
        <v>45321</v>
      </c>
      <c r="F6305">
        <v>7193.25</v>
      </c>
      <c r="G6305">
        <v>654</v>
      </c>
      <c r="H6305" t="s">
        <v>6</v>
      </c>
      <c r="I6305" t="str">
        <f>_xlfn.XLOOKUP(shipments[[#This Row],[SPID]],people[SPID],people[Sales_person],"NA",0)</f>
        <v>Beverie Moffet</v>
      </c>
      <c r="J6305">
        <f>YEAR(shipments[[#This Row],[Shipdate]])</f>
        <v>2024</v>
      </c>
      <c r="K6305">
        <f>MONTH(shipments[[#This Row],[Shipdate]])</f>
        <v>1</v>
      </c>
      <c r="L6305" t="str">
        <f>TEXT(shipments[[#This Row],[Shipdate]],"mmmm")</f>
        <v>January</v>
      </c>
      <c r="M6305">
        <f>_xlfn.XLOOKUP(shipments[[#This Row],[PID]],products[PID],products[Cost_per_box],"NA",0)</f>
        <v>8.43</v>
      </c>
      <c r="N6305">
        <f>shipments[[#This Row],[Boxes]]*shipments[[#This Row],[Cost Per Box]]</f>
        <v>5513.22</v>
      </c>
      <c r="O6305">
        <f>shipments[[#This Row],[Sales Amount]]-shipments[[#This Row],[Total Cost]]</f>
        <v>1680.0299999999997</v>
      </c>
      <c r="P6305" s="9">
        <f>shipments[[#This Row],[Profit]]/shipments[[#This Row],[Sales Amount]]</f>
        <v>0.23355645918048168</v>
      </c>
    </row>
    <row r="6306" spans="1:16" x14ac:dyDescent="1">
      <c r="A6306" t="s">
        <v>6357</v>
      </c>
      <c r="B6306" t="s">
        <v>8046</v>
      </c>
      <c r="C6306" t="s">
        <v>8027</v>
      </c>
      <c r="D6306" t="s">
        <v>8037</v>
      </c>
      <c r="E6306" s="1">
        <v>45264</v>
      </c>
      <c r="F6306">
        <v>7877.25</v>
      </c>
      <c r="G6306">
        <v>985</v>
      </c>
      <c r="H6306" t="s">
        <v>6</v>
      </c>
      <c r="I6306" t="str">
        <f>_xlfn.XLOOKUP(shipments[[#This Row],[SPID]],people[SPID],people[Sales_person],"NA",0)</f>
        <v>Beverie Moffet</v>
      </c>
      <c r="J6306">
        <f>YEAR(shipments[[#This Row],[Shipdate]])</f>
        <v>2023</v>
      </c>
      <c r="K6306">
        <f>MONTH(shipments[[#This Row],[Shipdate]])</f>
        <v>12</v>
      </c>
      <c r="L6306" t="str">
        <f>TEXT(shipments[[#This Row],[Shipdate]],"mmmm")</f>
        <v>December</v>
      </c>
      <c r="M6306">
        <f>_xlfn.XLOOKUP(shipments[[#This Row],[PID]],products[PID],products[Cost_per_box],"NA",0)</f>
        <v>6.8</v>
      </c>
      <c r="N6306">
        <f>shipments[[#This Row],[Boxes]]*shipments[[#This Row],[Cost Per Box]]</f>
        <v>6698</v>
      </c>
      <c r="O6306">
        <f>shipments[[#This Row],[Sales Amount]]-shipments[[#This Row],[Total Cost]]</f>
        <v>1179.25</v>
      </c>
      <c r="P6306" s="9">
        <f>shipments[[#This Row],[Profit]]/shipments[[#This Row],[Sales Amount]]</f>
        <v>0.14970325938620713</v>
      </c>
    </row>
    <row r="6307" spans="1:16" x14ac:dyDescent="1">
      <c r="A6307" t="s">
        <v>6358</v>
      </c>
      <c r="B6307" t="s">
        <v>8046</v>
      </c>
      <c r="C6307" t="s">
        <v>8027</v>
      </c>
      <c r="D6307" t="s">
        <v>8036</v>
      </c>
      <c r="E6307" s="1">
        <v>45506</v>
      </c>
      <c r="F6307">
        <v>9596.25</v>
      </c>
      <c r="G6307">
        <v>1067</v>
      </c>
      <c r="H6307" t="s">
        <v>17</v>
      </c>
      <c r="I6307" t="str">
        <f>_xlfn.XLOOKUP(shipments[[#This Row],[SPID]],people[SPID],people[Sales_person],"NA",0)</f>
        <v>Beverie Moffet</v>
      </c>
      <c r="J6307">
        <f>YEAR(shipments[[#This Row],[Shipdate]])</f>
        <v>2024</v>
      </c>
      <c r="K6307">
        <f>MONTH(shipments[[#This Row],[Shipdate]])</f>
        <v>8</v>
      </c>
      <c r="L6307" t="str">
        <f>TEXT(shipments[[#This Row],[Shipdate]],"mmmm")</f>
        <v>August</v>
      </c>
      <c r="M6307">
        <f>_xlfn.XLOOKUP(shipments[[#This Row],[PID]],products[PID],products[Cost_per_box],"NA",0)</f>
        <v>6.8</v>
      </c>
      <c r="N6307">
        <f>shipments[[#This Row],[Boxes]]*shipments[[#This Row],[Cost Per Box]]</f>
        <v>7255.5999999999995</v>
      </c>
      <c r="O6307">
        <f>shipments[[#This Row],[Sales Amount]]-shipments[[#This Row],[Total Cost]]</f>
        <v>2340.6500000000005</v>
      </c>
      <c r="P6307" s="9">
        <f>shipments[[#This Row],[Profit]]/shipments[[#This Row],[Sales Amount]]</f>
        <v>0.24391298684381926</v>
      </c>
    </row>
    <row r="6308" spans="1:16" x14ac:dyDescent="1">
      <c r="A6308" t="s">
        <v>6359</v>
      </c>
      <c r="B6308" t="s">
        <v>8046</v>
      </c>
      <c r="C6308" t="s">
        <v>8027</v>
      </c>
      <c r="D6308" t="s">
        <v>8032</v>
      </c>
      <c r="E6308" s="1">
        <v>45401</v>
      </c>
      <c r="F6308">
        <v>7598.25</v>
      </c>
      <c r="G6308">
        <v>691</v>
      </c>
      <c r="H6308" t="s">
        <v>6</v>
      </c>
      <c r="I6308" t="str">
        <f>_xlfn.XLOOKUP(shipments[[#This Row],[SPID]],people[SPID],people[Sales_person],"NA",0)</f>
        <v>Beverie Moffet</v>
      </c>
      <c r="J6308">
        <f>YEAR(shipments[[#This Row],[Shipdate]])</f>
        <v>2024</v>
      </c>
      <c r="K6308">
        <f>MONTH(shipments[[#This Row],[Shipdate]])</f>
        <v>4</v>
      </c>
      <c r="L6308" t="str">
        <f>TEXT(shipments[[#This Row],[Shipdate]],"mmmm")</f>
        <v>April</v>
      </c>
      <c r="M6308">
        <f>_xlfn.XLOOKUP(shipments[[#This Row],[PID]],products[PID],products[Cost_per_box],"NA",0)</f>
        <v>6.8</v>
      </c>
      <c r="N6308">
        <f>shipments[[#This Row],[Boxes]]*shipments[[#This Row],[Cost Per Box]]</f>
        <v>4698.8</v>
      </c>
      <c r="O6308">
        <f>shipments[[#This Row],[Sales Amount]]-shipments[[#This Row],[Total Cost]]</f>
        <v>2899.45</v>
      </c>
      <c r="P6308" s="9">
        <f>shipments[[#This Row],[Profit]]/shipments[[#This Row],[Sales Amount]]</f>
        <v>0.38159444608956006</v>
      </c>
    </row>
    <row r="6309" spans="1:16" x14ac:dyDescent="1">
      <c r="A6309" t="s">
        <v>6360</v>
      </c>
      <c r="B6309" t="s">
        <v>8046</v>
      </c>
      <c r="C6309" t="s">
        <v>8027</v>
      </c>
      <c r="D6309" t="s">
        <v>8036</v>
      </c>
      <c r="E6309" s="1">
        <v>45125</v>
      </c>
      <c r="F6309">
        <v>12973.5</v>
      </c>
      <c r="G6309">
        <v>1622</v>
      </c>
      <c r="H6309" t="s">
        <v>6</v>
      </c>
      <c r="I6309" t="str">
        <f>_xlfn.XLOOKUP(shipments[[#This Row],[SPID]],people[SPID],people[Sales_person],"NA",0)</f>
        <v>Beverie Moffet</v>
      </c>
      <c r="J6309">
        <f>YEAR(shipments[[#This Row],[Shipdate]])</f>
        <v>2023</v>
      </c>
      <c r="K6309">
        <f>MONTH(shipments[[#This Row],[Shipdate]])</f>
        <v>7</v>
      </c>
      <c r="L6309" t="str">
        <f>TEXT(shipments[[#This Row],[Shipdate]],"mmmm")</f>
        <v>July</v>
      </c>
      <c r="M6309">
        <f>_xlfn.XLOOKUP(shipments[[#This Row],[PID]],products[PID],products[Cost_per_box],"NA",0)</f>
        <v>6.8</v>
      </c>
      <c r="N6309">
        <f>shipments[[#This Row],[Boxes]]*shipments[[#This Row],[Cost Per Box]]</f>
        <v>11029.6</v>
      </c>
      <c r="O6309">
        <f>shipments[[#This Row],[Sales Amount]]-shipments[[#This Row],[Total Cost]]</f>
        <v>1943.8999999999996</v>
      </c>
      <c r="P6309" s="9">
        <f>shipments[[#This Row],[Profit]]/shipments[[#This Row],[Sales Amount]]</f>
        <v>0.14983620457085595</v>
      </c>
    </row>
    <row r="6310" spans="1:16" x14ac:dyDescent="1">
      <c r="A6310" t="s">
        <v>6361</v>
      </c>
      <c r="B6310" t="s">
        <v>8046</v>
      </c>
      <c r="C6310" t="s">
        <v>8028</v>
      </c>
      <c r="D6310" t="s">
        <v>8036</v>
      </c>
      <c r="E6310" s="1">
        <v>45565</v>
      </c>
      <c r="F6310">
        <v>4376.25</v>
      </c>
      <c r="G6310">
        <v>151</v>
      </c>
      <c r="H6310" t="s">
        <v>25</v>
      </c>
      <c r="I6310" t="str">
        <f>_xlfn.XLOOKUP(shipments[[#This Row],[SPID]],people[SPID],people[Sales_person],"NA",0)</f>
        <v>Beverie Moffet</v>
      </c>
      <c r="J6310">
        <f>YEAR(shipments[[#This Row],[Shipdate]])</f>
        <v>2024</v>
      </c>
      <c r="K6310">
        <f>MONTH(shipments[[#This Row],[Shipdate]])</f>
        <v>9</v>
      </c>
      <c r="L6310" t="str">
        <f>TEXT(shipments[[#This Row],[Shipdate]],"mmmm")</f>
        <v>September</v>
      </c>
      <c r="M6310">
        <f>_xlfn.XLOOKUP(shipments[[#This Row],[PID]],products[PID],products[Cost_per_box],"NA",0)</f>
        <v>5.04</v>
      </c>
      <c r="N6310">
        <f>shipments[[#This Row],[Boxes]]*shipments[[#This Row],[Cost Per Box]]</f>
        <v>761.04</v>
      </c>
      <c r="O6310">
        <f>shipments[[#This Row],[Sales Amount]]-shipments[[#This Row],[Total Cost]]</f>
        <v>3615.21</v>
      </c>
      <c r="P6310" s="9">
        <f>shipments[[#This Row],[Profit]]/shipments[[#This Row],[Sales Amount]]</f>
        <v>0.82609768637532133</v>
      </c>
    </row>
    <row r="6311" spans="1:16" x14ac:dyDescent="1">
      <c r="A6311" t="s">
        <v>6362</v>
      </c>
      <c r="B6311" t="s">
        <v>8046</v>
      </c>
      <c r="C6311" t="s">
        <v>8028</v>
      </c>
      <c r="D6311" t="s">
        <v>8036</v>
      </c>
      <c r="E6311" s="1">
        <v>45369</v>
      </c>
      <c r="F6311">
        <v>12667.5</v>
      </c>
      <c r="G6311">
        <v>437</v>
      </c>
      <c r="H6311" t="s">
        <v>6</v>
      </c>
      <c r="I6311" t="str">
        <f>_xlfn.XLOOKUP(shipments[[#This Row],[SPID]],people[SPID],people[Sales_person],"NA",0)</f>
        <v>Beverie Moffet</v>
      </c>
      <c r="J6311">
        <f>YEAR(shipments[[#This Row],[Shipdate]])</f>
        <v>2024</v>
      </c>
      <c r="K6311">
        <f>MONTH(shipments[[#This Row],[Shipdate]])</f>
        <v>3</v>
      </c>
      <c r="L6311" t="str">
        <f>TEXT(shipments[[#This Row],[Shipdate]],"mmmm")</f>
        <v>March</v>
      </c>
      <c r="M6311">
        <f>_xlfn.XLOOKUP(shipments[[#This Row],[PID]],products[PID],products[Cost_per_box],"NA",0)</f>
        <v>5.04</v>
      </c>
      <c r="N6311">
        <f>shipments[[#This Row],[Boxes]]*shipments[[#This Row],[Cost Per Box]]</f>
        <v>2202.48</v>
      </c>
      <c r="O6311">
        <f>shipments[[#This Row],[Sales Amount]]-shipments[[#This Row],[Total Cost]]</f>
        <v>10465.02</v>
      </c>
      <c r="P6311" s="9">
        <f>shipments[[#This Row],[Profit]]/shipments[[#This Row],[Sales Amount]]</f>
        <v>0.82613143872113681</v>
      </c>
    </row>
    <row r="6312" spans="1:16" x14ac:dyDescent="1">
      <c r="A6312" t="s">
        <v>6363</v>
      </c>
      <c r="B6312" t="s">
        <v>8046</v>
      </c>
      <c r="C6312" t="s">
        <v>8029</v>
      </c>
      <c r="D6312" t="s">
        <v>8033</v>
      </c>
      <c r="E6312" s="1">
        <v>45120</v>
      </c>
      <c r="F6312">
        <v>1932.75</v>
      </c>
      <c r="G6312">
        <v>242</v>
      </c>
      <c r="H6312" t="s">
        <v>6</v>
      </c>
      <c r="I6312" t="str">
        <f>_xlfn.XLOOKUP(shipments[[#This Row],[SPID]],people[SPID],people[Sales_person],"NA",0)</f>
        <v>Beverie Moffet</v>
      </c>
      <c r="J6312">
        <f>YEAR(shipments[[#This Row],[Shipdate]])</f>
        <v>2023</v>
      </c>
      <c r="K6312">
        <f>MONTH(shipments[[#This Row],[Shipdate]])</f>
        <v>7</v>
      </c>
      <c r="L6312" t="str">
        <f>TEXT(shipments[[#This Row],[Shipdate]],"mmmm")</f>
        <v>July</v>
      </c>
      <c r="M6312">
        <f>_xlfn.XLOOKUP(shipments[[#This Row],[PID]],products[PID],products[Cost_per_box],"NA",0)</f>
        <v>2.76</v>
      </c>
      <c r="N6312">
        <f>shipments[[#This Row],[Boxes]]*shipments[[#This Row],[Cost Per Box]]</f>
        <v>667.92</v>
      </c>
      <c r="O6312">
        <f>shipments[[#This Row],[Sales Amount]]-shipments[[#This Row],[Total Cost]]</f>
        <v>1264.83</v>
      </c>
      <c r="P6312" s="9">
        <f>shipments[[#This Row],[Profit]]/shipments[[#This Row],[Sales Amount]]</f>
        <v>0.65441986806363983</v>
      </c>
    </row>
    <row r="6313" spans="1:16" x14ac:dyDescent="1">
      <c r="A6313" t="s">
        <v>6364</v>
      </c>
      <c r="B6313" t="s">
        <v>8046</v>
      </c>
      <c r="C6313" t="s">
        <v>8029</v>
      </c>
      <c r="D6313" t="s">
        <v>8035</v>
      </c>
      <c r="E6313" s="1">
        <v>44930</v>
      </c>
      <c r="F6313">
        <v>9931.5</v>
      </c>
      <c r="G6313">
        <v>994</v>
      </c>
      <c r="H6313" t="s">
        <v>6</v>
      </c>
      <c r="I6313" t="str">
        <f>_xlfn.XLOOKUP(shipments[[#This Row],[SPID]],people[SPID],people[Sales_person],"NA",0)</f>
        <v>Beverie Moffet</v>
      </c>
      <c r="J6313">
        <f>YEAR(shipments[[#This Row],[Shipdate]])</f>
        <v>2023</v>
      </c>
      <c r="K6313">
        <f>MONTH(shipments[[#This Row],[Shipdate]])</f>
        <v>1</v>
      </c>
      <c r="L6313" t="str">
        <f>TEXT(shipments[[#This Row],[Shipdate]],"mmmm")</f>
        <v>January</v>
      </c>
      <c r="M6313">
        <f>_xlfn.XLOOKUP(shipments[[#This Row],[PID]],products[PID],products[Cost_per_box],"NA",0)</f>
        <v>2.76</v>
      </c>
      <c r="N6313">
        <f>shipments[[#This Row],[Boxes]]*shipments[[#This Row],[Cost Per Box]]</f>
        <v>2743.4399999999996</v>
      </c>
      <c r="O6313">
        <f>shipments[[#This Row],[Sales Amount]]-shipments[[#This Row],[Total Cost]]</f>
        <v>7188.06</v>
      </c>
      <c r="P6313" s="9">
        <f>shipments[[#This Row],[Profit]]/shipments[[#This Row],[Sales Amount]]</f>
        <v>0.7237637819060565</v>
      </c>
    </row>
    <row r="6314" spans="1:16" x14ac:dyDescent="1">
      <c r="A6314" t="s">
        <v>6365</v>
      </c>
      <c r="B6314" t="s">
        <v>8046</v>
      </c>
      <c r="C6314" t="s">
        <v>8029</v>
      </c>
      <c r="D6314" t="s">
        <v>8035</v>
      </c>
      <c r="E6314" s="1">
        <v>45539</v>
      </c>
      <c r="F6314">
        <v>14244.75</v>
      </c>
      <c r="G6314">
        <v>1295</v>
      </c>
      <c r="H6314" t="s">
        <v>25</v>
      </c>
      <c r="I6314" t="str">
        <f>_xlfn.XLOOKUP(shipments[[#This Row],[SPID]],people[SPID],people[Sales_person],"NA",0)</f>
        <v>Beverie Moffet</v>
      </c>
      <c r="J6314">
        <f>YEAR(shipments[[#This Row],[Shipdate]])</f>
        <v>2024</v>
      </c>
      <c r="K6314">
        <f>MONTH(shipments[[#This Row],[Shipdate]])</f>
        <v>9</v>
      </c>
      <c r="L6314" t="str">
        <f>TEXT(shipments[[#This Row],[Shipdate]],"mmmm")</f>
        <v>September</v>
      </c>
      <c r="M6314">
        <f>_xlfn.XLOOKUP(shipments[[#This Row],[PID]],products[PID],products[Cost_per_box],"NA",0)</f>
        <v>2.76</v>
      </c>
      <c r="N6314">
        <f>shipments[[#This Row],[Boxes]]*shipments[[#This Row],[Cost Per Box]]</f>
        <v>3574.2</v>
      </c>
      <c r="O6314">
        <f>shipments[[#This Row],[Sales Amount]]-shipments[[#This Row],[Total Cost]]</f>
        <v>10670.55</v>
      </c>
      <c r="P6314" s="9">
        <f>shipments[[#This Row],[Profit]]/shipments[[#This Row],[Sales Amount]]</f>
        <v>0.74908650555467804</v>
      </c>
    </row>
    <row r="6315" spans="1:16" x14ac:dyDescent="1">
      <c r="A6315" t="s">
        <v>6366</v>
      </c>
      <c r="B6315" t="s">
        <v>8046</v>
      </c>
      <c r="C6315" t="s">
        <v>8030</v>
      </c>
      <c r="D6315" t="s">
        <v>8032</v>
      </c>
      <c r="E6315" s="1">
        <v>45377</v>
      </c>
      <c r="F6315">
        <v>7920</v>
      </c>
      <c r="G6315">
        <v>990</v>
      </c>
      <c r="H6315" t="s">
        <v>6</v>
      </c>
      <c r="I6315" t="str">
        <f>_xlfn.XLOOKUP(shipments[[#This Row],[SPID]],people[SPID],people[Sales_person],"NA",0)</f>
        <v>Beverie Moffet</v>
      </c>
      <c r="J6315">
        <f>YEAR(shipments[[#This Row],[Shipdate]])</f>
        <v>2024</v>
      </c>
      <c r="K6315">
        <f>MONTH(shipments[[#This Row],[Shipdate]])</f>
        <v>3</v>
      </c>
      <c r="L6315" t="str">
        <f>TEXT(shipments[[#This Row],[Shipdate]],"mmmm")</f>
        <v>March</v>
      </c>
      <c r="M6315">
        <f>_xlfn.XLOOKUP(shipments[[#This Row],[PID]],products[PID],products[Cost_per_box],"NA",0)</f>
        <v>3.32</v>
      </c>
      <c r="N6315">
        <f>shipments[[#This Row],[Boxes]]*shipments[[#This Row],[Cost Per Box]]</f>
        <v>3286.7999999999997</v>
      </c>
      <c r="O6315">
        <f>shipments[[#This Row],[Sales Amount]]-shipments[[#This Row],[Total Cost]]</f>
        <v>4633.2000000000007</v>
      </c>
      <c r="P6315" s="9">
        <f>shipments[[#This Row],[Profit]]/shipments[[#This Row],[Sales Amount]]</f>
        <v>0.58500000000000008</v>
      </c>
    </row>
    <row r="6316" spans="1:16" x14ac:dyDescent="1">
      <c r="A6316" t="s">
        <v>6367</v>
      </c>
      <c r="B6316" t="s">
        <v>8046</v>
      </c>
      <c r="C6316" t="s">
        <v>8030</v>
      </c>
      <c r="D6316" t="s">
        <v>8032</v>
      </c>
      <c r="E6316" s="1">
        <v>45463</v>
      </c>
      <c r="F6316">
        <v>515.25</v>
      </c>
      <c r="G6316">
        <v>47</v>
      </c>
      <c r="H6316" t="s">
        <v>6</v>
      </c>
      <c r="I6316" t="str">
        <f>_xlfn.XLOOKUP(shipments[[#This Row],[SPID]],people[SPID],people[Sales_person],"NA",0)</f>
        <v>Beverie Moffet</v>
      </c>
      <c r="J6316">
        <f>YEAR(shipments[[#This Row],[Shipdate]])</f>
        <v>2024</v>
      </c>
      <c r="K6316">
        <f>MONTH(shipments[[#This Row],[Shipdate]])</f>
        <v>6</v>
      </c>
      <c r="L6316" t="str">
        <f>TEXT(shipments[[#This Row],[Shipdate]],"mmmm")</f>
        <v>June</v>
      </c>
      <c r="M6316">
        <f>_xlfn.XLOOKUP(shipments[[#This Row],[PID]],products[PID],products[Cost_per_box],"NA",0)</f>
        <v>3.32</v>
      </c>
      <c r="N6316">
        <f>shipments[[#This Row],[Boxes]]*shipments[[#This Row],[Cost Per Box]]</f>
        <v>156.04</v>
      </c>
      <c r="O6316">
        <f>shipments[[#This Row],[Sales Amount]]-shipments[[#This Row],[Total Cost]]</f>
        <v>359.21000000000004</v>
      </c>
      <c r="P6316" s="9">
        <f>shipments[[#This Row],[Profit]]/shipments[[#This Row],[Sales Amount]]</f>
        <v>0.69715672003881612</v>
      </c>
    </row>
    <row r="6317" spans="1:16" x14ac:dyDescent="1">
      <c r="A6317" t="s">
        <v>6368</v>
      </c>
      <c r="B6317" t="s">
        <v>8046</v>
      </c>
      <c r="C6317" t="s">
        <v>8031</v>
      </c>
      <c r="D6317" t="s">
        <v>8036</v>
      </c>
      <c r="E6317" s="1">
        <v>45299</v>
      </c>
      <c r="F6317">
        <v>8273.25</v>
      </c>
      <c r="G6317">
        <v>414</v>
      </c>
      <c r="H6317" t="s">
        <v>6</v>
      </c>
      <c r="I6317" t="str">
        <f>_xlfn.XLOOKUP(shipments[[#This Row],[SPID]],people[SPID],people[Sales_person],"NA",0)</f>
        <v>Beverie Moffet</v>
      </c>
      <c r="J6317">
        <f>YEAR(shipments[[#This Row],[Shipdate]])</f>
        <v>2024</v>
      </c>
      <c r="K6317">
        <f>MONTH(shipments[[#This Row],[Shipdate]])</f>
        <v>1</v>
      </c>
      <c r="L6317" t="str">
        <f>TEXT(shipments[[#This Row],[Shipdate]],"mmmm")</f>
        <v>January</v>
      </c>
      <c r="M6317">
        <f>_xlfn.XLOOKUP(shipments[[#This Row],[PID]],products[PID],products[Cost_per_box],"NA",0)</f>
        <v>2.65</v>
      </c>
      <c r="N6317">
        <f>shipments[[#This Row],[Boxes]]*shipments[[#This Row],[Cost Per Box]]</f>
        <v>1097.0999999999999</v>
      </c>
      <c r="O6317">
        <f>shipments[[#This Row],[Sales Amount]]-shipments[[#This Row],[Total Cost]]</f>
        <v>7176.15</v>
      </c>
      <c r="P6317" s="9">
        <f>shipments[[#This Row],[Profit]]/shipments[[#This Row],[Sales Amount]]</f>
        <v>0.86739189556703833</v>
      </c>
    </row>
    <row r="6318" spans="1:16" x14ac:dyDescent="1">
      <c r="A6318" t="s">
        <v>6369</v>
      </c>
      <c r="B6318" t="s">
        <v>8046</v>
      </c>
      <c r="C6318" t="s">
        <v>8031</v>
      </c>
      <c r="D6318" t="s">
        <v>8037</v>
      </c>
      <c r="E6318" s="1">
        <v>45495</v>
      </c>
      <c r="F6318">
        <v>7357.5</v>
      </c>
      <c r="G6318">
        <v>388</v>
      </c>
      <c r="H6318" t="s">
        <v>17</v>
      </c>
      <c r="I6318" t="str">
        <f>_xlfn.XLOOKUP(shipments[[#This Row],[SPID]],people[SPID],people[Sales_person],"NA",0)</f>
        <v>Beverie Moffet</v>
      </c>
      <c r="J6318">
        <f>YEAR(shipments[[#This Row],[Shipdate]])</f>
        <v>2024</v>
      </c>
      <c r="K6318">
        <f>MONTH(shipments[[#This Row],[Shipdate]])</f>
        <v>7</v>
      </c>
      <c r="L6318" t="str">
        <f>TEXT(shipments[[#This Row],[Shipdate]],"mmmm")</f>
        <v>July</v>
      </c>
      <c r="M6318">
        <f>_xlfn.XLOOKUP(shipments[[#This Row],[PID]],products[PID],products[Cost_per_box],"NA",0)</f>
        <v>2.65</v>
      </c>
      <c r="N6318">
        <f>shipments[[#This Row],[Boxes]]*shipments[[#This Row],[Cost Per Box]]</f>
        <v>1028.2</v>
      </c>
      <c r="O6318">
        <f>shipments[[#This Row],[Sales Amount]]-shipments[[#This Row],[Total Cost]]</f>
        <v>6329.3</v>
      </c>
      <c r="P6318" s="9">
        <f>shipments[[#This Row],[Profit]]/shipments[[#This Row],[Sales Amount]]</f>
        <v>0.86025144410465515</v>
      </c>
    </row>
    <row r="6319" spans="1:16" x14ac:dyDescent="1">
      <c r="A6319" t="s">
        <v>6370</v>
      </c>
      <c r="B6319" t="s">
        <v>8046</v>
      </c>
      <c r="C6319" t="s">
        <v>8031</v>
      </c>
      <c r="D6319" t="s">
        <v>8033</v>
      </c>
      <c r="E6319" s="1">
        <v>44928</v>
      </c>
      <c r="F6319">
        <v>4524.75</v>
      </c>
      <c r="G6319">
        <v>227</v>
      </c>
      <c r="H6319" t="s">
        <v>39</v>
      </c>
      <c r="I6319" t="str">
        <f>_xlfn.XLOOKUP(shipments[[#This Row],[SPID]],people[SPID],people[Sales_person],"NA",0)</f>
        <v>Beverie Moffet</v>
      </c>
      <c r="J6319">
        <f>YEAR(shipments[[#This Row],[Shipdate]])</f>
        <v>2023</v>
      </c>
      <c r="K6319">
        <f>MONTH(shipments[[#This Row],[Shipdate]])</f>
        <v>1</v>
      </c>
      <c r="L6319" t="str">
        <f>TEXT(shipments[[#This Row],[Shipdate]],"mmmm")</f>
        <v>January</v>
      </c>
      <c r="M6319">
        <f>_xlfn.XLOOKUP(shipments[[#This Row],[PID]],products[PID],products[Cost_per_box],"NA",0)</f>
        <v>2.65</v>
      </c>
      <c r="N6319">
        <f>shipments[[#This Row],[Boxes]]*shipments[[#This Row],[Cost Per Box]]</f>
        <v>601.54999999999995</v>
      </c>
      <c r="O6319">
        <f>shipments[[#This Row],[Sales Amount]]-shipments[[#This Row],[Total Cost]]</f>
        <v>3923.2</v>
      </c>
      <c r="P6319" s="9">
        <f>shipments[[#This Row],[Profit]]/shipments[[#This Row],[Sales Amount]]</f>
        <v>0.86705342836620802</v>
      </c>
    </row>
    <row r="6320" spans="1:16" x14ac:dyDescent="1">
      <c r="A6320" t="s">
        <v>6371</v>
      </c>
      <c r="B6320" t="s">
        <v>8046</v>
      </c>
      <c r="C6320" t="s">
        <v>8031</v>
      </c>
      <c r="D6320" t="s">
        <v>8036</v>
      </c>
      <c r="E6320" s="1">
        <v>45506</v>
      </c>
      <c r="F6320">
        <v>65.25</v>
      </c>
      <c r="G6320">
        <v>3</v>
      </c>
      <c r="H6320" t="s">
        <v>17</v>
      </c>
      <c r="I6320" t="str">
        <f>_xlfn.XLOOKUP(shipments[[#This Row],[SPID]],people[SPID],people[Sales_person],"NA",0)</f>
        <v>Beverie Moffet</v>
      </c>
      <c r="J6320">
        <f>YEAR(shipments[[#This Row],[Shipdate]])</f>
        <v>2024</v>
      </c>
      <c r="K6320">
        <f>MONTH(shipments[[#This Row],[Shipdate]])</f>
        <v>8</v>
      </c>
      <c r="L6320" t="str">
        <f>TEXT(shipments[[#This Row],[Shipdate]],"mmmm")</f>
        <v>August</v>
      </c>
      <c r="M6320">
        <f>_xlfn.XLOOKUP(shipments[[#This Row],[PID]],products[PID],products[Cost_per_box],"NA",0)</f>
        <v>2.65</v>
      </c>
      <c r="N6320">
        <f>shipments[[#This Row],[Boxes]]*shipments[[#This Row],[Cost Per Box]]</f>
        <v>7.9499999999999993</v>
      </c>
      <c r="O6320">
        <f>shipments[[#This Row],[Sales Amount]]-shipments[[#This Row],[Total Cost]]</f>
        <v>57.3</v>
      </c>
      <c r="P6320" s="9">
        <f>shipments[[#This Row],[Profit]]/shipments[[#This Row],[Sales Amount]]</f>
        <v>0.87816091954022979</v>
      </c>
    </row>
    <row r="6321" spans="1:16" x14ac:dyDescent="1">
      <c r="A6321" t="s">
        <v>6372</v>
      </c>
      <c r="B6321" t="s">
        <v>8046</v>
      </c>
      <c r="C6321" t="s">
        <v>8031</v>
      </c>
      <c r="D6321" t="s">
        <v>8036</v>
      </c>
      <c r="E6321" s="1">
        <v>44977</v>
      </c>
      <c r="F6321">
        <v>5447.25</v>
      </c>
      <c r="G6321">
        <v>260</v>
      </c>
      <c r="H6321" t="s">
        <v>6</v>
      </c>
      <c r="I6321" t="str">
        <f>_xlfn.XLOOKUP(shipments[[#This Row],[SPID]],people[SPID],people[Sales_person],"NA",0)</f>
        <v>Beverie Moffet</v>
      </c>
      <c r="J6321">
        <f>YEAR(shipments[[#This Row],[Shipdate]])</f>
        <v>2023</v>
      </c>
      <c r="K6321">
        <f>MONTH(shipments[[#This Row],[Shipdate]])</f>
        <v>2</v>
      </c>
      <c r="L6321" t="str">
        <f>TEXT(shipments[[#This Row],[Shipdate]],"mmmm")</f>
        <v>February</v>
      </c>
      <c r="M6321">
        <f>_xlfn.XLOOKUP(shipments[[#This Row],[PID]],products[PID],products[Cost_per_box],"NA",0)</f>
        <v>2.65</v>
      </c>
      <c r="N6321">
        <f>shipments[[#This Row],[Boxes]]*shipments[[#This Row],[Cost Per Box]]</f>
        <v>689</v>
      </c>
      <c r="O6321">
        <f>shipments[[#This Row],[Sales Amount]]-shipments[[#This Row],[Total Cost]]</f>
        <v>4758.25</v>
      </c>
      <c r="P6321" s="9">
        <f>shipments[[#This Row],[Profit]]/shipments[[#This Row],[Sales Amount]]</f>
        <v>0.8735141585203543</v>
      </c>
    </row>
    <row r="6322" spans="1:16" x14ac:dyDescent="1">
      <c r="A6322" t="s">
        <v>6373</v>
      </c>
      <c r="B6322" t="s">
        <v>8046</v>
      </c>
      <c r="C6322" t="s">
        <v>8031</v>
      </c>
      <c r="D6322" t="s">
        <v>8032</v>
      </c>
      <c r="E6322" s="1">
        <v>45425</v>
      </c>
      <c r="F6322">
        <v>2351.25</v>
      </c>
      <c r="G6322">
        <v>131</v>
      </c>
      <c r="H6322" t="s">
        <v>6</v>
      </c>
      <c r="I6322" t="str">
        <f>_xlfn.XLOOKUP(shipments[[#This Row],[SPID]],people[SPID],people[Sales_person],"NA",0)</f>
        <v>Beverie Moffet</v>
      </c>
      <c r="J6322">
        <f>YEAR(shipments[[#This Row],[Shipdate]])</f>
        <v>2024</v>
      </c>
      <c r="K6322">
        <f>MONTH(shipments[[#This Row],[Shipdate]])</f>
        <v>5</v>
      </c>
      <c r="L6322" t="str">
        <f>TEXT(shipments[[#This Row],[Shipdate]],"mmmm")</f>
        <v>May</v>
      </c>
      <c r="M6322">
        <f>_xlfn.XLOOKUP(shipments[[#This Row],[PID]],products[PID],products[Cost_per_box],"NA",0)</f>
        <v>2.65</v>
      </c>
      <c r="N6322">
        <f>shipments[[#This Row],[Boxes]]*shipments[[#This Row],[Cost Per Box]]</f>
        <v>347.15</v>
      </c>
      <c r="O6322">
        <f>shipments[[#This Row],[Sales Amount]]-shipments[[#This Row],[Total Cost]]</f>
        <v>2004.1</v>
      </c>
      <c r="P6322" s="9">
        <f>shipments[[#This Row],[Profit]]/shipments[[#This Row],[Sales Amount]]</f>
        <v>0.85235513024986709</v>
      </c>
    </row>
    <row r="6323" spans="1:16" x14ac:dyDescent="1">
      <c r="A6323" t="s">
        <v>6374</v>
      </c>
      <c r="B6323" t="s">
        <v>8046</v>
      </c>
      <c r="C6323" t="s">
        <v>8031</v>
      </c>
      <c r="D6323" t="s">
        <v>8037</v>
      </c>
      <c r="E6323" s="1">
        <v>45355</v>
      </c>
      <c r="F6323">
        <v>6932.25</v>
      </c>
      <c r="G6323">
        <v>365</v>
      </c>
      <c r="H6323" t="s">
        <v>6</v>
      </c>
      <c r="I6323" t="str">
        <f>_xlfn.XLOOKUP(shipments[[#This Row],[SPID]],people[SPID],people[Sales_person],"NA",0)</f>
        <v>Beverie Moffet</v>
      </c>
      <c r="J6323">
        <f>YEAR(shipments[[#This Row],[Shipdate]])</f>
        <v>2024</v>
      </c>
      <c r="K6323">
        <f>MONTH(shipments[[#This Row],[Shipdate]])</f>
        <v>3</v>
      </c>
      <c r="L6323" t="str">
        <f>TEXT(shipments[[#This Row],[Shipdate]],"mmmm")</f>
        <v>March</v>
      </c>
      <c r="M6323">
        <f>_xlfn.XLOOKUP(shipments[[#This Row],[PID]],products[PID],products[Cost_per_box],"NA",0)</f>
        <v>2.65</v>
      </c>
      <c r="N6323">
        <f>shipments[[#This Row],[Boxes]]*shipments[[#This Row],[Cost Per Box]]</f>
        <v>967.25</v>
      </c>
      <c r="O6323">
        <f>shipments[[#This Row],[Sales Amount]]-shipments[[#This Row],[Total Cost]]</f>
        <v>5965</v>
      </c>
      <c r="P6323" s="9">
        <f>shipments[[#This Row],[Profit]]/shipments[[#This Row],[Sales Amount]]</f>
        <v>0.86047098705326552</v>
      </c>
    </row>
    <row r="6324" spans="1:16" x14ac:dyDescent="1">
      <c r="A6324" t="s">
        <v>6375</v>
      </c>
      <c r="B6324" t="s">
        <v>8046</v>
      </c>
      <c r="C6324" t="s">
        <v>8010</v>
      </c>
      <c r="D6324" t="s">
        <v>8032</v>
      </c>
      <c r="E6324" s="1">
        <v>45532</v>
      </c>
      <c r="F6324">
        <v>4196.25</v>
      </c>
      <c r="G6324">
        <v>350</v>
      </c>
      <c r="H6324" t="s">
        <v>17</v>
      </c>
      <c r="I6324" t="str">
        <f>_xlfn.XLOOKUP(shipments[[#This Row],[SPID]],people[SPID],people[Sales_person],"NA",0)</f>
        <v>Beverie Moffet</v>
      </c>
      <c r="J6324">
        <f>YEAR(shipments[[#This Row],[Shipdate]])</f>
        <v>2024</v>
      </c>
      <c r="K6324">
        <f>MONTH(shipments[[#This Row],[Shipdate]])</f>
        <v>8</v>
      </c>
      <c r="L6324" t="str">
        <f>TEXT(shipments[[#This Row],[Shipdate]],"mmmm")</f>
        <v>August</v>
      </c>
      <c r="M6324">
        <f>_xlfn.XLOOKUP(shipments[[#This Row],[PID]],products[PID],products[Cost_per_box],"NA",0)</f>
        <v>5.26</v>
      </c>
      <c r="N6324">
        <f>shipments[[#This Row],[Boxes]]*shipments[[#This Row],[Cost Per Box]]</f>
        <v>1841</v>
      </c>
      <c r="O6324">
        <f>shipments[[#This Row],[Sales Amount]]-shipments[[#This Row],[Total Cost]]</f>
        <v>2355.25</v>
      </c>
      <c r="P6324" s="9">
        <f>shipments[[#This Row],[Profit]]/shipments[[#This Row],[Sales Amount]]</f>
        <v>0.56127494787012211</v>
      </c>
    </row>
    <row r="6325" spans="1:16" x14ac:dyDescent="1">
      <c r="A6325" t="s">
        <v>6376</v>
      </c>
      <c r="B6325" t="s">
        <v>8046</v>
      </c>
      <c r="C6325" t="s">
        <v>8010</v>
      </c>
      <c r="D6325" t="s">
        <v>8032</v>
      </c>
      <c r="E6325" s="1">
        <v>45441</v>
      </c>
      <c r="F6325">
        <v>5447.25</v>
      </c>
      <c r="G6325">
        <v>454</v>
      </c>
      <c r="H6325" t="s">
        <v>6</v>
      </c>
      <c r="I6325" t="str">
        <f>_xlfn.XLOOKUP(shipments[[#This Row],[SPID]],people[SPID],people[Sales_person],"NA",0)</f>
        <v>Beverie Moffet</v>
      </c>
      <c r="J6325">
        <f>YEAR(shipments[[#This Row],[Shipdate]])</f>
        <v>2024</v>
      </c>
      <c r="K6325">
        <f>MONTH(shipments[[#This Row],[Shipdate]])</f>
        <v>5</v>
      </c>
      <c r="L6325" t="str">
        <f>TEXT(shipments[[#This Row],[Shipdate]],"mmmm")</f>
        <v>May</v>
      </c>
      <c r="M6325">
        <f>_xlfn.XLOOKUP(shipments[[#This Row],[PID]],products[PID],products[Cost_per_box],"NA",0)</f>
        <v>5.26</v>
      </c>
      <c r="N6325">
        <f>shipments[[#This Row],[Boxes]]*shipments[[#This Row],[Cost Per Box]]</f>
        <v>2388.04</v>
      </c>
      <c r="O6325">
        <f>shipments[[#This Row],[Sales Amount]]-shipments[[#This Row],[Total Cost]]</f>
        <v>3059.21</v>
      </c>
      <c r="P6325" s="9">
        <f>shipments[[#This Row],[Profit]]/shipments[[#This Row],[Sales Amount]]</f>
        <v>0.56160631511313053</v>
      </c>
    </row>
    <row r="6326" spans="1:16" x14ac:dyDescent="1">
      <c r="A6326" t="s">
        <v>6377</v>
      </c>
      <c r="B6326" t="s">
        <v>8046</v>
      </c>
      <c r="C6326" t="s">
        <v>8010</v>
      </c>
      <c r="D6326" t="s">
        <v>8037</v>
      </c>
      <c r="E6326" s="1">
        <v>45250</v>
      </c>
      <c r="F6326">
        <v>8397</v>
      </c>
      <c r="G6326">
        <v>700</v>
      </c>
      <c r="H6326" t="s">
        <v>6</v>
      </c>
      <c r="I6326" t="str">
        <f>_xlfn.XLOOKUP(shipments[[#This Row],[SPID]],people[SPID],people[Sales_person],"NA",0)</f>
        <v>Beverie Moffet</v>
      </c>
      <c r="J6326">
        <f>YEAR(shipments[[#This Row],[Shipdate]])</f>
        <v>2023</v>
      </c>
      <c r="K6326">
        <f>MONTH(shipments[[#This Row],[Shipdate]])</f>
        <v>11</v>
      </c>
      <c r="L6326" t="str">
        <f>TEXT(shipments[[#This Row],[Shipdate]],"mmmm")</f>
        <v>November</v>
      </c>
      <c r="M6326">
        <f>_xlfn.XLOOKUP(shipments[[#This Row],[PID]],products[PID],products[Cost_per_box],"NA",0)</f>
        <v>5.26</v>
      </c>
      <c r="N6326">
        <f>shipments[[#This Row],[Boxes]]*shipments[[#This Row],[Cost Per Box]]</f>
        <v>3682</v>
      </c>
      <c r="O6326">
        <f>shipments[[#This Row],[Sales Amount]]-shipments[[#This Row],[Total Cost]]</f>
        <v>4715</v>
      </c>
      <c r="P6326" s="9">
        <f>shipments[[#This Row],[Profit]]/shipments[[#This Row],[Sales Amount]]</f>
        <v>0.56151006311778018</v>
      </c>
    </row>
    <row r="6327" spans="1:16" x14ac:dyDescent="1">
      <c r="A6327" t="s">
        <v>6378</v>
      </c>
      <c r="B6327" t="s">
        <v>8046</v>
      </c>
      <c r="C6327" t="s">
        <v>8010</v>
      </c>
      <c r="D6327" t="s">
        <v>8037</v>
      </c>
      <c r="E6327" s="1">
        <v>44930</v>
      </c>
      <c r="F6327">
        <v>634.5</v>
      </c>
      <c r="G6327">
        <v>46</v>
      </c>
      <c r="H6327" t="s">
        <v>39</v>
      </c>
      <c r="I6327" t="str">
        <f>_xlfn.XLOOKUP(shipments[[#This Row],[SPID]],people[SPID],people[Sales_person],"NA",0)</f>
        <v>Beverie Moffet</v>
      </c>
      <c r="J6327">
        <f>YEAR(shipments[[#This Row],[Shipdate]])</f>
        <v>2023</v>
      </c>
      <c r="K6327">
        <f>MONTH(shipments[[#This Row],[Shipdate]])</f>
        <v>1</v>
      </c>
      <c r="L6327" t="str">
        <f>TEXT(shipments[[#This Row],[Shipdate]],"mmmm")</f>
        <v>January</v>
      </c>
      <c r="M6327">
        <f>_xlfn.XLOOKUP(shipments[[#This Row],[PID]],products[PID],products[Cost_per_box],"NA",0)</f>
        <v>5.26</v>
      </c>
      <c r="N6327">
        <f>shipments[[#This Row],[Boxes]]*shipments[[#This Row],[Cost Per Box]]</f>
        <v>241.95999999999998</v>
      </c>
      <c r="O6327">
        <f>shipments[[#This Row],[Sales Amount]]-shipments[[#This Row],[Total Cost]]</f>
        <v>392.54</v>
      </c>
      <c r="P6327" s="9">
        <f>shipments[[#This Row],[Profit]]/shipments[[#This Row],[Sales Amount]]</f>
        <v>0.61866036249014977</v>
      </c>
    </row>
    <row r="6328" spans="1:16" x14ac:dyDescent="1">
      <c r="A6328" t="s">
        <v>6379</v>
      </c>
      <c r="B6328" t="s">
        <v>8046</v>
      </c>
      <c r="C6328" t="s">
        <v>8013</v>
      </c>
      <c r="D6328" t="s">
        <v>8035</v>
      </c>
      <c r="E6328" s="1">
        <v>45302</v>
      </c>
      <c r="F6328">
        <v>9141.75</v>
      </c>
      <c r="G6328">
        <v>1016</v>
      </c>
      <c r="H6328" t="s">
        <v>6</v>
      </c>
      <c r="I6328" t="str">
        <f>_xlfn.XLOOKUP(shipments[[#This Row],[SPID]],people[SPID],people[Sales_person],"NA",0)</f>
        <v>Beverie Moffet</v>
      </c>
      <c r="J6328">
        <f>YEAR(shipments[[#This Row],[Shipdate]])</f>
        <v>2024</v>
      </c>
      <c r="K6328">
        <f>MONTH(shipments[[#This Row],[Shipdate]])</f>
        <v>1</v>
      </c>
      <c r="L6328" t="str">
        <f>TEXT(shipments[[#This Row],[Shipdate]],"mmmm")</f>
        <v>January</v>
      </c>
      <c r="M6328">
        <f>_xlfn.XLOOKUP(shipments[[#This Row],[PID]],products[PID],products[Cost_per_box],"NA",0)</f>
        <v>3.85</v>
      </c>
      <c r="N6328">
        <f>shipments[[#This Row],[Boxes]]*shipments[[#This Row],[Cost Per Box]]</f>
        <v>3911.6</v>
      </c>
      <c r="O6328">
        <f>shipments[[#This Row],[Sales Amount]]-shipments[[#This Row],[Total Cost]]</f>
        <v>5230.1499999999996</v>
      </c>
      <c r="P6328" s="9">
        <f>shipments[[#This Row],[Profit]]/shipments[[#This Row],[Sales Amount]]</f>
        <v>0.57211693603522296</v>
      </c>
    </row>
    <row r="6329" spans="1:16" x14ac:dyDescent="1">
      <c r="A6329" t="s">
        <v>6380</v>
      </c>
      <c r="B6329" t="s">
        <v>8046</v>
      </c>
      <c r="C6329" t="s">
        <v>8013</v>
      </c>
      <c r="D6329" t="s">
        <v>8033</v>
      </c>
      <c r="E6329" s="1">
        <v>45286</v>
      </c>
      <c r="F6329">
        <v>16823.25</v>
      </c>
      <c r="G6329">
        <v>1870</v>
      </c>
      <c r="H6329" t="s">
        <v>6</v>
      </c>
      <c r="I6329" t="str">
        <f>_xlfn.XLOOKUP(shipments[[#This Row],[SPID]],people[SPID],people[Sales_person],"NA",0)</f>
        <v>Beverie Moffet</v>
      </c>
      <c r="J6329">
        <f>YEAR(shipments[[#This Row],[Shipdate]])</f>
        <v>2023</v>
      </c>
      <c r="K6329">
        <f>MONTH(shipments[[#This Row],[Shipdate]])</f>
        <v>12</v>
      </c>
      <c r="L6329" t="str">
        <f>TEXT(shipments[[#This Row],[Shipdate]],"mmmm")</f>
        <v>December</v>
      </c>
      <c r="M6329">
        <f>_xlfn.XLOOKUP(shipments[[#This Row],[PID]],products[PID],products[Cost_per_box],"NA",0)</f>
        <v>3.85</v>
      </c>
      <c r="N6329">
        <f>shipments[[#This Row],[Boxes]]*shipments[[#This Row],[Cost Per Box]]</f>
        <v>7199.5</v>
      </c>
      <c r="O6329">
        <f>shipments[[#This Row],[Sales Amount]]-shipments[[#This Row],[Total Cost]]</f>
        <v>9623.75</v>
      </c>
      <c r="P6329" s="9">
        <f>shipments[[#This Row],[Profit]]/shipments[[#This Row],[Sales Amount]]</f>
        <v>0.5720505847562154</v>
      </c>
    </row>
    <row r="6330" spans="1:16" x14ac:dyDescent="1">
      <c r="A6330" t="s">
        <v>6381</v>
      </c>
      <c r="B6330" t="s">
        <v>8046</v>
      </c>
      <c r="C6330" t="s">
        <v>8013</v>
      </c>
      <c r="D6330" t="s">
        <v>8032</v>
      </c>
      <c r="E6330" s="1">
        <v>44963</v>
      </c>
      <c r="F6330">
        <v>1224</v>
      </c>
      <c r="G6330">
        <v>153</v>
      </c>
      <c r="H6330" t="s">
        <v>6</v>
      </c>
      <c r="I6330" t="str">
        <f>_xlfn.XLOOKUP(shipments[[#This Row],[SPID]],people[SPID],people[Sales_person],"NA",0)</f>
        <v>Beverie Moffet</v>
      </c>
      <c r="J6330">
        <f>YEAR(shipments[[#This Row],[Shipdate]])</f>
        <v>2023</v>
      </c>
      <c r="K6330">
        <f>MONTH(shipments[[#This Row],[Shipdate]])</f>
        <v>2</v>
      </c>
      <c r="L6330" t="str">
        <f>TEXT(shipments[[#This Row],[Shipdate]],"mmmm")</f>
        <v>February</v>
      </c>
      <c r="M6330">
        <f>_xlfn.XLOOKUP(shipments[[#This Row],[PID]],products[PID],products[Cost_per_box],"NA",0)</f>
        <v>3.85</v>
      </c>
      <c r="N6330">
        <f>shipments[[#This Row],[Boxes]]*shipments[[#This Row],[Cost Per Box]]</f>
        <v>589.05000000000007</v>
      </c>
      <c r="O6330">
        <f>shipments[[#This Row],[Sales Amount]]-shipments[[#This Row],[Total Cost]]</f>
        <v>634.94999999999993</v>
      </c>
      <c r="P6330" s="9">
        <f>shipments[[#This Row],[Profit]]/shipments[[#This Row],[Sales Amount]]</f>
        <v>0.51874999999999993</v>
      </c>
    </row>
    <row r="6331" spans="1:16" x14ac:dyDescent="1">
      <c r="A6331" t="s">
        <v>6382</v>
      </c>
      <c r="B6331" t="s">
        <v>8046</v>
      </c>
      <c r="C6331" t="s">
        <v>8013</v>
      </c>
      <c r="D6331" t="s">
        <v>8033</v>
      </c>
      <c r="E6331" s="1">
        <v>45232</v>
      </c>
      <c r="F6331">
        <v>2578.5</v>
      </c>
      <c r="G6331">
        <v>287</v>
      </c>
      <c r="H6331" t="s">
        <v>6</v>
      </c>
      <c r="I6331" t="str">
        <f>_xlfn.XLOOKUP(shipments[[#This Row],[SPID]],people[SPID],people[Sales_person],"NA",0)</f>
        <v>Beverie Moffet</v>
      </c>
      <c r="J6331">
        <f>YEAR(shipments[[#This Row],[Shipdate]])</f>
        <v>2023</v>
      </c>
      <c r="K6331">
        <f>MONTH(shipments[[#This Row],[Shipdate]])</f>
        <v>11</v>
      </c>
      <c r="L6331" t="str">
        <f>TEXT(shipments[[#This Row],[Shipdate]],"mmmm")</f>
        <v>November</v>
      </c>
      <c r="M6331">
        <f>_xlfn.XLOOKUP(shipments[[#This Row],[PID]],products[PID],products[Cost_per_box],"NA",0)</f>
        <v>3.85</v>
      </c>
      <c r="N6331">
        <f>shipments[[#This Row],[Boxes]]*shipments[[#This Row],[Cost Per Box]]</f>
        <v>1104.95</v>
      </c>
      <c r="O6331">
        <f>shipments[[#This Row],[Sales Amount]]-shipments[[#This Row],[Total Cost]]</f>
        <v>1473.55</v>
      </c>
      <c r="P6331" s="9">
        <f>shipments[[#This Row],[Profit]]/shipments[[#This Row],[Sales Amount]]</f>
        <v>0.57147566414582118</v>
      </c>
    </row>
    <row r="6332" spans="1:16" x14ac:dyDescent="1">
      <c r="A6332" t="s">
        <v>6383</v>
      </c>
      <c r="B6332" t="s">
        <v>8046</v>
      </c>
      <c r="C6332" t="s">
        <v>8013</v>
      </c>
      <c r="D6332" t="s">
        <v>8032</v>
      </c>
      <c r="E6332" s="1">
        <v>45097</v>
      </c>
      <c r="F6332">
        <v>4860</v>
      </c>
      <c r="G6332">
        <v>540</v>
      </c>
      <c r="H6332" t="s">
        <v>6</v>
      </c>
      <c r="I6332" t="str">
        <f>_xlfn.XLOOKUP(shipments[[#This Row],[SPID]],people[SPID],people[Sales_person],"NA",0)</f>
        <v>Beverie Moffet</v>
      </c>
      <c r="J6332">
        <f>YEAR(shipments[[#This Row],[Shipdate]])</f>
        <v>2023</v>
      </c>
      <c r="K6332">
        <f>MONTH(shipments[[#This Row],[Shipdate]])</f>
        <v>6</v>
      </c>
      <c r="L6332" t="str">
        <f>TEXT(shipments[[#This Row],[Shipdate]],"mmmm")</f>
        <v>June</v>
      </c>
      <c r="M6332">
        <f>_xlfn.XLOOKUP(shipments[[#This Row],[PID]],products[PID],products[Cost_per_box],"NA",0)</f>
        <v>3.85</v>
      </c>
      <c r="N6332">
        <f>shipments[[#This Row],[Boxes]]*shipments[[#This Row],[Cost Per Box]]</f>
        <v>2079</v>
      </c>
      <c r="O6332">
        <f>shipments[[#This Row],[Sales Amount]]-shipments[[#This Row],[Total Cost]]</f>
        <v>2781</v>
      </c>
      <c r="P6332" s="9">
        <f>shipments[[#This Row],[Profit]]/shipments[[#This Row],[Sales Amount]]</f>
        <v>0.57222222222222219</v>
      </c>
    </row>
    <row r="6333" spans="1:16" x14ac:dyDescent="1">
      <c r="A6333" t="s">
        <v>6384</v>
      </c>
      <c r="B6333" t="s">
        <v>8046</v>
      </c>
      <c r="C6333" t="s">
        <v>8013</v>
      </c>
      <c r="D6333" t="s">
        <v>8032</v>
      </c>
      <c r="E6333" s="1">
        <v>44931</v>
      </c>
      <c r="F6333">
        <v>2459.25</v>
      </c>
      <c r="G6333">
        <v>492</v>
      </c>
      <c r="H6333" t="s">
        <v>6</v>
      </c>
      <c r="I6333" t="str">
        <f>_xlfn.XLOOKUP(shipments[[#This Row],[SPID]],people[SPID],people[Sales_person],"NA",0)</f>
        <v>Beverie Moffet</v>
      </c>
      <c r="J6333">
        <f>YEAR(shipments[[#This Row],[Shipdate]])</f>
        <v>2023</v>
      </c>
      <c r="K6333">
        <f>MONTH(shipments[[#This Row],[Shipdate]])</f>
        <v>1</v>
      </c>
      <c r="L6333" t="str">
        <f>TEXT(shipments[[#This Row],[Shipdate]],"mmmm")</f>
        <v>January</v>
      </c>
      <c r="M6333">
        <f>_xlfn.XLOOKUP(shipments[[#This Row],[PID]],products[PID],products[Cost_per_box],"NA",0)</f>
        <v>3.85</v>
      </c>
      <c r="N6333">
        <f>shipments[[#This Row],[Boxes]]*shipments[[#This Row],[Cost Per Box]]</f>
        <v>1894.2</v>
      </c>
      <c r="O6333">
        <f>shipments[[#This Row],[Sales Amount]]-shipments[[#This Row],[Total Cost]]</f>
        <v>565.04999999999995</v>
      </c>
      <c r="P6333" s="9">
        <f>shipments[[#This Row],[Profit]]/shipments[[#This Row],[Sales Amount]]</f>
        <v>0.22976517230863067</v>
      </c>
    </row>
    <row r="6334" spans="1:16" x14ac:dyDescent="1">
      <c r="A6334" t="s">
        <v>6385</v>
      </c>
      <c r="B6334" t="s">
        <v>8046</v>
      </c>
      <c r="C6334" t="s">
        <v>8013</v>
      </c>
      <c r="D6334" t="s">
        <v>8037</v>
      </c>
      <c r="E6334" s="1">
        <v>45293</v>
      </c>
      <c r="F6334">
        <v>8379</v>
      </c>
      <c r="G6334">
        <v>1397</v>
      </c>
      <c r="H6334" t="s">
        <v>6</v>
      </c>
      <c r="I6334" t="str">
        <f>_xlfn.XLOOKUP(shipments[[#This Row],[SPID]],people[SPID],people[Sales_person],"NA",0)</f>
        <v>Beverie Moffet</v>
      </c>
      <c r="J6334">
        <f>YEAR(shipments[[#This Row],[Shipdate]])</f>
        <v>2024</v>
      </c>
      <c r="K6334">
        <f>MONTH(shipments[[#This Row],[Shipdate]])</f>
        <v>1</v>
      </c>
      <c r="L6334" t="str">
        <f>TEXT(shipments[[#This Row],[Shipdate]],"mmmm")</f>
        <v>January</v>
      </c>
      <c r="M6334">
        <f>_xlfn.XLOOKUP(shipments[[#This Row],[PID]],products[PID],products[Cost_per_box],"NA",0)</f>
        <v>3.85</v>
      </c>
      <c r="N6334">
        <f>shipments[[#This Row],[Boxes]]*shipments[[#This Row],[Cost Per Box]]</f>
        <v>5378.45</v>
      </c>
      <c r="O6334">
        <f>shipments[[#This Row],[Sales Amount]]-shipments[[#This Row],[Total Cost]]</f>
        <v>3000.55</v>
      </c>
      <c r="P6334" s="9">
        <f>shipments[[#This Row],[Profit]]/shipments[[#This Row],[Sales Amount]]</f>
        <v>0.35810359231411865</v>
      </c>
    </row>
    <row r="6335" spans="1:16" x14ac:dyDescent="1">
      <c r="A6335" t="s">
        <v>6386</v>
      </c>
      <c r="B6335" t="s">
        <v>8046</v>
      </c>
      <c r="C6335" t="s">
        <v>8013</v>
      </c>
      <c r="D6335" t="s">
        <v>8036</v>
      </c>
      <c r="E6335" s="1">
        <v>45034</v>
      </c>
      <c r="F6335">
        <v>5703.75</v>
      </c>
      <c r="G6335">
        <v>815</v>
      </c>
      <c r="H6335" t="s">
        <v>6</v>
      </c>
      <c r="I6335" t="str">
        <f>_xlfn.XLOOKUP(shipments[[#This Row],[SPID]],people[SPID],people[Sales_person],"NA",0)</f>
        <v>Beverie Moffet</v>
      </c>
      <c r="J6335">
        <f>YEAR(shipments[[#This Row],[Shipdate]])</f>
        <v>2023</v>
      </c>
      <c r="K6335">
        <f>MONTH(shipments[[#This Row],[Shipdate]])</f>
        <v>4</v>
      </c>
      <c r="L6335" t="str">
        <f>TEXT(shipments[[#This Row],[Shipdate]],"mmmm")</f>
        <v>April</v>
      </c>
      <c r="M6335">
        <f>_xlfn.XLOOKUP(shipments[[#This Row],[PID]],products[PID],products[Cost_per_box],"NA",0)</f>
        <v>3.85</v>
      </c>
      <c r="N6335">
        <f>shipments[[#This Row],[Boxes]]*shipments[[#This Row],[Cost Per Box]]</f>
        <v>3137.75</v>
      </c>
      <c r="O6335">
        <f>shipments[[#This Row],[Sales Amount]]-shipments[[#This Row],[Total Cost]]</f>
        <v>2566</v>
      </c>
      <c r="P6335" s="9">
        <f>shipments[[#This Row],[Profit]]/shipments[[#This Row],[Sales Amount]]</f>
        <v>0.44987946526408062</v>
      </c>
    </row>
    <row r="6336" spans="1:16" x14ac:dyDescent="1">
      <c r="A6336" t="s">
        <v>6387</v>
      </c>
      <c r="B6336" t="s">
        <v>8046</v>
      </c>
      <c r="C6336" t="s">
        <v>8013</v>
      </c>
      <c r="D6336" t="s">
        <v>8037</v>
      </c>
      <c r="E6336" s="1">
        <v>44966</v>
      </c>
      <c r="F6336">
        <v>2783.25</v>
      </c>
      <c r="G6336">
        <v>310</v>
      </c>
      <c r="H6336" t="s">
        <v>6</v>
      </c>
      <c r="I6336" t="str">
        <f>_xlfn.XLOOKUP(shipments[[#This Row],[SPID]],people[SPID],people[Sales_person],"NA",0)</f>
        <v>Beverie Moffet</v>
      </c>
      <c r="J6336">
        <f>YEAR(shipments[[#This Row],[Shipdate]])</f>
        <v>2023</v>
      </c>
      <c r="K6336">
        <f>MONTH(shipments[[#This Row],[Shipdate]])</f>
        <v>2</v>
      </c>
      <c r="L6336" t="str">
        <f>TEXT(shipments[[#This Row],[Shipdate]],"mmmm")</f>
        <v>February</v>
      </c>
      <c r="M6336">
        <f>_xlfn.XLOOKUP(shipments[[#This Row],[PID]],products[PID],products[Cost_per_box],"NA",0)</f>
        <v>3.85</v>
      </c>
      <c r="N6336">
        <f>shipments[[#This Row],[Boxes]]*shipments[[#This Row],[Cost Per Box]]</f>
        <v>1193.5</v>
      </c>
      <c r="O6336">
        <f>shipments[[#This Row],[Sales Amount]]-shipments[[#This Row],[Total Cost]]</f>
        <v>1589.75</v>
      </c>
      <c r="P6336" s="9">
        <f>shipments[[#This Row],[Profit]]/shipments[[#This Row],[Sales Amount]]</f>
        <v>0.57118476601095847</v>
      </c>
    </row>
    <row r="6337" spans="1:16" x14ac:dyDescent="1">
      <c r="A6337" t="s">
        <v>6388</v>
      </c>
      <c r="B6337" t="s">
        <v>8046</v>
      </c>
      <c r="C6337" t="s">
        <v>8014</v>
      </c>
      <c r="D6337" t="s">
        <v>8032</v>
      </c>
      <c r="E6337" s="1">
        <v>45534</v>
      </c>
      <c r="F6337">
        <v>7137</v>
      </c>
      <c r="G6337">
        <v>1190</v>
      </c>
      <c r="H6337" t="s">
        <v>17</v>
      </c>
      <c r="I6337" t="str">
        <f>_xlfn.XLOOKUP(shipments[[#This Row],[SPID]],people[SPID],people[Sales_person],"NA",0)</f>
        <v>Beverie Moffet</v>
      </c>
      <c r="J6337">
        <f>YEAR(shipments[[#This Row],[Shipdate]])</f>
        <v>2024</v>
      </c>
      <c r="K6337">
        <f>MONTH(shipments[[#This Row],[Shipdate]])</f>
        <v>8</v>
      </c>
      <c r="L6337" t="str">
        <f>TEXT(shipments[[#This Row],[Shipdate]],"mmmm")</f>
        <v>August</v>
      </c>
      <c r="M6337">
        <f>_xlfn.XLOOKUP(shipments[[#This Row],[PID]],products[PID],products[Cost_per_box],"NA",0)</f>
        <v>5.72</v>
      </c>
      <c r="N6337">
        <f>shipments[[#This Row],[Boxes]]*shipments[[#This Row],[Cost Per Box]]</f>
        <v>6806.7999999999993</v>
      </c>
      <c r="O6337">
        <f>shipments[[#This Row],[Sales Amount]]-shipments[[#This Row],[Total Cost]]</f>
        <v>330.20000000000073</v>
      </c>
      <c r="P6337" s="9">
        <f>shipments[[#This Row],[Profit]]/shipments[[#This Row],[Sales Amount]]</f>
        <v>4.6265938069216861E-2</v>
      </c>
    </row>
    <row r="6338" spans="1:16" x14ac:dyDescent="1">
      <c r="A6338" t="s">
        <v>6389</v>
      </c>
      <c r="B6338" t="s">
        <v>8046</v>
      </c>
      <c r="C6338" t="s">
        <v>8014</v>
      </c>
      <c r="D6338" t="s">
        <v>8033</v>
      </c>
      <c r="E6338" s="1">
        <v>45476</v>
      </c>
      <c r="F6338">
        <v>3415.5</v>
      </c>
      <c r="G6338">
        <v>380</v>
      </c>
      <c r="H6338" t="s">
        <v>17</v>
      </c>
      <c r="I6338" t="str">
        <f>_xlfn.XLOOKUP(shipments[[#This Row],[SPID]],people[SPID],people[Sales_person],"NA",0)</f>
        <v>Beverie Moffet</v>
      </c>
      <c r="J6338">
        <f>YEAR(shipments[[#This Row],[Shipdate]])</f>
        <v>2024</v>
      </c>
      <c r="K6338">
        <f>MONTH(shipments[[#This Row],[Shipdate]])</f>
        <v>7</v>
      </c>
      <c r="L6338" t="str">
        <f>TEXT(shipments[[#This Row],[Shipdate]],"mmmm")</f>
        <v>July</v>
      </c>
      <c r="M6338">
        <f>_xlfn.XLOOKUP(shipments[[#This Row],[PID]],products[PID],products[Cost_per_box],"NA",0)</f>
        <v>5.72</v>
      </c>
      <c r="N6338">
        <f>shipments[[#This Row],[Boxes]]*shipments[[#This Row],[Cost Per Box]]</f>
        <v>2173.6</v>
      </c>
      <c r="O6338">
        <f>shipments[[#This Row],[Sales Amount]]-shipments[[#This Row],[Total Cost]]</f>
        <v>1241.9000000000001</v>
      </c>
      <c r="P6338" s="9">
        <f>shipments[[#This Row],[Profit]]/shipments[[#This Row],[Sales Amount]]</f>
        <v>0.36360708534621583</v>
      </c>
    </row>
    <row r="6339" spans="1:16" x14ac:dyDescent="1">
      <c r="A6339" t="s">
        <v>6390</v>
      </c>
      <c r="B6339" t="s">
        <v>8046</v>
      </c>
      <c r="C6339" t="s">
        <v>8014</v>
      </c>
      <c r="D6339" t="s">
        <v>8035</v>
      </c>
      <c r="E6339" s="1">
        <v>45559</v>
      </c>
      <c r="F6339">
        <v>5915.25</v>
      </c>
      <c r="G6339">
        <v>740</v>
      </c>
      <c r="H6339" t="s">
        <v>25</v>
      </c>
      <c r="I6339" t="str">
        <f>_xlfn.XLOOKUP(shipments[[#This Row],[SPID]],people[SPID],people[Sales_person],"NA",0)</f>
        <v>Beverie Moffet</v>
      </c>
      <c r="J6339">
        <f>YEAR(shipments[[#This Row],[Shipdate]])</f>
        <v>2024</v>
      </c>
      <c r="K6339">
        <f>MONTH(shipments[[#This Row],[Shipdate]])</f>
        <v>9</v>
      </c>
      <c r="L6339" t="str">
        <f>TEXT(shipments[[#This Row],[Shipdate]],"mmmm")</f>
        <v>September</v>
      </c>
      <c r="M6339">
        <f>_xlfn.XLOOKUP(shipments[[#This Row],[PID]],products[PID],products[Cost_per_box],"NA",0)</f>
        <v>5.72</v>
      </c>
      <c r="N6339">
        <f>shipments[[#This Row],[Boxes]]*shipments[[#This Row],[Cost Per Box]]</f>
        <v>4232.8</v>
      </c>
      <c r="O6339">
        <f>shipments[[#This Row],[Sales Amount]]-shipments[[#This Row],[Total Cost]]</f>
        <v>1682.4499999999998</v>
      </c>
      <c r="P6339" s="9">
        <f>shipments[[#This Row],[Profit]]/shipments[[#This Row],[Sales Amount]]</f>
        <v>0.28442584844258484</v>
      </c>
    </row>
    <row r="6340" spans="1:16" x14ac:dyDescent="1">
      <c r="A6340" t="s">
        <v>6391</v>
      </c>
      <c r="B6340" t="s">
        <v>8046</v>
      </c>
      <c r="C6340" t="s">
        <v>8014</v>
      </c>
      <c r="D6340" t="s">
        <v>8035</v>
      </c>
      <c r="E6340" s="1">
        <v>45425</v>
      </c>
      <c r="F6340">
        <v>366.75</v>
      </c>
      <c r="G6340">
        <v>46</v>
      </c>
      <c r="H6340" t="s">
        <v>6</v>
      </c>
      <c r="I6340" t="str">
        <f>_xlfn.XLOOKUP(shipments[[#This Row],[SPID]],people[SPID],people[Sales_person],"NA",0)</f>
        <v>Beverie Moffet</v>
      </c>
      <c r="J6340">
        <f>YEAR(shipments[[#This Row],[Shipdate]])</f>
        <v>2024</v>
      </c>
      <c r="K6340">
        <f>MONTH(shipments[[#This Row],[Shipdate]])</f>
        <v>5</v>
      </c>
      <c r="L6340" t="str">
        <f>TEXT(shipments[[#This Row],[Shipdate]],"mmmm")</f>
        <v>May</v>
      </c>
      <c r="M6340">
        <f>_xlfn.XLOOKUP(shipments[[#This Row],[PID]],products[PID],products[Cost_per_box],"NA",0)</f>
        <v>5.72</v>
      </c>
      <c r="N6340">
        <f>shipments[[#This Row],[Boxes]]*shipments[[#This Row],[Cost Per Box]]</f>
        <v>263.12</v>
      </c>
      <c r="O6340">
        <f>shipments[[#This Row],[Sales Amount]]-shipments[[#This Row],[Total Cost]]</f>
        <v>103.63</v>
      </c>
      <c r="P6340" s="9">
        <f>shipments[[#This Row],[Profit]]/shipments[[#This Row],[Sales Amount]]</f>
        <v>0.28256305385139741</v>
      </c>
    </row>
    <row r="6341" spans="1:16" x14ac:dyDescent="1">
      <c r="A6341" t="s">
        <v>6392</v>
      </c>
      <c r="B6341" t="s">
        <v>8046</v>
      </c>
      <c r="C6341" t="s">
        <v>8015</v>
      </c>
      <c r="D6341" t="s">
        <v>8036</v>
      </c>
      <c r="E6341" s="1">
        <v>45161</v>
      </c>
      <c r="F6341">
        <v>2486.25</v>
      </c>
      <c r="G6341">
        <v>89</v>
      </c>
      <c r="H6341" t="s">
        <v>6</v>
      </c>
      <c r="I6341" t="str">
        <f>_xlfn.XLOOKUP(shipments[[#This Row],[SPID]],people[SPID],people[Sales_person],"NA",0)</f>
        <v>Beverie Moffet</v>
      </c>
      <c r="J6341">
        <f>YEAR(shipments[[#This Row],[Shipdate]])</f>
        <v>2023</v>
      </c>
      <c r="K6341">
        <f>MONTH(shipments[[#This Row],[Shipdate]])</f>
        <v>8</v>
      </c>
      <c r="L6341" t="str">
        <f>TEXT(shipments[[#This Row],[Shipdate]],"mmmm")</f>
        <v>August</v>
      </c>
      <c r="M6341">
        <f>_xlfn.XLOOKUP(shipments[[#This Row],[PID]],products[PID],products[Cost_per_box],"NA",0)</f>
        <v>6.31</v>
      </c>
      <c r="N6341">
        <f>shipments[[#This Row],[Boxes]]*shipments[[#This Row],[Cost Per Box]]</f>
        <v>561.58999999999992</v>
      </c>
      <c r="O6341">
        <f>shipments[[#This Row],[Sales Amount]]-shipments[[#This Row],[Total Cost]]</f>
        <v>1924.66</v>
      </c>
      <c r="P6341" s="9">
        <f>shipments[[#This Row],[Profit]]/shipments[[#This Row],[Sales Amount]]</f>
        <v>0.77412166918049274</v>
      </c>
    </row>
    <row r="6342" spans="1:16" x14ac:dyDescent="1">
      <c r="A6342" t="s">
        <v>6393</v>
      </c>
      <c r="B6342" t="s">
        <v>8046</v>
      </c>
      <c r="C6342" t="s">
        <v>8016</v>
      </c>
      <c r="D6342" t="s">
        <v>8033</v>
      </c>
      <c r="E6342" s="1">
        <v>45139</v>
      </c>
      <c r="F6342">
        <v>5127.75</v>
      </c>
      <c r="G6342">
        <v>206</v>
      </c>
      <c r="H6342" t="s">
        <v>39</v>
      </c>
      <c r="I6342" t="str">
        <f>_xlfn.XLOOKUP(shipments[[#This Row],[SPID]],people[SPID],people[Sales_person],"NA",0)</f>
        <v>Beverie Moffet</v>
      </c>
      <c r="J6342">
        <f>YEAR(shipments[[#This Row],[Shipdate]])</f>
        <v>2023</v>
      </c>
      <c r="K6342">
        <f>MONTH(shipments[[#This Row],[Shipdate]])</f>
        <v>8</v>
      </c>
      <c r="L6342" t="str">
        <f>TEXT(shipments[[#This Row],[Shipdate]],"mmmm")</f>
        <v>August</v>
      </c>
      <c r="M6342">
        <f>_xlfn.XLOOKUP(shipments[[#This Row],[PID]],products[PID],products[Cost_per_box],"NA",0)</f>
        <v>9.94</v>
      </c>
      <c r="N6342">
        <f>shipments[[#This Row],[Boxes]]*shipments[[#This Row],[Cost Per Box]]</f>
        <v>2047.6399999999999</v>
      </c>
      <c r="O6342">
        <f>shipments[[#This Row],[Sales Amount]]-shipments[[#This Row],[Total Cost]]</f>
        <v>3080.11</v>
      </c>
      <c r="P6342" s="9">
        <f>shipments[[#This Row],[Profit]]/shipments[[#This Row],[Sales Amount]]</f>
        <v>0.60067475988493979</v>
      </c>
    </row>
    <row r="6343" spans="1:16" x14ac:dyDescent="1">
      <c r="A6343" t="s">
        <v>6394</v>
      </c>
      <c r="B6343" t="s">
        <v>8046</v>
      </c>
      <c r="C6343" t="s">
        <v>8016</v>
      </c>
      <c r="D6343" t="s">
        <v>8037</v>
      </c>
      <c r="E6343" s="1">
        <v>44932</v>
      </c>
      <c r="F6343">
        <v>5562</v>
      </c>
      <c r="G6343">
        <v>199</v>
      </c>
      <c r="H6343" t="s">
        <v>6</v>
      </c>
      <c r="I6343" t="str">
        <f>_xlfn.XLOOKUP(shipments[[#This Row],[SPID]],people[SPID],people[Sales_person],"NA",0)</f>
        <v>Beverie Moffet</v>
      </c>
      <c r="J6343">
        <f>YEAR(shipments[[#This Row],[Shipdate]])</f>
        <v>2023</v>
      </c>
      <c r="K6343">
        <f>MONTH(shipments[[#This Row],[Shipdate]])</f>
        <v>1</v>
      </c>
      <c r="L6343" t="str">
        <f>TEXT(shipments[[#This Row],[Shipdate]],"mmmm")</f>
        <v>January</v>
      </c>
      <c r="M6343">
        <f>_xlfn.XLOOKUP(shipments[[#This Row],[PID]],products[PID],products[Cost_per_box],"NA",0)</f>
        <v>9.94</v>
      </c>
      <c r="N6343">
        <f>shipments[[#This Row],[Boxes]]*shipments[[#This Row],[Cost Per Box]]</f>
        <v>1978.06</v>
      </c>
      <c r="O6343">
        <f>shipments[[#This Row],[Sales Amount]]-shipments[[#This Row],[Total Cost]]</f>
        <v>3583.94</v>
      </c>
      <c r="P6343" s="9">
        <f>shipments[[#This Row],[Profit]]/shipments[[#This Row],[Sales Amount]]</f>
        <v>0.6443617403811579</v>
      </c>
    </row>
    <row r="6344" spans="1:16" x14ac:dyDescent="1">
      <c r="A6344" t="s">
        <v>6395</v>
      </c>
      <c r="B6344" t="s">
        <v>8046</v>
      </c>
      <c r="C6344" t="s">
        <v>8016</v>
      </c>
      <c r="D6344" t="s">
        <v>8037</v>
      </c>
      <c r="E6344" s="1">
        <v>45068</v>
      </c>
      <c r="F6344">
        <v>5535</v>
      </c>
      <c r="G6344">
        <v>198</v>
      </c>
      <c r="H6344" t="s">
        <v>6</v>
      </c>
      <c r="I6344" t="str">
        <f>_xlfn.XLOOKUP(shipments[[#This Row],[SPID]],people[SPID],people[Sales_person],"NA",0)</f>
        <v>Beverie Moffet</v>
      </c>
      <c r="J6344">
        <f>YEAR(shipments[[#This Row],[Shipdate]])</f>
        <v>2023</v>
      </c>
      <c r="K6344">
        <f>MONTH(shipments[[#This Row],[Shipdate]])</f>
        <v>5</v>
      </c>
      <c r="L6344" t="str">
        <f>TEXT(shipments[[#This Row],[Shipdate]],"mmmm")</f>
        <v>May</v>
      </c>
      <c r="M6344">
        <f>_xlfn.XLOOKUP(shipments[[#This Row],[PID]],products[PID],products[Cost_per_box],"NA",0)</f>
        <v>9.94</v>
      </c>
      <c r="N6344">
        <f>shipments[[#This Row],[Boxes]]*shipments[[#This Row],[Cost Per Box]]</f>
        <v>1968.12</v>
      </c>
      <c r="O6344">
        <f>shipments[[#This Row],[Sales Amount]]-shipments[[#This Row],[Total Cost]]</f>
        <v>3566.88</v>
      </c>
      <c r="P6344" s="9">
        <f>shipments[[#This Row],[Profit]]/shipments[[#This Row],[Sales Amount]]</f>
        <v>0.64442276422764233</v>
      </c>
    </row>
    <row r="6345" spans="1:16" x14ac:dyDescent="1">
      <c r="A6345" t="s">
        <v>6396</v>
      </c>
      <c r="B6345" t="s">
        <v>8046</v>
      </c>
      <c r="C6345" t="s">
        <v>8016</v>
      </c>
      <c r="D6345" t="s">
        <v>8036</v>
      </c>
      <c r="E6345" s="1">
        <v>44959</v>
      </c>
      <c r="F6345">
        <v>6000.75</v>
      </c>
      <c r="G6345">
        <v>215</v>
      </c>
      <c r="H6345" t="s">
        <v>6</v>
      </c>
      <c r="I6345" t="str">
        <f>_xlfn.XLOOKUP(shipments[[#This Row],[SPID]],people[SPID],people[Sales_person],"NA",0)</f>
        <v>Beverie Moffet</v>
      </c>
      <c r="J6345">
        <f>YEAR(shipments[[#This Row],[Shipdate]])</f>
        <v>2023</v>
      </c>
      <c r="K6345">
        <f>MONTH(shipments[[#This Row],[Shipdate]])</f>
        <v>2</v>
      </c>
      <c r="L6345" t="str">
        <f>TEXT(shipments[[#This Row],[Shipdate]],"mmmm")</f>
        <v>February</v>
      </c>
      <c r="M6345">
        <f>_xlfn.XLOOKUP(shipments[[#This Row],[PID]],products[PID],products[Cost_per_box],"NA",0)</f>
        <v>9.94</v>
      </c>
      <c r="N6345">
        <f>shipments[[#This Row],[Boxes]]*shipments[[#This Row],[Cost Per Box]]</f>
        <v>2137.1</v>
      </c>
      <c r="O6345">
        <f>shipments[[#This Row],[Sales Amount]]-shipments[[#This Row],[Total Cost]]</f>
        <v>3863.65</v>
      </c>
      <c r="P6345" s="9">
        <f>shipments[[#This Row],[Profit]]/shipments[[#This Row],[Sales Amount]]</f>
        <v>0.64386118401866432</v>
      </c>
    </row>
    <row r="6346" spans="1:16" x14ac:dyDescent="1">
      <c r="A6346" t="s">
        <v>6397</v>
      </c>
      <c r="B6346" t="s">
        <v>8046</v>
      </c>
      <c r="C6346" t="s">
        <v>8016</v>
      </c>
      <c r="D6346" t="s">
        <v>8032</v>
      </c>
      <c r="E6346" s="1">
        <v>45391</v>
      </c>
      <c r="F6346">
        <v>4144.5</v>
      </c>
      <c r="G6346">
        <v>173</v>
      </c>
      <c r="H6346" t="s">
        <v>6</v>
      </c>
      <c r="I6346" t="str">
        <f>_xlfn.XLOOKUP(shipments[[#This Row],[SPID]],people[SPID],people[Sales_person],"NA",0)</f>
        <v>Beverie Moffet</v>
      </c>
      <c r="J6346">
        <f>YEAR(shipments[[#This Row],[Shipdate]])</f>
        <v>2024</v>
      </c>
      <c r="K6346">
        <f>MONTH(shipments[[#This Row],[Shipdate]])</f>
        <v>4</v>
      </c>
      <c r="L6346" t="str">
        <f>TEXT(shipments[[#This Row],[Shipdate]],"mmmm")</f>
        <v>April</v>
      </c>
      <c r="M6346">
        <f>_xlfn.XLOOKUP(shipments[[#This Row],[PID]],products[PID],products[Cost_per_box],"NA",0)</f>
        <v>9.94</v>
      </c>
      <c r="N6346">
        <f>shipments[[#This Row],[Boxes]]*shipments[[#This Row],[Cost Per Box]]</f>
        <v>1719.62</v>
      </c>
      <c r="O6346">
        <f>shipments[[#This Row],[Sales Amount]]-shipments[[#This Row],[Total Cost]]</f>
        <v>2424.88</v>
      </c>
      <c r="P6346" s="9">
        <f>shipments[[#This Row],[Profit]]/shipments[[#This Row],[Sales Amount]]</f>
        <v>0.5850838460610448</v>
      </c>
    </row>
    <row r="6347" spans="1:16" x14ac:dyDescent="1">
      <c r="A6347" t="s">
        <v>6398</v>
      </c>
      <c r="B6347" t="s">
        <v>8046</v>
      </c>
      <c r="C6347" t="s">
        <v>8016</v>
      </c>
      <c r="D6347" t="s">
        <v>8034</v>
      </c>
      <c r="E6347" s="1">
        <v>45461</v>
      </c>
      <c r="F6347">
        <v>3802.5</v>
      </c>
      <c r="G6347">
        <v>159</v>
      </c>
      <c r="H6347" t="s">
        <v>6</v>
      </c>
      <c r="I6347" t="str">
        <f>_xlfn.XLOOKUP(shipments[[#This Row],[SPID]],people[SPID],people[Sales_person],"NA",0)</f>
        <v>Beverie Moffet</v>
      </c>
      <c r="J6347">
        <f>YEAR(shipments[[#This Row],[Shipdate]])</f>
        <v>2024</v>
      </c>
      <c r="K6347">
        <f>MONTH(shipments[[#This Row],[Shipdate]])</f>
        <v>6</v>
      </c>
      <c r="L6347" t="str">
        <f>TEXT(shipments[[#This Row],[Shipdate]],"mmmm")</f>
        <v>June</v>
      </c>
      <c r="M6347">
        <f>_xlfn.XLOOKUP(shipments[[#This Row],[PID]],products[PID],products[Cost_per_box],"NA",0)</f>
        <v>9.94</v>
      </c>
      <c r="N6347">
        <f>shipments[[#This Row],[Boxes]]*shipments[[#This Row],[Cost Per Box]]</f>
        <v>1580.4599999999998</v>
      </c>
      <c r="O6347">
        <f>shipments[[#This Row],[Sales Amount]]-shipments[[#This Row],[Total Cost]]</f>
        <v>2222.04</v>
      </c>
      <c r="P6347" s="9">
        <f>shipments[[#This Row],[Profit]]/shipments[[#This Row],[Sales Amount]]</f>
        <v>0.58436291913214988</v>
      </c>
    </row>
    <row r="6348" spans="1:16" x14ac:dyDescent="1">
      <c r="A6348" t="s">
        <v>6399</v>
      </c>
      <c r="B6348" t="s">
        <v>8046</v>
      </c>
      <c r="C6348" t="s">
        <v>8017</v>
      </c>
      <c r="D6348" t="s">
        <v>8037</v>
      </c>
      <c r="E6348" s="1">
        <v>45512</v>
      </c>
      <c r="F6348">
        <v>5015.25</v>
      </c>
      <c r="G6348">
        <v>251</v>
      </c>
      <c r="H6348" t="s">
        <v>17</v>
      </c>
      <c r="I6348" t="str">
        <f>_xlfn.XLOOKUP(shipments[[#This Row],[SPID]],people[SPID],people[Sales_person],"NA",0)</f>
        <v>Beverie Moffet</v>
      </c>
      <c r="J6348">
        <f>YEAR(shipments[[#This Row],[Shipdate]])</f>
        <v>2024</v>
      </c>
      <c r="K6348">
        <f>MONTH(shipments[[#This Row],[Shipdate]])</f>
        <v>8</v>
      </c>
      <c r="L6348" t="str">
        <f>TEXT(shipments[[#This Row],[Shipdate]],"mmmm")</f>
        <v>August</v>
      </c>
      <c r="M6348">
        <f>_xlfn.XLOOKUP(shipments[[#This Row],[PID]],products[PID],products[Cost_per_box],"NA",0)</f>
        <v>7.73</v>
      </c>
      <c r="N6348">
        <f>shipments[[#This Row],[Boxes]]*shipments[[#This Row],[Cost Per Box]]</f>
        <v>1940.23</v>
      </c>
      <c r="O6348">
        <f>shipments[[#This Row],[Sales Amount]]-shipments[[#This Row],[Total Cost]]</f>
        <v>3075.02</v>
      </c>
      <c r="P6348" s="9">
        <f>shipments[[#This Row],[Profit]]/shipments[[#This Row],[Sales Amount]]</f>
        <v>0.61313394147849065</v>
      </c>
    </row>
    <row r="6349" spans="1:16" x14ac:dyDescent="1">
      <c r="A6349" t="s">
        <v>6400</v>
      </c>
      <c r="B6349" t="s">
        <v>8046</v>
      </c>
      <c r="C6349" t="s">
        <v>8017</v>
      </c>
      <c r="D6349" t="s">
        <v>8033</v>
      </c>
      <c r="E6349" s="1">
        <v>45455</v>
      </c>
      <c r="F6349">
        <v>8257.5</v>
      </c>
      <c r="G6349">
        <v>376</v>
      </c>
      <c r="H6349" t="s">
        <v>6</v>
      </c>
      <c r="I6349" t="str">
        <f>_xlfn.XLOOKUP(shipments[[#This Row],[SPID]],people[SPID],people[Sales_person],"NA",0)</f>
        <v>Beverie Moffet</v>
      </c>
      <c r="J6349">
        <f>YEAR(shipments[[#This Row],[Shipdate]])</f>
        <v>2024</v>
      </c>
      <c r="K6349">
        <f>MONTH(shipments[[#This Row],[Shipdate]])</f>
        <v>6</v>
      </c>
      <c r="L6349" t="str">
        <f>TEXT(shipments[[#This Row],[Shipdate]],"mmmm")</f>
        <v>June</v>
      </c>
      <c r="M6349">
        <f>_xlfn.XLOOKUP(shipments[[#This Row],[PID]],products[PID],products[Cost_per_box],"NA",0)</f>
        <v>7.73</v>
      </c>
      <c r="N6349">
        <f>shipments[[#This Row],[Boxes]]*shipments[[#This Row],[Cost Per Box]]</f>
        <v>2906.48</v>
      </c>
      <c r="O6349">
        <f>shipments[[#This Row],[Sales Amount]]-shipments[[#This Row],[Total Cost]]</f>
        <v>5351.02</v>
      </c>
      <c r="P6349" s="9">
        <f>shipments[[#This Row],[Profit]]/shipments[[#This Row],[Sales Amount]]</f>
        <v>0.64801937632455353</v>
      </c>
    </row>
    <row r="6350" spans="1:16" x14ac:dyDescent="1">
      <c r="A6350" t="s">
        <v>6401</v>
      </c>
      <c r="B6350" t="s">
        <v>8046</v>
      </c>
      <c r="C6350" t="s">
        <v>8017</v>
      </c>
      <c r="D6350" t="s">
        <v>8034</v>
      </c>
      <c r="E6350" s="1">
        <v>45523</v>
      </c>
      <c r="F6350">
        <v>6234.75</v>
      </c>
      <c r="G6350">
        <v>347</v>
      </c>
      <c r="H6350" t="s">
        <v>17</v>
      </c>
      <c r="I6350" t="str">
        <f>_xlfn.XLOOKUP(shipments[[#This Row],[SPID]],people[SPID],people[Sales_person],"NA",0)</f>
        <v>Beverie Moffet</v>
      </c>
      <c r="J6350">
        <f>YEAR(shipments[[#This Row],[Shipdate]])</f>
        <v>2024</v>
      </c>
      <c r="K6350">
        <f>MONTH(shipments[[#This Row],[Shipdate]])</f>
        <v>8</v>
      </c>
      <c r="L6350" t="str">
        <f>TEXT(shipments[[#This Row],[Shipdate]],"mmmm")</f>
        <v>August</v>
      </c>
      <c r="M6350">
        <f>_xlfn.XLOOKUP(shipments[[#This Row],[PID]],products[PID],products[Cost_per_box],"NA",0)</f>
        <v>7.73</v>
      </c>
      <c r="N6350">
        <f>shipments[[#This Row],[Boxes]]*shipments[[#This Row],[Cost Per Box]]</f>
        <v>2682.31</v>
      </c>
      <c r="O6350">
        <f>shipments[[#This Row],[Sales Amount]]-shipments[[#This Row],[Total Cost]]</f>
        <v>3552.44</v>
      </c>
      <c r="P6350" s="9">
        <f>shipments[[#This Row],[Profit]]/shipments[[#This Row],[Sales Amount]]</f>
        <v>0.56978066482216605</v>
      </c>
    </row>
    <row r="6351" spans="1:16" x14ac:dyDescent="1">
      <c r="A6351" t="s">
        <v>6402</v>
      </c>
      <c r="B6351" t="s">
        <v>8046</v>
      </c>
      <c r="C6351" t="s">
        <v>8019</v>
      </c>
      <c r="D6351" t="s">
        <v>8032</v>
      </c>
      <c r="E6351" s="1">
        <v>45006</v>
      </c>
      <c r="F6351">
        <v>4774.5</v>
      </c>
      <c r="G6351">
        <v>299</v>
      </c>
      <c r="H6351" t="s">
        <v>6</v>
      </c>
      <c r="I6351" t="str">
        <f>_xlfn.XLOOKUP(shipments[[#This Row],[SPID]],people[SPID],people[Sales_person],"NA",0)</f>
        <v>Beverie Moffet</v>
      </c>
      <c r="J6351">
        <f>YEAR(shipments[[#This Row],[Shipdate]])</f>
        <v>2023</v>
      </c>
      <c r="K6351">
        <f>MONTH(shipments[[#This Row],[Shipdate]])</f>
        <v>3</v>
      </c>
      <c r="L6351" t="str">
        <f>TEXT(shipments[[#This Row],[Shipdate]],"mmmm")</f>
        <v>March</v>
      </c>
      <c r="M6351">
        <f>_xlfn.XLOOKUP(shipments[[#This Row],[PID]],products[PID],products[Cost_per_box],"NA",0)</f>
        <v>8.2200000000000006</v>
      </c>
      <c r="N6351">
        <f>shipments[[#This Row],[Boxes]]*shipments[[#This Row],[Cost Per Box]]</f>
        <v>2457.7800000000002</v>
      </c>
      <c r="O6351">
        <f>shipments[[#This Row],[Sales Amount]]-shipments[[#This Row],[Total Cost]]</f>
        <v>2316.7199999999998</v>
      </c>
      <c r="P6351" s="9">
        <f>shipments[[#This Row],[Profit]]/shipments[[#This Row],[Sales Amount]]</f>
        <v>0.48522777254162736</v>
      </c>
    </row>
    <row r="6352" spans="1:16" x14ac:dyDescent="1">
      <c r="A6352" t="s">
        <v>6403</v>
      </c>
      <c r="B6352" t="s">
        <v>8046</v>
      </c>
      <c r="C6352" t="s">
        <v>8019</v>
      </c>
      <c r="D6352" t="s">
        <v>8037</v>
      </c>
      <c r="E6352" s="1">
        <v>44950</v>
      </c>
      <c r="F6352">
        <v>19278</v>
      </c>
      <c r="G6352">
        <v>1483</v>
      </c>
      <c r="H6352" t="s">
        <v>6</v>
      </c>
      <c r="I6352" t="str">
        <f>_xlfn.XLOOKUP(shipments[[#This Row],[SPID]],people[SPID],people[Sales_person],"NA",0)</f>
        <v>Beverie Moffet</v>
      </c>
      <c r="J6352">
        <f>YEAR(shipments[[#This Row],[Shipdate]])</f>
        <v>2023</v>
      </c>
      <c r="K6352">
        <f>MONTH(shipments[[#This Row],[Shipdate]])</f>
        <v>1</v>
      </c>
      <c r="L6352" t="str">
        <f>TEXT(shipments[[#This Row],[Shipdate]],"mmmm")</f>
        <v>January</v>
      </c>
      <c r="M6352">
        <f>_xlfn.XLOOKUP(shipments[[#This Row],[PID]],products[PID],products[Cost_per_box],"NA",0)</f>
        <v>8.2200000000000006</v>
      </c>
      <c r="N6352">
        <f>shipments[[#This Row],[Boxes]]*shipments[[#This Row],[Cost Per Box]]</f>
        <v>12190.26</v>
      </c>
      <c r="O6352">
        <f>shipments[[#This Row],[Sales Amount]]-shipments[[#This Row],[Total Cost]]</f>
        <v>7087.74</v>
      </c>
      <c r="P6352" s="9">
        <f>shipments[[#This Row],[Profit]]/shipments[[#This Row],[Sales Amount]]</f>
        <v>0.36765950824774352</v>
      </c>
    </row>
    <row r="6353" spans="1:16" x14ac:dyDescent="1">
      <c r="A6353" t="s">
        <v>6404</v>
      </c>
      <c r="B6353" t="s">
        <v>8046</v>
      </c>
      <c r="C6353" t="s">
        <v>8019</v>
      </c>
      <c r="D6353" t="s">
        <v>8037</v>
      </c>
      <c r="E6353" s="1">
        <v>44979</v>
      </c>
      <c r="F6353">
        <v>2407.5</v>
      </c>
      <c r="G6353">
        <v>186</v>
      </c>
      <c r="H6353" t="s">
        <v>6</v>
      </c>
      <c r="I6353" t="str">
        <f>_xlfn.XLOOKUP(shipments[[#This Row],[SPID]],people[SPID],people[Sales_person],"NA",0)</f>
        <v>Beverie Moffet</v>
      </c>
      <c r="J6353">
        <f>YEAR(shipments[[#This Row],[Shipdate]])</f>
        <v>2023</v>
      </c>
      <c r="K6353">
        <f>MONTH(shipments[[#This Row],[Shipdate]])</f>
        <v>2</v>
      </c>
      <c r="L6353" t="str">
        <f>TEXT(shipments[[#This Row],[Shipdate]],"mmmm")</f>
        <v>February</v>
      </c>
      <c r="M6353">
        <f>_xlfn.XLOOKUP(shipments[[#This Row],[PID]],products[PID],products[Cost_per_box],"NA",0)</f>
        <v>8.2200000000000006</v>
      </c>
      <c r="N6353">
        <f>shipments[[#This Row],[Boxes]]*shipments[[#This Row],[Cost Per Box]]</f>
        <v>1528.92</v>
      </c>
      <c r="O6353">
        <f>shipments[[#This Row],[Sales Amount]]-shipments[[#This Row],[Total Cost]]</f>
        <v>878.57999999999993</v>
      </c>
      <c r="P6353" s="9">
        <f>shipments[[#This Row],[Profit]]/shipments[[#This Row],[Sales Amount]]</f>
        <v>0.36493457943925228</v>
      </c>
    </row>
    <row r="6354" spans="1:16" x14ac:dyDescent="1">
      <c r="A6354" t="s">
        <v>6405</v>
      </c>
      <c r="B6354" t="s">
        <v>8046</v>
      </c>
      <c r="C6354" t="s">
        <v>8019</v>
      </c>
      <c r="D6354" t="s">
        <v>8037</v>
      </c>
      <c r="E6354" s="1">
        <v>45217</v>
      </c>
      <c r="F6354">
        <v>3582</v>
      </c>
      <c r="G6354">
        <v>239</v>
      </c>
      <c r="H6354" t="s">
        <v>6</v>
      </c>
      <c r="I6354" t="str">
        <f>_xlfn.XLOOKUP(shipments[[#This Row],[SPID]],people[SPID],people[Sales_person],"NA",0)</f>
        <v>Beverie Moffet</v>
      </c>
      <c r="J6354">
        <f>YEAR(shipments[[#This Row],[Shipdate]])</f>
        <v>2023</v>
      </c>
      <c r="K6354">
        <f>MONTH(shipments[[#This Row],[Shipdate]])</f>
        <v>10</v>
      </c>
      <c r="L6354" t="str">
        <f>TEXT(shipments[[#This Row],[Shipdate]],"mmmm")</f>
        <v>October</v>
      </c>
      <c r="M6354">
        <f>_xlfn.XLOOKUP(shipments[[#This Row],[PID]],products[PID],products[Cost_per_box],"NA",0)</f>
        <v>8.2200000000000006</v>
      </c>
      <c r="N6354">
        <f>shipments[[#This Row],[Boxes]]*shipments[[#This Row],[Cost Per Box]]</f>
        <v>1964.5800000000002</v>
      </c>
      <c r="O6354">
        <f>shipments[[#This Row],[Sales Amount]]-shipments[[#This Row],[Total Cost]]</f>
        <v>1617.4199999999998</v>
      </c>
      <c r="P6354" s="9">
        <f>shipments[[#This Row],[Profit]]/shipments[[#This Row],[Sales Amount]]</f>
        <v>0.45154103852596311</v>
      </c>
    </row>
    <row r="6355" spans="1:16" x14ac:dyDescent="1">
      <c r="A6355" t="s">
        <v>6406</v>
      </c>
      <c r="B6355" t="s">
        <v>8046</v>
      </c>
      <c r="C6355" t="s">
        <v>8019</v>
      </c>
      <c r="D6355" t="s">
        <v>8035</v>
      </c>
      <c r="E6355" s="1">
        <v>45335</v>
      </c>
      <c r="F6355">
        <v>9852.75</v>
      </c>
      <c r="G6355">
        <v>758</v>
      </c>
      <c r="H6355" t="s">
        <v>6</v>
      </c>
      <c r="I6355" t="str">
        <f>_xlfn.XLOOKUP(shipments[[#This Row],[SPID]],people[SPID],people[Sales_person],"NA",0)</f>
        <v>Beverie Moffet</v>
      </c>
      <c r="J6355">
        <f>YEAR(shipments[[#This Row],[Shipdate]])</f>
        <v>2024</v>
      </c>
      <c r="K6355">
        <f>MONTH(shipments[[#This Row],[Shipdate]])</f>
        <v>2</v>
      </c>
      <c r="L6355" t="str">
        <f>TEXT(shipments[[#This Row],[Shipdate]],"mmmm")</f>
        <v>February</v>
      </c>
      <c r="M6355">
        <f>_xlfn.XLOOKUP(shipments[[#This Row],[PID]],products[PID],products[Cost_per_box],"NA",0)</f>
        <v>8.2200000000000006</v>
      </c>
      <c r="N6355">
        <f>shipments[[#This Row],[Boxes]]*shipments[[#This Row],[Cost Per Box]]</f>
        <v>6230.76</v>
      </c>
      <c r="O6355">
        <f>shipments[[#This Row],[Sales Amount]]-shipments[[#This Row],[Total Cost]]</f>
        <v>3621.99</v>
      </c>
      <c r="P6355" s="9">
        <f>shipments[[#This Row],[Profit]]/shipments[[#This Row],[Sales Amount]]</f>
        <v>0.36761208799573719</v>
      </c>
    </row>
    <row r="6356" spans="1:16" x14ac:dyDescent="1">
      <c r="A6356" t="s">
        <v>6407</v>
      </c>
      <c r="B6356" t="s">
        <v>8046</v>
      </c>
      <c r="C6356" t="s">
        <v>8019</v>
      </c>
      <c r="D6356" t="s">
        <v>8036</v>
      </c>
      <c r="E6356" s="1">
        <v>45132</v>
      </c>
      <c r="F6356">
        <v>128.25</v>
      </c>
      <c r="G6356">
        <v>10</v>
      </c>
      <c r="H6356" t="s">
        <v>6</v>
      </c>
      <c r="I6356" t="str">
        <f>_xlfn.XLOOKUP(shipments[[#This Row],[SPID]],people[SPID],people[Sales_person],"NA",0)</f>
        <v>Beverie Moffet</v>
      </c>
      <c r="J6356">
        <f>YEAR(shipments[[#This Row],[Shipdate]])</f>
        <v>2023</v>
      </c>
      <c r="K6356">
        <f>MONTH(shipments[[#This Row],[Shipdate]])</f>
        <v>7</v>
      </c>
      <c r="L6356" t="str">
        <f>TEXT(shipments[[#This Row],[Shipdate]],"mmmm")</f>
        <v>July</v>
      </c>
      <c r="M6356">
        <f>_xlfn.XLOOKUP(shipments[[#This Row],[PID]],products[PID],products[Cost_per_box],"NA",0)</f>
        <v>8.2200000000000006</v>
      </c>
      <c r="N6356">
        <f>shipments[[#This Row],[Boxes]]*shipments[[#This Row],[Cost Per Box]]</f>
        <v>82.2</v>
      </c>
      <c r="O6356">
        <f>shipments[[#This Row],[Sales Amount]]-shipments[[#This Row],[Total Cost]]</f>
        <v>46.05</v>
      </c>
      <c r="P6356" s="9">
        <f>shipments[[#This Row],[Profit]]/shipments[[#This Row],[Sales Amount]]</f>
        <v>0.35906432748538009</v>
      </c>
    </row>
    <row r="6357" spans="1:16" x14ac:dyDescent="1">
      <c r="A6357" t="s">
        <v>6408</v>
      </c>
      <c r="B6357" t="s">
        <v>8046</v>
      </c>
      <c r="C6357" t="s">
        <v>8020</v>
      </c>
      <c r="D6357" t="s">
        <v>8034</v>
      </c>
      <c r="E6357" s="1">
        <v>45436</v>
      </c>
      <c r="F6357">
        <v>2954.25</v>
      </c>
      <c r="G6357">
        <v>148</v>
      </c>
      <c r="H6357" t="s">
        <v>6</v>
      </c>
      <c r="I6357" t="str">
        <f>_xlfn.XLOOKUP(shipments[[#This Row],[SPID]],people[SPID],people[Sales_person],"NA",0)</f>
        <v>Beverie Moffet</v>
      </c>
      <c r="J6357">
        <f>YEAR(shipments[[#This Row],[Shipdate]])</f>
        <v>2024</v>
      </c>
      <c r="K6357">
        <f>MONTH(shipments[[#This Row],[Shipdate]])</f>
        <v>5</v>
      </c>
      <c r="L6357" t="str">
        <f>TEXT(shipments[[#This Row],[Shipdate]],"mmmm")</f>
        <v>May</v>
      </c>
      <c r="M6357">
        <f>_xlfn.XLOOKUP(shipments[[#This Row],[PID]],products[PID],products[Cost_per_box],"NA",0)</f>
        <v>10.23</v>
      </c>
      <c r="N6357">
        <f>shipments[[#This Row],[Boxes]]*shipments[[#This Row],[Cost Per Box]]</f>
        <v>1514.04</v>
      </c>
      <c r="O6357">
        <f>shipments[[#This Row],[Sales Amount]]-shipments[[#This Row],[Total Cost]]</f>
        <v>1440.21</v>
      </c>
      <c r="P6357" s="9">
        <f>shipments[[#This Row],[Profit]]/shipments[[#This Row],[Sales Amount]]</f>
        <v>0.48750444275196753</v>
      </c>
    </row>
    <row r="6358" spans="1:16" x14ac:dyDescent="1">
      <c r="A6358" t="s">
        <v>6409</v>
      </c>
      <c r="B6358" t="s">
        <v>8046</v>
      </c>
      <c r="C6358" t="s">
        <v>8021</v>
      </c>
      <c r="D6358" t="s">
        <v>8037</v>
      </c>
      <c r="E6358" s="1">
        <v>45428</v>
      </c>
      <c r="F6358">
        <v>15405.75</v>
      </c>
      <c r="G6358">
        <v>963</v>
      </c>
      <c r="H6358" t="s">
        <v>6</v>
      </c>
      <c r="I6358" t="str">
        <f>_xlfn.XLOOKUP(shipments[[#This Row],[SPID]],people[SPID],people[Sales_person],"NA",0)</f>
        <v>Beverie Moffet</v>
      </c>
      <c r="J6358">
        <f>YEAR(shipments[[#This Row],[Shipdate]])</f>
        <v>2024</v>
      </c>
      <c r="K6358">
        <f>MONTH(shipments[[#This Row],[Shipdate]])</f>
        <v>5</v>
      </c>
      <c r="L6358" t="str">
        <f>TEXT(shipments[[#This Row],[Shipdate]],"mmmm")</f>
        <v>May</v>
      </c>
      <c r="M6358">
        <f>_xlfn.XLOOKUP(shipments[[#This Row],[PID]],products[PID],products[Cost_per_box],"NA",0)</f>
        <v>4.74</v>
      </c>
      <c r="N6358">
        <f>shipments[[#This Row],[Boxes]]*shipments[[#This Row],[Cost Per Box]]</f>
        <v>4564.62</v>
      </c>
      <c r="O6358">
        <f>shipments[[#This Row],[Sales Amount]]-shipments[[#This Row],[Total Cost]]</f>
        <v>10841.130000000001</v>
      </c>
      <c r="P6358" s="9">
        <f>shipments[[#This Row],[Profit]]/shipments[[#This Row],[Sales Amount]]</f>
        <v>0.70370673287571206</v>
      </c>
    </row>
    <row r="6359" spans="1:16" x14ac:dyDescent="1">
      <c r="A6359" t="s">
        <v>6410</v>
      </c>
      <c r="B6359" t="s">
        <v>8046</v>
      </c>
      <c r="C6359" t="s">
        <v>8021</v>
      </c>
      <c r="D6359" t="s">
        <v>8032</v>
      </c>
      <c r="E6359" s="1">
        <v>45302</v>
      </c>
      <c r="F6359">
        <v>10397.25</v>
      </c>
      <c r="G6359">
        <v>612</v>
      </c>
      <c r="H6359" t="s">
        <v>6</v>
      </c>
      <c r="I6359" t="str">
        <f>_xlfn.XLOOKUP(shipments[[#This Row],[SPID]],people[SPID],people[Sales_person],"NA",0)</f>
        <v>Beverie Moffet</v>
      </c>
      <c r="J6359">
        <f>YEAR(shipments[[#This Row],[Shipdate]])</f>
        <v>2024</v>
      </c>
      <c r="K6359">
        <f>MONTH(shipments[[#This Row],[Shipdate]])</f>
        <v>1</v>
      </c>
      <c r="L6359" t="str">
        <f>TEXT(shipments[[#This Row],[Shipdate]],"mmmm")</f>
        <v>January</v>
      </c>
      <c r="M6359">
        <f>_xlfn.XLOOKUP(shipments[[#This Row],[PID]],products[PID],products[Cost_per_box],"NA",0)</f>
        <v>4.74</v>
      </c>
      <c r="N6359">
        <f>shipments[[#This Row],[Boxes]]*shipments[[#This Row],[Cost Per Box]]</f>
        <v>2900.88</v>
      </c>
      <c r="O6359">
        <f>shipments[[#This Row],[Sales Amount]]-shipments[[#This Row],[Total Cost]]</f>
        <v>7496.37</v>
      </c>
      <c r="P6359" s="9">
        <f>shipments[[#This Row],[Profit]]/shipments[[#This Row],[Sales Amount]]</f>
        <v>0.72099545552910627</v>
      </c>
    </row>
    <row r="6360" spans="1:16" x14ac:dyDescent="1">
      <c r="A6360" t="s">
        <v>6411</v>
      </c>
      <c r="B6360" t="s">
        <v>8046</v>
      </c>
      <c r="C6360" t="s">
        <v>8022</v>
      </c>
      <c r="D6360" t="s">
        <v>8036</v>
      </c>
      <c r="E6360" s="1">
        <v>45352</v>
      </c>
      <c r="F6360">
        <v>8043.75</v>
      </c>
      <c r="G6360">
        <v>1341</v>
      </c>
      <c r="H6360" t="s">
        <v>6</v>
      </c>
      <c r="I6360" t="str">
        <f>_xlfn.XLOOKUP(shipments[[#This Row],[SPID]],people[SPID],people[Sales_person],"NA",0)</f>
        <v>Beverie Moffet</v>
      </c>
      <c r="J6360">
        <f>YEAR(shipments[[#This Row],[Shipdate]])</f>
        <v>2024</v>
      </c>
      <c r="K6360">
        <f>MONTH(shipments[[#This Row],[Shipdate]])</f>
        <v>3</v>
      </c>
      <c r="L6360" t="str">
        <f>TEXT(shipments[[#This Row],[Shipdate]],"mmmm")</f>
        <v>March</v>
      </c>
      <c r="M6360">
        <f>_xlfn.XLOOKUP(shipments[[#This Row],[PID]],products[PID],products[Cost_per_box],"NA",0)</f>
        <v>10.51</v>
      </c>
      <c r="N6360">
        <f>shipments[[#This Row],[Boxes]]*shipments[[#This Row],[Cost Per Box]]</f>
        <v>14093.91</v>
      </c>
      <c r="O6360">
        <f>shipments[[#This Row],[Sales Amount]]-shipments[[#This Row],[Total Cost]]</f>
        <v>-6050.16</v>
      </c>
      <c r="P6360" s="9">
        <f>shipments[[#This Row],[Profit]]/shipments[[#This Row],[Sales Amount]]</f>
        <v>-0.75215664335664334</v>
      </c>
    </row>
    <row r="6361" spans="1:16" x14ac:dyDescent="1">
      <c r="A6361" t="s">
        <v>6412</v>
      </c>
      <c r="B6361" t="s">
        <v>8046</v>
      </c>
      <c r="C6361" t="s">
        <v>8022</v>
      </c>
      <c r="D6361" t="s">
        <v>8036</v>
      </c>
      <c r="E6361" s="1">
        <v>45518</v>
      </c>
      <c r="F6361">
        <v>3195</v>
      </c>
      <c r="G6361">
        <v>400</v>
      </c>
      <c r="H6361" t="s">
        <v>17</v>
      </c>
      <c r="I6361" t="str">
        <f>_xlfn.XLOOKUP(shipments[[#This Row],[SPID]],people[SPID],people[Sales_person],"NA",0)</f>
        <v>Beverie Moffet</v>
      </c>
      <c r="J6361">
        <f>YEAR(shipments[[#This Row],[Shipdate]])</f>
        <v>2024</v>
      </c>
      <c r="K6361">
        <f>MONTH(shipments[[#This Row],[Shipdate]])</f>
        <v>8</v>
      </c>
      <c r="L6361" t="str">
        <f>TEXT(shipments[[#This Row],[Shipdate]],"mmmm")</f>
        <v>August</v>
      </c>
      <c r="M6361">
        <f>_xlfn.XLOOKUP(shipments[[#This Row],[PID]],products[PID],products[Cost_per_box],"NA",0)</f>
        <v>10.51</v>
      </c>
      <c r="N6361">
        <f>shipments[[#This Row],[Boxes]]*shipments[[#This Row],[Cost Per Box]]</f>
        <v>4204</v>
      </c>
      <c r="O6361">
        <f>shipments[[#This Row],[Sales Amount]]-shipments[[#This Row],[Total Cost]]</f>
        <v>-1009</v>
      </c>
      <c r="P6361" s="9">
        <f>shipments[[#This Row],[Profit]]/shipments[[#This Row],[Sales Amount]]</f>
        <v>-0.3158059467918623</v>
      </c>
    </row>
    <row r="6362" spans="1:16" x14ac:dyDescent="1">
      <c r="A6362" t="s">
        <v>6413</v>
      </c>
      <c r="B6362" t="s">
        <v>8046</v>
      </c>
      <c r="C6362" t="s">
        <v>8022</v>
      </c>
      <c r="D6362" t="s">
        <v>8037</v>
      </c>
      <c r="E6362" s="1">
        <v>45350</v>
      </c>
      <c r="F6362">
        <v>3541.5</v>
      </c>
      <c r="G6362">
        <v>591</v>
      </c>
      <c r="H6362" t="s">
        <v>6</v>
      </c>
      <c r="I6362" t="str">
        <f>_xlfn.XLOOKUP(shipments[[#This Row],[SPID]],people[SPID],people[Sales_person],"NA",0)</f>
        <v>Beverie Moffet</v>
      </c>
      <c r="J6362">
        <f>YEAR(shipments[[#This Row],[Shipdate]])</f>
        <v>2024</v>
      </c>
      <c r="K6362">
        <f>MONTH(shipments[[#This Row],[Shipdate]])</f>
        <v>2</v>
      </c>
      <c r="L6362" t="str">
        <f>TEXT(shipments[[#This Row],[Shipdate]],"mmmm")</f>
        <v>February</v>
      </c>
      <c r="M6362">
        <f>_xlfn.XLOOKUP(shipments[[#This Row],[PID]],products[PID],products[Cost_per_box],"NA",0)</f>
        <v>10.51</v>
      </c>
      <c r="N6362">
        <f>shipments[[#This Row],[Boxes]]*shipments[[#This Row],[Cost Per Box]]</f>
        <v>6211.41</v>
      </c>
      <c r="O6362">
        <f>shipments[[#This Row],[Sales Amount]]-shipments[[#This Row],[Total Cost]]</f>
        <v>-2669.91</v>
      </c>
      <c r="P6362" s="9">
        <f>shipments[[#This Row],[Profit]]/shipments[[#This Row],[Sales Amount]]</f>
        <v>-0.75389241846675137</v>
      </c>
    </row>
    <row r="6363" spans="1:16" x14ac:dyDescent="1">
      <c r="A6363" t="s">
        <v>6414</v>
      </c>
      <c r="B6363" t="s">
        <v>8046</v>
      </c>
      <c r="C6363" t="s">
        <v>8022</v>
      </c>
      <c r="D6363" t="s">
        <v>8033</v>
      </c>
      <c r="E6363" s="1">
        <v>45132</v>
      </c>
      <c r="F6363">
        <v>5780.25</v>
      </c>
      <c r="G6363">
        <v>964</v>
      </c>
      <c r="H6363" t="s">
        <v>6</v>
      </c>
      <c r="I6363" t="str">
        <f>_xlfn.XLOOKUP(shipments[[#This Row],[SPID]],people[SPID],people[Sales_person],"NA",0)</f>
        <v>Beverie Moffet</v>
      </c>
      <c r="J6363">
        <f>YEAR(shipments[[#This Row],[Shipdate]])</f>
        <v>2023</v>
      </c>
      <c r="K6363">
        <f>MONTH(shipments[[#This Row],[Shipdate]])</f>
        <v>7</v>
      </c>
      <c r="L6363" t="str">
        <f>TEXT(shipments[[#This Row],[Shipdate]],"mmmm")</f>
        <v>July</v>
      </c>
      <c r="M6363">
        <f>_xlfn.XLOOKUP(shipments[[#This Row],[PID]],products[PID],products[Cost_per_box],"NA",0)</f>
        <v>10.51</v>
      </c>
      <c r="N6363">
        <f>shipments[[#This Row],[Boxes]]*shipments[[#This Row],[Cost Per Box]]</f>
        <v>10131.64</v>
      </c>
      <c r="O6363">
        <f>shipments[[#This Row],[Sales Amount]]-shipments[[#This Row],[Total Cost]]</f>
        <v>-4351.3899999999994</v>
      </c>
      <c r="P6363" s="9">
        <f>shipments[[#This Row],[Profit]]/shipments[[#This Row],[Sales Amount]]</f>
        <v>-0.75280307945158076</v>
      </c>
    </row>
    <row r="6364" spans="1:16" x14ac:dyDescent="1">
      <c r="A6364" t="s">
        <v>6415</v>
      </c>
      <c r="B6364" t="s">
        <v>8046</v>
      </c>
      <c r="C6364" t="s">
        <v>8023</v>
      </c>
      <c r="D6364" t="s">
        <v>8032</v>
      </c>
      <c r="E6364" s="1">
        <v>45303</v>
      </c>
      <c r="F6364">
        <v>1624.5</v>
      </c>
      <c r="G6364">
        <v>91</v>
      </c>
      <c r="H6364" t="s">
        <v>6</v>
      </c>
      <c r="I6364" t="str">
        <f>_xlfn.XLOOKUP(shipments[[#This Row],[SPID]],people[SPID],people[Sales_person],"NA",0)</f>
        <v>Beverie Moffet</v>
      </c>
      <c r="J6364">
        <f>YEAR(shipments[[#This Row],[Shipdate]])</f>
        <v>2024</v>
      </c>
      <c r="K6364">
        <f>MONTH(shipments[[#This Row],[Shipdate]])</f>
        <v>1</v>
      </c>
      <c r="L6364" t="str">
        <f>TEXT(shipments[[#This Row],[Shipdate]],"mmmm")</f>
        <v>January</v>
      </c>
      <c r="M6364">
        <f>_xlfn.XLOOKUP(shipments[[#This Row],[PID]],products[PID],products[Cost_per_box],"NA",0)</f>
        <v>6.43</v>
      </c>
      <c r="N6364">
        <f>shipments[[#This Row],[Boxes]]*shipments[[#This Row],[Cost Per Box]]</f>
        <v>585.13</v>
      </c>
      <c r="O6364">
        <f>shipments[[#This Row],[Sales Amount]]-shipments[[#This Row],[Total Cost]]</f>
        <v>1039.3699999999999</v>
      </c>
      <c r="P6364" s="9">
        <f>shipments[[#This Row],[Profit]]/shipments[[#This Row],[Sales Amount]]</f>
        <v>0.6398091720529393</v>
      </c>
    </row>
    <row r="6365" spans="1:16" x14ac:dyDescent="1">
      <c r="A6365" t="s">
        <v>6416</v>
      </c>
      <c r="B6365" t="s">
        <v>8046</v>
      </c>
      <c r="C6365" t="s">
        <v>8024</v>
      </c>
      <c r="D6365" t="s">
        <v>8032</v>
      </c>
      <c r="E6365" s="1">
        <v>45526</v>
      </c>
      <c r="F6365">
        <v>7841.25</v>
      </c>
      <c r="G6365">
        <v>374</v>
      </c>
      <c r="H6365" t="s">
        <v>17</v>
      </c>
      <c r="I6365" t="str">
        <f>_xlfn.XLOOKUP(shipments[[#This Row],[SPID]],people[SPID],people[Sales_person],"NA",0)</f>
        <v>Beverie Moffet</v>
      </c>
      <c r="J6365">
        <f>YEAR(shipments[[#This Row],[Shipdate]])</f>
        <v>2024</v>
      </c>
      <c r="K6365">
        <f>MONTH(shipments[[#This Row],[Shipdate]])</f>
        <v>8</v>
      </c>
      <c r="L6365" t="str">
        <f>TEXT(shipments[[#This Row],[Shipdate]],"mmmm")</f>
        <v>August</v>
      </c>
      <c r="M6365">
        <f>_xlfn.XLOOKUP(shipments[[#This Row],[PID]],products[PID],products[Cost_per_box],"NA",0)</f>
        <v>12.41</v>
      </c>
      <c r="N6365">
        <f>shipments[[#This Row],[Boxes]]*shipments[[#This Row],[Cost Per Box]]</f>
        <v>4641.34</v>
      </c>
      <c r="O6365">
        <f>shipments[[#This Row],[Sales Amount]]-shipments[[#This Row],[Total Cost]]</f>
        <v>3199.91</v>
      </c>
      <c r="P6365" s="9">
        <f>shipments[[#This Row],[Profit]]/shipments[[#This Row],[Sales Amount]]</f>
        <v>0.40808672086720865</v>
      </c>
    </row>
    <row r="6366" spans="1:16" x14ac:dyDescent="1">
      <c r="A6366" t="s">
        <v>6417</v>
      </c>
      <c r="B6366" t="s">
        <v>8046</v>
      </c>
      <c r="C6366" t="s">
        <v>8025</v>
      </c>
      <c r="D6366" t="s">
        <v>8037</v>
      </c>
      <c r="E6366" s="1">
        <v>45539</v>
      </c>
      <c r="F6366">
        <v>4158</v>
      </c>
      <c r="G6366">
        <v>260</v>
      </c>
      <c r="H6366" t="s">
        <v>25</v>
      </c>
      <c r="I6366" t="str">
        <f>_xlfn.XLOOKUP(shipments[[#This Row],[SPID]],people[SPID],people[Sales_person],"NA",0)</f>
        <v>Beverie Moffet</v>
      </c>
      <c r="J6366">
        <f>YEAR(shipments[[#This Row],[Shipdate]])</f>
        <v>2024</v>
      </c>
      <c r="K6366">
        <f>MONTH(shipments[[#This Row],[Shipdate]])</f>
        <v>9</v>
      </c>
      <c r="L6366" t="str">
        <f>TEXT(shipments[[#This Row],[Shipdate]],"mmmm")</f>
        <v>September</v>
      </c>
      <c r="M6366">
        <f>_xlfn.XLOOKUP(shipments[[#This Row],[PID]],products[PID],products[Cost_per_box],"NA",0)</f>
        <v>9.57</v>
      </c>
      <c r="N6366">
        <f>shipments[[#This Row],[Boxes]]*shipments[[#This Row],[Cost Per Box]]</f>
        <v>2488.2000000000003</v>
      </c>
      <c r="O6366">
        <f>shipments[[#This Row],[Sales Amount]]-shipments[[#This Row],[Total Cost]]</f>
        <v>1669.7999999999997</v>
      </c>
      <c r="P6366" s="9">
        <f>shipments[[#This Row],[Profit]]/shipments[[#This Row],[Sales Amount]]</f>
        <v>0.40158730158730155</v>
      </c>
    </row>
    <row r="6367" spans="1:16" x14ac:dyDescent="1">
      <c r="A6367" t="s">
        <v>6418</v>
      </c>
      <c r="B6367" t="s">
        <v>8046</v>
      </c>
      <c r="C6367" t="s">
        <v>8025</v>
      </c>
      <c r="D6367" t="s">
        <v>8035</v>
      </c>
      <c r="E6367" s="1">
        <v>45189</v>
      </c>
      <c r="F6367">
        <v>11675.25</v>
      </c>
      <c r="G6367">
        <v>834</v>
      </c>
      <c r="H6367" t="s">
        <v>6</v>
      </c>
      <c r="I6367" t="str">
        <f>_xlfn.XLOOKUP(shipments[[#This Row],[SPID]],people[SPID],people[Sales_person],"NA",0)</f>
        <v>Beverie Moffet</v>
      </c>
      <c r="J6367">
        <f>YEAR(shipments[[#This Row],[Shipdate]])</f>
        <v>2023</v>
      </c>
      <c r="K6367">
        <f>MONTH(shipments[[#This Row],[Shipdate]])</f>
        <v>9</v>
      </c>
      <c r="L6367" t="str">
        <f>TEXT(shipments[[#This Row],[Shipdate]],"mmmm")</f>
        <v>September</v>
      </c>
      <c r="M6367">
        <f>_xlfn.XLOOKUP(shipments[[#This Row],[PID]],products[PID],products[Cost_per_box],"NA",0)</f>
        <v>9.57</v>
      </c>
      <c r="N6367">
        <f>shipments[[#This Row],[Boxes]]*shipments[[#This Row],[Cost Per Box]]</f>
        <v>7981.38</v>
      </c>
      <c r="O6367">
        <f>shipments[[#This Row],[Sales Amount]]-shipments[[#This Row],[Total Cost]]</f>
        <v>3693.87</v>
      </c>
      <c r="P6367" s="9">
        <f>shipments[[#This Row],[Profit]]/shipments[[#This Row],[Sales Amount]]</f>
        <v>0.31638465985739062</v>
      </c>
    </row>
    <row r="6368" spans="1:16" x14ac:dyDescent="1">
      <c r="A6368" t="s">
        <v>6419</v>
      </c>
      <c r="B6368" t="s">
        <v>8046</v>
      </c>
      <c r="C6368" t="s">
        <v>8026</v>
      </c>
      <c r="D6368" t="s">
        <v>8032</v>
      </c>
      <c r="E6368" s="1">
        <v>45287</v>
      </c>
      <c r="F6368">
        <v>5328</v>
      </c>
      <c r="G6368">
        <v>533</v>
      </c>
      <c r="H6368" t="s">
        <v>6</v>
      </c>
      <c r="I6368" t="str">
        <f>_xlfn.XLOOKUP(shipments[[#This Row],[SPID]],people[SPID],people[Sales_person],"NA",0)</f>
        <v>Beverie Moffet</v>
      </c>
      <c r="J6368">
        <f>YEAR(shipments[[#This Row],[Shipdate]])</f>
        <v>2023</v>
      </c>
      <c r="K6368">
        <f>MONTH(shipments[[#This Row],[Shipdate]])</f>
        <v>12</v>
      </c>
      <c r="L6368" t="str">
        <f>TEXT(shipments[[#This Row],[Shipdate]],"mmmm")</f>
        <v>December</v>
      </c>
      <c r="M6368">
        <f>_xlfn.XLOOKUP(shipments[[#This Row],[PID]],products[PID],products[Cost_per_box],"NA",0)</f>
        <v>8.43</v>
      </c>
      <c r="N6368">
        <f>shipments[[#This Row],[Boxes]]*shipments[[#This Row],[Cost Per Box]]</f>
        <v>4493.1899999999996</v>
      </c>
      <c r="O6368">
        <f>shipments[[#This Row],[Sales Amount]]-shipments[[#This Row],[Total Cost]]</f>
        <v>834.8100000000004</v>
      </c>
      <c r="P6368" s="9">
        <f>shipments[[#This Row],[Profit]]/shipments[[#This Row],[Sales Amount]]</f>
        <v>0.15668355855855864</v>
      </c>
    </row>
    <row r="6369" spans="1:16" x14ac:dyDescent="1">
      <c r="A6369" t="s">
        <v>6420</v>
      </c>
      <c r="B6369" t="s">
        <v>8046</v>
      </c>
      <c r="C6369" t="s">
        <v>8027</v>
      </c>
      <c r="D6369" t="s">
        <v>8033</v>
      </c>
      <c r="E6369" s="1">
        <v>45202</v>
      </c>
      <c r="F6369">
        <v>8129.25</v>
      </c>
      <c r="G6369">
        <v>1162</v>
      </c>
      <c r="H6369" t="s">
        <v>6</v>
      </c>
      <c r="I6369" t="str">
        <f>_xlfn.XLOOKUP(shipments[[#This Row],[SPID]],people[SPID],people[Sales_person],"NA",0)</f>
        <v>Beverie Moffet</v>
      </c>
      <c r="J6369">
        <f>YEAR(shipments[[#This Row],[Shipdate]])</f>
        <v>2023</v>
      </c>
      <c r="K6369">
        <f>MONTH(shipments[[#This Row],[Shipdate]])</f>
        <v>10</v>
      </c>
      <c r="L6369" t="str">
        <f>TEXT(shipments[[#This Row],[Shipdate]],"mmmm")</f>
        <v>October</v>
      </c>
      <c r="M6369">
        <f>_xlfn.XLOOKUP(shipments[[#This Row],[PID]],products[PID],products[Cost_per_box],"NA",0)</f>
        <v>6.8</v>
      </c>
      <c r="N6369">
        <f>shipments[[#This Row],[Boxes]]*shipments[[#This Row],[Cost Per Box]]</f>
        <v>7901.5999999999995</v>
      </c>
      <c r="O6369">
        <f>shipments[[#This Row],[Sales Amount]]-shipments[[#This Row],[Total Cost]]</f>
        <v>227.65000000000055</v>
      </c>
      <c r="P6369" s="9">
        <f>shipments[[#This Row],[Profit]]/shipments[[#This Row],[Sales Amount]]</f>
        <v>2.8003813389919186E-2</v>
      </c>
    </row>
    <row r="6370" spans="1:16" x14ac:dyDescent="1">
      <c r="A6370" t="s">
        <v>6421</v>
      </c>
      <c r="B6370" t="s">
        <v>8046</v>
      </c>
      <c r="C6370" t="s">
        <v>8027</v>
      </c>
      <c r="D6370" t="s">
        <v>8033</v>
      </c>
      <c r="E6370" s="1">
        <v>45279</v>
      </c>
      <c r="F6370">
        <v>2382.75</v>
      </c>
      <c r="G6370">
        <v>341</v>
      </c>
      <c r="H6370" t="s">
        <v>6</v>
      </c>
      <c r="I6370" t="str">
        <f>_xlfn.XLOOKUP(shipments[[#This Row],[SPID]],people[SPID],people[Sales_person],"NA",0)</f>
        <v>Beverie Moffet</v>
      </c>
      <c r="J6370">
        <f>YEAR(shipments[[#This Row],[Shipdate]])</f>
        <v>2023</v>
      </c>
      <c r="K6370">
        <f>MONTH(shipments[[#This Row],[Shipdate]])</f>
        <v>12</v>
      </c>
      <c r="L6370" t="str">
        <f>TEXT(shipments[[#This Row],[Shipdate]],"mmmm")</f>
        <v>December</v>
      </c>
      <c r="M6370">
        <f>_xlfn.XLOOKUP(shipments[[#This Row],[PID]],products[PID],products[Cost_per_box],"NA",0)</f>
        <v>6.8</v>
      </c>
      <c r="N6370">
        <f>shipments[[#This Row],[Boxes]]*shipments[[#This Row],[Cost Per Box]]</f>
        <v>2318.7999999999997</v>
      </c>
      <c r="O6370">
        <f>shipments[[#This Row],[Sales Amount]]-shipments[[#This Row],[Total Cost]]</f>
        <v>63.950000000000273</v>
      </c>
      <c r="P6370" s="9">
        <f>shipments[[#This Row],[Profit]]/shipments[[#This Row],[Sales Amount]]</f>
        <v>2.6838736753751032E-2</v>
      </c>
    </row>
    <row r="6371" spans="1:16" x14ac:dyDescent="1">
      <c r="A6371" t="s">
        <v>6422</v>
      </c>
      <c r="B6371" t="s">
        <v>8046</v>
      </c>
      <c r="C6371" t="s">
        <v>8027</v>
      </c>
      <c r="D6371" t="s">
        <v>8033</v>
      </c>
      <c r="E6371" s="1">
        <v>45328</v>
      </c>
      <c r="F6371">
        <v>6174</v>
      </c>
      <c r="G6371">
        <v>686</v>
      </c>
      <c r="H6371" t="s">
        <v>6</v>
      </c>
      <c r="I6371" t="str">
        <f>_xlfn.XLOOKUP(shipments[[#This Row],[SPID]],people[SPID],people[Sales_person],"NA",0)</f>
        <v>Beverie Moffet</v>
      </c>
      <c r="J6371">
        <f>YEAR(shipments[[#This Row],[Shipdate]])</f>
        <v>2024</v>
      </c>
      <c r="K6371">
        <f>MONTH(shipments[[#This Row],[Shipdate]])</f>
        <v>2</v>
      </c>
      <c r="L6371" t="str">
        <f>TEXT(shipments[[#This Row],[Shipdate]],"mmmm")</f>
        <v>February</v>
      </c>
      <c r="M6371">
        <f>_xlfn.XLOOKUP(shipments[[#This Row],[PID]],products[PID],products[Cost_per_box],"NA",0)</f>
        <v>6.8</v>
      </c>
      <c r="N6371">
        <f>shipments[[#This Row],[Boxes]]*shipments[[#This Row],[Cost Per Box]]</f>
        <v>4664.8</v>
      </c>
      <c r="O6371">
        <f>shipments[[#This Row],[Sales Amount]]-shipments[[#This Row],[Total Cost]]</f>
        <v>1509.1999999999998</v>
      </c>
      <c r="P6371" s="9">
        <f>shipments[[#This Row],[Profit]]/shipments[[#This Row],[Sales Amount]]</f>
        <v>0.24444444444444441</v>
      </c>
    </row>
    <row r="6372" spans="1:16" x14ac:dyDescent="1">
      <c r="A6372" t="s">
        <v>6423</v>
      </c>
      <c r="B6372" t="s">
        <v>8046</v>
      </c>
      <c r="C6372" t="s">
        <v>8028</v>
      </c>
      <c r="D6372" t="s">
        <v>8035</v>
      </c>
      <c r="E6372" s="1">
        <v>45054</v>
      </c>
      <c r="F6372">
        <v>4403.25</v>
      </c>
      <c r="G6372">
        <v>177</v>
      </c>
      <c r="H6372" t="s">
        <v>6</v>
      </c>
      <c r="I6372" t="str">
        <f>_xlfn.XLOOKUP(shipments[[#This Row],[SPID]],people[SPID],people[Sales_person],"NA",0)</f>
        <v>Beverie Moffet</v>
      </c>
      <c r="J6372">
        <f>YEAR(shipments[[#This Row],[Shipdate]])</f>
        <v>2023</v>
      </c>
      <c r="K6372">
        <f>MONTH(shipments[[#This Row],[Shipdate]])</f>
        <v>5</v>
      </c>
      <c r="L6372" t="str">
        <f>TEXT(shipments[[#This Row],[Shipdate]],"mmmm")</f>
        <v>May</v>
      </c>
      <c r="M6372">
        <f>_xlfn.XLOOKUP(shipments[[#This Row],[PID]],products[PID],products[Cost_per_box],"NA",0)</f>
        <v>5.04</v>
      </c>
      <c r="N6372">
        <f>shipments[[#This Row],[Boxes]]*shipments[[#This Row],[Cost Per Box]]</f>
        <v>892.08</v>
      </c>
      <c r="O6372">
        <f>shipments[[#This Row],[Sales Amount]]-shipments[[#This Row],[Total Cost]]</f>
        <v>3511.17</v>
      </c>
      <c r="P6372" s="9">
        <f>shipments[[#This Row],[Profit]]/shipments[[#This Row],[Sales Amount]]</f>
        <v>0.79740419008686769</v>
      </c>
    </row>
    <row r="6373" spans="1:16" x14ac:dyDescent="1">
      <c r="A6373" t="s">
        <v>6424</v>
      </c>
      <c r="B6373" t="s">
        <v>8046</v>
      </c>
      <c r="C6373" t="s">
        <v>8028</v>
      </c>
      <c r="D6373" t="s">
        <v>8036</v>
      </c>
      <c r="E6373" s="1">
        <v>45275</v>
      </c>
      <c r="F6373">
        <v>10336.5</v>
      </c>
      <c r="G6373">
        <v>370</v>
      </c>
      <c r="H6373" t="s">
        <v>6</v>
      </c>
      <c r="I6373" t="str">
        <f>_xlfn.XLOOKUP(shipments[[#This Row],[SPID]],people[SPID],people[Sales_person],"NA",0)</f>
        <v>Beverie Moffet</v>
      </c>
      <c r="J6373">
        <f>YEAR(shipments[[#This Row],[Shipdate]])</f>
        <v>2023</v>
      </c>
      <c r="K6373">
        <f>MONTH(shipments[[#This Row],[Shipdate]])</f>
        <v>12</v>
      </c>
      <c r="L6373" t="str">
        <f>TEXT(shipments[[#This Row],[Shipdate]],"mmmm")</f>
        <v>December</v>
      </c>
      <c r="M6373">
        <f>_xlfn.XLOOKUP(shipments[[#This Row],[PID]],products[PID],products[Cost_per_box],"NA",0)</f>
        <v>5.04</v>
      </c>
      <c r="N6373">
        <f>shipments[[#This Row],[Boxes]]*shipments[[#This Row],[Cost Per Box]]</f>
        <v>1864.8</v>
      </c>
      <c r="O6373">
        <f>shipments[[#This Row],[Sales Amount]]-shipments[[#This Row],[Total Cost]]</f>
        <v>8471.7000000000007</v>
      </c>
      <c r="P6373" s="9">
        <f>shipments[[#This Row],[Profit]]/shipments[[#This Row],[Sales Amount]]</f>
        <v>0.81959077057030916</v>
      </c>
    </row>
    <row r="6374" spans="1:16" x14ac:dyDescent="1">
      <c r="A6374" t="s">
        <v>6425</v>
      </c>
      <c r="B6374" t="s">
        <v>8046</v>
      </c>
      <c r="C6374" t="s">
        <v>8028</v>
      </c>
      <c r="D6374" t="s">
        <v>8037</v>
      </c>
      <c r="E6374" s="1">
        <v>45485</v>
      </c>
      <c r="F6374">
        <v>11200.5</v>
      </c>
      <c r="G6374">
        <v>387</v>
      </c>
      <c r="H6374" t="s">
        <v>17</v>
      </c>
      <c r="I6374" t="str">
        <f>_xlfn.XLOOKUP(shipments[[#This Row],[SPID]],people[SPID],people[Sales_person],"NA",0)</f>
        <v>Beverie Moffet</v>
      </c>
      <c r="J6374">
        <f>YEAR(shipments[[#This Row],[Shipdate]])</f>
        <v>2024</v>
      </c>
      <c r="K6374">
        <f>MONTH(shipments[[#This Row],[Shipdate]])</f>
        <v>7</v>
      </c>
      <c r="L6374" t="str">
        <f>TEXT(shipments[[#This Row],[Shipdate]],"mmmm")</f>
        <v>July</v>
      </c>
      <c r="M6374">
        <f>_xlfn.XLOOKUP(shipments[[#This Row],[PID]],products[PID],products[Cost_per_box],"NA",0)</f>
        <v>5.04</v>
      </c>
      <c r="N6374">
        <f>shipments[[#This Row],[Boxes]]*shipments[[#This Row],[Cost Per Box]]</f>
        <v>1950.48</v>
      </c>
      <c r="O6374">
        <f>shipments[[#This Row],[Sales Amount]]-shipments[[#This Row],[Total Cost]]</f>
        <v>9250.02</v>
      </c>
      <c r="P6374" s="9">
        <f>shipments[[#This Row],[Profit]]/shipments[[#This Row],[Sales Amount]]</f>
        <v>0.82585777420650863</v>
      </c>
    </row>
    <row r="6375" spans="1:16" x14ac:dyDescent="1">
      <c r="A6375" t="s">
        <v>6426</v>
      </c>
      <c r="B6375" t="s">
        <v>8046</v>
      </c>
      <c r="C6375" t="s">
        <v>8028</v>
      </c>
      <c r="D6375" t="s">
        <v>8035</v>
      </c>
      <c r="E6375" s="1">
        <v>45272</v>
      </c>
      <c r="F6375">
        <v>4801.5</v>
      </c>
      <c r="G6375">
        <v>166</v>
      </c>
      <c r="H6375" t="s">
        <v>6</v>
      </c>
      <c r="I6375" t="str">
        <f>_xlfn.XLOOKUP(shipments[[#This Row],[SPID]],people[SPID],people[Sales_person],"NA",0)</f>
        <v>Beverie Moffet</v>
      </c>
      <c r="J6375">
        <f>YEAR(shipments[[#This Row],[Shipdate]])</f>
        <v>2023</v>
      </c>
      <c r="K6375">
        <f>MONTH(shipments[[#This Row],[Shipdate]])</f>
        <v>12</v>
      </c>
      <c r="L6375" t="str">
        <f>TEXT(shipments[[#This Row],[Shipdate]],"mmmm")</f>
        <v>December</v>
      </c>
      <c r="M6375">
        <f>_xlfn.XLOOKUP(shipments[[#This Row],[PID]],products[PID],products[Cost_per_box],"NA",0)</f>
        <v>5.04</v>
      </c>
      <c r="N6375">
        <f>shipments[[#This Row],[Boxes]]*shipments[[#This Row],[Cost Per Box]]</f>
        <v>836.64</v>
      </c>
      <c r="O6375">
        <f>shipments[[#This Row],[Sales Amount]]-shipments[[#This Row],[Total Cost]]</f>
        <v>3964.86</v>
      </c>
      <c r="P6375" s="9">
        <f>shipments[[#This Row],[Profit]]/shipments[[#This Row],[Sales Amount]]</f>
        <v>0.82575445173383322</v>
      </c>
    </row>
    <row r="6376" spans="1:16" x14ac:dyDescent="1">
      <c r="A6376" t="s">
        <v>6427</v>
      </c>
      <c r="B6376" t="s">
        <v>8046</v>
      </c>
      <c r="C6376" t="s">
        <v>8029</v>
      </c>
      <c r="D6376" t="s">
        <v>8033</v>
      </c>
      <c r="E6376" s="1">
        <v>45051</v>
      </c>
      <c r="F6376">
        <v>8946</v>
      </c>
      <c r="G6376">
        <v>814</v>
      </c>
      <c r="H6376" t="s">
        <v>6</v>
      </c>
      <c r="I6376" t="str">
        <f>_xlfn.XLOOKUP(shipments[[#This Row],[SPID]],people[SPID],people[Sales_person],"NA",0)</f>
        <v>Beverie Moffet</v>
      </c>
      <c r="J6376">
        <f>YEAR(shipments[[#This Row],[Shipdate]])</f>
        <v>2023</v>
      </c>
      <c r="K6376">
        <f>MONTH(shipments[[#This Row],[Shipdate]])</f>
        <v>5</v>
      </c>
      <c r="L6376" t="str">
        <f>TEXT(shipments[[#This Row],[Shipdate]],"mmmm")</f>
        <v>May</v>
      </c>
      <c r="M6376">
        <f>_xlfn.XLOOKUP(shipments[[#This Row],[PID]],products[PID],products[Cost_per_box],"NA",0)</f>
        <v>2.76</v>
      </c>
      <c r="N6376">
        <f>shipments[[#This Row],[Boxes]]*shipments[[#This Row],[Cost Per Box]]</f>
        <v>2246.64</v>
      </c>
      <c r="O6376">
        <f>shipments[[#This Row],[Sales Amount]]-shipments[[#This Row],[Total Cost]]</f>
        <v>6699.3600000000006</v>
      </c>
      <c r="P6376" s="9">
        <f>shipments[[#This Row],[Profit]]/shipments[[#This Row],[Sales Amount]]</f>
        <v>0.74886653252850444</v>
      </c>
    </row>
    <row r="6377" spans="1:16" x14ac:dyDescent="1">
      <c r="A6377" t="s">
        <v>6428</v>
      </c>
      <c r="B6377" t="s">
        <v>8046</v>
      </c>
      <c r="C6377" t="s">
        <v>8029</v>
      </c>
      <c r="D6377" t="s">
        <v>8033</v>
      </c>
      <c r="E6377" s="1">
        <v>45336</v>
      </c>
      <c r="F6377">
        <v>4342.5</v>
      </c>
      <c r="G6377">
        <v>362</v>
      </c>
      <c r="H6377" t="s">
        <v>6</v>
      </c>
      <c r="I6377" t="str">
        <f>_xlfn.XLOOKUP(shipments[[#This Row],[SPID]],people[SPID],people[Sales_person],"NA",0)</f>
        <v>Beverie Moffet</v>
      </c>
      <c r="J6377">
        <f>YEAR(shipments[[#This Row],[Shipdate]])</f>
        <v>2024</v>
      </c>
      <c r="K6377">
        <f>MONTH(shipments[[#This Row],[Shipdate]])</f>
        <v>2</v>
      </c>
      <c r="L6377" t="str">
        <f>TEXT(shipments[[#This Row],[Shipdate]],"mmmm")</f>
        <v>February</v>
      </c>
      <c r="M6377">
        <f>_xlfn.XLOOKUP(shipments[[#This Row],[PID]],products[PID],products[Cost_per_box],"NA",0)</f>
        <v>2.76</v>
      </c>
      <c r="N6377">
        <f>shipments[[#This Row],[Boxes]]*shipments[[#This Row],[Cost Per Box]]</f>
        <v>999.11999999999989</v>
      </c>
      <c r="O6377">
        <f>shipments[[#This Row],[Sales Amount]]-shipments[[#This Row],[Total Cost]]</f>
        <v>3343.38</v>
      </c>
      <c r="P6377" s="9">
        <f>shipments[[#This Row],[Profit]]/shipments[[#This Row],[Sales Amount]]</f>
        <v>0.76992055267702941</v>
      </c>
    </row>
    <row r="6378" spans="1:16" x14ac:dyDescent="1">
      <c r="A6378" t="s">
        <v>6429</v>
      </c>
      <c r="B6378" t="s">
        <v>8046</v>
      </c>
      <c r="C6378" t="s">
        <v>8030</v>
      </c>
      <c r="D6378" t="s">
        <v>8037</v>
      </c>
      <c r="E6378" s="1">
        <v>45240</v>
      </c>
      <c r="F6378">
        <v>6482.25</v>
      </c>
      <c r="G6378">
        <v>927</v>
      </c>
      <c r="H6378" t="s">
        <v>6</v>
      </c>
      <c r="I6378" t="str">
        <f>_xlfn.XLOOKUP(shipments[[#This Row],[SPID]],people[SPID],people[Sales_person],"NA",0)</f>
        <v>Beverie Moffet</v>
      </c>
      <c r="J6378">
        <f>YEAR(shipments[[#This Row],[Shipdate]])</f>
        <v>2023</v>
      </c>
      <c r="K6378">
        <f>MONTH(shipments[[#This Row],[Shipdate]])</f>
        <v>11</v>
      </c>
      <c r="L6378" t="str">
        <f>TEXT(shipments[[#This Row],[Shipdate]],"mmmm")</f>
        <v>November</v>
      </c>
      <c r="M6378">
        <f>_xlfn.XLOOKUP(shipments[[#This Row],[PID]],products[PID],products[Cost_per_box],"NA",0)</f>
        <v>3.32</v>
      </c>
      <c r="N6378">
        <f>shipments[[#This Row],[Boxes]]*shipments[[#This Row],[Cost Per Box]]</f>
        <v>3077.64</v>
      </c>
      <c r="O6378">
        <f>shipments[[#This Row],[Sales Amount]]-shipments[[#This Row],[Total Cost]]</f>
        <v>3404.61</v>
      </c>
      <c r="P6378" s="9">
        <f>shipments[[#This Row],[Profit]]/shipments[[#This Row],[Sales Amount]]</f>
        <v>0.52522040958000693</v>
      </c>
    </row>
    <row r="6379" spans="1:16" x14ac:dyDescent="1">
      <c r="A6379" t="s">
        <v>6430</v>
      </c>
      <c r="B6379" t="s">
        <v>8046</v>
      </c>
      <c r="C6379" t="s">
        <v>8030</v>
      </c>
      <c r="D6379" t="s">
        <v>8032</v>
      </c>
      <c r="E6379" s="1">
        <v>45306</v>
      </c>
      <c r="F6379">
        <v>5834.25</v>
      </c>
      <c r="G6379">
        <v>730</v>
      </c>
      <c r="H6379" t="s">
        <v>6</v>
      </c>
      <c r="I6379" t="str">
        <f>_xlfn.XLOOKUP(shipments[[#This Row],[SPID]],people[SPID],people[Sales_person],"NA",0)</f>
        <v>Beverie Moffet</v>
      </c>
      <c r="J6379">
        <f>YEAR(shipments[[#This Row],[Shipdate]])</f>
        <v>2024</v>
      </c>
      <c r="K6379">
        <f>MONTH(shipments[[#This Row],[Shipdate]])</f>
        <v>1</v>
      </c>
      <c r="L6379" t="str">
        <f>TEXT(shipments[[#This Row],[Shipdate]],"mmmm")</f>
        <v>January</v>
      </c>
      <c r="M6379">
        <f>_xlfn.XLOOKUP(shipments[[#This Row],[PID]],products[PID],products[Cost_per_box],"NA",0)</f>
        <v>3.32</v>
      </c>
      <c r="N6379">
        <f>shipments[[#This Row],[Boxes]]*shipments[[#This Row],[Cost Per Box]]</f>
        <v>2423.6</v>
      </c>
      <c r="O6379">
        <f>shipments[[#This Row],[Sales Amount]]-shipments[[#This Row],[Total Cost]]</f>
        <v>3410.65</v>
      </c>
      <c r="P6379" s="9">
        <f>shipments[[#This Row],[Profit]]/shipments[[#This Row],[Sales Amount]]</f>
        <v>0.58459099284398164</v>
      </c>
    </row>
    <row r="6380" spans="1:16" x14ac:dyDescent="1">
      <c r="A6380" t="s">
        <v>6431</v>
      </c>
      <c r="B6380" t="s">
        <v>8046</v>
      </c>
      <c r="C6380" t="s">
        <v>8030</v>
      </c>
      <c r="D6380" t="s">
        <v>8036</v>
      </c>
      <c r="E6380" s="1">
        <v>45449</v>
      </c>
      <c r="F6380">
        <v>2344.5</v>
      </c>
      <c r="G6380">
        <v>335</v>
      </c>
      <c r="H6380" t="s">
        <v>6</v>
      </c>
      <c r="I6380" t="str">
        <f>_xlfn.XLOOKUP(shipments[[#This Row],[SPID]],people[SPID],people[Sales_person],"NA",0)</f>
        <v>Beverie Moffet</v>
      </c>
      <c r="J6380">
        <f>YEAR(shipments[[#This Row],[Shipdate]])</f>
        <v>2024</v>
      </c>
      <c r="K6380">
        <f>MONTH(shipments[[#This Row],[Shipdate]])</f>
        <v>6</v>
      </c>
      <c r="L6380" t="str">
        <f>TEXT(shipments[[#This Row],[Shipdate]],"mmmm")</f>
        <v>June</v>
      </c>
      <c r="M6380">
        <f>_xlfn.XLOOKUP(shipments[[#This Row],[PID]],products[PID],products[Cost_per_box],"NA",0)</f>
        <v>3.32</v>
      </c>
      <c r="N6380">
        <f>shipments[[#This Row],[Boxes]]*shipments[[#This Row],[Cost Per Box]]</f>
        <v>1112.2</v>
      </c>
      <c r="O6380">
        <f>shipments[[#This Row],[Sales Amount]]-shipments[[#This Row],[Total Cost]]</f>
        <v>1232.3</v>
      </c>
      <c r="P6380" s="9">
        <f>shipments[[#This Row],[Profit]]/shipments[[#This Row],[Sales Amount]]</f>
        <v>0.5256131371294519</v>
      </c>
    </row>
    <row r="6381" spans="1:16" x14ac:dyDescent="1">
      <c r="A6381" t="s">
        <v>6432</v>
      </c>
      <c r="B6381" t="s">
        <v>8046</v>
      </c>
      <c r="C6381" t="s">
        <v>8030</v>
      </c>
      <c r="D6381" t="s">
        <v>8037</v>
      </c>
      <c r="E6381" s="1">
        <v>45490</v>
      </c>
      <c r="F6381">
        <v>6111</v>
      </c>
      <c r="G6381">
        <v>764</v>
      </c>
      <c r="H6381" t="s">
        <v>39</v>
      </c>
      <c r="I6381" t="str">
        <f>_xlfn.XLOOKUP(shipments[[#This Row],[SPID]],people[SPID],people[Sales_person],"NA",0)</f>
        <v>Beverie Moffet</v>
      </c>
      <c r="J6381">
        <f>YEAR(shipments[[#This Row],[Shipdate]])</f>
        <v>2024</v>
      </c>
      <c r="K6381">
        <f>MONTH(shipments[[#This Row],[Shipdate]])</f>
        <v>7</v>
      </c>
      <c r="L6381" t="str">
        <f>TEXT(shipments[[#This Row],[Shipdate]],"mmmm")</f>
        <v>July</v>
      </c>
      <c r="M6381">
        <f>_xlfn.XLOOKUP(shipments[[#This Row],[PID]],products[PID],products[Cost_per_box],"NA",0)</f>
        <v>3.32</v>
      </c>
      <c r="N6381">
        <f>shipments[[#This Row],[Boxes]]*shipments[[#This Row],[Cost Per Box]]</f>
        <v>2536.48</v>
      </c>
      <c r="O6381">
        <f>shipments[[#This Row],[Sales Amount]]-shipments[[#This Row],[Total Cost]]</f>
        <v>3574.52</v>
      </c>
      <c r="P6381" s="9">
        <f>shipments[[#This Row],[Profit]]/shipments[[#This Row],[Sales Amount]]</f>
        <v>0.58493208967435772</v>
      </c>
    </row>
    <row r="6382" spans="1:16" x14ac:dyDescent="1">
      <c r="A6382" t="s">
        <v>6433</v>
      </c>
      <c r="B6382" t="s">
        <v>8046</v>
      </c>
      <c r="C6382" t="s">
        <v>8030</v>
      </c>
      <c r="D6382" t="s">
        <v>8037</v>
      </c>
      <c r="E6382" s="1">
        <v>45117</v>
      </c>
      <c r="F6382">
        <v>1377</v>
      </c>
      <c r="G6382">
        <v>197</v>
      </c>
      <c r="H6382" t="s">
        <v>6</v>
      </c>
      <c r="I6382" t="str">
        <f>_xlfn.XLOOKUP(shipments[[#This Row],[SPID]],people[SPID],people[Sales_person],"NA",0)</f>
        <v>Beverie Moffet</v>
      </c>
      <c r="J6382">
        <f>YEAR(shipments[[#This Row],[Shipdate]])</f>
        <v>2023</v>
      </c>
      <c r="K6382">
        <f>MONTH(shipments[[#This Row],[Shipdate]])</f>
        <v>7</v>
      </c>
      <c r="L6382" t="str">
        <f>TEXT(shipments[[#This Row],[Shipdate]],"mmmm")</f>
        <v>July</v>
      </c>
      <c r="M6382">
        <f>_xlfn.XLOOKUP(shipments[[#This Row],[PID]],products[PID],products[Cost_per_box],"NA",0)</f>
        <v>3.32</v>
      </c>
      <c r="N6382">
        <f>shipments[[#This Row],[Boxes]]*shipments[[#This Row],[Cost Per Box]]</f>
        <v>654.04</v>
      </c>
      <c r="O6382">
        <f>shipments[[#This Row],[Sales Amount]]-shipments[[#This Row],[Total Cost]]</f>
        <v>722.96</v>
      </c>
      <c r="P6382" s="9">
        <f>shipments[[#This Row],[Profit]]/shipments[[#This Row],[Sales Amount]]</f>
        <v>0.52502541757443721</v>
      </c>
    </row>
    <row r="6383" spans="1:16" x14ac:dyDescent="1">
      <c r="A6383" t="s">
        <v>6434</v>
      </c>
      <c r="B6383" t="s">
        <v>8046</v>
      </c>
      <c r="C6383" t="s">
        <v>8031</v>
      </c>
      <c r="D6383" t="s">
        <v>8032</v>
      </c>
      <c r="E6383" s="1">
        <v>44946</v>
      </c>
      <c r="F6383">
        <v>7944.75</v>
      </c>
      <c r="G6383">
        <v>398</v>
      </c>
      <c r="H6383" t="s">
        <v>6</v>
      </c>
      <c r="I6383" t="str">
        <f>_xlfn.XLOOKUP(shipments[[#This Row],[SPID]],people[SPID],people[Sales_person],"NA",0)</f>
        <v>Beverie Moffet</v>
      </c>
      <c r="J6383">
        <f>YEAR(shipments[[#This Row],[Shipdate]])</f>
        <v>2023</v>
      </c>
      <c r="K6383">
        <f>MONTH(shipments[[#This Row],[Shipdate]])</f>
        <v>1</v>
      </c>
      <c r="L6383" t="str">
        <f>TEXT(shipments[[#This Row],[Shipdate]],"mmmm")</f>
        <v>January</v>
      </c>
      <c r="M6383">
        <f>_xlfn.XLOOKUP(shipments[[#This Row],[PID]],products[PID],products[Cost_per_box],"NA",0)</f>
        <v>2.65</v>
      </c>
      <c r="N6383">
        <f>shipments[[#This Row],[Boxes]]*shipments[[#This Row],[Cost Per Box]]</f>
        <v>1054.7</v>
      </c>
      <c r="O6383">
        <f>shipments[[#This Row],[Sales Amount]]-shipments[[#This Row],[Total Cost]]</f>
        <v>6890.05</v>
      </c>
      <c r="P6383" s="9">
        <f>shipments[[#This Row],[Profit]]/shipments[[#This Row],[Sales Amount]]</f>
        <v>0.86724566537650649</v>
      </c>
    </row>
    <row r="6384" spans="1:16" x14ac:dyDescent="1">
      <c r="A6384" t="s">
        <v>6435</v>
      </c>
      <c r="B6384" t="s">
        <v>8046</v>
      </c>
      <c r="C6384" t="s">
        <v>8031</v>
      </c>
      <c r="D6384" t="s">
        <v>8035</v>
      </c>
      <c r="E6384" s="1">
        <v>45113</v>
      </c>
      <c r="F6384">
        <v>6660</v>
      </c>
      <c r="G6384">
        <v>318</v>
      </c>
      <c r="H6384" t="s">
        <v>6</v>
      </c>
      <c r="I6384" t="str">
        <f>_xlfn.XLOOKUP(shipments[[#This Row],[SPID]],people[SPID],people[Sales_person],"NA",0)</f>
        <v>Beverie Moffet</v>
      </c>
      <c r="J6384">
        <f>YEAR(shipments[[#This Row],[Shipdate]])</f>
        <v>2023</v>
      </c>
      <c r="K6384">
        <f>MONTH(shipments[[#This Row],[Shipdate]])</f>
        <v>7</v>
      </c>
      <c r="L6384" t="str">
        <f>TEXT(shipments[[#This Row],[Shipdate]],"mmmm")</f>
        <v>July</v>
      </c>
      <c r="M6384">
        <f>_xlfn.XLOOKUP(shipments[[#This Row],[PID]],products[PID],products[Cost_per_box],"NA",0)</f>
        <v>2.65</v>
      </c>
      <c r="N6384">
        <f>shipments[[#This Row],[Boxes]]*shipments[[#This Row],[Cost Per Box]]</f>
        <v>842.69999999999993</v>
      </c>
      <c r="O6384">
        <f>shipments[[#This Row],[Sales Amount]]-shipments[[#This Row],[Total Cost]]</f>
        <v>5817.3</v>
      </c>
      <c r="P6384" s="9">
        <f>shipments[[#This Row],[Profit]]/shipments[[#This Row],[Sales Amount]]</f>
        <v>0.87346846846846848</v>
      </c>
    </row>
    <row r="6385" spans="1:16" x14ac:dyDescent="1">
      <c r="A6385" t="s">
        <v>6436</v>
      </c>
      <c r="B6385" t="s">
        <v>8046</v>
      </c>
      <c r="C6385" t="s">
        <v>8031</v>
      </c>
      <c r="D6385" t="s">
        <v>8032</v>
      </c>
      <c r="E6385" s="1">
        <v>45183</v>
      </c>
      <c r="F6385">
        <v>7202.25</v>
      </c>
      <c r="G6385">
        <v>401</v>
      </c>
      <c r="H6385" t="s">
        <v>6</v>
      </c>
      <c r="I6385" t="str">
        <f>_xlfn.XLOOKUP(shipments[[#This Row],[SPID]],people[SPID],people[Sales_person],"NA",0)</f>
        <v>Beverie Moffet</v>
      </c>
      <c r="J6385">
        <f>YEAR(shipments[[#This Row],[Shipdate]])</f>
        <v>2023</v>
      </c>
      <c r="K6385">
        <f>MONTH(shipments[[#This Row],[Shipdate]])</f>
        <v>9</v>
      </c>
      <c r="L6385" t="str">
        <f>TEXT(shipments[[#This Row],[Shipdate]],"mmmm")</f>
        <v>September</v>
      </c>
      <c r="M6385">
        <f>_xlfn.XLOOKUP(shipments[[#This Row],[PID]],products[PID],products[Cost_per_box],"NA",0)</f>
        <v>2.65</v>
      </c>
      <c r="N6385">
        <f>shipments[[#This Row],[Boxes]]*shipments[[#This Row],[Cost Per Box]]</f>
        <v>1062.6499999999999</v>
      </c>
      <c r="O6385">
        <f>shipments[[#This Row],[Sales Amount]]-shipments[[#This Row],[Total Cost]]</f>
        <v>6139.6</v>
      </c>
      <c r="P6385" s="9">
        <f>shipments[[#This Row],[Profit]]/shipments[[#This Row],[Sales Amount]]</f>
        <v>0.85245582977541745</v>
      </c>
    </row>
    <row r="6386" spans="1:16" x14ac:dyDescent="1">
      <c r="A6386" t="s">
        <v>6437</v>
      </c>
      <c r="B6386" t="s">
        <v>8046</v>
      </c>
      <c r="C6386" t="s">
        <v>8031</v>
      </c>
      <c r="D6386" t="s">
        <v>8033</v>
      </c>
      <c r="E6386" s="1">
        <v>45517</v>
      </c>
      <c r="F6386">
        <v>7503.75</v>
      </c>
      <c r="G6386">
        <v>358</v>
      </c>
      <c r="H6386" t="s">
        <v>17</v>
      </c>
      <c r="I6386" t="str">
        <f>_xlfn.XLOOKUP(shipments[[#This Row],[SPID]],people[SPID],people[Sales_person],"NA",0)</f>
        <v>Beverie Moffet</v>
      </c>
      <c r="J6386">
        <f>YEAR(shipments[[#This Row],[Shipdate]])</f>
        <v>2024</v>
      </c>
      <c r="K6386">
        <f>MONTH(shipments[[#This Row],[Shipdate]])</f>
        <v>8</v>
      </c>
      <c r="L6386" t="str">
        <f>TEXT(shipments[[#This Row],[Shipdate]],"mmmm")</f>
        <v>August</v>
      </c>
      <c r="M6386">
        <f>_xlfn.XLOOKUP(shipments[[#This Row],[PID]],products[PID],products[Cost_per_box],"NA",0)</f>
        <v>2.65</v>
      </c>
      <c r="N6386">
        <f>shipments[[#This Row],[Boxes]]*shipments[[#This Row],[Cost Per Box]]</f>
        <v>948.69999999999993</v>
      </c>
      <c r="O6386">
        <f>shipments[[#This Row],[Sales Amount]]-shipments[[#This Row],[Total Cost]]</f>
        <v>6555.05</v>
      </c>
      <c r="P6386" s="9">
        <f>shipments[[#This Row],[Profit]]/shipments[[#This Row],[Sales Amount]]</f>
        <v>0.87356988172580374</v>
      </c>
    </row>
    <row r="6387" spans="1:16" x14ac:dyDescent="1">
      <c r="A6387" t="s">
        <v>6438</v>
      </c>
      <c r="B6387" t="s">
        <v>8046</v>
      </c>
      <c r="C6387" t="s">
        <v>8031</v>
      </c>
      <c r="D6387" t="s">
        <v>8036</v>
      </c>
      <c r="E6387" s="1">
        <v>45393</v>
      </c>
      <c r="F6387">
        <v>9481.5</v>
      </c>
      <c r="G6387">
        <v>431</v>
      </c>
      <c r="H6387" t="s">
        <v>6</v>
      </c>
      <c r="I6387" t="str">
        <f>_xlfn.XLOOKUP(shipments[[#This Row],[SPID]],people[SPID],people[Sales_person],"NA",0)</f>
        <v>Beverie Moffet</v>
      </c>
      <c r="J6387">
        <f>YEAR(shipments[[#This Row],[Shipdate]])</f>
        <v>2024</v>
      </c>
      <c r="K6387">
        <f>MONTH(shipments[[#This Row],[Shipdate]])</f>
        <v>4</v>
      </c>
      <c r="L6387" t="str">
        <f>TEXT(shipments[[#This Row],[Shipdate]],"mmmm")</f>
        <v>April</v>
      </c>
      <c r="M6387">
        <f>_xlfn.XLOOKUP(shipments[[#This Row],[PID]],products[PID],products[Cost_per_box],"NA",0)</f>
        <v>2.65</v>
      </c>
      <c r="N6387">
        <f>shipments[[#This Row],[Boxes]]*shipments[[#This Row],[Cost Per Box]]</f>
        <v>1142.1499999999999</v>
      </c>
      <c r="O6387">
        <f>shipments[[#This Row],[Sales Amount]]-shipments[[#This Row],[Total Cost]]</f>
        <v>8339.35</v>
      </c>
      <c r="P6387" s="9">
        <f>shipments[[#This Row],[Profit]]/shipments[[#This Row],[Sales Amount]]</f>
        <v>0.87953910246269051</v>
      </c>
    </row>
    <row r="6388" spans="1:16" x14ac:dyDescent="1">
      <c r="A6388" t="s">
        <v>6439</v>
      </c>
      <c r="B6388" t="s">
        <v>8046</v>
      </c>
      <c r="C6388" t="s">
        <v>8031</v>
      </c>
      <c r="D6388" t="s">
        <v>8034</v>
      </c>
      <c r="E6388" s="1">
        <v>44972</v>
      </c>
      <c r="F6388">
        <v>10937.25</v>
      </c>
      <c r="G6388">
        <v>576</v>
      </c>
      <c r="H6388" t="s">
        <v>6</v>
      </c>
      <c r="I6388" t="str">
        <f>_xlfn.XLOOKUP(shipments[[#This Row],[SPID]],people[SPID],people[Sales_person],"NA",0)</f>
        <v>Beverie Moffet</v>
      </c>
      <c r="J6388">
        <f>YEAR(shipments[[#This Row],[Shipdate]])</f>
        <v>2023</v>
      </c>
      <c r="K6388">
        <f>MONTH(shipments[[#This Row],[Shipdate]])</f>
        <v>2</v>
      </c>
      <c r="L6388" t="str">
        <f>TEXT(shipments[[#This Row],[Shipdate]],"mmmm")</f>
        <v>February</v>
      </c>
      <c r="M6388">
        <f>_xlfn.XLOOKUP(shipments[[#This Row],[PID]],products[PID],products[Cost_per_box],"NA",0)</f>
        <v>2.65</v>
      </c>
      <c r="N6388">
        <f>shipments[[#This Row],[Boxes]]*shipments[[#This Row],[Cost Per Box]]</f>
        <v>1526.3999999999999</v>
      </c>
      <c r="O6388">
        <f>shipments[[#This Row],[Sales Amount]]-shipments[[#This Row],[Total Cost]]</f>
        <v>9410.85</v>
      </c>
      <c r="P6388" s="9">
        <f>shipments[[#This Row],[Profit]]/shipments[[#This Row],[Sales Amount]]</f>
        <v>0.86044023863402597</v>
      </c>
    </row>
    <row r="6389" spans="1:16" x14ac:dyDescent="1">
      <c r="A6389" t="s">
        <v>6440</v>
      </c>
      <c r="B6389" t="s">
        <v>8047</v>
      </c>
      <c r="C6389" t="s">
        <v>8010</v>
      </c>
      <c r="D6389" t="s">
        <v>8035</v>
      </c>
      <c r="E6389" s="1">
        <v>45349</v>
      </c>
      <c r="F6389">
        <v>10307.25</v>
      </c>
      <c r="G6389">
        <v>793</v>
      </c>
      <c r="H6389" t="s">
        <v>6</v>
      </c>
      <c r="I6389" t="str">
        <f>_xlfn.XLOOKUP(shipments[[#This Row],[SPID]],people[SPID],people[Sales_person],"NA",0)</f>
        <v>Oby Sorrel</v>
      </c>
      <c r="J6389">
        <f>YEAR(shipments[[#This Row],[Shipdate]])</f>
        <v>2024</v>
      </c>
      <c r="K6389">
        <f>MONTH(shipments[[#This Row],[Shipdate]])</f>
        <v>2</v>
      </c>
      <c r="L6389" t="str">
        <f>TEXT(shipments[[#This Row],[Shipdate]],"mmmm")</f>
        <v>February</v>
      </c>
      <c r="M6389">
        <f>_xlfn.XLOOKUP(shipments[[#This Row],[PID]],products[PID],products[Cost_per_box],"NA",0)</f>
        <v>5.26</v>
      </c>
      <c r="N6389">
        <f>shipments[[#This Row],[Boxes]]*shipments[[#This Row],[Cost Per Box]]</f>
        <v>4171.1799999999994</v>
      </c>
      <c r="O6389">
        <f>shipments[[#This Row],[Sales Amount]]-shipments[[#This Row],[Total Cost]]</f>
        <v>6136.0700000000006</v>
      </c>
      <c r="P6389" s="9">
        <f>shipments[[#This Row],[Profit]]/shipments[[#This Row],[Sales Amount]]</f>
        <v>0.59531591840694664</v>
      </c>
    </row>
    <row r="6390" spans="1:16" x14ac:dyDescent="1">
      <c r="A6390" t="s">
        <v>6442</v>
      </c>
      <c r="B6390" t="s">
        <v>8047</v>
      </c>
      <c r="C6390" t="s">
        <v>8010</v>
      </c>
      <c r="D6390" t="s">
        <v>8033</v>
      </c>
      <c r="E6390" s="1">
        <v>45041</v>
      </c>
      <c r="F6390">
        <v>1080</v>
      </c>
      <c r="G6390">
        <v>84</v>
      </c>
      <c r="H6390" t="s">
        <v>6</v>
      </c>
      <c r="I6390" t="str">
        <f>_xlfn.XLOOKUP(shipments[[#This Row],[SPID]],people[SPID],people[Sales_person],"NA",0)</f>
        <v>Oby Sorrel</v>
      </c>
      <c r="J6390">
        <f>YEAR(shipments[[#This Row],[Shipdate]])</f>
        <v>2023</v>
      </c>
      <c r="K6390">
        <f>MONTH(shipments[[#This Row],[Shipdate]])</f>
        <v>4</v>
      </c>
      <c r="L6390" t="str">
        <f>TEXT(shipments[[#This Row],[Shipdate]],"mmmm")</f>
        <v>April</v>
      </c>
      <c r="M6390">
        <f>_xlfn.XLOOKUP(shipments[[#This Row],[PID]],products[PID],products[Cost_per_box],"NA",0)</f>
        <v>5.26</v>
      </c>
      <c r="N6390">
        <f>shipments[[#This Row],[Boxes]]*shipments[[#This Row],[Cost Per Box]]</f>
        <v>441.84</v>
      </c>
      <c r="O6390">
        <f>shipments[[#This Row],[Sales Amount]]-shipments[[#This Row],[Total Cost]]</f>
        <v>638.16000000000008</v>
      </c>
      <c r="P6390" s="9">
        <f>shipments[[#This Row],[Profit]]/shipments[[#This Row],[Sales Amount]]</f>
        <v>0.59088888888888902</v>
      </c>
    </row>
    <row r="6391" spans="1:16" x14ac:dyDescent="1">
      <c r="A6391" t="s">
        <v>6443</v>
      </c>
      <c r="B6391" t="s">
        <v>8047</v>
      </c>
      <c r="C6391" t="s">
        <v>8010</v>
      </c>
      <c r="D6391" t="s">
        <v>8036</v>
      </c>
      <c r="E6391" s="1">
        <v>45348</v>
      </c>
      <c r="F6391">
        <v>10203.75</v>
      </c>
      <c r="G6391">
        <v>729</v>
      </c>
      <c r="H6391" t="s">
        <v>6</v>
      </c>
      <c r="I6391" t="str">
        <f>_xlfn.XLOOKUP(shipments[[#This Row],[SPID]],people[SPID],people[Sales_person],"NA",0)</f>
        <v>Oby Sorrel</v>
      </c>
      <c r="J6391">
        <f>YEAR(shipments[[#This Row],[Shipdate]])</f>
        <v>2024</v>
      </c>
      <c r="K6391">
        <f>MONTH(shipments[[#This Row],[Shipdate]])</f>
        <v>2</v>
      </c>
      <c r="L6391" t="str">
        <f>TEXT(shipments[[#This Row],[Shipdate]],"mmmm")</f>
        <v>February</v>
      </c>
      <c r="M6391">
        <f>_xlfn.XLOOKUP(shipments[[#This Row],[PID]],products[PID],products[Cost_per_box],"NA",0)</f>
        <v>5.26</v>
      </c>
      <c r="N6391">
        <f>shipments[[#This Row],[Boxes]]*shipments[[#This Row],[Cost Per Box]]</f>
        <v>3834.54</v>
      </c>
      <c r="O6391">
        <f>shipments[[#This Row],[Sales Amount]]-shipments[[#This Row],[Total Cost]]</f>
        <v>6369.21</v>
      </c>
      <c r="P6391" s="9">
        <f>shipments[[#This Row],[Profit]]/shipments[[#This Row],[Sales Amount]]</f>
        <v>0.62420286659316426</v>
      </c>
    </row>
    <row r="6392" spans="1:16" x14ac:dyDescent="1">
      <c r="A6392" t="s">
        <v>6444</v>
      </c>
      <c r="B6392" t="s">
        <v>8047</v>
      </c>
      <c r="C6392" t="s">
        <v>8010</v>
      </c>
      <c r="D6392" t="s">
        <v>8037</v>
      </c>
      <c r="E6392" s="1">
        <v>45051</v>
      </c>
      <c r="F6392">
        <v>3935.25</v>
      </c>
      <c r="G6392">
        <v>246</v>
      </c>
      <c r="H6392" t="s">
        <v>6</v>
      </c>
      <c r="I6392" t="str">
        <f>_xlfn.XLOOKUP(shipments[[#This Row],[SPID]],people[SPID],people[Sales_person],"NA",0)</f>
        <v>Oby Sorrel</v>
      </c>
      <c r="J6392">
        <f>YEAR(shipments[[#This Row],[Shipdate]])</f>
        <v>2023</v>
      </c>
      <c r="K6392">
        <f>MONTH(shipments[[#This Row],[Shipdate]])</f>
        <v>5</v>
      </c>
      <c r="L6392" t="str">
        <f>TEXT(shipments[[#This Row],[Shipdate]],"mmmm")</f>
        <v>May</v>
      </c>
      <c r="M6392">
        <f>_xlfn.XLOOKUP(shipments[[#This Row],[PID]],products[PID],products[Cost_per_box],"NA",0)</f>
        <v>5.26</v>
      </c>
      <c r="N6392">
        <f>shipments[[#This Row],[Boxes]]*shipments[[#This Row],[Cost Per Box]]</f>
        <v>1293.96</v>
      </c>
      <c r="O6392">
        <f>shipments[[#This Row],[Sales Amount]]-shipments[[#This Row],[Total Cost]]</f>
        <v>2641.29</v>
      </c>
      <c r="P6392" s="9">
        <f>shipments[[#This Row],[Profit]]/shipments[[#This Row],[Sales Amount]]</f>
        <v>0.67118734514960932</v>
      </c>
    </row>
    <row r="6393" spans="1:16" x14ac:dyDescent="1">
      <c r="A6393" t="s">
        <v>6445</v>
      </c>
      <c r="B6393" t="s">
        <v>8047</v>
      </c>
      <c r="C6393" t="s">
        <v>8010</v>
      </c>
      <c r="D6393" t="s">
        <v>8037</v>
      </c>
      <c r="E6393" s="1">
        <v>45565</v>
      </c>
      <c r="F6393">
        <v>594</v>
      </c>
      <c r="G6393">
        <v>38</v>
      </c>
      <c r="H6393" t="s">
        <v>25</v>
      </c>
      <c r="I6393" t="str">
        <f>_xlfn.XLOOKUP(shipments[[#This Row],[SPID]],people[SPID],people[Sales_person],"NA",0)</f>
        <v>Oby Sorrel</v>
      </c>
      <c r="J6393">
        <f>YEAR(shipments[[#This Row],[Shipdate]])</f>
        <v>2024</v>
      </c>
      <c r="K6393">
        <f>MONTH(shipments[[#This Row],[Shipdate]])</f>
        <v>9</v>
      </c>
      <c r="L6393" t="str">
        <f>TEXT(shipments[[#This Row],[Shipdate]],"mmmm")</f>
        <v>September</v>
      </c>
      <c r="M6393">
        <f>_xlfn.XLOOKUP(shipments[[#This Row],[PID]],products[PID],products[Cost_per_box],"NA",0)</f>
        <v>5.26</v>
      </c>
      <c r="N6393">
        <f>shipments[[#This Row],[Boxes]]*shipments[[#This Row],[Cost Per Box]]</f>
        <v>199.88</v>
      </c>
      <c r="O6393">
        <f>shipments[[#This Row],[Sales Amount]]-shipments[[#This Row],[Total Cost]]</f>
        <v>394.12</v>
      </c>
      <c r="P6393" s="9">
        <f>shipments[[#This Row],[Profit]]/shipments[[#This Row],[Sales Amount]]</f>
        <v>0.66350168350168348</v>
      </c>
    </row>
    <row r="6394" spans="1:16" x14ac:dyDescent="1">
      <c r="A6394" t="s">
        <v>6446</v>
      </c>
      <c r="B6394" t="s">
        <v>8047</v>
      </c>
      <c r="C6394" t="s">
        <v>8013</v>
      </c>
      <c r="D6394" t="s">
        <v>8037</v>
      </c>
      <c r="E6394" s="1">
        <v>44943</v>
      </c>
      <c r="F6394">
        <v>3386.25</v>
      </c>
      <c r="G6394">
        <v>484</v>
      </c>
      <c r="H6394" t="s">
        <v>6</v>
      </c>
      <c r="I6394" t="str">
        <f>_xlfn.XLOOKUP(shipments[[#This Row],[SPID]],people[SPID],people[Sales_person],"NA",0)</f>
        <v>Oby Sorrel</v>
      </c>
      <c r="J6394">
        <f>YEAR(shipments[[#This Row],[Shipdate]])</f>
        <v>2023</v>
      </c>
      <c r="K6394">
        <f>MONTH(shipments[[#This Row],[Shipdate]])</f>
        <v>1</v>
      </c>
      <c r="L6394" t="str">
        <f>TEXT(shipments[[#This Row],[Shipdate]],"mmmm")</f>
        <v>January</v>
      </c>
      <c r="M6394">
        <f>_xlfn.XLOOKUP(shipments[[#This Row],[PID]],products[PID],products[Cost_per_box],"NA",0)</f>
        <v>3.85</v>
      </c>
      <c r="N6394">
        <f>shipments[[#This Row],[Boxes]]*shipments[[#This Row],[Cost Per Box]]</f>
        <v>1863.4</v>
      </c>
      <c r="O6394">
        <f>shipments[[#This Row],[Sales Amount]]-shipments[[#This Row],[Total Cost]]</f>
        <v>1522.85</v>
      </c>
      <c r="P6394" s="9">
        <f>shipments[[#This Row],[Profit]]/shipments[[#This Row],[Sales Amount]]</f>
        <v>0.44971576227390181</v>
      </c>
    </row>
    <row r="6395" spans="1:16" x14ac:dyDescent="1">
      <c r="A6395" t="s">
        <v>6447</v>
      </c>
      <c r="B6395" t="s">
        <v>8047</v>
      </c>
      <c r="C6395" t="s">
        <v>8013</v>
      </c>
      <c r="D6395" t="s">
        <v>8033</v>
      </c>
      <c r="E6395" s="1">
        <v>45329</v>
      </c>
      <c r="F6395">
        <v>2414.25</v>
      </c>
      <c r="G6395">
        <v>345</v>
      </c>
      <c r="H6395" t="s">
        <v>39</v>
      </c>
      <c r="I6395" t="str">
        <f>_xlfn.XLOOKUP(shipments[[#This Row],[SPID]],people[SPID],people[Sales_person],"NA",0)</f>
        <v>Oby Sorrel</v>
      </c>
      <c r="J6395">
        <f>YEAR(shipments[[#This Row],[Shipdate]])</f>
        <v>2024</v>
      </c>
      <c r="K6395">
        <f>MONTH(shipments[[#This Row],[Shipdate]])</f>
        <v>2</v>
      </c>
      <c r="L6395" t="str">
        <f>TEXT(shipments[[#This Row],[Shipdate]],"mmmm")</f>
        <v>February</v>
      </c>
      <c r="M6395">
        <f>_xlfn.XLOOKUP(shipments[[#This Row],[PID]],products[PID],products[Cost_per_box],"NA",0)</f>
        <v>3.85</v>
      </c>
      <c r="N6395">
        <f>shipments[[#This Row],[Boxes]]*shipments[[#This Row],[Cost Per Box]]</f>
        <v>1328.25</v>
      </c>
      <c r="O6395">
        <f>shipments[[#This Row],[Sales Amount]]-shipments[[#This Row],[Total Cost]]</f>
        <v>1086</v>
      </c>
      <c r="P6395" s="9">
        <f>shipments[[#This Row],[Profit]]/shipments[[#This Row],[Sales Amount]]</f>
        <v>0.44982913948431191</v>
      </c>
    </row>
    <row r="6396" spans="1:16" x14ac:dyDescent="1">
      <c r="A6396" t="s">
        <v>6448</v>
      </c>
      <c r="B6396" t="s">
        <v>8047</v>
      </c>
      <c r="C6396" t="s">
        <v>8013</v>
      </c>
      <c r="D6396" t="s">
        <v>8032</v>
      </c>
      <c r="E6396" s="1">
        <v>45504</v>
      </c>
      <c r="F6396">
        <v>6633</v>
      </c>
      <c r="G6396">
        <v>1327</v>
      </c>
      <c r="H6396" t="s">
        <v>17</v>
      </c>
      <c r="I6396" t="str">
        <f>_xlfn.XLOOKUP(shipments[[#This Row],[SPID]],people[SPID],people[Sales_person],"NA",0)</f>
        <v>Oby Sorrel</v>
      </c>
      <c r="J6396">
        <f>YEAR(shipments[[#This Row],[Shipdate]])</f>
        <v>2024</v>
      </c>
      <c r="K6396">
        <f>MONTH(shipments[[#This Row],[Shipdate]])</f>
        <v>7</v>
      </c>
      <c r="L6396" t="str">
        <f>TEXT(shipments[[#This Row],[Shipdate]],"mmmm")</f>
        <v>July</v>
      </c>
      <c r="M6396">
        <f>_xlfn.XLOOKUP(shipments[[#This Row],[PID]],products[PID],products[Cost_per_box],"NA",0)</f>
        <v>3.85</v>
      </c>
      <c r="N6396">
        <f>shipments[[#This Row],[Boxes]]*shipments[[#This Row],[Cost Per Box]]</f>
        <v>5108.95</v>
      </c>
      <c r="O6396">
        <f>shipments[[#This Row],[Sales Amount]]-shipments[[#This Row],[Total Cost]]</f>
        <v>1524.0500000000002</v>
      </c>
      <c r="P6396" s="9">
        <f>shipments[[#This Row],[Profit]]/shipments[[#This Row],[Sales Amount]]</f>
        <v>0.22976782752902158</v>
      </c>
    </row>
    <row r="6397" spans="1:16" x14ac:dyDescent="1">
      <c r="A6397" t="s">
        <v>6449</v>
      </c>
      <c r="B6397" t="s">
        <v>8047</v>
      </c>
      <c r="C6397" t="s">
        <v>8013</v>
      </c>
      <c r="D6397" t="s">
        <v>8032</v>
      </c>
      <c r="E6397" s="1">
        <v>45145</v>
      </c>
      <c r="F6397">
        <v>1158.75</v>
      </c>
      <c r="G6397">
        <v>232</v>
      </c>
      <c r="H6397" t="s">
        <v>6</v>
      </c>
      <c r="I6397" t="str">
        <f>_xlfn.XLOOKUP(shipments[[#This Row],[SPID]],people[SPID],people[Sales_person],"NA",0)</f>
        <v>Oby Sorrel</v>
      </c>
      <c r="J6397">
        <f>YEAR(shipments[[#This Row],[Shipdate]])</f>
        <v>2023</v>
      </c>
      <c r="K6397">
        <f>MONTH(shipments[[#This Row],[Shipdate]])</f>
        <v>8</v>
      </c>
      <c r="L6397" t="str">
        <f>TEXT(shipments[[#This Row],[Shipdate]],"mmmm")</f>
        <v>August</v>
      </c>
      <c r="M6397">
        <f>_xlfn.XLOOKUP(shipments[[#This Row],[PID]],products[PID],products[Cost_per_box],"NA",0)</f>
        <v>3.85</v>
      </c>
      <c r="N6397">
        <f>shipments[[#This Row],[Boxes]]*shipments[[#This Row],[Cost Per Box]]</f>
        <v>893.2</v>
      </c>
      <c r="O6397">
        <f>shipments[[#This Row],[Sales Amount]]-shipments[[#This Row],[Total Cost]]</f>
        <v>265.54999999999995</v>
      </c>
      <c r="P6397" s="9">
        <f>shipments[[#This Row],[Profit]]/shipments[[#This Row],[Sales Amount]]</f>
        <v>0.22916936353829553</v>
      </c>
    </row>
    <row r="6398" spans="1:16" x14ac:dyDescent="1">
      <c r="A6398" t="s">
        <v>6450</v>
      </c>
      <c r="B6398" t="s">
        <v>8047</v>
      </c>
      <c r="C6398" t="s">
        <v>8013</v>
      </c>
      <c r="D6398" t="s">
        <v>8032</v>
      </c>
      <c r="E6398" s="1">
        <v>45257</v>
      </c>
      <c r="F6398">
        <v>4092.75</v>
      </c>
      <c r="G6398">
        <v>585</v>
      </c>
      <c r="H6398" t="s">
        <v>6</v>
      </c>
      <c r="I6398" t="str">
        <f>_xlfn.XLOOKUP(shipments[[#This Row],[SPID]],people[SPID],people[Sales_person],"NA",0)</f>
        <v>Oby Sorrel</v>
      </c>
      <c r="J6398">
        <f>YEAR(shipments[[#This Row],[Shipdate]])</f>
        <v>2023</v>
      </c>
      <c r="K6398">
        <f>MONTH(shipments[[#This Row],[Shipdate]])</f>
        <v>11</v>
      </c>
      <c r="L6398" t="str">
        <f>TEXT(shipments[[#This Row],[Shipdate]],"mmmm")</f>
        <v>November</v>
      </c>
      <c r="M6398">
        <f>_xlfn.XLOOKUP(shipments[[#This Row],[PID]],products[PID],products[Cost_per_box],"NA",0)</f>
        <v>3.85</v>
      </c>
      <c r="N6398">
        <f>shipments[[#This Row],[Boxes]]*shipments[[#This Row],[Cost Per Box]]</f>
        <v>2252.25</v>
      </c>
      <c r="O6398">
        <f>shipments[[#This Row],[Sales Amount]]-shipments[[#This Row],[Total Cost]]</f>
        <v>1840.5</v>
      </c>
      <c r="P6398" s="9">
        <f>shipments[[#This Row],[Profit]]/shipments[[#This Row],[Sales Amount]]</f>
        <v>0.44969763606377128</v>
      </c>
    </row>
    <row r="6399" spans="1:16" x14ac:dyDescent="1">
      <c r="A6399" t="s">
        <v>6451</v>
      </c>
      <c r="B6399" t="s">
        <v>8047</v>
      </c>
      <c r="C6399" t="s">
        <v>8013</v>
      </c>
      <c r="D6399" t="s">
        <v>8033</v>
      </c>
      <c r="E6399" s="1">
        <v>45449</v>
      </c>
      <c r="F6399">
        <v>7382.25</v>
      </c>
      <c r="G6399">
        <v>1055</v>
      </c>
      <c r="H6399" t="s">
        <v>6</v>
      </c>
      <c r="I6399" t="str">
        <f>_xlfn.XLOOKUP(shipments[[#This Row],[SPID]],people[SPID],people[Sales_person],"NA",0)</f>
        <v>Oby Sorrel</v>
      </c>
      <c r="J6399">
        <f>YEAR(shipments[[#This Row],[Shipdate]])</f>
        <v>2024</v>
      </c>
      <c r="K6399">
        <f>MONTH(shipments[[#This Row],[Shipdate]])</f>
        <v>6</v>
      </c>
      <c r="L6399" t="str">
        <f>TEXT(shipments[[#This Row],[Shipdate]],"mmmm")</f>
        <v>June</v>
      </c>
      <c r="M6399">
        <f>_xlfn.XLOOKUP(shipments[[#This Row],[PID]],products[PID],products[Cost_per_box],"NA",0)</f>
        <v>3.85</v>
      </c>
      <c r="N6399">
        <f>shipments[[#This Row],[Boxes]]*shipments[[#This Row],[Cost Per Box]]</f>
        <v>4061.75</v>
      </c>
      <c r="O6399">
        <f>shipments[[#This Row],[Sales Amount]]-shipments[[#This Row],[Total Cost]]</f>
        <v>3320.5</v>
      </c>
      <c r="P6399" s="9">
        <f>shipments[[#This Row],[Profit]]/shipments[[#This Row],[Sales Amount]]</f>
        <v>0.4497951166649734</v>
      </c>
    </row>
    <row r="6400" spans="1:16" x14ac:dyDescent="1">
      <c r="A6400" t="s">
        <v>6452</v>
      </c>
      <c r="B6400" t="s">
        <v>8047</v>
      </c>
      <c r="C6400" t="s">
        <v>8013</v>
      </c>
      <c r="D6400" t="s">
        <v>8032</v>
      </c>
      <c r="E6400" s="1">
        <v>45222</v>
      </c>
      <c r="F6400">
        <v>5647.5</v>
      </c>
      <c r="G6400">
        <v>807</v>
      </c>
      <c r="H6400" t="s">
        <v>6</v>
      </c>
      <c r="I6400" t="str">
        <f>_xlfn.XLOOKUP(shipments[[#This Row],[SPID]],people[SPID],people[Sales_person],"NA",0)</f>
        <v>Oby Sorrel</v>
      </c>
      <c r="J6400">
        <f>YEAR(shipments[[#This Row],[Shipdate]])</f>
        <v>2023</v>
      </c>
      <c r="K6400">
        <f>MONTH(shipments[[#This Row],[Shipdate]])</f>
        <v>10</v>
      </c>
      <c r="L6400" t="str">
        <f>TEXT(shipments[[#This Row],[Shipdate]],"mmmm")</f>
        <v>October</v>
      </c>
      <c r="M6400">
        <f>_xlfn.XLOOKUP(shipments[[#This Row],[PID]],products[PID],products[Cost_per_box],"NA",0)</f>
        <v>3.85</v>
      </c>
      <c r="N6400">
        <f>shipments[[#This Row],[Boxes]]*shipments[[#This Row],[Cost Per Box]]</f>
        <v>3106.9500000000003</v>
      </c>
      <c r="O6400">
        <f>shipments[[#This Row],[Sales Amount]]-shipments[[#This Row],[Total Cost]]</f>
        <v>2540.5499999999997</v>
      </c>
      <c r="P6400" s="9">
        <f>shipments[[#This Row],[Profit]]/shipments[[#This Row],[Sales Amount]]</f>
        <v>0.44985391766268257</v>
      </c>
    </row>
    <row r="6401" spans="1:16" x14ac:dyDescent="1">
      <c r="A6401" t="s">
        <v>6453</v>
      </c>
      <c r="B6401" t="s">
        <v>8047</v>
      </c>
      <c r="C6401" t="s">
        <v>8013</v>
      </c>
      <c r="D6401" t="s">
        <v>8037</v>
      </c>
      <c r="E6401" s="1">
        <v>45194</v>
      </c>
      <c r="F6401">
        <v>3978</v>
      </c>
      <c r="G6401">
        <v>442</v>
      </c>
      <c r="H6401" t="s">
        <v>6</v>
      </c>
      <c r="I6401" t="str">
        <f>_xlfn.XLOOKUP(shipments[[#This Row],[SPID]],people[SPID],people[Sales_person],"NA",0)</f>
        <v>Oby Sorrel</v>
      </c>
      <c r="J6401">
        <f>YEAR(shipments[[#This Row],[Shipdate]])</f>
        <v>2023</v>
      </c>
      <c r="K6401">
        <f>MONTH(shipments[[#This Row],[Shipdate]])</f>
        <v>9</v>
      </c>
      <c r="L6401" t="str">
        <f>TEXT(shipments[[#This Row],[Shipdate]],"mmmm")</f>
        <v>September</v>
      </c>
      <c r="M6401">
        <f>_xlfn.XLOOKUP(shipments[[#This Row],[PID]],products[PID],products[Cost_per_box],"NA",0)</f>
        <v>3.85</v>
      </c>
      <c r="N6401">
        <f>shipments[[#This Row],[Boxes]]*shipments[[#This Row],[Cost Per Box]]</f>
        <v>1701.7</v>
      </c>
      <c r="O6401">
        <f>shipments[[#This Row],[Sales Amount]]-shipments[[#This Row],[Total Cost]]</f>
        <v>2276.3000000000002</v>
      </c>
      <c r="P6401" s="9">
        <f>shipments[[#This Row],[Profit]]/shipments[[#This Row],[Sales Amount]]</f>
        <v>0.5722222222222223</v>
      </c>
    </row>
    <row r="6402" spans="1:16" x14ac:dyDescent="1">
      <c r="A6402" t="s">
        <v>6454</v>
      </c>
      <c r="B6402" t="s">
        <v>8047</v>
      </c>
      <c r="C6402" t="s">
        <v>8014</v>
      </c>
      <c r="D6402" t="s">
        <v>8036</v>
      </c>
      <c r="E6402" s="1">
        <v>44957</v>
      </c>
      <c r="F6402">
        <v>290.25</v>
      </c>
      <c r="G6402">
        <v>42</v>
      </c>
      <c r="H6402" t="s">
        <v>6</v>
      </c>
      <c r="I6402" t="str">
        <f>_xlfn.XLOOKUP(shipments[[#This Row],[SPID]],people[SPID],people[Sales_person],"NA",0)</f>
        <v>Oby Sorrel</v>
      </c>
      <c r="J6402">
        <f>YEAR(shipments[[#This Row],[Shipdate]])</f>
        <v>2023</v>
      </c>
      <c r="K6402">
        <f>MONTH(shipments[[#This Row],[Shipdate]])</f>
        <v>1</v>
      </c>
      <c r="L6402" t="str">
        <f>TEXT(shipments[[#This Row],[Shipdate]],"mmmm")</f>
        <v>January</v>
      </c>
      <c r="M6402">
        <f>_xlfn.XLOOKUP(shipments[[#This Row],[PID]],products[PID],products[Cost_per_box],"NA",0)</f>
        <v>5.72</v>
      </c>
      <c r="N6402">
        <f>shipments[[#This Row],[Boxes]]*shipments[[#This Row],[Cost Per Box]]</f>
        <v>240.23999999999998</v>
      </c>
      <c r="O6402">
        <f>shipments[[#This Row],[Sales Amount]]-shipments[[#This Row],[Total Cost]]</f>
        <v>50.010000000000019</v>
      </c>
      <c r="P6402" s="9">
        <f>shipments[[#This Row],[Profit]]/shipments[[#This Row],[Sales Amount]]</f>
        <v>0.17229974160206726</v>
      </c>
    </row>
    <row r="6403" spans="1:16" x14ac:dyDescent="1">
      <c r="A6403" t="s">
        <v>6455</v>
      </c>
      <c r="B6403" t="s">
        <v>8047</v>
      </c>
      <c r="C6403" t="s">
        <v>8014</v>
      </c>
      <c r="D6403" t="s">
        <v>8035</v>
      </c>
      <c r="E6403" s="1">
        <v>45282</v>
      </c>
      <c r="F6403">
        <v>8518.5</v>
      </c>
      <c r="G6403">
        <v>1217</v>
      </c>
      <c r="H6403" t="s">
        <v>6</v>
      </c>
      <c r="I6403" t="str">
        <f>_xlfn.XLOOKUP(shipments[[#This Row],[SPID]],people[SPID],people[Sales_person],"NA",0)</f>
        <v>Oby Sorrel</v>
      </c>
      <c r="J6403">
        <f>YEAR(shipments[[#This Row],[Shipdate]])</f>
        <v>2023</v>
      </c>
      <c r="K6403">
        <f>MONTH(shipments[[#This Row],[Shipdate]])</f>
        <v>12</v>
      </c>
      <c r="L6403" t="str">
        <f>TEXT(shipments[[#This Row],[Shipdate]],"mmmm")</f>
        <v>December</v>
      </c>
      <c r="M6403">
        <f>_xlfn.XLOOKUP(shipments[[#This Row],[PID]],products[PID],products[Cost_per_box],"NA",0)</f>
        <v>5.72</v>
      </c>
      <c r="N6403">
        <f>shipments[[#This Row],[Boxes]]*shipments[[#This Row],[Cost Per Box]]</f>
        <v>6961.24</v>
      </c>
      <c r="O6403">
        <f>shipments[[#This Row],[Sales Amount]]-shipments[[#This Row],[Total Cost]]</f>
        <v>1557.2600000000002</v>
      </c>
      <c r="P6403" s="9">
        <f>shipments[[#This Row],[Profit]]/shipments[[#This Row],[Sales Amount]]</f>
        <v>0.18280918001995658</v>
      </c>
    </row>
    <row r="6404" spans="1:16" x14ac:dyDescent="1">
      <c r="A6404" t="s">
        <v>6456</v>
      </c>
      <c r="B6404" t="s">
        <v>8047</v>
      </c>
      <c r="C6404" t="s">
        <v>8014</v>
      </c>
      <c r="D6404" t="s">
        <v>8035</v>
      </c>
      <c r="E6404" s="1">
        <v>45495</v>
      </c>
      <c r="F6404">
        <v>2263.5</v>
      </c>
      <c r="G6404">
        <v>283</v>
      </c>
      <c r="H6404" t="s">
        <v>17</v>
      </c>
      <c r="I6404" t="str">
        <f>_xlfn.XLOOKUP(shipments[[#This Row],[SPID]],people[SPID],people[Sales_person],"NA",0)</f>
        <v>Oby Sorrel</v>
      </c>
      <c r="J6404">
        <f>YEAR(shipments[[#This Row],[Shipdate]])</f>
        <v>2024</v>
      </c>
      <c r="K6404">
        <f>MONTH(shipments[[#This Row],[Shipdate]])</f>
        <v>7</v>
      </c>
      <c r="L6404" t="str">
        <f>TEXT(shipments[[#This Row],[Shipdate]],"mmmm")</f>
        <v>July</v>
      </c>
      <c r="M6404">
        <f>_xlfn.XLOOKUP(shipments[[#This Row],[PID]],products[PID],products[Cost_per_box],"NA",0)</f>
        <v>5.72</v>
      </c>
      <c r="N6404">
        <f>shipments[[#This Row],[Boxes]]*shipments[[#This Row],[Cost Per Box]]</f>
        <v>1618.76</v>
      </c>
      <c r="O6404">
        <f>shipments[[#This Row],[Sales Amount]]-shipments[[#This Row],[Total Cost]]</f>
        <v>644.74</v>
      </c>
      <c r="P6404" s="9">
        <f>shipments[[#This Row],[Profit]]/shipments[[#This Row],[Sales Amount]]</f>
        <v>0.28484205875855978</v>
      </c>
    </row>
    <row r="6405" spans="1:16" x14ac:dyDescent="1">
      <c r="A6405" t="s">
        <v>6457</v>
      </c>
      <c r="B6405" t="s">
        <v>8047</v>
      </c>
      <c r="C6405" t="s">
        <v>8015</v>
      </c>
      <c r="D6405" t="s">
        <v>8032</v>
      </c>
      <c r="E6405" s="1">
        <v>45519</v>
      </c>
      <c r="F6405">
        <v>3933</v>
      </c>
      <c r="G6405">
        <v>158</v>
      </c>
      <c r="H6405" t="s">
        <v>17</v>
      </c>
      <c r="I6405" t="str">
        <f>_xlfn.XLOOKUP(shipments[[#This Row],[SPID]],people[SPID],people[Sales_person],"NA",0)</f>
        <v>Oby Sorrel</v>
      </c>
      <c r="J6405">
        <f>YEAR(shipments[[#This Row],[Shipdate]])</f>
        <v>2024</v>
      </c>
      <c r="K6405">
        <f>MONTH(shipments[[#This Row],[Shipdate]])</f>
        <v>8</v>
      </c>
      <c r="L6405" t="str">
        <f>TEXT(shipments[[#This Row],[Shipdate]],"mmmm")</f>
        <v>August</v>
      </c>
      <c r="M6405">
        <f>_xlfn.XLOOKUP(shipments[[#This Row],[PID]],products[PID],products[Cost_per_box],"NA",0)</f>
        <v>6.31</v>
      </c>
      <c r="N6405">
        <f>shipments[[#This Row],[Boxes]]*shipments[[#This Row],[Cost Per Box]]</f>
        <v>996.9799999999999</v>
      </c>
      <c r="O6405">
        <f>shipments[[#This Row],[Sales Amount]]-shipments[[#This Row],[Total Cost]]</f>
        <v>2936.02</v>
      </c>
      <c r="P6405" s="9">
        <f>shipments[[#This Row],[Profit]]/shipments[[#This Row],[Sales Amount]]</f>
        <v>0.74650902618866</v>
      </c>
    </row>
    <row r="6406" spans="1:16" x14ac:dyDescent="1">
      <c r="A6406" t="s">
        <v>6458</v>
      </c>
      <c r="B6406" t="s">
        <v>8047</v>
      </c>
      <c r="C6406" t="s">
        <v>8015</v>
      </c>
      <c r="D6406" t="s">
        <v>8033</v>
      </c>
      <c r="E6406" s="1">
        <v>45313</v>
      </c>
      <c r="F6406">
        <v>1683</v>
      </c>
      <c r="G6406">
        <v>63</v>
      </c>
      <c r="H6406" t="s">
        <v>6</v>
      </c>
      <c r="I6406" t="str">
        <f>_xlfn.XLOOKUP(shipments[[#This Row],[SPID]],people[SPID],people[Sales_person],"NA",0)</f>
        <v>Oby Sorrel</v>
      </c>
      <c r="J6406">
        <f>YEAR(shipments[[#This Row],[Shipdate]])</f>
        <v>2024</v>
      </c>
      <c r="K6406">
        <f>MONTH(shipments[[#This Row],[Shipdate]])</f>
        <v>1</v>
      </c>
      <c r="L6406" t="str">
        <f>TEXT(shipments[[#This Row],[Shipdate]],"mmmm")</f>
        <v>January</v>
      </c>
      <c r="M6406">
        <f>_xlfn.XLOOKUP(shipments[[#This Row],[PID]],products[PID],products[Cost_per_box],"NA",0)</f>
        <v>6.31</v>
      </c>
      <c r="N6406">
        <f>shipments[[#This Row],[Boxes]]*shipments[[#This Row],[Cost Per Box]]</f>
        <v>397.53</v>
      </c>
      <c r="O6406">
        <f>shipments[[#This Row],[Sales Amount]]-shipments[[#This Row],[Total Cost]]</f>
        <v>1285.47</v>
      </c>
      <c r="P6406" s="9">
        <f>shipments[[#This Row],[Profit]]/shipments[[#This Row],[Sales Amount]]</f>
        <v>0.76379679144385026</v>
      </c>
    </row>
    <row r="6407" spans="1:16" x14ac:dyDescent="1">
      <c r="A6407" t="s">
        <v>6459</v>
      </c>
      <c r="B6407" t="s">
        <v>8047</v>
      </c>
      <c r="C6407" t="s">
        <v>8016</v>
      </c>
      <c r="D6407" t="s">
        <v>8034</v>
      </c>
      <c r="E6407" s="1">
        <v>45393</v>
      </c>
      <c r="F6407">
        <v>5699.25</v>
      </c>
      <c r="G6407">
        <v>212</v>
      </c>
      <c r="H6407" t="s">
        <v>6</v>
      </c>
      <c r="I6407" t="str">
        <f>_xlfn.XLOOKUP(shipments[[#This Row],[SPID]],people[SPID],people[Sales_person],"NA",0)</f>
        <v>Oby Sorrel</v>
      </c>
      <c r="J6407">
        <f>YEAR(shipments[[#This Row],[Shipdate]])</f>
        <v>2024</v>
      </c>
      <c r="K6407">
        <f>MONTH(shipments[[#This Row],[Shipdate]])</f>
        <v>4</v>
      </c>
      <c r="L6407" t="str">
        <f>TEXT(shipments[[#This Row],[Shipdate]],"mmmm")</f>
        <v>April</v>
      </c>
      <c r="M6407">
        <f>_xlfn.XLOOKUP(shipments[[#This Row],[PID]],products[PID],products[Cost_per_box],"NA",0)</f>
        <v>9.94</v>
      </c>
      <c r="N6407">
        <f>shipments[[#This Row],[Boxes]]*shipments[[#This Row],[Cost Per Box]]</f>
        <v>2107.2799999999997</v>
      </c>
      <c r="O6407">
        <f>shipments[[#This Row],[Sales Amount]]-shipments[[#This Row],[Total Cost]]</f>
        <v>3591.9700000000003</v>
      </c>
      <c r="P6407" s="9">
        <f>shipments[[#This Row],[Profit]]/shipments[[#This Row],[Sales Amount]]</f>
        <v>0.63025310347852792</v>
      </c>
    </row>
    <row r="6408" spans="1:16" x14ac:dyDescent="1">
      <c r="A6408" t="s">
        <v>6460</v>
      </c>
      <c r="B6408" t="s">
        <v>8047</v>
      </c>
      <c r="C6408" t="s">
        <v>8016</v>
      </c>
      <c r="D6408" t="s">
        <v>8032</v>
      </c>
      <c r="E6408" s="1">
        <v>44972</v>
      </c>
      <c r="F6408">
        <v>5172.75</v>
      </c>
      <c r="G6408">
        <v>185</v>
      </c>
      <c r="H6408" t="s">
        <v>6</v>
      </c>
      <c r="I6408" t="str">
        <f>_xlfn.XLOOKUP(shipments[[#This Row],[SPID]],people[SPID],people[Sales_person],"NA",0)</f>
        <v>Oby Sorrel</v>
      </c>
      <c r="J6408">
        <f>YEAR(shipments[[#This Row],[Shipdate]])</f>
        <v>2023</v>
      </c>
      <c r="K6408">
        <f>MONTH(shipments[[#This Row],[Shipdate]])</f>
        <v>2</v>
      </c>
      <c r="L6408" t="str">
        <f>TEXT(shipments[[#This Row],[Shipdate]],"mmmm")</f>
        <v>February</v>
      </c>
      <c r="M6408">
        <f>_xlfn.XLOOKUP(shipments[[#This Row],[PID]],products[PID],products[Cost_per_box],"NA",0)</f>
        <v>9.94</v>
      </c>
      <c r="N6408">
        <f>shipments[[#This Row],[Boxes]]*shipments[[#This Row],[Cost Per Box]]</f>
        <v>1838.8999999999999</v>
      </c>
      <c r="O6408">
        <f>shipments[[#This Row],[Sales Amount]]-shipments[[#This Row],[Total Cost]]</f>
        <v>3333.8500000000004</v>
      </c>
      <c r="P6408" s="9">
        <f>shipments[[#This Row],[Profit]]/shipments[[#This Row],[Sales Amount]]</f>
        <v>0.64450244067468954</v>
      </c>
    </row>
    <row r="6409" spans="1:16" x14ac:dyDescent="1">
      <c r="A6409" t="s">
        <v>6461</v>
      </c>
      <c r="B6409" t="s">
        <v>8047</v>
      </c>
      <c r="C6409" t="s">
        <v>8016</v>
      </c>
      <c r="D6409" t="s">
        <v>8033</v>
      </c>
      <c r="E6409" s="1">
        <v>45275</v>
      </c>
      <c r="F6409">
        <v>5557.5</v>
      </c>
      <c r="G6409">
        <v>206</v>
      </c>
      <c r="H6409" t="s">
        <v>6</v>
      </c>
      <c r="I6409" t="str">
        <f>_xlfn.XLOOKUP(shipments[[#This Row],[SPID]],people[SPID],people[Sales_person],"NA",0)</f>
        <v>Oby Sorrel</v>
      </c>
      <c r="J6409">
        <f>YEAR(shipments[[#This Row],[Shipdate]])</f>
        <v>2023</v>
      </c>
      <c r="K6409">
        <f>MONTH(shipments[[#This Row],[Shipdate]])</f>
        <v>12</v>
      </c>
      <c r="L6409" t="str">
        <f>TEXT(shipments[[#This Row],[Shipdate]],"mmmm")</f>
        <v>December</v>
      </c>
      <c r="M6409">
        <f>_xlfn.XLOOKUP(shipments[[#This Row],[PID]],products[PID],products[Cost_per_box],"NA",0)</f>
        <v>9.94</v>
      </c>
      <c r="N6409">
        <f>shipments[[#This Row],[Boxes]]*shipments[[#This Row],[Cost Per Box]]</f>
        <v>2047.6399999999999</v>
      </c>
      <c r="O6409">
        <f>shipments[[#This Row],[Sales Amount]]-shipments[[#This Row],[Total Cost]]</f>
        <v>3509.86</v>
      </c>
      <c r="P6409" s="9">
        <f>shipments[[#This Row],[Profit]]/shipments[[#This Row],[Sales Amount]]</f>
        <v>0.63155375618533516</v>
      </c>
    </row>
    <row r="6410" spans="1:16" x14ac:dyDescent="1">
      <c r="A6410" t="s">
        <v>6462</v>
      </c>
      <c r="B6410" t="s">
        <v>8047</v>
      </c>
      <c r="C6410" t="s">
        <v>8016</v>
      </c>
      <c r="D6410" t="s">
        <v>8035</v>
      </c>
      <c r="E6410" s="1">
        <v>45322</v>
      </c>
      <c r="F6410">
        <v>5328</v>
      </c>
      <c r="G6410">
        <v>191</v>
      </c>
      <c r="H6410" t="s">
        <v>6</v>
      </c>
      <c r="I6410" t="str">
        <f>_xlfn.XLOOKUP(shipments[[#This Row],[SPID]],people[SPID],people[Sales_person],"NA",0)</f>
        <v>Oby Sorrel</v>
      </c>
      <c r="J6410">
        <f>YEAR(shipments[[#This Row],[Shipdate]])</f>
        <v>2024</v>
      </c>
      <c r="K6410">
        <f>MONTH(shipments[[#This Row],[Shipdate]])</f>
        <v>1</v>
      </c>
      <c r="L6410" t="str">
        <f>TEXT(shipments[[#This Row],[Shipdate]],"mmmm")</f>
        <v>January</v>
      </c>
      <c r="M6410">
        <f>_xlfn.XLOOKUP(shipments[[#This Row],[PID]],products[PID],products[Cost_per_box],"NA",0)</f>
        <v>9.94</v>
      </c>
      <c r="N6410">
        <f>shipments[[#This Row],[Boxes]]*shipments[[#This Row],[Cost Per Box]]</f>
        <v>1898.54</v>
      </c>
      <c r="O6410">
        <f>shipments[[#This Row],[Sales Amount]]-shipments[[#This Row],[Total Cost]]</f>
        <v>3429.46</v>
      </c>
      <c r="P6410" s="9">
        <f>shipments[[#This Row],[Profit]]/shipments[[#This Row],[Sales Amount]]</f>
        <v>0.6436674174174174</v>
      </c>
    </row>
    <row r="6411" spans="1:16" x14ac:dyDescent="1">
      <c r="A6411" t="s">
        <v>6463</v>
      </c>
      <c r="B6411" t="s">
        <v>8047</v>
      </c>
      <c r="C6411" t="s">
        <v>8016</v>
      </c>
      <c r="D6411" t="s">
        <v>8035</v>
      </c>
      <c r="E6411" s="1">
        <v>45183</v>
      </c>
      <c r="F6411">
        <v>5454</v>
      </c>
      <c r="G6411">
        <v>195</v>
      </c>
      <c r="H6411" t="s">
        <v>6</v>
      </c>
      <c r="I6411" t="str">
        <f>_xlfn.XLOOKUP(shipments[[#This Row],[SPID]],people[SPID],people[Sales_person],"NA",0)</f>
        <v>Oby Sorrel</v>
      </c>
      <c r="J6411">
        <f>YEAR(shipments[[#This Row],[Shipdate]])</f>
        <v>2023</v>
      </c>
      <c r="K6411">
        <f>MONTH(shipments[[#This Row],[Shipdate]])</f>
        <v>9</v>
      </c>
      <c r="L6411" t="str">
        <f>TEXT(shipments[[#This Row],[Shipdate]],"mmmm")</f>
        <v>September</v>
      </c>
      <c r="M6411">
        <f>_xlfn.XLOOKUP(shipments[[#This Row],[PID]],products[PID],products[Cost_per_box],"NA",0)</f>
        <v>9.94</v>
      </c>
      <c r="N6411">
        <f>shipments[[#This Row],[Boxes]]*shipments[[#This Row],[Cost Per Box]]</f>
        <v>1938.3</v>
      </c>
      <c r="O6411">
        <f>shipments[[#This Row],[Sales Amount]]-shipments[[#This Row],[Total Cost]]</f>
        <v>3515.7</v>
      </c>
      <c r="P6411" s="9">
        <f>shipments[[#This Row],[Profit]]/shipments[[#This Row],[Sales Amount]]</f>
        <v>0.64460946094609461</v>
      </c>
    </row>
    <row r="6412" spans="1:16" x14ac:dyDescent="1">
      <c r="A6412" t="s">
        <v>6464</v>
      </c>
      <c r="B6412" t="s">
        <v>8047</v>
      </c>
      <c r="C6412" t="s">
        <v>8017</v>
      </c>
      <c r="D6412" t="s">
        <v>8037</v>
      </c>
      <c r="E6412" s="1">
        <v>45484</v>
      </c>
      <c r="F6412">
        <v>4491</v>
      </c>
      <c r="G6412">
        <v>205</v>
      </c>
      <c r="H6412" t="s">
        <v>17</v>
      </c>
      <c r="I6412" t="str">
        <f>_xlfn.XLOOKUP(shipments[[#This Row],[SPID]],people[SPID],people[Sales_person],"NA",0)</f>
        <v>Oby Sorrel</v>
      </c>
      <c r="J6412">
        <f>YEAR(shipments[[#This Row],[Shipdate]])</f>
        <v>2024</v>
      </c>
      <c r="K6412">
        <f>MONTH(shipments[[#This Row],[Shipdate]])</f>
        <v>7</v>
      </c>
      <c r="L6412" t="str">
        <f>TEXT(shipments[[#This Row],[Shipdate]],"mmmm")</f>
        <v>July</v>
      </c>
      <c r="M6412">
        <f>_xlfn.XLOOKUP(shipments[[#This Row],[PID]],products[PID],products[Cost_per_box],"NA",0)</f>
        <v>7.73</v>
      </c>
      <c r="N6412">
        <f>shipments[[#This Row],[Boxes]]*shipments[[#This Row],[Cost Per Box]]</f>
        <v>1584.65</v>
      </c>
      <c r="O6412">
        <f>shipments[[#This Row],[Sales Amount]]-shipments[[#This Row],[Total Cost]]</f>
        <v>2906.35</v>
      </c>
      <c r="P6412" s="9">
        <f>shipments[[#This Row],[Profit]]/shipments[[#This Row],[Sales Amount]]</f>
        <v>0.6471498552660877</v>
      </c>
    </row>
    <row r="6413" spans="1:16" x14ac:dyDescent="1">
      <c r="A6413" t="s">
        <v>6465</v>
      </c>
      <c r="B6413" t="s">
        <v>8047</v>
      </c>
      <c r="C6413" t="s">
        <v>8017</v>
      </c>
      <c r="D6413" t="s">
        <v>8032</v>
      </c>
      <c r="E6413" s="1">
        <v>44971</v>
      </c>
      <c r="F6413">
        <v>4956.75</v>
      </c>
      <c r="G6413">
        <v>237</v>
      </c>
      <c r="H6413" t="s">
        <v>6</v>
      </c>
      <c r="I6413" t="str">
        <f>_xlfn.XLOOKUP(shipments[[#This Row],[SPID]],people[SPID],people[Sales_person],"NA",0)</f>
        <v>Oby Sorrel</v>
      </c>
      <c r="J6413">
        <f>YEAR(shipments[[#This Row],[Shipdate]])</f>
        <v>2023</v>
      </c>
      <c r="K6413">
        <f>MONTH(shipments[[#This Row],[Shipdate]])</f>
        <v>2</v>
      </c>
      <c r="L6413" t="str">
        <f>TEXT(shipments[[#This Row],[Shipdate]],"mmmm")</f>
        <v>February</v>
      </c>
      <c r="M6413">
        <f>_xlfn.XLOOKUP(shipments[[#This Row],[PID]],products[PID],products[Cost_per_box],"NA",0)</f>
        <v>7.73</v>
      </c>
      <c r="N6413">
        <f>shipments[[#This Row],[Boxes]]*shipments[[#This Row],[Cost Per Box]]</f>
        <v>1832.01</v>
      </c>
      <c r="O6413">
        <f>shipments[[#This Row],[Sales Amount]]-shipments[[#This Row],[Total Cost]]</f>
        <v>3124.74</v>
      </c>
      <c r="P6413" s="9">
        <f>shipments[[#This Row],[Profit]]/shipments[[#This Row],[Sales Amount]]</f>
        <v>0.63040096837645632</v>
      </c>
    </row>
    <row r="6414" spans="1:16" x14ac:dyDescent="1">
      <c r="A6414" t="s">
        <v>6466</v>
      </c>
      <c r="B6414" t="s">
        <v>8047</v>
      </c>
      <c r="C6414" t="s">
        <v>8017</v>
      </c>
      <c r="D6414" t="s">
        <v>8032</v>
      </c>
      <c r="E6414" s="1">
        <v>44943</v>
      </c>
      <c r="F6414">
        <v>1577.25</v>
      </c>
      <c r="G6414">
        <v>76</v>
      </c>
      <c r="H6414" t="s">
        <v>6</v>
      </c>
      <c r="I6414" t="str">
        <f>_xlfn.XLOOKUP(shipments[[#This Row],[SPID]],people[SPID],people[Sales_person],"NA",0)</f>
        <v>Oby Sorrel</v>
      </c>
      <c r="J6414">
        <f>YEAR(shipments[[#This Row],[Shipdate]])</f>
        <v>2023</v>
      </c>
      <c r="K6414">
        <f>MONTH(shipments[[#This Row],[Shipdate]])</f>
        <v>1</v>
      </c>
      <c r="L6414" t="str">
        <f>TEXT(shipments[[#This Row],[Shipdate]],"mmmm")</f>
        <v>January</v>
      </c>
      <c r="M6414">
        <f>_xlfn.XLOOKUP(shipments[[#This Row],[PID]],products[PID],products[Cost_per_box],"NA",0)</f>
        <v>7.73</v>
      </c>
      <c r="N6414">
        <f>shipments[[#This Row],[Boxes]]*shipments[[#This Row],[Cost Per Box]]</f>
        <v>587.48</v>
      </c>
      <c r="O6414">
        <f>shipments[[#This Row],[Sales Amount]]-shipments[[#This Row],[Total Cost]]</f>
        <v>989.77</v>
      </c>
      <c r="P6414" s="9">
        <f>shipments[[#This Row],[Profit]]/shipments[[#This Row],[Sales Amount]]</f>
        <v>0.62752892692978279</v>
      </c>
    </row>
    <row r="6415" spans="1:16" x14ac:dyDescent="1">
      <c r="A6415" t="s">
        <v>6467</v>
      </c>
      <c r="B6415" t="s">
        <v>8047</v>
      </c>
      <c r="C6415" t="s">
        <v>8019</v>
      </c>
      <c r="D6415" t="s">
        <v>8034</v>
      </c>
      <c r="E6415" s="1">
        <v>45021</v>
      </c>
      <c r="F6415">
        <v>4702.5</v>
      </c>
      <c r="G6415">
        <v>294</v>
      </c>
      <c r="H6415" t="s">
        <v>6</v>
      </c>
      <c r="I6415" t="str">
        <f>_xlfn.XLOOKUP(shipments[[#This Row],[SPID]],people[SPID],people[Sales_person],"NA",0)</f>
        <v>Oby Sorrel</v>
      </c>
      <c r="J6415">
        <f>YEAR(shipments[[#This Row],[Shipdate]])</f>
        <v>2023</v>
      </c>
      <c r="K6415">
        <f>MONTH(shipments[[#This Row],[Shipdate]])</f>
        <v>4</v>
      </c>
      <c r="L6415" t="str">
        <f>TEXT(shipments[[#This Row],[Shipdate]],"mmmm")</f>
        <v>April</v>
      </c>
      <c r="M6415">
        <f>_xlfn.XLOOKUP(shipments[[#This Row],[PID]],products[PID],products[Cost_per_box],"NA",0)</f>
        <v>8.2200000000000006</v>
      </c>
      <c r="N6415">
        <f>shipments[[#This Row],[Boxes]]*shipments[[#This Row],[Cost Per Box]]</f>
        <v>2416.6800000000003</v>
      </c>
      <c r="O6415">
        <f>shipments[[#This Row],[Sales Amount]]-shipments[[#This Row],[Total Cost]]</f>
        <v>2285.8199999999997</v>
      </c>
      <c r="P6415" s="9">
        <f>shipments[[#This Row],[Profit]]/shipments[[#This Row],[Sales Amount]]</f>
        <v>0.48608612440191379</v>
      </c>
    </row>
    <row r="6416" spans="1:16" x14ac:dyDescent="1">
      <c r="A6416" t="s">
        <v>6468</v>
      </c>
      <c r="B6416" t="s">
        <v>8047</v>
      </c>
      <c r="C6416" t="s">
        <v>8019</v>
      </c>
      <c r="D6416" t="s">
        <v>8037</v>
      </c>
      <c r="E6416" s="1">
        <v>45519</v>
      </c>
      <c r="F6416">
        <v>6.75</v>
      </c>
      <c r="G6416">
        <v>1</v>
      </c>
      <c r="H6416" t="s">
        <v>17</v>
      </c>
      <c r="I6416" t="str">
        <f>_xlfn.XLOOKUP(shipments[[#This Row],[SPID]],people[SPID],people[Sales_person],"NA",0)</f>
        <v>Oby Sorrel</v>
      </c>
      <c r="J6416">
        <f>YEAR(shipments[[#This Row],[Shipdate]])</f>
        <v>2024</v>
      </c>
      <c r="K6416">
        <f>MONTH(shipments[[#This Row],[Shipdate]])</f>
        <v>8</v>
      </c>
      <c r="L6416" t="str">
        <f>TEXT(shipments[[#This Row],[Shipdate]],"mmmm")</f>
        <v>August</v>
      </c>
      <c r="M6416">
        <f>_xlfn.XLOOKUP(shipments[[#This Row],[PID]],products[PID],products[Cost_per_box],"NA",0)</f>
        <v>8.2200000000000006</v>
      </c>
      <c r="N6416">
        <f>shipments[[#This Row],[Boxes]]*shipments[[#This Row],[Cost Per Box]]</f>
        <v>8.2200000000000006</v>
      </c>
      <c r="O6416">
        <f>shipments[[#This Row],[Sales Amount]]-shipments[[#This Row],[Total Cost]]</f>
        <v>-1.4700000000000006</v>
      </c>
      <c r="P6416" s="9">
        <f>shipments[[#This Row],[Profit]]/shipments[[#This Row],[Sales Amount]]</f>
        <v>-0.21777777777777788</v>
      </c>
    </row>
    <row r="6417" spans="1:16" x14ac:dyDescent="1">
      <c r="A6417" t="s">
        <v>6469</v>
      </c>
      <c r="B6417" t="s">
        <v>8047</v>
      </c>
      <c r="C6417" t="s">
        <v>8019</v>
      </c>
      <c r="D6417" t="s">
        <v>8033</v>
      </c>
      <c r="E6417" s="1">
        <v>44988</v>
      </c>
      <c r="F6417">
        <v>371.25</v>
      </c>
      <c r="G6417">
        <v>29</v>
      </c>
      <c r="H6417" t="s">
        <v>6</v>
      </c>
      <c r="I6417" t="str">
        <f>_xlfn.XLOOKUP(shipments[[#This Row],[SPID]],people[SPID],people[Sales_person],"NA",0)</f>
        <v>Oby Sorrel</v>
      </c>
      <c r="J6417">
        <f>YEAR(shipments[[#This Row],[Shipdate]])</f>
        <v>2023</v>
      </c>
      <c r="K6417">
        <f>MONTH(shipments[[#This Row],[Shipdate]])</f>
        <v>3</v>
      </c>
      <c r="L6417" t="str">
        <f>TEXT(shipments[[#This Row],[Shipdate]],"mmmm")</f>
        <v>March</v>
      </c>
      <c r="M6417">
        <f>_xlfn.XLOOKUP(shipments[[#This Row],[PID]],products[PID],products[Cost_per_box],"NA",0)</f>
        <v>8.2200000000000006</v>
      </c>
      <c r="N6417">
        <f>shipments[[#This Row],[Boxes]]*shipments[[#This Row],[Cost Per Box]]</f>
        <v>238.38000000000002</v>
      </c>
      <c r="O6417">
        <f>shipments[[#This Row],[Sales Amount]]-shipments[[#This Row],[Total Cost]]</f>
        <v>132.86999999999998</v>
      </c>
      <c r="P6417" s="9">
        <f>shipments[[#This Row],[Profit]]/shipments[[#This Row],[Sales Amount]]</f>
        <v>0.35789898989898983</v>
      </c>
    </row>
    <row r="6418" spans="1:16" x14ac:dyDescent="1">
      <c r="A6418" t="s">
        <v>6470</v>
      </c>
      <c r="B6418" t="s">
        <v>8047</v>
      </c>
      <c r="C6418" t="s">
        <v>8019</v>
      </c>
      <c r="D6418" t="s">
        <v>8034</v>
      </c>
      <c r="E6418" s="1">
        <v>45363</v>
      </c>
      <c r="F6418">
        <v>146.25</v>
      </c>
      <c r="G6418">
        <v>13</v>
      </c>
      <c r="H6418" t="s">
        <v>6</v>
      </c>
      <c r="I6418" t="str">
        <f>_xlfn.XLOOKUP(shipments[[#This Row],[SPID]],people[SPID],people[Sales_person],"NA",0)</f>
        <v>Oby Sorrel</v>
      </c>
      <c r="J6418">
        <f>YEAR(shipments[[#This Row],[Shipdate]])</f>
        <v>2024</v>
      </c>
      <c r="K6418">
        <f>MONTH(shipments[[#This Row],[Shipdate]])</f>
        <v>3</v>
      </c>
      <c r="L6418" t="str">
        <f>TEXT(shipments[[#This Row],[Shipdate]],"mmmm")</f>
        <v>March</v>
      </c>
      <c r="M6418">
        <f>_xlfn.XLOOKUP(shipments[[#This Row],[PID]],products[PID],products[Cost_per_box],"NA",0)</f>
        <v>8.2200000000000006</v>
      </c>
      <c r="N6418">
        <f>shipments[[#This Row],[Boxes]]*shipments[[#This Row],[Cost Per Box]]</f>
        <v>106.86000000000001</v>
      </c>
      <c r="O6418">
        <f>shipments[[#This Row],[Sales Amount]]-shipments[[#This Row],[Total Cost]]</f>
        <v>39.389999999999986</v>
      </c>
      <c r="P6418" s="9">
        <f>shipments[[#This Row],[Profit]]/shipments[[#This Row],[Sales Amount]]</f>
        <v>0.26933333333333326</v>
      </c>
    </row>
    <row r="6419" spans="1:16" x14ac:dyDescent="1">
      <c r="A6419" t="s">
        <v>6471</v>
      </c>
      <c r="B6419" t="s">
        <v>8047</v>
      </c>
      <c r="C6419" t="s">
        <v>8019</v>
      </c>
      <c r="D6419" t="s">
        <v>8035</v>
      </c>
      <c r="E6419" s="1">
        <v>45271</v>
      </c>
      <c r="F6419">
        <v>589.5</v>
      </c>
      <c r="G6419">
        <v>50</v>
      </c>
      <c r="H6419" t="s">
        <v>6</v>
      </c>
      <c r="I6419" t="str">
        <f>_xlfn.XLOOKUP(shipments[[#This Row],[SPID]],people[SPID],people[Sales_person],"NA",0)</f>
        <v>Oby Sorrel</v>
      </c>
      <c r="J6419">
        <f>YEAR(shipments[[#This Row],[Shipdate]])</f>
        <v>2023</v>
      </c>
      <c r="K6419">
        <f>MONTH(shipments[[#This Row],[Shipdate]])</f>
        <v>12</v>
      </c>
      <c r="L6419" t="str">
        <f>TEXT(shipments[[#This Row],[Shipdate]],"mmmm")</f>
        <v>December</v>
      </c>
      <c r="M6419">
        <f>_xlfn.XLOOKUP(shipments[[#This Row],[PID]],products[PID],products[Cost_per_box],"NA",0)</f>
        <v>8.2200000000000006</v>
      </c>
      <c r="N6419">
        <f>shipments[[#This Row],[Boxes]]*shipments[[#This Row],[Cost Per Box]]</f>
        <v>411.00000000000006</v>
      </c>
      <c r="O6419">
        <f>shipments[[#This Row],[Sales Amount]]-shipments[[#This Row],[Total Cost]]</f>
        <v>178.49999999999994</v>
      </c>
      <c r="P6419" s="9">
        <f>shipments[[#This Row],[Profit]]/shipments[[#This Row],[Sales Amount]]</f>
        <v>0.3027989821882951</v>
      </c>
    </row>
    <row r="6420" spans="1:16" x14ac:dyDescent="1">
      <c r="A6420" t="s">
        <v>6472</v>
      </c>
      <c r="B6420" t="s">
        <v>8047</v>
      </c>
      <c r="C6420" t="s">
        <v>8019</v>
      </c>
      <c r="D6420" t="s">
        <v>8033</v>
      </c>
      <c r="E6420" s="1">
        <v>45099</v>
      </c>
      <c r="F6420">
        <v>4671</v>
      </c>
      <c r="G6420">
        <v>292</v>
      </c>
      <c r="H6420" t="s">
        <v>6</v>
      </c>
      <c r="I6420" t="str">
        <f>_xlfn.XLOOKUP(shipments[[#This Row],[SPID]],people[SPID],people[Sales_person],"NA",0)</f>
        <v>Oby Sorrel</v>
      </c>
      <c r="J6420">
        <f>YEAR(shipments[[#This Row],[Shipdate]])</f>
        <v>2023</v>
      </c>
      <c r="K6420">
        <f>MONTH(shipments[[#This Row],[Shipdate]])</f>
        <v>6</v>
      </c>
      <c r="L6420" t="str">
        <f>TEXT(shipments[[#This Row],[Shipdate]],"mmmm")</f>
        <v>June</v>
      </c>
      <c r="M6420">
        <f>_xlfn.XLOOKUP(shipments[[#This Row],[PID]],products[PID],products[Cost_per_box],"NA",0)</f>
        <v>8.2200000000000006</v>
      </c>
      <c r="N6420">
        <f>shipments[[#This Row],[Boxes]]*shipments[[#This Row],[Cost Per Box]]</f>
        <v>2400.2400000000002</v>
      </c>
      <c r="O6420">
        <f>shipments[[#This Row],[Sales Amount]]-shipments[[#This Row],[Total Cost]]</f>
        <v>2270.7599999999998</v>
      </c>
      <c r="P6420" s="9">
        <f>shipments[[#This Row],[Profit]]/shipments[[#This Row],[Sales Amount]]</f>
        <v>0.48614001284521513</v>
      </c>
    </row>
    <row r="6421" spans="1:16" x14ac:dyDescent="1">
      <c r="A6421" t="s">
        <v>6473</v>
      </c>
      <c r="B6421" t="s">
        <v>8047</v>
      </c>
      <c r="C6421" t="s">
        <v>8020</v>
      </c>
      <c r="D6421" t="s">
        <v>8037</v>
      </c>
      <c r="E6421" s="1">
        <v>45233</v>
      </c>
      <c r="F6421">
        <v>4774.5</v>
      </c>
      <c r="G6421">
        <v>281</v>
      </c>
      <c r="H6421" t="s">
        <v>6</v>
      </c>
      <c r="I6421" t="str">
        <f>_xlfn.XLOOKUP(shipments[[#This Row],[SPID]],people[SPID],people[Sales_person],"NA",0)</f>
        <v>Oby Sorrel</v>
      </c>
      <c r="J6421">
        <f>YEAR(shipments[[#This Row],[Shipdate]])</f>
        <v>2023</v>
      </c>
      <c r="K6421">
        <f>MONTH(shipments[[#This Row],[Shipdate]])</f>
        <v>11</v>
      </c>
      <c r="L6421" t="str">
        <f>TEXT(shipments[[#This Row],[Shipdate]],"mmmm")</f>
        <v>November</v>
      </c>
      <c r="M6421">
        <f>_xlfn.XLOOKUP(shipments[[#This Row],[PID]],products[PID],products[Cost_per_box],"NA",0)</f>
        <v>10.23</v>
      </c>
      <c r="N6421">
        <f>shipments[[#This Row],[Boxes]]*shipments[[#This Row],[Cost Per Box]]</f>
        <v>2874.63</v>
      </c>
      <c r="O6421">
        <f>shipments[[#This Row],[Sales Amount]]-shipments[[#This Row],[Total Cost]]</f>
        <v>1899.87</v>
      </c>
      <c r="P6421" s="9">
        <f>shipments[[#This Row],[Profit]]/shipments[[#This Row],[Sales Amount]]</f>
        <v>0.39792020106817466</v>
      </c>
    </row>
    <row r="6422" spans="1:16" x14ac:dyDescent="1">
      <c r="A6422" t="s">
        <v>6474</v>
      </c>
      <c r="B6422" t="s">
        <v>8047</v>
      </c>
      <c r="C6422" t="s">
        <v>8020</v>
      </c>
      <c r="D6422" t="s">
        <v>8037</v>
      </c>
      <c r="E6422" s="1">
        <v>45475</v>
      </c>
      <c r="F6422">
        <v>9027</v>
      </c>
      <c r="G6422">
        <v>531</v>
      </c>
      <c r="H6422" t="s">
        <v>17</v>
      </c>
      <c r="I6422" t="str">
        <f>_xlfn.XLOOKUP(shipments[[#This Row],[SPID]],people[SPID],people[Sales_person],"NA",0)</f>
        <v>Oby Sorrel</v>
      </c>
      <c r="J6422">
        <f>YEAR(shipments[[#This Row],[Shipdate]])</f>
        <v>2024</v>
      </c>
      <c r="K6422">
        <f>MONTH(shipments[[#This Row],[Shipdate]])</f>
        <v>7</v>
      </c>
      <c r="L6422" t="str">
        <f>TEXT(shipments[[#This Row],[Shipdate]],"mmmm")</f>
        <v>July</v>
      </c>
      <c r="M6422">
        <f>_xlfn.XLOOKUP(shipments[[#This Row],[PID]],products[PID],products[Cost_per_box],"NA",0)</f>
        <v>10.23</v>
      </c>
      <c r="N6422">
        <f>shipments[[#This Row],[Boxes]]*shipments[[#This Row],[Cost Per Box]]</f>
        <v>5432.13</v>
      </c>
      <c r="O6422">
        <f>shipments[[#This Row],[Sales Amount]]-shipments[[#This Row],[Total Cost]]</f>
        <v>3594.87</v>
      </c>
      <c r="P6422" s="9">
        <f>shipments[[#This Row],[Profit]]/shipments[[#This Row],[Sales Amount]]</f>
        <v>0.39823529411764702</v>
      </c>
    </row>
    <row r="6423" spans="1:16" x14ac:dyDescent="1">
      <c r="A6423" t="s">
        <v>6475</v>
      </c>
      <c r="B6423" t="s">
        <v>8047</v>
      </c>
      <c r="C6423" t="s">
        <v>8021</v>
      </c>
      <c r="D6423" t="s">
        <v>8033</v>
      </c>
      <c r="E6423" s="1">
        <v>45070</v>
      </c>
      <c r="F6423">
        <v>12033</v>
      </c>
      <c r="G6423">
        <v>708</v>
      </c>
      <c r="H6423" t="s">
        <v>6</v>
      </c>
      <c r="I6423" t="str">
        <f>_xlfn.XLOOKUP(shipments[[#This Row],[SPID]],people[SPID],people[Sales_person],"NA",0)</f>
        <v>Oby Sorrel</v>
      </c>
      <c r="J6423">
        <f>YEAR(shipments[[#This Row],[Shipdate]])</f>
        <v>2023</v>
      </c>
      <c r="K6423">
        <f>MONTH(shipments[[#This Row],[Shipdate]])</f>
        <v>5</v>
      </c>
      <c r="L6423" t="str">
        <f>TEXT(shipments[[#This Row],[Shipdate]],"mmmm")</f>
        <v>May</v>
      </c>
      <c r="M6423">
        <f>_xlfn.XLOOKUP(shipments[[#This Row],[PID]],products[PID],products[Cost_per_box],"NA",0)</f>
        <v>4.74</v>
      </c>
      <c r="N6423">
        <f>shipments[[#This Row],[Boxes]]*shipments[[#This Row],[Cost Per Box]]</f>
        <v>3355.92</v>
      </c>
      <c r="O6423">
        <f>shipments[[#This Row],[Sales Amount]]-shipments[[#This Row],[Total Cost]]</f>
        <v>8677.08</v>
      </c>
      <c r="P6423" s="9">
        <f>shipments[[#This Row],[Profit]]/shipments[[#This Row],[Sales Amount]]</f>
        <v>0.72110695587135376</v>
      </c>
    </row>
    <row r="6424" spans="1:16" x14ac:dyDescent="1">
      <c r="A6424" t="s">
        <v>6476</v>
      </c>
      <c r="B6424" t="s">
        <v>8047</v>
      </c>
      <c r="C6424" t="s">
        <v>8021</v>
      </c>
      <c r="D6424" t="s">
        <v>8036</v>
      </c>
      <c r="E6424" s="1">
        <v>44943</v>
      </c>
      <c r="F6424">
        <v>5159.25</v>
      </c>
      <c r="G6424">
        <v>397</v>
      </c>
      <c r="H6424" t="s">
        <v>39</v>
      </c>
      <c r="I6424" t="str">
        <f>_xlfn.XLOOKUP(shipments[[#This Row],[SPID]],people[SPID],people[Sales_person],"NA",0)</f>
        <v>Oby Sorrel</v>
      </c>
      <c r="J6424">
        <f>YEAR(shipments[[#This Row],[Shipdate]])</f>
        <v>2023</v>
      </c>
      <c r="K6424">
        <f>MONTH(shipments[[#This Row],[Shipdate]])</f>
        <v>1</v>
      </c>
      <c r="L6424" t="str">
        <f>TEXT(shipments[[#This Row],[Shipdate]],"mmmm")</f>
        <v>January</v>
      </c>
      <c r="M6424">
        <f>_xlfn.XLOOKUP(shipments[[#This Row],[PID]],products[PID],products[Cost_per_box],"NA",0)</f>
        <v>4.74</v>
      </c>
      <c r="N6424">
        <f>shipments[[#This Row],[Boxes]]*shipments[[#This Row],[Cost Per Box]]</f>
        <v>1881.78</v>
      </c>
      <c r="O6424">
        <f>shipments[[#This Row],[Sales Amount]]-shipments[[#This Row],[Total Cost]]</f>
        <v>3277.4700000000003</v>
      </c>
      <c r="P6424" s="9">
        <f>shipments[[#This Row],[Profit]]/shipments[[#This Row],[Sales Amount]]</f>
        <v>0.63526093908998404</v>
      </c>
    </row>
    <row r="6425" spans="1:16" x14ac:dyDescent="1">
      <c r="A6425" t="s">
        <v>6477</v>
      </c>
      <c r="B6425" t="s">
        <v>8047</v>
      </c>
      <c r="C6425" t="s">
        <v>8021</v>
      </c>
      <c r="D6425" t="s">
        <v>8034</v>
      </c>
      <c r="E6425" s="1">
        <v>45174</v>
      </c>
      <c r="F6425">
        <v>10428.75</v>
      </c>
      <c r="G6425">
        <v>696</v>
      </c>
      <c r="H6425" t="s">
        <v>6</v>
      </c>
      <c r="I6425" t="str">
        <f>_xlfn.XLOOKUP(shipments[[#This Row],[SPID]],people[SPID],people[Sales_person],"NA",0)</f>
        <v>Oby Sorrel</v>
      </c>
      <c r="J6425">
        <f>YEAR(shipments[[#This Row],[Shipdate]])</f>
        <v>2023</v>
      </c>
      <c r="K6425">
        <f>MONTH(shipments[[#This Row],[Shipdate]])</f>
        <v>9</v>
      </c>
      <c r="L6425" t="str">
        <f>TEXT(shipments[[#This Row],[Shipdate]],"mmmm")</f>
        <v>September</v>
      </c>
      <c r="M6425">
        <f>_xlfn.XLOOKUP(shipments[[#This Row],[PID]],products[PID],products[Cost_per_box],"NA",0)</f>
        <v>4.74</v>
      </c>
      <c r="N6425">
        <f>shipments[[#This Row],[Boxes]]*shipments[[#This Row],[Cost Per Box]]</f>
        <v>3299.04</v>
      </c>
      <c r="O6425">
        <f>shipments[[#This Row],[Sales Amount]]-shipments[[#This Row],[Total Cost]]</f>
        <v>7129.71</v>
      </c>
      <c r="P6425" s="9">
        <f>shipments[[#This Row],[Profit]]/shipments[[#This Row],[Sales Amount]]</f>
        <v>0.68365911542610569</v>
      </c>
    </row>
    <row r="6426" spans="1:16" x14ac:dyDescent="1">
      <c r="A6426" t="s">
        <v>6478</v>
      </c>
      <c r="B6426" t="s">
        <v>8047</v>
      </c>
      <c r="C6426" t="s">
        <v>8022</v>
      </c>
      <c r="D6426" t="s">
        <v>8037</v>
      </c>
      <c r="E6426" s="1">
        <v>45127</v>
      </c>
      <c r="F6426">
        <v>4875.75</v>
      </c>
      <c r="G6426">
        <v>813</v>
      </c>
      <c r="H6426" t="s">
        <v>39</v>
      </c>
      <c r="I6426" t="str">
        <f>_xlfn.XLOOKUP(shipments[[#This Row],[SPID]],people[SPID],people[Sales_person],"NA",0)</f>
        <v>Oby Sorrel</v>
      </c>
      <c r="J6426">
        <f>YEAR(shipments[[#This Row],[Shipdate]])</f>
        <v>2023</v>
      </c>
      <c r="K6426">
        <f>MONTH(shipments[[#This Row],[Shipdate]])</f>
        <v>7</v>
      </c>
      <c r="L6426" t="str">
        <f>TEXT(shipments[[#This Row],[Shipdate]],"mmmm")</f>
        <v>July</v>
      </c>
      <c r="M6426">
        <f>_xlfn.XLOOKUP(shipments[[#This Row],[PID]],products[PID],products[Cost_per_box],"NA",0)</f>
        <v>10.51</v>
      </c>
      <c r="N6426">
        <f>shipments[[#This Row],[Boxes]]*shipments[[#This Row],[Cost Per Box]]</f>
        <v>8544.6299999999992</v>
      </c>
      <c r="O6426">
        <f>shipments[[#This Row],[Sales Amount]]-shipments[[#This Row],[Total Cost]]</f>
        <v>-3668.8799999999992</v>
      </c>
      <c r="P6426" s="9">
        <f>shipments[[#This Row],[Profit]]/shipments[[#This Row],[Sales Amount]]</f>
        <v>-0.7524750038455621</v>
      </c>
    </row>
    <row r="6427" spans="1:16" x14ac:dyDescent="1">
      <c r="A6427" t="s">
        <v>6479</v>
      </c>
      <c r="B6427" t="s">
        <v>8047</v>
      </c>
      <c r="C6427" t="s">
        <v>8023</v>
      </c>
      <c r="D6427" t="s">
        <v>8033</v>
      </c>
      <c r="E6427" s="1">
        <v>45215</v>
      </c>
      <c r="F6427">
        <v>2916</v>
      </c>
      <c r="G6427">
        <v>162</v>
      </c>
      <c r="H6427" t="s">
        <v>39</v>
      </c>
      <c r="I6427" t="str">
        <f>_xlfn.XLOOKUP(shipments[[#This Row],[SPID]],people[SPID],people[Sales_person],"NA",0)</f>
        <v>Oby Sorrel</v>
      </c>
      <c r="J6427">
        <f>YEAR(shipments[[#This Row],[Shipdate]])</f>
        <v>2023</v>
      </c>
      <c r="K6427">
        <f>MONTH(shipments[[#This Row],[Shipdate]])</f>
        <v>10</v>
      </c>
      <c r="L6427" t="str">
        <f>TEXT(shipments[[#This Row],[Shipdate]],"mmmm")</f>
        <v>October</v>
      </c>
      <c r="M6427">
        <f>_xlfn.XLOOKUP(shipments[[#This Row],[PID]],products[PID],products[Cost_per_box],"NA",0)</f>
        <v>6.43</v>
      </c>
      <c r="N6427">
        <f>shipments[[#This Row],[Boxes]]*shipments[[#This Row],[Cost Per Box]]</f>
        <v>1041.6599999999999</v>
      </c>
      <c r="O6427">
        <f>shipments[[#This Row],[Sales Amount]]-shipments[[#This Row],[Total Cost]]</f>
        <v>1874.3400000000001</v>
      </c>
      <c r="P6427" s="9">
        <f>shipments[[#This Row],[Profit]]/shipments[[#This Row],[Sales Amount]]</f>
        <v>0.64277777777777778</v>
      </c>
    </row>
    <row r="6428" spans="1:16" x14ac:dyDescent="1">
      <c r="A6428" t="s">
        <v>6480</v>
      </c>
      <c r="B6428" t="s">
        <v>8047</v>
      </c>
      <c r="C6428" t="s">
        <v>8023</v>
      </c>
      <c r="D6428" t="s">
        <v>8034</v>
      </c>
      <c r="E6428" s="1">
        <v>45561</v>
      </c>
      <c r="F6428">
        <v>5467.5</v>
      </c>
      <c r="G6428">
        <v>365</v>
      </c>
      <c r="H6428" t="s">
        <v>25</v>
      </c>
      <c r="I6428" t="str">
        <f>_xlfn.XLOOKUP(shipments[[#This Row],[SPID]],people[SPID],people[Sales_person],"NA",0)</f>
        <v>Oby Sorrel</v>
      </c>
      <c r="J6428">
        <f>YEAR(shipments[[#This Row],[Shipdate]])</f>
        <v>2024</v>
      </c>
      <c r="K6428">
        <f>MONTH(shipments[[#This Row],[Shipdate]])</f>
        <v>9</v>
      </c>
      <c r="L6428" t="str">
        <f>TEXT(shipments[[#This Row],[Shipdate]],"mmmm")</f>
        <v>September</v>
      </c>
      <c r="M6428">
        <f>_xlfn.XLOOKUP(shipments[[#This Row],[PID]],products[PID],products[Cost_per_box],"NA",0)</f>
        <v>6.43</v>
      </c>
      <c r="N6428">
        <f>shipments[[#This Row],[Boxes]]*shipments[[#This Row],[Cost Per Box]]</f>
        <v>2346.9499999999998</v>
      </c>
      <c r="O6428">
        <f>shipments[[#This Row],[Sales Amount]]-shipments[[#This Row],[Total Cost]]</f>
        <v>3120.55</v>
      </c>
      <c r="P6428" s="9">
        <f>shipments[[#This Row],[Profit]]/shipments[[#This Row],[Sales Amount]]</f>
        <v>0.5707453132144491</v>
      </c>
    </row>
    <row r="6429" spans="1:16" x14ac:dyDescent="1">
      <c r="A6429" t="s">
        <v>6481</v>
      </c>
      <c r="B6429" t="s">
        <v>8047</v>
      </c>
      <c r="C6429" t="s">
        <v>8023</v>
      </c>
      <c r="D6429" t="s">
        <v>8037</v>
      </c>
      <c r="E6429" s="1">
        <v>45299</v>
      </c>
      <c r="F6429">
        <v>2592</v>
      </c>
      <c r="G6429">
        <v>162</v>
      </c>
      <c r="H6429" t="s">
        <v>6</v>
      </c>
      <c r="I6429" t="str">
        <f>_xlfn.XLOOKUP(shipments[[#This Row],[SPID]],people[SPID],people[Sales_person],"NA",0)</f>
        <v>Oby Sorrel</v>
      </c>
      <c r="J6429">
        <f>YEAR(shipments[[#This Row],[Shipdate]])</f>
        <v>2024</v>
      </c>
      <c r="K6429">
        <f>MONTH(shipments[[#This Row],[Shipdate]])</f>
        <v>1</v>
      </c>
      <c r="L6429" t="str">
        <f>TEXT(shipments[[#This Row],[Shipdate]],"mmmm")</f>
        <v>January</v>
      </c>
      <c r="M6429">
        <f>_xlfn.XLOOKUP(shipments[[#This Row],[PID]],products[PID],products[Cost_per_box],"NA",0)</f>
        <v>6.43</v>
      </c>
      <c r="N6429">
        <f>shipments[[#This Row],[Boxes]]*shipments[[#This Row],[Cost Per Box]]</f>
        <v>1041.6599999999999</v>
      </c>
      <c r="O6429">
        <f>shipments[[#This Row],[Sales Amount]]-shipments[[#This Row],[Total Cost]]</f>
        <v>1550.3400000000001</v>
      </c>
      <c r="P6429" s="9">
        <f>shipments[[#This Row],[Profit]]/shipments[[#This Row],[Sales Amount]]</f>
        <v>0.59812500000000002</v>
      </c>
    </row>
    <row r="6430" spans="1:16" x14ac:dyDescent="1">
      <c r="A6430" t="s">
        <v>6482</v>
      </c>
      <c r="B6430" t="s">
        <v>8047</v>
      </c>
      <c r="C6430" t="s">
        <v>8024</v>
      </c>
      <c r="D6430" t="s">
        <v>8036</v>
      </c>
      <c r="E6430" s="1">
        <v>45357</v>
      </c>
      <c r="F6430">
        <v>4824</v>
      </c>
      <c r="G6430">
        <v>268</v>
      </c>
      <c r="H6430" t="s">
        <v>6</v>
      </c>
      <c r="I6430" t="str">
        <f>_xlfn.XLOOKUP(shipments[[#This Row],[SPID]],people[SPID],people[Sales_person],"NA",0)</f>
        <v>Oby Sorrel</v>
      </c>
      <c r="J6430">
        <f>YEAR(shipments[[#This Row],[Shipdate]])</f>
        <v>2024</v>
      </c>
      <c r="K6430">
        <f>MONTH(shipments[[#This Row],[Shipdate]])</f>
        <v>3</v>
      </c>
      <c r="L6430" t="str">
        <f>TEXT(shipments[[#This Row],[Shipdate]],"mmmm")</f>
        <v>March</v>
      </c>
      <c r="M6430">
        <f>_xlfn.XLOOKUP(shipments[[#This Row],[PID]],products[PID],products[Cost_per_box],"NA",0)</f>
        <v>12.41</v>
      </c>
      <c r="N6430">
        <f>shipments[[#This Row],[Boxes]]*shipments[[#This Row],[Cost Per Box]]</f>
        <v>3325.88</v>
      </c>
      <c r="O6430">
        <f>shipments[[#This Row],[Sales Amount]]-shipments[[#This Row],[Total Cost]]</f>
        <v>1498.12</v>
      </c>
      <c r="P6430" s="9">
        <f>shipments[[#This Row],[Profit]]/shipments[[#This Row],[Sales Amount]]</f>
        <v>0.31055555555555553</v>
      </c>
    </row>
    <row r="6431" spans="1:16" x14ac:dyDescent="1">
      <c r="A6431" t="s">
        <v>6483</v>
      </c>
      <c r="B6431" t="s">
        <v>8047</v>
      </c>
      <c r="C6431" t="s">
        <v>8024</v>
      </c>
      <c r="D6431" t="s">
        <v>8032</v>
      </c>
      <c r="E6431" s="1">
        <v>45016</v>
      </c>
      <c r="F6431">
        <v>3404.25</v>
      </c>
      <c r="G6431">
        <v>190</v>
      </c>
      <c r="H6431" t="s">
        <v>6</v>
      </c>
      <c r="I6431" t="str">
        <f>_xlfn.XLOOKUP(shipments[[#This Row],[SPID]],people[SPID],people[Sales_person],"NA",0)</f>
        <v>Oby Sorrel</v>
      </c>
      <c r="J6431">
        <f>YEAR(shipments[[#This Row],[Shipdate]])</f>
        <v>2023</v>
      </c>
      <c r="K6431">
        <f>MONTH(shipments[[#This Row],[Shipdate]])</f>
        <v>3</v>
      </c>
      <c r="L6431" t="str">
        <f>TEXT(shipments[[#This Row],[Shipdate]],"mmmm")</f>
        <v>March</v>
      </c>
      <c r="M6431">
        <f>_xlfn.XLOOKUP(shipments[[#This Row],[PID]],products[PID],products[Cost_per_box],"NA",0)</f>
        <v>12.41</v>
      </c>
      <c r="N6431">
        <f>shipments[[#This Row],[Boxes]]*shipments[[#This Row],[Cost Per Box]]</f>
        <v>2357.9</v>
      </c>
      <c r="O6431">
        <f>shipments[[#This Row],[Sales Amount]]-shipments[[#This Row],[Total Cost]]</f>
        <v>1046.3499999999999</v>
      </c>
      <c r="P6431" s="9">
        <f>shipments[[#This Row],[Profit]]/shipments[[#This Row],[Sales Amount]]</f>
        <v>0.30736579275905118</v>
      </c>
    </row>
    <row r="6432" spans="1:16" x14ac:dyDescent="1">
      <c r="A6432" t="s">
        <v>6484</v>
      </c>
      <c r="B6432" t="s">
        <v>8047</v>
      </c>
      <c r="C6432" t="s">
        <v>8025</v>
      </c>
      <c r="D6432" t="s">
        <v>8037</v>
      </c>
      <c r="E6432" s="1">
        <v>45168</v>
      </c>
      <c r="F6432">
        <v>14874.75</v>
      </c>
      <c r="G6432">
        <v>875</v>
      </c>
      <c r="H6432" t="s">
        <v>6</v>
      </c>
      <c r="I6432" t="str">
        <f>_xlfn.XLOOKUP(shipments[[#This Row],[SPID]],people[SPID],people[Sales_person],"NA",0)</f>
        <v>Oby Sorrel</v>
      </c>
      <c r="J6432">
        <f>YEAR(shipments[[#This Row],[Shipdate]])</f>
        <v>2023</v>
      </c>
      <c r="K6432">
        <f>MONTH(shipments[[#This Row],[Shipdate]])</f>
        <v>8</v>
      </c>
      <c r="L6432" t="str">
        <f>TEXT(shipments[[#This Row],[Shipdate]],"mmmm")</f>
        <v>August</v>
      </c>
      <c r="M6432">
        <f>_xlfn.XLOOKUP(shipments[[#This Row],[PID]],products[PID],products[Cost_per_box],"NA",0)</f>
        <v>9.57</v>
      </c>
      <c r="N6432">
        <f>shipments[[#This Row],[Boxes]]*shipments[[#This Row],[Cost Per Box]]</f>
        <v>8373.75</v>
      </c>
      <c r="O6432">
        <f>shipments[[#This Row],[Sales Amount]]-shipments[[#This Row],[Total Cost]]</f>
        <v>6501</v>
      </c>
      <c r="P6432" s="9">
        <f>shipments[[#This Row],[Profit]]/shipments[[#This Row],[Sales Amount]]</f>
        <v>0.43704936217415419</v>
      </c>
    </row>
    <row r="6433" spans="1:16" x14ac:dyDescent="1">
      <c r="A6433" t="s">
        <v>6485</v>
      </c>
      <c r="B6433" t="s">
        <v>8047</v>
      </c>
      <c r="C6433" t="s">
        <v>8025</v>
      </c>
      <c r="D6433" t="s">
        <v>8037</v>
      </c>
      <c r="E6433" s="1">
        <v>45288</v>
      </c>
      <c r="F6433">
        <v>11315.25</v>
      </c>
      <c r="G6433">
        <v>809</v>
      </c>
      <c r="H6433" t="s">
        <v>6</v>
      </c>
      <c r="I6433" t="str">
        <f>_xlfn.XLOOKUP(shipments[[#This Row],[SPID]],people[SPID],people[Sales_person],"NA",0)</f>
        <v>Oby Sorrel</v>
      </c>
      <c r="J6433">
        <f>YEAR(shipments[[#This Row],[Shipdate]])</f>
        <v>2023</v>
      </c>
      <c r="K6433">
        <f>MONTH(shipments[[#This Row],[Shipdate]])</f>
        <v>12</v>
      </c>
      <c r="L6433" t="str">
        <f>TEXT(shipments[[#This Row],[Shipdate]],"mmmm")</f>
        <v>December</v>
      </c>
      <c r="M6433">
        <f>_xlfn.XLOOKUP(shipments[[#This Row],[PID]],products[PID],products[Cost_per_box],"NA",0)</f>
        <v>9.57</v>
      </c>
      <c r="N6433">
        <f>shipments[[#This Row],[Boxes]]*shipments[[#This Row],[Cost Per Box]]</f>
        <v>7742.13</v>
      </c>
      <c r="O6433">
        <f>shipments[[#This Row],[Sales Amount]]-shipments[[#This Row],[Total Cost]]</f>
        <v>3573.12</v>
      </c>
      <c r="P6433" s="9">
        <f>shipments[[#This Row],[Profit]]/shipments[[#This Row],[Sales Amount]]</f>
        <v>0.31577914761052561</v>
      </c>
    </row>
    <row r="6434" spans="1:16" x14ac:dyDescent="1">
      <c r="A6434" t="s">
        <v>6486</v>
      </c>
      <c r="B6434" t="s">
        <v>8047</v>
      </c>
      <c r="C6434" t="s">
        <v>8025</v>
      </c>
      <c r="D6434" t="s">
        <v>8032</v>
      </c>
      <c r="E6434" s="1">
        <v>44943</v>
      </c>
      <c r="F6434">
        <v>2866.5</v>
      </c>
      <c r="G6434">
        <v>205</v>
      </c>
      <c r="H6434" t="s">
        <v>6</v>
      </c>
      <c r="I6434" t="str">
        <f>_xlfn.XLOOKUP(shipments[[#This Row],[SPID]],people[SPID],people[Sales_person],"NA",0)</f>
        <v>Oby Sorrel</v>
      </c>
      <c r="J6434">
        <f>YEAR(shipments[[#This Row],[Shipdate]])</f>
        <v>2023</v>
      </c>
      <c r="K6434">
        <f>MONTH(shipments[[#This Row],[Shipdate]])</f>
        <v>1</v>
      </c>
      <c r="L6434" t="str">
        <f>TEXT(shipments[[#This Row],[Shipdate]],"mmmm")</f>
        <v>January</v>
      </c>
      <c r="M6434">
        <f>_xlfn.XLOOKUP(shipments[[#This Row],[PID]],products[PID],products[Cost_per_box],"NA",0)</f>
        <v>9.57</v>
      </c>
      <c r="N6434">
        <f>shipments[[#This Row],[Boxes]]*shipments[[#This Row],[Cost Per Box]]</f>
        <v>1961.8500000000001</v>
      </c>
      <c r="O6434">
        <f>shipments[[#This Row],[Sales Amount]]-shipments[[#This Row],[Total Cost]]</f>
        <v>904.64999999999986</v>
      </c>
      <c r="P6434" s="9">
        <f>shipments[[#This Row],[Profit]]/shipments[[#This Row],[Sales Amount]]</f>
        <v>0.31559392987964413</v>
      </c>
    </row>
    <row r="6435" spans="1:16" x14ac:dyDescent="1">
      <c r="A6435" t="s">
        <v>6487</v>
      </c>
      <c r="B6435" t="s">
        <v>8047</v>
      </c>
      <c r="C6435" t="s">
        <v>8025</v>
      </c>
      <c r="D6435" t="s">
        <v>8036</v>
      </c>
      <c r="E6435" s="1">
        <v>45219</v>
      </c>
      <c r="F6435">
        <v>859.5</v>
      </c>
      <c r="G6435">
        <v>54</v>
      </c>
      <c r="H6435" t="s">
        <v>6</v>
      </c>
      <c r="I6435" t="str">
        <f>_xlfn.XLOOKUP(shipments[[#This Row],[SPID]],people[SPID],people[Sales_person],"NA",0)</f>
        <v>Oby Sorrel</v>
      </c>
      <c r="J6435">
        <f>YEAR(shipments[[#This Row],[Shipdate]])</f>
        <v>2023</v>
      </c>
      <c r="K6435">
        <f>MONTH(shipments[[#This Row],[Shipdate]])</f>
        <v>10</v>
      </c>
      <c r="L6435" t="str">
        <f>TEXT(shipments[[#This Row],[Shipdate]],"mmmm")</f>
        <v>October</v>
      </c>
      <c r="M6435">
        <f>_xlfn.XLOOKUP(shipments[[#This Row],[PID]],products[PID],products[Cost_per_box],"NA",0)</f>
        <v>9.57</v>
      </c>
      <c r="N6435">
        <f>shipments[[#This Row],[Boxes]]*shipments[[#This Row],[Cost Per Box]]</f>
        <v>516.78</v>
      </c>
      <c r="O6435">
        <f>shipments[[#This Row],[Sales Amount]]-shipments[[#This Row],[Total Cost]]</f>
        <v>342.72</v>
      </c>
      <c r="P6435" s="9">
        <f>shipments[[#This Row],[Profit]]/shipments[[#This Row],[Sales Amount]]</f>
        <v>0.39874345549738222</v>
      </c>
    </row>
    <row r="6436" spans="1:16" x14ac:dyDescent="1">
      <c r="A6436" t="s">
        <v>6488</v>
      </c>
      <c r="B6436" t="s">
        <v>8047</v>
      </c>
      <c r="C6436" t="s">
        <v>8026</v>
      </c>
      <c r="D6436" t="s">
        <v>8037</v>
      </c>
      <c r="E6436" s="1">
        <v>44972</v>
      </c>
      <c r="F6436">
        <v>2002.5</v>
      </c>
      <c r="G6436">
        <v>287</v>
      </c>
      <c r="H6436" t="s">
        <v>6</v>
      </c>
      <c r="I6436" t="str">
        <f>_xlfn.XLOOKUP(shipments[[#This Row],[SPID]],people[SPID],people[Sales_person],"NA",0)</f>
        <v>Oby Sorrel</v>
      </c>
      <c r="J6436">
        <f>YEAR(shipments[[#This Row],[Shipdate]])</f>
        <v>2023</v>
      </c>
      <c r="K6436">
        <f>MONTH(shipments[[#This Row],[Shipdate]])</f>
        <v>2</v>
      </c>
      <c r="L6436" t="str">
        <f>TEXT(shipments[[#This Row],[Shipdate]],"mmmm")</f>
        <v>February</v>
      </c>
      <c r="M6436">
        <f>_xlfn.XLOOKUP(shipments[[#This Row],[PID]],products[PID],products[Cost_per_box],"NA",0)</f>
        <v>8.43</v>
      </c>
      <c r="N6436">
        <f>shipments[[#This Row],[Boxes]]*shipments[[#This Row],[Cost Per Box]]</f>
        <v>2419.41</v>
      </c>
      <c r="O6436">
        <f>shipments[[#This Row],[Sales Amount]]-shipments[[#This Row],[Total Cost]]</f>
        <v>-416.90999999999985</v>
      </c>
      <c r="P6436" s="9">
        <f>shipments[[#This Row],[Profit]]/shipments[[#This Row],[Sales Amount]]</f>
        <v>-0.20819475655430705</v>
      </c>
    </row>
    <row r="6437" spans="1:16" x14ac:dyDescent="1">
      <c r="A6437" t="s">
        <v>6489</v>
      </c>
      <c r="B6437" t="s">
        <v>8047</v>
      </c>
      <c r="C6437" t="s">
        <v>8026</v>
      </c>
      <c r="D6437" t="s">
        <v>8033</v>
      </c>
      <c r="E6437" s="1">
        <v>45244</v>
      </c>
      <c r="F6437">
        <v>3858.75</v>
      </c>
      <c r="G6437">
        <v>483</v>
      </c>
      <c r="H6437" t="s">
        <v>6</v>
      </c>
      <c r="I6437" t="str">
        <f>_xlfn.XLOOKUP(shipments[[#This Row],[SPID]],people[SPID],people[Sales_person],"NA",0)</f>
        <v>Oby Sorrel</v>
      </c>
      <c r="J6437">
        <f>YEAR(shipments[[#This Row],[Shipdate]])</f>
        <v>2023</v>
      </c>
      <c r="K6437">
        <f>MONTH(shipments[[#This Row],[Shipdate]])</f>
        <v>11</v>
      </c>
      <c r="L6437" t="str">
        <f>TEXT(shipments[[#This Row],[Shipdate]],"mmmm")</f>
        <v>November</v>
      </c>
      <c r="M6437">
        <f>_xlfn.XLOOKUP(shipments[[#This Row],[PID]],products[PID],products[Cost_per_box],"NA",0)</f>
        <v>8.43</v>
      </c>
      <c r="N6437">
        <f>shipments[[#This Row],[Boxes]]*shipments[[#This Row],[Cost Per Box]]</f>
        <v>4071.69</v>
      </c>
      <c r="O6437">
        <f>shipments[[#This Row],[Sales Amount]]-shipments[[#This Row],[Total Cost]]</f>
        <v>-212.94000000000005</v>
      </c>
      <c r="P6437" s="9">
        <f>shipments[[#This Row],[Profit]]/shipments[[#This Row],[Sales Amount]]</f>
        <v>-5.5183673469387767E-2</v>
      </c>
    </row>
    <row r="6438" spans="1:16" x14ac:dyDescent="1">
      <c r="A6438" t="s">
        <v>6490</v>
      </c>
      <c r="B6438" t="s">
        <v>8047</v>
      </c>
      <c r="C6438" t="s">
        <v>8026</v>
      </c>
      <c r="D6438" t="s">
        <v>8037</v>
      </c>
      <c r="E6438" s="1">
        <v>45223</v>
      </c>
      <c r="F6438">
        <v>14728.5</v>
      </c>
      <c r="G6438">
        <v>1637</v>
      </c>
      <c r="H6438" t="s">
        <v>6</v>
      </c>
      <c r="I6438" t="str">
        <f>_xlfn.XLOOKUP(shipments[[#This Row],[SPID]],people[SPID],people[Sales_person],"NA",0)</f>
        <v>Oby Sorrel</v>
      </c>
      <c r="J6438">
        <f>YEAR(shipments[[#This Row],[Shipdate]])</f>
        <v>2023</v>
      </c>
      <c r="K6438">
        <f>MONTH(shipments[[#This Row],[Shipdate]])</f>
        <v>10</v>
      </c>
      <c r="L6438" t="str">
        <f>TEXT(shipments[[#This Row],[Shipdate]],"mmmm")</f>
        <v>October</v>
      </c>
      <c r="M6438">
        <f>_xlfn.XLOOKUP(shipments[[#This Row],[PID]],products[PID],products[Cost_per_box],"NA",0)</f>
        <v>8.43</v>
      </c>
      <c r="N6438">
        <f>shipments[[#This Row],[Boxes]]*shipments[[#This Row],[Cost Per Box]]</f>
        <v>13799.91</v>
      </c>
      <c r="O6438">
        <f>shipments[[#This Row],[Sales Amount]]-shipments[[#This Row],[Total Cost]]</f>
        <v>928.59000000000015</v>
      </c>
      <c r="P6438" s="9">
        <f>shipments[[#This Row],[Profit]]/shipments[[#This Row],[Sales Amount]]</f>
        <v>6.3047153477950924E-2</v>
      </c>
    </row>
    <row r="6439" spans="1:16" x14ac:dyDescent="1">
      <c r="A6439" t="s">
        <v>6491</v>
      </c>
      <c r="B6439" t="s">
        <v>8047</v>
      </c>
      <c r="C6439" t="s">
        <v>8026</v>
      </c>
      <c r="D6439" t="s">
        <v>8037</v>
      </c>
      <c r="E6439" s="1">
        <v>45268</v>
      </c>
      <c r="F6439">
        <v>9267.75</v>
      </c>
      <c r="G6439">
        <v>843</v>
      </c>
      <c r="H6439" t="s">
        <v>6</v>
      </c>
      <c r="I6439" t="str">
        <f>_xlfn.XLOOKUP(shipments[[#This Row],[SPID]],people[SPID],people[Sales_person],"NA",0)</f>
        <v>Oby Sorrel</v>
      </c>
      <c r="J6439">
        <f>YEAR(shipments[[#This Row],[Shipdate]])</f>
        <v>2023</v>
      </c>
      <c r="K6439">
        <f>MONTH(shipments[[#This Row],[Shipdate]])</f>
        <v>12</v>
      </c>
      <c r="L6439" t="str">
        <f>TEXT(shipments[[#This Row],[Shipdate]],"mmmm")</f>
        <v>December</v>
      </c>
      <c r="M6439">
        <f>_xlfn.XLOOKUP(shipments[[#This Row],[PID]],products[PID],products[Cost_per_box],"NA",0)</f>
        <v>8.43</v>
      </c>
      <c r="N6439">
        <f>shipments[[#This Row],[Boxes]]*shipments[[#This Row],[Cost Per Box]]</f>
        <v>7106.49</v>
      </c>
      <c r="O6439">
        <f>shipments[[#This Row],[Sales Amount]]-shipments[[#This Row],[Total Cost]]</f>
        <v>2161.2600000000002</v>
      </c>
      <c r="P6439" s="9">
        <f>shipments[[#This Row],[Profit]]/shipments[[#This Row],[Sales Amount]]</f>
        <v>0.233202233551833</v>
      </c>
    </row>
    <row r="6440" spans="1:16" x14ac:dyDescent="1">
      <c r="A6440" t="s">
        <v>6492</v>
      </c>
      <c r="B6440" t="s">
        <v>8047</v>
      </c>
      <c r="C6440" t="s">
        <v>8026</v>
      </c>
      <c r="D6440" t="s">
        <v>8032</v>
      </c>
      <c r="E6440" s="1">
        <v>45236</v>
      </c>
      <c r="F6440">
        <v>8289</v>
      </c>
      <c r="G6440">
        <v>829</v>
      </c>
      <c r="H6440" t="s">
        <v>6</v>
      </c>
      <c r="I6440" t="str">
        <f>_xlfn.XLOOKUP(shipments[[#This Row],[SPID]],people[SPID],people[Sales_person],"NA",0)</f>
        <v>Oby Sorrel</v>
      </c>
      <c r="J6440">
        <f>YEAR(shipments[[#This Row],[Shipdate]])</f>
        <v>2023</v>
      </c>
      <c r="K6440">
        <f>MONTH(shipments[[#This Row],[Shipdate]])</f>
        <v>11</v>
      </c>
      <c r="L6440" t="str">
        <f>TEXT(shipments[[#This Row],[Shipdate]],"mmmm")</f>
        <v>November</v>
      </c>
      <c r="M6440">
        <f>_xlfn.XLOOKUP(shipments[[#This Row],[PID]],products[PID],products[Cost_per_box],"NA",0)</f>
        <v>8.43</v>
      </c>
      <c r="N6440">
        <f>shipments[[#This Row],[Boxes]]*shipments[[#This Row],[Cost Per Box]]</f>
        <v>6988.4699999999993</v>
      </c>
      <c r="O6440">
        <f>shipments[[#This Row],[Sales Amount]]-shipments[[#This Row],[Total Cost]]</f>
        <v>1300.5300000000007</v>
      </c>
      <c r="P6440" s="9">
        <f>shipments[[#This Row],[Profit]]/shipments[[#This Row],[Sales Amount]]</f>
        <v>0.15689829895041629</v>
      </c>
    </row>
    <row r="6441" spans="1:16" x14ac:dyDescent="1">
      <c r="A6441" t="s">
        <v>6493</v>
      </c>
      <c r="B6441" t="s">
        <v>8047</v>
      </c>
      <c r="C6441" t="s">
        <v>8026</v>
      </c>
      <c r="D6441" t="s">
        <v>8033</v>
      </c>
      <c r="E6441" s="1">
        <v>45118</v>
      </c>
      <c r="F6441">
        <v>4914</v>
      </c>
      <c r="G6441">
        <v>546</v>
      </c>
      <c r="H6441" t="s">
        <v>6</v>
      </c>
      <c r="I6441" t="str">
        <f>_xlfn.XLOOKUP(shipments[[#This Row],[SPID]],people[SPID],people[Sales_person],"NA",0)</f>
        <v>Oby Sorrel</v>
      </c>
      <c r="J6441">
        <f>YEAR(shipments[[#This Row],[Shipdate]])</f>
        <v>2023</v>
      </c>
      <c r="K6441">
        <f>MONTH(shipments[[#This Row],[Shipdate]])</f>
        <v>7</v>
      </c>
      <c r="L6441" t="str">
        <f>TEXT(shipments[[#This Row],[Shipdate]],"mmmm")</f>
        <v>July</v>
      </c>
      <c r="M6441">
        <f>_xlfn.XLOOKUP(shipments[[#This Row],[PID]],products[PID],products[Cost_per_box],"NA",0)</f>
        <v>8.43</v>
      </c>
      <c r="N6441">
        <f>shipments[[#This Row],[Boxes]]*shipments[[#This Row],[Cost Per Box]]</f>
        <v>4602.78</v>
      </c>
      <c r="O6441">
        <f>shipments[[#This Row],[Sales Amount]]-shipments[[#This Row],[Total Cost]]</f>
        <v>311.22000000000025</v>
      </c>
      <c r="P6441" s="9">
        <f>shipments[[#This Row],[Profit]]/shipments[[#This Row],[Sales Amount]]</f>
        <v>6.333333333333338E-2</v>
      </c>
    </row>
    <row r="6442" spans="1:16" x14ac:dyDescent="1">
      <c r="A6442" t="s">
        <v>6494</v>
      </c>
      <c r="B6442" t="s">
        <v>8047</v>
      </c>
      <c r="C6442" t="s">
        <v>8027</v>
      </c>
      <c r="D6442" t="s">
        <v>8037</v>
      </c>
      <c r="E6442" s="1">
        <v>45197</v>
      </c>
      <c r="F6442">
        <v>6684.75</v>
      </c>
      <c r="G6442">
        <v>955</v>
      </c>
      <c r="H6442" t="s">
        <v>6</v>
      </c>
      <c r="I6442" t="str">
        <f>_xlfn.XLOOKUP(shipments[[#This Row],[SPID]],people[SPID],people[Sales_person],"NA",0)</f>
        <v>Oby Sorrel</v>
      </c>
      <c r="J6442">
        <f>YEAR(shipments[[#This Row],[Shipdate]])</f>
        <v>2023</v>
      </c>
      <c r="K6442">
        <f>MONTH(shipments[[#This Row],[Shipdate]])</f>
        <v>9</v>
      </c>
      <c r="L6442" t="str">
        <f>TEXT(shipments[[#This Row],[Shipdate]],"mmmm")</f>
        <v>September</v>
      </c>
      <c r="M6442">
        <f>_xlfn.XLOOKUP(shipments[[#This Row],[PID]],products[PID],products[Cost_per_box],"NA",0)</f>
        <v>6.8</v>
      </c>
      <c r="N6442">
        <f>shipments[[#This Row],[Boxes]]*shipments[[#This Row],[Cost Per Box]]</f>
        <v>6494</v>
      </c>
      <c r="O6442">
        <f>shipments[[#This Row],[Sales Amount]]-shipments[[#This Row],[Total Cost]]</f>
        <v>190.75</v>
      </c>
      <c r="P6442" s="9">
        <f>shipments[[#This Row],[Profit]]/shipments[[#This Row],[Sales Amount]]</f>
        <v>2.8535098545196154E-2</v>
      </c>
    </row>
    <row r="6443" spans="1:16" x14ac:dyDescent="1">
      <c r="A6443" t="s">
        <v>6495</v>
      </c>
      <c r="B6443" t="s">
        <v>8047</v>
      </c>
      <c r="C6443" t="s">
        <v>8027</v>
      </c>
      <c r="D6443" t="s">
        <v>8033</v>
      </c>
      <c r="E6443" s="1">
        <v>45335</v>
      </c>
      <c r="F6443">
        <v>1208.25</v>
      </c>
      <c r="G6443">
        <v>152</v>
      </c>
      <c r="H6443" t="s">
        <v>6</v>
      </c>
      <c r="I6443" t="str">
        <f>_xlfn.XLOOKUP(shipments[[#This Row],[SPID]],people[SPID],people[Sales_person],"NA",0)</f>
        <v>Oby Sorrel</v>
      </c>
      <c r="J6443">
        <f>YEAR(shipments[[#This Row],[Shipdate]])</f>
        <v>2024</v>
      </c>
      <c r="K6443">
        <f>MONTH(shipments[[#This Row],[Shipdate]])</f>
        <v>2</v>
      </c>
      <c r="L6443" t="str">
        <f>TEXT(shipments[[#This Row],[Shipdate]],"mmmm")</f>
        <v>February</v>
      </c>
      <c r="M6443">
        <f>_xlfn.XLOOKUP(shipments[[#This Row],[PID]],products[PID],products[Cost_per_box],"NA",0)</f>
        <v>6.8</v>
      </c>
      <c r="N6443">
        <f>shipments[[#This Row],[Boxes]]*shipments[[#This Row],[Cost Per Box]]</f>
        <v>1033.5999999999999</v>
      </c>
      <c r="O6443">
        <f>shipments[[#This Row],[Sales Amount]]-shipments[[#This Row],[Total Cost]]</f>
        <v>174.65000000000009</v>
      </c>
      <c r="P6443" s="9">
        <f>shipments[[#This Row],[Profit]]/shipments[[#This Row],[Sales Amount]]</f>
        <v>0.1445478998551625</v>
      </c>
    </row>
    <row r="6444" spans="1:16" x14ac:dyDescent="1">
      <c r="A6444" t="s">
        <v>6496</v>
      </c>
      <c r="B6444" t="s">
        <v>8047</v>
      </c>
      <c r="C6444" t="s">
        <v>8027</v>
      </c>
      <c r="D6444" t="s">
        <v>8034</v>
      </c>
      <c r="E6444" s="1">
        <v>45231</v>
      </c>
      <c r="F6444">
        <v>6934.5</v>
      </c>
      <c r="G6444">
        <v>991</v>
      </c>
      <c r="H6444" t="s">
        <v>6</v>
      </c>
      <c r="I6444" t="str">
        <f>_xlfn.XLOOKUP(shipments[[#This Row],[SPID]],people[SPID],people[Sales_person],"NA",0)</f>
        <v>Oby Sorrel</v>
      </c>
      <c r="J6444">
        <f>YEAR(shipments[[#This Row],[Shipdate]])</f>
        <v>2023</v>
      </c>
      <c r="K6444">
        <f>MONTH(shipments[[#This Row],[Shipdate]])</f>
        <v>11</v>
      </c>
      <c r="L6444" t="str">
        <f>TEXT(shipments[[#This Row],[Shipdate]],"mmmm")</f>
        <v>November</v>
      </c>
      <c r="M6444">
        <f>_xlfn.XLOOKUP(shipments[[#This Row],[PID]],products[PID],products[Cost_per_box],"NA",0)</f>
        <v>6.8</v>
      </c>
      <c r="N6444">
        <f>shipments[[#This Row],[Boxes]]*shipments[[#This Row],[Cost Per Box]]</f>
        <v>6738.8</v>
      </c>
      <c r="O6444">
        <f>shipments[[#This Row],[Sales Amount]]-shipments[[#This Row],[Total Cost]]</f>
        <v>195.69999999999982</v>
      </c>
      <c r="P6444" s="9">
        <f>shipments[[#This Row],[Profit]]/shipments[[#This Row],[Sales Amount]]</f>
        <v>2.8221212776696203E-2</v>
      </c>
    </row>
    <row r="6445" spans="1:16" x14ac:dyDescent="1">
      <c r="A6445" t="s">
        <v>6497</v>
      </c>
      <c r="B6445" t="s">
        <v>8047</v>
      </c>
      <c r="C6445" t="s">
        <v>8029</v>
      </c>
      <c r="D6445" t="s">
        <v>8032</v>
      </c>
      <c r="E6445" s="1">
        <v>45216</v>
      </c>
      <c r="F6445">
        <v>3251.25</v>
      </c>
      <c r="G6445">
        <v>326</v>
      </c>
      <c r="H6445" t="s">
        <v>6</v>
      </c>
      <c r="I6445" t="str">
        <f>_xlfn.XLOOKUP(shipments[[#This Row],[SPID]],people[SPID],people[Sales_person],"NA",0)</f>
        <v>Oby Sorrel</v>
      </c>
      <c r="J6445">
        <f>YEAR(shipments[[#This Row],[Shipdate]])</f>
        <v>2023</v>
      </c>
      <c r="K6445">
        <f>MONTH(shipments[[#This Row],[Shipdate]])</f>
        <v>10</v>
      </c>
      <c r="L6445" t="str">
        <f>TEXT(shipments[[#This Row],[Shipdate]],"mmmm")</f>
        <v>October</v>
      </c>
      <c r="M6445">
        <f>_xlfn.XLOOKUP(shipments[[#This Row],[PID]],products[PID],products[Cost_per_box],"NA",0)</f>
        <v>2.76</v>
      </c>
      <c r="N6445">
        <f>shipments[[#This Row],[Boxes]]*shipments[[#This Row],[Cost Per Box]]</f>
        <v>899.75999999999988</v>
      </c>
      <c r="O6445">
        <f>shipments[[#This Row],[Sales Amount]]-shipments[[#This Row],[Total Cost]]</f>
        <v>2351.4900000000002</v>
      </c>
      <c r="P6445" s="9">
        <f>shipments[[#This Row],[Profit]]/shipments[[#This Row],[Sales Amount]]</f>
        <v>0.72325720876585931</v>
      </c>
    </row>
    <row r="6446" spans="1:16" x14ac:dyDescent="1">
      <c r="A6446" t="s">
        <v>6498</v>
      </c>
      <c r="B6446" t="s">
        <v>8047</v>
      </c>
      <c r="C6446" t="s">
        <v>8029</v>
      </c>
      <c r="D6446" t="s">
        <v>8032</v>
      </c>
      <c r="E6446" s="1">
        <v>45266</v>
      </c>
      <c r="F6446">
        <v>16186.5</v>
      </c>
      <c r="G6446">
        <v>1349</v>
      </c>
      <c r="H6446" t="s">
        <v>6</v>
      </c>
      <c r="I6446" t="str">
        <f>_xlfn.XLOOKUP(shipments[[#This Row],[SPID]],people[SPID],people[Sales_person],"NA",0)</f>
        <v>Oby Sorrel</v>
      </c>
      <c r="J6446">
        <f>YEAR(shipments[[#This Row],[Shipdate]])</f>
        <v>2023</v>
      </c>
      <c r="K6446">
        <f>MONTH(shipments[[#This Row],[Shipdate]])</f>
        <v>12</v>
      </c>
      <c r="L6446" t="str">
        <f>TEXT(shipments[[#This Row],[Shipdate]],"mmmm")</f>
        <v>December</v>
      </c>
      <c r="M6446">
        <f>_xlfn.XLOOKUP(shipments[[#This Row],[PID]],products[PID],products[Cost_per_box],"NA",0)</f>
        <v>2.76</v>
      </c>
      <c r="N6446">
        <f>shipments[[#This Row],[Boxes]]*shipments[[#This Row],[Cost Per Box]]</f>
        <v>3723.24</v>
      </c>
      <c r="O6446">
        <f>shipments[[#This Row],[Sales Amount]]-shipments[[#This Row],[Total Cost]]</f>
        <v>12463.26</v>
      </c>
      <c r="P6446" s="9">
        <f>shipments[[#This Row],[Profit]]/shipments[[#This Row],[Sales Amount]]</f>
        <v>0.76997868594198871</v>
      </c>
    </row>
    <row r="6447" spans="1:16" x14ac:dyDescent="1">
      <c r="A6447" t="s">
        <v>6499</v>
      </c>
      <c r="B6447" t="s">
        <v>8047</v>
      </c>
      <c r="C6447" t="s">
        <v>8030</v>
      </c>
      <c r="D6447" t="s">
        <v>8036</v>
      </c>
      <c r="E6447" s="1">
        <v>45362</v>
      </c>
      <c r="F6447">
        <v>1633.5</v>
      </c>
      <c r="G6447">
        <v>149</v>
      </c>
      <c r="H6447" t="s">
        <v>6</v>
      </c>
      <c r="I6447" t="str">
        <f>_xlfn.XLOOKUP(shipments[[#This Row],[SPID]],people[SPID],people[Sales_person],"NA",0)</f>
        <v>Oby Sorrel</v>
      </c>
      <c r="J6447">
        <f>YEAR(shipments[[#This Row],[Shipdate]])</f>
        <v>2024</v>
      </c>
      <c r="K6447">
        <f>MONTH(shipments[[#This Row],[Shipdate]])</f>
        <v>3</v>
      </c>
      <c r="L6447" t="str">
        <f>TEXT(shipments[[#This Row],[Shipdate]],"mmmm")</f>
        <v>March</v>
      </c>
      <c r="M6447">
        <f>_xlfn.XLOOKUP(shipments[[#This Row],[PID]],products[PID],products[Cost_per_box],"NA",0)</f>
        <v>3.32</v>
      </c>
      <c r="N6447">
        <f>shipments[[#This Row],[Boxes]]*shipments[[#This Row],[Cost Per Box]]</f>
        <v>494.67999999999995</v>
      </c>
      <c r="O6447">
        <f>shipments[[#This Row],[Sales Amount]]-shipments[[#This Row],[Total Cost]]</f>
        <v>1138.8200000000002</v>
      </c>
      <c r="P6447" s="9">
        <f>shipments[[#This Row],[Profit]]/shipments[[#This Row],[Sales Amount]]</f>
        <v>0.69716559534741362</v>
      </c>
    </row>
    <row r="6448" spans="1:16" x14ac:dyDescent="1">
      <c r="A6448" t="s">
        <v>6500</v>
      </c>
      <c r="B6448" t="s">
        <v>8047</v>
      </c>
      <c r="C6448" t="s">
        <v>8031</v>
      </c>
      <c r="D6448" t="s">
        <v>8032</v>
      </c>
      <c r="E6448" s="1">
        <v>45399</v>
      </c>
      <c r="F6448">
        <v>3359.25</v>
      </c>
      <c r="G6448">
        <v>168</v>
      </c>
      <c r="H6448" t="s">
        <v>6</v>
      </c>
      <c r="I6448" t="str">
        <f>_xlfn.XLOOKUP(shipments[[#This Row],[SPID]],people[SPID],people[Sales_person],"NA",0)</f>
        <v>Oby Sorrel</v>
      </c>
      <c r="J6448">
        <f>YEAR(shipments[[#This Row],[Shipdate]])</f>
        <v>2024</v>
      </c>
      <c r="K6448">
        <f>MONTH(shipments[[#This Row],[Shipdate]])</f>
        <v>4</v>
      </c>
      <c r="L6448" t="str">
        <f>TEXT(shipments[[#This Row],[Shipdate]],"mmmm")</f>
        <v>April</v>
      </c>
      <c r="M6448">
        <f>_xlfn.XLOOKUP(shipments[[#This Row],[PID]],products[PID],products[Cost_per_box],"NA",0)</f>
        <v>2.65</v>
      </c>
      <c r="N6448">
        <f>shipments[[#This Row],[Boxes]]*shipments[[#This Row],[Cost Per Box]]</f>
        <v>445.2</v>
      </c>
      <c r="O6448">
        <f>shipments[[#This Row],[Sales Amount]]-shipments[[#This Row],[Total Cost]]</f>
        <v>2914.05</v>
      </c>
      <c r="P6448" s="9">
        <f>shipments[[#This Row],[Profit]]/shipments[[#This Row],[Sales Amount]]</f>
        <v>0.86747041750390719</v>
      </c>
    </row>
    <row r="6449" spans="1:16" x14ac:dyDescent="1">
      <c r="A6449" t="s">
        <v>6501</v>
      </c>
      <c r="B6449" t="s">
        <v>8047</v>
      </c>
      <c r="C6449" t="s">
        <v>8031</v>
      </c>
      <c r="D6449" t="s">
        <v>8033</v>
      </c>
      <c r="E6449" s="1">
        <v>45238</v>
      </c>
      <c r="F6449">
        <v>7146</v>
      </c>
      <c r="G6449">
        <v>397</v>
      </c>
      <c r="H6449" t="s">
        <v>6</v>
      </c>
      <c r="I6449" t="str">
        <f>_xlfn.XLOOKUP(shipments[[#This Row],[SPID]],people[SPID],people[Sales_person],"NA",0)</f>
        <v>Oby Sorrel</v>
      </c>
      <c r="J6449">
        <f>YEAR(shipments[[#This Row],[Shipdate]])</f>
        <v>2023</v>
      </c>
      <c r="K6449">
        <f>MONTH(shipments[[#This Row],[Shipdate]])</f>
        <v>11</v>
      </c>
      <c r="L6449" t="str">
        <f>TEXT(shipments[[#This Row],[Shipdate]],"mmmm")</f>
        <v>November</v>
      </c>
      <c r="M6449">
        <f>_xlfn.XLOOKUP(shipments[[#This Row],[PID]],products[PID],products[Cost_per_box],"NA",0)</f>
        <v>2.65</v>
      </c>
      <c r="N6449">
        <f>shipments[[#This Row],[Boxes]]*shipments[[#This Row],[Cost Per Box]]</f>
        <v>1052.05</v>
      </c>
      <c r="O6449">
        <f>shipments[[#This Row],[Sales Amount]]-shipments[[#This Row],[Total Cost]]</f>
        <v>6093.95</v>
      </c>
      <c r="P6449" s="9">
        <f>shipments[[#This Row],[Profit]]/shipments[[#This Row],[Sales Amount]]</f>
        <v>0.85277777777777775</v>
      </c>
    </row>
    <row r="6450" spans="1:16" x14ac:dyDescent="1">
      <c r="A6450" t="s">
        <v>6502</v>
      </c>
      <c r="B6450" t="s">
        <v>8047</v>
      </c>
      <c r="C6450" t="s">
        <v>8031</v>
      </c>
      <c r="D6450" t="s">
        <v>8037</v>
      </c>
      <c r="E6450" s="1">
        <v>45485</v>
      </c>
      <c r="F6450">
        <v>3323.25</v>
      </c>
      <c r="G6450">
        <v>152</v>
      </c>
      <c r="H6450" t="s">
        <v>17</v>
      </c>
      <c r="I6450" t="str">
        <f>_xlfn.XLOOKUP(shipments[[#This Row],[SPID]],people[SPID],people[Sales_person],"NA",0)</f>
        <v>Oby Sorrel</v>
      </c>
      <c r="J6450">
        <f>YEAR(shipments[[#This Row],[Shipdate]])</f>
        <v>2024</v>
      </c>
      <c r="K6450">
        <f>MONTH(shipments[[#This Row],[Shipdate]])</f>
        <v>7</v>
      </c>
      <c r="L6450" t="str">
        <f>TEXT(shipments[[#This Row],[Shipdate]],"mmmm")</f>
        <v>July</v>
      </c>
      <c r="M6450">
        <f>_xlfn.XLOOKUP(shipments[[#This Row],[PID]],products[PID],products[Cost_per_box],"NA",0)</f>
        <v>2.65</v>
      </c>
      <c r="N6450">
        <f>shipments[[#This Row],[Boxes]]*shipments[[#This Row],[Cost Per Box]]</f>
        <v>402.8</v>
      </c>
      <c r="O6450">
        <f>shipments[[#This Row],[Sales Amount]]-shipments[[#This Row],[Total Cost]]</f>
        <v>2920.45</v>
      </c>
      <c r="P6450" s="9">
        <f>shipments[[#This Row],[Profit]]/shipments[[#This Row],[Sales Amount]]</f>
        <v>0.87879334988339719</v>
      </c>
    </row>
    <row r="6451" spans="1:16" x14ac:dyDescent="1">
      <c r="A6451" t="s">
        <v>6503</v>
      </c>
      <c r="B6451" t="s">
        <v>8047</v>
      </c>
      <c r="C6451" t="s">
        <v>8031</v>
      </c>
      <c r="D6451" t="s">
        <v>8036</v>
      </c>
      <c r="E6451" s="1">
        <v>45328</v>
      </c>
      <c r="F6451">
        <v>7627.5</v>
      </c>
      <c r="G6451">
        <v>364</v>
      </c>
      <c r="H6451" t="s">
        <v>6</v>
      </c>
      <c r="I6451" t="str">
        <f>_xlfn.XLOOKUP(shipments[[#This Row],[SPID]],people[SPID],people[Sales_person],"NA",0)</f>
        <v>Oby Sorrel</v>
      </c>
      <c r="J6451">
        <f>YEAR(shipments[[#This Row],[Shipdate]])</f>
        <v>2024</v>
      </c>
      <c r="K6451">
        <f>MONTH(shipments[[#This Row],[Shipdate]])</f>
        <v>2</v>
      </c>
      <c r="L6451" t="str">
        <f>TEXT(shipments[[#This Row],[Shipdate]],"mmmm")</f>
        <v>February</v>
      </c>
      <c r="M6451">
        <f>_xlfn.XLOOKUP(shipments[[#This Row],[PID]],products[PID],products[Cost_per_box],"NA",0)</f>
        <v>2.65</v>
      </c>
      <c r="N6451">
        <f>shipments[[#This Row],[Boxes]]*shipments[[#This Row],[Cost Per Box]]</f>
        <v>964.6</v>
      </c>
      <c r="O6451">
        <f>shipments[[#This Row],[Sales Amount]]-shipments[[#This Row],[Total Cost]]</f>
        <v>6662.9</v>
      </c>
      <c r="P6451" s="9">
        <f>shipments[[#This Row],[Profit]]/shipments[[#This Row],[Sales Amount]]</f>
        <v>0.8735365453949524</v>
      </c>
    </row>
    <row r="6452" spans="1:16" x14ac:dyDescent="1">
      <c r="A6452" t="s">
        <v>6504</v>
      </c>
      <c r="B6452" t="s">
        <v>8047</v>
      </c>
      <c r="C6452" t="s">
        <v>8031</v>
      </c>
      <c r="D6452" t="s">
        <v>8032</v>
      </c>
      <c r="E6452" s="1">
        <v>45399</v>
      </c>
      <c r="F6452">
        <v>9387</v>
      </c>
      <c r="G6452">
        <v>470</v>
      </c>
      <c r="H6452" t="s">
        <v>6</v>
      </c>
      <c r="I6452" t="str">
        <f>_xlfn.XLOOKUP(shipments[[#This Row],[SPID]],people[SPID],people[Sales_person],"NA",0)</f>
        <v>Oby Sorrel</v>
      </c>
      <c r="J6452">
        <f>YEAR(shipments[[#This Row],[Shipdate]])</f>
        <v>2024</v>
      </c>
      <c r="K6452">
        <f>MONTH(shipments[[#This Row],[Shipdate]])</f>
        <v>4</v>
      </c>
      <c r="L6452" t="str">
        <f>TEXT(shipments[[#This Row],[Shipdate]],"mmmm")</f>
        <v>April</v>
      </c>
      <c r="M6452">
        <f>_xlfn.XLOOKUP(shipments[[#This Row],[PID]],products[PID],products[Cost_per_box],"NA",0)</f>
        <v>2.65</v>
      </c>
      <c r="N6452">
        <f>shipments[[#This Row],[Boxes]]*shipments[[#This Row],[Cost Per Box]]</f>
        <v>1245.5</v>
      </c>
      <c r="O6452">
        <f>shipments[[#This Row],[Sales Amount]]-shipments[[#This Row],[Total Cost]]</f>
        <v>8141.5</v>
      </c>
      <c r="P6452" s="9">
        <f>shipments[[#This Row],[Profit]]/shipments[[#This Row],[Sales Amount]]</f>
        <v>0.86731650154468942</v>
      </c>
    </row>
    <row r="6453" spans="1:16" x14ac:dyDescent="1">
      <c r="A6453" t="s">
        <v>6505</v>
      </c>
      <c r="B6453" t="s">
        <v>8047</v>
      </c>
      <c r="C6453" t="s">
        <v>8031</v>
      </c>
      <c r="D6453" t="s">
        <v>8035</v>
      </c>
      <c r="E6453" s="1">
        <v>45124</v>
      </c>
      <c r="F6453">
        <v>7609.5</v>
      </c>
      <c r="G6453">
        <v>423</v>
      </c>
      <c r="H6453" t="s">
        <v>6</v>
      </c>
      <c r="I6453" t="str">
        <f>_xlfn.XLOOKUP(shipments[[#This Row],[SPID]],people[SPID],people[Sales_person],"NA",0)</f>
        <v>Oby Sorrel</v>
      </c>
      <c r="J6453">
        <f>YEAR(shipments[[#This Row],[Shipdate]])</f>
        <v>2023</v>
      </c>
      <c r="K6453">
        <f>MONTH(shipments[[#This Row],[Shipdate]])</f>
        <v>7</v>
      </c>
      <c r="L6453" t="str">
        <f>TEXT(shipments[[#This Row],[Shipdate]],"mmmm")</f>
        <v>July</v>
      </c>
      <c r="M6453">
        <f>_xlfn.XLOOKUP(shipments[[#This Row],[PID]],products[PID],products[Cost_per_box],"NA",0)</f>
        <v>2.65</v>
      </c>
      <c r="N6453">
        <f>shipments[[#This Row],[Boxes]]*shipments[[#This Row],[Cost Per Box]]</f>
        <v>1120.95</v>
      </c>
      <c r="O6453">
        <f>shipments[[#This Row],[Sales Amount]]-shipments[[#This Row],[Total Cost]]</f>
        <v>6488.55</v>
      </c>
      <c r="P6453" s="9">
        <f>shipments[[#This Row],[Profit]]/shipments[[#This Row],[Sales Amount]]</f>
        <v>0.8526907155529273</v>
      </c>
    </row>
    <row r="6454" spans="1:16" x14ac:dyDescent="1">
      <c r="A6454" t="s">
        <v>6506</v>
      </c>
      <c r="B6454" t="s">
        <v>8047</v>
      </c>
      <c r="C6454" t="s">
        <v>8031</v>
      </c>
      <c r="D6454" t="s">
        <v>8032</v>
      </c>
      <c r="E6454" s="1">
        <v>45230</v>
      </c>
      <c r="F6454">
        <v>1701</v>
      </c>
      <c r="G6454">
        <v>81</v>
      </c>
      <c r="H6454" t="s">
        <v>6</v>
      </c>
      <c r="I6454" t="str">
        <f>_xlfn.XLOOKUP(shipments[[#This Row],[SPID]],people[SPID],people[Sales_person],"NA",0)</f>
        <v>Oby Sorrel</v>
      </c>
      <c r="J6454">
        <f>YEAR(shipments[[#This Row],[Shipdate]])</f>
        <v>2023</v>
      </c>
      <c r="K6454">
        <f>MONTH(shipments[[#This Row],[Shipdate]])</f>
        <v>10</v>
      </c>
      <c r="L6454" t="str">
        <f>TEXT(shipments[[#This Row],[Shipdate]],"mmmm")</f>
        <v>October</v>
      </c>
      <c r="M6454">
        <f>_xlfn.XLOOKUP(shipments[[#This Row],[PID]],products[PID],products[Cost_per_box],"NA",0)</f>
        <v>2.65</v>
      </c>
      <c r="N6454">
        <f>shipments[[#This Row],[Boxes]]*shipments[[#This Row],[Cost Per Box]]</f>
        <v>214.65</v>
      </c>
      <c r="O6454">
        <f>shipments[[#This Row],[Sales Amount]]-shipments[[#This Row],[Total Cost]]</f>
        <v>1486.35</v>
      </c>
      <c r="P6454" s="9">
        <f>shipments[[#This Row],[Profit]]/shipments[[#This Row],[Sales Amount]]</f>
        <v>0.8738095238095237</v>
      </c>
    </row>
    <row r="6455" spans="1:16" x14ac:dyDescent="1">
      <c r="A6455" t="s">
        <v>6507</v>
      </c>
      <c r="B6455" t="s">
        <v>8047</v>
      </c>
      <c r="C6455" t="s">
        <v>8010</v>
      </c>
      <c r="D6455" t="s">
        <v>8032</v>
      </c>
      <c r="E6455" s="1">
        <v>45057</v>
      </c>
      <c r="F6455">
        <v>3377.25</v>
      </c>
      <c r="G6455">
        <v>212</v>
      </c>
      <c r="H6455" t="s">
        <v>6</v>
      </c>
      <c r="I6455" t="str">
        <f>_xlfn.XLOOKUP(shipments[[#This Row],[SPID]],people[SPID],people[Sales_person],"NA",0)</f>
        <v>Oby Sorrel</v>
      </c>
      <c r="J6455">
        <f>YEAR(shipments[[#This Row],[Shipdate]])</f>
        <v>2023</v>
      </c>
      <c r="K6455">
        <f>MONTH(shipments[[#This Row],[Shipdate]])</f>
        <v>5</v>
      </c>
      <c r="L6455" t="str">
        <f>TEXT(shipments[[#This Row],[Shipdate]],"mmmm")</f>
        <v>May</v>
      </c>
      <c r="M6455">
        <f>_xlfn.XLOOKUP(shipments[[#This Row],[PID]],products[PID],products[Cost_per_box],"NA",0)</f>
        <v>5.26</v>
      </c>
      <c r="N6455">
        <f>shipments[[#This Row],[Boxes]]*shipments[[#This Row],[Cost Per Box]]</f>
        <v>1115.1199999999999</v>
      </c>
      <c r="O6455">
        <f>shipments[[#This Row],[Sales Amount]]-shipments[[#This Row],[Total Cost]]</f>
        <v>2262.13</v>
      </c>
      <c r="P6455" s="9">
        <f>shipments[[#This Row],[Profit]]/shipments[[#This Row],[Sales Amount]]</f>
        <v>0.66981419794211272</v>
      </c>
    </row>
    <row r="6456" spans="1:16" x14ac:dyDescent="1">
      <c r="A6456" t="s">
        <v>6508</v>
      </c>
      <c r="B6456" t="s">
        <v>8047</v>
      </c>
      <c r="C6456" t="s">
        <v>8010</v>
      </c>
      <c r="D6456" t="s">
        <v>8037</v>
      </c>
      <c r="E6456" s="1">
        <v>45426</v>
      </c>
      <c r="F6456">
        <v>4974.75</v>
      </c>
      <c r="G6456">
        <v>415</v>
      </c>
      <c r="H6456" t="s">
        <v>6</v>
      </c>
      <c r="I6456" t="str">
        <f>_xlfn.XLOOKUP(shipments[[#This Row],[SPID]],people[SPID],people[Sales_person],"NA",0)</f>
        <v>Oby Sorrel</v>
      </c>
      <c r="J6456">
        <f>YEAR(shipments[[#This Row],[Shipdate]])</f>
        <v>2024</v>
      </c>
      <c r="K6456">
        <f>MONTH(shipments[[#This Row],[Shipdate]])</f>
        <v>5</v>
      </c>
      <c r="L6456" t="str">
        <f>TEXT(shipments[[#This Row],[Shipdate]],"mmmm")</f>
        <v>May</v>
      </c>
      <c r="M6456">
        <f>_xlfn.XLOOKUP(shipments[[#This Row],[PID]],products[PID],products[Cost_per_box],"NA",0)</f>
        <v>5.26</v>
      </c>
      <c r="N6456">
        <f>shipments[[#This Row],[Boxes]]*shipments[[#This Row],[Cost Per Box]]</f>
        <v>2182.9</v>
      </c>
      <c r="O6456">
        <f>shipments[[#This Row],[Sales Amount]]-shipments[[#This Row],[Total Cost]]</f>
        <v>2791.85</v>
      </c>
      <c r="P6456" s="9">
        <f>shipments[[#This Row],[Profit]]/shipments[[#This Row],[Sales Amount]]</f>
        <v>0.56120408060706561</v>
      </c>
    </row>
    <row r="6457" spans="1:16" x14ac:dyDescent="1">
      <c r="A6457" t="s">
        <v>6509</v>
      </c>
      <c r="B6457" t="s">
        <v>8047</v>
      </c>
      <c r="C6457" t="s">
        <v>8011</v>
      </c>
      <c r="D6457" t="s">
        <v>8036</v>
      </c>
      <c r="E6457" s="1">
        <v>45054</v>
      </c>
      <c r="F6457">
        <v>8124.75</v>
      </c>
      <c r="G6457">
        <v>625</v>
      </c>
      <c r="H6457" t="s">
        <v>6</v>
      </c>
      <c r="I6457" t="str">
        <f>_xlfn.XLOOKUP(shipments[[#This Row],[SPID]],people[SPID],people[Sales_person],"NA",0)</f>
        <v>Oby Sorrel</v>
      </c>
      <c r="J6457">
        <f>YEAR(shipments[[#This Row],[Shipdate]])</f>
        <v>2023</v>
      </c>
      <c r="K6457">
        <f>MONTH(shipments[[#This Row],[Shipdate]])</f>
        <v>5</v>
      </c>
      <c r="L6457" t="str">
        <f>TEXT(shipments[[#This Row],[Shipdate]],"mmmm")</f>
        <v>May</v>
      </c>
      <c r="M6457">
        <f>_xlfn.XLOOKUP(shipments[[#This Row],[PID]],products[PID],products[Cost_per_box],"NA",0)</f>
        <v>7.48</v>
      </c>
      <c r="N6457">
        <f>shipments[[#This Row],[Boxes]]*shipments[[#This Row],[Cost Per Box]]</f>
        <v>4675</v>
      </c>
      <c r="O6457">
        <f>shipments[[#This Row],[Sales Amount]]-shipments[[#This Row],[Total Cost]]</f>
        <v>3449.75</v>
      </c>
      <c r="P6457" s="9">
        <f>shipments[[#This Row],[Profit]]/shipments[[#This Row],[Sales Amount]]</f>
        <v>0.42459767992861319</v>
      </c>
    </row>
    <row r="6458" spans="1:16" x14ac:dyDescent="1">
      <c r="A6458" t="s">
        <v>6510</v>
      </c>
      <c r="B6458" t="s">
        <v>8047</v>
      </c>
      <c r="C6458" t="s">
        <v>8012</v>
      </c>
      <c r="D6458" t="s">
        <v>8036</v>
      </c>
      <c r="E6458" s="1">
        <v>45321</v>
      </c>
      <c r="F6458">
        <v>4689</v>
      </c>
      <c r="G6458">
        <v>361</v>
      </c>
      <c r="H6458" t="s">
        <v>6</v>
      </c>
      <c r="I6458" t="str">
        <f>_xlfn.XLOOKUP(shipments[[#This Row],[SPID]],people[SPID],people[Sales_person],"NA",0)</f>
        <v>Oby Sorrel</v>
      </c>
      <c r="J6458">
        <f>YEAR(shipments[[#This Row],[Shipdate]])</f>
        <v>2024</v>
      </c>
      <c r="K6458">
        <f>MONTH(shipments[[#This Row],[Shipdate]])</f>
        <v>1</v>
      </c>
      <c r="L6458" t="str">
        <f>TEXT(shipments[[#This Row],[Shipdate]],"mmmm")</f>
        <v>January</v>
      </c>
      <c r="M6458">
        <f>_xlfn.XLOOKUP(shipments[[#This Row],[PID]],products[PID],products[Cost_per_box],"NA",0)</f>
        <v>5.15</v>
      </c>
      <c r="N6458">
        <f>shipments[[#This Row],[Boxes]]*shipments[[#This Row],[Cost Per Box]]</f>
        <v>1859.15</v>
      </c>
      <c r="O6458">
        <f>shipments[[#This Row],[Sales Amount]]-shipments[[#This Row],[Total Cost]]</f>
        <v>2829.85</v>
      </c>
      <c r="P6458" s="9">
        <f>shipments[[#This Row],[Profit]]/shipments[[#This Row],[Sales Amount]]</f>
        <v>0.60350821070590743</v>
      </c>
    </row>
    <row r="6459" spans="1:16" x14ac:dyDescent="1">
      <c r="A6459" t="s">
        <v>6511</v>
      </c>
      <c r="B6459" t="s">
        <v>8047</v>
      </c>
      <c r="C6459" t="s">
        <v>8013</v>
      </c>
      <c r="D6459" t="s">
        <v>8033</v>
      </c>
      <c r="E6459" s="1">
        <v>45238</v>
      </c>
      <c r="F6459">
        <v>7611.75</v>
      </c>
      <c r="G6459">
        <v>1523</v>
      </c>
      <c r="H6459" t="s">
        <v>6</v>
      </c>
      <c r="I6459" t="str">
        <f>_xlfn.XLOOKUP(shipments[[#This Row],[SPID]],people[SPID],people[Sales_person],"NA",0)</f>
        <v>Oby Sorrel</v>
      </c>
      <c r="J6459">
        <f>YEAR(shipments[[#This Row],[Shipdate]])</f>
        <v>2023</v>
      </c>
      <c r="K6459">
        <f>MONTH(shipments[[#This Row],[Shipdate]])</f>
        <v>11</v>
      </c>
      <c r="L6459" t="str">
        <f>TEXT(shipments[[#This Row],[Shipdate]],"mmmm")</f>
        <v>November</v>
      </c>
      <c r="M6459">
        <f>_xlfn.XLOOKUP(shipments[[#This Row],[PID]],products[PID],products[Cost_per_box],"NA",0)</f>
        <v>3.85</v>
      </c>
      <c r="N6459">
        <f>shipments[[#This Row],[Boxes]]*shipments[[#This Row],[Cost Per Box]]</f>
        <v>5863.55</v>
      </c>
      <c r="O6459">
        <f>shipments[[#This Row],[Sales Amount]]-shipments[[#This Row],[Total Cost]]</f>
        <v>1748.1999999999998</v>
      </c>
      <c r="P6459" s="9">
        <f>shipments[[#This Row],[Profit]]/shipments[[#This Row],[Sales Amount]]</f>
        <v>0.22967123197687783</v>
      </c>
    </row>
    <row r="6460" spans="1:16" x14ac:dyDescent="1">
      <c r="A6460" t="s">
        <v>6512</v>
      </c>
      <c r="B6460" t="s">
        <v>8047</v>
      </c>
      <c r="C6460" t="s">
        <v>8013</v>
      </c>
      <c r="D6460" t="s">
        <v>8037</v>
      </c>
      <c r="E6460" s="1">
        <v>45183</v>
      </c>
      <c r="F6460">
        <v>6948</v>
      </c>
      <c r="G6460">
        <v>1158</v>
      </c>
      <c r="H6460" t="s">
        <v>6</v>
      </c>
      <c r="I6460" t="str">
        <f>_xlfn.XLOOKUP(shipments[[#This Row],[SPID]],people[SPID],people[Sales_person],"NA",0)</f>
        <v>Oby Sorrel</v>
      </c>
      <c r="J6460">
        <f>YEAR(shipments[[#This Row],[Shipdate]])</f>
        <v>2023</v>
      </c>
      <c r="K6460">
        <f>MONTH(shipments[[#This Row],[Shipdate]])</f>
        <v>9</v>
      </c>
      <c r="L6460" t="str">
        <f>TEXT(shipments[[#This Row],[Shipdate]],"mmmm")</f>
        <v>September</v>
      </c>
      <c r="M6460">
        <f>_xlfn.XLOOKUP(shipments[[#This Row],[PID]],products[PID],products[Cost_per_box],"NA",0)</f>
        <v>3.85</v>
      </c>
      <c r="N6460">
        <f>shipments[[#This Row],[Boxes]]*shipments[[#This Row],[Cost Per Box]]</f>
        <v>4458.3</v>
      </c>
      <c r="O6460">
        <f>shipments[[#This Row],[Sales Amount]]-shipments[[#This Row],[Total Cost]]</f>
        <v>2489.6999999999998</v>
      </c>
      <c r="P6460" s="9">
        <f>shipments[[#This Row],[Profit]]/shipments[[#This Row],[Sales Amount]]</f>
        <v>0.35833333333333328</v>
      </c>
    </row>
    <row r="6461" spans="1:16" x14ac:dyDescent="1">
      <c r="A6461" t="s">
        <v>6513</v>
      </c>
      <c r="B6461" t="s">
        <v>8047</v>
      </c>
      <c r="C6461" t="s">
        <v>8013</v>
      </c>
      <c r="D6461" t="s">
        <v>8036</v>
      </c>
      <c r="E6461" s="1">
        <v>45506</v>
      </c>
      <c r="F6461">
        <v>7742.25</v>
      </c>
      <c r="G6461">
        <v>861</v>
      </c>
      <c r="H6461" t="s">
        <v>17</v>
      </c>
      <c r="I6461" t="str">
        <f>_xlfn.XLOOKUP(shipments[[#This Row],[SPID]],people[SPID],people[Sales_person],"NA",0)</f>
        <v>Oby Sorrel</v>
      </c>
      <c r="J6461">
        <f>YEAR(shipments[[#This Row],[Shipdate]])</f>
        <v>2024</v>
      </c>
      <c r="K6461">
        <f>MONTH(shipments[[#This Row],[Shipdate]])</f>
        <v>8</v>
      </c>
      <c r="L6461" t="str">
        <f>TEXT(shipments[[#This Row],[Shipdate]],"mmmm")</f>
        <v>August</v>
      </c>
      <c r="M6461">
        <f>_xlfn.XLOOKUP(shipments[[#This Row],[PID]],products[PID],products[Cost_per_box],"NA",0)</f>
        <v>3.85</v>
      </c>
      <c r="N6461">
        <f>shipments[[#This Row],[Boxes]]*shipments[[#This Row],[Cost Per Box]]</f>
        <v>3314.85</v>
      </c>
      <c r="O6461">
        <f>shipments[[#This Row],[Sales Amount]]-shipments[[#This Row],[Total Cost]]</f>
        <v>4427.3999999999996</v>
      </c>
      <c r="P6461" s="9">
        <f>shipments[[#This Row],[Profit]]/shipments[[#This Row],[Sales Amount]]</f>
        <v>0.57184926862346208</v>
      </c>
    </row>
    <row r="6462" spans="1:16" x14ac:dyDescent="1">
      <c r="A6462" t="s">
        <v>6514</v>
      </c>
      <c r="B6462" t="s">
        <v>8047</v>
      </c>
      <c r="C6462" t="s">
        <v>8013</v>
      </c>
      <c r="D6462" t="s">
        <v>8037</v>
      </c>
      <c r="E6462" s="1">
        <v>45296</v>
      </c>
      <c r="F6462">
        <v>5915.25</v>
      </c>
      <c r="G6462">
        <v>986</v>
      </c>
      <c r="H6462" t="s">
        <v>6</v>
      </c>
      <c r="I6462" t="str">
        <f>_xlfn.XLOOKUP(shipments[[#This Row],[SPID]],people[SPID],people[Sales_person],"NA",0)</f>
        <v>Oby Sorrel</v>
      </c>
      <c r="J6462">
        <f>YEAR(shipments[[#This Row],[Shipdate]])</f>
        <v>2024</v>
      </c>
      <c r="K6462">
        <f>MONTH(shipments[[#This Row],[Shipdate]])</f>
        <v>1</v>
      </c>
      <c r="L6462" t="str">
        <f>TEXT(shipments[[#This Row],[Shipdate]],"mmmm")</f>
        <v>January</v>
      </c>
      <c r="M6462">
        <f>_xlfn.XLOOKUP(shipments[[#This Row],[PID]],products[PID],products[Cost_per_box],"NA",0)</f>
        <v>3.85</v>
      </c>
      <c r="N6462">
        <f>shipments[[#This Row],[Boxes]]*shipments[[#This Row],[Cost Per Box]]</f>
        <v>3796.1</v>
      </c>
      <c r="O6462">
        <f>shipments[[#This Row],[Sales Amount]]-shipments[[#This Row],[Total Cost]]</f>
        <v>2119.15</v>
      </c>
      <c r="P6462" s="9">
        <f>shipments[[#This Row],[Profit]]/shipments[[#This Row],[Sales Amount]]</f>
        <v>0.35825197582519758</v>
      </c>
    </row>
    <row r="6463" spans="1:16" x14ac:dyDescent="1">
      <c r="A6463" t="s">
        <v>6515</v>
      </c>
      <c r="B6463" t="s">
        <v>8047</v>
      </c>
      <c r="C6463" t="s">
        <v>8014</v>
      </c>
      <c r="D6463" t="s">
        <v>8037</v>
      </c>
      <c r="E6463" s="1">
        <v>45561</v>
      </c>
      <c r="F6463">
        <v>4412.25</v>
      </c>
      <c r="G6463">
        <v>883</v>
      </c>
      <c r="H6463" t="s">
        <v>39</v>
      </c>
      <c r="I6463" t="str">
        <f>_xlfn.XLOOKUP(shipments[[#This Row],[SPID]],people[SPID],people[Sales_person],"NA",0)</f>
        <v>Oby Sorrel</v>
      </c>
      <c r="J6463">
        <f>YEAR(shipments[[#This Row],[Shipdate]])</f>
        <v>2024</v>
      </c>
      <c r="K6463">
        <f>MONTH(shipments[[#This Row],[Shipdate]])</f>
        <v>9</v>
      </c>
      <c r="L6463" t="str">
        <f>TEXT(shipments[[#This Row],[Shipdate]],"mmmm")</f>
        <v>September</v>
      </c>
      <c r="M6463">
        <f>_xlfn.XLOOKUP(shipments[[#This Row],[PID]],products[PID],products[Cost_per_box],"NA",0)</f>
        <v>5.72</v>
      </c>
      <c r="N6463">
        <f>shipments[[#This Row],[Boxes]]*shipments[[#This Row],[Cost Per Box]]</f>
        <v>5050.76</v>
      </c>
      <c r="O6463">
        <f>shipments[[#This Row],[Sales Amount]]-shipments[[#This Row],[Total Cost]]</f>
        <v>-638.51000000000022</v>
      </c>
      <c r="P6463" s="9">
        <f>shipments[[#This Row],[Profit]]/shipments[[#This Row],[Sales Amount]]</f>
        <v>-0.14471301490169419</v>
      </c>
    </row>
    <row r="6464" spans="1:16" x14ac:dyDescent="1">
      <c r="A6464" t="s">
        <v>6516</v>
      </c>
      <c r="B6464" t="s">
        <v>8047</v>
      </c>
      <c r="C6464" t="s">
        <v>8014</v>
      </c>
      <c r="D6464" t="s">
        <v>8035</v>
      </c>
      <c r="E6464" s="1">
        <v>44960</v>
      </c>
      <c r="F6464">
        <v>8514</v>
      </c>
      <c r="G6464">
        <v>946</v>
      </c>
      <c r="H6464" t="s">
        <v>6</v>
      </c>
      <c r="I6464" t="str">
        <f>_xlfn.XLOOKUP(shipments[[#This Row],[SPID]],people[SPID],people[Sales_person],"NA",0)</f>
        <v>Oby Sorrel</v>
      </c>
      <c r="J6464">
        <f>YEAR(shipments[[#This Row],[Shipdate]])</f>
        <v>2023</v>
      </c>
      <c r="K6464">
        <f>MONTH(shipments[[#This Row],[Shipdate]])</f>
        <v>2</v>
      </c>
      <c r="L6464" t="str">
        <f>TEXT(shipments[[#This Row],[Shipdate]],"mmmm")</f>
        <v>February</v>
      </c>
      <c r="M6464">
        <f>_xlfn.XLOOKUP(shipments[[#This Row],[PID]],products[PID],products[Cost_per_box],"NA",0)</f>
        <v>5.72</v>
      </c>
      <c r="N6464">
        <f>shipments[[#This Row],[Boxes]]*shipments[[#This Row],[Cost Per Box]]</f>
        <v>5411.12</v>
      </c>
      <c r="O6464">
        <f>shipments[[#This Row],[Sales Amount]]-shipments[[#This Row],[Total Cost]]</f>
        <v>3102.88</v>
      </c>
      <c r="P6464" s="9">
        <f>shipments[[#This Row],[Profit]]/shipments[[#This Row],[Sales Amount]]</f>
        <v>0.36444444444444446</v>
      </c>
    </row>
    <row r="6465" spans="1:16" x14ac:dyDescent="1">
      <c r="A6465" t="s">
        <v>6517</v>
      </c>
      <c r="B6465" t="s">
        <v>8047</v>
      </c>
      <c r="C6465" t="s">
        <v>8014</v>
      </c>
      <c r="D6465" t="s">
        <v>8037</v>
      </c>
      <c r="E6465" s="1">
        <v>45147</v>
      </c>
      <c r="F6465">
        <v>3642.75</v>
      </c>
      <c r="G6465">
        <v>521</v>
      </c>
      <c r="H6465" t="s">
        <v>6</v>
      </c>
      <c r="I6465" t="str">
        <f>_xlfn.XLOOKUP(shipments[[#This Row],[SPID]],people[SPID],people[Sales_person],"NA",0)</f>
        <v>Oby Sorrel</v>
      </c>
      <c r="J6465">
        <f>YEAR(shipments[[#This Row],[Shipdate]])</f>
        <v>2023</v>
      </c>
      <c r="K6465">
        <f>MONTH(shipments[[#This Row],[Shipdate]])</f>
        <v>8</v>
      </c>
      <c r="L6465" t="str">
        <f>TEXT(shipments[[#This Row],[Shipdate]],"mmmm")</f>
        <v>August</v>
      </c>
      <c r="M6465">
        <f>_xlfn.XLOOKUP(shipments[[#This Row],[PID]],products[PID],products[Cost_per_box],"NA",0)</f>
        <v>5.72</v>
      </c>
      <c r="N6465">
        <f>shipments[[#This Row],[Boxes]]*shipments[[#This Row],[Cost Per Box]]</f>
        <v>2980.12</v>
      </c>
      <c r="O6465">
        <f>shipments[[#This Row],[Sales Amount]]-shipments[[#This Row],[Total Cost]]</f>
        <v>662.63000000000011</v>
      </c>
      <c r="P6465" s="9">
        <f>shipments[[#This Row],[Profit]]/shipments[[#This Row],[Sales Amount]]</f>
        <v>0.18190378148376915</v>
      </c>
    </row>
    <row r="6466" spans="1:16" x14ac:dyDescent="1">
      <c r="A6466" t="s">
        <v>6518</v>
      </c>
      <c r="B6466" t="s">
        <v>8047</v>
      </c>
      <c r="C6466" t="s">
        <v>8014</v>
      </c>
      <c r="D6466" t="s">
        <v>8032</v>
      </c>
      <c r="E6466" s="1">
        <v>45159</v>
      </c>
      <c r="F6466">
        <v>10109.25</v>
      </c>
      <c r="G6466">
        <v>1124</v>
      </c>
      <c r="H6466" t="s">
        <v>6</v>
      </c>
      <c r="I6466" t="str">
        <f>_xlfn.XLOOKUP(shipments[[#This Row],[SPID]],people[SPID],people[Sales_person],"NA",0)</f>
        <v>Oby Sorrel</v>
      </c>
      <c r="J6466">
        <f>YEAR(shipments[[#This Row],[Shipdate]])</f>
        <v>2023</v>
      </c>
      <c r="K6466">
        <f>MONTH(shipments[[#This Row],[Shipdate]])</f>
        <v>8</v>
      </c>
      <c r="L6466" t="str">
        <f>TEXT(shipments[[#This Row],[Shipdate]],"mmmm")</f>
        <v>August</v>
      </c>
      <c r="M6466">
        <f>_xlfn.XLOOKUP(shipments[[#This Row],[PID]],products[PID],products[Cost_per_box],"NA",0)</f>
        <v>5.72</v>
      </c>
      <c r="N6466">
        <f>shipments[[#This Row],[Boxes]]*shipments[[#This Row],[Cost Per Box]]</f>
        <v>6429.28</v>
      </c>
      <c r="O6466">
        <f>shipments[[#This Row],[Sales Amount]]-shipments[[#This Row],[Total Cost]]</f>
        <v>3679.9700000000003</v>
      </c>
      <c r="P6466" s="9">
        <f>shipments[[#This Row],[Profit]]/shipments[[#This Row],[Sales Amount]]</f>
        <v>0.36402008061923491</v>
      </c>
    </row>
    <row r="6467" spans="1:16" x14ac:dyDescent="1">
      <c r="A6467" t="s">
        <v>6519</v>
      </c>
      <c r="B6467" t="s">
        <v>8047</v>
      </c>
      <c r="C6467" t="s">
        <v>8015</v>
      </c>
      <c r="D6467" t="s">
        <v>8037</v>
      </c>
      <c r="E6467" s="1">
        <v>45113</v>
      </c>
      <c r="F6467">
        <v>3827.25</v>
      </c>
      <c r="G6467">
        <v>154</v>
      </c>
      <c r="H6467" t="s">
        <v>6</v>
      </c>
      <c r="I6467" t="str">
        <f>_xlfn.XLOOKUP(shipments[[#This Row],[SPID]],people[SPID],people[Sales_person],"NA",0)</f>
        <v>Oby Sorrel</v>
      </c>
      <c r="J6467">
        <f>YEAR(shipments[[#This Row],[Shipdate]])</f>
        <v>2023</v>
      </c>
      <c r="K6467">
        <f>MONTH(shipments[[#This Row],[Shipdate]])</f>
        <v>7</v>
      </c>
      <c r="L6467" t="str">
        <f>TEXT(shipments[[#This Row],[Shipdate]],"mmmm")</f>
        <v>July</v>
      </c>
      <c r="M6467">
        <f>_xlfn.XLOOKUP(shipments[[#This Row],[PID]],products[PID],products[Cost_per_box],"NA",0)</f>
        <v>6.31</v>
      </c>
      <c r="N6467">
        <f>shipments[[#This Row],[Boxes]]*shipments[[#This Row],[Cost Per Box]]</f>
        <v>971.7399999999999</v>
      </c>
      <c r="O6467">
        <f>shipments[[#This Row],[Sales Amount]]-shipments[[#This Row],[Total Cost]]</f>
        <v>2855.51</v>
      </c>
      <c r="P6467" s="9">
        <f>shipments[[#This Row],[Profit]]/shipments[[#This Row],[Sales Amount]]</f>
        <v>0.74609967992684045</v>
      </c>
    </row>
    <row r="6468" spans="1:16" x14ac:dyDescent="1">
      <c r="A6468" t="s">
        <v>6520</v>
      </c>
      <c r="B6468" t="s">
        <v>8047</v>
      </c>
      <c r="C6468" t="s">
        <v>8016</v>
      </c>
      <c r="D6468" t="s">
        <v>8032</v>
      </c>
      <c r="E6468" s="1">
        <v>45481</v>
      </c>
      <c r="F6468">
        <v>6124.5</v>
      </c>
      <c r="G6468">
        <v>227</v>
      </c>
      <c r="H6468" t="s">
        <v>17</v>
      </c>
      <c r="I6468" t="str">
        <f>_xlfn.XLOOKUP(shipments[[#This Row],[SPID]],people[SPID],people[Sales_person],"NA",0)</f>
        <v>Oby Sorrel</v>
      </c>
      <c r="J6468">
        <f>YEAR(shipments[[#This Row],[Shipdate]])</f>
        <v>2024</v>
      </c>
      <c r="K6468">
        <f>MONTH(shipments[[#This Row],[Shipdate]])</f>
        <v>7</v>
      </c>
      <c r="L6468" t="str">
        <f>TEXT(shipments[[#This Row],[Shipdate]],"mmmm")</f>
        <v>July</v>
      </c>
      <c r="M6468">
        <f>_xlfn.XLOOKUP(shipments[[#This Row],[PID]],products[PID],products[Cost_per_box],"NA",0)</f>
        <v>9.94</v>
      </c>
      <c r="N6468">
        <f>shipments[[#This Row],[Boxes]]*shipments[[#This Row],[Cost Per Box]]</f>
        <v>2256.38</v>
      </c>
      <c r="O6468">
        <f>shipments[[#This Row],[Sales Amount]]-shipments[[#This Row],[Total Cost]]</f>
        <v>3868.12</v>
      </c>
      <c r="P6468" s="9">
        <f>shipments[[#This Row],[Profit]]/shipments[[#This Row],[Sales Amount]]</f>
        <v>0.6315813535798841</v>
      </c>
    </row>
    <row r="6469" spans="1:16" x14ac:dyDescent="1">
      <c r="A6469" t="s">
        <v>6521</v>
      </c>
      <c r="B6469" t="s">
        <v>8047</v>
      </c>
      <c r="C6469" t="s">
        <v>8016</v>
      </c>
      <c r="D6469" t="s">
        <v>8034</v>
      </c>
      <c r="E6469" s="1">
        <v>45044</v>
      </c>
      <c r="F6469">
        <v>3044.25</v>
      </c>
      <c r="G6469">
        <v>122</v>
      </c>
      <c r="H6469" t="s">
        <v>6</v>
      </c>
      <c r="I6469" t="str">
        <f>_xlfn.XLOOKUP(shipments[[#This Row],[SPID]],people[SPID],people[Sales_person],"NA",0)</f>
        <v>Oby Sorrel</v>
      </c>
      <c r="J6469">
        <f>YEAR(shipments[[#This Row],[Shipdate]])</f>
        <v>2023</v>
      </c>
      <c r="K6469">
        <f>MONTH(shipments[[#This Row],[Shipdate]])</f>
        <v>4</v>
      </c>
      <c r="L6469" t="str">
        <f>TEXT(shipments[[#This Row],[Shipdate]],"mmmm")</f>
        <v>April</v>
      </c>
      <c r="M6469">
        <f>_xlfn.XLOOKUP(shipments[[#This Row],[PID]],products[PID],products[Cost_per_box],"NA",0)</f>
        <v>9.94</v>
      </c>
      <c r="N6469">
        <f>shipments[[#This Row],[Boxes]]*shipments[[#This Row],[Cost Per Box]]</f>
        <v>1212.6799999999998</v>
      </c>
      <c r="O6469">
        <f>shipments[[#This Row],[Sales Amount]]-shipments[[#This Row],[Total Cost]]</f>
        <v>1831.5700000000002</v>
      </c>
      <c r="P6469" s="9">
        <f>shipments[[#This Row],[Profit]]/shipments[[#This Row],[Sales Amount]]</f>
        <v>0.60164901042949825</v>
      </c>
    </row>
    <row r="6470" spans="1:16" x14ac:dyDescent="1">
      <c r="A6470" t="s">
        <v>6522</v>
      </c>
      <c r="B6470" t="s">
        <v>8047</v>
      </c>
      <c r="C6470" t="s">
        <v>8016</v>
      </c>
      <c r="D6470" t="s">
        <v>8036</v>
      </c>
      <c r="E6470" s="1">
        <v>45189</v>
      </c>
      <c r="F6470">
        <v>6232.5</v>
      </c>
      <c r="G6470">
        <v>240</v>
      </c>
      <c r="H6470" t="s">
        <v>6</v>
      </c>
      <c r="I6470" t="str">
        <f>_xlfn.XLOOKUP(shipments[[#This Row],[SPID]],people[SPID],people[Sales_person],"NA",0)</f>
        <v>Oby Sorrel</v>
      </c>
      <c r="J6470">
        <f>YEAR(shipments[[#This Row],[Shipdate]])</f>
        <v>2023</v>
      </c>
      <c r="K6470">
        <f>MONTH(shipments[[#This Row],[Shipdate]])</f>
        <v>9</v>
      </c>
      <c r="L6470" t="str">
        <f>TEXT(shipments[[#This Row],[Shipdate]],"mmmm")</f>
        <v>September</v>
      </c>
      <c r="M6470">
        <f>_xlfn.XLOOKUP(shipments[[#This Row],[PID]],products[PID],products[Cost_per_box],"NA",0)</f>
        <v>9.94</v>
      </c>
      <c r="N6470">
        <f>shipments[[#This Row],[Boxes]]*shipments[[#This Row],[Cost Per Box]]</f>
        <v>2385.6</v>
      </c>
      <c r="O6470">
        <f>shipments[[#This Row],[Sales Amount]]-shipments[[#This Row],[Total Cost]]</f>
        <v>3846.9</v>
      </c>
      <c r="P6470" s="9">
        <f>shipments[[#This Row],[Profit]]/shipments[[#This Row],[Sales Amount]]</f>
        <v>0.61723225030084239</v>
      </c>
    </row>
    <row r="6471" spans="1:16" x14ac:dyDescent="1">
      <c r="A6471" t="s">
        <v>6523</v>
      </c>
      <c r="B6471" t="s">
        <v>8047</v>
      </c>
      <c r="C6471" t="s">
        <v>8016</v>
      </c>
      <c r="D6471" t="s">
        <v>8033</v>
      </c>
      <c r="E6471" s="1">
        <v>45245</v>
      </c>
      <c r="F6471">
        <v>5096.25</v>
      </c>
      <c r="G6471">
        <v>204</v>
      </c>
      <c r="H6471" t="s">
        <v>6</v>
      </c>
      <c r="I6471" t="str">
        <f>_xlfn.XLOOKUP(shipments[[#This Row],[SPID]],people[SPID],people[Sales_person],"NA",0)</f>
        <v>Oby Sorrel</v>
      </c>
      <c r="J6471">
        <f>YEAR(shipments[[#This Row],[Shipdate]])</f>
        <v>2023</v>
      </c>
      <c r="K6471">
        <f>MONTH(shipments[[#This Row],[Shipdate]])</f>
        <v>11</v>
      </c>
      <c r="L6471" t="str">
        <f>TEXT(shipments[[#This Row],[Shipdate]],"mmmm")</f>
        <v>November</v>
      </c>
      <c r="M6471">
        <f>_xlfn.XLOOKUP(shipments[[#This Row],[PID]],products[PID],products[Cost_per_box],"NA",0)</f>
        <v>9.94</v>
      </c>
      <c r="N6471">
        <f>shipments[[#This Row],[Boxes]]*shipments[[#This Row],[Cost Per Box]]</f>
        <v>2027.76</v>
      </c>
      <c r="O6471">
        <f>shipments[[#This Row],[Sales Amount]]-shipments[[#This Row],[Total Cost]]</f>
        <v>3068.49</v>
      </c>
      <c r="P6471" s="9">
        <f>shipments[[#This Row],[Profit]]/shipments[[#This Row],[Sales Amount]]</f>
        <v>0.60210743193524641</v>
      </c>
    </row>
    <row r="6472" spans="1:16" x14ac:dyDescent="1">
      <c r="A6472" t="s">
        <v>6524</v>
      </c>
      <c r="B6472" t="s">
        <v>8047</v>
      </c>
      <c r="C6472" t="s">
        <v>8017</v>
      </c>
      <c r="D6472" t="s">
        <v>8032</v>
      </c>
      <c r="E6472" s="1">
        <v>45334</v>
      </c>
      <c r="F6472">
        <v>8869.5</v>
      </c>
      <c r="G6472">
        <v>444</v>
      </c>
      <c r="H6472" t="s">
        <v>6</v>
      </c>
      <c r="I6472" t="str">
        <f>_xlfn.XLOOKUP(shipments[[#This Row],[SPID]],people[SPID],people[Sales_person],"NA",0)</f>
        <v>Oby Sorrel</v>
      </c>
      <c r="J6472">
        <f>YEAR(shipments[[#This Row],[Shipdate]])</f>
        <v>2024</v>
      </c>
      <c r="K6472">
        <f>MONTH(shipments[[#This Row],[Shipdate]])</f>
        <v>2</v>
      </c>
      <c r="L6472" t="str">
        <f>TEXT(shipments[[#This Row],[Shipdate]],"mmmm")</f>
        <v>February</v>
      </c>
      <c r="M6472">
        <f>_xlfn.XLOOKUP(shipments[[#This Row],[PID]],products[PID],products[Cost_per_box],"NA",0)</f>
        <v>7.73</v>
      </c>
      <c r="N6472">
        <f>shipments[[#This Row],[Boxes]]*shipments[[#This Row],[Cost Per Box]]</f>
        <v>3432.1200000000003</v>
      </c>
      <c r="O6472">
        <f>shipments[[#This Row],[Sales Amount]]-shipments[[#This Row],[Total Cost]]</f>
        <v>5437.3799999999992</v>
      </c>
      <c r="P6472" s="9">
        <f>shipments[[#This Row],[Profit]]/shipments[[#This Row],[Sales Amount]]</f>
        <v>0.61304244884153547</v>
      </c>
    </row>
    <row r="6473" spans="1:16" x14ac:dyDescent="1">
      <c r="A6473" t="s">
        <v>6525</v>
      </c>
      <c r="B6473" t="s">
        <v>8047</v>
      </c>
      <c r="C6473" t="s">
        <v>8017</v>
      </c>
      <c r="D6473" t="s">
        <v>8033</v>
      </c>
      <c r="E6473" s="1">
        <v>45033</v>
      </c>
      <c r="F6473">
        <v>2733.75</v>
      </c>
      <c r="G6473">
        <v>144</v>
      </c>
      <c r="H6473" t="s">
        <v>6</v>
      </c>
      <c r="I6473" t="str">
        <f>_xlfn.XLOOKUP(shipments[[#This Row],[SPID]],people[SPID],people[Sales_person],"NA",0)</f>
        <v>Oby Sorrel</v>
      </c>
      <c r="J6473">
        <f>YEAR(shipments[[#This Row],[Shipdate]])</f>
        <v>2023</v>
      </c>
      <c r="K6473">
        <f>MONTH(shipments[[#This Row],[Shipdate]])</f>
        <v>4</v>
      </c>
      <c r="L6473" t="str">
        <f>TEXT(shipments[[#This Row],[Shipdate]],"mmmm")</f>
        <v>April</v>
      </c>
      <c r="M6473">
        <f>_xlfn.XLOOKUP(shipments[[#This Row],[PID]],products[PID],products[Cost_per_box],"NA",0)</f>
        <v>7.73</v>
      </c>
      <c r="N6473">
        <f>shipments[[#This Row],[Boxes]]*shipments[[#This Row],[Cost Per Box]]</f>
        <v>1113.1200000000001</v>
      </c>
      <c r="O6473">
        <f>shipments[[#This Row],[Sales Amount]]-shipments[[#This Row],[Total Cost]]</f>
        <v>1620.6299999999999</v>
      </c>
      <c r="P6473" s="9">
        <f>shipments[[#This Row],[Profit]]/shipments[[#This Row],[Sales Amount]]</f>
        <v>0.59282304526748963</v>
      </c>
    </row>
    <row r="6474" spans="1:16" x14ac:dyDescent="1">
      <c r="A6474" t="s">
        <v>6526</v>
      </c>
      <c r="B6474" t="s">
        <v>8047</v>
      </c>
      <c r="C6474" t="s">
        <v>8017</v>
      </c>
      <c r="D6474" t="s">
        <v>8034</v>
      </c>
      <c r="E6474" s="1">
        <v>45546</v>
      </c>
      <c r="F6474">
        <v>17986.5</v>
      </c>
      <c r="G6474">
        <v>818</v>
      </c>
      <c r="H6474" t="s">
        <v>25</v>
      </c>
      <c r="I6474" t="str">
        <f>_xlfn.XLOOKUP(shipments[[#This Row],[SPID]],people[SPID],people[Sales_person],"NA",0)</f>
        <v>Oby Sorrel</v>
      </c>
      <c r="J6474">
        <f>YEAR(shipments[[#This Row],[Shipdate]])</f>
        <v>2024</v>
      </c>
      <c r="K6474">
        <f>MONTH(shipments[[#This Row],[Shipdate]])</f>
        <v>9</v>
      </c>
      <c r="L6474" t="str">
        <f>TEXT(shipments[[#This Row],[Shipdate]],"mmmm")</f>
        <v>September</v>
      </c>
      <c r="M6474">
        <f>_xlfn.XLOOKUP(shipments[[#This Row],[PID]],products[PID],products[Cost_per_box],"NA",0)</f>
        <v>7.73</v>
      </c>
      <c r="N6474">
        <f>shipments[[#This Row],[Boxes]]*shipments[[#This Row],[Cost Per Box]]</f>
        <v>6323.14</v>
      </c>
      <c r="O6474">
        <f>shipments[[#This Row],[Sales Amount]]-shipments[[#This Row],[Total Cost]]</f>
        <v>11663.36</v>
      </c>
      <c r="P6474" s="9">
        <f>shipments[[#This Row],[Profit]]/shipments[[#This Row],[Sales Amount]]</f>
        <v>0.64845078253134303</v>
      </c>
    </row>
    <row r="6475" spans="1:16" x14ac:dyDescent="1">
      <c r="A6475" t="s">
        <v>6527</v>
      </c>
      <c r="B6475" t="s">
        <v>8047</v>
      </c>
      <c r="C6475" t="s">
        <v>8017</v>
      </c>
      <c r="D6475" t="s">
        <v>8034</v>
      </c>
      <c r="E6475" s="1">
        <v>45362</v>
      </c>
      <c r="F6475">
        <v>17919</v>
      </c>
      <c r="G6475">
        <v>896</v>
      </c>
      <c r="H6475" t="s">
        <v>6</v>
      </c>
      <c r="I6475" t="str">
        <f>_xlfn.XLOOKUP(shipments[[#This Row],[SPID]],people[SPID],people[Sales_person],"NA",0)</f>
        <v>Oby Sorrel</v>
      </c>
      <c r="J6475">
        <f>YEAR(shipments[[#This Row],[Shipdate]])</f>
        <v>2024</v>
      </c>
      <c r="K6475">
        <f>MONTH(shipments[[#This Row],[Shipdate]])</f>
        <v>3</v>
      </c>
      <c r="L6475" t="str">
        <f>TEXT(shipments[[#This Row],[Shipdate]],"mmmm")</f>
        <v>March</v>
      </c>
      <c r="M6475">
        <f>_xlfn.XLOOKUP(shipments[[#This Row],[PID]],products[PID],products[Cost_per_box],"NA",0)</f>
        <v>7.73</v>
      </c>
      <c r="N6475">
        <f>shipments[[#This Row],[Boxes]]*shipments[[#This Row],[Cost Per Box]]</f>
        <v>6926.08</v>
      </c>
      <c r="O6475">
        <f>shipments[[#This Row],[Sales Amount]]-shipments[[#This Row],[Total Cost]]</f>
        <v>10992.92</v>
      </c>
      <c r="P6475" s="9">
        <f>shipments[[#This Row],[Profit]]/shipments[[#This Row],[Sales Amount]]</f>
        <v>0.61347843071599983</v>
      </c>
    </row>
    <row r="6476" spans="1:16" x14ac:dyDescent="1">
      <c r="A6476" t="s">
        <v>6528</v>
      </c>
      <c r="B6476" t="s">
        <v>8047</v>
      </c>
      <c r="C6476" t="s">
        <v>8017</v>
      </c>
      <c r="D6476" t="s">
        <v>8035</v>
      </c>
      <c r="E6476" s="1">
        <v>45159</v>
      </c>
      <c r="F6476">
        <v>8221.5</v>
      </c>
      <c r="G6476">
        <v>392</v>
      </c>
      <c r="H6476" t="s">
        <v>6</v>
      </c>
      <c r="I6476" t="str">
        <f>_xlfn.XLOOKUP(shipments[[#This Row],[SPID]],people[SPID],people[Sales_person],"NA",0)</f>
        <v>Oby Sorrel</v>
      </c>
      <c r="J6476">
        <f>YEAR(shipments[[#This Row],[Shipdate]])</f>
        <v>2023</v>
      </c>
      <c r="K6476">
        <f>MONTH(shipments[[#This Row],[Shipdate]])</f>
        <v>8</v>
      </c>
      <c r="L6476" t="str">
        <f>TEXT(shipments[[#This Row],[Shipdate]],"mmmm")</f>
        <v>August</v>
      </c>
      <c r="M6476">
        <f>_xlfn.XLOOKUP(shipments[[#This Row],[PID]],products[PID],products[Cost_per_box],"NA",0)</f>
        <v>7.73</v>
      </c>
      <c r="N6476">
        <f>shipments[[#This Row],[Boxes]]*shipments[[#This Row],[Cost Per Box]]</f>
        <v>3030.1600000000003</v>
      </c>
      <c r="O6476">
        <f>shipments[[#This Row],[Sales Amount]]-shipments[[#This Row],[Total Cost]]</f>
        <v>5191.34</v>
      </c>
      <c r="P6476" s="9">
        <f>shipments[[#This Row],[Profit]]/shipments[[#This Row],[Sales Amount]]</f>
        <v>0.63143465304384849</v>
      </c>
    </row>
    <row r="6477" spans="1:16" x14ac:dyDescent="1">
      <c r="A6477" t="s">
        <v>6529</v>
      </c>
      <c r="B6477" t="s">
        <v>8047</v>
      </c>
      <c r="C6477" t="s">
        <v>8017</v>
      </c>
      <c r="D6477" t="s">
        <v>8033</v>
      </c>
      <c r="E6477" s="1">
        <v>45324</v>
      </c>
      <c r="F6477">
        <v>5937.75</v>
      </c>
      <c r="G6477">
        <v>313</v>
      </c>
      <c r="H6477" t="s">
        <v>6</v>
      </c>
      <c r="I6477" t="str">
        <f>_xlfn.XLOOKUP(shipments[[#This Row],[SPID]],people[SPID],people[Sales_person],"NA",0)</f>
        <v>Oby Sorrel</v>
      </c>
      <c r="J6477">
        <f>YEAR(shipments[[#This Row],[Shipdate]])</f>
        <v>2024</v>
      </c>
      <c r="K6477">
        <f>MONTH(shipments[[#This Row],[Shipdate]])</f>
        <v>2</v>
      </c>
      <c r="L6477" t="str">
        <f>TEXT(shipments[[#This Row],[Shipdate]],"mmmm")</f>
        <v>February</v>
      </c>
      <c r="M6477">
        <f>_xlfn.XLOOKUP(shipments[[#This Row],[PID]],products[PID],products[Cost_per_box],"NA",0)</f>
        <v>7.73</v>
      </c>
      <c r="N6477">
        <f>shipments[[#This Row],[Boxes]]*shipments[[#This Row],[Cost Per Box]]</f>
        <v>2419.4900000000002</v>
      </c>
      <c r="O6477">
        <f>shipments[[#This Row],[Sales Amount]]-shipments[[#This Row],[Total Cost]]</f>
        <v>3518.2599999999998</v>
      </c>
      <c r="P6477" s="9">
        <f>shipments[[#This Row],[Profit]]/shipments[[#This Row],[Sales Amount]]</f>
        <v>0.59252410424824209</v>
      </c>
    </row>
    <row r="6478" spans="1:16" x14ac:dyDescent="1">
      <c r="A6478" t="s">
        <v>6530</v>
      </c>
      <c r="B6478" t="s">
        <v>8047</v>
      </c>
      <c r="C6478" t="s">
        <v>8019</v>
      </c>
      <c r="D6478" t="s">
        <v>8037</v>
      </c>
      <c r="E6478" s="1">
        <v>45401</v>
      </c>
      <c r="F6478">
        <v>7078.5</v>
      </c>
      <c r="G6478">
        <v>472</v>
      </c>
      <c r="H6478" t="s">
        <v>6</v>
      </c>
      <c r="I6478" t="str">
        <f>_xlfn.XLOOKUP(shipments[[#This Row],[SPID]],people[SPID],people[Sales_person],"NA",0)</f>
        <v>Oby Sorrel</v>
      </c>
      <c r="J6478">
        <f>YEAR(shipments[[#This Row],[Shipdate]])</f>
        <v>2024</v>
      </c>
      <c r="K6478">
        <f>MONTH(shipments[[#This Row],[Shipdate]])</f>
        <v>4</v>
      </c>
      <c r="L6478" t="str">
        <f>TEXT(shipments[[#This Row],[Shipdate]],"mmmm")</f>
        <v>April</v>
      </c>
      <c r="M6478">
        <f>_xlfn.XLOOKUP(shipments[[#This Row],[PID]],products[PID],products[Cost_per_box],"NA",0)</f>
        <v>8.2200000000000006</v>
      </c>
      <c r="N6478">
        <f>shipments[[#This Row],[Boxes]]*shipments[[#This Row],[Cost Per Box]]</f>
        <v>3879.84</v>
      </c>
      <c r="O6478">
        <f>shipments[[#This Row],[Sales Amount]]-shipments[[#This Row],[Total Cost]]</f>
        <v>3198.66</v>
      </c>
      <c r="P6478" s="9">
        <f>shipments[[#This Row],[Profit]]/shipments[[#This Row],[Sales Amount]]</f>
        <v>0.45188387370205552</v>
      </c>
    </row>
    <row r="6479" spans="1:16" x14ac:dyDescent="1">
      <c r="A6479" t="s">
        <v>6531</v>
      </c>
      <c r="B6479" t="s">
        <v>8047</v>
      </c>
      <c r="C6479" t="s">
        <v>8019</v>
      </c>
      <c r="D6479" t="s">
        <v>8034</v>
      </c>
      <c r="E6479" s="1">
        <v>45260</v>
      </c>
      <c r="F6479">
        <v>454.5</v>
      </c>
      <c r="G6479">
        <v>35</v>
      </c>
      <c r="H6479" t="s">
        <v>6</v>
      </c>
      <c r="I6479" t="str">
        <f>_xlfn.XLOOKUP(shipments[[#This Row],[SPID]],people[SPID],people[Sales_person],"NA",0)</f>
        <v>Oby Sorrel</v>
      </c>
      <c r="J6479">
        <f>YEAR(shipments[[#This Row],[Shipdate]])</f>
        <v>2023</v>
      </c>
      <c r="K6479">
        <f>MONTH(shipments[[#This Row],[Shipdate]])</f>
        <v>11</v>
      </c>
      <c r="L6479" t="str">
        <f>TEXT(shipments[[#This Row],[Shipdate]],"mmmm")</f>
        <v>November</v>
      </c>
      <c r="M6479">
        <f>_xlfn.XLOOKUP(shipments[[#This Row],[PID]],products[PID],products[Cost_per_box],"NA",0)</f>
        <v>8.2200000000000006</v>
      </c>
      <c r="N6479">
        <f>shipments[[#This Row],[Boxes]]*shipments[[#This Row],[Cost Per Box]]</f>
        <v>287.70000000000005</v>
      </c>
      <c r="O6479">
        <f>shipments[[#This Row],[Sales Amount]]-shipments[[#This Row],[Total Cost]]</f>
        <v>166.79999999999995</v>
      </c>
      <c r="P6479" s="9">
        <f>shipments[[#This Row],[Profit]]/shipments[[#This Row],[Sales Amount]]</f>
        <v>0.3669966996699669</v>
      </c>
    </row>
    <row r="6480" spans="1:16" x14ac:dyDescent="1">
      <c r="A6480" t="s">
        <v>6532</v>
      </c>
      <c r="B6480" t="s">
        <v>8047</v>
      </c>
      <c r="C6480" t="s">
        <v>8020</v>
      </c>
      <c r="D6480" t="s">
        <v>8034</v>
      </c>
      <c r="E6480" s="1">
        <v>45530</v>
      </c>
      <c r="F6480">
        <v>4860</v>
      </c>
      <c r="G6480">
        <v>270</v>
      </c>
      <c r="H6480" t="s">
        <v>17</v>
      </c>
      <c r="I6480" t="str">
        <f>_xlfn.XLOOKUP(shipments[[#This Row],[SPID]],people[SPID],people[Sales_person],"NA",0)</f>
        <v>Oby Sorrel</v>
      </c>
      <c r="J6480">
        <f>YEAR(shipments[[#This Row],[Shipdate]])</f>
        <v>2024</v>
      </c>
      <c r="K6480">
        <f>MONTH(shipments[[#This Row],[Shipdate]])</f>
        <v>8</v>
      </c>
      <c r="L6480" t="str">
        <f>TEXT(shipments[[#This Row],[Shipdate]],"mmmm")</f>
        <v>August</v>
      </c>
      <c r="M6480">
        <f>_xlfn.XLOOKUP(shipments[[#This Row],[PID]],products[PID],products[Cost_per_box],"NA",0)</f>
        <v>10.23</v>
      </c>
      <c r="N6480">
        <f>shipments[[#This Row],[Boxes]]*shipments[[#This Row],[Cost Per Box]]</f>
        <v>2762.1</v>
      </c>
      <c r="O6480">
        <f>shipments[[#This Row],[Sales Amount]]-shipments[[#This Row],[Total Cost]]</f>
        <v>2097.9</v>
      </c>
      <c r="P6480" s="9">
        <f>shipments[[#This Row],[Profit]]/shipments[[#This Row],[Sales Amount]]</f>
        <v>0.4316666666666667</v>
      </c>
    </row>
    <row r="6481" spans="1:16" x14ac:dyDescent="1">
      <c r="A6481" t="s">
        <v>6533</v>
      </c>
      <c r="B6481" t="s">
        <v>8047</v>
      </c>
      <c r="C6481" t="s">
        <v>8020</v>
      </c>
      <c r="D6481" t="s">
        <v>8036</v>
      </c>
      <c r="E6481" s="1">
        <v>45204</v>
      </c>
      <c r="F6481">
        <v>3285</v>
      </c>
      <c r="G6481">
        <v>173</v>
      </c>
      <c r="H6481" t="s">
        <v>6</v>
      </c>
      <c r="I6481" t="str">
        <f>_xlfn.XLOOKUP(shipments[[#This Row],[SPID]],people[SPID],people[Sales_person],"NA",0)</f>
        <v>Oby Sorrel</v>
      </c>
      <c r="J6481">
        <f>YEAR(shipments[[#This Row],[Shipdate]])</f>
        <v>2023</v>
      </c>
      <c r="K6481">
        <f>MONTH(shipments[[#This Row],[Shipdate]])</f>
        <v>10</v>
      </c>
      <c r="L6481" t="str">
        <f>TEXT(shipments[[#This Row],[Shipdate]],"mmmm")</f>
        <v>October</v>
      </c>
      <c r="M6481">
        <f>_xlfn.XLOOKUP(shipments[[#This Row],[PID]],products[PID],products[Cost_per_box],"NA",0)</f>
        <v>10.23</v>
      </c>
      <c r="N6481">
        <f>shipments[[#This Row],[Boxes]]*shipments[[#This Row],[Cost Per Box]]</f>
        <v>1769.79</v>
      </c>
      <c r="O6481">
        <f>shipments[[#This Row],[Sales Amount]]-shipments[[#This Row],[Total Cost]]</f>
        <v>1515.21</v>
      </c>
      <c r="P6481" s="9">
        <f>shipments[[#This Row],[Profit]]/shipments[[#This Row],[Sales Amount]]</f>
        <v>0.4612511415525114</v>
      </c>
    </row>
    <row r="6482" spans="1:16" x14ac:dyDescent="1">
      <c r="A6482" t="s">
        <v>6534</v>
      </c>
      <c r="B6482" t="s">
        <v>8047</v>
      </c>
      <c r="C6482" t="s">
        <v>8020</v>
      </c>
      <c r="D6482" t="s">
        <v>8037</v>
      </c>
      <c r="E6482" s="1">
        <v>45247</v>
      </c>
      <c r="F6482">
        <v>6446.25</v>
      </c>
      <c r="G6482">
        <v>323</v>
      </c>
      <c r="H6482" t="s">
        <v>6</v>
      </c>
      <c r="I6482" t="str">
        <f>_xlfn.XLOOKUP(shipments[[#This Row],[SPID]],people[SPID],people[Sales_person],"NA",0)</f>
        <v>Oby Sorrel</v>
      </c>
      <c r="J6482">
        <f>YEAR(shipments[[#This Row],[Shipdate]])</f>
        <v>2023</v>
      </c>
      <c r="K6482">
        <f>MONTH(shipments[[#This Row],[Shipdate]])</f>
        <v>11</v>
      </c>
      <c r="L6482" t="str">
        <f>TEXT(shipments[[#This Row],[Shipdate]],"mmmm")</f>
        <v>November</v>
      </c>
      <c r="M6482">
        <f>_xlfn.XLOOKUP(shipments[[#This Row],[PID]],products[PID],products[Cost_per_box],"NA",0)</f>
        <v>10.23</v>
      </c>
      <c r="N6482">
        <f>shipments[[#This Row],[Boxes]]*shipments[[#This Row],[Cost Per Box]]</f>
        <v>3304.29</v>
      </c>
      <c r="O6482">
        <f>shipments[[#This Row],[Sales Amount]]-shipments[[#This Row],[Total Cost]]</f>
        <v>3141.96</v>
      </c>
      <c r="P6482" s="9">
        <f>shipments[[#This Row],[Profit]]/shipments[[#This Row],[Sales Amount]]</f>
        <v>0.48740895869691681</v>
      </c>
    </row>
    <row r="6483" spans="1:16" x14ac:dyDescent="1">
      <c r="A6483" t="s">
        <v>6535</v>
      </c>
      <c r="B6483" t="s">
        <v>8047</v>
      </c>
      <c r="C6483" t="s">
        <v>8021</v>
      </c>
      <c r="D6483" t="s">
        <v>8032</v>
      </c>
      <c r="E6483" s="1">
        <v>44953</v>
      </c>
      <c r="F6483">
        <v>7074</v>
      </c>
      <c r="G6483">
        <v>545</v>
      </c>
      <c r="H6483" t="s">
        <v>6</v>
      </c>
      <c r="I6483" t="str">
        <f>_xlfn.XLOOKUP(shipments[[#This Row],[SPID]],people[SPID],people[Sales_person],"NA",0)</f>
        <v>Oby Sorrel</v>
      </c>
      <c r="J6483">
        <f>YEAR(shipments[[#This Row],[Shipdate]])</f>
        <v>2023</v>
      </c>
      <c r="K6483">
        <f>MONTH(shipments[[#This Row],[Shipdate]])</f>
        <v>1</v>
      </c>
      <c r="L6483" t="str">
        <f>TEXT(shipments[[#This Row],[Shipdate]],"mmmm")</f>
        <v>January</v>
      </c>
      <c r="M6483">
        <f>_xlfn.XLOOKUP(shipments[[#This Row],[PID]],products[PID],products[Cost_per_box],"NA",0)</f>
        <v>4.74</v>
      </c>
      <c r="N6483">
        <f>shipments[[#This Row],[Boxes]]*shipments[[#This Row],[Cost Per Box]]</f>
        <v>2583.3000000000002</v>
      </c>
      <c r="O6483">
        <f>shipments[[#This Row],[Sales Amount]]-shipments[[#This Row],[Total Cost]]</f>
        <v>4490.7</v>
      </c>
      <c r="P6483" s="9">
        <f>shipments[[#This Row],[Profit]]/shipments[[#This Row],[Sales Amount]]</f>
        <v>0.63481764206955049</v>
      </c>
    </row>
    <row r="6484" spans="1:16" x14ac:dyDescent="1">
      <c r="A6484" t="s">
        <v>6536</v>
      </c>
      <c r="B6484" t="s">
        <v>8047</v>
      </c>
      <c r="C6484" t="s">
        <v>8021</v>
      </c>
      <c r="D6484" t="s">
        <v>8035</v>
      </c>
      <c r="E6484" s="1">
        <v>45498</v>
      </c>
      <c r="F6484">
        <v>931.5</v>
      </c>
      <c r="G6484">
        <v>55</v>
      </c>
      <c r="H6484" t="s">
        <v>17</v>
      </c>
      <c r="I6484" t="str">
        <f>_xlfn.XLOOKUP(shipments[[#This Row],[SPID]],people[SPID],people[Sales_person],"NA",0)</f>
        <v>Oby Sorrel</v>
      </c>
      <c r="J6484">
        <f>YEAR(shipments[[#This Row],[Shipdate]])</f>
        <v>2024</v>
      </c>
      <c r="K6484">
        <f>MONTH(shipments[[#This Row],[Shipdate]])</f>
        <v>7</v>
      </c>
      <c r="L6484" t="str">
        <f>TEXT(shipments[[#This Row],[Shipdate]],"mmmm")</f>
        <v>July</v>
      </c>
      <c r="M6484">
        <f>_xlfn.XLOOKUP(shipments[[#This Row],[PID]],products[PID],products[Cost_per_box],"NA",0)</f>
        <v>4.74</v>
      </c>
      <c r="N6484">
        <f>shipments[[#This Row],[Boxes]]*shipments[[#This Row],[Cost Per Box]]</f>
        <v>260.7</v>
      </c>
      <c r="O6484">
        <f>shipments[[#This Row],[Sales Amount]]-shipments[[#This Row],[Total Cost]]</f>
        <v>670.8</v>
      </c>
      <c r="P6484" s="9">
        <f>shipments[[#This Row],[Profit]]/shipments[[#This Row],[Sales Amount]]</f>
        <v>0.7201288244766505</v>
      </c>
    </row>
    <row r="6485" spans="1:16" x14ac:dyDescent="1">
      <c r="A6485" t="s">
        <v>6537</v>
      </c>
      <c r="B6485" t="s">
        <v>8047</v>
      </c>
      <c r="C6485" t="s">
        <v>8021</v>
      </c>
      <c r="D6485" t="s">
        <v>8037</v>
      </c>
      <c r="E6485" s="1">
        <v>45239</v>
      </c>
      <c r="F6485">
        <v>5368.5</v>
      </c>
      <c r="G6485">
        <v>336</v>
      </c>
      <c r="H6485" t="s">
        <v>6</v>
      </c>
      <c r="I6485" t="str">
        <f>_xlfn.XLOOKUP(shipments[[#This Row],[SPID]],people[SPID],people[Sales_person],"NA",0)</f>
        <v>Oby Sorrel</v>
      </c>
      <c r="J6485">
        <f>YEAR(shipments[[#This Row],[Shipdate]])</f>
        <v>2023</v>
      </c>
      <c r="K6485">
        <f>MONTH(shipments[[#This Row],[Shipdate]])</f>
        <v>11</v>
      </c>
      <c r="L6485" t="str">
        <f>TEXT(shipments[[#This Row],[Shipdate]],"mmmm")</f>
        <v>November</v>
      </c>
      <c r="M6485">
        <f>_xlfn.XLOOKUP(shipments[[#This Row],[PID]],products[PID],products[Cost_per_box],"NA",0)</f>
        <v>4.74</v>
      </c>
      <c r="N6485">
        <f>shipments[[#This Row],[Boxes]]*shipments[[#This Row],[Cost Per Box]]</f>
        <v>1592.64</v>
      </c>
      <c r="O6485">
        <f>shipments[[#This Row],[Sales Amount]]-shipments[[#This Row],[Total Cost]]</f>
        <v>3775.8599999999997</v>
      </c>
      <c r="P6485" s="9">
        <f>shipments[[#This Row],[Profit]]/shipments[[#This Row],[Sales Amount]]</f>
        <v>0.70333612740989093</v>
      </c>
    </row>
    <row r="6486" spans="1:16" x14ac:dyDescent="1">
      <c r="A6486" t="s">
        <v>6538</v>
      </c>
      <c r="B6486" t="s">
        <v>8047</v>
      </c>
      <c r="C6486" t="s">
        <v>8021</v>
      </c>
      <c r="D6486" t="s">
        <v>8034</v>
      </c>
      <c r="E6486" s="1">
        <v>45145</v>
      </c>
      <c r="F6486">
        <v>10415.25</v>
      </c>
      <c r="G6486">
        <v>695</v>
      </c>
      <c r="H6486" t="s">
        <v>6</v>
      </c>
      <c r="I6486" t="str">
        <f>_xlfn.XLOOKUP(shipments[[#This Row],[SPID]],people[SPID],people[Sales_person],"NA",0)</f>
        <v>Oby Sorrel</v>
      </c>
      <c r="J6486">
        <f>YEAR(shipments[[#This Row],[Shipdate]])</f>
        <v>2023</v>
      </c>
      <c r="K6486">
        <f>MONTH(shipments[[#This Row],[Shipdate]])</f>
        <v>8</v>
      </c>
      <c r="L6486" t="str">
        <f>TEXT(shipments[[#This Row],[Shipdate]],"mmmm")</f>
        <v>August</v>
      </c>
      <c r="M6486">
        <f>_xlfn.XLOOKUP(shipments[[#This Row],[PID]],products[PID],products[Cost_per_box],"NA",0)</f>
        <v>4.74</v>
      </c>
      <c r="N6486">
        <f>shipments[[#This Row],[Boxes]]*shipments[[#This Row],[Cost Per Box]]</f>
        <v>3294.3</v>
      </c>
      <c r="O6486">
        <f>shipments[[#This Row],[Sales Amount]]-shipments[[#This Row],[Total Cost]]</f>
        <v>7120.95</v>
      </c>
      <c r="P6486" s="9">
        <f>shipments[[#This Row],[Profit]]/shipments[[#This Row],[Sales Amount]]</f>
        <v>0.68370418376899256</v>
      </c>
    </row>
    <row r="6487" spans="1:16" x14ac:dyDescent="1">
      <c r="A6487" t="s">
        <v>6539</v>
      </c>
      <c r="B6487" t="s">
        <v>8047</v>
      </c>
      <c r="C6487" t="s">
        <v>8022</v>
      </c>
      <c r="D6487" t="s">
        <v>8037</v>
      </c>
      <c r="E6487" s="1">
        <v>45131</v>
      </c>
      <c r="F6487">
        <v>148.5</v>
      </c>
      <c r="G6487">
        <v>17</v>
      </c>
      <c r="H6487" t="s">
        <v>6</v>
      </c>
      <c r="I6487" t="str">
        <f>_xlfn.XLOOKUP(shipments[[#This Row],[SPID]],people[SPID],people[Sales_person],"NA",0)</f>
        <v>Oby Sorrel</v>
      </c>
      <c r="J6487">
        <f>YEAR(shipments[[#This Row],[Shipdate]])</f>
        <v>2023</v>
      </c>
      <c r="K6487">
        <f>MONTH(shipments[[#This Row],[Shipdate]])</f>
        <v>7</v>
      </c>
      <c r="L6487" t="str">
        <f>TEXT(shipments[[#This Row],[Shipdate]],"mmmm")</f>
        <v>July</v>
      </c>
      <c r="M6487">
        <f>_xlfn.XLOOKUP(shipments[[#This Row],[PID]],products[PID],products[Cost_per_box],"NA",0)</f>
        <v>10.51</v>
      </c>
      <c r="N6487">
        <f>shipments[[#This Row],[Boxes]]*shipments[[#This Row],[Cost Per Box]]</f>
        <v>178.67</v>
      </c>
      <c r="O6487">
        <f>shipments[[#This Row],[Sales Amount]]-shipments[[#This Row],[Total Cost]]</f>
        <v>-30.169999999999987</v>
      </c>
      <c r="P6487" s="9">
        <f>shipments[[#This Row],[Profit]]/shipments[[#This Row],[Sales Amount]]</f>
        <v>-0.20316498316498308</v>
      </c>
    </row>
    <row r="6488" spans="1:16" x14ac:dyDescent="1">
      <c r="A6488" t="s">
        <v>6540</v>
      </c>
      <c r="B6488" t="s">
        <v>8047</v>
      </c>
      <c r="C6488" t="s">
        <v>8022</v>
      </c>
      <c r="D6488" t="s">
        <v>8033</v>
      </c>
      <c r="E6488" s="1">
        <v>45084</v>
      </c>
      <c r="F6488">
        <v>6097.5</v>
      </c>
      <c r="G6488">
        <v>610</v>
      </c>
      <c r="H6488" t="s">
        <v>6</v>
      </c>
      <c r="I6488" t="str">
        <f>_xlfn.XLOOKUP(shipments[[#This Row],[SPID]],people[SPID],people[Sales_person],"NA",0)</f>
        <v>Oby Sorrel</v>
      </c>
      <c r="J6488">
        <f>YEAR(shipments[[#This Row],[Shipdate]])</f>
        <v>2023</v>
      </c>
      <c r="K6488">
        <f>MONTH(shipments[[#This Row],[Shipdate]])</f>
        <v>6</v>
      </c>
      <c r="L6488" t="str">
        <f>TEXT(shipments[[#This Row],[Shipdate]],"mmmm")</f>
        <v>June</v>
      </c>
      <c r="M6488">
        <f>_xlfn.XLOOKUP(shipments[[#This Row],[PID]],products[PID],products[Cost_per_box],"NA",0)</f>
        <v>10.51</v>
      </c>
      <c r="N6488">
        <f>shipments[[#This Row],[Boxes]]*shipments[[#This Row],[Cost Per Box]]</f>
        <v>6411.0999999999995</v>
      </c>
      <c r="O6488">
        <f>shipments[[#This Row],[Sales Amount]]-shipments[[#This Row],[Total Cost]]</f>
        <v>-313.59999999999945</v>
      </c>
      <c r="P6488" s="9">
        <f>shipments[[#This Row],[Profit]]/shipments[[#This Row],[Sales Amount]]</f>
        <v>-5.1430914309143004E-2</v>
      </c>
    </row>
    <row r="6489" spans="1:16" x14ac:dyDescent="1">
      <c r="A6489" t="s">
        <v>6541</v>
      </c>
      <c r="B6489" t="s">
        <v>8047</v>
      </c>
      <c r="C6489" t="s">
        <v>8022</v>
      </c>
      <c r="D6489" t="s">
        <v>8037</v>
      </c>
      <c r="E6489" s="1">
        <v>45169</v>
      </c>
      <c r="F6489">
        <v>301.5</v>
      </c>
      <c r="G6489">
        <v>51</v>
      </c>
      <c r="H6489" t="s">
        <v>6</v>
      </c>
      <c r="I6489" t="str">
        <f>_xlfn.XLOOKUP(shipments[[#This Row],[SPID]],people[SPID],people[Sales_person],"NA",0)</f>
        <v>Oby Sorrel</v>
      </c>
      <c r="J6489">
        <f>YEAR(shipments[[#This Row],[Shipdate]])</f>
        <v>2023</v>
      </c>
      <c r="K6489">
        <f>MONTH(shipments[[#This Row],[Shipdate]])</f>
        <v>8</v>
      </c>
      <c r="L6489" t="str">
        <f>TEXT(shipments[[#This Row],[Shipdate]],"mmmm")</f>
        <v>August</v>
      </c>
      <c r="M6489">
        <f>_xlfn.XLOOKUP(shipments[[#This Row],[PID]],products[PID],products[Cost_per_box],"NA",0)</f>
        <v>10.51</v>
      </c>
      <c r="N6489">
        <f>shipments[[#This Row],[Boxes]]*shipments[[#This Row],[Cost Per Box]]</f>
        <v>536.01</v>
      </c>
      <c r="O6489">
        <f>shipments[[#This Row],[Sales Amount]]-shipments[[#This Row],[Total Cost]]</f>
        <v>-234.51</v>
      </c>
      <c r="P6489" s="9">
        <f>shipments[[#This Row],[Profit]]/shipments[[#This Row],[Sales Amount]]</f>
        <v>-0.77781094527363182</v>
      </c>
    </row>
    <row r="6490" spans="1:16" x14ac:dyDescent="1">
      <c r="A6490" t="s">
        <v>6542</v>
      </c>
      <c r="B6490" t="s">
        <v>8047</v>
      </c>
      <c r="C6490" t="s">
        <v>8022</v>
      </c>
      <c r="D6490" t="s">
        <v>8032</v>
      </c>
      <c r="E6490" s="1">
        <v>45363</v>
      </c>
      <c r="F6490">
        <v>12498.75</v>
      </c>
      <c r="G6490">
        <v>1389</v>
      </c>
      <c r="H6490" t="s">
        <v>6</v>
      </c>
      <c r="I6490" t="str">
        <f>_xlfn.XLOOKUP(shipments[[#This Row],[SPID]],people[SPID],people[Sales_person],"NA",0)</f>
        <v>Oby Sorrel</v>
      </c>
      <c r="J6490">
        <f>YEAR(shipments[[#This Row],[Shipdate]])</f>
        <v>2024</v>
      </c>
      <c r="K6490">
        <f>MONTH(shipments[[#This Row],[Shipdate]])</f>
        <v>3</v>
      </c>
      <c r="L6490" t="str">
        <f>TEXT(shipments[[#This Row],[Shipdate]],"mmmm")</f>
        <v>March</v>
      </c>
      <c r="M6490">
        <f>_xlfn.XLOOKUP(shipments[[#This Row],[PID]],products[PID],products[Cost_per_box],"NA",0)</f>
        <v>10.51</v>
      </c>
      <c r="N6490">
        <f>shipments[[#This Row],[Boxes]]*shipments[[#This Row],[Cost Per Box]]</f>
        <v>14598.39</v>
      </c>
      <c r="O6490">
        <f>shipments[[#This Row],[Sales Amount]]-shipments[[#This Row],[Total Cost]]</f>
        <v>-2099.6399999999994</v>
      </c>
      <c r="P6490" s="9">
        <f>shipments[[#This Row],[Profit]]/shipments[[#This Row],[Sales Amount]]</f>
        <v>-0.16798799879987994</v>
      </c>
    </row>
    <row r="6491" spans="1:16" x14ac:dyDescent="1">
      <c r="A6491" t="s">
        <v>6543</v>
      </c>
      <c r="B6491" t="s">
        <v>8047</v>
      </c>
      <c r="C6491" t="s">
        <v>8023</v>
      </c>
      <c r="D6491" t="s">
        <v>8032</v>
      </c>
      <c r="E6491" s="1">
        <v>45083</v>
      </c>
      <c r="F6491">
        <v>4263.75</v>
      </c>
      <c r="G6491">
        <v>237</v>
      </c>
      <c r="H6491" t="s">
        <v>6</v>
      </c>
      <c r="I6491" t="str">
        <f>_xlfn.XLOOKUP(shipments[[#This Row],[SPID]],people[SPID],people[Sales_person],"NA",0)</f>
        <v>Oby Sorrel</v>
      </c>
      <c r="J6491">
        <f>YEAR(shipments[[#This Row],[Shipdate]])</f>
        <v>2023</v>
      </c>
      <c r="K6491">
        <f>MONTH(shipments[[#This Row],[Shipdate]])</f>
        <v>6</v>
      </c>
      <c r="L6491" t="str">
        <f>TEXT(shipments[[#This Row],[Shipdate]],"mmmm")</f>
        <v>June</v>
      </c>
      <c r="M6491">
        <f>_xlfn.XLOOKUP(shipments[[#This Row],[PID]],products[PID],products[Cost_per_box],"NA",0)</f>
        <v>6.43</v>
      </c>
      <c r="N6491">
        <f>shipments[[#This Row],[Boxes]]*shipments[[#This Row],[Cost Per Box]]</f>
        <v>1523.9099999999999</v>
      </c>
      <c r="O6491">
        <f>shipments[[#This Row],[Sales Amount]]-shipments[[#This Row],[Total Cost]]</f>
        <v>2739.84</v>
      </c>
      <c r="P6491" s="9">
        <f>shipments[[#This Row],[Profit]]/shipments[[#This Row],[Sales Amount]]</f>
        <v>0.64258927000879507</v>
      </c>
    </row>
    <row r="6492" spans="1:16" x14ac:dyDescent="1">
      <c r="A6492" t="s">
        <v>6544</v>
      </c>
      <c r="B6492" t="s">
        <v>8047</v>
      </c>
      <c r="C6492" t="s">
        <v>8023</v>
      </c>
      <c r="D6492" t="s">
        <v>8035</v>
      </c>
      <c r="E6492" s="1">
        <v>45238</v>
      </c>
      <c r="F6492">
        <v>5409</v>
      </c>
      <c r="G6492">
        <v>339</v>
      </c>
      <c r="H6492" t="s">
        <v>6</v>
      </c>
      <c r="I6492" t="str">
        <f>_xlfn.XLOOKUP(shipments[[#This Row],[SPID]],people[SPID],people[Sales_person],"NA",0)</f>
        <v>Oby Sorrel</v>
      </c>
      <c r="J6492">
        <f>YEAR(shipments[[#This Row],[Shipdate]])</f>
        <v>2023</v>
      </c>
      <c r="K6492">
        <f>MONTH(shipments[[#This Row],[Shipdate]])</f>
        <v>11</v>
      </c>
      <c r="L6492" t="str">
        <f>TEXT(shipments[[#This Row],[Shipdate]],"mmmm")</f>
        <v>November</v>
      </c>
      <c r="M6492">
        <f>_xlfn.XLOOKUP(shipments[[#This Row],[PID]],products[PID],products[Cost_per_box],"NA",0)</f>
        <v>6.43</v>
      </c>
      <c r="N6492">
        <f>shipments[[#This Row],[Boxes]]*shipments[[#This Row],[Cost Per Box]]</f>
        <v>2179.77</v>
      </c>
      <c r="O6492">
        <f>shipments[[#This Row],[Sales Amount]]-shipments[[#This Row],[Total Cost]]</f>
        <v>3229.23</v>
      </c>
      <c r="P6492" s="9">
        <f>shipments[[#This Row],[Profit]]/shipments[[#This Row],[Sales Amount]]</f>
        <v>0.59701053799223514</v>
      </c>
    </row>
    <row r="6493" spans="1:16" x14ac:dyDescent="1">
      <c r="A6493" t="s">
        <v>6545</v>
      </c>
      <c r="B6493" t="s">
        <v>8047</v>
      </c>
      <c r="C6493" t="s">
        <v>8023</v>
      </c>
      <c r="D6493" t="s">
        <v>8037</v>
      </c>
      <c r="E6493" s="1">
        <v>44958</v>
      </c>
      <c r="F6493">
        <v>5600.25</v>
      </c>
      <c r="G6493">
        <v>330</v>
      </c>
      <c r="H6493" t="s">
        <v>6</v>
      </c>
      <c r="I6493" t="str">
        <f>_xlfn.XLOOKUP(shipments[[#This Row],[SPID]],people[SPID],people[Sales_person],"NA",0)</f>
        <v>Oby Sorrel</v>
      </c>
      <c r="J6493">
        <f>YEAR(shipments[[#This Row],[Shipdate]])</f>
        <v>2023</v>
      </c>
      <c r="K6493">
        <f>MONTH(shipments[[#This Row],[Shipdate]])</f>
        <v>2</v>
      </c>
      <c r="L6493" t="str">
        <f>TEXT(shipments[[#This Row],[Shipdate]],"mmmm")</f>
        <v>February</v>
      </c>
      <c r="M6493">
        <f>_xlfn.XLOOKUP(shipments[[#This Row],[PID]],products[PID],products[Cost_per_box],"NA",0)</f>
        <v>6.43</v>
      </c>
      <c r="N6493">
        <f>shipments[[#This Row],[Boxes]]*shipments[[#This Row],[Cost Per Box]]</f>
        <v>2121.9</v>
      </c>
      <c r="O6493">
        <f>shipments[[#This Row],[Sales Amount]]-shipments[[#This Row],[Total Cost]]</f>
        <v>3478.35</v>
      </c>
      <c r="P6493" s="9">
        <f>shipments[[#This Row],[Profit]]/shipments[[#This Row],[Sales Amount]]</f>
        <v>0.62110620061604394</v>
      </c>
    </row>
    <row r="6494" spans="1:16" x14ac:dyDescent="1">
      <c r="A6494" t="s">
        <v>6546</v>
      </c>
      <c r="B6494" t="s">
        <v>8047</v>
      </c>
      <c r="C6494" t="s">
        <v>8023</v>
      </c>
      <c r="D6494" t="s">
        <v>8037</v>
      </c>
      <c r="E6494" s="1">
        <v>44965</v>
      </c>
      <c r="F6494">
        <v>8106.75</v>
      </c>
      <c r="G6494">
        <v>507</v>
      </c>
      <c r="H6494" t="s">
        <v>39</v>
      </c>
      <c r="I6494" t="str">
        <f>_xlfn.XLOOKUP(shipments[[#This Row],[SPID]],people[SPID],people[Sales_person],"NA",0)</f>
        <v>Oby Sorrel</v>
      </c>
      <c r="J6494">
        <f>YEAR(shipments[[#This Row],[Shipdate]])</f>
        <v>2023</v>
      </c>
      <c r="K6494">
        <f>MONTH(shipments[[#This Row],[Shipdate]])</f>
        <v>2</v>
      </c>
      <c r="L6494" t="str">
        <f>TEXT(shipments[[#This Row],[Shipdate]],"mmmm")</f>
        <v>February</v>
      </c>
      <c r="M6494">
        <f>_xlfn.XLOOKUP(shipments[[#This Row],[PID]],products[PID],products[Cost_per_box],"NA",0)</f>
        <v>6.43</v>
      </c>
      <c r="N6494">
        <f>shipments[[#This Row],[Boxes]]*shipments[[#This Row],[Cost Per Box]]</f>
        <v>3260.0099999999998</v>
      </c>
      <c r="O6494">
        <f>shipments[[#This Row],[Sales Amount]]-shipments[[#This Row],[Total Cost]]</f>
        <v>4846.74</v>
      </c>
      <c r="P6494" s="9">
        <f>shipments[[#This Row],[Profit]]/shipments[[#This Row],[Sales Amount]]</f>
        <v>0.59786474234434261</v>
      </c>
    </row>
    <row r="6495" spans="1:16" x14ac:dyDescent="1">
      <c r="A6495" t="s">
        <v>6547</v>
      </c>
      <c r="B6495" t="s">
        <v>8047</v>
      </c>
      <c r="C6495" t="s">
        <v>8024</v>
      </c>
      <c r="D6495" t="s">
        <v>8033</v>
      </c>
      <c r="E6495" s="1">
        <v>45275</v>
      </c>
      <c r="F6495">
        <v>972</v>
      </c>
      <c r="G6495">
        <v>52</v>
      </c>
      <c r="H6495" t="s">
        <v>6</v>
      </c>
      <c r="I6495" t="str">
        <f>_xlfn.XLOOKUP(shipments[[#This Row],[SPID]],people[SPID],people[Sales_person],"NA",0)</f>
        <v>Oby Sorrel</v>
      </c>
      <c r="J6495">
        <f>YEAR(shipments[[#This Row],[Shipdate]])</f>
        <v>2023</v>
      </c>
      <c r="K6495">
        <f>MONTH(shipments[[#This Row],[Shipdate]])</f>
        <v>12</v>
      </c>
      <c r="L6495" t="str">
        <f>TEXT(shipments[[#This Row],[Shipdate]],"mmmm")</f>
        <v>December</v>
      </c>
      <c r="M6495">
        <f>_xlfn.XLOOKUP(shipments[[#This Row],[PID]],products[PID],products[Cost_per_box],"NA",0)</f>
        <v>12.41</v>
      </c>
      <c r="N6495">
        <f>shipments[[#This Row],[Boxes]]*shipments[[#This Row],[Cost Per Box]]</f>
        <v>645.32000000000005</v>
      </c>
      <c r="O6495">
        <f>shipments[[#This Row],[Sales Amount]]-shipments[[#This Row],[Total Cost]]</f>
        <v>326.67999999999995</v>
      </c>
      <c r="P6495" s="9">
        <f>shipments[[#This Row],[Profit]]/shipments[[#This Row],[Sales Amount]]</f>
        <v>0.33609053497942382</v>
      </c>
    </row>
    <row r="6496" spans="1:16" x14ac:dyDescent="1">
      <c r="A6496" t="s">
        <v>6548</v>
      </c>
      <c r="B6496" t="s">
        <v>8047</v>
      </c>
      <c r="C6496" t="s">
        <v>8024</v>
      </c>
      <c r="D6496" t="s">
        <v>8033</v>
      </c>
      <c r="E6496" s="1">
        <v>45485</v>
      </c>
      <c r="F6496">
        <v>9245.25</v>
      </c>
      <c r="G6496">
        <v>463</v>
      </c>
      <c r="H6496" t="s">
        <v>17</v>
      </c>
      <c r="I6496" t="str">
        <f>_xlfn.XLOOKUP(shipments[[#This Row],[SPID]],people[SPID],people[Sales_person],"NA",0)</f>
        <v>Oby Sorrel</v>
      </c>
      <c r="J6496">
        <f>YEAR(shipments[[#This Row],[Shipdate]])</f>
        <v>2024</v>
      </c>
      <c r="K6496">
        <f>MONTH(shipments[[#This Row],[Shipdate]])</f>
        <v>7</v>
      </c>
      <c r="L6496" t="str">
        <f>TEXT(shipments[[#This Row],[Shipdate]],"mmmm")</f>
        <v>July</v>
      </c>
      <c r="M6496">
        <f>_xlfn.XLOOKUP(shipments[[#This Row],[PID]],products[PID],products[Cost_per_box],"NA",0)</f>
        <v>12.41</v>
      </c>
      <c r="N6496">
        <f>shipments[[#This Row],[Boxes]]*shipments[[#This Row],[Cost Per Box]]</f>
        <v>5745.83</v>
      </c>
      <c r="O6496">
        <f>shipments[[#This Row],[Sales Amount]]-shipments[[#This Row],[Total Cost]]</f>
        <v>3499.42</v>
      </c>
      <c r="P6496" s="9">
        <f>shipments[[#This Row],[Profit]]/shipments[[#This Row],[Sales Amount]]</f>
        <v>0.37851004569914282</v>
      </c>
    </row>
    <row r="6497" spans="1:16" x14ac:dyDescent="1">
      <c r="A6497" t="s">
        <v>6549</v>
      </c>
      <c r="B6497" t="s">
        <v>8047</v>
      </c>
      <c r="C6497" t="s">
        <v>8024</v>
      </c>
      <c r="D6497" t="s">
        <v>8036</v>
      </c>
      <c r="E6497" s="1">
        <v>45393</v>
      </c>
      <c r="F6497">
        <v>5422.5</v>
      </c>
      <c r="G6497">
        <v>319</v>
      </c>
      <c r="H6497" t="s">
        <v>6</v>
      </c>
      <c r="I6497" t="str">
        <f>_xlfn.XLOOKUP(shipments[[#This Row],[SPID]],people[SPID],people[Sales_person],"NA",0)</f>
        <v>Oby Sorrel</v>
      </c>
      <c r="J6497">
        <f>YEAR(shipments[[#This Row],[Shipdate]])</f>
        <v>2024</v>
      </c>
      <c r="K6497">
        <f>MONTH(shipments[[#This Row],[Shipdate]])</f>
        <v>4</v>
      </c>
      <c r="L6497" t="str">
        <f>TEXT(shipments[[#This Row],[Shipdate]],"mmmm")</f>
        <v>April</v>
      </c>
      <c r="M6497">
        <f>_xlfn.XLOOKUP(shipments[[#This Row],[PID]],products[PID],products[Cost_per_box],"NA",0)</f>
        <v>12.41</v>
      </c>
      <c r="N6497">
        <f>shipments[[#This Row],[Boxes]]*shipments[[#This Row],[Cost Per Box]]</f>
        <v>3958.79</v>
      </c>
      <c r="O6497">
        <f>shipments[[#This Row],[Sales Amount]]-shipments[[#This Row],[Total Cost]]</f>
        <v>1463.71</v>
      </c>
      <c r="P6497" s="9">
        <f>shipments[[#This Row],[Profit]]/shipments[[#This Row],[Sales Amount]]</f>
        <v>0.26993268787459662</v>
      </c>
    </row>
    <row r="6498" spans="1:16" x14ac:dyDescent="1">
      <c r="A6498" t="s">
        <v>6550</v>
      </c>
      <c r="B6498" t="s">
        <v>8047</v>
      </c>
      <c r="C6498" t="s">
        <v>8025</v>
      </c>
      <c r="D6498" t="s">
        <v>8033</v>
      </c>
      <c r="E6498" s="1">
        <v>45287</v>
      </c>
      <c r="F6498">
        <v>12973.5</v>
      </c>
      <c r="G6498">
        <v>811</v>
      </c>
      <c r="H6498" t="s">
        <v>6</v>
      </c>
      <c r="I6498" t="str">
        <f>_xlfn.XLOOKUP(shipments[[#This Row],[SPID]],people[SPID],people[Sales_person],"NA",0)</f>
        <v>Oby Sorrel</v>
      </c>
      <c r="J6498">
        <f>YEAR(shipments[[#This Row],[Shipdate]])</f>
        <v>2023</v>
      </c>
      <c r="K6498">
        <f>MONTH(shipments[[#This Row],[Shipdate]])</f>
        <v>12</v>
      </c>
      <c r="L6498" t="str">
        <f>TEXT(shipments[[#This Row],[Shipdate]],"mmmm")</f>
        <v>December</v>
      </c>
      <c r="M6498">
        <f>_xlfn.XLOOKUP(shipments[[#This Row],[PID]],products[PID],products[Cost_per_box],"NA",0)</f>
        <v>9.57</v>
      </c>
      <c r="N6498">
        <f>shipments[[#This Row],[Boxes]]*shipments[[#This Row],[Cost Per Box]]</f>
        <v>7761.27</v>
      </c>
      <c r="O6498">
        <f>shipments[[#This Row],[Sales Amount]]-shipments[[#This Row],[Total Cost]]</f>
        <v>5212.2299999999996</v>
      </c>
      <c r="P6498" s="9">
        <f>shipments[[#This Row],[Profit]]/shipments[[#This Row],[Sales Amount]]</f>
        <v>0.40175974101052142</v>
      </c>
    </row>
    <row r="6499" spans="1:16" x14ac:dyDescent="1">
      <c r="A6499" t="s">
        <v>6551</v>
      </c>
      <c r="B6499" t="s">
        <v>8047</v>
      </c>
      <c r="C6499" t="s">
        <v>8025</v>
      </c>
      <c r="D6499" t="s">
        <v>8037</v>
      </c>
      <c r="E6499" s="1">
        <v>45565</v>
      </c>
      <c r="F6499">
        <v>12231</v>
      </c>
      <c r="G6499">
        <v>720</v>
      </c>
      <c r="H6499" t="s">
        <v>25</v>
      </c>
      <c r="I6499" t="str">
        <f>_xlfn.XLOOKUP(shipments[[#This Row],[SPID]],people[SPID],people[Sales_person],"NA",0)</f>
        <v>Oby Sorrel</v>
      </c>
      <c r="J6499">
        <f>YEAR(shipments[[#This Row],[Shipdate]])</f>
        <v>2024</v>
      </c>
      <c r="K6499">
        <f>MONTH(shipments[[#This Row],[Shipdate]])</f>
        <v>9</v>
      </c>
      <c r="L6499" t="str">
        <f>TEXT(shipments[[#This Row],[Shipdate]],"mmmm")</f>
        <v>September</v>
      </c>
      <c r="M6499">
        <f>_xlfn.XLOOKUP(shipments[[#This Row],[PID]],products[PID],products[Cost_per_box],"NA",0)</f>
        <v>9.57</v>
      </c>
      <c r="N6499">
        <f>shipments[[#This Row],[Boxes]]*shipments[[#This Row],[Cost Per Box]]</f>
        <v>6890.4000000000005</v>
      </c>
      <c r="O6499">
        <f>shipments[[#This Row],[Sales Amount]]-shipments[[#This Row],[Total Cost]]</f>
        <v>5340.5999999999995</v>
      </c>
      <c r="P6499" s="9">
        <f>shipments[[#This Row],[Profit]]/shipments[[#This Row],[Sales Amount]]</f>
        <v>0.436644591611479</v>
      </c>
    </row>
    <row r="6500" spans="1:16" x14ac:dyDescent="1">
      <c r="A6500" t="s">
        <v>6552</v>
      </c>
      <c r="B6500" t="s">
        <v>8047</v>
      </c>
      <c r="C6500" t="s">
        <v>8025</v>
      </c>
      <c r="D6500" t="s">
        <v>8032</v>
      </c>
      <c r="E6500" s="1">
        <v>45281</v>
      </c>
      <c r="F6500">
        <v>981</v>
      </c>
      <c r="G6500">
        <v>58</v>
      </c>
      <c r="H6500" t="s">
        <v>6</v>
      </c>
      <c r="I6500" t="str">
        <f>_xlfn.XLOOKUP(shipments[[#This Row],[SPID]],people[SPID],people[Sales_person],"NA",0)</f>
        <v>Oby Sorrel</v>
      </c>
      <c r="J6500">
        <f>YEAR(shipments[[#This Row],[Shipdate]])</f>
        <v>2023</v>
      </c>
      <c r="K6500">
        <f>MONTH(shipments[[#This Row],[Shipdate]])</f>
        <v>12</v>
      </c>
      <c r="L6500" t="str">
        <f>TEXT(shipments[[#This Row],[Shipdate]],"mmmm")</f>
        <v>December</v>
      </c>
      <c r="M6500">
        <f>_xlfn.XLOOKUP(shipments[[#This Row],[PID]],products[PID],products[Cost_per_box],"NA",0)</f>
        <v>9.57</v>
      </c>
      <c r="N6500">
        <f>shipments[[#This Row],[Boxes]]*shipments[[#This Row],[Cost Per Box]]</f>
        <v>555.06000000000006</v>
      </c>
      <c r="O6500">
        <f>shipments[[#This Row],[Sales Amount]]-shipments[[#This Row],[Total Cost]]</f>
        <v>425.93999999999994</v>
      </c>
      <c r="P6500" s="9">
        <f>shipments[[#This Row],[Profit]]/shipments[[#This Row],[Sales Amount]]</f>
        <v>0.43418960244648314</v>
      </c>
    </row>
    <row r="6501" spans="1:16" x14ac:dyDescent="1">
      <c r="A6501" t="s">
        <v>6553</v>
      </c>
      <c r="B6501" t="s">
        <v>8047</v>
      </c>
      <c r="C6501" t="s">
        <v>8026</v>
      </c>
      <c r="D6501" t="s">
        <v>8032</v>
      </c>
      <c r="E6501" s="1">
        <v>45180</v>
      </c>
      <c r="F6501">
        <v>454.5</v>
      </c>
      <c r="G6501">
        <v>65</v>
      </c>
      <c r="H6501" t="s">
        <v>6</v>
      </c>
      <c r="I6501" t="str">
        <f>_xlfn.XLOOKUP(shipments[[#This Row],[SPID]],people[SPID],people[Sales_person],"NA",0)</f>
        <v>Oby Sorrel</v>
      </c>
      <c r="J6501">
        <f>YEAR(shipments[[#This Row],[Shipdate]])</f>
        <v>2023</v>
      </c>
      <c r="K6501">
        <f>MONTH(shipments[[#This Row],[Shipdate]])</f>
        <v>9</v>
      </c>
      <c r="L6501" t="str">
        <f>TEXT(shipments[[#This Row],[Shipdate]],"mmmm")</f>
        <v>September</v>
      </c>
      <c r="M6501">
        <f>_xlfn.XLOOKUP(shipments[[#This Row],[PID]],products[PID],products[Cost_per_box],"NA",0)</f>
        <v>8.43</v>
      </c>
      <c r="N6501">
        <f>shipments[[#This Row],[Boxes]]*shipments[[#This Row],[Cost Per Box]]</f>
        <v>547.94999999999993</v>
      </c>
      <c r="O6501">
        <f>shipments[[#This Row],[Sales Amount]]-shipments[[#This Row],[Total Cost]]</f>
        <v>-93.449999999999932</v>
      </c>
      <c r="P6501" s="9">
        <f>shipments[[#This Row],[Profit]]/shipments[[#This Row],[Sales Amount]]</f>
        <v>-0.20561056105610545</v>
      </c>
    </row>
    <row r="6502" spans="1:16" x14ac:dyDescent="1">
      <c r="A6502" t="s">
        <v>6554</v>
      </c>
      <c r="B6502" t="s">
        <v>8047</v>
      </c>
      <c r="C6502" t="s">
        <v>8026</v>
      </c>
      <c r="D6502" t="s">
        <v>8037</v>
      </c>
      <c r="E6502" s="1">
        <v>45461</v>
      </c>
      <c r="F6502">
        <v>11760.75</v>
      </c>
      <c r="G6502">
        <v>1177</v>
      </c>
      <c r="H6502" t="s">
        <v>6</v>
      </c>
      <c r="I6502" t="str">
        <f>_xlfn.XLOOKUP(shipments[[#This Row],[SPID]],people[SPID],people[Sales_person],"NA",0)</f>
        <v>Oby Sorrel</v>
      </c>
      <c r="J6502">
        <f>YEAR(shipments[[#This Row],[Shipdate]])</f>
        <v>2024</v>
      </c>
      <c r="K6502">
        <f>MONTH(shipments[[#This Row],[Shipdate]])</f>
        <v>6</v>
      </c>
      <c r="L6502" t="str">
        <f>TEXT(shipments[[#This Row],[Shipdate]],"mmmm")</f>
        <v>June</v>
      </c>
      <c r="M6502">
        <f>_xlfn.XLOOKUP(shipments[[#This Row],[PID]],products[PID],products[Cost_per_box],"NA",0)</f>
        <v>8.43</v>
      </c>
      <c r="N6502">
        <f>shipments[[#This Row],[Boxes]]*shipments[[#This Row],[Cost Per Box]]</f>
        <v>9922.1099999999988</v>
      </c>
      <c r="O6502">
        <f>shipments[[#This Row],[Sales Amount]]-shipments[[#This Row],[Total Cost]]</f>
        <v>1838.6400000000012</v>
      </c>
      <c r="P6502" s="9">
        <f>shipments[[#This Row],[Profit]]/shipments[[#This Row],[Sales Amount]]</f>
        <v>0.15633696830559285</v>
      </c>
    </row>
    <row r="6503" spans="1:16" x14ac:dyDescent="1">
      <c r="A6503" t="s">
        <v>6555</v>
      </c>
      <c r="B6503" t="s">
        <v>8047</v>
      </c>
      <c r="C6503" t="s">
        <v>8027</v>
      </c>
      <c r="D6503" t="s">
        <v>8037</v>
      </c>
      <c r="E6503" s="1">
        <v>45197</v>
      </c>
      <c r="F6503">
        <v>3091.5</v>
      </c>
      <c r="G6503">
        <v>442</v>
      </c>
      <c r="H6503" t="s">
        <v>39</v>
      </c>
      <c r="I6503" t="str">
        <f>_xlfn.XLOOKUP(shipments[[#This Row],[SPID]],people[SPID],people[Sales_person],"NA",0)</f>
        <v>Oby Sorrel</v>
      </c>
      <c r="J6503">
        <f>YEAR(shipments[[#This Row],[Shipdate]])</f>
        <v>2023</v>
      </c>
      <c r="K6503">
        <f>MONTH(shipments[[#This Row],[Shipdate]])</f>
        <v>9</v>
      </c>
      <c r="L6503" t="str">
        <f>TEXT(shipments[[#This Row],[Shipdate]],"mmmm")</f>
        <v>September</v>
      </c>
      <c r="M6503">
        <f>_xlfn.XLOOKUP(shipments[[#This Row],[PID]],products[PID],products[Cost_per_box],"NA",0)</f>
        <v>6.8</v>
      </c>
      <c r="N6503">
        <f>shipments[[#This Row],[Boxes]]*shipments[[#This Row],[Cost Per Box]]</f>
        <v>3005.6</v>
      </c>
      <c r="O6503">
        <f>shipments[[#This Row],[Sales Amount]]-shipments[[#This Row],[Total Cost]]</f>
        <v>85.900000000000091</v>
      </c>
      <c r="P6503" s="9">
        <f>shipments[[#This Row],[Profit]]/shipments[[#This Row],[Sales Amount]]</f>
        <v>2.7785864467087203E-2</v>
      </c>
    </row>
    <row r="6504" spans="1:16" x14ac:dyDescent="1">
      <c r="A6504" t="s">
        <v>6556</v>
      </c>
      <c r="B6504" t="s">
        <v>8047</v>
      </c>
      <c r="C6504" t="s">
        <v>8027</v>
      </c>
      <c r="D6504" t="s">
        <v>8036</v>
      </c>
      <c r="E6504" s="1">
        <v>45506</v>
      </c>
      <c r="F6504">
        <v>8408.25</v>
      </c>
      <c r="G6504">
        <v>1052</v>
      </c>
      <c r="H6504" t="s">
        <v>17</v>
      </c>
      <c r="I6504" t="str">
        <f>_xlfn.XLOOKUP(shipments[[#This Row],[SPID]],people[SPID],people[Sales_person],"NA",0)</f>
        <v>Oby Sorrel</v>
      </c>
      <c r="J6504">
        <f>YEAR(shipments[[#This Row],[Shipdate]])</f>
        <v>2024</v>
      </c>
      <c r="K6504">
        <f>MONTH(shipments[[#This Row],[Shipdate]])</f>
        <v>8</v>
      </c>
      <c r="L6504" t="str">
        <f>TEXT(shipments[[#This Row],[Shipdate]],"mmmm")</f>
        <v>August</v>
      </c>
      <c r="M6504">
        <f>_xlfn.XLOOKUP(shipments[[#This Row],[PID]],products[PID],products[Cost_per_box],"NA",0)</f>
        <v>6.8</v>
      </c>
      <c r="N6504">
        <f>shipments[[#This Row],[Boxes]]*shipments[[#This Row],[Cost Per Box]]</f>
        <v>7153.5999999999995</v>
      </c>
      <c r="O6504">
        <f>shipments[[#This Row],[Sales Amount]]-shipments[[#This Row],[Total Cost]]</f>
        <v>1254.6500000000005</v>
      </c>
      <c r="P6504" s="9">
        <f>shipments[[#This Row],[Profit]]/shipments[[#This Row],[Sales Amount]]</f>
        <v>0.14921654327594927</v>
      </c>
    </row>
    <row r="6505" spans="1:16" x14ac:dyDescent="1">
      <c r="A6505" t="s">
        <v>6557</v>
      </c>
      <c r="B6505" t="s">
        <v>8047</v>
      </c>
      <c r="C6505" t="s">
        <v>8027</v>
      </c>
      <c r="D6505" t="s">
        <v>8034</v>
      </c>
      <c r="E6505" s="1">
        <v>45275</v>
      </c>
      <c r="F6505">
        <v>337.5</v>
      </c>
      <c r="G6505">
        <v>38</v>
      </c>
      <c r="H6505" t="s">
        <v>6</v>
      </c>
      <c r="I6505" t="str">
        <f>_xlfn.XLOOKUP(shipments[[#This Row],[SPID]],people[SPID],people[Sales_person],"NA",0)</f>
        <v>Oby Sorrel</v>
      </c>
      <c r="J6505">
        <f>YEAR(shipments[[#This Row],[Shipdate]])</f>
        <v>2023</v>
      </c>
      <c r="K6505">
        <f>MONTH(shipments[[#This Row],[Shipdate]])</f>
        <v>12</v>
      </c>
      <c r="L6505" t="str">
        <f>TEXT(shipments[[#This Row],[Shipdate]],"mmmm")</f>
        <v>December</v>
      </c>
      <c r="M6505">
        <f>_xlfn.XLOOKUP(shipments[[#This Row],[PID]],products[PID],products[Cost_per_box],"NA",0)</f>
        <v>6.8</v>
      </c>
      <c r="N6505">
        <f>shipments[[#This Row],[Boxes]]*shipments[[#This Row],[Cost Per Box]]</f>
        <v>258.39999999999998</v>
      </c>
      <c r="O6505">
        <f>shipments[[#This Row],[Sales Amount]]-shipments[[#This Row],[Total Cost]]</f>
        <v>79.100000000000023</v>
      </c>
      <c r="P6505" s="9">
        <f>shipments[[#This Row],[Profit]]/shipments[[#This Row],[Sales Amount]]</f>
        <v>0.23437037037037045</v>
      </c>
    </row>
    <row r="6506" spans="1:16" x14ac:dyDescent="1">
      <c r="A6506" t="s">
        <v>6558</v>
      </c>
      <c r="B6506" t="s">
        <v>8047</v>
      </c>
      <c r="C6506" t="s">
        <v>8027</v>
      </c>
      <c r="D6506" t="s">
        <v>8032</v>
      </c>
      <c r="E6506" s="1">
        <v>45211</v>
      </c>
      <c r="F6506">
        <v>8894.25</v>
      </c>
      <c r="G6506">
        <v>890</v>
      </c>
      <c r="H6506" t="s">
        <v>6</v>
      </c>
      <c r="I6506" t="str">
        <f>_xlfn.XLOOKUP(shipments[[#This Row],[SPID]],people[SPID],people[Sales_person],"NA",0)</f>
        <v>Oby Sorrel</v>
      </c>
      <c r="J6506">
        <f>YEAR(shipments[[#This Row],[Shipdate]])</f>
        <v>2023</v>
      </c>
      <c r="K6506">
        <f>MONTH(shipments[[#This Row],[Shipdate]])</f>
        <v>10</v>
      </c>
      <c r="L6506" t="str">
        <f>TEXT(shipments[[#This Row],[Shipdate]],"mmmm")</f>
        <v>October</v>
      </c>
      <c r="M6506">
        <f>_xlfn.XLOOKUP(shipments[[#This Row],[PID]],products[PID],products[Cost_per_box],"NA",0)</f>
        <v>6.8</v>
      </c>
      <c r="N6506">
        <f>shipments[[#This Row],[Boxes]]*shipments[[#This Row],[Cost Per Box]]</f>
        <v>6052</v>
      </c>
      <c r="O6506">
        <f>shipments[[#This Row],[Sales Amount]]-shipments[[#This Row],[Total Cost]]</f>
        <v>2842.25</v>
      </c>
      <c r="P6506" s="9">
        <f>shipments[[#This Row],[Profit]]/shipments[[#This Row],[Sales Amount]]</f>
        <v>0.319560390139697</v>
      </c>
    </row>
    <row r="6507" spans="1:16" x14ac:dyDescent="1">
      <c r="A6507" t="s">
        <v>6559</v>
      </c>
      <c r="B6507" t="s">
        <v>8047</v>
      </c>
      <c r="C6507" t="s">
        <v>8027</v>
      </c>
      <c r="D6507" t="s">
        <v>8036</v>
      </c>
      <c r="E6507" s="1">
        <v>45541</v>
      </c>
      <c r="F6507">
        <v>9312.75</v>
      </c>
      <c r="G6507">
        <v>1165</v>
      </c>
      <c r="H6507" t="s">
        <v>25</v>
      </c>
      <c r="I6507" t="str">
        <f>_xlfn.XLOOKUP(shipments[[#This Row],[SPID]],people[SPID],people[Sales_person],"NA",0)</f>
        <v>Oby Sorrel</v>
      </c>
      <c r="J6507">
        <f>YEAR(shipments[[#This Row],[Shipdate]])</f>
        <v>2024</v>
      </c>
      <c r="K6507">
        <f>MONTH(shipments[[#This Row],[Shipdate]])</f>
        <v>9</v>
      </c>
      <c r="L6507" t="str">
        <f>TEXT(shipments[[#This Row],[Shipdate]],"mmmm")</f>
        <v>September</v>
      </c>
      <c r="M6507">
        <f>_xlfn.XLOOKUP(shipments[[#This Row],[PID]],products[PID],products[Cost_per_box],"NA",0)</f>
        <v>6.8</v>
      </c>
      <c r="N6507">
        <f>shipments[[#This Row],[Boxes]]*shipments[[#This Row],[Cost Per Box]]</f>
        <v>7922</v>
      </c>
      <c r="O6507">
        <f>shipments[[#This Row],[Sales Amount]]-shipments[[#This Row],[Total Cost]]</f>
        <v>1390.75</v>
      </c>
      <c r="P6507" s="9">
        <f>shipments[[#This Row],[Profit]]/shipments[[#This Row],[Sales Amount]]</f>
        <v>0.14933827279804568</v>
      </c>
    </row>
    <row r="6508" spans="1:16" x14ac:dyDescent="1">
      <c r="A6508" t="s">
        <v>6560</v>
      </c>
      <c r="B6508" t="s">
        <v>8047</v>
      </c>
      <c r="C6508" t="s">
        <v>8028</v>
      </c>
      <c r="D6508" t="s">
        <v>8037</v>
      </c>
      <c r="E6508" s="1">
        <v>45481</v>
      </c>
      <c r="F6508">
        <v>4587.75</v>
      </c>
      <c r="G6508">
        <v>170</v>
      </c>
      <c r="H6508" t="s">
        <v>17</v>
      </c>
      <c r="I6508" t="str">
        <f>_xlfn.XLOOKUP(shipments[[#This Row],[SPID]],people[SPID],people[Sales_person],"NA",0)</f>
        <v>Oby Sorrel</v>
      </c>
      <c r="J6508">
        <f>YEAR(shipments[[#This Row],[Shipdate]])</f>
        <v>2024</v>
      </c>
      <c r="K6508">
        <f>MONTH(shipments[[#This Row],[Shipdate]])</f>
        <v>7</v>
      </c>
      <c r="L6508" t="str">
        <f>TEXT(shipments[[#This Row],[Shipdate]],"mmmm")</f>
        <v>July</v>
      </c>
      <c r="M6508">
        <f>_xlfn.XLOOKUP(shipments[[#This Row],[PID]],products[PID],products[Cost_per_box],"NA",0)</f>
        <v>5.04</v>
      </c>
      <c r="N6508">
        <f>shipments[[#This Row],[Boxes]]*shipments[[#This Row],[Cost Per Box]]</f>
        <v>856.8</v>
      </c>
      <c r="O6508">
        <f>shipments[[#This Row],[Sales Amount]]-shipments[[#This Row],[Total Cost]]</f>
        <v>3730.95</v>
      </c>
      <c r="P6508" s="9">
        <f>shipments[[#This Row],[Profit]]/shipments[[#This Row],[Sales Amount]]</f>
        <v>0.81324178518881796</v>
      </c>
    </row>
    <row r="6509" spans="1:16" x14ac:dyDescent="1">
      <c r="A6509" t="s">
        <v>6561</v>
      </c>
      <c r="B6509" t="s">
        <v>8047</v>
      </c>
      <c r="C6509" t="s">
        <v>8029</v>
      </c>
      <c r="D6509" t="s">
        <v>8035</v>
      </c>
      <c r="E6509" s="1">
        <v>45369</v>
      </c>
      <c r="F6509">
        <v>7782.75</v>
      </c>
      <c r="G6509">
        <v>649</v>
      </c>
      <c r="H6509" t="s">
        <v>39</v>
      </c>
      <c r="I6509" t="str">
        <f>_xlfn.XLOOKUP(shipments[[#This Row],[SPID]],people[SPID],people[Sales_person],"NA",0)</f>
        <v>Oby Sorrel</v>
      </c>
      <c r="J6509">
        <f>YEAR(shipments[[#This Row],[Shipdate]])</f>
        <v>2024</v>
      </c>
      <c r="K6509">
        <f>MONTH(shipments[[#This Row],[Shipdate]])</f>
        <v>3</v>
      </c>
      <c r="L6509" t="str">
        <f>TEXT(shipments[[#This Row],[Shipdate]],"mmmm")</f>
        <v>March</v>
      </c>
      <c r="M6509">
        <f>_xlfn.XLOOKUP(shipments[[#This Row],[PID]],products[PID],products[Cost_per_box],"NA",0)</f>
        <v>2.76</v>
      </c>
      <c r="N6509">
        <f>shipments[[#This Row],[Boxes]]*shipments[[#This Row],[Cost Per Box]]</f>
        <v>1791.2399999999998</v>
      </c>
      <c r="O6509">
        <f>shipments[[#This Row],[Sales Amount]]-shipments[[#This Row],[Total Cost]]</f>
        <v>5991.51</v>
      </c>
      <c r="P6509" s="9">
        <f>shipments[[#This Row],[Profit]]/shipments[[#This Row],[Sales Amount]]</f>
        <v>0.76984484918569918</v>
      </c>
    </row>
    <row r="6510" spans="1:16" x14ac:dyDescent="1">
      <c r="A6510" t="s">
        <v>6562</v>
      </c>
      <c r="B6510" t="s">
        <v>8047</v>
      </c>
      <c r="C6510" t="s">
        <v>8030</v>
      </c>
      <c r="D6510" t="s">
        <v>8033</v>
      </c>
      <c r="E6510" s="1">
        <v>45539</v>
      </c>
      <c r="F6510">
        <v>1536.75</v>
      </c>
      <c r="G6510">
        <v>140</v>
      </c>
      <c r="H6510" t="s">
        <v>25</v>
      </c>
      <c r="I6510" t="str">
        <f>_xlfn.XLOOKUP(shipments[[#This Row],[SPID]],people[SPID],people[Sales_person],"NA",0)</f>
        <v>Oby Sorrel</v>
      </c>
      <c r="J6510">
        <f>YEAR(shipments[[#This Row],[Shipdate]])</f>
        <v>2024</v>
      </c>
      <c r="K6510">
        <f>MONTH(shipments[[#This Row],[Shipdate]])</f>
        <v>9</v>
      </c>
      <c r="L6510" t="str">
        <f>TEXT(shipments[[#This Row],[Shipdate]],"mmmm")</f>
        <v>September</v>
      </c>
      <c r="M6510">
        <f>_xlfn.XLOOKUP(shipments[[#This Row],[PID]],products[PID],products[Cost_per_box],"NA",0)</f>
        <v>3.32</v>
      </c>
      <c r="N6510">
        <f>shipments[[#This Row],[Boxes]]*shipments[[#This Row],[Cost Per Box]]</f>
        <v>464.79999999999995</v>
      </c>
      <c r="O6510">
        <f>shipments[[#This Row],[Sales Amount]]-shipments[[#This Row],[Total Cost]]</f>
        <v>1071.95</v>
      </c>
      <c r="P6510" s="9">
        <f>shipments[[#This Row],[Profit]]/shipments[[#This Row],[Sales Amount]]</f>
        <v>0.69754351716284368</v>
      </c>
    </row>
    <row r="6511" spans="1:16" x14ac:dyDescent="1">
      <c r="A6511" t="s">
        <v>6563</v>
      </c>
      <c r="B6511" t="s">
        <v>8047</v>
      </c>
      <c r="C6511" t="s">
        <v>8031</v>
      </c>
      <c r="D6511" t="s">
        <v>8037</v>
      </c>
      <c r="E6511" s="1">
        <v>45540</v>
      </c>
      <c r="F6511">
        <v>6099.75</v>
      </c>
      <c r="G6511">
        <v>291</v>
      </c>
      <c r="H6511" t="s">
        <v>25</v>
      </c>
      <c r="I6511" t="str">
        <f>_xlfn.XLOOKUP(shipments[[#This Row],[SPID]],people[SPID],people[Sales_person],"NA",0)</f>
        <v>Oby Sorrel</v>
      </c>
      <c r="J6511">
        <f>YEAR(shipments[[#This Row],[Shipdate]])</f>
        <v>2024</v>
      </c>
      <c r="K6511">
        <f>MONTH(shipments[[#This Row],[Shipdate]])</f>
        <v>9</v>
      </c>
      <c r="L6511" t="str">
        <f>TEXT(shipments[[#This Row],[Shipdate]],"mmmm")</f>
        <v>September</v>
      </c>
      <c r="M6511">
        <f>_xlfn.XLOOKUP(shipments[[#This Row],[PID]],products[PID],products[Cost_per_box],"NA",0)</f>
        <v>2.65</v>
      </c>
      <c r="N6511">
        <f>shipments[[#This Row],[Boxes]]*shipments[[#This Row],[Cost Per Box]]</f>
        <v>771.15</v>
      </c>
      <c r="O6511">
        <f>shipments[[#This Row],[Sales Amount]]-shipments[[#This Row],[Total Cost]]</f>
        <v>5328.6</v>
      </c>
      <c r="P6511" s="9">
        <f>shipments[[#This Row],[Profit]]/shipments[[#This Row],[Sales Amount]]</f>
        <v>0.8735767859338498</v>
      </c>
    </row>
    <row r="6512" spans="1:16" x14ac:dyDescent="1">
      <c r="A6512" t="s">
        <v>6564</v>
      </c>
      <c r="B6512" t="s">
        <v>8047</v>
      </c>
      <c r="C6512" t="s">
        <v>8031</v>
      </c>
      <c r="D6512" t="s">
        <v>8032</v>
      </c>
      <c r="E6512" s="1">
        <v>45280</v>
      </c>
      <c r="F6512">
        <v>9402.75</v>
      </c>
      <c r="G6512">
        <v>428</v>
      </c>
      <c r="H6512" t="s">
        <v>6</v>
      </c>
      <c r="I6512" t="str">
        <f>_xlfn.XLOOKUP(shipments[[#This Row],[SPID]],people[SPID],people[Sales_person],"NA",0)</f>
        <v>Oby Sorrel</v>
      </c>
      <c r="J6512">
        <f>YEAR(shipments[[#This Row],[Shipdate]])</f>
        <v>2023</v>
      </c>
      <c r="K6512">
        <f>MONTH(shipments[[#This Row],[Shipdate]])</f>
        <v>12</v>
      </c>
      <c r="L6512" t="str">
        <f>TEXT(shipments[[#This Row],[Shipdate]],"mmmm")</f>
        <v>December</v>
      </c>
      <c r="M6512">
        <f>_xlfn.XLOOKUP(shipments[[#This Row],[PID]],products[PID],products[Cost_per_box],"NA",0)</f>
        <v>2.65</v>
      </c>
      <c r="N6512">
        <f>shipments[[#This Row],[Boxes]]*shipments[[#This Row],[Cost Per Box]]</f>
        <v>1134.2</v>
      </c>
      <c r="O6512">
        <f>shipments[[#This Row],[Sales Amount]]-shipments[[#This Row],[Total Cost]]</f>
        <v>8268.5499999999993</v>
      </c>
      <c r="P6512" s="9">
        <f>shipments[[#This Row],[Profit]]/shipments[[#This Row],[Sales Amount]]</f>
        <v>0.87937571455159391</v>
      </c>
    </row>
    <row r="6513" spans="1:16" x14ac:dyDescent="1">
      <c r="A6513" t="s">
        <v>6565</v>
      </c>
      <c r="B6513" t="s">
        <v>8047</v>
      </c>
      <c r="C6513" t="s">
        <v>8031</v>
      </c>
      <c r="D6513" t="s">
        <v>8033</v>
      </c>
      <c r="E6513" s="1">
        <v>45393</v>
      </c>
      <c r="F6513">
        <v>10266.75</v>
      </c>
      <c r="G6513">
        <v>489</v>
      </c>
      <c r="H6513" t="s">
        <v>6</v>
      </c>
      <c r="I6513" t="str">
        <f>_xlfn.XLOOKUP(shipments[[#This Row],[SPID]],people[SPID],people[Sales_person],"NA",0)</f>
        <v>Oby Sorrel</v>
      </c>
      <c r="J6513">
        <f>YEAR(shipments[[#This Row],[Shipdate]])</f>
        <v>2024</v>
      </c>
      <c r="K6513">
        <f>MONTH(shipments[[#This Row],[Shipdate]])</f>
        <v>4</v>
      </c>
      <c r="L6513" t="str">
        <f>TEXT(shipments[[#This Row],[Shipdate]],"mmmm")</f>
        <v>April</v>
      </c>
      <c r="M6513">
        <f>_xlfn.XLOOKUP(shipments[[#This Row],[PID]],products[PID],products[Cost_per_box],"NA",0)</f>
        <v>2.65</v>
      </c>
      <c r="N6513">
        <f>shipments[[#This Row],[Boxes]]*shipments[[#This Row],[Cost Per Box]]</f>
        <v>1295.8499999999999</v>
      </c>
      <c r="O6513">
        <f>shipments[[#This Row],[Sales Amount]]-shipments[[#This Row],[Total Cost]]</f>
        <v>8970.9</v>
      </c>
      <c r="P6513" s="9">
        <f>shipments[[#This Row],[Profit]]/shipments[[#This Row],[Sales Amount]]</f>
        <v>0.87378186865366347</v>
      </c>
    </row>
    <row r="6514" spans="1:16" x14ac:dyDescent="1">
      <c r="A6514" t="s">
        <v>6566</v>
      </c>
      <c r="B6514" t="s">
        <v>8047</v>
      </c>
      <c r="C6514" t="s">
        <v>8031</v>
      </c>
      <c r="D6514" t="s">
        <v>8037</v>
      </c>
      <c r="E6514" s="1">
        <v>45092</v>
      </c>
      <c r="F6514">
        <v>8795.25</v>
      </c>
      <c r="G6514">
        <v>440</v>
      </c>
      <c r="H6514" t="s">
        <v>6</v>
      </c>
      <c r="I6514" t="str">
        <f>_xlfn.XLOOKUP(shipments[[#This Row],[SPID]],people[SPID],people[Sales_person],"NA",0)</f>
        <v>Oby Sorrel</v>
      </c>
      <c r="J6514">
        <f>YEAR(shipments[[#This Row],[Shipdate]])</f>
        <v>2023</v>
      </c>
      <c r="K6514">
        <f>MONTH(shipments[[#This Row],[Shipdate]])</f>
        <v>6</v>
      </c>
      <c r="L6514" t="str">
        <f>TEXT(shipments[[#This Row],[Shipdate]],"mmmm")</f>
        <v>June</v>
      </c>
      <c r="M6514">
        <f>_xlfn.XLOOKUP(shipments[[#This Row],[PID]],products[PID],products[Cost_per_box],"NA",0)</f>
        <v>2.65</v>
      </c>
      <c r="N6514">
        <f>shipments[[#This Row],[Boxes]]*shipments[[#This Row],[Cost Per Box]]</f>
        <v>1166</v>
      </c>
      <c r="O6514">
        <f>shipments[[#This Row],[Sales Amount]]-shipments[[#This Row],[Total Cost]]</f>
        <v>7629.25</v>
      </c>
      <c r="P6514" s="9">
        <f>shipments[[#This Row],[Profit]]/shipments[[#This Row],[Sales Amount]]</f>
        <v>0.86742844148830334</v>
      </c>
    </row>
    <row r="6515" spans="1:16" x14ac:dyDescent="1">
      <c r="A6515" t="s">
        <v>6567</v>
      </c>
      <c r="B6515" t="s">
        <v>8047</v>
      </c>
      <c r="C6515" t="s">
        <v>8010</v>
      </c>
      <c r="D6515" t="s">
        <v>8033</v>
      </c>
      <c r="E6515" s="1">
        <v>45523</v>
      </c>
      <c r="F6515">
        <v>884.25</v>
      </c>
      <c r="G6515">
        <v>69</v>
      </c>
      <c r="H6515" t="s">
        <v>17</v>
      </c>
      <c r="I6515" t="str">
        <f>_xlfn.XLOOKUP(shipments[[#This Row],[SPID]],people[SPID],people[Sales_person],"NA",0)</f>
        <v>Oby Sorrel</v>
      </c>
      <c r="J6515">
        <f>YEAR(shipments[[#This Row],[Shipdate]])</f>
        <v>2024</v>
      </c>
      <c r="K6515">
        <f>MONTH(shipments[[#This Row],[Shipdate]])</f>
        <v>8</v>
      </c>
      <c r="L6515" t="str">
        <f>TEXT(shipments[[#This Row],[Shipdate]],"mmmm")</f>
        <v>August</v>
      </c>
      <c r="M6515">
        <f>_xlfn.XLOOKUP(shipments[[#This Row],[PID]],products[PID],products[Cost_per_box],"NA",0)</f>
        <v>5.26</v>
      </c>
      <c r="N6515">
        <f>shipments[[#This Row],[Boxes]]*shipments[[#This Row],[Cost Per Box]]</f>
        <v>362.94</v>
      </c>
      <c r="O6515">
        <f>shipments[[#This Row],[Sales Amount]]-shipments[[#This Row],[Total Cost]]</f>
        <v>521.30999999999995</v>
      </c>
      <c r="P6515" s="9">
        <f>shipments[[#This Row],[Profit]]/shipments[[#This Row],[Sales Amount]]</f>
        <v>0.58955046649703136</v>
      </c>
    </row>
    <row r="6516" spans="1:16" x14ac:dyDescent="1">
      <c r="A6516" t="s">
        <v>6568</v>
      </c>
      <c r="B6516" t="s">
        <v>8047</v>
      </c>
      <c r="C6516" t="s">
        <v>8011</v>
      </c>
      <c r="D6516" t="s">
        <v>8032</v>
      </c>
      <c r="E6516" s="1">
        <v>45288</v>
      </c>
      <c r="F6516">
        <v>4938.75</v>
      </c>
      <c r="G6516">
        <v>330</v>
      </c>
      <c r="H6516" t="s">
        <v>6</v>
      </c>
      <c r="I6516" t="str">
        <f>_xlfn.XLOOKUP(shipments[[#This Row],[SPID]],people[SPID],people[Sales_person],"NA",0)</f>
        <v>Oby Sorrel</v>
      </c>
      <c r="J6516">
        <f>YEAR(shipments[[#This Row],[Shipdate]])</f>
        <v>2023</v>
      </c>
      <c r="K6516">
        <f>MONTH(shipments[[#This Row],[Shipdate]])</f>
        <v>12</v>
      </c>
      <c r="L6516" t="str">
        <f>TEXT(shipments[[#This Row],[Shipdate]],"mmmm")</f>
        <v>December</v>
      </c>
      <c r="M6516">
        <f>_xlfn.XLOOKUP(shipments[[#This Row],[PID]],products[PID],products[Cost_per_box],"NA",0)</f>
        <v>7.48</v>
      </c>
      <c r="N6516">
        <f>shipments[[#This Row],[Boxes]]*shipments[[#This Row],[Cost Per Box]]</f>
        <v>2468.4</v>
      </c>
      <c r="O6516">
        <f>shipments[[#This Row],[Sales Amount]]-shipments[[#This Row],[Total Cost]]</f>
        <v>2470.35</v>
      </c>
      <c r="P6516" s="9">
        <f>shipments[[#This Row],[Profit]]/shipments[[#This Row],[Sales Amount]]</f>
        <v>0.5001974183750949</v>
      </c>
    </row>
    <row r="6517" spans="1:16" x14ac:dyDescent="1">
      <c r="A6517" t="s">
        <v>6569</v>
      </c>
      <c r="B6517" t="s">
        <v>8047</v>
      </c>
      <c r="C6517" t="s">
        <v>8013</v>
      </c>
      <c r="D6517" t="s">
        <v>8032</v>
      </c>
      <c r="E6517" s="1">
        <v>45125</v>
      </c>
      <c r="F6517">
        <v>3366</v>
      </c>
      <c r="G6517">
        <v>421</v>
      </c>
      <c r="H6517" t="s">
        <v>6</v>
      </c>
      <c r="I6517" t="str">
        <f>_xlfn.XLOOKUP(shipments[[#This Row],[SPID]],people[SPID],people[Sales_person],"NA",0)</f>
        <v>Oby Sorrel</v>
      </c>
      <c r="J6517">
        <f>YEAR(shipments[[#This Row],[Shipdate]])</f>
        <v>2023</v>
      </c>
      <c r="K6517">
        <f>MONTH(shipments[[#This Row],[Shipdate]])</f>
        <v>7</v>
      </c>
      <c r="L6517" t="str">
        <f>TEXT(shipments[[#This Row],[Shipdate]],"mmmm")</f>
        <v>July</v>
      </c>
      <c r="M6517">
        <f>_xlfn.XLOOKUP(shipments[[#This Row],[PID]],products[PID],products[Cost_per_box],"NA",0)</f>
        <v>3.85</v>
      </c>
      <c r="N6517">
        <f>shipments[[#This Row],[Boxes]]*shipments[[#This Row],[Cost Per Box]]</f>
        <v>1620.8500000000001</v>
      </c>
      <c r="O6517">
        <f>shipments[[#This Row],[Sales Amount]]-shipments[[#This Row],[Total Cost]]</f>
        <v>1745.1499999999999</v>
      </c>
      <c r="P6517" s="9">
        <f>shipments[[#This Row],[Profit]]/shipments[[#This Row],[Sales Amount]]</f>
        <v>0.51846405228758163</v>
      </c>
    </row>
    <row r="6518" spans="1:16" x14ac:dyDescent="1">
      <c r="A6518" t="s">
        <v>6570</v>
      </c>
      <c r="B6518" t="s">
        <v>8047</v>
      </c>
      <c r="C6518" t="s">
        <v>8013</v>
      </c>
      <c r="D6518" t="s">
        <v>8035</v>
      </c>
      <c r="E6518" s="1">
        <v>45272</v>
      </c>
      <c r="F6518">
        <v>2715.75</v>
      </c>
      <c r="G6518">
        <v>453</v>
      </c>
      <c r="H6518" t="s">
        <v>6</v>
      </c>
      <c r="I6518" t="str">
        <f>_xlfn.XLOOKUP(shipments[[#This Row],[SPID]],people[SPID],people[Sales_person],"NA",0)</f>
        <v>Oby Sorrel</v>
      </c>
      <c r="J6518">
        <f>YEAR(shipments[[#This Row],[Shipdate]])</f>
        <v>2023</v>
      </c>
      <c r="K6518">
        <f>MONTH(shipments[[#This Row],[Shipdate]])</f>
        <v>12</v>
      </c>
      <c r="L6518" t="str">
        <f>TEXT(shipments[[#This Row],[Shipdate]],"mmmm")</f>
        <v>December</v>
      </c>
      <c r="M6518">
        <f>_xlfn.XLOOKUP(shipments[[#This Row],[PID]],products[PID],products[Cost_per_box],"NA",0)</f>
        <v>3.85</v>
      </c>
      <c r="N6518">
        <f>shipments[[#This Row],[Boxes]]*shipments[[#This Row],[Cost Per Box]]</f>
        <v>1744.05</v>
      </c>
      <c r="O6518">
        <f>shipments[[#This Row],[Sales Amount]]-shipments[[#This Row],[Total Cost]]</f>
        <v>971.7</v>
      </c>
      <c r="P6518" s="9">
        <f>shipments[[#This Row],[Profit]]/shipments[[#This Row],[Sales Amount]]</f>
        <v>0.35780171223418944</v>
      </c>
    </row>
    <row r="6519" spans="1:16" x14ac:dyDescent="1">
      <c r="A6519" t="s">
        <v>6571</v>
      </c>
      <c r="B6519" t="s">
        <v>8047</v>
      </c>
      <c r="C6519" t="s">
        <v>8013</v>
      </c>
      <c r="D6519" t="s">
        <v>8037</v>
      </c>
      <c r="E6519" s="1">
        <v>45030</v>
      </c>
      <c r="F6519">
        <v>11720.25</v>
      </c>
      <c r="G6519">
        <v>1466</v>
      </c>
      <c r="H6519" t="s">
        <v>6</v>
      </c>
      <c r="I6519" t="str">
        <f>_xlfn.XLOOKUP(shipments[[#This Row],[SPID]],people[SPID],people[Sales_person],"NA",0)</f>
        <v>Oby Sorrel</v>
      </c>
      <c r="J6519">
        <f>YEAR(shipments[[#This Row],[Shipdate]])</f>
        <v>2023</v>
      </c>
      <c r="K6519">
        <f>MONTH(shipments[[#This Row],[Shipdate]])</f>
        <v>4</v>
      </c>
      <c r="L6519" t="str">
        <f>TEXT(shipments[[#This Row],[Shipdate]],"mmmm")</f>
        <v>April</v>
      </c>
      <c r="M6519">
        <f>_xlfn.XLOOKUP(shipments[[#This Row],[PID]],products[PID],products[Cost_per_box],"NA",0)</f>
        <v>3.85</v>
      </c>
      <c r="N6519">
        <f>shipments[[#This Row],[Boxes]]*shipments[[#This Row],[Cost Per Box]]</f>
        <v>5644.1</v>
      </c>
      <c r="O6519">
        <f>shipments[[#This Row],[Sales Amount]]-shipments[[#This Row],[Total Cost]]</f>
        <v>6076.15</v>
      </c>
      <c r="P6519" s="9">
        <f>shipments[[#This Row],[Profit]]/shipments[[#This Row],[Sales Amount]]</f>
        <v>0.51843177406625285</v>
      </c>
    </row>
    <row r="6520" spans="1:16" x14ac:dyDescent="1">
      <c r="A6520" t="s">
        <v>6572</v>
      </c>
      <c r="B6520" t="s">
        <v>8047</v>
      </c>
      <c r="C6520" t="s">
        <v>8013</v>
      </c>
      <c r="D6520" t="s">
        <v>8037</v>
      </c>
      <c r="E6520" s="1">
        <v>44999</v>
      </c>
      <c r="F6520">
        <v>1955.25</v>
      </c>
      <c r="G6520">
        <v>218</v>
      </c>
      <c r="H6520" t="s">
        <v>6</v>
      </c>
      <c r="I6520" t="str">
        <f>_xlfn.XLOOKUP(shipments[[#This Row],[SPID]],people[SPID],people[Sales_person],"NA",0)</f>
        <v>Oby Sorrel</v>
      </c>
      <c r="J6520">
        <f>YEAR(shipments[[#This Row],[Shipdate]])</f>
        <v>2023</v>
      </c>
      <c r="K6520">
        <f>MONTH(shipments[[#This Row],[Shipdate]])</f>
        <v>3</v>
      </c>
      <c r="L6520" t="str">
        <f>TEXT(shipments[[#This Row],[Shipdate]],"mmmm")</f>
        <v>March</v>
      </c>
      <c r="M6520">
        <f>_xlfn.XLOOKUP(shipments[[#This Row],[PID]],products[PID],products[Cost_per_box],"NA",0)</f>
        <v>3.85</v>
      </c>
      <c r="N6520">
        <f>shipments[[#This Row],[Boxes]]*shipments[[#This Row],[Cost Per Box]]</f>
        <v>839.30000000000007</v>
      </c>
      <c r="O6520">
        <f>shipments[[#This Row],[Sales Amount]]-shipments[[#This Row],[Total Cost]]</f>
        <v>1115.9499999999998</v>
      </c>
      <c r="P6520" s="9">
        <f>shipments[[#This Row],[Profit]]/shipments[[#This Row],[Sales Amount]]</f>
        <v>0.57074542897327696</v>
      </c>
    </row>
    <row r="6521" spans="1:16" x14ac:dyDescent="1">
      <c r="A6521" t="s">
        <v>6573</v>
      </c>
      <c r="B6521" t="s">
        <v>8047</v>
      </c>
      <c r="C6521" t="s">
        <v>8013</v>
      </c>
      <c r="D6521" t="s">
        <v>8033</v>
      </c>
      <c r="E6521" s="1">
        <v>45152</v>
      </c>
      <c r="F6521">
        <v>1413</v>
      </c>
      <c r="G6521">
        <v>157</v>
      </c>
      <c r="H6521" t="s">
        <v>6</v>
      </c>
      <c r="I6521" t="str">
        <f>_xlfn.XLOOKUP(shipments[[#This Row],[SPID]],people[SPID],people[Sales_person],"NA",0)</f>
        <v>Oby Sorrel</v>
      </c>
      <c r="J6521">
        <f>YEAR(shipments[[#This Row],[Shipdate]])</f>
        <v>2023</v>
      </c>
      <c r="K6521">
        <f>MONTH(shipments[[#This Row],[Shipdate]])</f>
        <v>8</v>
      </c>
      <c r="L6521" t="str">
        <f>TEXT(shipments[[#This Row],[Shipdate]],"mmmm")</f>
        <v>August</v>
      </c>
      <c r="M6521">
        <f>_xlfn.XLOOKUP(shipments[[#This Row],[PID]],products[PID],products[Cost_per_box],"NA",0)</f>
        <v>3.85</v>
      </c>
      <c r="N6521">
        <f>shipments[[#This Row],[Boxes]]*shipments[[#This Row],[Cost Per Box]]</f>
        <v>604.45000000000005</v>
      </c>
      <c r="O6521">
        <f>shipments[[#This Row],[Sales Amount]]-shipments[[#This Row],[Total Cost]]</f>
        <v>808.55</v>
      </c>
      <c r="P6521" s="9">
        <f>shipments[[#This Row],[Profit]]/shipments[[#This Row],[Sales Amount]]</f>
        <v>0.57222222222222219</v>
      </c>
    </row>
    <row r="6522" spans="1:16" x14ac:dyDescent="1">
      <c r="A6522" t="s">
        <v>6574</v>
      </c>
      <c r="B6522" t="s">
        <v>8047</v>
      </c>
      <c r="C6522" t="s">
        <v>8013</v>
      </c>
      <c r="D6522" t="s">
        <v>8033</v>
      </c>
      <c r="E6522" s="1">
        <v>45062</v>
      </c>
      <c r="F6522">
        <v>4592.25</v>
      </c>
      <c r="G6522">
        <v>575</v>
      </c>
      <c r="H6522" t="s">
        <v>6</v>
      </c>
      <c r="I6522" t="str">
        <f>_xlfn.XLOOKUP(shipments[[#This Row],[SPID]],people[SPID],people[Sales_person],"NA",0)</f>
        <v>Oby Sorrel</v>
      </c>
      <c r="J6522">
        <f>YEAR(shipments[[#This Row],[Shipdate]])</f>
        <v>2023</v>
      </c>
      <c r="K6522">
        <f>MONTH(shipments[[#This Row],[Shipdate]])</f>
        <v>5</v>
      </c>
      <c r="L6522" t="str">
        <f>TEXT(shipments[[#This Row],[Shipdate]],"mmmm")</f>
        <v>May</v>
      </c>
      <c r="M6522">
        <f>_xlfn.XLOOKUP(shipments[[#This Row],[PID]],products[PID],products[Cost_per_box],"NA",0)</f>
        <v>3.85</v>
      </c>
      <c r="N6522">
        <f>shipments[[#This Row],[Boxes]]*shipments[[#This Row],[Cost Per Box]]</f>
        <v>2213.75</v>
      </c>
      <c r="O6522">
        <f>shipments[[#This Row],[Sales Amount]]-shipments[[#This Row],[Total Cost]]</f>
        <v>2378.5</v>
      </c>
      <c r="P6522" s="9">
        <f>shipments[[#This Row],[Profit]]/shipments[[#This Row],[Sales Amount]]</f>
        <v>0.51793783003974092</v>
      </c>
    </row>
    <row r="6523" spans="1:16" x14ac:dyDescent="1">
      <c r="A6523" t="s">
        <v>6575</v>
      </c>
      <c r="B6523" t="s">
        <v>8047</v>
      </c>
      <c r="C6523" t="s">
        <v>8014</v>
      </c>
      <c r="D6523" t="s">
        <v>8032</v>
      </c>
      <c r="E6523" s="1">
        <v>45252</v>
      </c>
      <c r="F6523">
        <v>1509.75</v>
      </c>
      <c r="G6523">
        <v>216</v>
      </c>
      <c r="H6523" t="s">
        <v>6</v>
      </c>
      <c r="I6523" t="str">
        <f>_xlfn.XLOOKUP(shipments[[#This Row],[SPID]],people[SPID],people[Sales_person],"NA",0)</f>
        <v>Oby Sorrel</v>
      </c>
      <c r="J6523">
        <f>YEAR(shipments[[#This Row],[Shipdate]])</f>
        <v>2023</v>
      </c>
      <c r="K6523">
        <f>MONTH(shipments[[#This Row],[Shipdate]])</f>
        <v>11</v>
      </c>
      <c r="L6523" t="str">
        <f>TEXT(shipments[[#This Row],[Shipdate]],"mmmm")</f>
        <v>November</v>
      </c>
      <c r="M6523">
        <f>_xlfn.XLOOKUP(shipments[[#This Row],[PID]],products[PID],products[Cost_per_box],"NA",0)</f>
        <v>5.72</v>
      </c>
      <c r="N6523">
        <f>shipments[[#This Row],[Boxes]]*shipments[[#This Row],[Cost Per Box]]</f>
        <v>1235.52</v>
      </c>
      <c r="O6523">
        <f>shipments[[#This Row],[Sales Amount]]-shipments[[#This Row],[Total Cost]]</f>
        <v>274.23</v>
      </c>
      <c r="P6523" s="9">
        <f>shipments[[#This Row],[Profit]]/shipments[[#This Row],[Sales Amount]]</f>
        <v>0.18163934426229508</v>
      </c>
    </row>
    <row r="6524" spans="1:16" x14ac:dyDescent="1">
      <c r="A6524" t="s">
        <v>6576</v>
      </c>
      <c r="B6524" t="s">
        <v>8047</v>
      </c>
      <c r="C6524" t="s">
        <v>8014</v>
      </c>
      <c r="D6524" t="s">
        <v>8035</v>
      </c>
      <c r="E6524" s="1">
        <v>45258</v>
      </c>
      <c r="F6524">
        <v>2475</v>
      </c>
      <c r="G6524">
        <v>310</v>
      </c>
      <c r="H6524" t="s">
        <v>6</v>
      </c>
      <c r="I6524" t="str">
        <f>_xlfn.XLOOKUP(shipments[[#This Row],[SPID]],people[SPID],people[Sales_person],"NA",0)</f>
        <v>Oby Sorrel</v>
      </c>
      <c r="J6524">
        <f>YEAR(shipments[[#This Row],[Shipdate]])</f>
        <v>2023</v>
      </c>
      <c r="K6524">
        <f>MONTH(shipments[[#This Row],[Shipdate]])</f>
        <v>11</v>
      </c>
      <c r="L6524" t="str">
        <f>TEXT(shipments[[#This Row],[Shipdate]],"mmmm")</f>
        <v>November</v>
      </c>
      <c r="M6524">
        <f>_xlfn.XLOOKUP(shipments[[#This Row],[PID]],products[PID],products[Cost_per_box],"NA",0)</f>
        <v>5.72</v>
      </c>
      <c r="N6524">
        <f>shipments[[#This Row],[Boxes]]*shipments[[#This Row],[Cost Per Box]]</f>
        <v>1773.1999999999998</v>
      </c>
      <c r="O6524">
        <f>shipments[[#This Row],[Sales Amount]]-shipments[[#This Row],[Total Cost]]</f>
        <v>701.80000000000018</v>
      </c>
      <c r="P6524" s="9">
        <f>shipments[[#This Row],[Profit]]/shipments[[#This Row],[Sales Amount]]</f>
        <v>0.28355555555555562</v>
      </c>
    </row>
    <row r="6525" spans="1:16" x14ac:dyDescent="1">
      <c r="A6525" t="s">
        <v>6577</v>
      </c>
      <c r="B6525" t="s">
        <v>8047</v>
      </c>
      <c r="C6525" t="s">
        <v>8014</v>
      </c>
      <c r="D6525" t="s">
        <v>8037</v>
      </c>
      <c r="E6525" s="1">
        <v>45230</v>
      </c>
      <c r="F6525">
        <v>321.75</v>
      </c>
      <c r="G6525">
        <v>54</v>
      </c>
      <c r="H6525" t="s">
        <v>6</v>
      </c>
      <c r="I6525" t="str">
        <f>_xlfn.XLOOKUP(shipments[[#This Row],[SPID]],people[SPID],people[Sales_person],"NA",0)</f>
        <v>Oby Sorrel</v>
      </c>
      <c r="J6525">
        <f>YEAR(shipments[[#This Row],[Shipdate]])</f>
        <v>2023</v>
      </c>
      <c r="K6525">
        <f>MONTH(shipments[[#This Row],[Shipdate]])</f>
        <v>10</v>
      </c>
      <c r="L6525" t="str">
        <f>TEXT(shipments[[#This Row],[Shipdate]],"mmmm")</f>
        <v>October</v>
      </c>
      <c r="M6525">
        <f>_xlfn.XLOOKUP(shipments[[#This Row],[PID]],products[PID],products[Cost_per_box],"NA",0)</f>
        <v>5.72</v>
      </c>
      <c r="N6525">
        <f>shipments[[#This Row],[Boxes]]*shipments[[#This Row],[Cost Per Box]]</f>
        <v>308.88</v>
      </c>
      <c r="O6525">
        <f>shipments[[#This Row],[Sales Amount]]-shipments[[#This Row],[Total Cost]]</f>
        <v>12.870000000000005</v>
      </c>
      <c r="P6525" s="9">
        <f>shipments[[#This Row],[Profit]]/shipments[[#This Row],[Sales Amount]]</f>
        <v>4.0000000000000015E-2</v>
      </c>
    </row>
    <row r="6526" spans="1:16" x14ac:dyDescent="1">
      <c r="A6526" t="s">
        <v>6578</v>
      </c>
      <c r="B6526" t="s">
        <v>8047</v>
      </c>
      <c r="C6526" t="s">
        <v>8014</v>
      </c>
      <c r="D6526" t="s">
        <v>8036</v>
      </c>
      <c r="E6526" s="1">
        <v>45012</v>
      </c>
      <c r="F6526">
        <v>6009.75</v>
      </c>
      <c r="G6526">
        <v>668</v>
      </c>
      <c r="H6526" t="s">
        <v>6</v>
      </c>
      <c r="I6526" t="str">
        <f>_xlfn.XLOOKUP(shipments[[#This Row],[SPID]],people[SPID],people[Sales_person],"NA",0)</f>
        <v>Oby Sorrel</v>
      </c>
      <c r="J6526">
        <f>YEAR(shipments[[#This Row],[Shipdate]])</f>
        <v>2023</v>
      </c>
      <c r="K6526">
        <f>MONTH(shipments[[#This Row],[Shipdate]])</f>
        <v>3</v>
      </c>
      <c r="L6526" t="str">
        <f>TEXT(shipments[[#This Row],[Shipdate]],"mmmm")</f>
        <v>March</v>
      </c>
      <c r="M6526">
        <f>_xlfn.XLOOKUP(shipments[[#This Row],[PID]],products[PID],products[Cost_per_box],"NA",0)</f>
        <v>5.72</v>
      </c>
      <c r="N6526">
        <f>shipments[[#This Row],[Boxes]]*shipments[[#This Row],[Cost Per Box]]</f>
        <v>3820.96</v>
      </c>
      <c r="O6526">
        <f>shipments[[#This Row],[Sales Amount]]-shipments[[#This Row],[Total Cost]]</f>
        <v>2188.79</v>
      </c>
      <c r="P6526" s="9">
        <f>shipments[[#This Row],[Profit]]/shipments[[#This Row],[Sales Amount]]</f>
        <v>0.36420649777444986</v>
      </c>
    </row>
    <row r="6527" spans="1:16" x14ac:dyDescent="1">
      <c r="A6527" t="s">
        <v>6579</v>
      </c>
      <c r="B6527" t="s">
        <v>8047</v>
      </c>
      <c r="C6527" t="s">
        <v>8014</v>
      </c>
      <c r="D6527" t="s">
        <v>8032</v>
      </c>
      <c r="E6527" s="1">
        <v>45203</v>
      </c>
      <c r="F6527">
        <v>3840.75</v>
      </c>
      <c r="G6527">
        <v>427</v>
      </c>
      <c r="H6527" t="s">
        <v>6</v>
      </c>
      <c r="I6527" t="str">
        <f>_xlfn.XLOOKUP(shipments[[#This Row],[SPID]],people[SPID],people[Sales_person],"NA",0)</f>
        <v>Oby Sorrel</v>
      </c>
      <c r="J6527">
        <f>YEAR(shipments[[#This Row],[Shipdate]])</f>
        <v>2023</v>
      </c>
      <c r="K6527">
        <f>MONTH(shipments[[#This Row],[Shipdate]])</f>
        <v>10</v>
      </c>
      <c r="L6527" t="str">
        <f>TEXT(shipments[[#This Row],[Shipdate]],"mmmm")</f>
        <v>October</v>
      </c>
      <c r="M6527">
        <f>_xlfn.XLOOKUP(shipments[[#This Row],[PID]],products[PID],products[Cost_per_box],"NA",0)</f>
        <v>5.72</v>
      </c>
      <c r="N6527">
        <f>shipments[[#This Row],[Boxes]]*shipments[[#This Row],[Cost Per Box]]</f>
        <v>2442.44</v>
      </c>
      <c r="O6527">
        <f>shipments[[#This Row],[Sales Amount]]-shipments[[#This Row],[Total Cost]]</f>
        <v>1398.31</v>
      </c>
      <c r="P6527" s="9">
        <f>shipments[[#This Row],[Profit]]/shipments[[#This Row],[Sales Amount]]</f>
        <v>0.36407212133046929</v>
      </c>
    </row>
    <row r="6528" spans="1:16" x14ac:dyDescent="1">
      <c r="A6528" t="s">
        <v>6580</v>
      </c>
      <c r="B6528" t="s">
        <v>8047</v>
      </c>
      <c r="C6528" t="s">
        <v>8014</v>
      </c>
      <c r="D6528" t="s">
        <v>8032</v>
      </c>
      <c r="E6528" s="1">
        <v>45475</v>
      </c>
      <c r="F6528">
        <v>14123.25</v>
      </c>
      <c r="G6528">
        <v>2354</v>
      </c>
      <c r="H6528" t="s">
        <v>17</v>
      </c>
      <c r="I6528" t="str">
        <f>_xlfn.XLOOKUP(shipments[[#This Row],[SPID]],people[SPID],people[Sales_person],"NA",0)</f>
        <v>Oby Sorrel</v>
      </c>
      <c r="J6528">
        <f>YEAR(shipments[[#This Row],[Shipdate]])</f>
        <v>2024</v>
      </c>
      <c r="K6528">
        <f>MONTH(shipments[[#This Row],[Shipdate]])</f>
        <v>7</v>
      </c>
      <c r="L6528" t="str">
        <f>TEXT(shipments[[#This Row],[Shipdate]],"mmmm")</f>
        <v>July</v>
      </c>
      <c r="M6528">
        <f>_xlfn.XLOOKUP(shipments[[#This Row],[PID]],products[PID],products[Cost_per_box],"NA",0)</f>
        <v>5.72</v>
      </c>
      <c r="N6528">
        <f>shipments[[#This Row],[Boxes]]*shipments[[#This Row],[Cost Per Box]]</f>
        <v>13464.88</v>
      </c>
      <c r="O6528">
        <f>shipments[[#This Row],[Sales Amount]]-shipments[[#This Row],[Total Cost]]</f>
        <v>658.3700000000008</v>
      </c>
      <c r="P6528" s="9">
        <f>shipments[[#This Row],[Profit]]/shipments[[#This Row],[Sales Amount]]</f>
        <v>4.6616040925424443E-2</v>
      </c>
    </row>
    <row r="6529" spans="1:16" x14ac:dyDescent="1">
      <c r="A6529" t="s">
        <v>6581</v>
      </c>
      <c r="B6529" t="s">
        <v>8047</v>
      </c>
      <c r="C6529" t="s">
        <v>8016</v>
      </c>
      <c r="D6529" t="s">
        <v>8035</v>
      </c>
      <c r="E6529" s="1">
        <v>45135</v>
      </c>
      <c r="F6529">
        <v>6095.25</v>
      </c>
      <c r="G6529">
        <v>254</v>
      </c>
      <c r="H6529" t="s">
        <v>6</v>
      </c>
      <c r="I6529" t="str">
        <f>_xlfn.XLOOKUP(shipments[[#This Row],[SPID]],people[SPID],people[Sales_person],"NA",0)</f>
        <v>Oby Sorrel</v>
      </c>
      <c r="J6529">
        <f>YEAR(shipments[[#This Row],[Shipdate]])</f>
        <v>2023</v>
      </c>
      <c r="K6529">
        <f>MONTH(shipments[[#This Row],[Shipdate]])</f>
        <v>7</v>
      </c>
      <c r="L6529" t="str">
        <f>TEXT(shipments[[#This Row],[Shipdate]],"mmmm")</f>
        <v>July</v>
      </c>
      <c r="M6529">
        <f>_xlfn.XLOOKUP(shipments[[#This Row],[PID]],products[PID],products[Cost_per_box],"NA",0)</f>
        <v>9.94</v>
      </c>
      <c r="N6529">
        <f>shipments[[#This Row],[Boxes]]*shipments[[#This Row],[Cost Per Box]]</f>
        <v>2524.7599999999998</v>
      </c>
      <c r="O6529">
        <f>shipments[[#This Row],[Sales Amount]]-shipments[[#This Row],[Total Cost]]</f>
        <v>3570.4900000000002</v>
      </c>
      <c r="P6529" s="9">
        <f>shipments[[#This Row],[Profit]]/shipments[[#This Row],[Sales Amount]]</f>
        <v>0.58578237151880563</v>
      </c>
    </row>
    <row r="6530" spans="1:16" x14ac:dyDescent="1">
      <c r="A6530" t="s">
        <v>6582</v>
      </c>
      <c r="B6530" t="s">
        <v>8047</v>
      </c>
      <c r="C6530" t="s">
        <v>8016</v>
      </c>
      <c r="D6530" t="s">
        <v>8035</v>
      </c>
      <c r="E6530" s="1">
        <v>45357</v>
      </c>
      <c r="F6530">
        <v>5460.75</v>
      </c>
      <c r="G6530">
        <v>219</v>
      </c>
      <c r="H6530" t="s">
        <v>6</v>
      </c>
      <c r="I6530" t="str">
        <f>_xlfn.XLOOKUP(shipments[[#This Row],[SPID]],people[SPID],people[Sales_person],"NA",0)</f>
        <v>Oby Sorrel</v>
      </c>
      <c r="J6530">
        <f>YEAR(shipments[[#This Row],[Shipdate]])</f>
        <v>2024</v>
      </c>
      <c r="K6530">
        <f>MONTH(shipments[[#This Row],[Shipdate]])</f>
        <v>3</v>
      </c>
      <c r="L6530" t="str">
        <f>TEXT(shipments[[#This Row],[Shipdate]],"mmmm")</f>
        <v>March</v>
      </c>
      <c r="M6530">
        <f>_xlfn.XLOOKUP(shipments[[#This Row],[PID]],products[PID],products[Cost_per_box],"NA",0)</f>
        <v>9.94</v>
      </c>
      <c r="N6530">
        <f>shipments[[#This Row],[Boxes]]*shipments[[#This Row],[Cost Per Box]]</f>
        <v>2176.8599999999997</v>
      </c>
      <c r="O6530">
        <f>shipments[[#This Row],[Sales Amount]]-shipments[[#This Row],[Total Cost]]</f>
        <v>3283.8900000000003</v>
      </c>
      <c r="P6530" s="9">
        <f>shipments[[#This Row],[Profit]]/shipments[[#This Row],[Sales Amount]]</f>
        <v>0.60136245021288293</v>
      </c>
    </row>
    <row r="6531" spans="1:16" x14ac:dyDescent="1">
      <c r="A6531" t="s">
        <v>6583</v>
      </c>
      <c r="B6531" t="s">
        <v>8047</v>
      </c>
      <c r="C6531" t="s">
        <v>8016</v>
      </c>
      <c r="D6531" t="s">
        <v>8037</v>
      </c>
      <c r="E6531" s="1">
        <v>45525</v>
      </c>
      <c r="F6531">
        <v>5510.25</v>
      </c>
      <c r="G6531">
        <v>221</v>
      </c>
      <c r="H6531" t="s">
        <v>17</v>
      </c>
      <c r="I6531" t="str">
        <f>_xlfn.XLOOKUP(shipments[[#This Row],[SPID]],people[SPID],people[Sales_person],"NA",0)</f>
        <v>Oby Sorrel</v>
      </c>
      <c r="J6531">
        <f>YEAR(shipments[[#This Row],[Shipdate]])</f>
        <v>2024</v>
      </c>
      <c r="K6531">
        <f>MONTH(shipments[[#This Row],[Shipdate]])</f>
        <v>8</v>
      </c>
      <c r="L6531" t="str">
        <f>TEXT(shipments[[#This Row],[Shipdate]],"mmmm")</f>
        <v>August</v>
      </c>
      <c r="M6531">
        <f>_xlfn.XLOOKUP(shipments[[#This Row],[PID]],products[PID],products[Cost_per_box],"NA",0)</f>
        <v>9.94</v>
      </c>
      <c r="N6531">
        <f>shipments[[#This Row],[Boxes]]*shipments[[#This Row],[Cost Per Box]]</f>
        <v>2196.7399999999998</v>
      </c>
      <c r="O6531">
        <f>shipments[[#This Row],[Sales Amount]]-shipments[[#This Row],[Total Cost]]</f>
        <v>3313.51</v>
      </c>
      <c r="P6531" s="9">
        <f>shipments[[#This Row],[Profit]]/shipments[[#This Row],[Sales Amount]]</f>
        <v>0.60133569257293229</v>
      </c>
    </row>
    <row r="6532" spans="1:16" x14ac:dyDescent="1">
      <c r="A6532" t="s">
        <v>6584</v>
      </c>
      <c r="B6532" t="s">
        <v>8047</v>
      </c>
      <c r="C6532" t="s">
        <v>8017</v>
      </c>
      <c r="D6532" t="s">
        <v>8033</v>
      </c>
      <c r="E6532" s="1">
        <v>45124</v>
      </c>
      <c r="F6532">
        <v>4250.25</v>
      </c>
      <c r="G6532">
        <v>237</v>
      </c>
      <c r="H6532" t="s">
        <v>6</v>
      </c>
      <c r="I6532" t="str">
        <f>_xlfn.XLOOKUP(shipments[[#This Row],[SPID]],people[SPID],people[Sales_person],"NA",0)</f>
        <v>Oby Sorrel</v>
      </c>
      <c r="J6532">
        <f>YEAR(shipments[[#This Row],[Shipdate]])</f>
        <v>2023</v>
      </c>
      <c r="K6532">
        <f>MONTH(shipments[[#This Row],[Shipdate]])</f>
        <v>7</v>
      </c>
      <c r="L6532" t="str">
        <f>TEXT(shipments[[#This Row],[Shipdate]],"mmmm")</f>
        <v>July</v>
      </c>
      <c r="M6532">
        <f>_xlfn.XLOOKUP(shipments[[#This Row],[PID]],products[PID],products[Cost_per_box],"NA",0)</f>
        <v>7.73</v>
      </c>
      <c r="N6532">
        <f>shipments[[#This Row],[Boxes]]*shipments[[#This Row],[Cost Per Box]]</f>
        <v>1832.01</v>
      </c>
      <c r="O6532">
        <f>shipments[[#This Row],[Sales Amount]]-shipments[[#This Row],[Total Cost]]</f>
        <v>2418.2399999999998</v>
      </c>
      <c r="P6532" s="9">
        <f>shipments[[#This Row],[Profit]]/shipments[[#This Row],[Sales Amount]]</f>
        <v>0.56896417857773063</v>
      </c>
    </row>
    <row r="6533" spans="1:16" x14ac:dyDescent="1">
      <c r="A6533" t="s">
        <v>6585</v>
      </c>
      <c r="B6533" t="s">
        <v>8047</v>
      </c>
      <c r="C6533" t="s">
        <v>8017</v>
      </c>
      <c r="D6533" t="s">
        <v>8035</v>
      </c>
      <c r="E6533" s="1">
        <v>45317</v>
      </c>
      <c r="F6533">
        <v>6788.25</v>
      </c>
      <c r="G6533">
        <v>358</v>
      </c>
      <c r="H6533" t="s">
        <v>6</v>
      </c>
      <c r="I6533" t="str">
        <f>_xlfn.XLOOKUP(shipments[[#This Row],[SPID]],people[SPID],people[Sales_person],"NA",0)</f>
        <v>Oby Sorrel</v>
      </c>
      <c r="J6533">
        <f>YEAR(shipments[[#This Row],[Shipdate]])</f>
        <v>2024</v>
      </c>
      <c r="K6533">
        <f>MONTH(shipments[[#This Row],[Shipdate]])</f>
        <v>1</v>
      </c>
      <c r="L6533" t="str">
        <f>TEXT(shipments[[#This Row],[Shipdate]],"mmmm")</f>
        <v>January</v>
      </c>
      <c r="M6533">
        <f>_xlfn.XLOOKUP(shipments[[#This Row],[PID]],products[PID],products[Cost_per_box],"NA",0)</f>
        <v>7.73</v>
      </c>
      <c r="N6533">
        <f>shipments[[#This Row],[Boxes]]*shipments[[#This Row],[Cost Per Box]]</f>
        <v>2767.34</v>
      </c>
      <c r="O6533">
        <f>shipments[[#This Row],[Sales Amount]]-shipments[[#This Row],[Total Cost]]</f>
        <v>4020.91</v>
      </c>
      <c r="P6533" s="9">
        <f>shipments[[#This Row],[Profit]]/shipments[[#This Row],[Sales Amount]]</f>
        <v>0.59233381210179348</v>
      </c>
    </row>
    <row r="6534" spans="1:16" x14ac:dyDescent="1">
      <c r="A6534" t="s">
        <v>6586</v>
      </c>
      <c r="B6534" t="s">
        <v>8047</v>
      </c>
      <c r="C6534" t="s">
        <v>8017</v>
      </c>
      <c r="D6534" t="s">
        <v>8033</v>
      </c>
      <c r="E6534" s="1">
        <v>45460</v>
      </c>
      <c r="F6534">
        <v>7260.75</v>
      </c>
      <c r="G6534">
        <v>346</v>
      </c>
      <c r="H6534" t="s">
        <v>6</v>
      </c>
      <c r="I6534" t="str">
        <f>_xlfn.XLOOKUP(shipments[[#This Row],[SPID]],people[SPID],people[Sales_person],"NA",0)</f>
        <v>Oby Sorrel</v>
      </c>
      <c r="J6534">
        <f>YEAR(shipments[[#This Row],[Shipdate]])</f>
        <v>2024</v>
      </c>
      <c r="K6534">
        <f>MONTH(shipments[[#This Row],[Shipdate]])</f>
        <v>6</v>
      </c>
      <c r="L6534" t="str">
        <f>TEXT(shipments[[#This Row],[Shipdate]],"mmmm")</f>
        <v>June</v>
      </c>
      <c r="M6534">
        <f>_xlfn.XLOOKUP(shipments[[#This Row],[PID]],products[PID],products[Cost_per_box],"NA",0)</f>
        <v>7.73</v>
      </c>
      <c r="N6534">
        <f>shipments[[#This Row],[Boxes]]*shipments[[#This Row],[Cost Per Box]]</f>
        <v>2674.58</v>
      </c>
      <c r="O6534">
        <f>shipments[[#This Row],[Sales Amount]]-shipments[[#This Row],[Total Cost]]</f>
        <v>4586.17</v>
      </c>
      <c r="P6534" s="9">
        <f>shipments[[#This Row],[Profit]]/shipments[[#This Row],[Sales Amount]]</f>
        <v>0.63163860482732503</v>
      </c>
    </row>
    <row r="6535" spans="1:16" x14ac:dyDescent="1">
      <c r="A6535" t="s">
        <v>6587</v>
      </c>
      <c r="B6535" t="s">
        <v>8047</v>
      </c>
      <c r="C6535" t="s">
        <v>8018</v>
      </c>
      <c r="D6535" t="s">
        <v>8037</v>
      </c>
      <c r="E6535" s="1">
        <v>45432</v>
      </c>
      <c r="F6535">
        <v>14269.5</v>
      </c>
      <c r="G6535">
        <v>752</v>
      </c>
      <c r="H6535" t="s">
        <v>6</v>
      </c>
      <c r="I6535" t="str">
        <f>_xlfn.XLOOKUP(shipments[[#This Row],[SPID]],people[SPID],people[Sales_person],"NA",0)</f>
        <v>Oby Sorrel</v>
      </c>
      <c r="J6535">
        <f>YEAR(shipments[[#This Row],[Shipdate]])</f>
        <v>2024</v>
      </c>
      <c r="K6535">
        <f>MONTH(shipments[[#This Row],[Shipdate]])</f>
        <v>5</v>
      </c>
      <c r="L6535" t="str">
        <f>TEXT(shipments[[#This Row],[Shipdate]],"mmmm")</f>
        <v>May</v>
      </c>
      <c r="M6535">
        <f>_xlfn.XLOOKUP(shipments[[#This Row],[PID]],products[PID],products[Cost_per_box],"NA",0)</f>
        <v>3.68</v>
      </c>
      <c r="N6535">
        <f>shipments[[#This Row],[Boxes]]*shipments[[#This Row],[Cost Per Box]]</f>
        <v>2767.36</v>
      </c>
      <c r="O6535">
        <f>shipments[[#This Row],[Sales Amount]]-shipments[[#This Row],[Total Cost]]</f>
        <v>11502.14</v>
      </c>
      <c r="P6535" s="9">
        <f>shipments[[#This Row],[Profit]]/shipments[[#This Row],[Sales Amount]]</f>
        <v>0.80606468341567672</v>
      </c>
    </row>
    <row r="6536" spans="1:16" x14ac:dyDescent="1">
      <c r="A6536" t="s">
        <v>6588</v>
      </c>
      <c r="B6536" t="s">
        <v>8047</v>
      </c>
      <c r="C6536" t="s">
        <v>8019</v>
      </c>
      <c r="D6536" t="s">
        <v>8033</v>
      </c>
      <c r="E6536" s="1">
        <v>45079</v>
      </c>
      <c r="F6536">
        <v>2146.5</v>
      </c>
      <c r="G6536">
        <v>135</v>
      </c>
      <c r="H6536" t="s">
        <v>6</v>
      </c>
      <c r="I6536" t="str">
        <f>_xlfn.XLOOKUP(shipments[[#This Row],[SPID]],people[SPID],people[Sales_person],"NA",0)</f>
        <v>Oby Sorrel</v>
      </c>
      <c r="J6536">
        <f>YEAR(shipments[[#This Row],[Shipdate]])</f>
        <v>2023</v>
      </c>
      <c r="K6536">
        <f>MONTH(shipments[[#This Row],[Shipdate]])</f>
        <v>6</v>
      </c>
      <c r="L6536" t="str">
        <f>TEXT(shipments[[#This Row],[Shipdate]],"mmmm")</f>
        <v>June</v>
      </c>
      <c r="M6536">
        <f>_xlfn.XLOOKUP(shipments[[#This Row],[PID]],products[PID],products[Cost_per_box],"NA",0)</f>
        <v>8.2200000000000006</v>
      </c>
      <c r="N6536">
        <f>shipments[[#This Row],[Boxes]]*shipments[[#This Row],[Cost Per Box]]</f>
        <v>1109.7</v>
      </c>
      <c r="O6536">
        <f>shipments[[#This Row],[Sales Amount]]-shipments[[#This Row],[Total Cost]]</f>
        <v>1036.8</v>
      </c>
      <c r="P6536" s="9">
        <f>shipments[[#This Row],[Profit]]/shipments[[#This Row],[Sales Amount]]</f>
        <v>0.48301886792452831</v>
      </c>
    </row>
    <row r="6537" spans="1:16" x14ac:dyDescent="1">
      <c r="A6537" t="s">
        <v>6589</v>
      </c>
      <c r="B6537" t="s">
        <v>8047</v>
      </c>
      <c r="C6537" t="s">
        <v>8019</v>
      </c>
      <c r="D6537" t="s">
        <v>8037</v>
      </c>
      <c r="E6537" s="1">
        <v>45240</v>
      </c>
      <c r="F6537">
        <v>9828</v>
      </c>
      <c r="G6537">
        <v>656</v>
      </c>
      <c r="H6537" t="s">
        <v>6</v>
      </c>
      <c r="I6537" t="str">
        <f>_xlfn.XLOOKUP(shipments[[#This Row],[SPID]],people[SPID],people[Sales_person],"NA",0)</f>
        <v>Oby Sorrel</v>
      </c>
      <c r="J6537">
        <f>YEAR(shipments[[#This Row],[Shipdate]])</f>
        <v>2023</v>
      </c>
      <c r="K6537">
        <f>MONTH(shipments[[#This Row],[Shipdate]])</f>
        <v>11</v>
      </c>
      <c r="L6537" t="str">
        <f>TEXT(shipments[[#This Row],[Shipdate]],"mmmm")</f>
        <v>November</v>
      </c>
      <c r="M6537">
        <f>_xlfn.XLOOKUP(shipments[[#This Row],[PID]],products[PID],products[Cost_per_box],"NA",0)</f>
        <v>8.2200000000000006</v>
      </c>
      <c r="N6537">
        <f>shipments[[#This Row],[Boxes]]*shipments[[#This Row],[Cost Per Box]]</f>
        <v>5392.3200000000006</v>
      </c>
      <c r="O6537">
        <f>shipments[[#This Row],[Sales Amount]]-shipments[[#This Row],[Total Cost]]</f>
        <v>4435.6799999999994</v>
      </c>
      <c r="P6537" s="9">
        <f>shipments[[#This Row],[Profit]]/shipments[[#This Row],[Sales Amount]]</f>
        <v>0.45133089133089127</v>
      </c>
    </row>
    <row r="6538" spans="1:16" x14ac:dyDescent="1">
      <c r="A6538" t="s">
        <v>6590</v>
      </c>
      <c r="B6538" t="s">
        <v>8047</v>
      </c>
      <c r="C6538" t="s">
        <v>8019</v>
      </c>
      <c r="D6538" t="s">
        <v>8035</v>
      </c>
      <c r="E6538" s="1">
        <v>45132</v>
      </c>
      <c r="F6538">
        <v>6867</v>
      </c>
      <c r="G6538">
        <v>430</v>
      </c>
      <c r="H6538" t="s">
        <v>6</v>
      </c>
      <c r="I6538" t="str">
        <f>_xlfn.XLOOKUP(shipments[[#This Row],[SPID]],people[SPID],people[Sales_person],"NA",0)</f>
        <v>Oby Sorrel</v>
      </c>
      <c r="J6538">
        <f>YEAR(shipments[[#This Row],[Shipdate]])</f>
        <v>2023</v>
      </c>
      <c r="K6538">
        <f>MONTH(shipments[[#This Row],[Shipdate]])</f>
        <v>7</v>
      </c>
      <c r="L6538" t="str">
        <f>TEXT(shipments[[#This Row],[Shipdate]],"mmmm")</f>
        <v>July</v>
      </c>
      <c r="M6538">
        <f>_xlfn.XLOOKUP(shipments[[#This Row],[PID]],products[PID],products[Cost_per_box],"NA",0)</f>
        <v>8.2200000000000006</v>
      </c>
      <c r="N6538">
        <f>shipments[[#This Row],[Boxes]]*shipments[[#This Row],[Cost Per Box]]</f>
        <v>3534.6000000000004</v>
      </c>
      <c r="O6538">
        <f>shipments[[#This Row],[Sales Amount]]-shipments[[#This Row],[Total Cost]]</f>
        <v>3332.3999999999996</v>
      </c>
      <c r="P6538" s="9">
        <f>shipments[[#This Row],[Profit]]/shipments[[#This Row],[Sales Amount]]</f>
        <v>0.48527741371778066</v>
      </c>
    </row>
    <row r="6539" spans="1:16" x14ac:dyDescent="1">
      <c r="A6539" t="s">
        <v>6591</v>
      </c>
      <c r="B6539" t="s">
        <v>8047</v>
      </c>
      <c r="C6539" t="s">
        <v>8019</v>
      </c>
      <c r="D6539" t="s">
        <v>8037</v>
      </c>
      <c r="E6539" s="1">
        <v>45404</v>
      </c>
      <c r="F6539">
        <v>11733.75</v>
      </c>
      <c r="G6539">
        <v>903</v>
      </c>
      <c r="H6539" t="s">
        <v>6</v>
      </c>
      <c r="I6539" t="str">
        <f>_xlfn.XLOOKUP(shipments[[#This Row],[SPID]],people[SPID],people[Sales_person],"NA",0)</f>
        <v>Oby Sorrel</v>
      </c>
      <c r="J6539">
        <f>YEAR(shipments[[#This Row],[Shipdate]])</f>
        <v>2024</v>
      </c>
      <c r="K6539">
        <f>MONTH(shipments[[#This Row],[Shipdate]])</f>
        <v>4</v>
      </c>
      <c r="L6539" t="str">
        <f>TEXT(shipments[[#This Row],[Shipdate]],"mmmm")</f>
        <v>April</v>
      </c>
      <c r="M6539">
        <f>_xlfn.XLOOKUP(shipments[[#This Row],[PID]],products[PID],products[Cost_per_box],"NA",0)</f>
        <v>8.2200000000000006</v>
      </c>
      <c r="N6539">
        <f>shipments[[#This Row],[Boxes]]*shipments[[#This Row],[Cost Per Box]]</f>
        <v>7422.6600000000008</v>
      </c>
      <c r="O6539">
        <f>shipments[[#This Row],[Sales Amount]]-shipments[[#This Row],[Total Cost]]</f>
        <v>4311.0899999999992</v>
      </c>
      <c r="P6539" s="9">
        <f>shipments[[#This Row],[Profit]]/shipments[[#This Row],[Sales Amount]]</f>
        <v>0.36740939597315431</v>
      </c>
    </row>
    <row r="6540" spans="1:16" x14ac:dyDescent="1">
      <c r="A6540" t="s">
        <v>6592</v>
      </c>
      <c r="B6540" t="s">
        <v>8047</v>
      </c>
      <c r="C6540" t="s">
        <v>8019</v>
      </c>
      <c r="D6540" t="s">
        <v>8036</v>
      </c>
      <c r="E6540" s="1">
        <v>45231</v>
      </c>
      <c r="F6540">
        <v>528.75</v>
      </c>
      <c r="G6540">
        <v>36</v>
      </c>
      <c r="H6540" t="s">
        <v>6</v>
      </c>
      <c r="I6540" t="str">
        <f>_xlfn.XLOOKUP(shipments[[#This Row],[SPID]],people[SPID],people[Sales_person],"NA",0)</f>
        <v>Oby Sorrel</v>
      </c>
      <c r="J6540">
        <f>YEAR(shipments[[#This Row],[Shipdate]])</f>
        <v>2023</v>
      </c>
      <c r="K6540">
        <f>MONTH(shipments[[#This Row],[Shipdate]])</f>
        <v>11</v>
      </c>
      <c r="L6540" t="str">
        <f>TEXT(shipments[[#This Row],[Shipdate]],"mmmm")</f>
        <v>November</v>
      </c>
      <c r="M6540">
        <f>_xlfn.XLOOKUP(shipments[[#This Row],[PID]],products[PID],products[Cost_per_box],"NA",0)</f>
        <v>8.2200000000000006</v>
      </c>
      <c r="N6540">
        <f>shipments[[#This Row],[Boxes]]*shipments[[#This Row],[Cost Per Box]]</f>
        <v>295.92</v>
      </c>
      <c r="O6540">
        <f>shipments[[#This Row],[Sales Amount]]-shipments[[#This Row],[Total Cost]]</f>
        <v>232.82999999999998</v>
      </c>
      <c r="P6540" s="9">
        <f>shipments[[#This Row],[Profit]]/shipments[[#This Row],[Sales Amount]]</f>
        <v>0.44034042553191488</v>
      </c>
    </row>
    <row r="6541" spans="1:16" x14ac:dyDescent="1">
      <c r="A6541" t="s">
        <v>6593</v>
      </c>
      <c r="B6541" t="s">
        <v>8047</v>
      </c>
      <c r="C6541" t="s">
        <v>8019</v>
      </c>
      <c r="D6541" t="s">
        <v>8037</v>
      </c>
      <c r="E6541" s="1">
        <v>45238</v>
      </c>
      <c r="F6541">
        <v>3154.5</v>
      </c>
      <c r="G6541">
        <v>263</v>
      </c>
      <c r="H6541" t="s">
        <v>6</v>
      </c>
      <c r="I6541" t="str">
        <f>_xlfn.XLOOKUP(shipments[[#This Row],[SPID]],people[SPID],people[Sales_person],"NA",0)</f>
        <v>Oby Sorrel</v>
      </c>
      <c r="J6541">
        <f>YEAR(shipments[[#This Row],[Shipdate]])</f>
        <v>2023</v>
      </c>
      <c r="K6541">
        <f>MONTH(shipments[[#This Row],[Shipdate]])</f>
        <v>11</v>
      </c>
      <c r="L6541" t="str">
        <f>TEXT(shipments[[#This Row],[Shipdate]],"mmmm")</f>
        <v>November</v>
      </c>
      <c r="M6541">
        <f>_xlfn.XLOOKUP(shipments[[#This Row],[PID]],products[PID],products[Cost_per_box],"NA",0)</f>
        <v>8.2200000000000006</v>
      </c>
      <c r="N6541">
        <f>shipments[[#This Row],[Boxes]]*shipments[[#This Row],[Cost Per Box]]</f>
        <v>2161.86</v>
      </c>
      <c r="O6541">
        <f>shipments[[#This Row],[Sales Amount]]-shipments[[#This Row],[Total Cost]]</f>
        <v>992.63999999999987</v>
      </c>
      <c r="P6541" s="9">
        <f>shipments[[#This Row],[Profit]]/shipments[[#This Row],[Sales Amount]]</f>
        <v>0.31467427484545885</v>
      </c>
    </row>
    <row r="6542" spans="1:16" x14ac:dyDescent="1">
      <c r="A6542" t="s">
        <v>6594</v>
      </c>
      <c r="B6542" t="s">
        <v>8047</v>
      </c>
      <c r="C6542" t="s">
        <v>8020</v>
      </c>
      <c r="D6542" t="s">
        <v>8032</v>
      </c>
      <c r="E6542" s="1">
        <v>45282</v>
      </c>
      <c r="F6542">
        <v>5953.5</v>
      </c>
      <c r="G6542">
        <v>314</v>
      </c>
      <c r="H6542" t="s">
        <v>6</v>
      </c>
      <c r="I6542" t="str">
        <f>_xlfn.XLOOKUP(shipments[[#This Row],[SPID]],people[SPID],people[Sales_person],"NA",0)</f>
        <v>Oby Sorrel</v>
      </c>
      <c r="J6542">
        <f>YEAR(shipments[[#This Row],[Shipdate]])</f>
        <v>2023</v>
      </c>
      <c r="K6542">
        <f>MONTH(shipments[[#This Row],[Shipdate]])</f>
        <v>12</v>
      </c>
      <c r="L6542" t="str">
        <f>TEXT(shipments[[#This Row],[Shipdate]],"mmmm")</f>
        <v>December</v>
      </c>
      <c r="M6542">
        <f>_xlfn.XLOOKUP(shipments[[#This Row],[PID]],products[PID],products[Cost_per_box],"NA",0)</f>
        <v>10.23</v>
      </c>
      <c r="N6542">
        <f>shipments[[#This Row],[Boxes]]*shipments[[#This Row],[Cost Per Box]]</f>
        <v>3212.2200000000003</v>
      </c>
      <c r="O6542">
        <f>shipments[[#This Row],[Sales Amount]]-shipments[[#This Row],[Total Cost]]</f>
        <v>2741.2799999999997</v>
      </c>
      <c r="P6542" s="9">
        <f>shipments[[#This Row],[Profit]]/shipments[[#This Row],[Sales Amount]]</f>
        <v>0.46044847568657088</v>
      </c>
    </row>
    <row r="6543" spans="1:16" x14ac:dyDescent="1">
      <c r="A6543" t="s">
        <v>6595</v>
      </c>
      <c r="B6543" t="s">
        <v>8047</v>
      </c>
      <c r="C6543" t="s">
        <v>8020</v>
      </c>
      <c r="D6543" t="s">
        <v>8036</v>
      </c>
      <c r="E6543" s="1">
        <v>45425</v>
      </c>
      <c r="F6543">
        <v>4986</v>
      </c>
      <c r="G6543">
        <v>238</v>
      </c>
      <c r="H6543" t="s">
        <v>6</v>
      </c>
      <c r="I6543" t="str">
        <f>_xlfn.XLOOKUP(shipments[[#This Row],[SPID]],people[SPID],people[Sales_person],"NA",0)</f>
        <v>Oby Sorrel</v>
      </c>
      <c r="J6543">
        <f>YEAR(shipments[[#This Row],[Shipdate]])</f>
        <v>2024</v>
      </c>
      <c r="K6543">
        <f>MONTH(shipments[[#This Row],[Shipdate]])</f>
        <v>5</v>
      </c>
      <c r="L6543" t="str">
        <f>TEXT(shipments[[#This Row],[Shipdate]],"mmmm")</f>
        <v>May</v>
      </c>
      <c r="M6543">
        <f>_xlfn.XLOOKUP(shipments[[#This Row],[PID]],products[PID],products[Cost_per_box],"NA",0)</f>
        <v>10.23</v>
      </c>
      <c r="N6543">
        <f>shipments[[#This Row],[Boxes]]*shipments[[#This Row],[Cost Per Box]]</f>
        <v>2434.7400000000002</v>
      </c>
      <c r="O6543">
        <f>shipments[[#This Row],[Sales Amount]]-shipments[[#This Row],[Total Cost]]</f>
        <v>2551.2599999999998</v>
      </c>
      <c r="P6543" s="9">
        <f>shipments[[#This Row],[Profit]]/shipments[[#This Row],[Sales Amount]]</f>
        <v>0.51168471720818287</v>
      </c>
    </row>
    <row r="6544" spans="1:16" x14ac:dyDescent="1">
      <c r="A6544" t="s">
        <v>6596</v>
      </c>
      <c r="B6544" t="s">
        <v>8047</v>
      </c>
      <c r="C6544" t="s">
        <v>8021</v>
      </c>
      <c r="D6544" t="s">
        <v>8036</v>
      </c>
      <c r="E6544" s="1">
        <v>45411</v>
      </c>
      <c r="F6544">
        <v>4383</v>
      </c>
      <c r="G6544">
        <v>314</v>
      </c>
      <c r="H6544" t="s">
        <v>6</v>
      </c>
      <c r="I6544" t="str">
        <f>_xlfn.XLOOKUP(shipments[[#This Row],[SPID]],people[SPID],people[Sales_person],"NA",0)</f>
        <v>Oby Sorrel</v>
      </c>
      <c r="J6544">
        <f>YEAR(shipments[[#This Row],[Shipdate]])</f>
        <v>2024</v>
      </c>
      <c r="K6544">
        <f>MONTH(shipments[[#This Row],[Shipdate]])</f>
        <v>4</v>
      </c>
      <c r="L6544" t="str">
        <f>TEXT(shipments[[#This Row],[Shipdate]],"mmmm")</f>
        <v>April</v>
      </c>
      <c r="M6544">
        <f>_xlfn.XLOOKUP(shipments[[#This Row],[PID]],products[PID],products[Cost_per_box],"NA",0)</f>
        <v>4.74</v>
      </c>
      <c r="N6544">
        <f>shipments[[#This Row],[Boxes]]*shipments[[#This Row],[Cost Per Box]]</f>
        <v>1488.3600000000001</v>
      </c>
      <c r="O6544">
        <f>shipments[[#This Row],[Sales Amount]]-shipments[[#This Row],[Total Cost]]</f>
        <v>2894.64</v>
      </c>
      <c r="P6544" s="9">
        <f>shipments[[#This Row],[Profit]]/shipments[[#This Row],[Sales Amount]]</f>
        <v>0.66042436687200545</v>
      </c>
    </row>
    <row r="6545" spans="1:16" x14ac:dyDescent="1">
      <c r="A6545" t="s">
        <v>6597</v>
      </c>
      <c r="B6545" t="s">
        <v>8047</v>
      </c>
      <c r="C6545" t="s">
        <v>8022</v>
      </c>
      <c r="D6545" t="s">
        <v>8032</v>
      </c>
      <c r="E6545" s="1">
        <v>45281</v>
      </c>
      <c r="F6545">
        <v>2331</v>
      </c>
      <c r="G6545">
        <v>333</v>
      </c>
      <c r="H6545" t="s">
        <v>6</v>
      </c>
      <c r="I6545" t="str">
        <f>_xlfn.XLOOKUP(shipments[[#This Row],[SPID]],people[SPID],people[Sales_person],"NA",0)</f>
        <v>Oby Sorrel</v>
      </c>
      <c r="J6545">
        <f>YEAR(shipments[[#This Row],[Shipdate]])</f>
        <v>2023</v>
      </c>
      <c r="K6545">
        <f>MONTH(shipments[[#This Row],[Shipdate]])</f>
        <v>12</v>
      </c>
      <c r="L6545" t="str">
        <f>TEXT(shipments[[#This Row],[Shipdate]],"mmmm")</f>
        <v>December</v>
      </c>
      <c r="M6545">
        <f>_xlfn.XLOOKUP(shipments[[#This Row],[PID]],products[PID],products[Cost_per_box],"NA",0)</f>
        <v>10.51</v>
      </c>
      <c r="N6545">
        <f>shipments[[#This Row],[Boxes]]*shipments[[#This Row],[Cost Per Box]]</f>
        <v>3499.83</v>
      </c>
      <c r="O6545">
        <f>shipments[[#This Row],[Sales Amount]]-shipments[[#This Row],[Total Cost]]</f>
        <v>-1168.83</v>
      </c>
      <c r="P6545" s="9">
        <f>shipments[[#This Row],[Profit]]/shipments[[#This Row],[Sales Amount]]</f>
        <v>-0.50142857142857145</v>
      </c>
    </row>
    <row r="6546" spans="1:16" x14ac:dyDescent="1">
      <c r="A6546" t="s">
        <v>6598</v>
      </c>
      <c r="B6546" t="s">
        <v>8047</v>
      </c>
      <c r="C6546" t="s">
        <v>8022</v>
      </c>
      <c r="D6546" t="s">
        <v>8037</v>
      </c>
      <c r="E6546" s="1">
        <v>45056</v>
      </c>
      <c r="F6546">
        <v>2315.25</v>
      </c>
      <c r="G6546">
        <v>386</v>
      </c>
      <c r="H6546" t="s">
        <v>6</v>
      </c>
      <c r="I6546" t="str">
        <f>_xlfn.XLOOKUP(shipments[[#This Row],[SPID]],people[SPID],people[Sales_person],"NA",0)</f>
        <v>Oby Sorrel</v>
      </c>
      <c r="J6546">
        <f>YEAR(shipments[[#This Row],[Shipdate]])</f>
        <v>2023</v>
      </c>
      <c r="K6546">
        <f>MONTH(shipments[[#This Row],[Shipdate]])</f>
        <v>5</v>
      </c>
      <c r="L6546" t="str">
        <f>TEXT(shipments[[#This Row],[Shipdate]],"mmmm")</f>
        <v>May</v>
      </c>
      <c r="M6546">
        <f>_xlfn.XLOOKUP(shipments[[#This Row],[PID]],products[PID],products[Cost_per_box],"NA",0)</f>
        <v>10.51</v>
      </c>
      <c r="N6546">
        <f>shipments[[#This Row],[Boxes]]*shipments[[#This Row],[Cost Per Box]]</f>
        <v>4056.86</v>
      </c>
      <c r="O6546">
        <f>shipments[[#This Row],[Sales Amount]]-shipments[[#This Row],[Total Cost]]</f>
        <v>-1741.6100000000001</v>
      </c>
      <c r="P6546" s="9">
        <f>shipments[[#This Row],[Profit]]/shipments[[#This Row],[Sales Amount]]</f>
        <v>-0.7522340999892021</v>
      </c>
    </row>
    <row r="6547" spans="1:16" x14ac:dyDescent="1">
      <c r="A6547" t="s">
        <v>6599</v>
      </c>
      <c r="B6547" t="s">
        <v>8047</v>
      </c>
      <c r="C6547" t="s">
        <v>8022</v>
      </c>
      <c r="D6547" t="s">
        <v>8032</v>
      </c>
      <c r="E6547" s="1">
        <v>45414</v>
      </c>
      <c r="F6547">
        <v>4362.75</v>
      </c>
      <c r="G6547">
        <v>546</v>
      </c>
      <c r="H6547" t="s">
        <v>6</v>
      </c>
      <c r="I6547" t="str">
        <f>_xlfn.XLOOKUP(shipments[[#This Row],[SPID]],people[SPID],people[Sales_person],"NA",0)</f>
        <v>Oby Sorrel</v>
      </c>
      <c r="J6547">
        <f>YEAR(shipments[[#This Row],[Shipdate]])</f>
        <v>2024</v>
      </c>
      <c r="K6547">
        <f>MONTH(shipments[[#This Row],[Shipdate]])</f>
        <v>5</v>
      </c>
      <c r="L6547" t="str">
        <f>TEXT(shipments[[#This Row],[Shipdate]],"mmmm")</f>
        <v>May</v>
      </c>
      <c r="M6547">
        <f>_xlfn.XLOOKUP(shipments[[#This Row],[PID]],products[PID],products[Cost_per_box],"NA",0)</f>
        <v>10.51</v>
      </c>
      <c r="N6547">
        <f>shipments[[#This Row],[Boxes]]*shipments[[#This Row],[Cost Per Box]]</f>
        <v>5738.46</v>
      </c>
      <c r="O6547">
        <f>shipments[[#This Row],[Sales Amount]]-shipments[[#This Row],[Total Cost]]</f>
        <v>-1375.71</v>
      </c>
      <c r="P6547" s="9">
        <f>shipments[[#This Row],[Profit]]/shipments[[#This Row],[Sales Amount]]</f>
        <v>-0.31533092659446449</v>
      </c>
    </row>
    <row r="6548" spans="1:16" x14ac:dyDescent="1">
      <c r="A6548" t="s">
        <v>6600</v>
      </c>
      <c r="B6548" t="s">
        <v>8047</v>
      </c>
      <c r="C6548" t="s">
        <v>8022</v>
      </c>
      <c r="D6548" t="s">
        <v>8033</v>
      </c>
      <c r="E6548" s="1">
        <v>45513</v>
      </c>
      <c r="F6548">
        <v>4830.75</v>
      </c>
      <c r="G6548">
        <v>484</v>
      </c>
      <c r="H6548" t="s">
        <v>17</v>
      </c>
      <c r="I6548" t="str">
        <f>_xlfn.XLOOKUP(shipments[[#This Row],[SPID]],people[SPID],people[Sales_person],"NA",0)</f>
        <v>Oby Sorrel</v>
      </c>
      <c r="J6548">
        <f>YEAR(shipments[[#This Row],[Shipdate]])</f>
        <v>2024</v>
      </c>
      <c r="K6548">
        <f>MONTH(shipments[[#This Row],[Shipdate]])</f>
        <v>8</v>
      </c>
      <c r="L6548" t="str">
        <f>TEXT(shipments[[#This Row],[Shipdate]],"mmmm")</f>
        <v>August</v>
      </c>
      <c r="M6548">
        <f>_xlfn.XLOOKUP(shipments[[#This Row],[PID]],products[PID],products[Cost_per_box],"NA",0)</f>
        <v>10.51</v>
      </c>
      <c r="N6548">
        <f>shipments[[#This Row],[Boxes]]*shipments[[#This Row],[Cost Per Box]]</f>
        <v>5086.84</v>
      </c>
      <c r="O6548">
        <f>shipments[[#This Row],[Sales Amount]]-shipments[[#This Row],[Total Cost]]</f>
        <v>-256.09000000000015</v>
      </c>
      <c r="P6548" s="9">
        <f>shipments[[#This Row],[Profit]]/shipments[[#This Row],[Sales Amount]]</f>
        <v>-5.3012472183408405E-2</v>
      </c>
    </row>
    <row r="6549" spans="1:16" x14ac:dyDescent="1">
      <c r="A6549" t="s">
        <v>6601</v>
      </c>
      <c r="B6549" t="s">
        <v>8047</v>
      </c>
      <c r="C6549" t="s">
        <v>8022</v>
      </c>
      <c r="D6549" t="s">
        <v>8033</v>
      </c>
      <c r="E6549" s="1">
        <v>44998</v>
      </c>
      <c r="F6549">
        <v>8624.25</v>
      </c>
      <c r="G6549">
        <v>1079</v>
      </c>
      <c r="H6549" t="s">
        <v>6</v>
      </c>
      <c r="I6549" t="str">
        <f>_xlfn.XLOOKUP(shipments[[#This Row],[SPID]],people[SPID],people[Sales_person],"NA",0)</f>
        <v>Oby Sorrel</v>
      </c>
      <c r="J6549">
        <f>YEAR(shipments[[#This Row],[Shipdate]])</f>
        <v>2023</v>
      </c>
      <c r="K6549">
        <f>MONTH(shipments[[#This Row],[Shipdate]])</f>
        <v>3</v>
      </c>
      <c r="L6549" t="str">
        <f>TEXT(shipments[[#This Row],[Shipdate]],"mmmm")</f>
        <v>March</v>
      </c>
      <c r="M6549">
        <f>_xlfn.XLOOKUP(shipments[[#This Row],[PID]],products[PID],products[Cost_per_box],"NA",0)</f>
        <v>10.51</v>
      </c>
      <c r="N6549">
        <f>shipments[[#This Row],[Boxes]]*shipments[[#This Row],[Cost Per Box]]</f>
        <v>11340.289999999999</v>
      </c>
      <c r="O6549">
        <f>shipments[[#This Row],[Sales Amount]]-shipments[[#This Row],[Total Cost]]</f>
        <v>-2716.0399999999991</v>
      </c>
      <c r="P6549" s="9">
        <f>shipments[[#This Row],[Profit]]/shipments[[#This Row],[Sales Amount]]</f>
        <v>-0.31493057367307292</v>
      </c>
    </row>
    <row r="6550" spans="1:16" x14ac:dyDescent="1">
      <c r="A6550" t="s">
        <v>6602</v>
      </c>
      <c r="B6550" t="s">
        <v>8047</v>
      </c>
      <c r="C6550" t="s">
        <v>8022</v>
      </c>
      <c r="D6550" t="s">
        <v>8032</v>
      </c>
      <c r="E6550" s="1">
        <v>44960</v>
      </c>
      <c r="F6550">
        <v>18126</v>
      </c>
      <c r="G6550">
        <v>3021</v>
      </c>
      <c r="H6550" t="s">
        <v>6</v>
      </c>
      <c r="I6550" t="str">
        <f>_xlfn.XLOOKUP(shipments[[#This Row],[SPID]],people[SPID],people[Sales_person],"NA",0)</f>
        <v>Oby Sorrel</v>
      </c>
      <c r="J6550">
        <f>YEAR(shipments[[#This Row],[Shipdate]])</f>
        <v>2023</v>
      </c>
      <c r="K6550">
        <f>MONTH(shipments[[#This Row],[Shipdate]])</f>
        <v>2</v>
      </c>
      <c r="L6550" t="str">
        <f>TEXT(shipments[[#This Row],[Shipdate]],"mmmm")</f>
        <v>February</v>
      </c>
      <c r="M6550">
        <f>_xlfn.XLOOKUP(shipments[[#This Row],[PID]],products[PID],products[Cost_per_box],"NA",0)</f>
        <v>10.51</v>
      </c>
      <c r="N6550">
        <f>shipments[[#This Row],[Boxes]]*shipments[[#This Row],[Cost Per Box]]</f>
        <v>31750.71</v>
      </c>
      <c r="O6550">
        <f>shipments[[#This Row],[Sales Amount]]-shipments[[#This Row],[Total Cost]]</f>
        <v>-13624.71</v>
      </c>
      <c r="P6550" s="9">
        <f>shipments[[#This Row],[Profit]]/shipments[[#This Row],[Sales Amount]]</f>
        <v>-0.75166666666666659</v>
      </c>
    </row>
    <row r="6551" spans="1:16" x14ac:dyDescent="1">
      <c r="A6551" t="s">
        <v>6603</v>
      </c>
      <c r="B6551" t="s">
        <v>8047</v>
      </c>
      <c r="C6551" t="s">
        <v>8022</v>
      </c>
      <c r="D6551" t="s">
        <v>8036</v>
      </c>
      <c r="E6551" s="1">
        <v>45341</v>
      </c>
      <c r="F6551">
        <v>9875.25</v>
      </c>
      <c r="G6551">
        <v>1098</v>
      </c>
      <c r="H6551" t="s">
        <v>6</v>
      </c>
      <c r="I6551" t="str">
        <f>_xlfn.XLOOKUP(shipments[[#This Row],[SPID]],people[SPID],people[Sales_person],"NA",0)</f>
        <v>Oby Sorrel</v>
      </c>
      <c r="J6551">
        <f>YEAR(shipments[[#This Row],[Shipdate]])</f>
        <v>2024</v>
      </c>
      <c r="K6551">
        <f>MONTH(shipments[[#This Row],[Shipdate]])</f>
        <v>2</v>
      </c>
      <c r="L6551" t="str">
        <f>TEXT(shipments[[#This Row],[Shipdate]],"mmmm")</f>
        <v>February</v>
      </c>
      <c r="M6551">
        <f>_xlfn.XLOOKUP(shipments[[#This Row],[PID]],products[PID],products[Cost_per_box],"NA",0)</f>
        <v>10.51</v>
      </c>
      <c r="N6551">
        <f>shipments[[#This Row],[Boxes]]*shipments[[#This Row],[Cost Per Box]]</f>
        <v>11539.98</v>
      </c>
      <c r="O6551">
        <f>shipments[[#This Row],[Sales Amount]]-shipments[[#This Row],[Total Cost]]</f>
        <v>-1664.7299999999996</v>
      </c>
      <c r="P6551" s="9">
        <f>shipments[[#This Row],[Profit]]/shipments[[#This Row],[Sales Amount]]</f>
        <v>-0.16857598541809063</v>
      </c>
    </row>
    <row r="6552" spans="1:16" x14ac:dyDescent="1">
      <c r="A6552" t="s">
        <v>6604</v>
      </c>
      <c r="B6552" t="s">
        <v>8047</v>
      </c>
      <c r="C6552" t="s">
        <v>8022</v>
      </c>
      <c r="D6552" t="s">
        <v>8037</v>
      </c>
      <c r="E6552" s="1">
        <v>45302</v>
      </c>
      <c r="F6552">
        <v>1689.75</v>
      </c>
      <c r="G6552">
        <v>188</v>
      </c>
      <c r="H6552" t="s">
        <v>6</v>
      </c>
      <c r="I6552" t="str">
        <f>_xlfn.XLOOKUP(shipments[[#This Row],[SPID]],people[SPID],people[Sales_person],"NA",0)</f>
        <v>Oby Sorrel</v>
      </c>
      <c r="J6552">
        <f>YEAR(shipments[[#This Row],[Shipdate]])</f>
        <v>2024</v>
      </c>
      <c r="K6552">
        <f>MONTH(shipments[[#This Row],[Shipdate]])</f>
        <v>1</v>
      </c>
      <c r="L6552" t="str">
        <f>TEXT(shipments[[#This Row],[Shipdate]],"mmmm")</f>
        <v>January</v>
      </c>
      <c r="M6552">
        <f>_xlfn.XLOOKUP(shipments[[#This Row],[PID]],products[PID],products[Cost_per_box],"NA",0)</f>
        <v>10.51</v>
      </c>
      <c r="N6552">
        <f>shipments[[#This Row],[Boxes]]*shipments[[#This Row],[Cost Per Box]]</f>
        <v>1975.8799999999999</v>
      </c>
      <c r="O6552">
        <f>shipments[[#This Row],[Sales Amount]]-shipments[[#This Row],[Total Cost]]</f>
        <v>-286.12999999999988</v>
      </c>
      <c r="P6552" s="9">
        <f>shipments[[#This Row],[Profit]]/shipments[[#This Row],[Sales Amount]]</f>
        <v>-0.16933274152981204</v>
      </c>
    </row>
    <row r="6553" spans="1:16" x14ac:dyDescent="1">
      <c r="A6553" t="s">
        <v>6605</v>
      </c>
      <c r="B6553" t="s">
        <v>8047</v>
      </c>
      <c r="C6553" t="s">
        <v>8022</v>
      </c>
      <c r="D6553" t="s">
        <v>8035</v>
      </c>
      <c r="E6553" s="1">
        <v>45156</v>
      </c>
      <c r="F6553">
        <v>6324.75</v>
      </c>
      <c r="G6553">
        <v>633</v>
      </c>
      <c r="H6553" t="s">
        <v>6</v>
      </c>
      <c r="I6553" t="str">
        <f>_xlfn.XLOOKUP(shipments[[#This Row],[SPID]],people[SPID],people[Sales_person],"NA",0)</f>
        <v>Oby Sorrel</v>
      </c>
      <c r="J6553">
        <f>YEAR(shipments[[#This Row],[Shipdate]])</f>
        <v>2023</v>
      </c>
      <c r="K6553">
        <f>MONTH(shipments[[#This Row],[Shipdate]])</f>
        <v>8</v>
      </c>
      <c r="L6553" t="str">
        <f>TEXT(shipments[[#This Row],[Shipdate]],"mmmm")</f>
        <v>August</v>
      </c>
      <c r="M6553">
        <f>_xlfn.XLOOKUP(shipments[[#This Row],[PID]],products[PID],products[Cost_per_box],"NA",0)</f>
        <v>10.51</v>
      </c>
      <c r="N6553">
        <f>shipments[[#This Row],[Boxes]]*shipments[[#This Row],[Cost Per Box]]</f>
        <v>6652.83</v>
      </c>
      <c r="O6553">
        <f>shipments[[#This Row],[Sales Amount]]-shipments[[#This Row],[Total Cost]]</f>
        <v>-328.07999999999993</v>
      </c>
      <c r="P6553" s="9">
        <f>shipments[[#This Row],[Profit]]/shipments[[#This Row],[Sales Amount]]</f>
        <v>-5.1872406023953502E-2</v>
      </c>
    </row>
    <row r="6554" spans="1:16" x14ac:dyDescent="1">
      <c r="A6554" t="s">
        <v>6606</v>
      </c>
      <c r="B6554" t="s">
        <v>8047</v>
      </c>
      <c r="C6554" t="s">
        <v>8022</v>
      </c>
      <c r="D6554" t="s">
        <v>8036</v>
      </c>
      <c r="E6554" s="1">
        <v>45245</v>
      </c>
      <c r="F6554">
        <v>1633.5</v>
      </c>
      <c r="G6554">
        <v>164</v>
      </c>
      <c r="H6554" t="s">
        <v>6</v>
      </c>
      <c r="I6554" t="str">
        <f>_xlfn.XLOOKUP(shipments[[#This Row],[SPID]],people[SPID],people[Sales_person],"NA",0)</f>
        <v>Oby Sorrel</v>
      </c>
      <c r="J6554">
        <f>YEAR(shipments[[#This Row],[Shipdate]])</f>
        <v>2023</v>
      </c>
      <c r="K6554">
        <f>MONTH(shipments[[#This Row],[Shipdate]])</f>
        <v>11</v>
      </c>
      <c r="L6554" t="str">
        <f>TEXT(shipments[[#This Row],[Shipdate]],"mmmm")</f>
        <v>November</v>
      </c>
      <c r="M6554">
        <f>_xlfn.XLOOKUP(shipments[[#This Row],[PID]],products[PID],products[Cost_per_box],"NA",0)</f>
        <v>10.51</v>
      </c>
      <c r="N6554">
        <f>shipments[[#This Row],[Boxes]]*shipments[[#This Row],[Cost Per Box]]</f>
        <v>1723.6399999999999</v>
      </c>
      <c r="O6554">
        <f>shipments[[#This Row],[Sales Amount]]-shipments[[#This Row],[Total Cost]]</f>
        <v>-90.139999999999873</v>
      </c>
      <c r="P6554" s="9">
        <f>shipments[[#This Row],[Profit]]/shipments[[#This Row],[Sales Amount]]</f>
        <v>-5.5182124273033283E-2</v>
      </c>
    </row>
    <row r="6555" spans="1:16" x14ac:dyDescent="1">
      <c r="A6555" t="s">
        <v>6607</v>
      </c>
      <c r="B6555" t="s">
        <v>8047</v>
      </c>
      <c r="C6555" t="s">
        <v>8023</v>
      </c>
      <c r="D6555" t="s">
        <v>8033</v>
      </c>
      <c r="E6555" s="1">
        <v>45100</v>
      </c>
      <c r="F6555">
        <v>4572</v>
      </c>
      <c r="G6555">
        <v>286</v>
      </c>
      <c r="H6555" t="s">
        <v>6</v>
      </c>
      <c r="I6555" t="str">
        <f>_xlfn.XLOOKUP(shipments[[#This Row],[SPID]],people[SPID],people[Sales_person],"NA",0)</f>
        <v>Oby Sorrel</v>
      </c>
      <c r="J6555">
        <f>YEAR(shipments[[#This Row],[Shipdate]])</f>
        <v>2023</v>
      </c>
      <c r="K6555">
        <f>MONTH(shipments[[#This Row],[Shipdate]])</f>
        <v>6</v>
      </c>
      <c r="L6555" t="str">
        <f>TEXT(shipments[[#This Row],[Shipdate]],"mmmm")</f>
        <v>June</v>
      </c>
      <c r="M6555">
        <f>_xlfn.XLOOKUP(shipments[[#This Row],[PID]],products[PID],products[Cost_per_box],"NA",0)</f>
        <v>6.43</v>
      </c>
      <c r="N6555">
        <f>shipments[[#This Row],[Boxes]]*shipments[[#This Row],[Cost Per Box]]</f>
        <v>1838.98</v>
      </c>
      <c r="O6555">
        <f>shipments[[#This Row],[Sales Amount]]-shipments[[#This Row],[Total Cost]]</f>
        <v>2733.02</v>
      </c>
      <c r="P6555" s="9">
        <f>shipments[[#This Row],[Profit]]/shipments[[#This Row],[Sales Amount]]</f>
        <v>0.5977734033245844</v>
      </c>
    </row>
    <row r="6556" spans="1:16" x14ac:dyDescent="1">
      <c r="A6556" t="s">
        <v>6608</v>
      </c>
      <c r="B6556" t="s">
        <v>8047</v>
      </c>
      <c r="C6556" t="s">
        <v>8023</v>
      </c>
      <c r="D6556" t="s">
        <v>8034</v>
      </c>
      <c r="E6556" s="1">
        <v>45176</v>
      </c>
      <c r="F6556">
        <v>7049.25</v>
      </c>
      <c r="G6556">
        <v>392</v>
      </c>
      <c r="H6556" t="s">
        <v>6</v>
      </c>
      <c r="I6556" t="str">
        <f>_xlfn.XLOOKUP(shipments[[#This Row],[SPID]],people[SPID],people[Sales_person],"NA",0)</f>
        <v>Oby Sorrel</v>
      </c>
      <c r="J6556">
        <f>YEAR(shipments[[#This Row],[Shipdate]])</f>
        <v>2023</v>
      </c>
      <c r="K6556">
        <f>MONTH(shipments[[#This Row],[Shipdate]])</f>
        <v>9</v>
      </c>
      <c r="L6556" t="str">
        <f>TEXT(shipments[[#This Row],[Shipdate]],"mmmm")</f>
        <v>September</v>
      </c>
      <c r="M6556">
        <f>_xlfn.XLOOKUP(shipments[[#This Row],[PID]],products[PID],products[Cost_per_box],"NA",0)</f>
        <v>6.43</v>
      </c>
      <c r="N6556">
        <f>shipments[[#This Row],[Boxes]]*shipments[[#This Row],[Cost Per Box]]</f>
        <v>2520.56</v>
      </c>
      <c r="O6556">
        <f>shipments[[#This Row],[Sales Amount]]-shipments[[#This Row],[Total Cost]]</f>
        <v>4528.6900000000005</v>
      </c>
      <c r="P6556" s="9">
        <f>shipments[[#This Row],[Profit]]/shipments[[#This Row],[Sales Amount]]</f>
        <v>0.64243572011206873</v>
      </c>
    </row>
    <row r="6557" spans="1:16" x14ac:dyDescent="1">
      <c r="A6557" t="s">
        <v>6609</v>
      </c>
      <c r="B6557" t="s">
        <v>8047</v>
      </c>
      <c r="C6557" t="s">
        <v>8023</v>
      </c>
      <c r="D6557" t="s">
        <v>8037</v>
      </c>
      <c r="E6557" s="1">
        <v>45295</v>
      </c>
      <c r="F6557">
        <v>6747.75</v>
      </c>
      <c r="G6557">
        <v>375</v>
      </c>
      <c r="H6557" t="s">
        <v>6</v>
      </c>
      <c r="I6557" t="str">
        <f>_xlfn.XLOOKUP(shipments[[#This Row],[SPID]],people[SPID],people[Sales_person],"NA",0)</f>
        <v>Oby Sorrel</v>
      </c>
      <c r="J6557">
        <f>YEAR(shipments[[#This Row],[Shipdate]])</f>
        <v>2024</v>
      </c>
      <c r="K6557">
        <f>MONTH(shipments[[#This Row],[Shipdate]])</f>
        <v>1</v>
      </c>
      <c r="L6557" t="str">
        <f>TEXT(shipments[[#This Row],[Shipdate]],"mmmm")</f>
        <v>January</v>
      </c>
      <c r="M6557">
        <f>_xlfn.XLOOKUP(shipments[[#This Row],[PID]],products[PID],products[Cost_per_box],"NA",0)</f>
        <v>6.43</v>
      </c>
      <c r="N6557">
        <f>shipments[[#This Row],[Boxes]]*shipments[[#This Row],[Cost Per Box]]</f>
        <v>2411.25</v>
      </c>
      <c r="O6557">
        <f>shipments[[#This Row],[Sales Amount]]-shipments[[#This Row],[Total Cost]]</f>
        <v>4336.5</v>
      </c>
      <c r="P6557" s="9">
        <f>shipments[[#This Row],[Profit]]/shipments[[#This Row],[Sales Amount]]</f>
        <v>0.64265866399911087</v>
      </c>
    </row>
    <row r="6558" spans="1:16" x14ac:dyDescent="1">
      <c r="A6558" t="s">
        <v>6610</v>
      </c>
      <c r="B6558" t="s">
        <v>8047</v>
      </c>
      <c r="C6558" t="s">
        <v>8023</v>
      </c>
      <c r="D6558" t="s">
        <v>8035</v>
      </c>
      <c r="E6558" s="1">
        <v>45301</v>
      </c>
      <c r="F6558">
        <v>5647.5</v>
      </c>
      <c r="G6558">
        <v>353</v>
      </c>
      <c r="H6558" t="s">
        <v>6</v>
      </c>
      <c r="I6558" t="str">
        <f>_xlfn.XLOOKUP(shipments[[#This Row],[SPID]],people[SPID],people[Sales_person],"NA",0)</f>
        <v>Oby Sorrel</v>
      </c>
      <c r="J6558">
        <f>YEAR(shipments[[#This Row],[Shipdate]])</f>
        <v>2024</v>
      </c>
      <c r="K6558">
        <f>MONTH(shipments[[#This Row],[Shipdate]])</f>
        <v>1</v>
      </c>
      <c r="L6558" t="str">
        <f>TEXT(shipments[[#This Row],[Shipdate]],"mmmm")</f>
        <v>January</v>
      </c>
      <c r="M6558">
        <f>_xlfn.XLOOKUP(shipments[[#This Row],[PID]],products[PID],products[Cost_per_box],"NA",0)</f>
        <v>6.43</v>
      </c>
      <c r="N6558">
        <f>shipments[[#This Row],[Boxes]]*shipments[[#This Row],[Cost Per Box]]</f>
        <v>2269.79</v>
      </c>
      <c r="O6558">
        <f>shipments[[#This Row],[Sales Amount]]-shipments[[#This Row],[Total Cost]]</f>
        <v>3377.71</v>
      </c>
      <c r="P6558" s="9">
        <f>shipments[[#This Row],[Profit]]/shipments[[#This Row],[Sales Amount]]</f>
        <v>0.59808942009738819</v>
      </c>
    </row>
    <row r="6559" spans="1:16" x14ac:dyDescent="1">
      <c r="A6559" t="s">
        <v>6611</v>
      </c>
      <c r="B6559" t="s">
        <v>8047</v>
      </c>
      <c r="C6559" t="s">
        <v>8023</v>
      </c>
      <c r="D6559" t="s">
        <v>8036</v>
      </c>
      <c r="E6559" s="1">
        <v>45114</v>
      </c>
      <c r="F6559">
        <v>7886.25</v>
      </c>
      <c r="G6559">
        <v>439</v>
      </c>
      <c r="H6559" t="s">
        <v>6</v>
      </c>
      <c r="I6559" t="str">
        <f>_xlfn.XLOOKUP(shipments[[#This Row],[SPID]],people[SPID],people[Sales_person],"NA",0)</f>
        <v>Oby Sorrel</v>
      </c>
      <c r="J6559">
        <f>YEAR(shipments[[#This Row],[Shipdate]])</f>
        <v>2023</v>
      </c>
      <c r="K6559">
        <f>MONTH(shipments[[#This Row],[Shipdate]])</f>
        <v>7</v>
      </c>
      <c r="L6559" t="str">
        <f>TEXT(shipments[[#This Row],[Shipdate]],"mmmm")</f>
        <v>July</v>
      </c>
      <c r="M6559">
        <f>_xlfn.XLOOKUP(shipments[[#This Row],[PID]],products[PID],products[Cost_per_box],"NA",0)</f>
        <v>6.43</v>
      </c>
      <c r="N6559">
        <f>shipments[[#This Row],[Boxes]]*shipments[[#This Row],[Cost Per Box]]</f>
        <v>2822.77</v>
      </c>
      <c r="O6559">
        <f>shipments[[#This Row],[Sales Amount]]-shipments[[#This Row],[Total Cost]]</f>
        <v>5063.4799999999996</v>
      </c>
      <c r="P6559" s="9">
        <f>shipments[[#This Row],[Profit]]/shipments[[#This Row],[Sales Amount]]</f>
        <v>0.642064352512284</v>
      </c>
    </row>
    <row r="6560" spans="1:16" x14ac:dyDescent="1">
      <c r="A6560" t="s">
        <v>6612</v>
      </c>
      <c r="B6560" t="s">
        <v>8047</v>
      </c>
      <c r="C6560" t="s">
        <v>8025</v>
      </c>
      <c r="D6560" t="s">
        <v>8034</v>
      </c>
      <c r="E6560" s="1">
        <v>44942</v>
      </c>
      <c r="F6560">
        <v>5130</v>
      </c>
      <c r="G6560">
        <v>321</v>
      </c>
      <c r="H6560" t="s">
        <v>6</v>
      </c>
      <c r="I6560" t="str">
        <f>_xlfn.XLOOKUP(shipments[[#This Row],[SPID]],people[SPID],people[Sales_person],"NA",0)</f>
        <v>Oby Sorrel</v>
      </c>
      <c r="J6560">
        <f>YEAR(shipments[[#This Row],[Shipdate]])</f>
        <v>2023</v>
      </c>
      <c r="K6560">
        <f>MONTH(shipments[[#This Row],[Shipdate]])</f>
        <v>1</v>
      </c>
      <c r="L6560" t="str">
        <f>TEXT(shipments[[#This Row],[Shipdate]],"mmmm")</f>
        <v>January</v>
      </c>
      <c r="M6560">
        <f>_xlfn.XLOOKUP(shipments[[#This Row],[PID]],products[PID],products[Cost_per_box],"NA",0)</f>
        <v>9.57</v>
      </c>
      <c r="N6560">
        <f>shipments[[#This Row],[Boxes]]*shipments[[#This Row],[Cost Per Box]]</f>
        <v>3071.9700000000003</v>
      </c>
      <c r="O6560">
        <f>shipments[[#This Row],[Sales Amount]]-shipments[[#This Row],[Total Cost]]</f>
        <v>2058.0299999999997</v>
      </c>
      <c r="P6560" s="9">
        <f>shipments[[#This Row],[Profit]]/shipments[[#This Row],[Sales Amount]]</f>
        <v>0.40117543859649119</v>
      </c>
    </row>
    <row r="6561" spans="1:16" x14ac:dyDescent="1">
      <c r="A6561" t="s">
        <v>6613</v>
      </c>
      <c r="B6561" t="s">
        <v>8047</v>
      </c>
      <c r="C6561" t="s">
        <v>8025</v>
      </c>
      <c r="D6561" t="s">
        <v>8032</v>
      </c>
      <c r="E6561" s="1">
        <v>45243</v>
      </c>
      <c r="F6561">
        <v>3901.5</v>
      </c>
      <c r="G6561">
        <v>244</v>
      </c>
      <c r="H6561" t="s">
        <v>6</v>
      </c>
      <c r="I6561" t="str">
        <f>_xlfn.XLOOKUP(shipments[[#This Row],[SPID]],people[SPID],people[Sales_person],"NA",0)</f>
        <v>Oby Sorrel</v>
      </c>
      <c r="J6561">
        <f>YEAR(shipments[[#This Row],[Shipdate]])</f>
        <v>2023</v>
      </c>
      <c r="K6561">
        <f>MONTH(shipments[[#This Row],[Shipdate]])</f>
        <v>11</v>
      </c>
      <c r="L6561" t="str">
        <f>TEXT(shipments[[#This Row],[Shipdate]],"mmmm")</f>
        <v>November</v>
      </c>
      <c r="M6561">
        <f>_xlfn.XLOOKUP(shipments[[#This Row],[PID]],products[PID],products[Cost_per_box],"NA",0)</f>
        <v>9.57</v>
      </c>
      <c r="N6561">
        <f>shipments[[#This Row],[Boxes]]*shipments[[#This Row],[Cost Per Box]]</f>
        <v>2335.08</v>
      </c>
      <c r="O6561">
        <f>shipments[[#This Row],[Sales Amount]]-shipments[[#This Row],[Total Cost]]</f>
        <v>1566.42</v>
      </c>
      <c r="P6561" s="9">
        <f>shipments[[#This Row],[Profit]]/shipments[[#This Row],[Sales Amount]]</f>
        <v>0.40149173394848137</v>
      </c>
    </row>
    <row r="6562" spans="1:16" x14ac:dyDescent="1">
      <c r="A6562" t="s">
        <v>6614</v>
      </c>
      <c r="B6562" t="s">
        <v>8047</v>
      </c>
      <c r="C6562" t="s">
        <v>8025</v>
      </c>
      <c r="D6562" t="s">
        <v>8037</v>
      </c>
      <c r="E6562" s="1">
        <v>45161</v>
      </c>
      <c r="F6562">
        <v>15480</v>
      </c>
      <c r="G6562">
        <v>1106</v>
      </c>
      <c r="H6562" t="s">
        <v>6</v>
      </c>
      <c r="I6562" t="str">
        <f>_xlfn.XLOOKUP(shipments[[#This Row],[SPID]],people[SPID],people[Sales_person],"NA",0)</f>
        <v>Oby Sorrel</v>
      </c>
      <c r="J6562">
        <f>YEAR(shipments[[#This Row],[Shipdate]])</f>
        <v>2023</v>
      </c>
      <c r="K6562">
        <f>MONTH(shipments[[#This Row],[Shipdate]])</f>
        <v>8</v>
      </c>
      <c r="L6562" t="str">
        <f>TEXT(shipments[[#This Row],[Shipdate]],"mmmm")</f>
        <v>August</v>
      </c>
      <c r="M6562">
        <f>_xlfn.XLOOKUP(shipments[[#This Row],[PID]],products[PID],products[Cost_per_box],"NA",0)</f>
        <v>9.57</v>
      </c>
      <c r="N6562">
        <f>shipments[[#This Row],[Boxes]]*shipments[[#This Row],[Cost Per Box]]</f>
        <v>10584.42</v>
      </c>
      <c r="O6562">
        <f>shipments[[#This Row],[Sales Amount]]-shipments[[#This Row],[Total Cost]]</f>
        <v>4895.58</v>
      </c>
      <c r="P6562" s="9">
        <f>shipments[[#This Row],[Profit]]/shipments[[#This Row],[Sales Amount]]</f>
        <v>0.31625193798449613</v>
      </c>
    </row>
    <row r="6563" spans="1:16" x14ac:dyDescent="1">
      <c r="A6563" t="s">
        <v>6615</v>
      </c>
      <c r="B6563" t="s">
        <v>8047</v>
      </c>
      <c r="C6563" t="s">
        <v>8026</v>
      </c>
      <c r="D6563" t="s">
        <v>8033</v>
      </c>
      <c r="E6563" s="1">
        <v>45300</v>
      </c>
      <c r="F6563">
        <v>351</v>
      </c>
      <c r="G6563">
        <v>36</v>
      </c>
      <c r="H6563" t="s">
        <v>6</v>
      </c>
      <c r="I6563" t="str">
        <f>_xlfn.XLOOKUP(shipments[[#This Row],[SPID]],people[SPID],people[Sales_person],"NA",0)</f>
        <v>Oby Sorrel</v>
      </c>
      <c r="J6563">
        <f>YEAR(shipments[[#This Row],[Shipdate]])</f>
        <v>2024</v>
      </c>
      <c r="K6563">
        <f>MONTH(shipments[[#This Row],[Shipdate]])</f>
        <v>1</v>
      </c>
      <c r="L6563" t="str">
        <f>TEXT(shipments[[#This Row],[Shipdate]],"mmmm")</f>
        <v>January</v>
      </c>
      <c r="M6563">
        <f>_xlfn.XLOOKUP(shipments[[#This Row],[PID]],products[PID],products[Cost_per_box],"NA",0)</f>
        <v>8.43</v>
      </c>
      <c r="N6563">
        <f>shipments[[#This Row],[Boxes]]*shipments[[#This Row],[Cost Per Box]]</f>
        <v>303.48</v>
      </c>
      <c r="O6563">
        <f>shipments[[#This Row],[Sales Amount]]-shipments[[#This Row],[Total Cost]]</f>
        <v>47.519999999999982</v>
      </c>
      <c r="P6563" s="9">
        <f>shipments[[#This Row],[Profit]]/shipments[[#This Row],[Sales Amount]]</f>
        <v>0.13538461538461533</v>
      </c>
    </row>
    <row r="6564" spans="1:16" x14ac:dyDescent="1">
      <c r="A6564" t="s">
        <v>6616</v>
      </c>
      <c r="B6564" t="s">
        <v>8047</v>
      </c>
      <c r="C6564" t="s">
        <v>8026</v>
      </c>
      <c r="D6564" t="s">
        <v>8036</v>
      </c>
      <c r="E6564" s="1">
        <v>44971</v>
      </c>
      <c r="F6564">
        <v>7056</v>
      </c>
      <c r="G6564">
        <v>706</v>
      </c>
      <c r="H6564" t="s">
        <v>6</v>
      </c>
      <c r="I6564" t="str">
        <f>_xlfn.XLOOKUP(shipments[[#This Row],[SPID]],people[SPID],people[Sales_person],"NA",0)</f>
        <v>Oby Sorrel</v>
      </c>
      <c r="J6564">
        <f>YEAR(shipments[[#This Row],[Shipdate]])</f>
        <v>2023</v>
      </c>
      <c r="K6564">
        <f>MONTH(shipments[[#This Row],[Shipdate]])</f>
        <v>2</v>
      </c>
      <c r="L6564" t="str">
        <f>TEXT(shipments[[#This Row],[Shipdate]],"mmmm")</f>
        <v>February</v>
      </c>
      <c r="M6564">
        <f>_xlfn.XLOOKUP(shipments[[#This Row],[PID]],products[PID],products[Cost_per_box],"NA",0)</f>
        <v>8.43</v>
      </c>
      <c r="N6564">
        <f>shipments[[#This Row],[Boxes]]*shipments[[#This Row],[Cost Per Box]]</f>
        <v>5951.58</v>
      </c>
      <c r="O6564">
        <f>shipments[[#This Row],[Sales Amount]]-shipments[[#This Row],[Total Cost]]</f>
        <v>1104.42</v>
      </c>
      <c r="P6564" s="9">
        <f>shipments[[#This Row],[Profit]]/shipments[[#This Row],[Sales Amount]]</f>
        <v>0.15652210884353743</v>
      </c>
    </row>
    <row r="6565" spans="1:16" x14ac:dyDescent="1">
      <c r="A6565" t="s">
        <v>6617</v>
      </c>
      <c r="B6565" t="s">
        <v>8047</v>
      </c>
      <c r="C6565" t="s">
        <v>8026</v>
      </c>
      <c r="D6565" t="s">
        <v>8036</v>
      </c>
      <c r="E6565" s="1">
        <v>45531</v>
      </c>
      <c r="F6565">
        <v>3154.5</v>
      </c>
      <c r="G6565">
        <v>287</v>
      </c>
      <c r="H6565" t="s">
        <v>17</v>
      </c>
      <c r="I6565" t="str">
        <f>_xlfn.XLOOKUP(shipments[[#This Row],[SPID]],people[SPID],people[Sales_person],"NA",0)</f>
        <v>Oby Sorrel</v>
      </c>
      <c r="J6565">
        <f>YEAR(shipments[[#This Row],[Shipdate]])</f>
        <v>2024</v>
      </c>
      <c r="K6565">
        <f>MONTH(shipments[[#This Row],[Shipdate]])</f>
        <v>8</v>
      </c>
      <c r="L6565" t="str">
        <f>TEXT(shipments[[#This Row],[Shipdate]],"mmmm")</f>
        <v>August</v>
      </c>
      <c r="M6565">
        <f>_xlfn.XLOOKUP(shipments[[#This Row],[PID]],products[PID],products[Cost_per_box],"NA",0)</f>
        <v>8.43</v>
      </c>
      <c r="N6565">
        <f>shipments[[#This Row],[Boxes]]*shipments[[#This Row],[Cost Per Box]]</f>
        <v>2419.41</v>
      </c>
      <c r="O6565">
        <f>shipments[[#This Row],[Sales Amount]]-shipments[[#This Row],[Total Cost]]</f>
        <v>735.09000000000015</v>
      </c>
      <c r="P6565" s="9">
        <f>shipments[[#This Row],[Profit]]/shipments[[#This Row],[Sales Amount]]</f>
        <v>0.23302900618164532</v>
      </c>
    </row>
    <row r="6566" spans="1:16" x14ac:dyDescent="1">
      <c r="A6566" t="s">
        <v>6618</v>
      </c>
      <c r="B6566" t="s">
        <v>8047</v>
      </c>
      <c r="C6566" t="s">
        <v>8026</v>
      </c>
      <c r="D6566" t="s">
        <v>8035</v>
      </c>
      <c r="E6566" s="1">
        <v>45202</v>
      </c>
      <c r="F6566">
        <v>1827</v>
      </c>
      <c r="G6566">
        <v>203</v>
      </c>
      <c r="H6566" t="s">
        <v>6</v>
      </c>
      <c r="I6566" t="str">
        <f>_xlfn.XLOOKUP(shipments[[#This Row],[SPID]],people[SPID],people[Sales_person],"NA",0)</f>
        <v>Oby Sorrel</v>
      </c>
      <c r="J6566">
        <f>YEAR(shipments[[#This Row],[Shipdate]])</f>
        <v>2023</v>
      </c>
      <c r="K6566">
        <f>MONTH(shipments[[#This Row],[Shipdate]])</f>
        <v>10</v>
      </c>
      <c r="L6566" t="str">
        <f>TEXT(shipments[[#This Row],[Shipdate]],"mmmm")</f>
        <v>October</v>
      </c>
      <c r="M6566">
        <f>_xlfn.XLOOKUP(shipments[[#This Row],[PID]],products[PID],products[Cost_per_box],"NA",0)</f>
        <v>8.43</v>
      </c>
      <c r="N6566">
        <f>shipments[[#This Row],[Boxes]]*shipments[[#This Row],[Cost Per Box]]</f>
        <v>1711.29</v>
      </c>
      <c r="O6566">
        <f>shipments[[#This Row],[Sales Amount]]-shipments[[#This Row],[Total Cost]]</f>
        <v>115.71000000000004</v>
      </c>
      <c r="P6566" s="9">
        <f>shipments[[#This Row],[Profit]]/shipments[[#This Row],[Sales Amount]]</f>
        <v>6.3333333333333353E-2</v>
      </c>
    </row>
    <row r="6567" spans="1:16" x14ac:dyDescent="1">
      <c r="A6567" t="s">
        <v>6619</v>
      </c>
      <c r="B6567" t="s">
        <v>8047</v>
      </c>
      <c r="C6567" t="s">
        <v>8027</v>
      </c>
      <c r="D6567" t="s">
        <v>8032</v>
      </c>
      <c r="E6567" s="1">
        <v>44979</v>
      </c>
      <c r="F6567">
        <v>12408.75</v>
      </c>
      <c r="G6567">
        <v>1379</v>
      </c>
      <c r="H6567" t="s">
        <v>6</v>
      </c>
      <c r="I6567" t="str">
        <f>_xlfn.XLOOKUP(shipments[[#This Row],[SPID]],people[SPID],people[Sales_person],"NA",0)</f>
        <v>Oby Sorrel</v>
      </c>
      <c r="J6567">
        <f>YEAR(shipments[[#This Row],[Shipdate]])</f>
        <v>2023</v>
      </c>
      <c r="K6567">
        <f>MONTH(shipments[[#This Row],[Shipdate]])</f>
        <v>2</v>
      </c>
      <c r="L6567" t="str">
        <f>TEXT(shipments[[#This Row],[Shipdate]],"mmmm")</f>
        <v>February</v>
      </c>
      <c r="M6567">
        <f>_xlfn.XLOOKUP(shipments[[#This Row],[PID]],products[PID],products[Cost_per_box],"NA",0)</f>
        <v>6.8</v>
      </c>
      <c r="N6567">
        <f>shipments[[#This Row],[Boxes]]*shipments[[#This Row],[Cost Per Box]]</f>
        <v>9377.1999999999989</v>
      </c>
      <c r="O6567">
        <f>shipments[[#This Row],[Sales Amount]]-shipments[[#This Row],[Total Cost]]</f>
        <v>3031.5500000000011</v>
      </c>
      <c r="P6567" s="9">
        <f>shipments[[#This Row],[Profit]]/shipments[[#This Row],[Sales Amount]]</f>
        <v>0.24430744434370916</v>
      </c>
    </row>
    <row r="6568" spans="1:16" x14ac:dyDescent="1">
      <c r="A6568" t="s">
        <v>6620</v>
      </c>
      <c r="B6568" t="s">
        <v>8047</v>
      </c>
      <c r="C6568" t="s">
        <v>8027</v>
      </c>
      <c r="D6568" t="s">
        <v>8037</v>
      </c>
      <c r="E6568" s="1">
        <v>44974</v>
      </c>
      <c r="F6568">
        <v>5778</v>
      </c>
      <c r="G6568">
        <v>723</v>
      </c>
      <c r="H6568" t="s">
        <v>6</v>
      </c>
      <c r="I6568" t="str">
        <f>_xlfn.XLOOKUP(shipments[[#This Row],[SPID]],people[SPID],people[Sales_person],"NA",0)</f>
        <v>Oby Sorrel</v>
      </c>
      <c r="J6568">
        <f>YEAR(shipments[[#This Row],[Shipdate]])</f>
        <v>2023</v>
      </c>
      <c r="K6568">
        <f>MONTH(shipments[[#This Row],[Shipdate]])</f>
        <v>2</v>
      </c>
      <c r="L6568" t="str">
        <f>TEXT(shipments[[#This Row],[Shipdate]],"mmmm")</f>
        <v>February</v>
      </c>
      <c r="M6568">
        <f>_xlfn.XLOOKUP(shipments[[#This Row],[PID]],products[PID],products[Cost_per_box],"NA",0)</f>
        <v>6.8</v>
      </c>
      <c r="N6568">
        <f>shipments[[#This Row],[Boxes]]*shipments[[#This Row],[Cost Per Box]]</f>
        <v>4916.3999999999996</v>
      </c>
      <c r="O6568">
        <f>shipments[[#This Row],[Sales Amount]]-shipments[[#This Row],[Total Cost]]</f>
        <v>861.60000000000036</v>
      </c>
      <c r="P6568" s="9">
        <f>shipments[[#This Row],[Profit]]/shipments[[#This Row],[Sales Amount]]</f>
        <v>0.1491173416407062</v>
      </c>
    </row>
    <row r="6569" spans="1:16" x14ac:dyDescent="1">
      <c r="A6569" t="s">
        <v>6621</v>
      </c>
      <c r="B6569" t="s">
        <v>8047</v>
      </c>
      <c r="C6569" t="s">
        <v>8028</v>
      </c>
      <c r="D6569" t="s">
        <v>8033</v>
      </c>
      <c r="E6569" s="1">
        <v>45295</v>
      </c>
      <c r="F6569">
        <v>418.5</v>
      </c>
      <c r="G6569">
        <v>15</v>
      </c>
      <c r="H6569" t="s">
        <v>6</v>
      </c>
      <c r="I6569" t="str">
        <f>_xlfn.XLOOKUP(shipments[[#This Row],[SPID]],people[SPID],people[Sales_person],"NA",0)</f>
        <v>Oby Sorrel</v>
      </c>
      <c r="J6569">
        <f>YEAR(shipments[[#This Row],[Shipdate]])</f>
        <v>2024</v>
      </c>
      <c r="K6569">
        <f>MONTH(shipments[[#This Row],[Shipdate]])</f>
        <v>1</v>
      </c>
      <c r="L6569" t="str">
        <f>TEXT(shipments[[#This Row],[Shipdate]],"mmmm")</f>
        <v>January</v>
      </c>
      <c r="M6569">
        <f>_xlfn.XLOOKUP(shipments[[#This Row],[PID]],products[PID],products[Cost_per_box],"NA",0)</f>
        <v>5.04</v>
      </c>
      <c r="N6569">
        <f>shipments[[#This Row],[Boxes]]*shipments[[#This Row],[Cost Per Box]]</f>
        <v>75.599999999999994</v>
      </c>
      <c r="O6569">
        <f>shipments[[#This Row],[Sales Amount]]-shipments[[#This Row],[Total Cost]]</f>
        <v>342.9</v>
      </c>
      <c r="P6569" s="9">
        <f>shipments[[#This Row],[Profit]]/shipments[[#This Row],[Sales Amount]]</f>
        <v>0.8193548387096774</v>
      </c>
    </row>
    <row r="6570" spans="1:16" x14ac:dyDescent="1">
      <c r="A6570" t="s">
        <v>6622</v>
      </c>
      <c r="B6570" t="s">
        <v>8047</v>
      </c>
      <c r="C6570" t="s">
        <v>8028</v>
      </c>
      <c r="D6570" t="s">
        <v>8036</v>
      </c>
      <c r="E6570" s="1">
        <v>45352</v>
      </c>
      <c r="F6570">
        <v>6486.75</v>
      </c>
      <c r="G6570">
        <v>224</v>
      </c>
      <c r="H6570" t="s">
        <v>6</v>
      </c>
      <c r="I6570" t="str">
        <f>_xlfn.XLOOKUP(shipments[[#This Row],[SPID]],people[SPID],people[Sales_person],"NA",0)</f>
        <v>Oby Sorrel</v>
      </c>
      <c r="J6570">
        <f>YEAR(shipments[[#This Row],[Shipdate]])</f>
        <v>2024</v>
      </c>
      <c r="K6570">
        <f>MONTH(shipments[[#This Row],[Shipdate]])</f>
        <v>3</v>
      </c>
      <c r="L6570" t="str">
        <f>TEXT(shipments[[#This Row],[Shipdate]],"mmmm")</f>
        <v>March</v>
      </c>
      <c r="M6570">
        <f>_xlfn.XLOOKUP(shipments[[#This Row],[PID]],products[PID],products[Cost_per_box],"NA",0)</f>
        <v>5.04</v>
      </c>
      <c r="N6570">
        <f>shipments[[#This Row],[Boxes]]*shipments[[#This Row],[Cost Per Box]]</f>
        <v>1128.96</v>
      </c>
      <c r="O6570">
        <f>shipments[[#This Row],[Sales Amount]]-shipments[[#This Row],[Total Cost]]</f>
        <v>5357.79</v>
      </c>
      <c r="P6570" s="9">
        <f>shipments[[#This Row],[Profit]]/shipments[[#This Row],[Sales Amount]]</f>
        <v>0.82595907041276451</v>
      </c>
    </row>
    <row r="6571" spans="1:16" x14ac:dyDescent="1">
      <c r="A6571" t="s">
        <v>6623</v>
      </c>
      <c r="B6571" t="s">
        <v>8047</v>
      </c>
      <c r="C6571" t="s">
        <v>8028</v>
      </c>
      <c r="D6571" t="s">
        <v>8036</v>
      </c>
      <c r="E6571" s="1">
        <v>45106</v>
      </c>
      <c r="F6571">
        <v>8979.75</v>
      </c>
      <c r="G6571">
        <v>310</v>
      </c>
      <c r="H6571" t="s">
        <v>6</v>
      </c>
      <c r="I6571" t="str">
        <f>_xlfn.XLOOKUP(shipments[[#This Row],[SPID]],people[SPID],people[Sales_person],"NA",0)</f>
        <v>Oby Sorrel</v>
      </c>
      <c r="J6571">
        <f>YEAR(shipments[[#This Row],[Shipdate]])</f>
        <v>2023</v>
      </c>
      <c r="K6571">
        <f>MONTH(shipments[[#This Row],[Shipdate]])</f>
        <v>6</v>
      </c>
      <c r="L6571" t="str">
        <f>TEXT(shipments[[#This Row],[Shipdate]],"mmmm")</f>
        <v>June</v>
      </c>
      <c r="M6571">
        <f>_xlfn.XLOOKUP(shipments[[#This Row],[PID]],products[PID],products[Cost_per_box],"NA",0)</f>
        <v>5.04</v>
      </c>
      <c r="N6571">
        <f>shipments[[#This Row],[Boxes]]*shipments[[#This Row],[Cost Per Box]]</f>
        <v>1562.4</v>
      </c>
      <c r="O6571">
        <f>shipments[[#This Row],[Sales Amount]]-shipments[[#This Row],[Total Cost]]</f>
        <v>7417.35</v>
      </c>
      <c r="P6571" s="9">
        <f>shipments[[#This Row],[Profit]]/shipments[[#This Row],[Sales Amount]]</f>
        <v>0.82600851916812834</v>
      </c>
    </row>
    <row r="6572" spans="1:16" x14ac:dyDescent="1">
      <c r="A6572" t="s">
        <v>6624</v>
      </c>
      <c r="B6572" t="s">
        <v>8047</v>
      </c>
      <c r="C6572" t="s">
        <v>8029</v>
      </c>
      <c r="D6572" t="s">
        <v>8032</v>
      </c>
      <c r="E6572" s="1">
        <v>45022</v>
      </c>
      <c r="F6572">
        <v>4140</v>
      </c>
      <c r="G6572">
        <v>518</v>
      </c>
      <c r="H6572" t="s">
        <v>6</v>
      </c>
      <c r="I6572" t="str">
        <f>_xlfn.XLOOKUP(shipments[[#This Row],[SPID]],people[SPID],people[Sales_person],"NA",0)</f>
        <v>Oby Sorrel</v>
      </c>
      <c r="J6572">
        <f>YEAR(shipments[[#This Row],[Shipdate]])</f>
        <v>2023</v>
      </c>
      <c r="K6572">
        <f>MONTH(shipments[[#This Row],[Shipdate]])</f>
        <v>4</v>
      </c>
      <c r="L6572" t="str">
        <f>TEXT(shipments[[#This Row],[Shipdate]],"mmmm")</f>
        <v>April</v>
      </c>
      <c r="M6572">
        <f>_xlfn.XLOOKUP(shipments[[#This Row],[PID]],products[PID],products[Cost_per_box],"NA",0)</f>
        <v>2.76</v>
      </c>
      <c r="N6572">
        <f>shipments[[#This Row],[Boxes]]*shipments[[#This Row],[Cost Per Box]]</f>
        <v>1429.6799999999998</v>
      </c>
      <c r="O6572">
        <f>shipments[[#This Row],[Sales Amount]]-shipments[[#This Row],[Total Cost]]</f>
        <v>2710.32</v>
      </c>
      <c r="P6572" s="9">
        <f>shipments[[#This Row],[Profit]]/shipments[[#This Row],[Sales Amount]]</f>
        <v>0.65466666666666673</v>
      </c>
    </row>
    <row r="6573" spans="1:16" x14ac:dyDescent="1">
      <c r="A6573" t="s">
        <v>6625</v>
      </c>
      <c r="B6573" t="s">
        <v>8047</v>
      </c>
      <c r="C6573" t="s">
        <v>8030</v>
      </c>
      <c r="D6573" t="s">
        <v>8037</v>
      </c>
      <c r="E6573" s="1">
        <v>45533</v>
      </c>
      <c r="F6573">
        <v>1183.5</v>
      </c>
      <c r="G6573">
        <v>148</v>
      </c>
      <c r="H6573" t="s">
        <v>17</v>
      </c>
      <c r="I6573" t="str">
        <f>_xlfn.XLOOKUP(shipments[[#This Row],[SPID]],people[SPID],people[Sales_person],"NA",0)</f>
        <v>Oby Sorrel</v>
      </c>
      <c r="J6573">
        <f>YEAR(shipments[[#This Row],[Shipdate]])</f>
        <v>2024</v>
      </c>
      <c r="K6573">
        <f>MONTH(shipments[[#This Row],[Shipdate]])</f>
        <v>8</v>
      </c>
      <c r="L6573" t="str">
        <f>TEXT(shipments[[#This Row],[Shipdate]],"mmmm")</f>
        <v>August</v>
      </c>
      <c r="M6573">
        <f>_xlfn.XLOOKUP(shipments[[#This Row],[PID]],products[PID],products[Cost_per_box],"NA",0)</f>
        <v>3.32</v>
      </c>
      <c r="N6573">
        <f>shipments[[#This Row],[Boxes]]*shipments[[#This Row],[Cost Per Box]]</f>
        <v>491.35999999999996</v>
      </c>
      <c r="O6573">
        <f>shipments[[#This Row],[Sales Amount]]-shipments[[#This Row],[Total Cost]]</f>
        <v>692.1400000000001</v>
      </c>
      <c r="P6573" s="9">
        <f>shipments[[#This Row],[Profit]]/shipments[[#This Row],[Sales Amount]]</f>
        <v>0.58482467258132664</v>
      </c>
    </row>
    <row r="6574" spans="1:16" x14ac:dyDescent="1">
      <c r="A6574" t="s">
        <v>6626</v>
      </c>
      <c r="B6574" t="s">
        <v>8047</v>
      </c>
      <c r="C6574" t="s">
        <v>8030</v>
      </c>
      <c r="D6574" t="s">
        <v>8037</v>
      </c>
      <c r="E6574" s="1">
        <v>44963</v>
      </c>
      <c r="F6574">
        <v>1851.75</v>
      </c>
      <c r="G6574">
        <v>232</v>
      </c>
      <c r="H6574" t="s">
        <v>6</v>
      </c>
      <c r="I6574" t="str">
        <f>_xlfn.XLOOKUP(shipments[[#This Row],[SPID]],people[SPID],people[Sales_person],"NA",0)</f>
        <v>Oby Sorrel</v>
      </c>
      <c r="J6574">
        <f>YEAR(shipments[[#This Row],[Shipdate]])</f>
        <v>2023</v>
      </c>
      <c r="K6574">
        <f>MONTH(shipments[[#This Row],[Shipdate]])</f>
        <v>2</v>
      </c>
      <c r="L6574" t="str">
        <f>TEXT(shipments[[#This Row],[Shipdate]],"mmmm")</f>
        <v>February</v>
      </c>
      <c r="M6574">
        <f>_xlfn.XLOOKUP(shipments[[#This Row],[PID]],products[PID],products[Cost_per_box],"NA",0)</f>
        <v>3.32</v>
      </c>
      <c r="N6574">
        <f>shipments[[#This Row],[Boxes]]*shipments[[#This Row],[Cost Per Box]]</f>
        <v>770.24</v>
      </c>
      <c r="O6574">
        <f>shipments[[#This Row],[Sales Amount]]-shipments[[#This Row],[Total Cost]]</f>
        <v>1081.51</v>
      </c>
      <c r="P6574" s="9">
        <f>shipments[[#This Row],[Profit]]/shipments[[#This Row],[Sales Amount]]</f>
        <v>0.58404752261374371</v>
      </c>
    </row>
    <row r="6575" spans="1:16" x14ac:dyDescent="1">
      <c r="A6575" t="s">
        <v>6627</v>
      </c>
      <c r="B6575" t="s">
        <v>8047</v>
      </c>
      <c r="C6575" t="s">
        <v>8031</v>
      </c>
      <c r="D6575" t="s">
        <v>8033</v>
      </c>
      <c r="E6575" s="1">
        <v>45530</v>
      </c>
      <c r="F6575">
        <v>371.25</v>
      </c>
      <c r="G6575">
        <v>20</v>
      </c>
      <c r="H6575" t="s">
        <v>17</v>
      </c>
      <c r="I6575" t="str">
        <f>_xlfn.XLOOKUP(shipments[[#This Row],[SPID]],people[SPID],people[Sales_person],"NA",0)</f>
        <v>Oby Sorrel</v>
      </c>
      <c r="J6575">
        <f>YEAR(shipments[[#This Row],[Shipdate]])</f>
        <v>2024</v>
      </c>
      <c r="K6575">
        <f>MONTH(shipments[[#This Row],[Shipdate]])</f>
        <v>8</v>
      </c>
      <c r="L6575" t="str">
        <f>TEXT(shipments[[#This Row],[Shipdate]],"mmmm")</f>
        <v>August</v>
      </c>
      <c r="M6575">
        <f>_xlfn.XLOOKUP(shipments[[#This Row],[PID]],products[PID],products[Cost_per_box],"NA",0)</f>
        <v>2.65</v>
      </c>
      <c r="N6575">
        <f>shipments[[#This Row],[Boxes]]*shipments[[#This Row],[Cost Per Box]]</f>
        <v>53</v>
      </c>
      <c r="O6575">
        <f>shipments[[#This Row],[Sales Amount]]-shipments[[#This Row],[Total Cost]]</f>
        <v>318.25</v>
      </c>
      <c r="P6575" s="9">
        <f>shipments[[#This Row],[Profit]]/shipments[[#This Row],[Sales Amount]]</f>
        <v>0.85723905723905724</v>
      </c>
    </row>
    <row r="6576" spans="1:16" x14ac:dyDescent="1">
      <c r="A6576" t="s">
        <v>6628</v>
      </c>
      <c r="B6576" t="s">
        <v>8047</v>
      </c>
      <c r="C6576" t="s">
        <v>8031</v>
      </c>
      <c r="D6576" t="s">
        <v>8036</v>
      </c>
      <c r="E6576" s="1">
        <v>45546</v>
      </c>
      <c r="F6576">
        <v>7202.25</v>
      </c>
      <c r="G6576">
        <v>328</v>
      </c>
      <c r="H6576" t="s">
        <v>25</v>
      </c>
      <c r="I6576" t="str">
        <f>_xlfn.XLOOKUP(shipments[[#This Row],[SPID]],people[SPID],people[Sales_person],"NA",0)</f>
        <v>Oby Sorrel</v>
      </c>
      <c r="J6576">
        <f>YEAR(shipments[[#This Row],[Shipdate]])</f>
        <v>2024</v>
      </c>
      <c r="K6576">
        <f>MONTH(shipments[[#This Row],[Shipdate]])</f>
        <v>9</v>
      </c>
      <c r="L6576" t="str">
        <f>TEXT(shipments[[#This Row],[Shipdate]],"mmmm")</f>
        <v>September</v>
      </c>
      <c r="M6576">
        <f>_xlfn.XLOOKUP(shipments[[#This Row],[PID]],products[PID],products[Cost_per_box],"NA",0)</f>
        <v>2.65</v>
      </c>
      <c r="N6576">
        <f>shipments[[#This Row],[Boxes]]*shipments[[#This Row],[Cost Per Box]]</f>
        <v>869.19999999999993</v>
      </c>
      <c r="O6576">
        <f>shipments[[#This Row],[Sales Amount]]-shipments[[#This Row],[Total Cost]]</f>
        <v>6333.05</v>
      </c>
      <c r="P6576" s="9">
        <f>shipments[[#This Row],[Profit]]/shipments[[#This Row],[Sales Amount]]</f>
        <v>0.87931549168662571</v>
      </c>
    </row>
    <row r="6577" spans="1:16" x14ac:dyDescent="1">
      <c r="A6577" t="s">
        <v>6629</v>
      </c>
      <c r="B6577" t="s">
        <v>8047</v>
      </c>
      <c r="C6577" t="s">
        <v>8031</v>
      </c>
      <c r="D6577" t="s">
        <v>8037</v>
      </c>
      <c r="E6577" s="1">
        <v>45224</v>
      </c>
      <c r="F6577">
        <v>2211.75</v>
      </c>
      <c r="G6577">
        <v>123</v>
      </c>
      <c r="H6577" t="s">
        <v>39</v>
      </c>
      <c r="I6577" t="str">
        <f>_xlfn.XLOOKUP(shipments[[#This Row],[SPID]],people[SPID],people[Sales_person],"NA",0)</f>
        <v>Oby Sorrel</v>
      </c>
      <c r="J6577">
        <f>YEAR(shipments[[#This Row],[Shipdate]])</f>
        <v>2023</v>
      </c>
      <c r="K6577">
        <f>MONTH(shipments[[#This Row],[Shipdate]])</f>
        <v>10</v>
      </c>
      <c r="L6577" t="str">
        <f>TEXT(shipments[[#This Row],[Shipdate]],"mmmm")</f>
        <v>October</v>
      </c>
      <c r="M6577">
        <f>_xlfn.XLOOKUP(shipments[[#This Row],[PID]],products[PID],products[Cost_per_box],"NA",0)</f>
        <v>2.65</v>
      </c>
      <c r="N6577">
        <f>shipments[[#This Row],[Boxes]]*shipments[[#This Row],[Cost Per Box]]</f>
        <v>325.95</v>
      </c>
      <c r="O6577">
        <f>shipments[[#This Row],[Sales Amount]]-shipments[[#This Row],[Total Cost]]</f>
        <v>1885.8</v>
      </c>
      <c r="P6577" s="9">
        <f>shipments[[#This Row],[Profit]]/shipments[[#This Row],[Sales Amount]]</f>
        <v>0.85262800949474393</v>
      </c>
    </row>
    <row r="6578" spans="1:16" x14ac:dyDescent="1">
      <c r="A6578" t="s">
        <v>6630</v>
      </c>
      <c r="B6578" t="s">
        <v>8047</v>
      </c>
      <c r="C6578" t="s">
        <v>8031</v>
      </c>
      <c r="D6578" t="s">
        <v>8036</v>
      </c>
      <c r="E6578" s="1">
        <v>45329</v>
      </c>
      <c r="F6578">
        <v>5307.75</v>
      </c>
      <c r="G6578">
        <v>295</v>
      </c>
      <c r="H6578" t="s">
        <v>6</v>
      </c>
      <c r="I6578" t="str">
        <f>_xlfn.XLOOKUP(shipments[[#This Row],[SPID]],people[SPID],people[Sales_person],"NA",0)</f>
        <v>Oby Sorrel</v>
      </c>
      <c r="J6578">
        <f>YEAR(shipments[[#This Row],[Shipdate]])</f>
        <v>2024</v>
      </c>
      <c r="K6578">
        <f>MONTH(shipments[[#This Row],[Shipdate]])</f>
        <v>2</v>
      </c>
      <c r="L6578" t="str">
        <f>TEXT(shipments[[#This Row],[Shipdate]],"mmmm")</f>
        <v>February</v>
      </c>
      <c r="M6578">
        <f>_xlfn.XLOOKUP(shipments[[#This Row],[PID]],products[PID],products[Cost_per_box],"NA",0)</f>
        <v>2.65</v>
      </c>
      <c r="N6578">
        <f>shipments[[#This Row],[Boxes]]*shipments[[#This Row],[Cost Per Box]]</f>
        <v>781.75</v>
      </c>
      <c r="O6578">
        <f>shipments[[#This Row],[Sales Amount]]-shipments[[#This Row],[Total Cost]]</f>
        <v>4526</v>
      </c>
      <c r="P6578" s="9">
        <f>shipments[[#This Row],[Profit]]/shipments[[#This Row],[Sales Amount]]</f>
        <v>0.85271536903584377</v>
      </c>
    </row>
    <row r="6579" spans="1:16" x14ac:dyDescent="1">
      <c r="A6579" t="s">
        <v>6631</v>
      </c>
      <c r="B6579" t="s">
        <v>8047</v>
      </c>
      <c r="C6579" t="s">
        <v>8031</v>
      </c>
      <c r="D6579" t="s">
        <v>8032</v>
      </c>
      <c r="E6579" s="1">
        <v>45113</v>
      </c>
      <c r="F6579">
        <v>11191.5</v>
      </c>
      <c r="G6579">
        <v>533</v>
      </c>
      <c r="H6579" t="s">
        <v>6</v>
      </c>
      <c r="I6579" t="str">
        <f>_xlfn.XLOOKUP(shipments[[#This Row],[SPID]],people[SPID],people[Sales_person],"NA",0)</f>
        <v>Oby Sorrel</v>
      </c>
      <c r="J6579">
        <f>YEAR(shipments[[#This Row],[Shipdate]])</f>
        <v>2023</v>
      </c>
      <c r="K6579">
        <f>MONTH(shipments[[#This Row],[Shipdate]])</f>
        <v>7</v>
      </c>
      <c r="L6579" t="str">
        <f>TEXT(shipments[[#This Row],[Shipdate]],"mmmm")</f>
        <v>July</v>
      </c>
      <c r="M6579">
        <f>_xlfn.XLOOKUP(shipments[[#This Row],[PID]],products[PID],products[Cost_per_box],"NA",0)</f>
        <v>2.65</v>
      </c>
      <c r="N6579">
        <f>shipments[[#This Row],[Boxes]]*shipments[[#This Row],[Cost Per Box]]</f>
        <v>1412.45</v>
      </c>
      <c r="O6579">
        <f>shipments[[#This Row],[Sales Amount]]-shipments[[#This Row],[Total Cost]]</f>
        <v>9779.0499999999993</v>
      </c>
      <c r="P6579" s="9">
        <f>shipments[[#This Row],[Profit]]/shipments[[#This Row],[Sales Amount]]</f>
        <v>0.87379261046329793</v>
      </c>
    </row>
    <row r="6580" spans="1:16" x14ac:dyDescent="1">
      <c r="A6580" t="s">
        <v>6632</v>
      </c>
      <c r="B6580" t="s">
        <v>8047</v>
      </c>
      <c r="C6580" t="s">
        <v>8013</v>
      </c>
      <c r="D6580" t="s">
        <v>8035</v>
      </c>
      <c r="E6580" s="1">
        <v>45089</v>
      </c>
      <c r="F6580">
        <v>873</v>
      </c>
      <c r="G6580">
        <v>97</v>
      </c>
      <c r="H6580" t="s">
        <v>6</v>
      </c>
      <c r="I6580" t="str">
        <f>_xlfn.XLOOKUP(shipments[[#This Row],[SPID]],people[SPID],people[Sales_person],"NA",0)</f>
        <v>Oby Sorrel</v>
      </c>
      <c r="J6580">
        <f>YEAR(shipments[[#This Row],[Shipdate]])</f>
        <v>2023</v>
      </c>
      <c r="K6580">
        <f>MONTH(shipments[[#This Row],[Shipdate]])</f>
        <v>6</v>
      </c>
      <c r="L6580" t="str">
        <f>TEXT(shipments[[#This Row],[Shipdate]],"mmmm")</f>
        <v>June</v>
      </c>
      <c r="M6580">
        <f>_xlfn.XLOOKUP(shipments[[#This Row],[PID]],products[PID],products[Cost_per_box],"NA",0)</f>
        <v>3.85</v>
      </c>
      <c r="N6580">
        <f>shipments[[#This Row],[Boxes]]*shipments[[#This Row],[Cost Per Box]]</f>
        <v>373.45</v>
      </c>
      <c r="O6580">
        <f>shipments[[#This Row],[Sales Amount]]-shipments[[#This Row],[Total Cost]]</f>
        <v>499.55</v>
      </c>
      <c r="P6580" s="9">
        <f>shipments[[#This Row],[Profit]]/shipments[[#This Row],[Sales Amount]]</f>
        <v>0.57222222222222219</v>
      </c>
    </row>
    <row r="6581" spans="1:16" x14ac:dyDescent="1">
      <c r="A6581" t="s">
        <v>6633</v>
      </c>
      <c r="B6581" t="s">
        <v>8047</v>
      </c>
      <c r="C6581" t="s">
        <v>8013</v>
      </c>
      <c r="D6581" t="s">
        <v>8032</v>
      </c>
      <c r="E6581" s="1">
        <v>44971</v>
      </c>
      <c r="F6581">
        <v>9603</v>
      </c>
      <c r="G6581">
        <v>1201</v>
      </c>
      <c r="H6581" t="s">
        <v>6</v>
      </c>
      <c r="I6581" t="str">
        <f>_xlfn.XLOOKUP(shipments[[#This Row],[SPID]],people[SPID],people[Sales_person],"NA",0)</f>
        <v>Oby Sorrel</v>
      </c>
      <c r="J6581">
        <f>YEAR(shipments[[#This Row],[Shipdate]])</f>
        <v>2023</v>
      </c>
      <c r="K6581">
        <f>MONTH(shipments[[#This Row],[Shipdate]])</f>
        <v>2</v>
      </c>
      <c r="L6581" t="str">
        <f>TEXT(shipments[[#This Row],[Shipdate]],"mmmm")</f>
        <v>February</v>
      </c>
      <c r="M6581">
        <f>_xlfn.XLOOKUP(shipments[[#This Row],[PID]],products[PID],products[Cost_per_box],"NA",0)</f>
        <v>3.85</v>
      </c>
      <c r="N6581">
        <f>shipments[[#This Row],[Boxes]]*shipments[[#This Row],[Cost Per Box]]</f>
        <v>4623.8500000000004</v>
      </c>
      <c r="O6581">
        <f>shipments[[#This Row],[Sales Amount]]-shipments[[#This Row],[Total Cost]]</f>
        <v>4979.1499999999996</v>
      </c>
      <c r="P6581" s="9">
        <f>shipments[[#This Row],[Profit]]/shipments[[#This Row],[Sales Amount]]</f>
        <v>0.51849942726231379</v>
      </c>
    </row>
    <row r="6582" spans="1:16" x14ac:dyDescent="1">
      <c r="A6582" t="s">
        <v>6634</v>
      </c>
      <c r="B6582" t="s">
        <v>8047</v>
      </c>
      <c r="C6582" t="s">
        <v>8013</v>
      </c>
      <c r="D6582" t="s">
        <v>8034</v>
      </c>
      <c r="E6582" s="1">
        <v>45261</v>
      </c>
      <c r="F6582">
        <v>3829.5</v>
      </c>
      <c r="G6582">
        <v>766</v>
      </c>
      <c r="H6582" t="s">
        <v>6</v>
      </c>
      <c r="I6582" t="str">
        <f>_xlfn.XLOOKUP(shipments[[#This Row],[SPID]],people[SPID],people[Sales_person],"NA",0)</f>
        <v>Oby Sorrel</v>
      </c>
      <c r="J6582">
        <f>YEAR(shipments[[#This Row],[Shipdate]])</f>
        <v>2023</v>
      </c>
      <c r="K6582">
        <f>MONTH(shipments[[#This Row],[Shipdate]])</f>
        <v>12</v>
      </c>
      <c r="L6582" t="str">
        <f>TEXT(shipments[[#This Row],[Shipdate]],"mmmm")</f>
        <v>December</v>
      </c>
      <c r="M6582">
        <f>_xlfn.XLOOKUP(shipments[[#This Row],[PID]],products[PID],products[Cost_per_box],"NA",0)</f>
        <v>3.85</v>
      </c>
      <c r="N6582">
        <f>shipments[[#This Row],[Boxes]]*shipments[[#This Row],[Cost Per Box]]</f>
        <v>2949.1</v>
      </c>
      <c r="O6582">
        <f>shipments[[#This Row],[Sales Amount]]-shipments[[#This Row],[Total Cost]]</f>
        <v>880.40000000000009</v>
      </c>
      <c r="P6582" s="9">
        <f>shipments[[#This Row],[Profit]]/shipments[[#This Row],[Sales Amount]]</f>
        <v>0.2298994646820734</v>
      </c>
    </row>
    <row r="6583" spans="1:16" x14ac:dyDescent="1">
      <c r="A6583" t="s">
        <v>6635</v>
      </c>
      <c r="B6583" t="s">
        <v>8047</v>
      </c>
      <c r="C6583" t="s">
        <v>8013</v>
      </c>
      <c r="D6583" t="s">
        <v>8036</v>
      </c>
      <c r="E6583" s="1">
        <v>44988</v>
      </c>
      <c r="F6583">
        <v>2031.75</v>
      </c>
      <c r="G6583">
        <v>254</v>
      </c>
      <c r="H6583" t="s">
        <v>6</v>
      </c>
      <c r="I6583" t="str">
        <f>_xlfn.XLOOKUP(shipments[[#This Row],[SPID]],people[SPID],people[Sales_person],"NA",0)</f>
        <v>Oby Sorrel</v>
      </c>
      <c r="J6583">
        <f>YEAR(shipments[[#This Row],[Shipdate]])</f>
        <v>2023</v>
      </c>
      <c r="K6583">
        <f>MONTH(shipments[[#This Row],[Shipdate]])</f>
        <v>3</v>
      </c>
      <c r="L6583" t="str">
        <f>TEXT(shipments[[#This Row],[Shipdate]],"mmmm")</f>
        <v>March</v>
      </c>
      <c r="M6583">
        <f>_xlfn.XLOOKUP(shipments[[#This Row],[PID]],products[PID],products[Cost_per_box],"NA",0)</f>
        <v>3.85</v>
      </c>
      <c r="N6583">
        <f>shipments[[#This Row],[Boxes]]*shipments[[#This Row],[Cost Per Box]]</f>
        <v>977.9</v>
      </c>
      <c r="O6583">
        <f>shipments[[#This Row],[Sales Amount]]-shipments[[#This Row],[Total Cost]]</f>
        <v>1053.8499999999999</v>
      </c>
      <c r="P6583" s="9">
        <f>shipments[[#This Row],[Profit]]/shipments[[#This Row],[Sales Amount]]</f>
        <v>0.51869078380706279</v>
      </c>
    </row>
    <row r="6584" spans="1:16" x14ac:dyDescent="1">
      <c r="A6584" t="s">
        <v>6636</v>
      </c>
      <c r="B6584" t="s">
        <v>8047</v>
      </c>
      <c r="C6584" t="s">
        <v>8013</v>
      </c>
      <c r="D6584" t="s">
        <v>8034</v>
      </c>
      <c r="E6584" s="1">
        <v>45180</v>
      </c>
      <c r="F6584">
        <v>8887.5</v>
      </c>
      <c r="G6584">
        <v>988</v>
      </c>
      <c r="H6584" t="s">
        <v>6</v>
      </c>
      <c r="I6584" t="str">
        <f>_xlfn.XLOOKUP(shipments[[#This Row],[SPID]],people[SPID],people[Sales_person],"NA",0)</f>
        <v>Oby Sorrel</v>
      </c>
      <c r="J6584">
        <f>YEAR(shipments[[#This Row],[Shipdate]])</f>
        <v>2023</v>
      </c>
      <c r="K6584">
        <f>MONTH(shipments[[#This Row],[Shipdate]])</f>
        <v>9</v>
      </c>
      <c r="L6584" t="str">
        <f>TEXT(shipments[[#This Row],[Shipdate]],"mmmm")</f>
        <v>September</v>
      </c>
      <c r="M6584">
        <f>_xlfn.XLOOKUP(shipments[[#This Row],[PID]],products[PID],products[Cost_per_box],"NA",0)</f>
        <v>3.85</v>
      </c>
      <c r="N6584">
        <f>shipments[[#This Row],[Boxes]]*shipments[[#This Row],[Cost Per Box]]</f>
        <v>3803.8</v>
      </c>
      <c r="O6584">
        <f>shipments[[#This Row],[Sales Amount]]-shipments[[#This Row],[Total Cost]]</f>
        <v>5083.7</v>
      </c>
      <c r="P6584" s="9">
        <f>shipments[[#This Row],[Profit]]/shipments[[#This Row],[Sales Amount]]</f>
        <v>0.57200562587904358</v>
      </c>
    </row>
    <row r="6585" spans="1:16" x14ac:dyDescent="1">
      <c r="A6585" t="s">
        <v>6637</v>
      </c>
      <c r="B6585" t="s">
        <v>8047</v>
      </c>
      <c r="C6585" t="s">
        <v>8014</v>
      </c>
      <c r="D6585" t="s">
        <v>8032</v>
      </c>
      <c r="E6585" s="1">
        <v>45090</v>
      </c>
      <c r="F6585">
        <v>225</v>
      </c>
      <c r="G6585">
        <v>45</v>
      </c>
      <c r="H6585" t="s">
        <v>6</v>
      </c>
      <c r="I6585" t="str">
        <f>_xlfn.XLOOKUP(shipments[[#This Row],[SPID]],people[SPID],people[Sales_person],"NA",0)</f>
        <v>Oby Sorrel</v>
      </c>
      <c r="J6585">
        <f>YEAR(shipments[[#This Row],[Shipdate]])</f>
        <v>2023</v>
      </c>
      <c r="K6585">
        <f>MONTH(shipments[[#This Row],[Shipdate]])</f>
        <v>6</v>
      </c>
      <c r="L6585" t="str">
        <f>TEXT(shipments[[#This Row],[Shipdate]],"mmmm")</f>
        <v>June</v>
      </c>
      <c r="M6585">
        <f>_xlfn.XLOOKUP(shipments[[#This Row],[PID]],products[PID],products[Cost_per_box],"NA",0)</f>
        <v>5.72</v>
      </c>
      <c r="N6585">
        <f>shipments[[#This Row],[Boxes]]*shipments[[#This Row],[Cost Per Box]]</f>
        <v>257.39999999999998</v>
      </c>
      <c r="O6585">
        <f>shipments[[#This Row],[Sales Amount]]-shipments[[#This Row],[Total Cost]]</f>
        <v>-32.399999999999977</v>
      </c>
      <c r="P6585" s="9">
        <f>shipments[[#This Row],[Profit]]/shipments[[#This Row],[Sales Amount]]</f>
        <v>-0.14399999999999991</v>
      </c>
    </row>
    <row r="6586" spans="1:16" x14ac:dyDescent="1">
      <c r="A6586" t="s">
        <v>6638</v>
      </c>
      <c r="B6586" t="s">
        <v>8047</v>
      </c>
      <c r="C6586" t="s">
        <v>8014</v>
      </c>
      <c r="D6586" t="s">
        <v>8033</v>
      </c>
      <c r="E6586" s="1">
        <v>45287</v>
      </c>
      <c r="F6586">
        <v>1505.25</v>
      </c>
      <c r="G6586">
        <v>189</v>
      </c>
      <c r="H6586" t="s">
        <v>6</v>
      </c>
      <c r="I6586" t="str">
        <f>_xlfn.XLOOKUP(shipments[[#This Row],[SPID]],people[SPID],people[Sales_person],"NA",0)</f>
        <v>Oby Sorrel</v>
      </c>
      <c r="J6586">
        <f>YEAR(shipments[[#This Row],[Shipdate]])</f>
        <v>2023</v>
      </c>
      <c r="K6586">
        <f>MONTH(shipments[[#This Row],[Shipdate]])</f>
        <v>12</v>
      </c>
      <c r="L6586" t="str">
        <f>TEXT(shipments[[#This Row],[Shipdate]],"mmmm")</f>
        <v>December</v>
      </c>
      <c r="M6586">
        <f>_xlfn.XLOOKUP(shipments[[#This Row],[PID]],products[PID],products[Cost_per_box],"NA",0)</f>
        <v>5.72</v>
      </c>
      <c r="N6586">
        <f>shipments[[#This Row],[Boxes]]*shipments[[#This Row],[Cost Per Box]]</f>
        <v>1081.08</v>
      </c>
      <c r="O6586">
        <f>shipments[[#This Row],[Sales Amount]]-shipments[[#This Row],[Total Cost]]</f>
        <v>424.17000000000007</v>
      </c>
      <c r="P6586" s="9">
        <f>shipments[[#This Row],[Profit]]/shipments[[#This Row],[Sales Amount]]</f>
        <v>0.28179372197309421</v>
      </c>
    </row>
    <row r="6587" spans="1:16" x14ac:dyDescent="1">
      <c r="A6587" t="s">
        <v>6639</v>
      </c>
      <c r="B6587" t="s">
        <v>8047</v>
      </c>
      <c r="C6587" t="s">
        <v>8014</v>
      </c>
      <c r="D6587" t="s">
        <v>8037</v>
      </c>
      <c r="E6587" s="1">
        <v>45225</v>
      </c>
      <c r="F6587">
        <v>1109.25</v>
      </c>
      <c r="G6587">
        <v>185</v>
      </c>
      <c r="H6587" t="s">
        <v>6</v>
      </c>
      <c r="I6587" t="str">
        <f>_xlfn.XLOOKUP(shipments[[#This Row],[SPID]],people[SPID],people[Sales_person],"NA",0)</f>
        <v>Oby Sorrel</v>
      </c>
      <c r="J6587">
        <f>YEAR(shipments[[#This Row],[Shipdate]])</f>
        <v>2023</v>
      </c>
      <c r="K6587">
        <f>MONTH(shipments[[#This Row],[Shipdate]])</f>
        <v>10</v>
      </c>
      <c r="L6587" t="str">
        <f>TEXT(shipments[[#This Row],[Shipdate]],"mmmm")</f>
        <v>October</v>
      </c>
      <c r="M6587">
        <f>_xlfn.XLOOKUP(shipments[[#This Row],[PID]],products[PID],products[Cost_per_box],"NA",0)</f>
        <v>5.72</v>
      </c>
      <c r="N6587">
        <f>shipments[[#This Row],[Boxes]]*shipments[[#This Row],[Cost Per Box]]</f>
        <v>1058.2</v>
      </c>
      <c r="O6587">
        <f>shipments[[#This Row],[Sales Amount]]-shipments[[#This Row],[Total Cost]]</f>
        <v>51.049999999999955</v>
      </c>
      <c r="P6587" s="9">
        <f>shipments[[#This Row],[Profit]]/shipments[[#This Row],[Sales Amount]]</f>
        <v>4.602208699571779E-2</v>
      </c>
    </row>
    <row r="6588" spans="1:16" x14ac:dyDescent="1">
      <c r="A6588" t="s">
        <v>6640</v>
      </c>
      <c r="B6588" t="s">
        <v>8047</v>
      </c>
      <c r="C6588" t="s">
        <v>8014</v>
      </c>
      <c r="D6588" t="s">
        <v>8032</v>
      </c>
      <c r="E6588" s="1">
        <v>45051</v>
      </c>
      <c r="F6588">
        <v>1334.25</v>
      </c>
      <c r="G6588">
        <v>149</v>
      </c>
      <c r="H6588" t="s">
        <v>6</v>
      </c>
      <c r="I6588" t="str">
        <f>_xlfn.XLOOKUP(shipments[[#This Row],[SPID]],people[SPID],people[Sales_person],"NA",0)</f>
        <v>Oby Sorrel</v>
      </c>
      <c r="J6588">
        <f>YEAR(shipments[[#This Row],[Shipdate]])</f>
        <v>2023</v>
      </c>
      <c r="K6588">
        <f>MONTH(shipments[[#This Row],[Shipdate]])</f>
        <v>5</v>
      </c>
      <c r="L6588" t="str">
        <f>TEXT(shipments[[#This Row],[Shipdate]],"mmmm")</f>
        <v>May</v>
      </c>
      <c r="M6588">
        <f>_xlfn.XLOOKUP(shipments[[#This Row],[PID]],products[PID],products[Cost_per_box],"NA",0)</f>
        <v>5.72</v>
      </c>
      <c r="N6588">
        <f>shipments[[#This Row],[Boxes]]*shipments[[#This Row],[Cost Per Box]]</f>
        <v>852.28</v>
      </c>
      <c r="O6588">
        <f>shipments[[#This Row],[Sales Amount]]-shipments[[#This Row],[Total Cost]]</f>
        <v>481.97</v>
      </c>
      <c r="P6588" s="9">
        <f>shipments[[#This Row],[Profit]]/shipments[[#This Row],[Sales Amount]]</f>
        <v>0.3612291549559678</v>
      </c>
    </row>
    <row r="6589" spans="1:16" x14ac:dyDescent="1">
      <c r="A6589" t="s">
        <v>6641</v>
      </c>
      <c r="B6589" t="s">
        <v>8047</v>
      </c>
      <c r="C6589" t="s">
        <v>8014</v>
      </c>
      <c r="D6589" t="s">
        <v>8035</v>
      </c>
      <c r="E6589" s="1">
        <v>45299</v>
      </c>
      <c r="F6589">
        <v>1849.5</v>
      </c>
      <c r="G6589">
        <v>309</v>
      </c>
      <c r="H6589" t="s">
        <v>6</v>
      </c>
      <c r="I6589" t="str">
        <f>_xlfn.XLOOKUP(shipments[[#This Row],[SPID]],people[SPID],people[Sales_person],"NA",0)</f>
        <v>Oby Sorrel</v>
      </c>
      <c r="J6589">
        <f>YEAR(shipments[[#This Row],[Shipdate]])</f>
        <v>2024</v>
      </c>
      <c r="K6589">
        <f>MONTH(shipments[[#This Row],[Shipdate]])</f>
        <v>1</v>
      </c>
      <c r="L6589" t="str">
        <f>TEXT(shipments[[#This Row],[Shipdate]],"mmmm")</f>
        <v>January</v>
      </c>
      <c r="M6589">
        <f>_xlfn.XLOOKUP(shipments[[#This Row],[PID]],products[PID],products[Cost_per_box],"NA",0)</f>
        <v>5.72</v>
      </c>
      <c r="N6589">
        <f>shipments[[#This Row],[Boxes]]*shipments[[#This Row],[Cost Per Box]]</f>
        <v>1767.48</v>
      </c>
      <c r="O6589">
        <f>shipments[[#This Row],[Sales Amount]]-shipments[[#This Row],[Total Cost]]</f>
        <v>82.019999999999982</v>
      </c>
      <c r="P6589" s="9">
        <f>shipments[[#This Row],[Profit]]/shipments[[#This Row],[Sales Amount]]</f>
        <v>4.4347120843471199E-2</v>
      </c>
    </row>
    <row r="6590" spans="1:16" x14ac:dyDescent="1">
      <c r="A6590" t="s">
        <v>6642</v>
      </c>
      <c r="B6590" t="s">
        <v>8047</v>
      </c>
      <c r="C6590" t="s">
        <v>8014</v>
      </c>
      <c r="D6590" t="s">
        <v>8036</v>
      </c>
      <c r="E6590" s="1">
        <v>45441</v>
      </c>
      <c r="F6590">
        <v>4185</v>
      </c>
      <c r="G6590">
        <v>698</v>
      </c>
      <c r="H6590" t="s">
        <v>6</v>
      </c>
      <c r="I6590" t="str">
        <f>_xlfn.XLOOKUP(shipments[[#This Row],[SPID]],people[SPID],people[Sales_person],"NA",0)</f>
        <v>Oby Sorrel</v>
      </c>
      <c r="J6590">
        <f>YEAR(shipments[[#This Row],[Shipdate]])</f>
        <v>2024</v>
      </c>
      <c r="K6590">
        <f>MONTH(shipments[[#This Row],[Shipdate]])</f>
        <v>5</v>
      </c>
      <c r="L6590" t="str">
        <f>TEXT(shipments[[#This Row],[Shipdate]],"mmmm")</f>
        <v>May</v>
      </c>
      <c r="M6590">
        <f>_xlfn.XLOOKUP(shipments[[#This Row],[PID]],products[PID],products[Cost_per_box],"NA",0)</f>
        <v>5.72</v>
      </c>
      <c r="N6590">
        <f>shipments[[#This Row],[Boxes]]*shipments[[#This Row],[Cost Per Box]]</f>
        <v>3992.56</v>
      </c>
      <c r="O6590">
        <f>shipments[[#This Row],[Sales Amount]]-shipments[[#This Row],[Total Cost]]</f>
        <v>192.44000000000005</v>
      </c>
      <c r="P6590" s="9">
        <f>shipments[[#This Row],[Profit]]/shipments[[#This Row],[Sales Amount]]</f>
        <v>4.5983273596176835E-2</v>
      </c>
    </row>
    <row r="6591" spans="1:16" x14ac:dyDescent="1">
      <c r="A6591" t="s">
        <v>6643</v>
      </c>
      <c r="B6591" t="s">
        <v>8047</v>
      </c>
      <c r="C6591" t="s">
        <v>8014</v>
      </c>
      <c r="D6591" t="s">
        <v>8033</v>
      </c>
      <c r="E6591" s="1">
        <v>45000</v>
      </c>
      <c r="F6591">
        <v>6923.25</v>
      </c>
      <c r="G6591">
        <v>866</v>
      </c>
      <c r="H6591" t="s">
        <v>6</v>
      </c>
      <c r="I6591" t="str">
        <f>_xlfn.XLOOKUP(shipments[[#This Row],[SPID]],people[SPID],people[Sales_person],"NA",0)</f>
        <v>Oby Sorrel</v>
      </c>
      <c r="J6591">
        <f>YEAR(shipments[[#This Row],[Shipdate]])</f>
        <v>2023</v>
      </c>
      <c r="K6591">
        <f>MONTH(shipments[[#This Row],[Shipdate]])</f>
        <v>3</v>
      </c>
      <c r="L6591" t="str">
        <f>TEXT(shipments[[#This Row],[Shipdate]],"mmmm")</f>
        <v>March</v>
      </c>
      <c r="M6591">
        <f>_xlfn.XLOOKUP(shipments[[#This Row],[PID]],products[PID],products[Cost_per_box],"NA",0)</f>
        <v>5.72</v>
      </c>
      <c r="N6591">
        <f>shipments[[#This Row],[Boxes]]*shipments[[#This Row],[Cost Per Box]]</f>
        <v>4953.5199999999995</v>
      </c>
      <c r="O6591">
        <f>shipments[[#This Row],[Sales Amount]]-shipments[[#This Row],[Total Cost]]</f>
        <v>1969.7300000000005</v>
      </c>
      <c r="P6591" s="9">
        <f>shipments[[#This Row],[Profit]]/shipments[[#This Row],[Sales Amount]]</f>
        <v>0.28450944281948515</v>
      </c>
    </row>
    <row r="6592" spans="1:16" x14ac:dyDescent="1">
      <c r="A6592" t="s">
        <v>6644</v>
      </c>
      <c r="B6592" t="s">
        <v>8047</v>
      </c>
      <c r="C6592" t="s">
        <v>8015</v>
      </c>
      <c r="D6592" t="s">
        <v>8033</v>
      </c>
      <c r="E6592" s="1">
        <v>44971</v>
      </c>
      <c r="F6592">
        <v>4614.75</v>
      </c>
      <c r="G6592">
        <v>185</v>
      </c>
      <c r="H6592" t="s">
        <v>6</v>
      </c>
      <c r="I6592" t="str">
        <f>_xlfn.XLOOKUP(shipments[[#This Row],[SPID]],people[SPID],people[Sales_person],"NA",0)</f>
        <v>Oby Sorrel</v>
      </c>
      <c r="J6592">
        <f>YEAR(shipments[[#This Row],[Shipdate]])</f>
        <v>2023</v>
      </c>
      <c r="K6592">
        <f>MONTH(shipments[[#This Row],[Shipdate]])</f>
        <v>2</v>
      </c>
      <c r="L6592" t="str">
        <f>TEXT(shipments[[#This Row],[Shipdate]],"mmmm")</f>
        <v>February</v>
      </c>
      <c r="M6592">
        <f>_xlfn.XLOOKUP(shipments[[#This Row],[PID]],products[PID],products[Cost_per_box],"NA",0)</f>
        <v>6.31</v>
      </c>
      <c r="N6592">
        <f>shipments[[#This Row],[Boxes]]*shipments[[#This Row],[Cost Per Box]]</f>
        <v>1167.3499999999999</v>
      </c>
      <c r="O6592">
        <f>shipments[[#This Row],[Sales Amount]]-shipments[[#This Row],[Total Cost]]</f>
        <v>3447.4</v>
      </c>
      <c r="P6592" s="9">
        <f>shipments[[#This Row],[Profit]]/shipments[[#This Row],[Sales Amount]]</f>
        <v>0.74703938458204677</v>
      </c>
    </row>
    <row r="6593" spans="1:16" x14ac:dyDescent="1">
      <c r="A6593" t="s">
        <v>6645</v>
      </c>
      <c r="B6593" t="s">
        <v>8047</v>
      </c>
      <c r="C6593" t="s">
        <v>8015</v>
      </c>
      <c r="D6593" t="s">
        <v>8035</v>
      </c>
      <c r="E6593" s="1">
        <v>45449</v>
      </c>
      <c r="F6593">
        <v>2529</v>
      </c>
      <c r="G6593">
        <v>94</v>
      </c>
      <c r="H6593" t="s">
        <v>6</v>
      </c>
      <c r="I6593" t="str">
        <f>_xlfn.XLOOKUP(shipments[[#This Row],[SPID]],people[SPID],people[Sales_person],"NA",0)</f>
        <v>Oby Sorrel</v>
      </c>
      <c r="J6593">
        <f>YEAR(shipments[[#This Row],[Shipdate]])</f>
        <v>2024</v>
      </c>
      <c r="K6593">
        <f>MONTH(shipments[[#This Row],[Shipdate]])</f>
        <v>6</v>
      </c>
      <c r="L6593" t="str">
        <f>TEXT(shipments[[#This Row],[Shipdate]],"mmmm")</f>
        <v>June</v>
      </c>
      <c r="M6593">
        <f>_xlfn.XLOOKUP(shipments[[#This Row],[PID]],products[PID],products[Cost_per_box],"NA",0)</f>
        <v>6.31</v>
      </c>
      <c r="N6593">
        <f>shipments[[#This Row],[Boxes]]*shipments[[#This Row],[Cost Per Box]]</f>
        <v>593.14</v>
      </c>
      <c r="O6593">
        <f>shipments[[#This Row],[Sales Amount]]-shipments[[#This Row],[Total Cost]]</f>
        <v>1935.8600000000001</v>
      </c>
      <c r="P6593" s="9">
        <f>shipments[[#This Row],[Profit]]/shipments[[#This Row],[Sales Amount]]</f>
        <v>0.76546461051799131</v>
      </c>
    </row>
    <row r="6594" spans="1:16" x14ac:dyDescent="1">
      <c r="A6594" t="s">
        <v>6646</v>
      </c>
      <c r="B6594" t="s">
        <v>8047</v>
      </c>
      <c r="C6594" t="s">
        <v>8015</v>
      </c>
      <c r="D6594" t="s">
        <v>8036</v>
      </c>
      <c r="E6594" s="1">
        <v>44942</v>
      </c>
      <c r="F6594">
        <v>7641</v>
      </c>
      <c r="G6594">
        <v>306</v>
      </c>
      <c r="H6594" t="s">
        <v>39</v>
      </c>
      <c r="I6594" t="str">
        <f>_xlfn.XLOOKUP(shipments[[#This Row],[SPID]],people[SPID],people[Sales_person],"NA",0)</f>
        <v>Oby Sorrel</v>
      </c>
      <c r="J6594">
        <f>YEAR(shipments[[#This Row],[Shipdate]])</f>
        <v>2023</v>
      </c>
      <c r="K6594">
        <f>MONTH(shipments[[#This Row],[Shipdate]])</f>
        <v>1</v>
      </c>
      <c r="L6594" t="str">
        <f>TEXT(shipments[[#This Row],[Shipdate]],"mmmm")</f>
        <v>January</v>
      </c>
      <c r="M6594">
        <f>_xlfn.XLOOKUP(shipments[[#This Row],[PID]],products[PID],products[Cost_per_box],"NA",0)</f>
        <v>6.31</v>
      </c>
      <c r="N6594">
        <f>shipments[[#This Row],[Boxes]]*shipments[[#This Row],[Cost Per Box]]</f>
        <v>1930.86</v>
      </c>
      <c r="O6594">
        <f>shipments[[#This Row],[Sales Amount]]-shipments[[#This Row],[Total Cost]]</f>
        <v>5710.14</v>
      </c>
      <c r="P6594" s="9">
        <f>shipments[[#This Row],[Profit]]/shipments[[#This Row],[Sales Amount]]</f>
        <v>0.74730270906949359</v>
      </c>
    </row>
    <row r="6595" spans="1:16" x14ac:dyDescent="1">
      <c r="A6595" t="s">
        <v>6647</v>
      </c>
      <c r="B6595" t="s">
        <v>8047</v>
      </c>
      <c r="C6595" t="s">
        <v>8016</v>
      </c>
      <c r="D6595" t="s">
        <v>8032</v>
      </c>
      <c r="E6595" s="1">
        <v>45558</v>
      </c>
      <c r="F6595">
        <v>5944.5</v>
      </c>
      <c r="G6595">
        <v>221</v>
      </c>
      <c r="H6595" t="s">
        <v>25</v>
      </c>
      <c r="I6595" t="str">
        <f>_xlfn.XLOOKUP(shipments[[#This Row],[SPID]],people[SPID],people[Sales_person],"NA",0)</f>
        <v>Oby Sorrel</v>
      </c>
      <c r="J6595">
        <f>YEAR(shipments[[#This Row],[Shipdate]])</f>
        <v>2024</v>
      </c>
      <c r="K6595">
        <f>MONTH(shipments[[#This Row],[Shipdate]])</f>
        <v>9</v>
      </c>
      <c r="L6595" t="str">
        <f>TEXT(shipments[[#This Row],[Shipdate]],"mmmm")</f>
        <v>September</v>
      </c>
      <c r="M6595">
        <f>_xlfn.XLOOKUP(shipments[[#This Row],[PID]],products[PID],products[Cost_per_box],"NA",0)</f>
        <v>9.94</v>
      </c>
      <c r="N6595">
        <f>shipments[[#This Row],[Boxes]]*shipments[[#This Row],[Cost Per Box]]</f>
        <v>2196.7399999999998</v>
      </c>
      <c r="O6595">
        <f>shipments[[#This Row],[Sales Amount]]-shipments[[#This Row],[Total Cost]]</f>
        <v>3747.76</v>
      </c>
      <c r="P6595" s="9">
        <f>shipments[[#This Row],[Profit]]/shipments[[#This Row],[Sales Amount]]</f>
        <v>0.63045840693077637</v>
      </c>
    </row>
    <row r="6596" spans="1:16" x14ac:dyDescent="1">
      <c r="A6596" t="s">
        <v>6648</v>
      </c>
      <c r="B6596" t="s">
        <v>8047</v>
      </c>
      <c r="C6596" t="s">
        <v>8016</v>
      </c>
      <c r="D6596" t="s">
        <v>8033</v>
      </c>
      <c r="E6596" s="1">
        <v>45323</v>
      </c>
      <c r="F6596">
        <v>5319</v>
      </c>
      <c r="G6596">
        <v>222</v>
      </c>
      <c r="H6596" t="s">
        <v>6</v>
      </c>
      <c r="I6596" t="str">
        <f>_xlfn.XLOOKUP(shipments[[#This Row],[SPID]],people[SPID],people[Sales_person],"NA",0)</f>
        <v>Oby Sorrel</v>
      </c>
      <c r="J6596">
        <f>YEAR(shipments[[#This Row],[Shipdate]])</f>
        <v>2024</v>
      </c>
      <c r="K6596">
        <f>MONTH(shipments[[#This Row],[Shipdate]])</f>
        <v>2</v>
      </c>
      <c r="L6596" t="str">
        <f>TEXT(shipments[[#This Row],[Shipdate]],"mmmm")</f>
        <v>February</v>
      </c>
      <c r="M6596">
        <f>_xlfn.XLOOKUP(shipments[[#This Row],[PID]],products[PID],products[Cost_per_box],"NA",0)</f>
        <v>9.94</v>
      </c>
      <c r="N6596">
        <f>shipments[[#This Row],[Boxes]]*shipments[[#This Row],[Cost Per Box]]</f>
        <v>2206.6799999999998</v>
      </c>
      <c r="O6596">
        <f>shipments[[#This Row],[Sales Amount]]-shipments[[#This Row],[Total Cost]]</f>
        <v>3112.32</v>
      </c>
      <c r="P6596" s="9">
        <f>shipments[[#This Row],[Profit]]/shipments[[#This Row],[Sales Amount]]</f>
        <v>0.58513254371122392</v>
      </c>
    </row>
    <row r="6597" spans="1:16" x14ac:dyDescent="1">
      <c r="A6597" t="s">
        <v>6649</v>
      </c>
      <c r="B6597" t="s">
        <v>8047</v>
      </c>
      <c r="C6597" t="s">
        <v>8016</v>
      </c>
      <c r="D6597" t="s">
        <v>8037</v>
      </c>
      <c r="E6597" s="1">
        <v>44979</v>
      </c>
      <c r="F6597">
        <v>2110.5</v>
      </c>
      <c r="G6597">
        <v>85</v>
      </c>
      <c r="H6597" t="s">
        <v>6</v>
      </c>
      <c r="I6597" t="str">
        <f>_xlfn.XLOOKUP(shipments[[#This Row],[SPID]],people[SPID],people[Sales_person],"NA",0)</f>
        <v>Oby Sorrel</v>
      </c>
      <c r="J6597">
        <f>YEAR(shipments[[#This Row],[Shipdate]])</f>
        <v>2023</v>
      </c>
      <c r="K6597">
        <f>MONTH(shipments[[#This Row],[Shipdate]])</f>
        <v>2</v>
      </c>
      <c r="L6597" t="str">
        <f>TEXT(shipments[[#This Row],[Shipdate]],"mmmm")</f>
        <v>February</v>
      </c>
      <c r="M6597">
        <f>_xlfn.XLOOKUP(shipments[[#This Row],[PID]],products[PID],products[Cost_per_box],"NA",0)</f>
        <v>9.94</v>
      </c>
      <c r="N6597">
        <f>shipments[[#This Row],[Boxes]]*shipments[[#This Row],[Cost Per Box]]</f>
        <v>844.9</v>
      </c>
      <c r="O6597">
        <f>shipments[[#This Row],[Sales Amount]]-shipments[[#This Row],[Total Cost]]</f>
        <v>1265.5999999999999</v>
      </c>
      <c r="P6597" s="9">
        <f>shipments[[#This Row],[Profit]]/shipments[[#This Row],[Sales Amount]]</f>
        <v>0.59966832504145928</v>
      </c>
    </row>
    <row r="6598" spans="1:16" x14ac:dyDescent="1">
      <c r="A6598" t="s">
        <v>6650</v>
      </c>
      <c r="B6598" t="s">
        <v>8047</v>
      </c>
      <c r="C6598" t="s">
        <v>8017</v>
      </c>
      <c r="D6598" t="s">
        <v>8033</v>
      </c>
      <c r="E6598" s="1">
        <v>44971</v>
      </c>
      <c r="F6598">
        <v>9290.25</v>
      </c>
      <c r="G6598">
        <v>423</v>
      </c>
      <c r="H6598" t="s">
        <v>6</v>
      </c>
      <c r="I6598" t="str">
        <f>_xlfn.XLOOKUP(shipments[[#This Row],[SPID]],people[SPID],people[Sales_person],"NA",0)</f>
        <v>Oby Sorrel</v>
      </c>
      <c r="J6598">
        <f>YEAR(shipments[[#This Row],[Shipdate]])</f>
        <v>2023</v>
      </c>
      <c r="K6598">
        <f>MONTH(shipments[[#This Row],[Shipdate]])</f>
        <v>2</v>
      </c>
      <c r="L6598" t="str">
        <f>TEXT(shipments[[#This Row],[Shipdate]],"mmmm")</f>
        <v>February</v>
      </c>
      <c r="M6598">
        <f>_xlfn.XLOOKUP(shipments[[#This Row],[PID]],products[PID],products[Cost_per_box],"NA",0)</f>
        <v>7.73</v>
      </c>
      <c r="N6598">
        <f>shipments[[#This Row],[Boxes]]*shipments[[#This Row],[Cost Per Box]]</f>
        <v>3269.79</v>
      </c>
      <c r="O6598">
        <f>shipments[[#This Row],[Sales Amount]]-shipments[[#This Row],[Total Cost]]</f>
        <v>6020.46</v>
      </c>
      <c r="P6598" s="9">
        <f>shipments[[#This Row],[Profit]]/shipments[[#This Row],[Sales Amount]]</f>
        <v>0.64804068781787361</v>
      </c>
    </row>
    <row r="6599" spans="1:16" x14ac:dyDescent="1">
      <c r="A6599" t="s">
        <v>6651</v>
      </c>
      <c r="B6599" t="s">
        <v>8047</v>
      </c>
      <c r="C6599" t="s">
        <v>8017</v>
      </c>
      <c r="D6599" t="s">
        <v>8037</v>
      </c>
      <c r="E6599" s="1">
        <v>45138</v>
      </c>
      <c r="F6599">
        <v>6414.75</v>
      </c>
      <c r="G6599">
        <v>292</v>
      </c>
      <c r="H6599" t="s">
        <v>6</v>
      </c>
      <c r="I6599" t="str">
        <f>_xlfn.XLOOKUP(shipments[[#This Row],[SPID]],people[SPID],people[Sales_person],"NA",0)</f>
        <v>Oby Sorrel</v>
      </c>
      <c r="J6599">
        <f>YEAR(shipments[[#This Row],[Shipdate]])</f>
        <v>2023</v>
      </c>
      <c r="K6599">
        <f>MONTH(shipments[[#This Row],[Shipdate]])</f>
        <v>7</v>
      </c>
      <c r="L6599" t="str">
        <f>TEXT(shipments[[#This Row],[Shipdate]],"mmmm")</f>
        <v>July</v>
      </c>
      <c r="M6599">
        <f>_xlfn.XLOOKUP(shipments[[#This Row],[PID]],products[PID],products[Cost_per_box],"NA",0)</f>
        <v>7.73</v>
      </c>
      <c r="N6599">
        <f>shipments[[#This Row],[Boxes]]*shipments[[#This Row],[Cost Per Box]]</f>
        <v>2257.1600000000003</v>
      </c>
      <c r="O6599">
        <f>shipments[[#This Row],[Sales Amount]]-shipments[[#This Row],[Total Cost]]</f>
        <v>4157.59</v>
      </c>
      <c r="P6599" s="9">
        <f>shipments[[#This Row],[Profit]]/shipments[[#This Row],[Sales Amount]]</f>
        <v>0.64812970107954326</v>
      </c>
    </row>
    <row r="6600" spans="1:16" x14ac:dyDescent="1">
      <c r="A6600" t="s">
        <v>6652</v>
      </c>
      <c r="B6600" t="s">
        <v>8047</v>
      </c>
      <c r="C6600" t="s">
        <v>8017</v>
      </c>
      <c r="D6600" t="s">
        <v>8032</v>
      </c>
      <c r="E6600" s="1">
        <v>45363</v>
      </c>
      <c r="F6600">
        <v>5386.5</v>
      </c>
      <c r="G6600">
        <v>245</v>
      </c>
      <c r="H6600" t="s">
        <v>6</v>
      </c>
      <c r="I6600" t="str">
        <f>_xlfn.XLOOKUP(shipments[[#This Row],[SPID]],people[SPID],people[Sales_person],"NA",0)</f>
        <v>Oby Sorrel</v>
      </c>
      <c r="J6600">
        <f>YEAR(shipments[[#This Row],[Shipdate]])</f>
        <v>2024</v>
      </c>
      <c r="K6600">
        <f>MONTH(shipments[[#This Row],[Shipdate]])</f>
        <v>3</v>
      </c>
      <c r="L6600" t="str">
        <f>TEXT(shipments[[#This Row],[Shipdate]],"mmmm")</f>
        <v>March</v>
      </c>
      <c r="M6600">
        <f>_xlfn.XLOOKUP(shipments[[#This Row],[PID]],products[PID],products[Cost_per_box],"NA",0)</f>
        <v>7.73</v>
      </c>
      <c r="N6600">
        <f>shipments[[#This Row],[Boxes]]*shipments[[#This Row],[Cost Per Box]]</f>
        <v>1893.8500000000001</v>
      </c>
      <c r="O6600">
        <f>shipments[[#This Row],[Sales Amount]]-shipments[[#This Row],[Total Cost]]</f>
        <v>3492.6499999999996</v>
      </c>
      <c r="P6600" s="9">
        <f>shipments[[#This Row],[Profit]]/shipments[[#This Row],[Sales Amount]]</f>
        <v>0.64840805717998695</v>
      </c>
    </row>
    <row r="6601" spans="1:16" x14ac:dyDescent="1">
      <c r="A6601" t="s">
        <v>6653</v>
      </c>
      <c r="B6601" t="s">
        <v>8047</v>
      </c>
      <c r="C6601" t="s">
        <v>8017</v>
      </c>
      <c r="D6601" t="s">
        <v>8033</v>
      </c>
      <c r="E6601" s="1">
        <v>44988</v>
      </c>
      <c r="F6601">
        <v>1883.25</v>
      </c>
      <c r="G6601">
        <v>95</v>
      </c>
      <c r="H6601" t="s">
        <v>6</v>
      </c>
      <c r="I6601" t="str">
        <f>_xlfn.XLOOKUP(shipments[[#This Row],[SPID]],people[SPID],people[Sales_person],"NA",0)</f>
        <v>Oby Sorrel</v>
      </c>
      <c r="J6601">
        <f>YEAR(shipments[[#This Row],[Shipdate]])</f>
        <v>2023</v>
      </c>
      <c r="K6601">
        <f>MONTH(shipments[[#This Row],[Shipdate]])</f>
        <v>3</v>
      </c>
      <c r="L6601" t="str">
        <f>TEXT(shipments[[#This Row],[Shipdate]],"mmmm")</f>
        <v>March</v>
      </c>
      <c r="M6601">
        <f>_xlfn.XLOOKUP(shipments[[#This Row],[PID]],products[PID],products[Cost_per_box],"NA",0)</f>
        <v>7.73</v>
      </c>
      <c r="N6601">
        <f>shipments[[#This Row],[Boxes]]*shipments[[#This Row],[Cost Per Box]]</f>
        <v>734.35</v>
      </c>
      <c r="O6601">
        <f>shipments[[#This Row],[Sales Amount]]-shipments[[#This Row],[Total Cost]]</f>
        <v>1148.9000000000001</v>
      </c>
      <c r="P6601" s="9">
        <f>shipments[[#This Row],[Profit]]/shipments[[#This Row],[Sales Amount]]</f>
        <v>0.61006239214124525</v>
      </c>
    </row>
    <row r="6602" spans="1:16" x14ac:dyDescent="1">
      <c r="A6602" t="s">
        <v>6654</v>
      </c>
      <c r="B6602" t="s">
        <v>8047</v>
      </c>
      <c r="C6602" t="s">
        <v>8017</v>
      </c>
      <c r="D6602" t="s">
        <v>8035</v>
      </c>
      <c r="E6602" s="1">
        <v>45099</v>
      </c>
      <c r="F6602">
        <v>873</v>
      </c>
      <c r="G6602">
        <v>42</v>
      </c>
      <c r="H6602" t="s">
        <v>6</v>
      </c>
      <c r="I6602" t="str">
        <f>_xlfn.XLOOKUP(shipments[[#This Row],[SPID]],people[SPID],people[Sales_person],"NA",0)</f>
        <v>Oby Sorrel</v>
      </c>
      <c r="J6602">
        <f>YEAR(shipments[[#This Row],[Shipdate]])</f>
        <v>2023</v>
      </c>
      <c r="K6602">
        <f>MONTH(shipments[[#This Row],[Shipdate]])</f>
        <v>6</v>
      </c>
      <c r="L6602" t="str">
        <f>TEXT(shipments[[#This Row],[Shipdate]],"mmmm")</f>
        <v>June</v>
      </c>
      <c r="M6602">
        <f>_xlfn.XLOOKUP(shipments[[#This Row],[PID]],products[PID],products[Cost_per_box],"NA",0)</f>
        <v>7.73</v>
      </c>
      <c r="N6602">
        <f>shipments[[#This Row],[Boxes]]*shipments[[#This Row],[Cost Per Box]]</f>
        <v>324.66000000000003</v>
      </c>
      <c r="O6602">
        <f>shipments[[#This Row],[Sales Amount]]-shipments[[#This Row],[Total Cost]]</f>
        <v>548.33999999999992</v>
      </c>
      <c r="P6602" s="9">
        <f>shipments[[#This Row],[Profit]]/shipments[[#This Row],[Sales Amount]]</f>
        <v>0.62810996563573873</v>
      </c>
    </row>
    <row r="6603" spans="1:16" x14ac:dyDescent="1">
      <c r="A6603" t="s">
        <v>6655</v>
      </c>
      <c r="B6603" t="s">
        <v>8047</v>
      </c>
      <c r="C6603" t="s">
        <v>8017</v>
      </c>
      <c r="D6603" t="s">
        <v>8035</v>
      </c>
      <c r="E6603" s="1">
        <v>44943</v>
      </c>
      <c r="F6603">
        <v>2470.5</v>
      </c>
      <c r="G6603">
        <v>113</v>
      </c>
      <c r="H6603" t="s">
        <v>6</v>
      </c>
      <c r="I6603" t="str">
        <f>_xlfn.XLOOKUP(shipments[[#This Row],[SPID]],people[SPID],people[Sales_person],"NA",0)</f>
        <v>Oby Sorrel</v>
      </c>
      <c r="J6603">
        <f>YEAR(shipments[[#This Row],[Shipdate]])</f>
        <v>2023</v>
      </c>
      <c r="K6603">
        <f>MONTH(shipments[[#This Row],[Shipdate]])</f>
        <v>1</v>
      </c>
      <c r="L6603" t="str">
        <f>TEXT(shipments[[#This Row],[Shipdate]],"mmmm")</f>
        <v>January</v>
      </c>
      <c r="M6603">
        <f>_xlfn.XLOOKUP(shipments[[#This Row],[PID]],products[PID],products[Cost_per_box],"NA",0)</f>
        <v>7.73</v>
      </c>
      <c r="N6603">
        <f>shipments[[#This Row],[Boxes]]*shipments[[#This Row],[Cost Per Box]]</f>
        <v>873.49</v>
      </c>
      <c r="O6603">
        <f>shipments[[#This Row],[Sales Amount]]-shipments[[#This Row],[Total Cost]]</f>
        <v>1597.01</v>
      </c>
      <c r="P6603" s="9">
        <f>shipments[[#This Row],[Profit]]/shipments[[#This Row],[Sales Amount]]</f>
        <v>0.64643189637725151</v>
      </c>
    </row>
    <row r="6604" spans="1:16" x14ac:dyDescent="1">
      <c r="A6604" t="s">
        <v>6656</v>
      </c>
      <c r="B6604" t="s">
        <v>8047</v>
      </c>
      <c r="C6604" t="s">
        <v>8018</v>
      </c>
      <c r="D6604" t="s">
        <v>8035</v>
      </c>
      <c r="E6604" s="1">
        <v>45050</v>
      </c>
      <c r="F6604">
        <v>4581</v>
      </c>
      <c r="G6604">
        <v>219</v>
      </c>
      <c r="H6604" t="s">
        <v>6</v>
      </c>
      <c r="I6604" t="str">
        <f>_xlfn.XLOOKUP(shipments[[#This Row],[SPID]],people[SPID],people[Sales_person],"NA",0)</f>
        <v>Oby Sorrel</v>
      </c>
      <c r="J6604">
        <f>YEAR(shipments[[#This Row],[Shipdate]])</f>
        <v>2023</v>
      </c>
      <c r="K6604">
        <f>MONTH(shipments[[#This Row],[Shipdate]])</f>
        <v>5</v>
      </c>
      <c r="L6604" t="str">
        <f>TEXT(shipments[[#This Row],[Shipdate]],"mmmm")</f>
        <v>May</v>
      </c>
      <c r="M6604">
        <f>_xlfn.XLOOKUP(shipments[[#This Row],[PID]],products[PID],products[Cost_per_box],"NA",0)</f>
        <v>3.68</v>
      </c>
      <c r="N6604">
        <f>shipments[[#This Row],[Boxes]]*shipments[[#This Row],[Cost Per Box]]</f>
        <v>805.92000000000007</v>
      </c>
      <c r="O6604">
        <f>shipments[[#This Row],[Sales Amount]]-shipments[[#This Row],[Total Cost]]</f>
        <v>3775.08</v>
      </c>
      <c r="P6604" s="9">
        <f>shipments[[#This Row],[Profit]]/shipments[[#This Row],[Sales Amount]]</f>
        <v>0.82407334643091024</v>
      </c>
    </row>
    <row r="6605" spans="1:16" x14ac:dyDescent="1">
      <c r="A6605" t="s">
        <v>6657</v>
      </c>
      <c r="B6605" t="s">
        <v>8047</v>
      </c>
      <c r="C6605" t="s">
        <v>8018</v>
      </c>
      <c r="D6605" t="s">
        <v>8037</v>
      </c>
      <c r="E6605" s="1">
        <v>45302</v>
      </c>
      <c r="F6605">
        <v>5937.75</v>
      </c>
      <c r="G6605">
        <v>313</v>
      </c>
      <c r="H6605" t="s">
        <v>6</v>
      </c>
      <c r="I6605" t="str">
        <f>_xlfn.XLOOKUP(shipments[[#This Row],[SPID]],people[SPID],people[Sales_person],"NA",0)</f>
        <v>Oby Sorrel</v>
      </c>
      <c r="J6605">
        <f>YEAR(shipments[[#This Row],[Shipdate]])</f>
        <v>2024</v>
      </c>
      <c r="K6605">
        <f>MONTH(shipments[[#This Row],[Shipdate]])</f>
        <v>1</v>
      </c>
      <c r="L6605" t="str">
        <f>TEXT(shipments[[#This Row],[Shipdate]],"mmmm")</f>
        <v>January</v>
      </c>
      <c r="M6605">
        <f>_xlfn.XLOOKUP(shipments[[#This Row],[PID]],products[PID],products[Cost_per_box],"NA",0)</f>
        <v>3.68</v>
      </c>
      <c r="N6605">
        <f>shipments[[#This Row],[Boxes]]*shipments[[#This Row],[Cost Per Box]]</f>
        <v>1151.8400000000001</v>
      </c>
      <c r="O6605">
        <f>shipments[[#This Row],[Sales Amount]]-shipments[[#This Row],[Total Cost]]</f>
        <v>4785.91</v>
      </c>
      <c r="P6605" s="9">
        <f>shipments[[#This Row],[Profit]]/shipments[[#This Row],[Sales Amount]]</f>
        <v>0.80601406256578667</v>
      </c>
    </row>
    <row r="6606" spans="1:16" x14ac:dyDescent="1">
      <c r="A6606" t="s">
        <v>6658</v>
      </c>
      <c r="B6606" t="s">
        <v>8047</v>
      </c>
      <c r="C6606" t="s">
        <v>8019</v>
      </c>
      <c r="D6606" t="s">
        <v>8037</v>
      </c>
      <c r="E6606" s="1">
        <v>45363</v>
      </c>
      <c r="F6606">
        <v>1260</v>
      </c>
      <c r="G6606">
        <v>79</v>
      </c>
      <c r="H6606" t="s">
        <v>6</v>
      </c>
      <c r="I6606" t="str">
        <f>_xlfn.XLOOKUP(shipments[[#This Row],[SPID]],people[SPID],people[Sales_person],"NA",0)</f>
        <v>Oby Sorrel</v>
      </c>
      <c r="J6606">
        <f>YEAR(shipments[[#This Row],[Shipdate]])</f>
        <v>2024</v>
      </c>
      <c r="K6606">
        <f>MONTH(shipments[[#This Row],[Shipdate]])</f>
        <v>3</v>
      </c>
      <c r="L6606" t="str">
        <f>TEXT(shipments[[#This Row],[Shipdate]],"mmmm")</f>
        <v>March</v>
      </c>
      <c r="M6606">
        <f>_xlfn.XLOOKUP(shipments[[#This Row],[PID]],products[PID],products[Cost_per_box],"NA",0)</f>
        <v>8.2200000000000006</v>
      </c>
      <c r="N6606">
        <f>shipments[[#This Row],[Boxes]]*shipments[[#This Row],[Cost Per Box]]</f>
        <v>649.38</v>
      </c>
      <c r="O6606">
        <f>shipments[[#This Row],[Sales Amount]]-shipments[[#This Row],[Total Cost]]</f>
        <v>610.62</v>
      </c>
      <c r="P6606" s="9">
        <f>shipments[[#This Row],[Profit]]/shipments[[#This Row],[Sales Amount]]</f>
        <v>0.48461904761904762</v>
      </c>
    </row>
    <row r="6607" spans="1:16" x14ac:dyDescent="1">
      <c r="A6607" t="s">
        <v>6659</v>
      </c>
      <c r="B6607" t="s">
        <v>8047</v>
      </c>
      <c r="C6607" t="s">
        <v>8019</v>
      </c>
      <c r="D6607" t="s">
        <v>8034</v>
      </c>
      <c r="E6607" s="1">
        <v>45504</v>
      </c>
      <c r="F6607">
        <v>2614.5</v>
      </c>
      <c r="G6607">
        <v>202</v>
      </c>
      <c r="H6607" t="s">
        <v>17</v>
      </c>
      <c r="I6607" t="str">
        <f>_xlfn.XLOOKUP(shipments[[#This Row],[SPID]],people[SPID],people[Sales_person],"NA",0)</f>
        <v>Oby Sorrel</v>
      </c>
      <c r="J6607">
        <f>YEAR(shipments[[#This Row],[Shipdate]])</f>
        <v>2024</v>
      </c>
      <c r="K6607">
        <f>MONTH(shipments[[#This Row],[Shipdate]])</f>
        <v>7</v>
      </c>
      <c r="L6607" t="str">
        <f>TEXT(shipments[[#This Row],[Shipdate]],"mmmm")</f>
        <v>July</v>
      </c>
      <c r="M6607">
        <f>_xlfn.XLOOKUP(shipments[[#This Row],[PID]],products[PID],products[Cost_per_box],"NA",0)</f>
        <v>8.2200000000000006</v>
      </c>
      <c r="N6607">
        <f>shipments[[#This Row],[Boxes]]*shipments[[#This Row],[Cost Per Box]]</f>
        <v>1660.44</v>
      </c>
      <c r="O6607">
        <f>shipments[[#This Row],[Sales Amount]]-shipments[[#This Row],[Total Cost]]</f>
        <v>954.06</v>
      </c>
      <c r="P6607" s="9">
        <f>shipments[[#This Row],[Profit]]/shipments[[#This Row],[Sales Amount]]</f>
        <v>0.36491107286288005</v>
      </c>
    </row>
    <row r="6608" spans="1:16" x14ac:dyDescent="1">
      <c r="A6608" t="s">
        <v>6660</v>
      </c>
      <c r="B6608" t="s">
        <v>8047</v>
      </c>
      <c r="C6608" t="s">
        <v>8019</v>
      </c>
      <c r="D6608" t="s">
        <v>8033</v>
      </c>
      <c r="E6608" s="1">
        <v>45443</v>
      </c>
      <c r="F6608">
        <v>1620</v>
      </c>
      <c r="G6608">
        <v>102</v>
      </c>
      <c r="H6608" t="s">
        <v>6</v>
      </c>
      <c r="I6608" t="str">
        <f>_xlfn.XLOOKUP(shipments[[#This Row],[SPID]],people[SPID],people[Sales_person],"NA",0)</f>
        <v>Oby Sorrel</v>
      </c>
      <c r="J6608">
        <f>YEAR(shipments[[#This Row],[Shipdate]])</f>
        <v>2024</v>
      </c>
      <c r="K6608">
        <f>MONTH(shipments[[#This Row],[Shipdate]])</f>
        <v>5</v>
      </c>
      <c r="L6608" t="str">
        <f>TEXT(shipments[[#This Row],[Shipdate]],"mmmm")</f>
        <v>May</v>
      </c>
      <c r="M6608">
        <f>_xlfn.XLOOKUP(shipments[[#This Row],[PID]],products[PID],products[Cost_per_box],"NA",0)</f>
        <v>8.2200000000000006</v>
      </c>
      <c r="N6608">
        <f>shipments[[#This Row],[Boxes]]*shipments[[#This Row],[Cost Per Box]]</f>
        <v>838.44</v>
      </c>
      <c r="O6608">
        <f>shipments[[#This Row],[Sales Amount]]-shipments[[#This Row],[Total Cost]]</f>
        <v>781.56</v>
      </c>
      <c r="P6608" s="9">
        <f>shipments[[#This Row],[Profit]]/shipments[[#This Row],[Sales Amount]]</f>
        <v>0.4824444444444444</v>
      </c>
    </row>
    <row r="6609" spans="1:16" x14ac:dyDescent="1">
      <c r="A6609" t="s">
        <v>6661</v>
      </c>
      <c r="B6609" t="s">
        <v>8047</v>
      </c>
      <c r="C6609" t="s">
        <v>8019</v>
      </c>
      <c r="D6609" t="s">
        <v>8037</v>
      </c>
      <c r="E6609" s="1">
        <v>45453</v>
      </c>
      <c r="F6609">
        <v>387</v>
      </c>
      <c r="G6609">
        <v>28</v>
      </c>
      <c r="H6609" t="s">
        <v>6</v>
      </c>
      <c r="I6609" t="str">
        <f>_xlfn.XLOOKUP(shipments[[#This Row],[SPID]],people[SPID],people[Sales_person],"NA",0)</f>
        <v>Oby Sorrel</v>
      </c>
      <c r="J6609">
        <f>YEAR(shipments[[#This Row],[Shipdate]])</f>
        <v>2024</v>
      </c>
      <c r="K6609">
        <f>MONTH(shipments[[#This Row],[Shipdate]])</f>
        <v>6</v>
      </c>
      <c r="L6609" t="str">
        <f>TEXT(shipments[[#This Row],[Shipdate]],"mmmm")</f>
        <v>June</v>
      </c>
      <c r="M6609">
        <f>_xlfn.XLOOKUP(shipments[[#This Row],[PID]],products[PID],products[Cost_per_box],"NA",0)</f>
        <v>8.2200000000000006</v>
      </c>
      <c r="N6609">
        <f>shipments[[#This Row],[Boxes]]*shipments[[#This Row],[Cost Per Box]]</f>
        <v>230.16000000000003</v>
      </c>
      <c r="O6609">
        <f>shipments[[#This Row],[Sales Amount]]-shipments[[#This Row],[Total Cost]]</f>
        <v>156.83999999999997</v>
      </c>
      <c r="P6609" s="9">
        <f>shipments[[#This Row],[Profit]]/shipments[[#This Row],[Sales Amount]]</f>
        <v>0.4052713178294573</v>
      </c>
    </row>
    <row r="6610" spans="1:16" x14ac:dyDescent="1">
      <c r="A6610" t="s">
        <v>6662</v>
      </c>
      <c r="B6610" t="s">
        <v>8047</v>
      </c>
      <c r="C6610" t="s">
        <v>8019</v>
      </c>
      <c r="D6610" t="s">
        <v>8032</v>
      </c>
      <c r="E6610" s="1">
        <v>45187</v>
      </c>
      <c r="F6610">
        <v>474.75</v>
      </c>
      <c r="G6610">
        <v>37</v>
      </c>
      <c r="H6610" t="s">
        <v>39</v>
      </c>
      <c r="I6610" t="str">
        <f>_xlfn.XLOOKUP(shipments[[#This Row],[SPID]],people[SPID],people[Sales_person],"NA",0)</f>
        <v>Oby Sorrel</v>
      </c>
      <c r="J6610">
        <f>YEAR(shipments[[#This Row],[Shipdate]])</f>
        <v>2023</v>
      </c>
      <c r="K6610">
        <f>MONTH(shipments[[#This Row],[Shipdate]])</f>
        <v>9</v>
      </c>
      <c r="L6610" t="str">
        <f>TEXT(shipments[[#This Row],[Shipdate]],"mmmm")</f>
        <v>September</v>
      </c>
      <c r="M6610">
        <f>_xlfn.XLOOKUP(shipments[[#This Row],[PID]],products[PID],products[Cost_per_box],"NA",0)</f>
        <v>8.2200000000000006</v>
      </c>
      <c r="N6610">
        <f>shipments[[#This Row],[Boxes]]*shipments[[#This Row],[Cost Per Box]]</f>
        <v>304.14000000000004</v>
      </c>
      <c r="O6610">
        <f>shipments[[#This Row],[Sales Amount]]-shipments[[#This Row],[Total Cost]]</f>
        <v>170.60999999999996</v>
      </c>
      <c r="P6610" s="9">
        <f>shipments[[#This Row],[Profit]]/shipments[[#This Row],[Sales Amount]]</f>
        <v>0.35936808846761442</v>
      </c>
    </row>
    <row r="6611" spans="1:16" x14ac:dyDescent="1">
      <c r="A6611" t="s">
        <v>6663</v>
      </c>
      <c r="B6611" t="s">
        <v>8047</v>
      </c>
      <c r="C6611" t="s">
        <v>8019</v>
      </c>
      <c r="D6611" t="s">
        <v>8037</v>
      </c>
      <c r="E6611" s="1">
        <v>45555</v>
      </c>
      <c r="F6611">
        <v>2061</v>
      </c>
      <c r="G6611">
        <v>138</v>
      </c>
      <c r="H6611" t="s">
        <v>25</v>
      </c>
      <c r="I6611" t="str">
        <f>_xlfn.XLOOKUP(shipments[[#This Row],[SPID]],people[SPID],people[Sales_person],"NA",0)</f>
        <v>Oby Sorrel</v>
      </c>
      <c r="J6611">
        <f>YEAR(shipments[[#This Row],[Shipdate]])</f>
        <v>2024</v>
      </c>
      <c r="K6611">
        <f>MONTH(shipments[[#This Row],[Shipdate]])</f>
        <v>9</v>
      </c>
      <c r="L6611" t="str">
        <f>TEXT(shipments[[#This Row],[Shipdate]],"mmmm")</f>
        <v>September</v>
      </c>
      <c r="M6611">
        <f>_xlfn.XLOOKUP(shipments[[#This Row],[PID]],products[PID],products[Cost_per_box],"NA",0)</f>
        <v>8.2200000000000006</v>
      </c>
      <c r="N6611">
        <f>shipments[[#This Row],[Boxes]]*shipments[[#This Row],[Cost Per Box]]</f>
        <v>1134.3600000000001</v>
      </c>
      <c r="O6611">
        <f>shipments[[#This Row],[Sales Amount]]-shipments[[#This Row],[Total Cost]]</f>
        <v>926.63999999999987</v>
      </c>
      <c r="P6611" s="9">
        <f>shipments[[#This Row],[Profit]]/shipments[[#This Row],[Sales Amount]]</f>
        <v>0.44960698689956324</v>
      </c>
    </row>
    <row r="6612" spans="1:16" x14ac:dyDescent="1">
      <c r="A6612" t="s">
        <v>6664</v>
      </c>
      <c r="B6612" t="s">
        <v>8047</v>
      </c>
      <c r="C6612" t="s">
        <v>8020</v>
      </c>
      <c r="D6612" t="s">
        <v>8032</v>
      </c>
      <c r="E6612" s="1">
        <v>45481</v>
      </c>
      <c r="F6612">
        <v>2434.5</v>
      </c>
      <c r="G6612">
        <v>116</v>
      </c>
      <c r="H6612" t="s">
        <v>39</v>
      </c>
      <c r="I6612" t="str">
        <f>_xlfn.XLOOKUP(shipments[[#This Row],[SPID]],people[SPID],people[Sales_person],"NA",0)</f>
        <v>Oby Sorrel</v>
      </c>
      <c r="J6612">
        <f>YEAR(shipments[[#This Row],[Shipdate]])</f>
        <v>2024</v>
      </c>
      <c r="K6612">
        <f>MONTH(shipments[[#This Row],[Shipdate]])</f>
        <v>7</v>
      </c>
      <c r="L6612" t="str">
        <f>TEXT(shipments[[#This Row],[Shipdate]],"mmmm")</f>
        <v>July</v>
      </c>
      <c r="M6612">
        <f>_xlfn.XLOOKUP(shipments[[#This Row],[PID]],products[PID],products[Cost_per_box],"NA",0)</f>
        <v>10.23</v>
      </c>
      <c r="N6612">
        <f>shipments[[#This Row],[Boxes]]*shipments[[#This Row],[Cost Per Box]]</f>
        <v>1186.68</v>
      </c>
      <c r="O6612">
        <f>shipments[[#This Row],[Sales Amount]]-shipments[[#This Row],[Total Cost]]</f>
        <v>1247.82</v>
      </c>
      <c r="P6612" s="9">
        <f>shipments[[#This Row],[Profit]]/shipments[[#This Row],[Sales Amount]]</f>
        <v>0.51255699322242754</v>
      </c>
    </row>
    <row r="6613" spans="1:16" x14ac:dyDescent="1">
      <c r="A6613" t="s">
        <v>6665</v>
      </c>
      <c r="B6613" t="s">
        <v>8047</v>
      </c>
      <c r="C6613" t="s">
        <v>8021</v>
      </c>
      <c r="D6613" t="s">
        <v>8034</v>
      </c>
      <c r="E6613" s="1">
        <v>45265</v>
      </c>
      <c r="F6613">
        <v>810</v>
      </c>
      <c r="G6613">
        <v>58</v>
      </c>
      <c r="H6613" t="s">
        <v>6</v>
      </c>
      <c r="I6613" t="str">
        <f>_xlfn.XLOOKUP(shipments[[#This Row],[SPID]],people[SPID],people[Sales_person],"NA",0)</f>
        <v>Oby Sorrel</v>
      </c>
      <c r="J6613">
        <f>YEAR(shipments[[#This Row],[Shipdate]])</f>
        <v>2023</v>
      </c>
      <c r="K6613">
        <f>MONTH(shipments[[#This Row],[Shipdate]])</f>
        <v>12</v>
      </c>
      <c r="L6613" t="str">
        <f>TEXT(shipments[[#This Row],[Shipdate]],"mmmm")</f>
        <v>December</v>
      </c>
      <c r="M6613">
        <f>_xlfn.XLOOKUP(shipments[[#This Row],[PID]],products[PID],products[Cost_per_box],"NA",0)</f>
        <v>4.74</v>
      </c>
      <c r="N6613">
        <f>shipments[[#This Row],[Boxes]]*shipments[[#This Row],[Cost Per Box]]</f>
        <v>274.92</v>
      </c>
      <c r="O6613">
        <f>shipments[[#This Row],[Sales Amount]]-shipments[[#This Row],[Total Cost]]</f>
        <v>535.07999999999993</v>
      </c>
      <c r="P6613" s="9">
        <f>shipments[[#This Row],[Profit]]/shipments[[#This Row],[Sales Amount]]</f>
        <v>0.66059259259259251</v>
      </c>
    </row>
    <row r="6614" spans="1:16" x14ac:dyDescent="1">
      <c r="A6614" t="s">
        <v>6666</v>
      </c>
      <c r="B6614" t="s">
        <v>8047</v>
      </c>
      <c r="C6614" t="s">
        <v>8023</v>
      </c>
      <c r="D6614" t="s">
        <v>8032</v>
      </c>
      <c r="E6614" s="1">
        <v>45482</v>
      </c>
      <c r="F6614">
        <v>6790.5</v>
      </c>
      <c r="G6614">
        <v>453</v>
      </c>
      <c r="H6614" t="s">
        <v>17</v>
      </c>
      <c r="I6614" t="str">
        <f>_xlfn.XLOOKUP(shipments[[#This Row],[SPID]],people[SPID],people[Sales_person],"NA",0)</f>
        <v>Oby Sorrel</v>
      </c>
      <c r="J6614">
        <f>YEAR(shipments[[#This Row],[Shipdate]])</f>
        <v>2024</v>
      </c>
      <c r="K6614">
        <f>MONTH(shipments[[#This Row],[Shipdate]])</f>
        <v>7</v>
      </c>
      <c r="L6614" t="str">
        <f>TEXT(shipments[[#This Row],[Shipdate]],"mmmm")</f>
        <v>July</v>
      </c>
      <c r="M6614">
        <f>_xlfn.XLOOKUP(shipments[[#This Row],[PID]],products[PID],products[Cost_per_box],"NA",0)</f>
        <v>6.43</v>
      </c>
      <c r="N6614">
        <f>shipments[[#This Row],[Boxes]]*shipments[[#This Row],[Cost Per Box]]</f>
        <v>2912.79</v>
      </c>
      <c r="O6614">
        <f>shipments[[#This Row],[Sales Amount]]-shipments[[#This Row],[Total Cost]]</f>
        <v>3877.71</v>
      </c>
      <c r="P6614" s="9">
        <f>shipments[[#This Row],[Profit]]/shipments[[#This Row],[Sales Amount]]</f>
        <v>0.57104925999558209</v>
      </c>
    </row>
    <row r="6615" spans="1:16" x14ac:dyDescent="1">
      <c r="A6615" t="s">
        <v>6667</v>
      </c>
      <c r="B6615" t="s">
        <v>8047</v>
      </c>
      <c r="C6615" t="s">
        <v>8023</v>
      </c>
      <c r="D6615" t="s">
        <v>8034</v>
      </c>
      <c r="E6615" s="1">
        <v>45287</v>
      </c>
      <c r="F6615">
        <v>4803.75</v>
      </c>
      <c r="G6615">
        <v>283</v>
      </c>
      <c r="H6615" t="s">
        <v>6</v>
      </c>
      <c r="I6615" t="str">
        <f>_xlfn.XLOOKUP(shipments[[#This Row],[SPID]],people[SPID],people[Sales_person],"NA",0)</f>
        <v>Oby Sorrel</v>
      </c>
      <c r="J6615">
        <f>YEAR(shipments[[#This Row],[Shipdate]])</f>
        <v>2023</v>
      </c>
      <c r="K6615">
        <f>MONTH(shipments[[#This Row],[Shipdate]])</f>
        <v>12</v>
      </c>
      <c r="L6615" t="str">
        <f>TEXT(shipments[[#This Row],[Shipdate]],"mmmm")</f>
        <v>December</v>
      </c>
      <c r="M6615">
        <f>_xlfn.XLOOKUP(shipments[[#This Row],[PID]],products[PID],products[Cost_per_box],"NA",0)</f>
        <v>6.43</v>
      </c>
      <c r="N6615">
        <f>shipments[[#This Row],[Boxes]]*shipments[[#This Row],[Cost Per Box]]</f>
        <v>1819.6899999999998</v>
      </c>
      <c r="O6615">
        <f>shipments[[#This Row],[Sales Amount]]-shipments[[#This Row],[Total Cost]]</f>
        <v>2984.0600000000004</v>
      </c>
      <c r="P6615" s="9">
        <f>shipments[[#This Row],[Profit]]/shipments[[#This Row],[Sales Amount]]</f>
        <v>0.62119385896435086</v>
      </c>
    </row>
    <row r="6616" spans="1:16" x14ac:dyDescent="1">
      <c r="A6616" t="s">
        <v>6668</v>
      </c>
      <c r="B6616" t="s">
        <v>8047</v>
      </c>
      <c r="C6616" t="s">
        <v>8024</v>
      </c>
      <c r="D6616" t="s">
        <v>8032</v>
      </c>
      <c r="E6616" s="1">
        <v>45345</v>
      </c>
      <c r="F6616">
        <v>13140</v>
      </c>
      <c r="G6616">
        <v>657</v>
      </c>
      <c r="H6616" t="s">
        <v>6</v>
      </c>
      <c r="I6616" t="str">
        <f>_xlfn.XLOOKUP(shipments[[#This Row],[SPID]],people[SPID],people[Sales_person],"NA",0)</f>
        <v>Oby Sorrel</v>
      </c>
      <c r="J6616">
        <f>YEAR(shipments[[#This Row],[Shipdate]])</f>
        <v>2024</v>
      </c>
      <c r="K6616">
        <f>MONTH(shipments[[#This Row],[Shipdate]])</f>
        <v>2</v>
      </c>
      <c r="L6616" t="str">
        <f>TEXT(shipments[[#This Row],[Shipdate]],"mmmm")</f>
        <v>February</v>
      </c>
      <c r="M6616">
        <f>_xlfn.XLOOKUP(shipments[[#This Row],[PID]],products[PID],products[Cost_per_box],"NA",0)</f>
        <v>12.41</v>
      </c>
      <c r="N6616">
        <f>shipments[[#This Row],[Boxes]]*shipments[[#This Row],[Cost Per Box]]</f>
        <v>8153.37</v>
      </c>
      <c r="O6616">
        <f>shipments[[#This Row],[Sales Amount]]-shipments[[#This Row],[Total Cost]]</f>
        <v>4986.63</v>
      </c>
      <c r="P6616" s="9">
        <f>shipments[[#This Row],[Profit]]/shipments[[#This Row],[Sales Amount]]</f>
        <v>0.3795</v>
      </c>
    </row>
    <row r="6617" spans="1:16" x14ac:dyDescent="1">
      <c r="A6617" t="s">
        <v>6669</v>
      </c>
      <c r="B6617" t="s">
        <v>8047</v>
      </c>
      <c r="C6617" t="s">
        <v>8024</v>
      </c>
      <c r="D6617" t="s">
        <v>8037</v>
      </c>
      <c r="E6617" s="1">
        <v>45251</v>
      </c>
      <c r="F6617">
        <v>697.5</v>
      </c>
      <c r="G6617">
        <v>39</v>
      </c>
      <c r="H6617" t="s">
        <v>6</v>
      </c>
      <c r="I6617" t="str">
        <f>_xlfn.XLOOKUP(shipments[[#This Row],[SPID]],people[SPID],people[Sales_person],"NA",0)</f>
        <v>Oby Sorrel</v>
      </c>
      <c r="J6617">
        <f>YEAR(shipments[[#This Row],[Shipdate]])</f>
        <v>2023</v>
      </c>
      <c r="K6617">
        <f>MONTH(shipments[[#This Row],[Shipdate]])</f>
        <v>11</v>
      </c>
      <c r="L6617" t="str">
        <f>TEXT(shipments[[#This Row],[Shipdate]],"mmmm")</f>
        <v>November</v>
      </c>
      <c r="M6617">
        <f>_xlfn.XLOOKUP(shipments[[#This Row],[PID]],products[PID],products[Cost_per_box],"NA",0)</f>
        <v>12.41</v>
      </c>
      <c r="N6617">
        <f>shipments[[#This Row],[Boxes]]*shipments[[#This Row],[Cost Per Box]]</f>
        <v>483.99</v>
      </c>
      <c r="O6617">
        <f>shipments[[#This Row],[Sales Amount]]-shipments[[#This Row],[Total Cost]]</f>
        <v>213.51</v>
      </c>
      <c r="P6617" s="9">
        <f>shipments[[#This Row],[Profit]]/shipments[[#This Row],[Sales Amount]]</f>
        <v>0.30610752688172044</v>
      </c>
    </row>
    <row r="6618" spans="1:16" x14ac:dyDescent="1">
      <c r="A6618" t="s">
        <v>6670</v>
      </c>
      <c r="B6618" t="s">
        <v>8047</v>
      </c>
      <c r="C6618" t="s">
        <v>8025</v>
      </c>
      <c r="D6618" t="s">
        <v>8037</v>
      </c>
      <c r="E6618" s="1">
        <v>45190</v>
      </c>
      <c r="F6618">
        <v>13875.75</v>
      </c>
      <c r="G6618">
        <v>868</v>
      </c>
      <c r="H6618" t="s">
        <v>39</v>
      </c>
      <c r="I6618" t="str">
        <f>_xlfn.XLOOKUP(shipments[[#This Row],[SPID]],people[SPID],people[Sales_person],"NA",0)</f>
        <v>Oby Sorrel</v>
      </c>
      <c r="J6618">
        <f>YEAR(shipments[[#This Row],[Shipdate]])</f>
        <v>2023</v>
      </c>
      <c r="K6618">
        <f>MONTH(shipments[[#This Row],[Shipdate]])</f>
        <v>9</v>
      </c>
      <c r="L6618" t="str">
        <f>TEXT(shipments[[#This Row],[Shipdate]],"mmmm")</f>
        <v>September</v>
      </c>
      <c r="M6618">
        <f>_xlfn.XLOOKUP(shipments[[#This Row],[PID]],products[PID],products[Cost_per_box],"NA",0)</f>
        <v>9.57</v>
      </c>
      <c r="N6618">
        <f>shipments[[#This Row],[Boxes]]*shipments[[#This Row],[Cost Per Box]]</f>
        <v>8306.76</v>
      </c>
      <c r="O6618">
        <f>shipments[[#This Row],[Sales Amount]]-shipments[[#This Row],[Total Cost]]</f>
        <v>5568.99</v>
      </c>
      <c r="P6618" s="9">
        <f>shipments[[#This Row],[Profit]]/shipments[[#This Row],[Sales Amount]]</f>
        <v>0.40134695421869088</v>
      </c>
    </row>
    <row r="6619" spans="1:16" x14ac:dyDescent="1">
      <c r="A6619" t="s">
        <v>6671</v>
      </c>
      <c r="B6619" t="s">
        <v>8047</v>
      </c>
      <c r="C6619" t="s">
        <v>8025</v>
      </c>
      <c r="D6619" t="s">
        <v>8032</v>
      </c>
      <c r="E6619" s="1">
        <v>44965</v>
      </c>
      <c r="F6619">
        <v>11002.5</v>
      </c>
      <c r="G6619">
        <v>612</v>
      </c>
      <c r="H6619" t="s">
        <v>6</v>
      </c>
      <c r="I6619" t="str">
        <f>_xlfn.XLOOKUP(shipments[[#This Row],[SPID]],people[SPID],people[Sales_person],"NA",0)</f>
        <v>Oby Sorrel</v>
      </c>
      <c r="J6619">
        <f>YEAR(shipments[[#This Row],[Shipdate]])</f>
        <v>2023</v>
      </c>
      <c r="K6619">
        <f>MONTH(shipments[[#This Row],[Shipdate]])</f>
        <v>2</v>
      </c>
      <c r="L6619" t="str">
        <f>TEXT(shipments[[#This Row],[Shipdate]],"mmmm")</f>
        <v>February</v>
      </c>
      <c r="M6619">
        <f>_xlfn.XLOOKUP(shipments[[#This Row],[PID]],products[PID],products[Cost_per_box],"NA",0)</f>
        <v>9.57</v>
      </c>
      <c r="N6619">
        <f>shipments[[#This Row],[Boxes]]*shipments[[#This Row],[Cost Per Box]]</f>
        <v>5856.84</v>
      </c>
      <c r="O6619">
        <f>shipments[[#This Row],[Sales Amount]]-shipments[[#This Row],[Total Cost]]</f>
        <v>5145.66</v>
      </c>
      <c r="P6619" s="9">
        <f>shipments[[#This Row],[Profit]]/shipments[[#This Row],[Sales Amount]]</f>
        <v>0.46768098159509203</v>
      </c>
    </row>
    <row r="6620" spans="1:16" x14ac:dyDescent="1">
      <c r="A6620" t="s">
        <v>6672</v>
      </c>
      <c r="B6620" t="s">
        <v>8047</v>
      </c>
      <c r="C6620" t="s">
        <v>8025</v>
      </c>
      <c r="D6620" t="s">
        <v>8032</v>
      </c>
      <c r="E6620" s="1">
        <v>45132</v>
      </c>
      <c r="F6620">
        <v>18391.5</v>
      </c>
      <c r="G6620">
        <v>1082</v>
      </c>
      <c r="H6620" t="s">
        <v>6</v>
      </c>
      <c r="I6620" t="str">
        <f>_xlfn.XLOOKUP(shipments[[#This Row],[SPID]],people[SPID],people[Sales_person],"NA",0)</f>
        <v>Oby Sorrel</v>
      </c>
      <c r="J6620">
        <f>YEAR(shipments[[#This Row],[Shipdate]])</f>
        <v>2023</v>
      </c>
      <c r="K6620">
        <f>MONTH(shipments[[#This Row],[Shipdate]])</f>
        <v>7</v>
      </c>
      <c r="L6620" t="str">
        <f>TEXT(shipments[[#This Row],[Shipdate]],"mmmm")</f>
        <v>July</v>
      </c>
      <c r="M6620">
        <f>_xlfn.XLOOKUP(shipments[[#This Row],[PID]],products[PID],products[Cost_per_box],"NA",0)</f>
        <v>9.57</v>
      </c>
      <c r="N6620">
        <f>shipments[[#This Row],[Boxes]]*shipments[[#This Row],[Cost Per Box]]</f>
        <v>10354.74</v>
      </c>
      <c r="O6620">
        <f>shipments[[#This Row],[Sales Amount]]-shipments[[#This Row],[Total Cost]]</f>
        <v>8036.76</v>
      </c>
      <c r="P6620" s="9">
        <f>shipments[[#This Row],[Profit]]/shipments[[#This Row],[Sales Amount]]</f>
        <v>0.43698230160672052</v>
      </c>
    </row>
    <row r="6621" spans="1:16" x14ac:dyDescent="1">
      <c r="A6621" t="s">
        <v>6673</v>
      </c>
      <c r="B6621" t="s">
        <v>8047</v>
      </c>
      <c r="C6621" t="s">
        <v>8025</v>
      </c>
      <c r="D6621" t="s">
        <v>8037</v>
      </c>
      <c r="E6621" s="1">
        <v>45553</v>
      </c>
      <c r="F6621">
        <v>17052.75</v>
      </c>
      <c r="G6621">
        <v>1137</v>
      </c>
      <c r="H6621" t="s">
        <v>25</v>
      </c>
      <c r="I6621" t="str">
        <f>_xlfn.XLOOKUP(shipments[[#This Row],[SPID]],people[SPID],people[Sales_person],"NA",0)</f>
        <v>Oby Sorrel</v>
      </c>
      <c r="J6621">
        <f>YEAR(shipments[[#This Row],[Shipdate]])</f>
        <v>2024</v>
      </c>
      <c r="K6621">
        <f>MONTH(shipments[[#This Row],[Shipdate]])</f>
        <v>9</v>
      </c>
      <c r="L6621" t="str">
        <f>TEXT(shipments[[#This Row],[Shipdate]],"mmmm")</f>
        <v>September</v>
      </c>
      <c r="M6621">
        <f>_xlfn.XLOOKUP(shipments[[#This Row],[PID]],products[PID],products[Cost_per_box],"NA",0)</f>
        <v>9.57</v>
      </c>
      <c r="N6621">
        <f>shipments[[#This Row],[Boxes]]*shipments[[#This Row],[Cost Per Box]]</f>
        <v>10881.09</v>
      </c>
      <c r="O6621">
        <f>shipments[[#This Row],[Sales Amount]]-shipments[[#This Row],[Total Cost]]</f>
        <v>6171.66</v>
      </c>
      <c r="P6621" s="9">
        <f>shipments[[#This Row],[Profit]]/shipments[[#This Row],[Sales Amount]]</f>
        <v>0.36191582002902756</v>
      </c>
    </row>
    <row r="6622" spans="1:16" x14ac:dyDescent="1">
      <c r="A6622" t="s">
        <v>6674</v>
      </c>
      <c r="B6622" t="s">
        <v>8047</v>
      </c>
      <c r="C6622" t="s">
        <v>8026</v>
      </c>
      <c r="D6622" t="s">
        <v>8037</v>
      </c>
      <c r="E6622" s="1">
        <v>45120</v>
      </c>
      <c r="F6622">
        <v>8577</v>
      </c>
      <c r="G6622">
        <v>1226</v>
      </c>
      <c r="H6622" t="s">
        <v>6</v>
      </c>
      <c r="I6622" t="str">
        <f>_xlfn.XLOOKUP(shipments[[#This Row],[SPID]],people[SPID],people[Sales_person],"NA",0)</f>
        <v>Oby Sorrel</v>
      </c>
      <c r="J6622">
        <f>YEAR(shipments[[#This Row],[Shipdate]])</f>
        <v>2023</v>
      </c>
      <c r="K6622">
        <f>MONTH(shipments[[#This Row],[Shipdate]])</f>
        <v>7</v>
      </c>
      <c r="L6622" t="str">
        <f>TEXT(shipments[[#This Row],[Shipdate]],"mmmm")</f>
        <v>July</v>
      </c>
      <c r="M6622">
        <f>_xlfn.XLOOKUP(shipments[[#This Row],[PID]],products[PID],products[Cost_per_box],"NA",0)</f>
        <v>8.43</v>
      </c>
      <c r="N6622">
        <f>shipments[[#This Row],[Boxes]]*shipments[[#This Row],[Cost Per Box]]</f>
        <v>10335.18</v>
      </c>
      <c r="O6622">
        <f>shipments[[#This Row],[Sales Amount]]-shipments[[#This Row],[Total Cost]]</f>
        <v>-1758.1800000000003</v>
      </c>
      <c r="P6622" s="9">
        <f>shipments[[#This Row],[Profit]]/shipments[[#This Row],[Sales Amount]]</f>
        <v>-0.20498775795732777</v>
      </c>
    </row>
    <row r="6623" spans="1:16" x14ac:dyDescent="1">
      <c r="A6623" t="s">
        <v>6675</v>
      </c>
      <c r="B6623" t="s">
        <v>8047</v>
      </c>
      <c r="C6623" t="s">
        <v>8026</v>
      </c>
      <c r="D6623" t="s">
        <v>8036</v>
      </c>
      <c r="E6623" s="1">
        <v>45383</v>
      </c>
      <c r="F6623">
        <v>13475.25</v>
      </c>
      <c r="G6623">
        <v>1685</v>
      </c>
      <c r="H6623" t="s">
        <v>6</v>
      </c>
      <c r="I6623" t="str">
        <f>_xlfn.XLOOKUP(shipments[[#This Row],[SPID]],people[SPID],people[Sales_person],"NA",0)</f>
        <v>Oby Sorrel</v>
      </c>
      <c r="J6623">
        <f>YEAR(shipments[[#This Row],[Shipdate]])</f>
        <v>2024</v>
      </c>
      <c r="K6623">
        <f>MONTH(shipments[[#This Row],[Shipdate]])</f>
        <v>4</v>
      </c>
      <c r="L6623" t="str">
        <f>TEXT(shipments[[#This Row],[Shipdate]],"mmmm")</f>
        <v>April</v>
      </c>
      <c r="M6623">
        <f>_xlfn.XLOOKUP(shipments[[#This Row],[PID]],products[PID],products[Cost_per_box],"NA",0)</f>
        <v>8.43</v>
      </c>
      <c r="N6623">
        <f>shipments[[#This Row],[Boxes]]*shipments[[#This Row],[Cost Per Box]]</f>
        <v>14204.55</v>
      </c>
      <c r="O6623">
        <f>shipments[[#This Row],[Sales Amount]]-shipments[[#This Row],[Total Cost]]</f>
        <v>-729.29999999999927</v>
      </c>
      <c r="P6623" s="9">
        <f>shipments[[#This Row],[Profit]]/shipments[[#This Row],[Sales Amount]]</f>
        <v>-5.4121444871152613E-2</v>
      </c>
    </row>
    <row r="6624" spans="1:16" x14ac:dyDescent="1">
      <c r="A6624" t="s">
        <v>6676</v>
      </c>
      <c r="B6624" t="s">
        <v>8047</v>
      </c>
      <c r="C6624" t="s">
        <v>8027</v>
      </c>
      <c r="D6624" t="s">
        <v>8033</v>
      </c>
      <c r="E6624" s="1">
        <v>44977</v>
      </c>
      <c r="F6624">
        <v>11477.25</v>
      </c>
      <c r="G6624">
        <v>1148</v>
      </c>
      <c r="H6624" t="s">
        <v>6</v>
      </c>
      <c r="I6624" t="str">
        <f>_xlfn.XLOOKUP(shipments[[#This Row],[SPID]],people[SPID],people[Sales_person],"NA",0)</f>
        <v>Oby Sorrel</v>
      </c>
      <c r="J6624">
        <f>YEAR(shipments[[#This Row],[Shipdate]])</f>
        <v>2023</v>
      </c>
      <c r="K6624">
        <f>MONTH(shipments[[#This Row],[Shipdate]])</f>
        <v>2</v>
      </c>
      <c r="L6624" t="str">
        <f>TEXT(shipments[[#This Row],[Shipdate]],"mmmm")</f>
        <v>February</v>
      </c>
      <c r="M6624">
        <f>_xlfn.XLOOKUP(shipments[[#This Row],[PID]],products[PID],products[Cost_per_box],"NA",0)</f>
        <v>6.8</v>
      </c>
      <c r="N6624">
        <f>shipments[[#This Row],[Boxes]]*shipments[[#This Row],[Cost Per Box]]</f>
        <v>7806.4</v>
      </c>
      <c r="O6624">
        <f>shipments[[#This Row],[Sales Amount]]-shipments[[#This Row],[Total Cost]]</f>
        <v>3670.8500000000004</v>
      </c>
      <c r="P6624" s="9">
        <f>shipments[[#This Row],[Profit]]/shipments[[#This Row],[Sales Amount]]</f>
        <v>0.31983706898429504</v>
      </c>
    </row>
    <row r="6625" spans="1:16" x14ac:dyDescent="1">
      <c r="A6625" t="s">
        <v>6677</v>
      </c>
      <c r="B6625" t="s">
        <v>8047</v>
      </c>
      <c r="C6625" t="s">
        <v>8027</v>
      </c>
      <c r="D6625" t="s">
        <v>8032</v>
      </c>
      <c r="E6625" s="1">
        <v>45208</v>
      </c>
      <c r="F6625">
        <v>7807.5</v>
      </c>
      <c r="G6625">
        <v>868</v>
      </c>
      <c r="H6625" t="s">
        <v>6</v>
      </c>
      <c r="I6625" t="str">
        <f>_xlfn.XLOOKUP(shipments[[#This Row],[SPID]],people[SPID],people[Sales_person],"NA",0)</f>
        <v>Oby Sorrel</v>
      </c>
      <c r="J6625">
        <f>YEAR(shipments[[#This Row],[Shipdate]])</f>
        <v>2023</v>
      </c>
      <c r="K6625">
        <f>MONTH(shipments[[#This Row],[Shipdate]])</f>
        <v>10</v>
      </c>
      <c r="L6625" t="str">
        <f>TEXT(shipments[[#This Row],[Shipdate]],"mmmm")</f>
        <v>October</v>
      </c>
      <c r="M6625">
        <f>_xlfn.XLOOKUP(shipments[[#This Row],[PID]],products[PID],products[Cost_per_box],"NA",0)</f>
        <v>6.8</v>
      </c>
      <c r="N6625">
        <f>shipments[[#This Row],[Boxes]]*shipments[[#This Row],[Cost Per Box]]</f>
        <v>5902.4</v>
      </c>
      <c r="O6625">
        <f>shipments[[#This Row],[Sales Amount]]-shipments[[#This Row],[Total Cost]]</f>
        <v>1905.1000000000004</v>
      </c>
      <c r="P6625" s="9">
        <f>shipments[[#This Row],[Profit]]/shipments[[#This Row],[Sales Amount]]</f>
        <v>0.2440089657380724</v>
      </c>
    </row>
    <row r="6626" spans="1:16" x14ac:dyDescent="1">
      <c r="A6626" t="s">
        <v>6678</v>
      </c>
      <c r="B6626" t="s">
        <v>8047</v>
      </c>
      <c r="C6626" t="s">
        <v>8027</v>
      </c>
      <c r="D6626" t="s">
        <v>8036</v>
      </c>
      <c r="E6626" s="1">
        <v>45251</v>
      </c>
      <c r="F6626">
        <v>1289.25</v>
      </c>
      <c r="G6626">
        <v>162</v>
      </c>
      <c r="H6626" t="s">
        <v>6</v>
      </c>
      <c r="I6626" t="str">
        <f>_xlfn.XLOOKUP(shipments[[#This Row],[SPID]],people[SPID],people[Sales_person],"NA",0)</f>
        <v>Oby Sorrel</v>
      </c>
      <c r="J6626">
        <f>YEAR(shipments[[#This Row],[Shipdate]])</f>
        <v>2023</v>
      </c>
      <c r="K6626">
        <f>MONTH(shipments[[#This Row],[Shipdate]])</f>
        <v>11</v>
      </c>
      <c r="L6626" t="str">
        <f>TEXT(shipments[[#This Row],[Shipdate]],"mmmm")</f>
        <v>November</v>
      </c>
      <c r="M6626">
        <f>_xlfn.XLOOKUP(shipments[[#This Row],[PID]],products[PID],products[Cost_per_box],"NA",0)</f>
        <v>6.8</v>
      </c>
      <c r="N6626">
        <f>shipments[[#This Row],[Boxes]]*shipments[[#This Row],[Cost Per Box]]</f>
        <v>1101.5999999999999</v>
      </c>
      <c r="O6626">
        <f>shipments[[#This Row],[Sales Amount]]-shipments[[#This Row],[Total Cost]]</f>
        <v>187.65000000000009</v>
      </c>
      <c r="P6626" s="9">
        <f>shipments[[#This Row],[Profit]]/shipments[[#This Row],[Sales Amount]]</f>
        <v>0.14554973821989536</v>
      </c>
    </row>
    <row r="6627" spans="1:16" x14ac:dyDescent="1">
      <c r="A6627" t="s">
        <v>6679</v>
      </c>
      <c r="B6627" t="s">
        <v>8047</v>
      </c>
      <c r="C6627" t="s">
        <v>8028</v>
      </c>
      <c r="D6627" t="s">
        <v>8034</v>
      </c>
      <c r="E6627" s="1">
        <v>45104</v>
      </c>
      <c r="F6627">
        <v>641.25</v>
      </c>
      <c r="G6627">
        <v>25</v>
      </c>
      <c r="H6627" t="s">
        <v>6</v>
      </c>
      <c r="I6627" t="str">
        <f>_xlfn.XLOOKUP(shipments[[#This Row],[SPID]],people[SPID],people[Sales_person],"NA",0)</f>
        <v>Oby Sorrel</v>
      </c>
      <c r="J6627">
        <f>YEAR(shipments[[#This Row],[Shipdate]])</f>
        <v>2023</v>
      </c>
      <c r="K6627">
        <f>MONTH(shipments[[#This Row],[Shipdate]])</f>
        <v>6</v>
      </c>
      <c r="L6627" t="str">
        <f>TEXT(shipments[[#This Row],[Shipdate]],"mmmm")</f>
        <v>June</v>
      </c>
      <c r="M6627">
        <f>_xlfn.XLOOKUP(shipments[[#This Row],[PID]],products[PID],products[Cost_per_box],"NA",0)</f>
        <v>5.04</v>
      </c>
      <c r="N6627">
        <f>shipments[[#This Row],[Boxes]]*shipments[[#This Row],[Cost Per Box]]</f>
        <v>126</v>
      </c>
      <c r="O6627">
        <f>shipments[[#This Row],[Sales Amount]]-shipments[[#This Row],[Total Cost]]</f>
        <v>515.25</v>
      </c>
      <c r="P6627" s="9">
        <f>shipments[[#This Row],[Profit]]/shipments[[#This Row],[Sales Amount]]</f>
        <v>0.80350877192982462</v>
      </c>
    </row>
    <row r="6628" spans="1:16" x14ac:dyDescent="1">
      <c r="A6628" t="s">
        <v>6680</v>
      </c>
      <c r="B6628" t="s">
        <v>8047</v>
      </c>
      <c r="C6628" t="s">
        <v>8028</v>
      </c>
      <c r="D6628" t="s">
        <v>8035</v>
      </c>
      <c r="E6628" s="1">
        <v>45093</v>
      </c>
      <c r="F6628">
        <v>1057.5</v>
      </c>
      <c r="G6628">
        <v>37</v>
      </c>
      <c r="H6628" t="s">
        <v>6</v>
      </c>
      <c r="I6628" t="str">
        <f>_xlfn.XLOOKUP(shipments[[#This Row],[SPID]],people[SPID],people[Sales_person],"NA",0)</f>
        <v>Oby Sorrel</v>
      </c>
      <c r="J6628">
        <f>YEAR(shipments[[#This Row],[Shipdate]])</f>
        <v>2023</v>
      </c>
      <c r="K6628">
        <f>MONTH(shipments[[#This Row],[Shipdate]])</f>
        <v>6</v>
      </c>
      <c r="L6628" t="str">
        <f>TEXT(shipments[[#This Row],[Shipdate]],"mmmm")</f>
        <v>June</v>
      </c>
      <c r="M6628">
        <f>_xlfn.XLOOKUP(shipments[[#This Row],[PID]],products[PID],products[Cost_per_box],"NA",0)</f>
        <v>5.04</v>
      </c>
      <c r="N6628">
        <f>shipments[[#This Row],[Boxes]]*shipments[[#This Row],[Cost Per Box]]</f>
        <v>186.48</v>
      </c>
      <c r="O6628">
        <f>shipments[[#This Row],[Sales Amount]]-shipments[[#This Row],[Total Cost]]</f>
        <v>871.02</v>
      </c>
      <c r="P6628" s="9">
        <f>shipments[[#This Row],[Profit]]/shipments[[#This Row],[Sales Amount]]</f>
        <v>0.82365957446808513</v>
      </c>
    </row>
    <row r="6629" spans="1:16" x14ac:dyDescent="1">
      <c r="A6629" t="s">
        <v>6681</v>
      </c>
      <c r="B6629" t="s">
        <v>8047</v>
      </c>
      <c r="C6629" t="s">
        <v>8029</v>
      </c>
      <c r="D6629" t="s">
        <v>8032</v>
      </c>
      <c r="E6629" s="1">
        <v>45219</v>
      </c>
      <c r="F6629">
        <v>11855.25</v>
      </c>
      <c r="G6629">
        <v>1318</v>
      </c>
      <c r="H6629" t="s">
        <v>6</v>
      </c>
      <c r="I6629" t="str">
        <f>_xlfn.XLOOKUP(shipments[[#This Row],[SPID]],people[SPID],people[Sales_person],"NA",0)</f>
        <v>Oby Sorrel</v>
      </c>
      <c r="J6629">
        <f>YEAR(shipments[[#This Row],[Shipdate]])</f>
        <v>2023</v>
      </c>
      <c r="K6629">
        <f>MONTH(shipments[[#This Row],[Shipdate]])</f>
        <v>10</v>
      </c>
      <c r="L6629" t="str">
        <f>TEXT(shipments[[#This Row],[Shipdate]],"mmmm")</f>
        <v>October</v>
      </c>
      <c r="M6629">
        <f>_xlfn.XLOOKUP(shipments[[#This Row],[PID]],products[PID],products[Cost_per_box],"NA",0)</f>
        <v>2.76</v>
      </c>
      <c r="N6629">
        <f>shipments[[#This Row],[Boxes]]*shipments[[#This Row],[Cost Per Box]]</f>
        <v>3637.68</v>
      </c>
      <c r="O6629">
        <f>shipments[[#This Row],[Sales Amount]]-shipments[[#This Row],[Total Cost]]</f>
        <v>8217.57</v>
      </c>
      <c r="P6629" s="9">
        <f>shipments[[#This Row],[Profit]]/shipments[[#This Row],[Sales Amount]]</f>
        <v>0.69315872714620097</v>
      </c>
    </row>
    <row r="6630" spans="1:16" x14ac:dyDescent="1">
      <c r="A6630" t="s">
        <v>6682</v>
      </c>
      <c r="B6630" t="s">
        <v>8047</v>
      </c>
      <c r="C6630" t="s">
        <v>8030</v>
      </c>
      <c r="D6630" t="s">
        <v>8037</v>
      </c>
      <c r="E6630" s="1">
        <v>45418</v>
      </c>
      <c r="F6630">
        <v>13137.75</v>
      </c>
      <c r="G6630">
        <v>1314</v>
      </c>
      <c r="H6630" t="s">
        <v>6</v>
      </c>
      <c r="I6630" t="str">
        <f>_xlfn.XLOOKUP(shipments[[#This Row],[SPID]],people[SPID],people[Sales_person],"NA",0)</f>
        <v>Oby Sorrel</v>
      </c>
      <c r="J6630">
        <f>YEAR(shipments[[#This Row],[Shipdate]])</f>
        <v>2024</v>
      </c>
      <c r="K6630">
        <f>MONTH(shipments[[#This Row],[Shipdate]])</f>
        <v>5</v>
      </c>
      <c r="L6630" t="str">
        <f>TEXT(shipments[[#This Row],[Shipdate]],"mmmm")</f>
        <v>May</v>
      </c>
      <c r="M6630">
        <f>_xlfn.XLOOKUP(shipments[[#This Row],[PID]],products[PID],products[Cost_per_box],"NA",0)</f>
        <v>3.32</v>
      </c>
      <c r="N6630">
        <f>shipments[[#This Row],[Boxes]]*shipments[[#This Row],[Cost Per Box]]</f>
        <v>4362.4799999999996</v>
      </c>
      <c r="O6630">
        <f>shipments[[#This Row],[Sales Amount]]-shipments[[#This Row],[Total Cost]]</f>
        <v>8775.27</v>
      </c>
      <c r="P6630" s="9">
        <f>shipments[[#This Row],[Profit]]/shipments[[#This Row],[Sales Amount]]</f>
        <v>0.66794314094879259</v>
      </c>
    </row>
    <row r="6631" spans="1:16" x14ac:dyDescent="1">
      <c r="A6631" t="s">
        <v>6683</v>
      </c>
      <c r="B6631" t="s">
        <v>8047</v>
      </c>
      <c r="C6631" t="s">
        <v>8030</v>
      </c>
      <c r="D6631" t="s">
        <v>8032</v>
      </c>
      <c r="E6631" s="1">
        <v>45056</v>
      </c>
      <c r="F6631">
        <v>7704</v>
      </c>
      <c r="G6631">
        <v>1101</v>
      </c>
      <c r="H6631" t="s">
        <v>6</v>
      </c>
      <c r="I6631" t="str">
        <f>_xlfn.XLOOKUP(shipments[[#This Row],[SPID]],people[SPID],people[Sales_person],"NA",0)</f>
        <v>Oby Sorrel</v>
      </c>
      <c r="J6631">
        <f>YEAR(shipments[[#This Row],[Shipdate]])</f>
        <v>2023</v>
      </c>
      <c r="K6631">
        <f>MONTH(shipments[[#This Row],[Shipdate]])</f>
        <v>5</v>
      </c>
      <c r="L6631" t="str">
        <f>TEXT(shipments[[#This Row],[Shipdate]],"mmmm")</f>
        <v>May</v>
      </c>
      <c r="M6631">
        <f>_xlfn.XLOOKUP(shipments[[#This Row],[PID]],products[PID],products[Cost_per_box],"NA",0)</f>
        <v>3.32</v>
      </c>
      <c r="N6631">
        <f>shipments[[#This Row],[Boxes]]*shipments[[#This Row],[Cost Per Box]]</f>
        <v>3655.3199999999997</v>
      </c>
      <c r="O6631">
        <f>shipments[[#This Row],[Sales Amount]]-shipments[[#This Row],[Total Cost]]</f>
        <v>4048.6800000000003</v>
      </c>
      <c r="P6631" s="9">
        <f>shipments[[#This Row],[Profit]]/shipments[[#This Row],[Sales Amount]]</f>
        <v>0.52552959501557639</v>
      </c>
    </row>
    <row r="6632" spans="1:16" x14ac:dyDescent="1">
      <c r="A6632" t="s">
        <v>6684</v>
      </c>
      <c r="B6632" t="s">
        <v>8047</v>
      </c>
      <c r="C6632" t="s">
        <v>8031</v>
      </c>
      <c r="D6632" t="s">
        <v>8033</v>
      </c>
      <c r="E6632" s="1">
        <v>45464</v>
      </c>
      <c r="F6632">
        <v>3539.25</v>
      </c>
      <c r="G6632">
        <v>177</v>
      </c>
      <c r="H6632" t="s">
        <v>6</v>
      </c>
      <c r="I6632" t="str">
        <f>_xlfn.XLOOKUP(shipments[[#This Row],[SPID]],people[SPID],people[Sales_person],"NA",0)</f>
        <v>Oby Sorrel</v>
      </c>
      <c r="J6632">
        <f>YEAR(shipments[[#This Row],[Shipdate]])</f>
        <v>2024</v>
      </c>
      <c r="K6632">
        <f>MONTH(shipments[[#This Row],[Shipdate]])</f>
        <v>6</v>
      </c>
      <c r="L6632" t="str">
        <f>TEXT(shipments[[#This Row],[Shipdate]],"mmmm")</f>
        <v>June</v>
      </c>
      <c r="M6632">
        <f>_xlfn.XLOOKUP(shipments[[#This Row],[PID]],products[PID],products[Cost_per_box],"NA",0)</f>
        <v>2.65</v>
      </c>
      <c r="N6632">
        <f>shipments[[#This Row],[Boxes]]*shipments[[#This Row],[Cost Per Box]]</f>
        <v>469.05</v>
      </c>
      <c r="O6632">
        <f>shipments[[#This Row],[Sales Amount]]-shipments[[#This Row],[Total Cost]]</f>
        <v>3070.2</v>
      </c>
      <c r="P6632" s="9">
        <f>shipments[[#This Row],[Profit]]/shipments[[#This Row],[Sales Amount]]</f>
        <v>0.86747192201737655</v>
      </c>
    </row>
    <row r="6633" spans="1:16" x14ac:dyDescent="1">
      <c r="A6633" t="s">
        <v>6685</v>
      </c>
      <c r="B6633" t="s">
        <v>8047</v>
      </c>
      <c r="C6633" t="s">
        <v>8031</v>
      </c>
      <c r="D6633" t="s">
        <v>8034</v>
      </c>
      <c r="E6633" s="1">
        <v>45104</v>
      </c>
      <c r="F6633">
        <v>9832.5</v>
      </c>
      <c r="G6633">
        <v>447</v>
      </c>
      <c r="H6633" t="s">
        <v>6</v>
      </c>
      <c r="I6633" t="str">
        <f>_xlfn.XLOOKUP(shipments[[#This Row],[SPID]],people[SPID],people[Sales_person],"NA",0)</f>
        <v>Oby Sorrel</v>
      </c>
      <c r="J6633">
        <f>YEAR(shipments[[#This Row],[Shipdate]])</f>
        <v>2023</v>
      </c>
      <c r="K6633">
        <f>MONTH(shipments[[#This Row],[Shipdate]])</f>
        <v>6</v>
      </c>
      <c r="L6633" t="str">
        <f>TEXT(shipments[[#This Row],[Shipdate]],"mmmm")</f>
        <v>June</v>
      </c>
      <c r="M6633">
        <f>_xlfn.XLOOKUP(shipments[[#This Row],[PID]],products[PID],products[Cost_per_box],"NA",0)</f>
        <v>2.65</v>
      </c>
      <c r="N6633">
        <f>shipments[[#This Row],[Boxes]]*shipments[[#This Row],[Cost Per Box]]</f>
        <v>1184.55</v>
      </c>
      <c r="O6633">
        <f>shipments[[#This Row],[Sales Amount]]-shipments[[#This Row],[Total Cost]]</f>
        <v>8647.9500000000007</v>
      </c>
      <c r="P6633" s="9">
        <f>shipments[[#This Row],[Profit]]/shipments[[#This Row],[Sales Amount]]</f>
        <v>0.87952707856598022</v>
      </c>
    </row>
    <row r="6634" spans="1:16" x14ac:dyDescent="1">
      <c r="A6634" t="s">
        <v>6686</v>
      </c>
      <c r="B6634" t="s">
        <v>8047</v>
      </c>
      <c r="C6634" t="s">
        <v>8031</v>
      </c>
      <c r="D6634" t="s">
        <v>8036</v>
      </c>
      <c r="E6634" s="1">
        <v>45279</v>
      </c>
      <c r="F6634">
        <v>8997.75</v>
      </c>
      <c r="G6634">
        <v>429</v>
      </c>
      <c r="H6634" t="s">
        <v>6</v>
      </c>
      <c r="I6634" t="str">
        <f>_xlfn.XLOOKUP(shipments[[#This Row],[SPID]],people[SPID],people[Sales_person],"NA",0)</f>
        <v>Oby Sorrel</v>
      </c>
      <c r="J6634">
        <f>YEAR(shipments[[#This Row],[Shipdate]])</f>
        <v>2023</v>
      </c>
      <c r="K6634">
        <f>MONTH(shipments[[#This Row],[Shipdate]])</f>
        <v>12</v>
      </c>
      <c r="L6634" t="str">
        <f>TEXT(shipments[[#This Row],[Shipdate]],"mmmm")</f>
        <v>December</v>
      </c>
      <c r="M6634">
        <f>_xlfn.XLOOKUP(shipments[[#This Row],[PID]],products[PID],products[Cost_per_box],"NA",0)</f>
        <v>2.65</v>
      </c>
      <c r="N6634">
        <f>shipments[[#This Row],[Boxes]]*shipments[[#This Row],[Cost Per Box]]</f>
        <v>1136.8499999999999</v>
      </c>
      <c r="O6634">
        <f>shipments[[#This Row],[Sales Amount]]-shipments[[#This Row],[Total Cost]]</f>
        <v>7860.9</v>
      </c>
      <c r="P6634" s="9">
        <f>shipments[[#This Row],[Profit]]/shipments[[#This Row],[Sales Amount]]</f>
        <v>0.87365174626990072</v>
      </c>
    </row>
    <row r="6635" spans="1:16" x14ac:dyDescent="1">
      <c r="A6635" t="s">
        <v>6687</v>
      </c>
      <c r="B6635" t="s">
        <v>8047</v>
      </c>
      <c r="C6635" t="s">
        <v>8031</v>
      </c>
      <c r="D6635" t="s">
        <v>8033</v>
      </c>
      <c r="E6635" s="1">
        <v>45160</v>
      </c>
      <c r="F6635">
        <v>9920.25</v>
      </c>
      <c r="G6635">
        <v>473</v>
      </c>
      <c r="H6635" t="s">
        <v>6</v>
      </c>
      <c r="I6635" t="str">
        <f>_xlfn.XLOOKUP(shipments[[#This Row],[SPID]],people[SPID],people[Sales_person],"NA",0)</f>
        <v>Oby Sorrel</v>
      </c>
      <c r="J6635">
        <f>YEAR(shipments[[#This Row],[Shipdate]])</f>
        <v>2023</v>
      </c>
      <c r="K6635">
        <f>MONTH(shipments[[#This Row],[Shipdate]])</f>
        <v>8</v>
      </c>
      <c r="L6635" t="str">
        <f>TEXT(shipments[[#This Row],[Shipdate]],"mmmm")</f>
        <v>August</v>
      </c>
      <c r="M6635">
        <f>_xlfn.XLOOKUP(shipments[[#This Row],[PID]],products[PID],products[Cost_per_box],"NA",0)</f>
        <v>2.65</v>
      </c>
      <c r="N6635">
        <f>shipments[[#This Row],[Boxes]]*shipments[[#This Row],[Cost Per Box]]</f>
        <v>1253.45</v>
      </c>
      <c r="O6635">
        <f>shipments[[#This Row],[Sales Amount]]-shipments[[#This Row],[Total Cost]]</f>
        <v>8666.7999999999993</v>
      </c>
      <c r="P6635" s="9">
        <f>shipments[[#This Row],[Profit]]/shipments[[#This Row],[Sales Amount]]</f>
        <v>0.87364733751669554</v>
      </c>
    </row>
    <row r="6636" spans="1:16" x14ac:dyDescent="1">
      <c r="A6636" t="s">
        <v>6688</v>
      </c>
      <c r="B6636" t="s">
        <v>8047</v>
      </c>
      <c r="C6636" t="s">
        <v>8010</v>
      </c>
      <c r="D6636" t="s">
        <v>8033</v>
      </c>
      <c r="E6636" s="1">
        <v>45111</v>
      </c>
      <c r="F6636">
        <v>4763.25</v>
      </c>
      <c r="G6636">
        <v>298</v>
      </c>
      <c r="H6636" t="s">
        <v>6</v>
      </c>
      <c r="I6636" t="str">
        <f>_xlfn.XLOOKUP(shipments[[#This Row],[SPID]],people[SPID],people[Sales_person],"NA",0)</f>
        <v>Oby Sorrel</v>
      </c>
      <c r="J6636">
        <f>YEAR(shipments[[#This Row],[Shipdate]])</f>
        <v>2023</v>
      </c>
      <c r="K6636">
        <f>MONTH(shipments[[#This Row],[Shipdate]])</f>
        <v>7</v>
      </c>
      <c r="L6636" t="str">
        <f>TEXT(shipments[[#This Row],[Shipdate]],"mmmm")</f>
        <v>July</v>
      </c>
      <c r="M6636">
        <f>_xlfn.XLOOKUP(shipments[[#This Row],[PID]],products[PID],products[Cost_per_box],"NA",0)</f>
        <v>5.26</v>
      </c>
      <c r="N6636">
        <f>shipments[[#This Row],[Boxes]]*shipments[[#This Row],[Cost Per Box]]</f>
        <v>1567.48</v>
      </c>
      <c r="O6636">
        <f>shipments[[#This Row],[Sales Amount]]-shipments[[#This Row],[Total Cost]]</f>
        <v>3195.77</v>
      </c>
      <c r="P6636" s="9">
        <f>shipments[[#This Row],[Profit]]/shipments[[#This Row],[Sales Amount]]</f>
        <v>0.67092216448853204</v>
      </c>
    </row>
    <row r="6637" spans="1:16" x14ac:dyDescent="1">
      <c r="A6637" t="s">
        <v>6689</v>
      </c>
      <c r="B6637" t="s">
        <v>8047</v>
      </c>
      <c r="C6637" t="s">
        <v>8010</v>
      </c>
      <c r="D6637" t="s">
        <v>8035</v>
      </c>
      <c r="E6637" s="1">
        <v>45252</v>
      </c>
      <c r="F6637">
        <v>8583.75</v>
      </c>
      <c r="G6637">
        <v>716</v>
      </c>
      <c r="H6637" t="s">
        <v>6</v>
      </c>
      <c r="I6637" t="str">
        <f>_xlfn.XLOOKUP(shipments[[#This Row],[SPID]],people[SPID],people[Sales_person],"NA",0)</f>
        <v>Oby Sorrel</v>
      </c>
      <c r="J6637">
        <f>YEAR(shipments[[#This Row],[Shipdate]])</f>
        <v>2023</v>
      </c>
      <c r="K6637">
        <f>MONTH(shipments[[#This Row],[Shipdate]])</f>
        <v>11</v>
      </c>
      <c r="L6637" t="str">
        <f>TEXT(shipments[[#This Row],[Shipdate]],"mmmm")</f>
        <v>November</v>
      </c>
      <c r="M6637">
        <f>_xlfn.XLOOKUP(shipments[[#This Row],[PID]],products[PID],products[Cost_per_box],"NA",0)</f>
        <v>5.26</v>
      </c>
      <c r="N6637">
        <f>shipments[[#This Row],[Boxes]]*shipments[[#This Row],[Cost Per Box]]</f>
        <v>3766.16</v>
      </c>
      <c r="O6637">
        <f>shipments[[#This Row],[Sales Amount]]-shipments[[#This Row],[Total Cost]]</f>
        <v>4817.59</v>
      </c>
      <c r="P6637" s="9">
        <f>shipments[[#This Row],[Profit]]/shipments[[#This Row],[Sales Amount]]</f>
        <v>0.56124537643803696</v>
      </c>
    </row>
    <row r="6638" spans="1:16" x14ac:dyDescent="1">
      <c r="A6638" t="s">
        <v>6690</v>
      </c>
      <c r="B6638" t="s">
        <v>8047</v>
      </c>
      <c r="C6638" t="s">
        <v>8010</v>
      </c>
      <c r="D6638" t="s">
        <v>8037</v>
      </c>
      <c r="E6638" s="1">
        <v>44942</v>
      </c>
      <c r="F6638">
        <v>3973.5</v>
      </c>
      <c r="G6638">
        <v>306</v>
      </c>
      <c r="H6638" t="s">
        <v>6</v>
      </c>
      <c r="I6638" t="str">
        <f>_xlfn.XLOOKUP(shipments[[#This Row],[SPID]],people[SPID],people[Sales_person],"NA",0)</f>
        <v>Oby Sorrel</v>
      </c>
      <c r="J6638">
        <f>YEAR(shipments[[#This Row],[Shipdate]])</f>
        <v>2023</v>
      </c>
      <c r="K6638">
        <f>MONTH(shipments[[#This Row],[Shipdate]])</f>
        <v>1</v>
      </c>
      <c r="L6638" t="str">
        <f>TEXT(shipments[[#This Row],[Shipdate]],"mmmm")</f>
        <v>January</v>
      </c>
      <c r="M6638">
        <f>_xlfn.XLOOKUP(shipments[[#This Row],[PID]],products[PID],products[Cost_per_box],"NA",0)</f>
        <v>5.26</v>
      </c>
      <c r="N6638">
        <f>shipments[[#This Row],[Boxes]]*shipments[[#This Row],[Cost Per Box]]</f>
        <v>1609.56</v>
      </c>
      <c r="O6638">
        <f>shipments[[#This Row],[Sales Amount]]-shipments[[#This Row],[Total Cost]]</f>
        <v>2363.94</v>
      </c>
      <c r="P6638" s="9">
        <f>shipments[[#This Row],[Profit]]/shipments[[#This Row],[Sales Amount]]</f>
        <v>0.59492638731596825</v>
      </c>
    </row>
    <row r="6639" spans="1:16" x14ac:dyDescent="1">
      <c r="A6639" t="s">
        <v>6691</v>
      </c>
      <c r="B6639" t="s">
        <v>8047</v>
      </c>
      <c r="C6639" t="s">
        <v>8010</v>
      </c>
      <c r="D6639" t="s">
        <v>8032</v>
      </c>
      <c r="E6639" s="1">
        <v>45440</v>
      </c>
      <c r="F6639">
        <v>11054.25</v>
      </c>
      <c r="G6639">
        <v>790</v>
      </c>
      <c r="H6639" t="s">
        <v>6</v>
      </c>
      <c r="I6639" t="str">
        <f>_xlfn.XLOOKUP(shipments[[#This Row],[SPID]],people[SPID],people[Sales_person],"NA",0)</f>
        <v>Oby Sorrel</v>
      </c>
      <c r="J6639">
        <f>YEAR(shipments[[#This Row],[Shipdate]])</f>
        <v>2024</v>
      </c>
      <c r="K6639">
        <f>MONTH(shipments[[#This Row],[Shipdate]])</f>
        <v>5</v>
      </c>
      <c r="L6639" t="str">
        <f>TEXT(shipments[[#This Row],[Shipdate]],"mmmm")</f>
        <v>May</v>
      </c>
      <c r="M6639">
        <f>_xlfn.XLOOKUP(shipments[[#This Row],[PID]],products[PID],products[Cost_per_box],"NA",0)</f>
        <v>5.26</v>
      </c>
      <c r="N6639">
        <f>shipments[[#This Row],[Boxes]]*shipments[[#This Row],[Cost Per Box]]</f>
        <v>4155.3999999999996</v>
      </c>
      <c r="O6639">
        <f>shipments[[#This Row],[Sales Amount]]-shipments[[#This Row],[Total Cost]]</f>
        <v>6898.85</v>
      </c>
      <c r="P6639" s="9">
        <f>shipments[[#This Row],[Profit]]/shipments[[#This Row],[Sales Amount]]</f>
        <v>0.62409028201822836</v>
      </c>
    </row>
    <row r="6640" spans="1:16" x14ac:dyDescent="1">
      <c r="A6640" t="s">
        <v>6692</v>
      </c>
      <c r="B6640" t="s">
        <v>8047</v>
      </c>
      <c r="C6640" t="s">
        <v>8010</v>
      </c>
      <c r="D6640" t="s">
        <v>8036</v>
      </c>
      <c r="E6640" s="1">
        <v>45169</v>
      </c>
      <c r="F6640">
        <v>740.25</v>
      </c>
      <c r="G6640">
        <v>47</v>
      </c>
      <c r="H6640" t="s">
        <v>6</v>
      </c>
      <c r="I6640" t="str">
        <f>_xlfn.XLOOKUP(shipments[[#This Row],[SPID]],people[SPID],people[Sales_person],"NA",0)</f>
        <v>Oby Sorrel</v>
      </c>
      <c r="J6640">
        <f>YEAR(shipments[[#This Row],[Shipdate]])</f>
        <v>2023</v>
      </c>
      <c r="K6640">
        <f>MONTH(shipments[[#This Row],[Shipdate]])</f>
        <v>8</v>
      </c>
      <c r="L6640" t="str">
        <f>TEXT(shipments[[#This Row],[Shipdate]],"mmmm")</f>
        <v>August</v>
      </c>
      <c r="M6640">
        <f>_xlfn.XLOOKUP(shipments[[#This Row],[PID]],products[PID],products[Cost_per_box],"NA",0)</f>
        <v>5.26</v>
      </c>
      <c r="N6640">
        <f>shipments[[#This Row],[Boxes]]*shipments[[#This Row],[Cost Per Box]]</f>
        <v>247.22</v>
      </c>
      <c r="O6640">
        <f>shipments[[#This Row],[Sales Amount]]-shipments[[#This Row],[Total Cost]]</f>
        <v>493.03</v>
      </c>
      <c r="P6640" s="9">
        <f>shipments[[#This Row],[Profit]]/shipments[[#This Row],[Sales Amount]]</f>
        <v>0.66603174603174597</v>
      </c>
    </row>
    <row r="6641" spans="1:16" x14ac:dyDescent="1">
      <c r="A6641" t="s">
        <v>6693</v>
      </c>
      <c r="B6641" t="s">
        <v>8047</v>
      </c>
      <c r="C6641" t="s">
        <v>8012</v>
      </c>
      <c r="D6641" t="s">
        <v>8032</v>
      </c>
      <c r="E6641" s="1">
        <v>45240</v>
      </c>
      <c r="F6641">
        <v>14316.75</v>
      </c>
      <c r="G6641">
        <v>1302</v>
      </c>
      <c r="H6641" t="s">
        <v>6</v>
      </c>
      <c r="I6641" t="str">
        <f>_xlfn.XLOOKUP(shipments[[#This Row],[SPID]],people[SPID],people[Sales_person],"NA",0)</f>
        <v>Oby Sorrel</v>
      </c>
      <c r="J6641">
        <f>YEAR(shipments[[#This Row],[Shipdate]])</f>
        <v>2023</v>
      </c>
      <c r="K6641">
        <f>MONTH(shipments[[#This Row],[Shipdate]])</f>
        <v>11</v>
      </c>
      <c r="L6641" t="str">
        <f>TEXT(shipments[[#This Row],[Shipdate]],"mmmm")</f>
        <v>November</v>
      </c>
      <c r="M6641">
        <f>_xlfn.XLOOKUP(shipments[[#This Row],[PID]],products[PID],products[Cost_per_box],"NA",0)</f>
        <v>5.15</v>
      </c>
      <c r="N6641">
        <f>shipments[[#This Row],[Boxes]]*shipments[[#This Row],[Cost Per Box]]</f>
        <v>6705.3</v>
      </c>
      <c r="O6641">
        <f>shipments[[#This Row],[Sales Amount]]-shipments[[#This Row],[Total Cost]]</f>
        <v>7611.45</v>
      </c>
      <c r="P6641" s="9">
        <f>shipments[[#This Row],[Profit]]/shipments[[#This Row],[Sales Amount]]</f>
        <v>0.53164649798313168</v>
      </c>
    </row>
    <row r="6642" spans="1:16" x14ac:dyDescent="1">
      <c r="A6642" t="s">
        <v>6694</v>
      </c>
      <c r="B6642" t="s">
        <v>8047</v>
      </c>
      <c r="C6642" t="s">
        <v>8012</v>
      </c>
      <c r="D6642" t="s">
        <v>8036</v>
      </c>
      <c r="E6642" s="1">
        <v>45244</v>
      </c>
      <c r="F6642">
        <v>4518</v>
      </c>
      <c r="G6642">
        <v>452</v>
      </c>
      <c r="H6642" t="s">
        <v>6</v>
      </c>
      <c r="I6642" t="str">
        <f>_xlfn.XLOOKUP(shipments[[#This Row],[SPID]],people[SPID],people[Sales_person],"NA",0)</f>
        <v>Oby Sorrel</v>
      </c>
      <c r="J6642">
        <f>YEAR(shipments[[#This Row],[Shipdate]])</f>
        <v>2023</v>
      </c>
      <c r="K6642">
        <f>MONTH(shipments[[#This Row],[Shipdate]])</f>
        <v>11</v>
      </c>
      <c r="L6642" t="str">
        <f>TEXT(shipments[[#This Row],[Shipdate]],"mmmm")</f>
        <v>November</v>
      </c>
      <c r="M6642">
        <f>_xlfn.XLOOKUP(shipments[[#This Row],[PID]],products[PID],products[Cost_per_box],"NA",0)</f>
        <v>5.15</v>
      </c>
      <c r="N6642">
        <f>shipments[[#This Row],[Boxes]]*shipments[[#This Row],[Cost Per Box]]</f>
        <v>2327.8000000000002</v>
      </c>
      <c r="O6642">
        <f>shipments[[#This Row],[Sales Amount]]-shipments[[#This Row],[Total Cost]]</f>
        <v>2190.1999999999998</v>
      </c>
      <c r="P6642" s="9">
        <f>shipments[[#This Row],[Profit]]/shipments[[#This Row],[Sales Amount]]</f>
        <v>0.48477202301903494</v>
      </c>
    </row>
    <row r="6643" spans="1:16" x14ac:dyDescent="1">
      <c r="A6643" t="s">
        <v>6695</v>
      </c>
      <c r="B6643" t="s">
        <v>8047</v>
      </c>
      <c r="C6643" t="s">
        <v>8013</v>
      </c>
      <c r="D6643" t="s">
        <v>8035</v>
      </c>
      <c r="E6643" s="1">
        <v>44988</v>
      </c>
      <c r="F6643">
        <v>7908.75</v>
      </c>
      <c r="G6643">
        <v>1319</v>
      </c>
      <c r="H6643" t="s">
        <v>6</v>
      </c>
      <c r="I6643" t="str">
        <f>_xlfn.XLOOKUP(shipments[[#This Row],[SPID]],people[SPID],people[Sales_person],"NA",0)</f>
        <v>Oby Sorrel</v>
      </c>
      <c r="J6643">
        <f>YEAR(shipments[[#This Row],[Shipdate]])</f>
        <v>2023</v>
      </c>
      <c r="K6643">
        <f>MONTH(shipments[[#This Row],[Shipdate]])</f>
        <v>3</v>
      </c>
      <c r="L6643" t="str">
        <f>TEXT(shipments[[#This Row],[Shipdate]],"mmmm")</f>
        <v>March</v>
      </c>
      <c r="M6643">
        <f>_xlfn.XLOOKUP(shipments[[#This Row],[PID]],products[PID],products[Cost_per_box],"NA",0)</f>
        <v>3.85</v>
      </c>
      <c r="N6643">
        <f>shipments[[#This Row],[Boxes]]*shipments[[#This Row],[Cost Per Box]]</f>
        <v>5078.1500000000005</v>
      </c>
      <c r="O6643">
        <f>shipments[[#This Row],[Sales Amount]]-shipments[[#This Row],[Total Cost]]</f>
        <v>2830.5999999999995</v>
      </c>
      <c r="P6643" s="9">
        <f>shipments[[#This Row],[Profit]]/shipments[[#This Row],[Sales Amount]]</f>
        <v>0.35790738106527575</v>
      </c>
    </row>
    <row r="6644" spans="1:16" x14ac:dyDescent="1">
      <c r="A6644" t="s">
        <v>6696</v>
      </c>
      <c r="B6644" t="s">
        <v>8047</v>
      </c>
      <c r="C6644" t="s">
        <v>8014</v>
      </c>
      <c r="D6644" t="s">
        <v>8036</v>
      </c>
      <c r="E6644" s="1">
        <v>44932</v>
      </c>
      <c r="F6644">
        <v>1680.75</v>
      </c>
      <c r="G6644">
        <v>187</v>
      </c>
      <c r="H6644" t="s">
        <v>6</v>
      </c>
      <c r="I6644" t="str">
        <f>_xlfn.XLOOKUP(shipments[[#This Row],[SPID]],people[SPID],people[Sales_person],"NA",0)</f>
        <v>Oby Sorrel</v>
      </c>
      <c r="J6644">
        <f>YEAR(shipments[[#This Row],[Shipdate]])</f>
        <v>2023</v>
      </c>
      <c r="K6644">
        <f>MONTH(shipments[[#This Row],[Shipdate]])</f>
        <v>1</v>
      </c>
      <c r="L6644" t="str">
        <f>TEXT(shipments[[#This Row],[Shipdate]],"mmmm")</f>
        <v>January</v>
      </c>
      <c r="M6644">
        <f>_xlfn.XLOOKUP(shipments[[#This Row],[PID]],products[PID],products[Cost_per_box],"NA",0)</f>
        <v>5.72</v>
      </c>
      <c r="N6644">
        <f>shipments[[#This Row],[Boxes]]*shipments[[#This Row],[Cost Per Box]]</f>
        <v>1069.6399999999999</v>
      </c>
      <c r="O6644">
        <f>shipments[[#This Row],[Sales Amount]]-shipments[[#This Row],[Total Cost]]</f>
        <v>611.11000000000013</v>
      </c>
      <c r="P6644" s="9">
        <f>shipments[[#This Row],[Profit]]/shipments[[#This Row],[Sales Amount]]</f>
        <v>0.3635936337944371</v>
      </c>
    </row>
    <row r="6645" spans="1:16" x14ac:dyDescent="1">
      <c r="A6645" t="s">
        <v>6697</v>
      </c>
      <c r="B6645" t="s">
        <v>8047</v>
      </c>
      <c r="C6645" t="s">
        <v>8014</v>
      </c>
      <c r="D6645" t="s">
        <v>8035</v>
      </c>
      <c r="E6645" s="1">
        <v>45092</v>
      </c>
      <c r="F6645">
        <v>3825</v>
      </c>
      <c r="G6645">
        <v>765</v>
      </c>
      <c r="H6645" t="s">
        <v>6</v>
      </c>
      <c r="I6645" t="str">
        <f>_xlfn.XLOOKUP(shipments[[#This Row],[SPID]],people[SPID],people[Sales_person],"NA",0)</f>
        <v>Oby Sorrel</v>
      </c>
      <c r="J6645">
        <f>YEAR(shipments[[#This Row],[Shipdate]])</f>
        <v>2023</v>
      </c>
      <c r="K6645">
        <f>MONTH(shipments[[#This Row],[Shipdate]])</f>
        <v>6</v>
      </c>
      <c r="L6645" t="str">
        <f>TEXT(shipments[[#This Row],[Shipdate]],"mmmm")</f>
        <v>June</v>
      </c>
      <c r="M6645">
        <f>_xlfn.XLOOKUP(shipments[[#This Row],[PID]],products[PID],products[Cost_per_box],"NA",0)</f>
        <v>5.72</v>
      </c>
      <c r="N6645">
        <f>shipments[[#This Row],[Boxes]]*shipments[[#This Row],[Cost Per Box]]</f>
        <v>4375.8</v>
      </c>
      <c r="O6645">
        <f>shipments[[#This Row],[Sales Amount]]-shipments[[#This Row],[Total Cost]]</f>
        <v>-550.80000000000018</v>
      </c>
      <c r="P6645" s="9">
        <f>shipments[[#This Row],[Profit]]/shipments[[#This Row],[Sales Amount]]</f>
        <v>-0.14400000000000004</v>
      </c>
    </row>
    <row r="6646" spans="1:16" x14ac:dyDescent="1">
      <c r="A6646" t="s">
        <v>6698</v>
      </c>
      <c r="B6646" t="s">
        <v>8047</v>
      </c>
      <c r="C6646" t="s">
        <v>8014</v>
      </c>
      <c r="D6646" t="s">
        <v>8035</v>
      </c>
      <c r="E6646" s="1">
        <v>45253</v>
      </c>
      <c r="F6646">
        <v>393.75</v>
      </c>
      <c r="G6646">
        <v>57</v>
      </c>
      <c r="H6646" t="s">
        <v>6</v>
      </c>
      <c r="I6646" t="str">
        <f>_xlfn.XLOOKUP(shipments[[#This Row],[SPID]],people[SPID],people[Sales_person],"NA",0)</f>
        <v>Oby Sorrel</v>
      </c>
      <c r="J6646">
        <f>YEAR(shipments[[#This Row],[Shipdate]])</f>
        <v>2023</v>
      </c>
      <c r="K6646">
        <f>MONTH(shipments[[#This Row],[Shipdate]])</f>
        <v>11</v>
      </c>
      <c r="L6646" t="str">
        <f>TEXT(shipments[[#This Row],[Shipdate]],"mmmm")</f>
        <v>November</v>
      </c>
      <c r="M6646">
        <f>_xlfn.XLOOKUP(shipments[[#This Row],[PID]],products[PID],products[Cost_per_box],"NA",0)</f>
        <v>5.72</v>
      </c>
      <c r="N6646">
        <f>shipments[[#This Row],[Boxes]]*shipments[[#This Row],[Cost Per Box]]</f>
        <v>326.03999999999996</v>
      </c>
      <c r="O6646">
        <f>shipments[[#This Row],[Sales Amount]]-shipments[[#This Row],[Total Cost]]</f>
        <v>67.710000000000036</v>
      </c>
      <c r="P6646" s="9">
        <f>shipments[[#This Row],[Profit]]/shipments[[#This Row],[Sales Amount]]</f>
        <v>0.17196190476190484</v>
      </c>
    </row>
    <row r="6647" spans="1:16" x14ac:dyDescent="1">
      <c r="A6647" t="s">
        <v>6699</v>
      </c>
      <c r="B6647" t="s">
        <v>8047</v>
      </c>
      <c r="C6647" t="s">
        <v>8015</v>
      </c>
      <c r="D6647" t="s">
        <v>8037</v>
      </c>
      <c r="E6647" s="1">
        <v>45089</v>
      </c>
      <c r="F6647">
        <v>4623.75</v>
      </c>
      <c r="G6647">
        <v>166</v>
      </c>
      <c r="H6647" t="s">
        <v>6</v>
      </c>
      <c r="I6647" t="str">
        <f>_xlfn.XLOOKUP(shipments[[#This Row],[SPID]],people[SPID],people[Sales_person],"NA",0)</f>
        <v>Oby Sorrel</v>
      </c>
      <c r="J6647">
        <f>YEAR(shipments[[#This Row],[Shipdate]])</f>
        <v>2023</v>
      </c>
      <c r="K6647">
        <f>MONTH(shipments[[#This Row],[Shipdate]])</f>
        <v>6</v>
      </c>
      <c r="L6647" t="str">
        <f>TEXT(shipments[[#This Row],[Shipdate]],"mmmm")</f>
        <v>June</v>
      </c>
      <c r="M6647">
        <f>_xlfn.XLOOKUP(shipments[[#This Row],[PID]],products[PID],products[Cost_per_box],"NA",0)</f>
        <v>6.31</v>
      </c>
      <c r="N6647">
        <f>shipments[[#This Row],[Boxes]]*shipments[[#This Row],[Cost Per Box]]</f>
        <v>1047.46</v>
      </c>
      <c r="O6647">
        <f>shipments[[#This Row],[Sales Amount]]-shipments[[#This Row],[Total Cost]]</f>
        <v>3576.29</v>
      </c>
      <c r="P6647" s="9">
        <f>shipments[[#This Row],[Profit]]/shipments[[#This Row],[Sales Amount]]</f>
        <v>0.77346093538794269</v>
      </c>
    </row>
    <row r="6648" spans="1:16" x14ac:dyDescent="1">
      <c r="A6648" t="s">
        <v>6700</v>
      </c>
      <c r="B6648" t="s">
        <v>8047</v>
      </c>
      <c r="C6648" t="s">
        <v>8016</v>
      </c>
      <c r="D6648" t="s">
        <v>8034</v>
      </c>
      <c r="E6648" s="1">
        <v>45285</v>
      </c>
      <c r="F6648">
        <v>4173.75</v>
      </c>
      <c r="G6648">
        <v>150</v>
      </c>
      <c r="H6648" t="s">
        <v>6</v>
      </c>
      <c r="I6648" t="str">
        <f>_xlfn.XLOOKUP(shipments[[#This Row],[SPID]],people[SPID],people[Sales_person],"NA",0)</f>
        <v>Oby Sorrel</v>
      </c>
      <c r="J6648">
        <f>YEAR(shipments[[#This Row],[Shipdate]])</f>
        <v>2023</v>
      </c>
      <c r="K6648">
        <f>MONTH(shipments[[#This Row],[Shipdate]])</f>
        <v>12</v>
      </c>
      <c r="L6648" t="str">
        <f>TEXT(shipments[[#This Row],[Shipdate]],"mmmm")</f>
        <v>December</v>
      </c>
      <c r="M6648">
        <f>_xlfn.XLOOKUP(shipments[[#This Row],[PID]],products[PID],products[Cost_per_box],"NA",0)</f>
        <v>9.94</v>
      </c>
      <c r="N6648">
        <f>shipments[[#This Row],[Boxes]]*shipments[[#This Row],[Cost Per Box]]</f>
        <v>1491</v>
      </c>
      <c r="O6648">
        <f>shipments[[#This Row],[Sales Amount]]-shipments[[#This Row],[Total Cost]]</f>
        <v>2682.75</v>
      </c>
      <c r="P6648" s="9">
        <f>shipments[[#This Row],[Profit]]/shipments[[#This Row],[Sales Amount]]</f>
        <v>0.64276729559748425</v>
      </c>
    </row>
    <row r="6649" spans="1:16" x14ac:dyDescent="1">
      <c r="A6649" t="s">
        <v>6701</v>
      </c>
      <c r="B6649" t="s">
        <v>8047</v>
      </c>
      <c r="C6649" t="s">
        <v>8016</v>
      </c>
      <c r="D6649" t="s">
        <v>8032</v>
      </c>
      <c r="E6649" s="1">
        <v>45467</v>
      </c>
      <c r="F6649">
        <v>4677.75</v>
      </c>
      <c r="G6649">
        <v>174</v>
      </c>
      <c r="H6649" t="s">
        <v>6</v>
      </c>
      <c r="I6649" t="str">
        <f>_xlfn.XLOOKUP(shipments[[#This Row],[SPID]],people[SPID],people[Sales_person],"NA",0)</f>
        <v>Oby Sorrel</v>
      </c>
      <c r="J6649">
        <f>YEAR(shipments[[#This Row],[Shipdate]])</f>
        <v>2024</v>
      </c>
      <c r="K6649">
        <f>MONTH(shipments[[#This Row],[Shipdate]])</f>
        <v>6</v>
      </c>
      <c r="L6649" t="str">
        <f>TEXT(shipments[[#This Row],[Shipdate]],"mmmm")</f>
        <v>June</v>
      </c>
      <c r="M6649">
        <f>_xlfn.XLOOKUP(shipments[[#This Row],[PID]],products[PID],products[Cost_per_box],"NA",0)</f>
        <v>9.94</v>
      </c>
      <c r="N6649">
        <f>shipments[[#This Row],[Boxes]]*shipments[[#This Row],[Cost Per Box]]</f>
        <v>1729.56</v>
      </c>
      <c r="O6649">
        <f>shipments[[#This Row],[Sales Amount]]-shipments[[#This Row],[Total Cost]]</f>
        <v>2948.19</v>
      </c>
      <c r="P6649" s="9">
        <f>shipments[[#This Row],[Profit]]/shipments[[#This Row],[Sales Amount]]</f>
        <v>0.63025813692480359</v>
      </c>
    </row>
    <row r="6650" spans="1:16" x14ac:dyDescent="1">
      <c r="A6650" t="s">
        <v>6702</v>
      </c>
      <c r="B6650" t="s">
        <v>8047</v>
      </c>
      <c r="C6650" t="s">
        <v>8016</v>
      </c>
      <c r="D6650" t="s">
        <v>8033</v>
      </c>
      <c r="E6650" s="1">
        <v>45259</v>
      </c>
      <c r="F6650">
        <v>3962.25</v>
      </c>
      <c r="G6650">
        <v>159</v>
      </c>
      <c r="H6650" t="s">
        <v>6</v>
      </c>
      <c r="I6650" t="str">
        <f>_xlfn.XLOOKUP(shipments[[#This Row],[SPID]],people[SPID],people[Sales_person],"NA",0)</f>
        <v>Oby Sorrel</v>
      </c>
      <c r="J6650">
        <f>YEAR(shipments[[#This Row],[Shipdate]])</f>
        <v>2023</v>
      </c>
      <c r="K6650">
        <f>MONTH(shipments[[#This Row],[Shipdate]])</f>
        <v>11</v>
      </c>
      <c r="L6650" t="str">
        <f>TEXT(shipments[[#This Row],[Shipdate]],"mmmm")</f>
        <v>November</v>
      </c>
      <c r="M6650">
        <f>_xlfn.XLOOKUP(shipments[[#This Row],[PID]],products[PID],products[Cost_per_box],"NA",0)</f>
        <v>9.94</v>
      </c>
      <c r="N6650">
        <f>shipments[[#This Row],[Boxes]]*shipments[[#This Row],[Cost Per Box]]</f>
        <v>1580.4599999999998</v>
      </c>
      <c r="O6650">
        <f>shipments[[#This Row],[Sales Amount]]-shipments[[#This Row],[Total Cost]]</f>
        <v>2381.79</v>
      </c>
      <c r="P6650" s="9">
        <f>shipments[[#This Row],[Profit]]/shipments[[#This Row],[Sales Amount]]</f>
        <v>0.60112057543062658</v>
      </c>
    </row>
    <row r="6651" spans="1:16" x14ac:dyDescent="1">
      <c r="A6651" t="s">
        <v>6703</v>
      </c>
      <c r="B6651" t="s">
        <v>8047</v>
      </c>
      <c r="C6651" t="s">
        <v>8016</v>
      </c>
      <c r="D6651" t="s">
        <v>8032</v>
      </c>
      <c r="E6651" s="1">
        <v>45258</v>
      </c>
      <c r="F6651">
        <v>5863.5</v>
      </c>
      <c r="G6651">
        <v>245</v>
      </c>
      <c r="H6651" t="s">
        <v>6</v>
      </c>
      <c r="I6651" t="str">
        <f>_xlfn.XLOOKUP(shipments[[#This Row],[SPID]],people[SPID],people[Sales_person],"NA",0)</f>
        <v>Oby Sorrel</v>
      </c>
      <c r="J6651">
        <f>YEAR(shipments[[#This Row],[Shipdate]])</f>
        <v>2023</v>
      </c>
      <c r="K6651">
        <f>MONTH(shipments[[#This Row],[Shipdate]])</f>
        <v>11</v>
      </c>
      <c r="L6651" t="str">
        <f>TEXT(shipments[[#This Row],[Shipdate]],"mmmm")</f>
        <v>November</v>
      </c>
      <c r="M6651">
        <f>_xlfn.XLOOKUP(shipments[[#This Row],[PID]],products[PID],products[Cost_per_box],"NA",0)</f>
        <v>9.94</v>
      </c>
      <c r="N6651">
        <f>shipments[[#This Row],[Boxes]]*shipments[[#This Row],[Cost Per Box]]</f>
        <v>2435.2999999999997</v>
      </c>
      <c r="O6651">
        <f>shipments[[#This Row],[Sales Amount]]-shipments[[#This Row],[Total Cost]]</f>
        <v>3428.2000000000003</v>
      </c>
      <c r="P6651" s="9">
        <f>shipments[[#This Row],[Profit]]/shipments[[#This Row],[Sales Amount]]</f>
        <v>0.58466786049287978</v>
      </c>
    </row>
    <row r="6652" spans="1:16" x14ac:dyDescent="1">
      <c r="A6652" t="s">
        <v>6704</v>
      </c>
      <c r="B6652" t="s">
        <v>8047</v>
      </c>
      <c r="C6652" t="s">
        <v>8016</v>
      </c>
      <c r="D6652" t="s">
        <v>8036</v>
      </c>
      <c r="E6652" s="1">
        <v>45034</v>
      </c>
      <c r="F6652">
        <v>5789.25</v>
      </c>
      <c r="G6652">
        <v>207</v>
      </c>
      <c r="H6652" t="s">
        <v>6</v>
      </c>
      <c r="I6652" t="str">
        <f>_xlfn.XLOOKUP(shipments[[#This Row],[SPID]],people[SPID],people[Sales_person],"NA",0)</f>
        <v>Oby Sorrel</v>
      </c>
      <c r="J6652">
        <f>YEAR(shipments[[#This Row],[Shipdate]])</f>
        <v>2023</v>
      </c>
      <c r="K6652">
        <f>MONTH(shipments[[#This Row],[Shipdate]])</f>
        <v>4</v>
      </c>
      <c r="L6652" t="str">
        <f>TEXT(shipments[[#This Row],[Shipdate]],"mmmm")</f>
        <v>April</v>
      </c>
      <c r="M6652">
        <f>_xlfn.XLOOKUP(shipments[[#This Row],[PID]],products[PID],products[Cost_per_box],"NA",0)</f>
        <v>9.94</v>
      </c>
      <c r="N6652">
        <f>shipments[[#This Row],[Boxes]]*shipments[[#This Row],[Cost Per Box]]</f>
        <v>2057.58</v>
      </c>
      <c r="O6652">
        <f>shipments[[#This Row],[Sales Amount]]-shipments[[#This Row],[Total Cost]]</f>
        <v>3731.67</v>
      </c>
      <c r="P6652" s="9">
        <f>shipments[[#This Row],[Profit]]/shipments[[#This Row],[Sales Amount]]</f>
        <v>0.64458608628060632</v>
      </c>
    </row>
    <row r="6653" spans="1:16" x14ac:dyDescent="1">
      <c r="A6653" t="s">
        <v>6705</v>
      </c>
      <c r="B6653" t="s">
        <v>8047</v>
      </c>
      <c r="C6653" t="s">
        <v>8017</v>
      </c>
      <c r="D6653" t="s">
        <v>8033</v>
      </c>
      <c r="E6653" s="1">
        <v>45063</v>
      </c>
      <c r="F6653">
        <v>1291.5</v>
      </c>
      <c r="G6653">
        <v>65</v>
      </c>
      <c r="H6653" t="s">
        <v>6</v>
      </c>
      <c r="I6653" t="str">
        <f>_xlfn.XLOOKUP(shipments[[#This Row],[SPID]],people[SPID],people[Sales_person],"NA",0)</f>
        <v>Oby Sorrel</v>
      </c>
      <c r="J6653">
        <f>YEAR(shipments[[#This Row],[Shipdate]])</f>
        <v>2023</v>
      </c>
      <c r="K6653">
        <f>MONTH(shipments[[#This Row],[Shipdate]])</f>
        <v>5</v>
      </c>
      <c r="L6653" t="str">
        <f>TEXT(shipments[[#This Row],[Shipdate]],"mmmm")</f>
        <v>May</v>
      </c>
      <c r="M6653">
        <f>_xlfn.XLOOKUP(shipments[[#This Row],[PID]],products[PID],products[Cost_per_box],"NA",0)</f>
        <v>7.73</v>
      </c>
      <c r="N6653">
        <f>shipments[[#This Row],[Boxes]]*shipments[[#This Row],[Cost Per Box]]</f>
        <v>502.45000000000005</v>
      </c>
      <c r="O6653">
        <f>shipments[[#This Row],[Sales Amount]]-shipments[[#This Row],[Total Cost]]</f>
        <v>789.05</v>
      </c>
      <c r="P6653" s="9">
        <f>shipments[[#This Row],[Profit]]/shipments[[#This Row],[Sales Amount]]</f>
        <v>0.610956252419667</v>
      </c>
    </row>
    <row r="6654" spans="1:16" x14ac:dyDescent="1">
      <c r="A6654" t="s">
        <v>6706</v>
      </c>
      <c r="B6654" t="s">
        <v>8047</v>
      </c>
      <c r="C6654" t="s">
        <v>8017</v>
      </c>
      <c r="D6654" t="s">
        <v>8032</v>
      </c>
      <c r="E6654" s="1">
        <v>45215</v>
      </c>
      <c r="F6654">
        <v>14118.75</v>
      </c>
      <c r="G6654">
        <v>673</v>
      </c>
      <c r="H6654" t="s">
        <v>6</v>
      </c>
      <c r="I6654" t="str">
        <f>_xlfn.XLOOKUP(shipments[[#This Row],[SPID]],people[SPID],people[Sales_person],"NA",0)</f>
        <v>Oby Sorrel</v>
      </c>
      <c r="J6654">
        <f>YEAR(shipments[[#This Row],[Shipdate]])</f>
        <v>2023</v>
      </c>
      <c r="K6654">
        <f>MONTH(shipments[[#This Row],[Shipdate]])</f>
        <v>10</v>
      </c>
      <c r="L6654" t="str">
        <f>TEXT(shipments[[#This Row],[Shipdate]],"mmmm")</f>
        <v>October</v>
      </c>
      <c r="M6654">
        <f>_xlfn.XLOOKUP(shipments[[#This Row],[PID]],products[PID],products[Cost_per_box],"NA",0)</f>
        <v>7.73</v>
      </c>
      <c r="N6654">
        <f>shipments[[#This Row],[Boxes]]*shipments[[#This Row],[Cost Per Box]]</f>
        <v>5202.29</v>
      </c>
      <c r="O6654">
        <f>shipments[[#This Row],[Sales Amount]]-shipments[[#This Row],[Total Cost]]</f>
        <v>8916.4599999999991</v>
      </c>
      <c r="P6654" s="9">
        <f>shipments[[#This Row],[Profit]]/shipments[[#This Row],[Sales Amount]]</f>
        <v>0.63153324479858342</v>
      </c>
    </row>
    <row r="6655" spans="1:16" x14ac:dyDescent="1">
      <c r="A6655" t="s">
        <v>6707</v>
      </c>
      <c r="B6655" t="s">
        <v>8047</v>
      </c>
      <c r="C6655" t="s">
        <v>8018</v>
      </c>
      <c r="D6655" t="s">
        <v>8035</v>
      </c>
      <c r="E6655" s="1">
        <v>45539</v>
      </c>
      <c r="F6655">
        <v>666</v>
      </c>
      <c r="G6655">
        <v>36</v>
      </c>
      <c r="H6655" t="s">
        <v>25</v>
      </c>
      <c r="I6655" t="str">
        <f>_xlfn.XLOOKUP(shipments[[#This Row],[SPID]],people[SPID],people[Sales_person],"NA",0)</f>
        <v>Oby Sorrel</v>
      </c>
      <c r="J6655">
        <f>YEAR(shipments[[#This Row],[Shipdate]])</f>
        <v>2024</v>
      </c>
      <c r="K6655">
        <f>MONTH(shipments[[#This Row],[Shipdate]])</f>
        <v>9</v>
      </c>
      <c r="L6655" t="str">
        <f>TEXT(shipments[[#This Row],[Shipdate]],"mmmm")</f>
        <v>September</v>
      </c>
      <c r="M6655">
        <f>_xlfn.XLOOKUP(shipments[[#This Row],[PID]],products[PID],products[Cost_per_box],"NA",0)</f>
        <v>3.68</v>
      </c>
      <c r="N6655">
        <f>shipments[[#This Row],[Boxes]]*shipments[[#This Row],[Cost Per Box]]</f>
        <v>132.48000000000002</v>
      </c>
      <c r="O6655">
        <f>shipments[[#This Row],[Sales Amount]]-shipments[[#This Row],[Total Cost]]</f>
        <v>533.52</v>
      </c>
      <c r="P6655" s="9">
        <f>shipments[[#This Row],[Profit]]/shipments[[#This Row],[Sales Amount]]</f>
        <v>0.801081081081081</v>
      </c>
    </row>
    <row r="6656" spans="1:16" x14ac:dyDescent="1">
      <c r="A6656" t="s">
        <v>6708</v>
      </c>
      <c r="B6656" t="s">
        <v>8047</v>
      </c>
      <c r="C6656" t="s">
        <v>8019</v>
      </c>
      <c r="D6656" t="s">
        <v>8032</v>
      </c>
      <c r="E6656" s="1">
        <v>45546</v>
      </c>
      <c r="F6656">
        <v>1044</v>
      </c>
      <c r="G6656">
        <v>87</v>
      </c>
      <c r="H6656" t="s">
        <v>25</v>
      </c>
      <c r="I6656" t="str">
        <f>_xlfn.XLOOKUP(shipments[[#This Row],[SPID]],people[SPID],people[Sales_person],"NA",0)</f>
        <v>Oby Sorrel</v>
      </c>
      <c r="J6656">
        <f>YEAR(shipments[[#This Row],[Shipdate]])</f>
        <v>2024</v>
      </c>
      <c r="K6656">
        <f>MONTH(shipments[[#This Row],[Shipdate]])</f>
        <v>9</v>
      </c>
      <c r="L6656" t="str">
        <f>TEXT(shipments[[#This Row],[Shipdate]],"mmmm")</f>
        <v>September</v>
      </c>
      <c r="M6656">
        <f>_xlfn.XLOOKUP(shipments[[#This Row],[PID]],products[PID],products[Cost_per_box],"NA",0)</f>
        <v>8.2200000000000006</v>
      </c>
      <c r="N6656">
        <f>shipments[[#This Row],[Boxes]]*shipments[[#This Row],[Cost Per Box]]</f>
        <v>715.1400000000001</v>
      </c>
      <c r="O6656">
        <f>shipments[[#This Row],[Sales Amount]]-shipments[[#This Row],[Total Cost]]</f>
        <v>328.8599999999999</v>
      </c>
      <c r="P6656" s="9">
        <f>shipments[[#This Row],[Profit]]/shipments[[#This Row],[Sales Amount]]</f>
        <v>0.31499999999999989</v>
      </c>
    </row>
    <row r="6657" spans="1:16" x14ac:dyDescent="1">
      <c r="A6657" t="s">
        <v>6709</v>
      </c>
      <c r="B6657" t="s">
        <v>8047</v>
      </c>
      <c r="C6657" t="s">
        <v>8019</v>
      </c>
      <c r="D6657" t="s">
        <v>8035</v>
      </c>
      <c r="E6657" s="1">
        <v>45398</v>
      </c>
      <c r="F6657">
        <v>3291.75</v>
      </c>
      <c r="G6657">
        <v>206</v>
      </c>
      <c r="H6657" t="s">
        <v>6</v>
      </c>
      <c r="I6657" t="str">
        <f>_xlfn.XLOOKUP(shipments[[#This Row],[SPID]],people[SPID],people[Sales_person],"NA",0)</f>
        <v>Oby Sorrel</v>
      </c>
      <c r="J6657">
        <f>YEAR(shipments[[#This Row],[Shipdate]])</f>
        <v>2024</v>
      </c>
      <c r="K6657">
        <f>MONTH(shipments[[#This Row],[Shipdate]])</f>
        <v>4</v>
      </c>
      <c r="L6657" t="str">
        <f>TEXT(shipments[[#This Row],[Shipdate]],"mmmm")</f>
        <v>April</v>
      </c>
      <c r="M6657">
        <f>_xlfn.XLOOKUP(shipments[[#This Row],[PID]],products[PID],products[Cost_per_box],"NA",0)</f>
        <v>8.2200000000000006</v>
      </c>
      <c r="N6657">
        <f>shipments[[#This Row],[Boxes]]*shipments[[#This Row],[Cost Per Box]]</f>
        <v>1693.3200000000002</v>
      </c>
      <c r="O6657">
        <f>shipments[[#This Row],[Sales Amount]]-shipments[[#This Row],[Total Cost]]</f>
        <v>1598.4299999999998</v>
      </c>
      <c r="P6657" s="9">
        <f>shipments[[#This Row],[Profit]]/shipments[[#This Row],[Sales Amount]]</f>
        <v>0.48558669400774657</v>
      </c>
    </row>
    <row r="6658" spans="1:16" x14ac:dyDescent="1">
      <c r="A6658" t="s">
        <v>6710</v>
      </c>
      <c r="B6658" t="s">
        <v>8047</v>
      </c>
      <c r="C6658" t="s">
        <v>8019</v>
      </c>
      <c r="D6658" t="s">
        <v>8036</v>
      </c>
      <c r="E6658" s="1">
        <v>45562</v>
      </c>
      <c r="F6658">
        <v>9677.25</v>
      </c>
      <c r="G6658">
        <v>692</v>
      </c>
      <c r="H6658" t="s">
        <v>25</v>
      </c>
      <c r="I6658" t="str">
        <f>_xlfn.XLOOKUP(shipments[[#This Row],[SPID]],people[SPID],people[Sales_person],"NA",0)</f>
        <v>Oby Sorrel</v>
      </c>
      <c r="J6658">
        <f>YEAR(shipments[[#This Row],[Shipdate]])</f>
        <v>2024</v>
      </c>
      <c r="K6658">
        <f>MONTH(shipments[[#This Row],[Shipdate]])</f>
        <v>9</v>
      </c>
      <c r="L6658" t="str">
        <f>TEXT(shipments[[#This Row],[Shipdate]],"mmmm")</f>
        <v>September</v>
      </c>
      <c r="M6658">
        <f>_xlfn.XLOOKUP(shipments[[#This Row],[PID]],products[PID],products[Cost_per_box],"NA",0)</f>
        <v>8.2200000000000006</v>
      </c>
      <c r="N6658">
        <f>shipments[[#This Row],[Boxes]]*shipments[[#This Row],[Cost Per Box]]</f>
        <v>5688.2400000000007</v>
      </c>
      <c r="O6658">
        <f>shipments[[#This Row],[Sales Amount]]-shipments[[#This Row],[Total Cost]]</f>
        <v>3989.0099999999993</v>
      </c>
      <c r="P6658" s="9">
        <f>shipments[[#This Row],[Profit]]/shipments[[#This Row],[Sales Amount]]</f>
        <v>0.41220491358598771</v>
      </c>
    </row>
    <row r="6659" spans="1:16" x14ac:dyDescent="1">
      <c r="A6659" t="s">
        <v>6711</v>
      </c>
      <c r="B6659" t="s">
        <v>8047</v>
      </c>
      <c r="C6659" t="s">
        <v>8019</v>
      </c>
      <c r="D6659" t="s">
        <v>8037</v>
      </c>
      <c r="E6659" s="1">
        <v>44995</v>
      </c>
      <c r="F6659">
        <v>2121.75</v>
      </c>
      <c r="G6659">
        <v>177</v>
      </c>
      <c r="H6659" t="s">
        <v>6</v>
      </c>
      <c r="I6659" t="str">
        <f>_xlfn.XLOOKUP(shipments[[#This Row],[SPID]],people[SPID],people[Sales_person],"NA",0)</f>
        <v>Oby Sorrel</v>
      </c>
      <c r="J6659">
        <f>YEAR(shipments[[#This Row],[Shipdate]])</f>
        <v>2023</v>
      </c>
      <c r="K6659">
        <f>MONTH(shipments[[#This Row],[Shipdate]])</f>
        <v>3</v>
      </c>
      <c r="L6659" t="str">
        <f>TEXT(shipments[[#This Row],[Shipdate]],"mmmm")</f>
        <v>March</v>
      </c>
      <c r="M6659">
        <f>_xlfn.XLOOKUP(shipments[[#This Row],[PID]],products[PID],products[Cost_per_box],"NA",0)</f>
        <v>8.2200000000000006</v>
      </c>
      <c r="N6659">
        <f>shipments[[#This Row],[Boxes]]*shipments[[#This Row],[Cost Per Box]]</f>
        <v>1454.94</v>
      </c>
      <c r="O6659">
        <f>shipments[[#This Row],[Sales Amount]]-shipments[[#This Row],[Total Cost]]</f>
        <v>666.81</v>
      </c>
      <c r="P6659" s="9">
        <f>shipments[[#This Row],[Profit]]/shipments[[#This Row],[Sales Amount]]</f>
        <v>0.31427359490986212</v>
      </c>
    </row>
    <row r="6660" spans="1:16" x14ac:dyDescent="1">
      <c r="A6660" t="s">
        <v>6712</v>
      </c>
      <c r="B6660" t="s">
        <v>8047</v>
      </c>
      <c r="C6660" t="s">
        <v>8019</v>
      </c>
      <c r="D6660" t="s">
        <v>8034</v>
      </c>
      <c r="E6660" s="1">
        <v>45314</v>
      </c>
      <c r="F6660">
        <v>10424.25</v>
      </c>
      <c r="G6660">
        <v>869</v>
      </c>
      <c r="H6660" t="s">
        <v>6</v>
      </c>
      <c r="I6660" t="str">
        <f>_xlfn.XLOOKUP(shipments[[#This Row],[SPID]],people[SPID],people[Sales_person],"NA",0)</f>
        <v>Oby Sorrel</v>
      </c>
      <c r="J6660">
        <f>YEAR(shipments[[#This Row],[Shipdate]])</f>
        <v>2024</v>
      </c>
      <c r="K6660">
        <f>MONTH(shipments[[#This Row],[Shipdate]])</f>
        <v>1</v>
      </c>
      <c r="L6660" t="str">
        <f>TEXT(shipments[[#This Row],[Shipdate]],"mmmm")</f>
        <v>January</v>
      </c>
      <c r="M6660">
        <f>_xlfn.XLOOKUP(shipments[[#This Row],[PID]],products[PID],products[Cost_per_box],"NA",0)</f>
        <v>8.2200000000000006</v>
      </c>
      <c r="N6660">
        <f>shipments[[#This Row],[Boxes]]*shipments[[#This Row],[Cost Per Box]]</f>
        <v>7143.18</v>
      </c>
      <c r="O6660">
        <f>shipments[[#This Row],[Sales Amount]]-shipments[[#This Row],[Total Cost]]</f>
        <v>3281.0699999999997</v>
      </c>
      <c r="P6660" s="9">
        <f>shipments[[#This Row],[Profit]]/shipments[[#This Row],[Sales Amount]]</f>
        <v>0.31475357939420101</v>
      </c>
    </row>
    <row r="6661" spans="1:16" x14ac:dyDescent="1">
      <c r="A6661" t="s">
        <v>6713</v>
      </c>
      <c r="B6661" t="s">
        <v>8047</v>
      </c>
      <c r="C6661" t="s">
        <v>8019</v>
      </c>
      <c r="D6661" t="s">
        <v>8036</v>
      </c>
      <c r="E6661" s="1">
        <v>45121</v>
      </c>
      <c r="F6661">
        <v>2232</v>
      </c>
      <c r="G6661">
        <v>172</v>
      </c>
      <c r="H6661" t="s">
        <v>6</v>
      </c>
      <c r="I6661" t="str">
        <f>_xlfn.XLOOKUP(shipments[[#This Row],[SPID]],people[SPID],people[Sales_person],"NA",0)</f>
        <v>Oby Sorrel</v>
      </c>
      <c r="J6661">
        <f>YEAR(shipments[[#This Row],[Shipdate]])</f>
        <v>2023</v>
      </c>
      <c r="K6661">
        <f>MONTH(shipments[[#This Row],[Shipdate]])</f>
        <v>7</v>
      </c>
      <c r="L6661" t="str">
        <f>TEXT(shipments[[#This Row],[Shipdate]],"mmmm")</f>
        <v>July</v>
      </c>
      <c r="M6661">
        <f>_xlfn.XLOOKUP(shipments[[#This Row],[PID]],products[PID],products[Cost_per_box],"NA",0)</f>
        <v>8.2200000000000006</v>
      </c>
      <c r="N6661">
        <f>shipments[[#This Row],[Boxes]]*shipments[[#This Row],[Cost Per Box]]</f>
        <v>1413.8400000000001</v>
      </c>
      <c r="O6661">
        <f>shipments[[#This Row],[Sales Amount]]-shipments[[#This Row],[Total Cost]]</f>
        <v>818.15999999999985</v>
      </c>
      <c r="P6661" s="9">
        <f>shipments[[#This Row],[Profit]]/shipments[[#This Row],[Sales Amount]]</f>
        <v>0.3665591397849462</v>
      </c>
    </row>
    <row r="6662" spans="1:16" x14ac:dyDescent="1">
      <c r="A6662" t="s">
        <v>6714</v>
      </c>
      <c r="B6662" t="s">
        <v>8047</v>
      </c>
      <c r="C6662" t="s">
        <v>8019</v>
      </c>
      <c r="D6662" t="s">
        <v>8035</v>
      </c>
      <c r="E6662" s="1">
        <v>45343</v>
      </c>
      <c r="F6662">
        <v>8525.25</v>
      </c>
      <c r="G6662">
        <v>609</v>
      </c>
      <c r="H6662" t="s">
        <v>6</v>
      </c>
      <c r="I6662" t="str">
        <f>_xlfn.XLOOKUP(shipments[[#This Row],[SPID]],people[SPID],people[Sales_person],"NA",0)</f>
        <v>Oby Sorrel</v>
      </c>
      <c r="J6662">
        <f>YEAR(shipments[[#This Row],[Shipdate]])</f>
        <v>2024</v>
      </c>
      <c r="K6662">
        <f>MONTH(shipments[[#This Row],[Shipdate]])</f>
        <v>2</v>
      </c>
      <c r="L6662" t="str">
        <f>TEXT(shipments[[#This Row],[Shipdate]],"mmmm")</f>
        <v>February</v>
      </c>
      <c r="M6662">
        <f>_xlfn.XLOOKUP(shipments[[#This Row],[PID]],products[PID],products[Cost_per_box],"NA",0)</f>
        <v>8.2200000000000006</v>
      </c>
      <c r="N6662">
        <f>shipments[[#This Row],[Boxes]]*shipments[[#This Row],[Cost Per Box]]</f>
        <v>5005.9800000000005</v>
      </c>
      <c r="O6662">
        <f>shipments[[#This Row],[Sales Amount]]-shipments[[#This Row],[Total Cost]]</f>
        <v>3519.2699999999995</v>
      </c>
      <c r="P6662" s="9">
        <f>shipments[[#This Row],[Profit]]/shipments[[#This Row],[Sales Amount]]</f>
        <v>0.41280548957508573</v>
      </c>
    </row>
    <row r="6663" spans="1:16" x14ac:dyDescent="1">
      <c r="A6663" t="s">
        <v>6715</v>
      </c>
      <c r="B6663" t="s">
        <v>8047</v>
      </c>
      <c r="C6663" t="s">
        <v>8020</v>
      </c>
      <c r="D6663" t="s">
        <v>8037</v>
      </c>
      <c r="E6663" s="1">
        <v>45244</v>
      </c>
      <c r="F6663">
        <v>65.25</v>
      </c>
      <c r="G6663">
        <v>4</v>
      </c>
      <c r="H6663" t="s">
        <v>6</v>
      </c>
      <c r="I6663" t="str">
        <f>_xlfn.XLOOKUP(shipments[[#This Row],[SPID]],people[SPID],people[Sales_person],"NA",0)</f>
        <v>Oby Sorrel</v>
      </c>
      <c r="J6663">
        <f>YEAR(shipments[[#This Row],[Shipdate]])</f>
        <v>2023</v>
      </c>
      <c r="K6663">
        <f>MONTH(shipments[[#This Row],[Shipdate]])</f>
        <v>11</v>
      </c>
      <c r="L6663" t="str">
        <f>TEXT(shipments[[#This Row],[Shipdate]],"mmmm")</f>
        <v>November</v>
      </c>
      <c r="M6663">
        <f>_xlfn.XLOOKUP(shipments[[#This Row],[PID]],products[PID],products[Cost_per_box],"NA",0)</f>
        <v>10.23</v>
      </c>
      <c r="N6663">
        <f>shipments[[#This Row],[Boxes]]*shipments[[#This Row],[Cost Per Box]]</f>
        <v>40.92</v>
      </c>
      <c r="O6663">
        <f>shipments[[#This Row],[Sales Amount]]-shipments[[#This Row],[Total Cost]]</f>
        <v>24.33</v>
      </c>
      <c r="P6663" s="9">
        <f>shipments[[#This Row],[Profit]]/shipments[[#This Row],[Sales Amount]]</f>
        <v>0.37287356321839077</v>
      </c>
    </row>
    <row r="6664" spans="1:16" x14ac:dyDescent="1">
      <c r="A6664" t="s">
        <v>6716</v>
      </c>
      <c r="B6664" t="s">
        <v>8047</v>
      </c>
      <c r="C6664" t="s">
        <v>8021</v>
      </c>
      <c r="D6664" t="s">
        <v>8035</v>
      </c>
      <c r="E6664" s="1">
        <v>45124</v>
      </c>
      <c r="F6664">
        <v>8583.75</v>
      </c>
      <c r="G6664">
        <v>614</v>
      </c>
      <c r="H6664" t="s">
        <v>6</v>
      </c>
      <c r="I6664" t="str">
        <f>_xlfn.XLOOKUP(shipments[[#This Row],[SPID]],people[SPID],people[Sales_person],"NA",0)</f>
        <v>Oby Sorrel</v>
      </c>
      <c r="J6664">
        <f>YEAR(shipments[[#This Row],[Shipdate]])</f>
        <v>2023</v>
      </c>
      <c r="K6664">
        <f>MONTH(shipments[[#This Row],[Shipdate]])</f>
        <v>7</v>
      </c>
      <c r="L6664" t="str">
        <f>TEXT(shipments[[#This Row],[Shipdate]],"mmmm")</f>
        <v>July</v>
      </c>
      <c r="M6664">
        <f>_xlfn.XLOOKUP(shipments[[#This Row],[PID]],products[PID],products[Cost_per_box],"NA",0)</f>
        <v>4.74</v>
      </c>
      <c r="N6664">
        <f>shipments[[#This Row],[Boxes]]*shipments[[#This Row],[Cost Per Box]]</f>
        <v>2910.36</v>
      </c>
      <c r="O6664">
        <f>shipments[[#This Row],[Sales Amount]]-shipments[[#This Row],[Total Cost]]</f>
        <v>5673.3899999999994</v>
      </c>
      <c r="P6664" s="9">
        <f>shipments[[#This Row],[Profit]]/shipments[[#This Row],[Sales Amount]]</f>
        <v>0.66094539100043681</v>
      </c>
    </row>
    <row r="6665" spans="1:16" x14ac:dyDescent="1">
      <c r="A6665" t="s">
        <v>6717</v>
      </c>
      <c r="B6665" t="s">
        <v>8047</v>
      </c>
      <c r="C6665" t="s">
        <v>8021</v>
      </c>
      <c r="D6665" t="s">
        <v>8034</v>
      </c>
      <c r="E6665" s="1">
        <v>45309</v>
      </c>
      <c r="F6665">
        <v>6952.5</v>
      </c>
      <c r="G6665">
        <v>464</v>
      </c>
      <c r="H6665" t="s">
        <v>39</v>
      </c>
      <c r="I6665" t="str">
        <f>_xlfn.XLOOKUP(shipments[[#This Row],[SPID]],people[SPID],people[Sales_person],"NA",0)</f>
        <v>Oby Sorrel</v>
      </c>
      <c r="J6665">
        <f>YEAR(shipments[[#This Row],[Shipdate]])</f>
        <v>2024</v>
      </c>
      <c r="K6665">
        <f>MONTH(shipments[[#This Row],[Shipdate]])</f>
        <v>1</v>
      </c>
      <c r="L6665" t="str">
        <f>TEXT(shipments[[#This Row],[Shipdate]],"mmmm")</f>
        <v>January</v>
      </c>
      <c r="M6665">
        <f>_xlfn.XLOOKUP(shipments[[#This Row],[PID]],products[PID],products[Cost_per_box],"NA",0)</f>
        <v>4.74</v>
      </c>
      <c r="N6665">
        <f>shipments[[#This Row],[Boxes]]*shipments[[#This Row],[Cost Per Box]]</f>
        <v>2199.36</v>
      </c>
      <c r="O6665">
        <f>shipments[[#This Row],[Sales Amount]]-shipments[[#This Row],[Total Cost]]</f>
        <v>4753.1399999999994</v>
      </c>
      <c r="P6665" s="9">
        <f>shipments[[#This Row],[Profit]]/shipments[[#This Row],[Sales Amount]]</f>
        <v>0.68365911542610558</v>
      </c>
    </row>
    <row r="6666" spans="1:16" x14ac:dyDescent="1">
      <c r="A6666" t="s">
        <v>6718</v>
      </c>
      <c r="B6666" t="s">
        <v>8047</v>
      </c>
      <c r="C6666" t="s">
        <v>8021</v>
      </c>
      <c r="D6666" t="s">
        <v>8036</v>
      </c>
      <c r="E6666" s="1">
        <v>45113</v>
      </c>
      <c r="F6666">
        <v>1536.75</v>
      </c>
      <c r="G6666">
        <v>97</v>
      </c>
      <c r="H6666" t="s">
        <v>6</v>
      </c>
      <c r="I6666" t="str">
        <f>_xlfn.XLOOKUP(shipments[[#This Row],[SPID]],people[SPID],people[Sales_person],"NA",0)</f>
        <v>Oby Sorrel</v>
      </c>
      <c r="J6666">
        <f>YEAR(shipments[[#This Row],[Shipdate]])</f>
        <v>2023</v>
      </c>
      <c r="K6666">
        <f>MONTH(shipments[[#This Row],[Shipdate]])</f>
        <v>7</v>
      </c>
      <c r="L6666" t="str">
        <f>TEXT(shipments[[#This Row],[Shipdate]],"mmmm")</f>
        <v>July</v>
      </c>
      <c r="M6666">
        <f>_xlfn.XLOOKUP(shipments[[#This Row],[PID]],products[PID],products[Cost_per_box],"NA",0)</f>
        <v>4.74</v>
      </c>
      <c r="N6666">
        <f>shipments[[#This Row],[Boxes]]*shipments[[#This Row],[Cost Per Box]]</f>
        <v>459.78000000000003</v>
      </c>
      <c r="O6666">
        <f>shipments[[#This Row],[Sales Amount]]-shipments[[#This Row],[Total Cost]]</f>
        <v>1076.97</v>
      </c>
      <c r="P6666" s="9">
        <f>shipments[[#This Row],[Profit]]/shipments[[#This Row],[Sales Amount]]</f>
        <v>0.70081015129331381</v>
      </c>
    </row>
    <row r="6667" spans="1:16" x14ac:dyDescent="1">
      <c r="A6667" t="s">
        <v>6719</v>
      </c>
      <c r="B6667" t="s">
        <v>8047</v>
      </c>
      <c r="C6667" t="s">
        <v>8022</v>
      </c>
      <c r="D6667" t="s">
        <v>8033</v>
      </c>
      <c r="E6667" s="1">
        <v>44987</v>
      </c>
      <c r="F6667">
        <v>1786.5</v>
      </c>
      <c r="G6667">
        <v>199</v>
      </c>
      <c r="H6667" t="s">
        <v>6</v>
      </c>
      <c r="I6667" t="str">
        <f>_xlfn.XLOOKUP(shipments[[#This Row],[SPID]],people[SPID],people[Sales_person],"NA",0)</f>
        <v>Oby Sorrel</v>
      </c>
      <c r="J6667">
        <f>YEAR(shipments[[#This Row],[Shipdate]])</f>
        <v>2023</v>
      </c>
      <c r="K6667">
        <f>MONTH(shipments[[#This Row],[Shipdate]])</f>
        <v>3</v>
      </c>
      <c r="L6667" t="str">
        <f>TEXT(shipments[[#This Row],[Shipdate]],"mmmm")</f>
        <v>March</v>
      </c>
      <c r="M6667">
        <f>_xlfn.XLOOKUP(shipments[[#This Row],[PID]],products[PID],products[Cost_per_box],"NA",0)</f>
        <v>10.51</v>
      </c>
      <c r="N6667">
        <f>shipments[[#This Row],[Boxes]]*shipments[[#This Row],[Cost Per Box]]</f>
        <v>2091.4899999999998</v>
      </c>
      <c r="O6667">
        <f>shipments[[#This Row],[Sales Amount]]-shipments[[#This Row],[Total Cost]]</f>
        <v>-304.98999999999978</v>
      </c>
      <c r="P6667" s="9">
        <f>shipments[[#This Row],[Profit]]/shipments[[#This Row],[Sales Amount]]</f>
        <v>-0.17071928351525317</v>
      </c>
    </row>
    <row r="6668" spans="1:16" x14ac:dyDescent="1">
      <c r="A6668" t="s">
        <v>6720</v>
      </c>
      <c r="B6668" t="s">
        <v>8047</v>
      </c>
      <c r="C6668" t="s">
        <v>8022</v>
      </c>
      <c r="D6668" t="s">
        <v>8034</v>
      </c>
      <c r="E6668" s="1">
        <v>45096</v>
      </c>
      <c r="F6668">
        <v>7951.5</v>
      </c>
      <c r="G6668">
        <v>796</v>
      </c>
      <c r="H6668" t="s">
        <v>6</v>
      </c>
      <c r="I6668" t="str">
        <f>_xlfn.XLOOKUP(shipments[[#This Row],[SPID]],people[SPID],people[Sales_person],"NA",0)</f>
        <v>Oby Sorrel</v>
      </c>
      <c r="J6668">
        <f>YEAR(shipments[[#This Row],[Shipdate]])</f>
        <v>2023</v>
      </c>
      <c r="K6668">
        <f>MONTH(shipments[[#This Row],[Shipdate]])</f>
        <v>6</v>
      </c>
      <c r="L6668" t="str">
        <f>TEXT(shipments[[#This Row],[Shipdate]],"mmmm")</f>
        <v>June</v>
      </c>
      <c r="M6668">
        <f>_xlfn.XLOOKUP(shipments[[#This Row],[PID]],products[PID],products[Cost_per_box],"NA",0)</f>
        <v>10.51</v>
      </c>
      <c r="N6668">
        <f>shipments[[#This Row],[Boxes]]*shipments[[#This Row],[Cost Per Box]]</f>
        <v>8365.9599999999991</v>
      </c>
      <c r="O6668">
        <f>shipments[[#This Row],[Sales Amount]]-shipments[[#This Row],[Total Cost]]</f>
        <v>-414.45999999999913</v>
      </c>
      <c r="P6668" s="9">
        <f>shipments[[#This Row],[Profit]]/shipments[[#This Row],[Sales Amount]]</f>
        <v>-5.2123498710934933E-2</v>
      </c>
    </row>
    <row r="6669" spans="1:16" x14ac:dyDescent="1">
      <c r="A6669" t="s">
        <v>6721</v>
      </c>
      <c r="B6669" t="s">
        <v>8047</v>
      </c>
      <c r="C6669" t="s">
        <v>8022</v>
      </c>
      <c r="D6669" t="s">
        <v>8032</v>
      </c>
      <c r="E6669" s="1">
        <v>45362</v>
      </c>
      <c r="F6669">
        <v>4268.25</v>
      </c>
      <c r="G6669">
        <v>475</v>
      </c>
      <c r="H6669" t="s">
        <v>6</v>
      </c>
      <c r="I6669" t="str">
        <f>_xlfn.XLOOKUP(shipments[[#This Row],[SPID]],people[SPID],people[Sales_person],"NA",0)</f>
        <v>Oby Sorrel</v>
      </c>
      <c r="J6669">
        <f>YEAR(shipments[[#This Row],[Shipdate]])</f>
        <v>2024</v>
      </c>
      <c r="K6669">
        <f>MONTH(shipments[[#This Row],[Shipdate]])</f>
        <v>3</v>
      </c>
      <c r="L6669" t="str">
        <f>TEXT(shipments[[#This Row],[Shipdate]],"mmmm")</f>
        <v>March</v>
      </c>
      <c r="M6669">
        <f>_xlfn.XLOOKUP(shipments[[#This Row],[PID]],products[PID],products[Cost_per_box],"NA",0)</f>
        <v>10.51</v>
      </c>
      <c r="N6669">
        <f>shipments[[#This Row],[Boxes]]*shipments[[#This Row],[Cost Per Box]]</f>
        <v>4992.25</v>
      </c>
      <c r="O6669">
        <f>shipments[[#This Row],[Sales Amount]]-shipments[[#This Row],[Total Cost]]</f>
        <v>-724</v>
      </c>
      <c r="P6669" s="9">
        <f>shipments[[#This Row],[Profit]]/shipments[[#This Row],[Sales Amount]]</f>
        <v>-0.16962455338839103</v>
      </c>
    </row>
    <row r="6670" spans="1:16" x14ac:dyDescent="1">
      <c r="A6670" t="s">
        <v>6722</v>
      </c>
      <c r="B6670" t="s">
        <v>8047</v>
      </c>
      <c r="C6670" t="s">
        <v>8022</v>
      </c>
      <c r="D6670" t="s">
        <v>8034</v>
      </c>
      <c r="E6670" s="1">
        <v>45002</v>
      </c>
      <c r="F6670">
        <v>7564.5</v>
      </c>
      <c r="G6670">
        <v>841</v>
      </c>
      <c r="H6670" t="s">
        <v>6</v>
      </c>
      <c r="I6670" t="str">
        <f>_xlfn.XLOOKUP(shipments[[#This Row],[SPID]],people[SPID],people[Sales_person],"NA",0)</f>
        <v>Oby Sorrel</v>
      </c>
      <c r="J6670">
        <f>YEAR(shipments[[#This Row],[Shipdate]])</f>
        <v>2023</v>
      </c>
      <c r="K6670">
        <f>MONTH(shipments[[#This Row],[Shipdate]])</f>
        <v>3</v>
      </c>
      <c r="L6670" t="str">
        <f>TEXT(shipments[[#This Row],[Shipdate]],"mmmm")</f>
        <v>March</v>
      </c>
      <c r="M6670">
        <f>_xlfn.XLOOKUP(shipments[[#This Row],[PID]],products[PID],products[Cost_per_box],"NA",0)</f>
        <v>10.51</v>
      </c>
      <c r="N6670">
        <f>shipments[[#This Row],[Boxes]]*shipments[[#This Row],[Cost Per Box]]</f>
        <v>8838.91</v>
      </c>
      <c r="O6670">
        <f>shipments[[#This Row],[Sales Amount]]-shipments[[#This Row],[Total Cost]]</f>
        <v>-1274.4099999999999</v>
      </c>
      <c r="P6670" s="9">
        <f>shipments[[#This Row],[Profit]]/shipments[[#This Row],[Sales Amount]]</f>
        <v>-0.16847247009055455</v>
      </c>
    </row>
    <row r="6671" spans="1:16" x14ac:dyDescent="1">
      <c r="A6671" t="s">
        <v>6723</v>
      </c>
      <c r="B6671" t="s">
        <v>8047</v>
      </c>
      <c r="C6671" t="s">
        <v>8023</v>
      </c>
      <c r="D6671" t="s">
        <v>8033</v>
      </c>
      <c r="E6671" s="1">
        <v>45002</v>
      </c>
      <c r="F6671">
        <v>3746.25</v>
      </c>
      <c r="G6671">
        <v>209</v>
      </c>
      <c r="H6671" t="s">
        <v>6</v>
      </c>
      <c r="I6671" t="str">
        <f>_xlfn.XLOOKUP(shipments[[#This Row],[SPID]],people[SPID],people[Sales_person],"NA",0)</f>
        <v>Oby Sorrel</v>
      </c>
      <c r="J6671">
        <f>YEAR(shipments[[#This Row],[Shipdate]])</f>
        <v>2023</v>
      </c>
      <c r="K6671">
        <f>MONTH(shipments[[#This Row],[Shipdate]])</f>
        <v>3</v>
      </c>
      <c r="L6671" t="str">
        <f>TEXT(shipments[[#This Row],[Shipdate]],"mmmm")</f>
        <v>March</v>
      </c>
      <c r="M6671">
        <f>_xlfn.XLOOKUP(shipments[[#This Row],[PID]],products[PID],products[Cost_per_box],"NA",0)</f>
        <v>6.43</v>
      </c>
      <c r="N6671">
        <f>shipments[[#This Row],[Boxes]]*shipments[[#This Row],[Cost Per Box]]</f>
        <v>1343.87</v>
      </c>
      <c r="O6671">
        <f>shipments[[#This Row],[Sales Amount]]-shipments[[#This Row],[Total Cost]]</f>
        <v>2402.38</v>
      </c>
      <c r="P6671" s="9">
        <f>shipments[[#This Row],[Profit]]/shipments[[#This Row],[Sales Amount]]</f>
        <v>0.64127594260927601</v>
      </c>
    </row>
    <row r="6672" spans="1:16" x14ac:dyDescent="1">
      <c r="A6672" t="s">
        <v>6724</v>
      </c>
      <c r="B6672" t="s">
        <v>8047</v>
      </c>
      <c r="C6672" t="s">
        <v>8023</v>
      </c>
      <c r="D6672" t="s">
        <v>8032</v>
      </c>
      <c r="E6672" s="1">
        <v>45335</v>
      </c>
      <c r="F6672">
        <v>3847.5</v>
      </c>
      <c r="G6672">
        <v>257</v>
      </c>
      <c r="H6672" t="s">
        <v>6</v>
      </c>
      <c r="I6672" t="str">
        <f>_xlfn.XLOOKUP(shipments[[#This Row],[SPID]],people[SPID],people[Sales_person],"NA",0)</f>
        <v>Oby Sorrel</v>
      </c>
      <c r="J6672">
        <f>YEAR(shipments[[#This Row],[Shipdate]])</f>
        <v>2024</v>
      </c>
      <c r="K6672">
        <f>MONTH(shipments[[#This Row],[Shipdate]])</f>
        <v>2</v>
      </c>
      <c r="L6672" t="str">
        <f>TEXT(shipments[[#This Row],[Shipdate]],"mmmm")</f>
        <v>February</v>
      </c>
      <c r="M6672">
        <f>_xlfn.XLOOKUP(shipments[[#This Row],[PID]],products[PID],products[Cost_per_box],"NA",0)</f>
        <v>6.43</v>
      </c>
      <c r="N6672">
        <f>shipments[[#This Row],[Boxes]]*shipments[[#This Row],[Cost Per Box]]</f>
        <v>1652.51</v>
      </c>
      <c r="O6672">
        <f>shipments[[#This Row],[Sales Amount]]-shipments[[#This Row],[Total Cost]]</f>
        <v>2194.9899999999998</v>
      </c>
      <c r="P6672" s="9">
        <f>shipments[[#This Row],[Profit]]/shipments[[#This Row],[Sales Amount]]</f>
        <v>0.57049772579597136</v>
      </c>
    </row>
    <row r="6673" spans="1:16" x14ac:dyDescent="1">
      <c r="A6673" t="s">
        <v>6725</v>
      </c>
      <c r="B6673" t="s">
        <v>8047</v>
      </c>
      <c r="C6673" t="s">
        <v>8023</v>
      </c>
      <c r="D6673" t="s">
        <v>8035</v>
      </c>
      <c r="E6673" s="1">
        <v>45401</v>
      </c>
      <c r="F6673">
        <v>8761.5</v>
      </c>
      <c r="G6673">
        <v>548</v>
      </c>
      <c r="H6673" t="s">
        <v>6</v>
      </c>
      <c r="I6673" t="str">
        <f>_xlfn.XLOOKUP(shipments[[#This Row],[SPID]],people[SPID],people[Sales_person],"NA",0)</f>
        <v>Oby Sorrel</v>
      </c>
      <c r="J6673">
        <f>YEAR(shipments[[#This Row],[Shipdate]])</f>
        <v>2024</v>
      </c>
      <c r="K6673">
        <f>MONTH(shipments[[#This Row],[Shipdate]])</f>
        <v>4</v>
      </c>
      <c r="L6673" t="str">
        <f>TEXT(shipments[[#This Row],[Shipdate]],"mmmm")</f>
        <v>April</v>
      </c>
      <c r="M6673">
        <f>_xlfn.XLOOKUP(shipments[[#This Row],[PID]],products[PID],products[Cost_per_box],"NA",0)</f>
        <v>6.43</v>
      </c>
      <c r="N6673">
        <f>shipments[[#This Row],[Boxes]]*shipments[[#This Row],[Cost Per Box]]</f>
        <v>3523.64</v>
      </c>
      <c r="O6673">
        <f>shipments[[#This Row],[Sales Amount]]-shipments[[#This Row],[Total Cost]]</f>
        <v>5237.8600000000006</v>
      </c>
      <c r="P6673" s="9">
        <f>shipments[[#This Row],[Profit]]/shipments[[#This Row],[Sales Amount]]</f>
        <v>0.59782685613194098</v>
      </c>
    </row>
    <row r="6674" spans="1:16" x14ac:dyDescent="1">
      <c r="A6674" t="s">
        <v>6726</v>
      </c>
      <c r="B6674" t="s">
        <v>8047</v>
      </c>
      <c r="C6674" t="s">
        <v>8023</v>
      </c>
      <c r="D6674" t="s">
        <v>8033</v>
      </c>
      <c r="E6674" s="1">
        <v>45505</v>
      </c>
      <c r="F6674">
        <v>7114.5</v>
      </c>
      <c r="G6674">
        <v>419</v>
      </c>
      <c r="H6674" t="s">
        <v>17</v>
      </c>
      <c r="I6674" t="str">
        <f>_xlfn.XLOOKUP(shipments[[#This Row],[SPID]],people[SPID],people[Sales_person],"NA",0)</f>
        <v>Oby Sorrel</v>
      </c>
      <c r="J6674">
        <f>YEAR(shipments[[#This Row],[Shipdate]])</f>
        <v>2024</v>
      </c>
      <c r="K6674">
        <f>MONTH(shipments[[#This Row],[Shipdate]])</f>
        <v>8</v>
      </c>
      <c r="L6674" t="str">
        <f>TEXT(shipments[[#This Row],[Shipdate]],"mmmm")</f>
        <v>August</v>
      </c>
      <c r="M6674">
        <f>_xlfn.XLOOKUP(shipments[[#This Row],[PID]],products[PID],products[Cost_per_box],"NA",0)</f>
        <v>6.43</v>
      </c>
      <c r="N6674">
        <f>shipments[[#This Row],[Boxes]]*shipments[[#This Row],[Cost Per Box]]</f>
        <v>2694.17</v>
      </c>
      <c r="O6674">
        <f>shipments[[#This Row],[Sales Amount]]-shipments[[#This Row],[Total Cost]]</f>
        <v>4420.33</v>
      </c>
      <c r="P6674" s="9">
        <f>shipments[[#This Row],[Profit]]/shipments[[#This Row],[Sales Amount]]</f>
        <v>0.6213128118630965</v>
      </c>
    </row>
    <row r="6675" spans="1:16" x14ac:dyDescent="1">
      <c r="A6675" t="s">
        <v>6727</v>
      </c>
      <c r="B6675" t="s">
        <v>8047</v>
      </c>
      <c r="C6675" t="s">
        <v>8024</v>
      </c>
      <c r="D6675" t="s">
        <v>8033</v>
      </c>
      <c r="E6675" s="1">
        <v>45426</v>
      </c>
      <c r="F6675">
        <v>3879</v>
      </c>
      <c r="G6675">
        <v>216</v>
      </c>
      <c r="H6675" t="s">
        <v>6</v>
      </c>
      <c r="I6675" t="str">
        <f>_xlfn.XLOOKUP(shipments[[#This Row],[SPID]],people[SPID],people[Sales_person],"NA",0)</f>
        <v>Oby Sorrel</v>
      </c>
      <c r="J6675">
        <f>YEAR(shipments[[#This Row],[Shipdate]])</f>
        <v>2024</v>
      </c>
      <c r="K6675">
        <f>MONTH(shipments[[#This Row],[Shipdate]])</f>
        <v>5</v>
      </c>
      <c r="L6675" t="str">
        <f>TEXT(shipments[[#This Row],[Shipdate]],"mmmm")</f>
        <v>May</v>
      </c>
      <c r="M6675">
        <f>_xlfn.XLOOKUP(shipments[[#This Row],[PID]],products[PID],products[Cost_per_box],"NA",0)</f>
        <v>12.41</v>
      </c>
      <c r="N6675">
        <f>shipments[[#This Row],[Boxes]]*shipments[[#This Row],[Cost Per Box]]</f>
        <v>2680.56</v>
      </c>
      <c r="O6675">
        <f>shipments[[#This Row],[Sales Amount]]-shipments[[#This Row],[Total Cost]]</f>
        <v>1198.44</v>
      </c>
      <c r="P6675" s="9">
        <f>shipments[[#This Row],[Profit]]/shipments[[#This Row],[Sales Amount]]</f>
        <v>0.30895591647331788</v>
      </c>
    </row>
    <row r="6676" spans="1:16" x14ac:dyDescent="1">
      <c r="A6676" t="s">
        <v>6728</v>
      </c>
      <c r="B6676" t="s">
        <v>8047</v>
      </c>
      <c r="C6676" t="s">
        <v>8025</v>
      </c>
      <c r="D6676" t="s">
        <v>8036</v>
      </c>
      <c r="E6676" s="1">
        <v>45247</v>
      </c>
      <c r="F6676">
        <v>18405</v>
      </c>
      <c r="G6676">
        <v>1315</v>
      </c>
      <c r="H6676" t="s">
        <v>6</v>
      </c>
      <c r="I6676" t="str">
        <f>_xlfn.XLOOKUP(shipments[[#This Row],[SPID]],people[SPID],people[Sales_person],"NA",0)</f>
        <v>Oby Sorrel</v>
      </c>
      <c r="J6676">
        <f>YEAR(shipments[[#This Row],[Shipdate]])</f>
        <v>2023</v>
      </c>
      <c r="K6676">
        <f>MONTH(shipments[[#This Row],[Shipdate]])</f>
        <v>11</v>
      </c>
      <c r="L6676" t="str">
        <f>TEXT(shipments[[#This Row],[Shipdate]],"mmmm")</f>
        <v>November</v>
      </c>
      <c r="M6676">
        <f>_xlfn.XLOOKUP(shipments[[#This Row],[PID]],products[PID],products[Cost_per_box],"NA",0)</f>
        <v>9.57</v>
      </c>
      <c r="N6676">
        <f>shipments[[#This Row],[Boxes]]*shipments[[#This Row],[Cost Per Box]]</f>
        <v>12584.550000000001</v>
      </c>
      <c r="O6676">
        <f>shipments[[#This Row],[Sales Amount]]-shipments[[#This Row],[Total Cost]]</f>
        <v>5820.4499999999989</v>
      </c>
      <c r="P6676" s="9">
        <f>shipments[[#This Row],[Profit]]/shipments[[#This Row],[Sales Amount]]</f>
        <v>0.316242868785656</v>
      </c>
    </row>
    <row r="6677" spans="1:16" x14ac:dyDescent="1">
      <c r="A6677" t="s">
        <v>6729</v>
      </c>
      <c r="B6677" t="s">
        <v>8047</v>
      </c>
      <c r="C6677" t="s">
        <v>8025</v>
      </c>
      <c r="D6677" t="s">
        <v>8032</v>
      </c>
      <c r="E6677" s="1">
        <v>44966</v>
      </c>
      <c r="F6677">
        <v>4556.25</v>
      </c>
      <c r="G6677">
        <v>285</v>
      </c>
      <c r="H6677" t="s">
        <v>6</v>
      </c>
      <c r="I6677" t="str">
        <f>_xlfn.XLOOKUP(shipments[[#This Row],[SPID]],people[SPID],people[Sales_person],"NA",0)</f>
        <v>Oby Sorrel</v>
      </c>
      <c r="J6677">
        <f>YEAR(shipments[[#This Row],[Shipdate]])</f>
        <v>2023</v>
      </c>
      <c r="K6677">
        <f>MONTH(shipments[[#This Row],[Shipdate]])</f>
        <v>2</v>
      </c>
      <c r="L6677" t="str">
        <f>TEXT(shipments[[#This Row],[Shipdate]],"mmmm")</f>
        <v>February</v>
      </c>
      <c r="M6677">
        <f>_xlfn.XLOOKUP(shipments[[#This Row],[PID]],products[PID],products[Cost_per_box],"NA",0)</f>
        <v>9.57</v>
      </c>
      <c r="N6677">
        <f>shipments[[#This Row],[Boxes]]*shipments[[#This Row],[Cost Per Box]]</f>
        <v>2727.4500000000003</v>
      </c>
      <c r="O6677">
        <f>shipments[[#This Row],[Sales Amount]]-shipments[[#This Row],[Total Cost]]</f>
        <v>1828.7999999999997</v>
      </c>
      <c r="P6677" s="9">
        <f>shipments[[#This Row],[Profit]]/shipments[[#This Row],[Sales Amount]]</f>
        <v>0.40138271604938264</v>
      </c>
    </row>
    <row r="6678" spans="1:16" x14ac:dyDescent="1">
      <c r="A6678" t="s">
        <v>6730</v>
      </c>
      <c r="B6678" t="s">
        <v>8047</v>
      </c>
      <c r="C6678" t="s">
        <v>8025</v>
      </c>
      <c r="D6678" t="s">
        <v>8035</v>
      </c>
      <c r="E6678" s="1">
        <v>45330</v>
      </c>
      <c r="F6678">
        <v>6885</v>
      </c>
      <c r="G6678">
        <v>492</v>
      </c>
      <c r="H6678" t="s">
        <v>6</v>
      </c>
      <c r="I6678" t="str">
        <f>_xlfn.XLOOKUP(shipments[[#This Row],[SPID]],people[SPID],people[Sales_person],"NA",0)</f>
        <v>Oby Sorrel</v>
      </c>
      <c r="J6678">
        <f>YEAR(shipments[[#This Row],[Shipdate]])</f>
        <v>2024</v>
      </c>
      <c r="K6678">
        <f>MONTH(shipments[[#This Row],[Shipdate]])</f>
        <v>2</v>
      </c>
      <c r="L6678" t="str">
        <f>TEXT(shipments[[#This Row],[Shipdate]],"mmmm")</f>
        <v>February</v>
      </c>
      <c r="M6678">
        <f>_xlfn.XLOOKUP(shipments[[#This Row],[PID]],products[PID],products[Cost_per_box],"NA",0)</f>
        <v>9.57</v>
      </c>
      <c r="N6678">
        <f>shipments[[#This Row],[Boxes]]*shipments[[#This Row],[Cost Per Box]]</f>
        <v>4708.4400000000005</v>
      </c>
      <c r="O6678">
        <f>shipments[[#This Row],[Sales Amount]]-shipments[[#This Row],[Total Cost]]</f>
        <v>2176.5599999999995</v>
      </c>
      <c r="P6678" s="9">
        <f>shipments[[#This Row],[Profit]]/shipments[[#This Row],[Sales Amount]]</f>
        <v>0.31613071895424827</v>
      </c>
    </row>
    <row r="6679" spans="1:16" x14ac:dyDescent="1">
      <c r="A6679" t="s">
        <v>6731</v>
      </c>
      <c r="B6679" t="s">
        <v>8047</v>
      </c>
      <c r="C6679" t="s">
        <v>8025</v>
      </c>
      <c r="D6679" t="s">
        <v>8035</v>
      </c>
      <c r="E6679" s="1">
        <v>45464</v>
      </c>
      <c r="F6679">
        <v>6318</v>
      </c>
      <c r="G6679">
        <v>351</v>
      </c>
      <c r="H6679" t="s">
        <v>6</v>
      </c>
      <c r="I6679" t="str">
        <f>_xlfn.XLOOKUP(shipments[[#This Row],[SPID]],people[SPID],people[Sales_person],"NA",0)</f>
        <v>Oby Sorrel</v>
      </c>
      <c r="J6679">
        <f>YEAR(shipments[[#This Row],[Shipdate]])</f>
        <v>2024</v>
      </c>
      <c r="K6679">
        <f>MONTH(shipments[[#This Row],[Shipdate]])</f>
        <v>6</v>
      </c>
      <c r="L6679" t="str">
        <f>TEXT(shipments[[#This Row],[Shipdate]],"mmmm")</f>
        <v>June</v>
      </c>
      <c r="M6679">
        <f>_xlfn.XLOOKUP(shipments[[#This Row],[PID]],products[PID],products[Cost_per_box],"NA",0)</f>
        <v>9.57</v>
      </c>
      <c r="N6679">
        <f>shipments[[#This Row],[Boxes]]*shipments[[#This Row],[Cost Per Box]]</f>
        <v>3359.07</v>
      </c>
      <c r="O6679">
        <f>shipments[[#This Row],[Sales Amount]]-shipments[[#This Row],[Total Cost]]</f>
        <v>2958.93</v>
      </c>
      <c r="P6679" s="9">
        <f>shipments[[#This Row],[Profit]]/shipments[[#This Row],[Sales Amount]]</f>
        <v>0.46833333333333332</v>
      </c>
    </row>
    <row r="6680" spans="1:16" x14ac:dyDescent="1">
      <c r="A6680" t="s">
        <v>6732</v>
      </c>
      <c r="B6680" t="s">
        <v>8047</v>
      </c>
      <c r="C6680" t="s">
        <v>8026</v>
      </c>
      <c r="D6680" t="s">
        <v>8037</v>
      </c>
      <c r="E6680" s="1">
        <v>45553</v>
      </c>
      <c r="F6680">
        <v>5539.5</v>
      </c>
      <c r="G6680">
        <v>616</v>
      </c>
      <c r="H6680" t="s">
        <v>25</v>
      </c>
      <c r="I6680" t="str">
        <f>_xlfn.XLOOKUP(shipments[[#This Row],[SPID]],people[SPID],people[Sales_person],"NA",0)</f>
        <v>Oby Sorrel</v>
      </c>
      <c r="J6680">
        <f>YEAR(shipments[[#This Row],[Shipdate]])</f>
        <v>2024</v>
      </c>
      <c r="K6680">
        <f>MONTH(shipments[[#This Row],[Shipdate]])</f>
        <v>9</v>
      </c>
      <c r="L6680" t="str">
        <f>TEXT(shipments[[#This Row],[Shipdate]],"mmmm")</f>
        <v>September</v>
      </c>
      <c r="M6680">
        <f>_xlfn.XLOOKUP(shipments[[#This Row],[PID]],products[PID],products[Cost_per_box],"NA",0)</f>
        <v>8.43</v>
      </c>
      <c r="N6680">
        <f>shipments[[#This Row],[Boxes]]*shipments[[#This Row],[Cost Per Box]]</f>
        <v>5192.88</v>
      </c>
      <c r="O6680">
        <f>shipments[[#This Row],[Sales Amount]]-shipments[[#This Row],[Total Cost]]</f>
        <v>346.61999999999989</v>
      </c>
      <c r="P6680" s="9">
        <f>shipments[[#This Row],[Profit]]/shipments[[#This Row],[Sales Amount]]</f>
        <v>6.2572434335228785E-2</v>
      </c>
    </row>
    <row r="6681" spans="1:16" x14ac:dyDescent="1">
      <c r="A6681" t="s">
        <v>6733</v>
      </c>
      <c r="B6681" t="s">
        <v>8047</v>
      </c>
      <c r="C6681" t="s">
        <v>8026</v>
      </c>
      <c r="D6681" t="s">
        <v>8036</v>
      </c>
      <c r="E6681" s="1">
        <v>45250</v>
      </c>
      <c r="F6681">
        <v>2511</v>
      </c>
      <c r="G6681">
        <v>359</v>
      </c>
      <c r="H6681" t="s">
        <v>6</v>
      </c>
      <c r="I6681" t="str">
        <f>_xlfn.XLOOKUP(shipments[[#This Row],[SPID]],people[SPID],people[Sales_person],"NA",0)</f>
        <v>Oby Sorrel</v>
      </c>
      <c r="J6681">
        <f>YEAR(shipments[[#This Row],[Shipdate]])</f>
        <v>2023</v>
      </c>
      <c r="K6681">
        <f>MONTH(shipments[[#This Row],[Shipdate]])</f>
        <v>11</v>
      </c>
      <c r="L6681" t="str">
        <f>TEXT(shipments[[#This Row],[Shipdate]],"mmmm")</f>
        <v>November</v>
      </c>
      <c r="M6681">
        <f>_xlfn.XLOOKUP(shipments[[#This Row],[PID]],products[PID],products[Cost_per_box],"NA",0)</f>
        <v>8.43</v>
      </c>
      <c r="N6681">
        <f>shipments[[#This Row],[Boxes]]*shipments[[#This Row],[Cost Per Box]]</f>
        <v>3026.37</v>
      </c>
      <c r="O6681">
        <f>shipments[[#This Row],[Sales Amount]]-shipments[[#This Row],[Total Cost]]</f>
        <v>-515.36999999999989</v>
      </c>
      <c r="P6681" s="9">
        <f>shipments[[#This Row],[Profit]]/shipments[[#This Row],[Sales Amount]]</f>
        <v>-0.2052449223416965</v>
      </c>
    </row>
    <row r="6682" spans="1:16" x14ac:dyDescent="1">
      <c r="A6682" t="s">
        <v>6734</v>
      </c>
      <c r="B6682" t="s">
        <v>8047</v>
      </c>
      <c r="C6682" t="s">
        <v>8027</v>
      </c>
      <c r="D6682" t="s">
        <v>8032</v>
      </c>
      <c r="E6682" s="1">
        <v>45384</v>
      </c>
      <c r="F6682">
        <v>5213.25</v>
      </c>
      <c r="G6682">
        <v>745</v>
      </c>
      <c r="H6682" t="s">
        <v>6</v>
      </c>
      <c r="I6682" t="str">
        <f>_xlfn.XLOOKUP(shipments[[#This Row],[SPID]],people[SPID],people[Sales_person],"NA",0)</f>
        <v>Oby Sorrel</v>
      </c>
      <c r="J6682">
        <f>YEAR(shipments[[#This Row],[Shipdate]])</f>
        <v>2024</v>
      </c>
      <c r="K6682">
        <f>MONTH(shipments[[#This Row],[Shipdate]])</f>
        <v>4</v>
      </c>
      <c r="L6682" t="str">
        <f>TEXT(shipments[[#This Row],[Shipdate]],"mmmm")</f>
        <v>April</v>
      </c>
      <c r="M6682">
        <f>_xlfn.XLOOKUP(shipments[[#This Row],[PID]],products[PID],products[Cost_per_box],"NA",0)</f>
        <v>6.8</v>
      </c>
      <c r="N6682">
        <f>shipments[[#This Row],[Boxes]]*shipments[[#This Row],[Cost Per Box]]</f>
        <v>5066</v>
      </c>
      <c r="O6682">
        <f>shipments[[#This Row],[Sales Amount]]-shipments[[#This Row],[Total Cost]]</f>
        <v>147.25</v>
      </c>
      <c r="P6682" s="9">
        <f>shipments[[#This Row],[Profit]]/shipments[[#This Row],[Sales Amount]]</f>
        <v>2.8245336402436101E-2</v>
      </c>
    </row>
    <row r="6683" spans="1:16" x14ac:dyDescent="1">
      <c r="A6683" t="s">
        <v>6735</v>
      </c>
      <c r="B6683" t="s">
        <v>8047</v>
      </c>
      <c r="C6683" t="s">
        <v>8027</v>
      </c>
      <c r="D6683" t="s">
        <v>8032</v>
      </c>
      <c r="E6683" s="1">
        <v>45530</v>
      </c>
      <c r="F6683">
        <v>6126.75</v>
      </c>
      <c r="G6683">
        <v>557</v>
      </c>
      <c r="H6683" t="s">
        <v>17</v>
      </c>
      <c r="I6683" t="str">
        <f>_xlfn.XLOOKUP(shipments[[#This Row],[SPID]],people[SPID],people[Sales_person],"NA",0)</f>
        <v>Oby Sorrel</v>
      </c>
      <c r="J6683">
        <f>YEAR(shipments[[#This Row],[Shipdate]])</f>
        <v>2024</v>
      </c>
      <c r="K6683">
        <f>MONTH(shipments[[#This Row],[Shipdate]])</f>
        <v>8</v>
      </c>
      <c r="L6683" t="str">
        <f>TEXT(shipments[[#This Row],[Shipdate]],"mmmm")</f>
        <v>August</v>
      </c>
      <c r="M6683">
        <f>_xlfn.XLOOKUP(shipments[[#This Row],[PID]],products[PID],products[Cost_per_box],"NA",0)</f>
        <v>6.8</v>
      </c>
      <c r="N6683">
        <f>shipments[[#This Row],[Boxes]]*shipments[[#This Row],[Cost Per Box]]</f>
        <v>3787.6</v>
      </c>
      <c r="O6683">
        <f>shipments[[#This Row],[Sales Amount]]-shipments[[#This Row],[Total Cost]]</f>
        <v>2339.15</v>
      </c>
      <c r="P6683" s="9">
        <f>shipments[[#This Row],[Profit]]/shipments[[#This Row],[Sales Amount]]</f>
        <v>0.3817929571142939</v>
      </c>
    </row>
    <row r="6684" spans="1:16" x14ac:dyDescent="1">
      <c r="A6684" t="s">
        <v>6736</v>
      </c>
      <c r="B6684" t="s">
        <v>8047</v>
      </c>
      <c r="C6684" t="s">
        <v>8027</v>
      </c>
      <c r="D6684" t="s">
        <v>8037</v>
      </c>
      <c r="E6684" s="1">
        <v>45562</v>
      </c>
      <c r="F6684">
        <v>11117.25</v>
      </c>
      <c r="G6684">
        <v>1011</v>
      </c>
      <c r="H6684" t="s">
        <v>25</v>
      </c>
      <c r="I6684" t="str">
        <f>_xlfn.XLOOKUP(shipments[[#This Row],[SPID]],people[SPID],people[Sales_person],"NA",0)</f>
        <v>Oby Sorrel</v>
      </c>
      <c r="J6684">
        <f>YEAR(shipments[[#This Row],[Shipdate]])</f>
        <v>2024</v>
      </c>
      <c r="K6684">
        <f>MONTH(shipments[[#This Row],[Shipdate]])</f>
        <v>9</v>
      </c>
      <c r="L6684" t="str">
        <f>TEXT(shipments[[#This Row],[Shipdate]],"mmmm")</f>
        <v>September</v>
      </c>
      <c r="M6684">
        <f>_xlfn.XLOOKUP(shipments[[#This Row],[PID]],products[PID],products[Cost_per_box],"NA",0)</f>
        <v>6.8</v>
      </c>
      <c r="N6684">
        <f>shipments[[#This Row],[Boxes]]*shipments[[#This Row],[Cost Per Box]]</f>
        <v>6874.8</v>
      </c>
      <c r="O6684">
        <f>shipments[[#This Row],[Sales Amount]]-shipments[[#This Row],[Total Cost]]</f>
        <v>4242.45</v>
      </c>
      <c r="P6684" s="9">
        <f>shipments[[#This Row],[Profit]]/shipments[[#This Row],[Sales Amount]]</f>
        <v>0.38160966066248397</v>
      </c>
    </row>
    <row r="6685" spans="1:16" x14ac:dyDescent="1">
      <c r="A6685" t="s">
        <v>6737</v>
      </c>
      <c r="B6685" t="s">
        <v>8047</v>
      </c>
      <c r="C6685" t="s">
        <v>8027</v>
      </c>
      <c r="D6685" t="s">
        <v>8037</v>
      </c>
      <c r="E6685" s="1">
        <v>44964</v>
      </c>
      <c r="F6685">
        <v>965.25</v>
      </c>
      <c r="G6685">
        <v>138</v>
      </c>
      <c r="H6685" t="s">
        <v>6</v>
      </c>
      <c r="I6685" t="str">
        <f>_xlfn.XLOOKUP(shipments[[#This Row],[SPID]],people[SPID],people[Sales_person],"NA",0)</f>
        <v>Oby Sorrel</v>
      </c>
      <c r="J6685">
        <f>YEAR(shipments[[#This Row],[Shipdate]])</f>
        <v>2023</v>
      </c>
      <c r="K6685">
        <f>MONTH(shipments[[#This Row],[Shipdate]])</f>
        <v>2</v>
      </c>
      <c r="L6685" t="str">
        <f>TEXT(shipments[[#This Row],[Shipdate]],"mmmm")</f>
        <v>February</v>
      </c>
      <c r="M6685">
        <f>_xlfn.XLOOKUP(shipments[[#This Row],[PID]],products[PID],products[Cost_per_box],"NA",0)</f>
        <v>6.8</v>
      </c>
      <c r="N6685">
        <f>shipments[[#This Row],[Boxes]]*shipments[[#This Row],[Cost Per Box]]</f>
        <v>938.4</v>
      </c>
      <c r="O6685">
        <f>shipments[[#This Row],[Sales Amount]]-shipments[[#This Row],[Total Cost]]</f>
        <v>26.850000000000023</v>
      </c>
      <c r="P6685" s="9">
        <f>shipments[[#This Row],[Profit]]/shipments[[#This Row],[Sales Amount]]</f>
        <v>2.7816627816627842E-2</v>
      </c>
    </row>
    <row r="6686" spans="1:16" x14ac:dyDescent="1">
      <c r="A6686" t="s">
        <v>6738</v>
      </c>
      <c r="B6686" t="s">
        <v>8047</v>
      </c>
      <c r="C6686" t="s">
        <v>8028</v>
      </c>
      <c r="D6686" t="s">
        <v>8033</v>
      </c>
      <c r="E6686" s="1">
        <v>45175</v>
      </c>
      <c r="F6686">
        <v>11002.5</v>
      </c>
      <c r="G6686">
        <v>393</v>
      </c>
      <c r="H6686" t="s">
        <v>6</v>
      </c>
      <c r="I6686" t="str">
        <f>_xlfn.XLOOKUP(shipments[[#This Row],[SPID]],people[SPID],people[Sales_person],"NA",0)</f>
        <v>Oby Sorrel</v>
      </c>
      <c r="J6686">
        <f>YEAR(shipments[[#This Row],[Shipdate]])</f>
        <v>2023</v>
      </c>
      <c r="K6686">
        <f>MONTH(shipments[[#This Row],[Shipdate]])</f>
        <v>9</v>
      </c>
      <c r="L6686" t="str">
        <f>TEXT(shipments[[#This Row],[Shipdate]],"mmmm")</f>
        <v>September</v>
      </c>
      <c r="M6686">
        <f>_xlfn.XLOOKUP(shipments[[#This Row],[PID]],products[PID],products[Cost_per_box],"NA",0)</f>
        <v>5.04</v>
      </c>
      <c r="N6686">
        <f>shipments[[#This Row],[Boxes]]*shipments[[#This Row],[Cost Per Box]]</f>
        <v>1980.72</v>
      </c>
      <c r="O6686">
        <f>shipments[[#This Row],[Sales Amount]]-shipments[[#This Row],[Total Cost]]</f>
        <v>9021.7800000000007</v>
      </c>
      <c r="P6686" s="9">
        <f>shipments[[#This Row],[Profit]]/shipments[[#This Row],[Sales Amount]]</f>
        <v>0.8199754601226994</v>
      </c>
    </row>
    <row r="6687" spans="1:16" x14ac:dyDescent="1">
      <c r="A6687" t="s">
        <v>6739</v>
      </c>
      <c r="B6687" t="s">
        <v>8047</v>
      </c>
      <c r="C6687" t="s">
        <v>8028</v>
      </c>
      <c r="D6687" t="s">
        <v>8034</v>
      </c>
      <c r="E6687" s="1">
        <v>45042</v>
      </c>
      <c r="F6687">
        <v>2400.75</v>
      </c>
      <c r="G6687">
        <v>89</v>
      </c>
      <c r="H6687" t="s">
        <v>6</v>
      </c>
      <c r="I6687" t="str">
        <f>_xlfn.XLOOKUP(shipments[[#This Row],[SPID]],people[SPID],people[Sales_person],"NA",0)</f>
        <v>Oby Sorrel</v>
      </c>
      <c r="J6687">
        <f>YEAR(shipments[[#This Row],[Shipdate]])</f>
        <v>2023</v>
      </c>
      <c r="K6687">
        <f>MONTH(shipments[[#This Row],[Shipdate]])</f>
        <v>4</v>
      </c>
      <c r="L6687" t="str">
        <f>TEXT(shipments[[#This Row],[Shipdate]],"mmmm")</f>
        <v>April</v>
      </c>
      <c r="M6687">
        <f>_xlfn.XLOOKUP(shipments[[#This Row],[PID]],products[PID],products[Cost_per_box],"NA",0)</f>
        <v>5.04</v>
      </c>
      <c r="N6687">
        <f>shipments[[#This Row],[Boxes]]*shipments[[#This Row],[Cost Per Box]]</f>
        <v>448.56</v>
      </c>
      <c r="O6687">
        <f>shipments[[#This Row],[Sales Amount]]-shipments[[#This Row],[Total Cost]]</f>
        <v>1952.19</v>
      </c>
      <c r="P6687" s="9">
        <f>shipments[[#This Row],[Profit]]/shipments[[#This Row],[Sales Amount]]</f>
        <v>0.81315838800374884</v>
      </c>
    </row>
    <row r="6688" spans="1:16" x14ac:dyDescent="1">
      <c r="A6688" t="s">
        <v>6740</v>
      </c>
      <c r="B6688" t="s">
        <v>8047</v>
      </c>
      <c r="C6688" t="s">
        <v>8028</v>
      </c>
      <c r="D6688" t="s">
        <v>8035</v>
      </c>
      <c r="E6688" s="1">
        <v>44932</v>
      </c>
      <c r="F6688">
        <v>5004</v>
      </c>
      <c r="G6688">
        <v>193</v>
      </c>
      <c r="H6688" t="s">
        <v>6</v>
      </c>
      <c r="I6688" t="str">
        <f>_xlfn.XLOOKUP(shipments[[#This Row],[SPID]],people[SPID],people[Sales_person],"NA",0)</f>
        <v>Oby Sorrel</v>
      </c>
      <c r="J6688">
        <f>YEAR(shipments[[#This Row],[Shipdate]])</f>
        <v>2023</v>
      </c>
      <c r="K6688">
        <f>MONTH(shipments[[#This Row],[Shipdate]])</f>
        <v>1</v>
      </c>
      <c r="L6688" t="str">
        <f>TEXT(shipments[[#This Row],[Shipdate]],"mmmm")</f>
        <v>January</v>
      </c>
      <c r="M6688">
        <f>_xlfn.XLOOKUP(shipments[[#This Row],[PID]],products[PID],products[Cost_per_box],"NA",0)</f>
        <v>5.04</v>
      </c>
      <c r="N6688">
        <f>shipments[[#This Row],[Boxes]]*shipments[[#This Row],[Cost Per Box]]</f>
        <v>972.72</v>
      </c>
      <c r="O6688">
        <f>shipments[[#This Row],[Sales Amount]]-shipments[[#This Row],[Total Cost]]</f>
        <v>4031.2799999999997</v>
      </c>
      <c r="P6688" s="9">
        <f>shipments[[#This Row],[Profit]]/shipments[[#This Row],[Sales Amount]]</f>
        <v>0.80561151079136684</v>
      </c>
    </row>
    <row r="6689" spans="1:16" x14ac:dyDescent="1">
      <c r="A6689" t="s">
        <v>6741</v>
      </c>
      <c r="B6689" t="s">
        <v>8047</v>
      </c>
      <c r="C6689" t="s">
        <v>8029</v>
      </c>
      <c r="D6689" t="s">
        <v>8034</v>
      </c>
      <c r="E6689" s="1">
        <v>45285</v>
      </c>
      <c r="F6689">
        <v>2403</v>
      </c>
      <c r="G6689">
        <v>267</v>
      </c>
      <c r="H6689" t="s">
        <v>6</v>
      </c>
      <c r="I6689" t="str">
        <f>_xlfn.XLOOKUP(shipments[[#This Row],[SPID]],people[SPID],people[Sales_person],"NA",0)</f>
        <v>Oby Sorrel</v>
      </c>
      <c r="J6689">
        <f>YEAR(shipments[[#This Row],[Shipdate]])</f>
        <v>2023</v>
      </c>
      <c r="K6689">
        <f>MONTH(shipments[[#This Row],[Shipdate]])</f>
        <v>12</v>
      </c>
      <c r="L6689" t="str">
        <f>TEXT(shipments[[#This Row],[Shipdate]],"mmmm")</f>
        <v>December</v>
      </c>
      <c r="M6689">
        <f>_xlfn.XLOOKUP(shipments[[#This Row],[PID]],products[PID],products[Cost_per_box],"NA",0)</f>
        <v>2.76</v>
      </c>
      <c r="N6689">
        <f>shipments[[#This Row],[Boxes]]*shipments[[#This Row],[Cost Per Box]]</f>
        <v>736.92</v>
      </c>
      <c r="O6689">
        <f>shipments[[#This Row],[Sales Amount]]-shipments[[#This Row],[Total Cost]]</f>
        <v>1666.08</v>
      </c>
      <c r="P6689" s="9">
        <f>shipments[[#This Row],[Profit]]/shipments[[#This Row],[Sales Amount]]</f>
        <v>0.69333333333333336</v>
      </c>
    </row>
    <row r="6690" spans="1:16" x14ac:dyDescent="1">
      <c r="A6690" t="s">
        <v>6742</v>
      </c>
      <c r="B6690" t="s">
        <v>8047</v>
      </c>
      <c r="C6690" t="s">
        <v>8029</v>
      </c>
      <c r="D6690" t="s">
        <v>8032</v>
      </c>
      <c r="E6690" s="1">
        <v>45260</v>
      </c>
      <c r="F6690">
        <v>7807.5</v>
      </c>
      <c r="G6690">
        <v>976</v>
      </c>
      <c r="H6690" t="s">
        <v>6</v>
      </c>
      <c r="I6690" t="str">
        <f>_xlfn.XLOOKUP(shipments[[#This Row],[SPID]],people[SPID],people[Sales_person],"NA",0)</f>
        <v>Oby Sorrel</v>
      </c>
      <c r="J6690">
        <f>YEAR(shipments[[#This Row],[Shipdate]])</f>
        <v>2023</v>
      </c>
      <c r="K6690">
        <f>MONTH(shipments[[#This Row],[Shipdate]])</f>
        <v>11</v>
      </c>
      <c r="L6690" t="str">
        <f>TEXT(shipments[[#This Row],[Shipdate]],"mmmm")</f>
        <v>November</v>
      </c>
      <c r="M6690">
        <f>_xlfn.XLOOKUP(shipments[[#This Row],[PID]],products[PID],products[Cost_per_box],"NA",0)</f>
        <v>2.76</v>
      </c>
      <c r="N6690">
        <f>shipments[[#This Row],[Boxes]]*shipments[[#This Row],[Cost Per Box]]</f>
        <v>2693.7599999999998</v>
      </c>
      <c r="O6690">
        <f>shipments[[#This Row],[Sales Amount]]-shipments[[#This Row],[Total Cost]]</f>
        <v>5113.74</v>
      </c>
      <c r="P6690" s="9">
        <f>shipments[[#This Row],[Profit]]/shipments[[#This Row],[Sales Amount]]</f>
        <v>0.65497790585975024</v>
      </c>
    </row>
    <row r="6691" spans="1:16" x14ac:dyDescent="1">
      <c r="A6691" t="s">
        <v>6743</v>
      </c>
      <c r="B6691" t="s">
        <v>8047</v>
      </c>
      <c r="C6691" t="s">
        <v>8029</v>
      </c>
      <c r="D6691" t="s">
        <v>8036</v>
      </c>
      <c r="E6691" s="1">
        <v>45482</v>
      </c>
      <c r="F6691">
        <v>5013</v>
      </c>
      <c r="G6691">
        <v>627</v>
      </c>
      <c r="H6691" t="s">
        <v>17</v>
      </c>
      <c r="I6691" t="str">
        <f>_xlfn.XLOOKUP(shipments[[#This Row],[SPID]],people[SPID],people[Sales_person],"NA",0)</f>
        <v>Oby Sorrel</v>
      </c>
      <c r="J6691">
        <f>YEAR(shipments[[#This Row],[Shipdate]])</f>
        <v>2024</v>
      </c>
      <c r="K6691">
        <f>MONTH(shipments[[#This Row],[Shipdate]])</f>
        <v>7</v>
      </c>
      <c r="L6691" t="str">
        <f>TEXT(shipments[[#This Row],[Shipdate]],"mmmm")</f>
        <v>July</v>
      </c>
      <c r="M6691">
        <f>_xlfn.XLOOKUP(shipments[[#This Row],[PID]],products[PID],products[Cost_per_box],"NA",0)</f>
        <v>2.76</v>
      </c>
      <c r="N6691">
        <f>shipments[[#This Row],[Boxes]]*shipments[[#This Row],[Cost Per Box]]</f>
        <v>1730.5199999999998</v>
      </c>
      <c r="O6691">
        <f>shipments[[#This Row],[Sales Amount]]-shipments[[#This Row],[Total Cost]]</f>
        <v>3282.4800000000005</v>
      </c>
      <c r="P6691" s="9">
        <f>shipments[[#This Row],[Profit]]/shipments[[#This Row],[Sales Amount]]</f>
        <v>0.65479353680430885</v>
      </c>
    </row>
    <row r="6692" spans="1:16" x14ac:dyDescent="1">
      <c r="A6692" t="s">
        <v>6744</v>
      </c>
      <c r="B6692" t="s">
        <v>8047</v>
      </c>
      <c r="C6692" t="s">
        <v>8029</v>
      </c>
      <c r="D6692" t="s">
        <v>8032</v>
      </c>
      <c r="E6692" s="1">
        <v>45345</v>
      </c>
      <c r="F6692">
        <v>2283.75</v>
      </c>
      <c r="G6692">
        <v>229</v>
      </c>
      <c r="H6692" t="s">
        <v>6</v>
      </c>
      <c r="I6692" t="str">
        <f>_xlfn.XLOOKUP(shipments[[#This Row],[SPID]],people[SPID],people[Sales_person],"NA",0)</f>
        <v>Oby Sorrel</v>
      </c>
      <c r="J6692">
        <f>YEAR(shipments[[#This Row],[Shipdate]])</f>
        <v>2024</v>
      </c>
      <c r="K6692">
        <f>MONTH(shipments[[#This Row],[Shipdate]])</f>
        <v>2</v>
      </c>
      <c r="L6692" t="str">
        <f>TEXT(shipments[[#This Row],[Shipdate]],"mmmm")</f>
        <v>February</v>
      </c>
      <c r="M6692">
        <f>_xlfn.XLOOKUP(shipments[[#This Row],[PID]],products[PID],products[Cost_per_box],"NA",0)</f>
        <v>2.76</v>
      </c>
      <c r="N6692">
        <f>shipments[[#This Row],[Boxes]]*shipments[[#This Row],[Cost Per Box]]</f>
        <v>632.04</v>
      </c>
      <c r="O6692">
        <f>shipments[[#This Row],[Sales Amount]]-shipments[[#This Row],[Total Cost]]</f>
        <v>1651.71</v>
      </c>
      <c r="P6692" s="9">
        <f>shipments[[#This Row],[Profit]]/shipments[[#This Row],[Sales Amount]]</f>
        <v>0.72324466338259441</v>
      </c>
    </row>
    <row r="6693" spans="1:16" x14ac:dyDescent="1">
      <c r="A6693" t="s">
        <v>6745</v>
      </c>
      <c r="B6693" t="s">
        <v>8047</v>
      </c>
      <c r="C6693" t="s">
        <v>8029</v>
      </c>
      <c r="D6693" t="s">
        <v>8035</v>
      </c>
      <c r="E6693" s="1">
        <v>45134</v>
      </c>
      <c r="F6693">
        <v>92.25</v>
      </c>
      <c r="G6693">
        <v>11</v>
      </c>
      <c r="H6693" t="s">
        <v>6</v>
      </c>
      <c r="I6693" t="str">
        <f>_xlfn.XLOOKUP(shipments[[#This Row],[SPID]],people[SPID],people[Sales_person],"NA",0)</f>
        <v>Oby Sorrel</v>
      </c>
      <c r="J6693">
        <f>YEAR(shipments[[#This Row],[Shipdate]])</f>
        <v>2023</v>
      </c>
      <c r="K6693">
        <f>MONTH(shipments[[#This Row],[Shipdate]])</f>
        <v>7</v>
      </c>
      <c r="L6693" t="str">
        <f>TEXT(shipments[[#This Row],[Shipdate]],"mmmm")</f>
        <v>July</v>
      </c>
      <c r="M6693">
        <f>_xlfn.XLOOKUP(shipments[[#This Row],[PID]],products[PID],products[Cost_per_box],"NA",0)</f>
        <v>2.76</v>
      </c>
      <c r="N6693">
        <f>shipments[[#This Row],[Boxes]]*shipments[[#This Row],[Cost Per Box]]</f>
        <v>30.36</v>
      </c>
      <c r="O6693">
        <f>shipments[[#This Row],[Sales Amount]]-shipments[[#This Row],[Total Cost]]</f>
        <v>61.89</v>
      </c>
      <c r="P6693" s="9">
        <f>shipments[[#This Row],[Profit]]/shipments[[#This Row],[Sales Amount]]</f>
        <v>0.67089430894308943</v>
      </c>
    </row>
    <row r="6694" spans="1:16" x14ac:dyDescent="1">
      <c r="A6694" t="s">
        <v>6746</v>
      </c>
      <c r="B6694" t="s">
        <v>8047</v>
      </c>
      <c r="C6694" t="s">
        <v>8030</v>
      </c>
      <c r="D6694" t="s">
        <v>8037</v>
      </c>
      <c r="E6694" s="1">
        <v>45330</v>
      </c>
      <c r="F6694">
        <v>10741.5</v>
      </c>
      <c r="G6694">
        <v>1343</v>
      </c>
      <c r="H6694" t="s">
        <v>6</v>
      </c>
      <c r="I6694" t="str">
        <f>_xlfn.XLOOKUP(shipments[[#This Row],[SPID]],people[SPID],people[Sales_person],"NA",0)</f>
        <v>Oby Sorrel</v>
      </c>
      <c r="J6694">
        <f>YEAR(shipments[[#This Row],[Shipdate]])</f>
        <v>2024</v>
      </c>
      <c r="K6694">
        <f>MONTH(shipments[[#This Row],[Shipdate]])</f>
        <v>2</v>
      </c>
      <c r="L6694" t="str">
        <f>TEXT(shipments[[#This Row],[Shipdate]],"mmmm")</f>
        <v>February</v>
      </c>
      <c r="M6694">
        <f>_xlfn.XLOOKUP(shipments[[#This Row],[PID]],products[PID],products[Cost_per_box],"NA",0)</f>
        <v>3.32</v>
      </c>
      <c r="N6694">
        <f>shipments[[#This Row],[Boxes]]*shipments[[#This Row],[Cost Per Box]]</f>
        <v>4458.76</v>
      </c>
      <c r="O6694">
        <f>shipments[[#This Row],[Sales Amount]]-shipments[[#This Row],[Total Cost]]</f>
        <v>6282.74</v>
      </c>
      <c r="P6694" s="9">
        <f>shipments[[#This Row],[Profit]]/shipments[[#This Row],[Sales Amount]]</f>
        <v>0.58490341200018614</v>
      </c>
    </row>
    <row r="6695" spans="1:16" x14ac:dyDescent="1">
      <c r="A6695" t="s">
        <v>6747</v>
      </c>
      <c r="B6695" t="s">
        <v>8047</v>
      </c>
      <c r="C6695" t="s">
        <v>8030</v>
      </c>
      <c r="D6695" t="s">
        <v>8032</v>
      </c>
      <c r="E6695" s="1">
        <v>45098</v>
      </c>
      <c r="F6695">
        <v>3773.25</v>
      </c>
      <c r="G6695">
        <v>420</v>
      </c>
      <c r="H6695" t="s">
        <v>6</v>
      </c>
      <c r="I6695" t="str">
        <f>_xlfn.XLOOKUP(shipments[[#This Row],[SPID]],people[SPID],people[Sales_person],"NA",0)</f>
        <v>Oby Sorrel</v>
      </c>
      <c r="J6695">
        <f>YEAR(shipments[[#This Row],[Shipdate]])</f>
        <v>2023</v>
      </c>
      <c r="K6695">
        <f>MONTH(shipments[[#This Row],[Shipdate]])</f>
        <v>6</v>
      </c>
      <c r="L6695" t="str">
        <f>TEXT(shipments[[#This Row],[Shipdate]],"mmmm")</f>
        <v>June</v>
      </c>
      <c r="M6695">
        <f>_xlfn.XLOOKUP(shipments[[#This Row],[PID]],products[PID],products[Cost_per_box],"NA",0)</f>
        <v>3.32</v>
      </c>
      <c r="N6695">
        <f>shipments[[#This Row],[Boxes]]*shipments[[#This Row],[Cost Per Box]]</f>
        <v>1394.3999999999999</v>
      </c>
      <c r="O6695">
        <f>shipments[[#This Row],[Sales Amount]]-shipments[[#This Row],[Total Cost]]</f>
        <v>2378.8500000000004</v>
      </c>
      <c r="P6695" s="9">
        <f>shipments[[#This Row],[Profit]]/shipments[[#This Row],[Sales Amount]]</f>
        <v>0.63045120254422593</v>
      </c>
    </row>
    <row r="6696" spans="1:16" x14ac:dyDescent="1">
      <c r="A6696" t="s">
        <v>6748</v>
      </c>
      <c r="B6696" t="s">
        <v>8047</v>
      </c>
      <c r="C6696" t="s">
        <v>8031</v>
      </c>
      <c r="D6696" t="s">
        <v>8035</v>
      </c>
      <c r="E6696" s="1">
        <v>45342</v>
      </c>
      <c r="F6696">
        <v>7591.5</v>
      </c>
      <c r="G6696">
        <v>346</v>
      </c>
      <c r="H6696" t="s">
        <v>6</v>
      </c>
      <c r="I6696" t="str">
        <f>_xlfn.XLOOKUP(shipments[[#This Row],[SPID]],people[SPID],people[Sales_person],"NA",0)</f>
        <v>Oby Sorrel</v>
      </c>
      <c r="J6696">
        <f>YEAR(shipments[[#This Row],[Shipdate]])</f>
        <v>2024</v>
      </c>
      <c r="K6696">
        <f>MONTH(shipments[[#This Row],[Shipdate]])</f>
        <v>2</v>
      </c>
      <c r="L6696" t="str">
        <f>TEXT(shipments[[#This Row],[Shipdate]],"mmmm")</f>
        <v>February</v>
      </c>
      <c r="M6696">
        <f>_xlfn.XLOOKUP(shipments[[#This Row],[PID]],products[PID],products[Cost_per_box],"NA",0)</f>
        <v>2.65</v>
      </c>
      <c r="N6696">
        <f>shipments[[#This Row],[Boxes]]*shipments[[#This Row],[Cost Per Box]]</f>
        <v>916.9</v>
      </c>
      <c r="O6696">
        <f>shipments[[#This Row],[Sales Amount]]-shipments[[#This Row],[Total Cost]]</f>
        <v>6674.6</v>
      </c>
      <c r="P6696" s="9">
        <f>shipments[[#This Row],[Profit]]/shipments[[#This Row],[Sales Amount]]</f>
        <v>0.87922018046499384</v>
      </c>
    </row>
    <row r="6697" spans="1:16" x14ac:dyDescent="1">
      <c r="A6697" t="s">
        <v>6749</v>
      </c>
      <c r="B6697" t="s">
        <v>8047</v>
      </c>
      <c r="C6697" t="s">
        <v>8031</v>
      </c>
      <c r="D6697" t="s">
        <v>8036</v>
      </c>
      <c r="E6697" s="1">
        <v>45329</v>
      </c>
      <c r="F6697">
        <v>7299</v>
      </c>
      <c r="G6697">
        <v>332</v>
      </c>
      <c r="H6697" t="s">
        <v>6</v>
      </c>
      <c r="I6697" t="str">
        <f>_xlfn.XLOOKUP(shipments[[#This Row],[SPID]],people[SPID],people[Sales_person],"NA",0)</f>
        <v>Oby Sorrel</v>
      </c>
      <c r="J6697">
        <f>YEAR(shipments[[#This Row],[Shipdate]])</f>
        <v>2024</v>
      </c>
      <c r="K6697">
        <f>MONTH(shipments[[#This Row],[Shipdate]])</f>
        <v>2</v>
      </c>
      <c r="L6697" t="str">
        <f>TEXT(shipments[[#This Row],[Shipdate]],"mmmm")</f>
        <v>February</v>
      </c>
      <c r="M6697">
        <f>_xlfn.XLOOKUP(shipments[[#This Row],[PID]],products[PID],products[Cost_per_box],"NA",0)</f>
        <v>2.65</v>
      </c>
      <c r="N6697">
        <f>shipments[[#This Row],[Boxes]]*shipments[[#This Row],[Cost Per Box]]</f>
        <v>879.8</v>
      </c>
      <c r="O6697">
        <f>shipments[[#This Row],[Sales Amount]]-shipments[[#This Row],[Total Cost]]</f>
        <v>6419.2</v>
      </c>
      <c r="P6697" s="9">
        <f>shipments[[#This Row],[Profit]]/shipments[[#This Row],[Sales Amount]]</f>
        <v>0.87946294012878479</v>
      </c>
    </row>
    <row r="6698" spans="1:16" x14ac:dyDescent="1">
      <c r="A6698" t="s">
        <v>6750</v>
      </c>
      <c r="B6698" t="s">
        <v>8047</v>
      </c>
      <c r="C6698" t="s">
        <v>8031</v>
      </c>
      <c r="D6698" t="s">
        <v>8036</v>
      </c>
      <c r="E6698" s="1">
        <v>45131</v>
      </c>
      <c r="F6698">
        <v>10883.25</v>
      </c>
      <c r="G6698">
        <v>519</v>
      </c>
      <c r="H6698" t="s">
        <v>6</v>
      </c>
      <c r="I6698" t="str">
        <f>_xlfn.XLOOKUP(shipments[[#This Row],[SPID]],people[SPID],people[Sales_person],"NA",0)</f>
        <v>Oby Sorrel</v>
      </c>
      <c r="J6698">
        <f>YEAR(shipments[[#This Row],[Shipdate]])</f>
        <v>2023</v>
      </c>
      <c r="K6698">
        <f>MONTH(shipments[[#This Row],[Shipdate]])</f>
        <v>7</v>
      </c>
      <c r="L6698" t="str">
        <f>TEXT(shipments[[#This Row],[Shipdate]],"mmmm")</f>
        <v>July</v>
      </c>
      <c r="M6698">
        <f>_xlfn.XLOOKUP(shipments[[#This Row],[PID]],products[PID],products[Cost_per_box],"NA",0)</f>
        <v>2.65</v>
      </c>
      <c r="N6698">
        <f>shipments[[#This Row],[Boxes]]*shipments[[#This Row],[Cost Per Box]]</f>
        <v>1375.35</v>
      </c>
      <c r="O6698">
        <f>shipments[[#This Row],[Sales Amount]]-shipments[[#This Row],[Total Cost]]</f>
        <v>9507.9</v>
      </c>
      <c r="P6698" s="9">
        <f>shipments[[#This Row],[Profit]]/shipments[[#This Row],[Sales Amount]]</f>
        <v>0.87362690372820617</v>
      </c>
    </row>
    <row r="6699" spans="1:16" x14ac:dyDescent="1">
      <c r="A6699" t="s">
        <v>6751</v>
      </c>
      <c r="B6699" t="s">
        <v>8047</v>
      </c>
      <c r="C6699" t="s">
        <v>8031</v>
      </c>
      <c r="D6699" t="s">
        <v>8032</v>
      </c>
      <c r="E6699" s="1">
        <v>45065</v>
      </c>
      <c r="F6699">
        <v>4360.5</v>
      </c>
      <c r="G6699">
        <v>243</v>
      </c>
      <c r="H6699" t="s">
        <v>6</v>
      </c>
      <c r="I6699" t="str">
        <f>_xlfn.XLOOKUP(shipments[[#This Row],[SPID]],people[SPID],people[Sales_person],"NA",0)</f>
        <v>Oby Sorrel</v>
      </c>
      <c r="J6699">
        <f>YEAR(shipments[[#This Row],[Shipdate]])</f>
        <v>2023</v>
      </c>
      <c r="K6699">
        <f>MONTH(shipments[[#This Row],[Shipdate]])</f>
        <v>5</v>
      </c>
      <c r="L6699" t="str">
        <f>TEXT(shipments[[#This Row],[Shipdate]],"mmmm")</f>
        <v>May</v>
      </c>
      <c r="M6699">
        <f>_xlfn.XLOOKUP(shipments[[#This Row],[PID]],products[PID],products[Cost_per_box],"NA",0)</f>
        <v>2.65</v>
      </c>
      <c r="N6699">
        <f>shipments[[#This Row],[Boxes]]*shipments[[#This Row],[Cost Per Box]]</f>
        <v>643.94999999999993</v>
      </c>
      <c r="O6699">
        <f>shipments[[#This Row],[Sales Amount]]-shipments[[#This Row],[Total Cost]]</f>
        <v>3716.55</v>
      </c>
      <c r="P6699" s="9">
        <f>shipments[[#This Row],[Profit]]/shipments[[#This Row],[Sales Amount]]</f>
        <v>0.85232198142414861</v>
      </c>
    </row>
    <row r="6700" spans="1:16" x14ac:dyDescent="1">
      <c r="A6700" t="s">
        <v>6752</v>
      </c>
      <c r="B6700" t="s">
        <v>8047</v>
      </c>
      <c r="C6700" t="s">
        <v>8031</v>
      </c>
      <c r="D6700" t="s">
        <v>8037</v>
      </c>
      <c r="E6700" s="1">
        <v>45436</v>
      </c>
      <c r="F6700">
        <v>10107</v>
      </c>
      <c r="G6700">
        <v>460</v>
      </c>
      <c r="H6700" t="s">
        <v>6</v>
      </c>
      <c r="I6700" t="str">
        <f>_xlfn.XLOOKUP(shipments[[#This Row],[SPID]],people[SPID],people[Sales_person],"NA",0)</f>
        <v>Oby Sorrel</v>
      </c>
      <c r="J6700">
        <f>YEAR(shipments[[#This Row],[Shipdate]])</f>
        <v>2024</v>
      </c>
      <c r="K6700">
        <f>MONTH(shipments[[#This Row],[Shipdate]])</f>
        <v>5</v>
      </c>
      <c r="L6700" t="str">
        <f>TEXT(shipments[[#This Row],[Shipdate]],"mmmm")</f>
        <v>May</v>
      </c>
      <c r="M6700">
        <f>_xlfn.XLOOKUP(shipments[[#This Row],[PID]],products[PID],products[Cost_per_box],"NA",0)</f>
        <v>2.65</v>
      </c>
      <c r="N6700">
        <f>shipments[[#This Row],[Boxes]]*shipments[[#This Row],[Cost Per Box]]</f>
        <v>1219</v>
      </c>
      <c r="O6700">
        <f>shipments[[#This Row],[Sales Amount]]-shipments[[#This Row],[Total Cost]]</f>
        <v>8888</v>
      </c>
      <c r="P6700" s="9">
        <f>shipments[[#This Row],[Profit]]/shipments[[#This Row],[Sales Amount]]</f>
        <v>0.87939052142079743</v>
      </c>
    </row>
    <row r="6701" spans="1:16" x14ac:dyDescent="1">
      <c r="A6701" t="s">
        <v>6753</v>
      </c>
      <c r="B6701" t="s">
        <v>8047</v>
      </c>
      <c r="C6701" t="s">
        <v>8031</v>
      </c>
      <c r="D6701" t="s">
        <v>8034</v>
      </c>
      <c r="E6701" s="1">
        <v>45470</v>
      </c>
      <c r="F6701">
        <v>2511</v>
      </c>
      <c r="G6701">
        <v>133</v>
      </c>
      <c r="H6701" t="s">
        <v>6</v>
      </c>
      <c r="I6701" t="str">
        <f>_xlfn.XLOOKUP(shipments[[#This Row],[SPID]],people[SPID],people[Sales_person],"NA",0)</f>
        <v>Oby Sorrel</v>
      </c>
      <c r="J6701">
        <f>YEAR(shipments[[#This Row],[Shipdate]])</f>
        <v>2024</v>
      </c>
      <c r="K6701">
        <f>MONTH(shipments[[#This Row],[Shipdate]])</f>
        <v>6</v>
      </c>
      <c r="L6701" t="str">
        <f>TEXT(shipments[[#This Row],[Shipdate]],"mmmm")</f>
        <v>June</v>
      </c>
      <c r="M6701">
        <f>_xlfn.XLOOKUP(shipments[[#This Row],[PID]],products[PID],products[Cost_per_box],"NA",0)</f>
        <v>2.65</v>
      </c>
      <c r="N6701">
        <f>shipments[[#This Row],[Boxes]]*shipments[[#This Row],[Cost Per Box]]</f>
        <v>352.45</v>
      </c>
      <c r="O6701">
        <f>shipments[[#This Row],[Sales Amount]]-shipments[[#This Row],[Total Cost]]</f>
        <v>2158.5500000000002</v>
      </c>
      <c r="P6701" s="9">
        <f>shipments[[#This Row],[Profit]]/shipments[[#This Row],[Sales Amount]]</f>
        <v>0.85963759458383127</v>
      </c>
    </row>
    <row r="6702" spans="1:16" x14ac:dyDescent="1">
      <c r="A6702" t="s">
        <v>6754</v>
      </c>
      <c r="B6702" t="s">
        <v>8047</v>
      </c>
      <c r="C6702" t="s">
        <v>8031</v>
      </c>
      <c r="D6702" t="s">
        <v>8035</v>
      </c>
      <c r="E6702" s="1">
        <v>45218</v>
      </c>
      <c r="F6702">
        <v>7499.25</v>
      </c>
      <c r="G6702">
        <v>395</v>
      </c>
      <c r="H6702" t="s">
        <v>6</v>
      </c>
      <c r="I6702" t="str">
        <f>_xlfn.XLOOKUP(shipments[[#This Row],[SPID]],people[SPID],people[Sales_person],"NA",0)</f>
        <v>Oby Sorrel</v>
      </c>
      <c r="J6702">
        <f>YEAR(shipments[[#This Row],[Shipdate]])</f>
        <v>2023</v>
      </c>
      <c r="K6702">
        <f>MONTH(shipments[[#This Row],[Shipdate]])</f>
        <v>10</v>
      </c>
      <c r="L6702" t="str">
        <f>TEXT(shipments[[#This Row],[Shipdate]],"mmmm")</f>
        <v>October</v>
      </c>
      <c r="M6702">
        <f>_xlfn.XLOOKUP(shipments[[#This Row],[PID]],products[PID],products[Cost_per_box],"NA",0)</f>
        <v>2.65</v>
      </c>
      <c r="N6702">
        <f>shipments[[#This Row],[Boxes]]*shipments[[#This Row],[Cost Per Box]]</f>
        <v>1046.75</v>
      </c>
      <c r="O6702">
        <f>shipments[[#This Row],[Sales Amount]]-shipments[[#This Row],[Total Cost]]</f>
        <v>6452.5</v>
      </c>
      <c r="P6702" s="9">
        <f>shipments[[#This Row],[Profit]]/shipments[[#This Row],[Sales Amount]]</f>
        <v>0.86041937527086043</v>
      </c>
    </row>
    <row r="6703" spans="1:16" x14ac:dyDescent="1">
      <c r="A6703" t="s">
        <v>6755</v>
      </c>
      <c r="B6703" t="s">
        <v>8047</v>
      </c>
      <c r="C6703" t="s">
        <v>8031</v>
      </c>
      <c r="D6703" t="s">
        <v>8032</v>
      </c>
      <c r="E6703" s="1">
        <v>45237</v>
      </c>
      <c r="F6703">
        <v>5499</v>
      </c>
      <c r="G6703">
        <v>262</v>
      </c>
      <c r="H6703" t="s">
        <v>6</v>
      </c>
      <c r="I6703" t="str">
        <f>_xlfn.XLOOKUP(shipments[[#This Row],[SPID]],people[SPID],people[Sales_person],"NA",0)</f>
        <v>Oby Sorrel</v>
      </c>
      <c r="J6703">
        <f>YEAR(shipments[[#This Row],[Shipdate]])</f>
        <v>2023</v>
      </c>
      <c r="K6703">
        <f>MONTH(shipments[[#This Row],[Shipdate]])</f>
        <v>11</v>
      </c>
      <c r="L6703" t="str">
        <f>TEXT(shipments[[#This Row],[Shipdate]],"mmmm")</f>
        <v>November</v>
      </c>
      <c r="M6703">
        <f>_xlfn.XLOOKUP(shipments[[#This Row],[PID]],products[PID],products[Cost_per_box],"NA",0)</f>
        <v>2.65</v>
      </c>
      <c r="N6703">
        <f>shipments[[#This Row],[Boxes]]*shipments[[#This Row],[Cost Per Box]]</f>
        <v>694.3</v>
      </c>
      <c r="O6703">
        <f>shipments[[#This Row],[Sales Amount]]-shipments[[#This Row],[Total Cost]]</f>
        <v>4804.7</v>
      </c>
      <c r="P6703" s="9">
        <f>shipments[[#This Row],[Profit]]/shipments[[#This Row],[Sales Amount]]</f>
        <v>0.8737406801236588</v>
      </c>
    </row>
    <row r="6704" spans="1:16" x14ac:dyDescent="1">
      <c r="A6704" t="s">
        <v>6756</v>
      </c>
      <c r="B6704" t="s">
        <v>8047</v>
      </c>
      <c r="C6704" t="s">
        <v>8031</v>
      </c>
      <c r="D6704" t="s">
        <v>8033</v>
      </c>
      <c r="E6704" s="1">
        <v>45440</v>
      </c>
      <c r="F6704">
        <v>6576.75</v>
      </c>
      <c r="G6704">
        <v>299</v>
      </c>
      <c r="H6704" t="s">
        <v>6</v>
      </c>
      <c r="I6704" t="str">
        <f>_xlfn.XLOOKUP(shipments[[#This Row],[SPID]],people[SPID],people[Sales_person],"NA",0)</f>
        <v>Oby Sorrel</v>
      </c>
      <c r="J6704">
        <f>YEAR(shipments[[#This Row],[Shipdate]])</f>
        <v>2024</v>
      </c>
      <c r="K6704">
        <f>MONTH(shipments[[#This Row],[Shipdate]])</f>
        <v>5</v>
      </c>
      <c r="L6704" t="str">
        <f>TEXT(shipments[[#This Row],[Shipdate]],"mmmm")</f>
        <v>May</v>
      </c>
      <c r="M6704">
        <f>_xlfn.XLOOKUP(shipments[[#This Row],[PID]],products[PID],products[Cost_per_box],"NA",0)</f>
        <v>2.65</v>
      </c>
      <c r="N6704">
        <f>shipments[[#This Row],[Boxes]]*shipments[[#This Row],[Cost Per Box]]</f>
        <v>792.35</v>
      </c>
      <c r="O6704">
        <f>shipments[[#This Row],[Sales Amount]]-shipments[[#This Row],[Total Cost]]</f>
        <v>5784.4</v>
      </c>
      <c r="P6704" s="9">
        <f>shipments[[#This Row],[Profit]]/shipments[[#This Row],[Sales Amount]]</f>
        <v>0.87952256053521871</v>
      </c>
    </row>
    <row r="6705" spans="1:16" x14ac:dyDescent="1">
      <c r="A6705" t="s">
        <v>6757</v>
      </c>
      <c r="B6705" t="s">
        <v>8047</v>
      </c>
      <c r="C6705" t="s">
        <v>8010</v>
      </c>
      <c r="D6705" t="s">
        <v>8032</v>
      </c>
      <c r="E6705" s="1">
        <v>45090</v>
      </c>
      <c r="F6705">
        <v>2934</v>
      </c>
      <c r="G6705">
        <v>196</v>
      </c>
      <c r="H6705" t="s">
        <v>6</v>
      </c>
      <c r="I6705" t="str">
        <f>_xlfn.XLOOKUP(shipments[[#This Row],[SPID]],people[SPID],people[Sales_person],"NA",0)</f>
        <v>Oby Sorrel</v>
      </c>
      <c r="J6705">
        <f>YEAR(shipments[[#This Row],[Shipdate]])</f>
        <v>2023</v>
      </c>
      <c r="K6705">
        <f>MONTH(shipments[[#This Row],[Shipdate]])</f>
        <v>6</v>
      </c>
      <c r="L6705" t="str">
        <f>TEXT(shipments[[#This Row],[Shipdate]],"mmmm")</f>
        <v>June</v>
      </c>
      <c r="M6705">
        <f>_xlfn.XLOOKUP(shipments[[#This Row],[PID]],products[PID],products[Cost_per_box],"NA",0)</f>
        <v>5.26</v>
      </c>
      <c r="N6705">
        <f>shipments[[#This Row],[Boxes]]*shipments[[#This Row],[Cost Per Box]]</f>
        <v>1030.96</v>
      </c>
      <c r="O6705">
        <f>shipments[[#This Row],[Sales Amount]]-shipments[[#This Row],[Total Cost]]</f>
        <v>1903.04</v>
      </c>
      <c r="P6705" s="9">
        <f>shipments[[#This Row],[Profit]]/shipments[[#This Row],[Sales Amount]]</f>
        <v>0.64861622358554871</v>
      </c>
    </row>
    <row r="6706" spans="1:16" x14ac:dyDescent="1">
      <c r="A6706" t="s">
        <v>6758</v>
      </c>
      <c r="B6706" t="s">
        <v>8047</v>
      </c>
      <c r="C6706" t="s">
        <v>8010</v>
      </c>
      <c r="D6706" t="s">
        <v>8037</v>
      </c>
      <c r="E6706" s="1">
        <v>44984</v>
      </c>
      <c r="F6706">
        <v>3645</v>
      </c>
      <c r="G6706">
        <v>243</v>
      </c>
      <c r="H6706" t="s">
        <v>6</v>
      </c>
      <c r="I6706" t="str">
        <f>_xlfn.XLOOKUP(shipments[[#This Row],[SPID]],people[SPID],people[Sales_person],"NA",0)</f>
        <v>Oby Sorrel</v>
      </c>
      <c r="J6706">
        <f>YEAR(shipments[[#This Row],[Shipdate]])</f>
        <v>2023</v>
      </c>
      <c r="K6706">
        <f>MONTH(shipments[[#This Row],[Shipdate]])</f>
        <v>2</v>
      </c>
      <c r="L6706" t="str">
        <f>TEXT(shipments[[#This Row],[Shipdate]],"mmmm")</f>
        <v>February</v>
      </c>
      <c r="M6706">
        <f>_xlfn.XLOOKUP(shipments[[#This Row],[PID]],products[PID],products[Cost_per_box],"NA",0)</f>
        <v>5.26</v>
      </c>
      <c r="N6706">
        <f>shipments[[#This Row],[Boxes]]*shipments[[#This Row],[Cost Per Box]]</f>
        <v>1278.1799999999998</v>
      </c>
      <c r="O6706">
        <f>shipments[[#This Row],[Sales Amount]]-shipments[[#This Row],[Total Cost]]</f>
        <v>2366.8200000000002</v>
      </c>
      <c r="P6706" s="9">
        <f>shipments[[#This Row],[Profit]]/shipments[[#This Row],[Sales Amount]]</f>
        <v>0.64933333333333343</v>
      </c>
    </row>
    <row r="6707" spans="1:16" x14ac:dyDescent="1">
      <c r="A6707" t="s">
        <v>6759</v>
      </c>
      <c r="B6707" t="s">
        <v>8047</v>
      </c>
      <c r="C6707" t="s">
        <v>8010</v>
      </c>
      <c r="D6707" t="s">
        <v>8037</v>
      </c>
      <c r="E6707" s="1">
        <v>45069</v>
      </c>
      <c r="F6707">
        <v>2538</v>
      </c>
      <c r="G6707">
        <v>212</v>
      </c>
      <c r="H6707" t="s">
        <v>6</v>
      </c>
      <c r="I6707" t="str">
        <f>_xlfn.XLOOKUP(shipments[[#This Row],[SPID]],people[SPID],people[Sales_person],"NA",0)</f>
        <v>Oby Sorrel</v>
      </c>
      <c r="J6707">
        <f>YEAR(shipments[[#This Row],[Shipdate]])</f>
        <v>2023</v>
      </c>
      <c r="K6707">
        <f>MONTH(shipments[[#This Row],[Shipdate]])</f>
        <v>5</v>
      </c>
      <c r="L6707" t="str">
        <f>TEXT(shipments[[#This Row],[Shipdate]],"mmmm")</f>
        <v>May</v>
      </c>
      <c r="M6707">
        <f>_xlfn.XLOOKUP(shipments[[#This Row],[PID]],products[PID],products[Cost_per_box],"NA",0)</f>
        <v>5.26</v>
      </c>
      <c r="N6707">
        <f>shipments[[#This Row],[Boxes]]*shipments[[#This Row],[Cost Per Box]]</f>
        <v>1115.1199999999999</v>
      </c>
      <c r="O6707">
        <f>shipments[[#This Row],[Sales Amount]]-shipments[[#This Row],[Total Cost]]</f>
        <v>1422.88</v>
      </c>
      <c r="P6707" s="9">
        <f>shipments[[#This Row],[Profit]]/shipments[[#This Row],[Sales Amount]]</f>
        <v>0.5606304176516943</v>
      </c>
    </row>
    <row r="6708" spans="1:16" x14ac:dyDescent="1">
      <c r="A6708" t="s">
        <v>6760</v>
      </c>
      <c r="B6708" t="s">
        <v>8047</v>
      </c>
      <c r="C6708" t="s">
        <v>8010</v>
      </c>
      <c r="D6708" t="s">
        <v>8037</v>
      </c>
      <c r="E6708" s="1">
        <v>45392</v>
      </c>
      <c r="F6708">
        <v>9967.5</v>
      </c>
      <c r="G6708">
        <v>665</v>
      </c>
      <c r="H6708" t="s">
        <v>6</v>
      </c>
      <c r="I6708" t="str">
        <f>_xlfn.XLOOKUP(shipments[[#This Row],[SPID]],people[SPID],people[Sales_person],"NA",0)</f>
        <v>Oby Sorrel</v>
      </c>
      <c r="J6708">
        <f>YEAR(shipments[[#This Row],[Shipdate]])</f>
        <v>2024</v>
      </c>
      <c r="K6708">
        <f>MONTH(shipments[[#This Row],[Shipdate]])</f>
        <v>4</v>
      </c>
      <c r="L6708" t="str">
        <f>TEXT(shipments[[#This Row],[Shipdate]],"mmmm")</f>
        <v>April</v>
      </c>
      <c r="M6708">
        <f>_xlfn.XLOOKUP(shipments[[#This Row],[PID]],products[PID],products[Cost_per_box],"NA",0)</f>
        <v>5.26</v>
      </c>
      <c r="N6708">
        <f>shipments[[#This Row],[Boxes]]*shipments[[#This Row],[Cost Per Box]]</f>
        <v>3497.8999999999996</v>
      </c>
      <c r="O6708">
        <f>shipments[[#This Row],[Sales Amount]]-shipments[[#This Row],[Total Cost]]</f>
        <v>6469.6</v>
      </c>
      <c r="P6708" s="9">
        <f>shipments[[#This Row],[Profit]]/shipments[[#This Row],[Sales Amount]]</f>
        <v>0.64906947579633811</v>
      </c>
    </row>
    <row r="6709" spans="1:16" x14ac:dyDescent="1">
      <c r="A6709" t="s">
        <v>6761</v>
      </c>
      <c r="B6709" t="s">
        <v>8047</v>
      </c>
      <c r="C6709" t="s">
        <v>8010</v>
      </c>
      <c r="D6709" t="s">
        <v>8036</v>
      </c>
      <c r="E6709" s="1">
        <v>45148</v>
      </c>
      <c r="F6709">
        <v>10395</v>
      </c>
      <c r="G6709">
        <v>867</v>
      </c>
      <c r="H6709" t="s">
        <v>6</v>
      </c>
      <c r="I6709" t="str">
        <f>_xlfn.XLOOKUP(shipments[[#This Row],[SPID]],people[SPID],people[Sales_person],"NA",0)</f>
        <v>Oby Sorrel</v>
      </c>
      <c r="J6709">
        <f>YEAR(shipments[[#This Row],[Shipdate]])</f>
        <v>2023</v>
      </c>
      <c r="K6709">
        <f>MONTH(shipments[[#This Row],[Shipdate]])</f>
        <v>8</v>
      </c>
      <c r="L6709" t="str">
        <f>TEXT(shipments[[#This Row],[Shipdate]],"mmmm")</f>
        <v>August</v>
      </c>
      <c r="M6709">
        <f>_xlfn.XLOOKUP(shipments[[#This Row],[PID]],products[PID],products[Cost_per_box],"NA",0)</f>
        <v>5.26</v>
      </c>
      <c r="N6709">
        <f>shipments[[#This Row],[Boxes]]*shipments[[#This Row],[Cost Per Box]]</f>
        <v>4560.42</v>
      </c>
      <c r="O6709">
        <f>shipments[[#This Row],[Sales Amount]]-shipments[[#This Row],[Total Cost]]</f>
        <v>5834.58</v>
      </c>
      <c r="P6709" s="9">
        <f>shipments[[#This Row],[Profit]]/shipments[[#This Row],[Sales Amount]]</f>
        <v>0.56128715728715728</v>
      </c>
    </row>
    <row r="6710" spans="1:16" x14ac:dyDescent="1">
      <c r="A6710" t="s">
        <v>6762</v>
      </c>
      <c r="B6710" t="s">
        <v>8047</v>
      </c>
      <c r="C6710" t="s">
        <v>8010</v>
      </c>
      <c r="D6710" t="s">
        <v>8037</v>
      </c>
      <c r="E6710" s="1">
        <v>45329</v>
      </c>
      <c r="F6710">
        <v>7040.25</v>
      </c>
      <c r="G6710">
        <v>470</v>
      </c>
      <c r="H6710" t="s">
        <v>6</v>
      </c>
      <c r="I6710" t="str">
        <f>_xlfn.XLOOKUP(shipments[[#This Row],[SPID]],people[SPID],people[Sales_person],"NA",0)</f>
        <v>Oby Sorrel</v>
      </c>
      <c r="J6710">
        <f>YEAR(shipments[[#This Row],[Shipdate]])</f>
        <v>2024</v>
      </c>
      <c r="K6710">
        <f>MONTH(shipments[[#This Row],[Shipdate]])</f>
        <v>2</v>
      </c>
      <c r="L6710" t="str">
        <f>TEXT(shipments[[#This Row],[Shipdate]],"mmmm")</f>
        <v>February</v>
      </c>
      <c r="M6710">
        <f>_xlfn.XLOOKUP(shipments[[#This Row],[PID]],products[PID],products[Cost_per_box],"NA",0)</f>
        <v>5.26</v>
      </c>
      <c r="N6710">
        <f>shipments[[#This Row],[Boxes]]*shipments[[#This Row],[Cost Per Box]]</f>
        <v>2472.1999999999998</v>
      </c>
      <c r="O6710">
        <f>shipments[[#This Row],[Sales Amount]]-shipments[[#This Row],[Total Cost]]</f>
        <v>4568.05</v>
      </c>
      <c r="P6710" s="9">
        <f>shipments[[#This Row],[Profit]]/shipments[[#This Row],[Sales Amount]]</f>
        <v>0.64884769716984481</v>
      </c>
    </row>
    <row r="6711" spans="1:16" x14ac:dyDescent="1">
      <c r="A6711" t="s">
        <v>6763</v>
      </c>
      <c r="B6711" t="s">
        <v>8047</v>
      </c>
      <c r="C6711" t="s">
        <v>8012</v>
      </c>
      <c r="D6711" t="s">
        <v>8032</v>
      </c>
      <c r="E6711" s="1">
        <v>45252</v>
      </c>
      <c r="F6711">
        <v>2277</v>
      </c>
      <c r="G6711">
        <v>190</v>
      </c>
      <c r="H6711" t="s">
        <v>6</v>
      </c>
      <c r="I6711" t="str">
        <f>_xlfn.XLOOKUP(shipments[[#This Row],[SPID]],people[SPID],people[Sales_person],"NA",0)</f>
        <v>Oby Sorrel</v>
      </c>
      <c r="J6711">
        <f>YEAR(shipments[[#This Row],[Shipdate]])</f>
        <v>2023</v>
      </c>
      <c r="K6711">
        <f>MONTH(shipments[[#This Row],[Shipdate]])</f>
        <v>11</v>
      </c>
      <c r="L6711" t="str">
        <f>TEXT(shipments[[#This Row],[Shipdate]],"mmmm")</f>
        <v>November</v>
      </c>
      <c r="M6711">
        <f>_xlfn.XLOOKUP(shipments[[#This Row],[PID]],products[PID],products[Cost_per_box],"NA",0)</f>
        <v>5.15</v>
      </c>
      <c r="N6711">
        <f>shipments[[#This Row],[Boxes]]*shipments[[#This Row],[Cost Per Box]]</f>
        <v>978.50000000000011</v>
      </c>
      <c r="O6711">
        <f>shipments[[#This Row],[Sales Amount]]-shipments[[#This Row],[Total Cost]]</f>
        <v>1298.5</v>
      </c>
      <c r="P6711" s="9">
        <f>shipments[[#This Row],[Profit]]/shipments[[#This Row],[Sales Amount]]</f>
        <v>0.57026789635485287</v>
      </c>
    </row>
    <row r="6712" spans="1:16" x14ac:dyDescent="1">
      <c r="A6712" t="s">
        <v>6764</v>
      </c>
      <c r="B6712" t="s">
        <v>8047</v>
      </c>
      <c r="C6712" t="s">
        <v>8012</v>
      </c>
      <c r="D6712" t="s">
        <v>8036</v>
      </c>
      <c r="E6712" s="1">
        <v>45208</v>
      </c>
      <c r="F6712">
        <v>12854.25</v>
      </c>
      <c r="G6712">
        <v>1169</v>
      </c>
      <c r="H6712" t="s">
        <v>6</v>
      </c>
      <c r="I6712" t="str">
        <f>_xlfn.XLOOKUP(shipments[[#This Row],[SPID]],people[SPID],people[Sales_person],"NA",0)</f>
        <v>Oby Sorrel</v>
      </c>
      <c r="J6712">
        <f>YEAR(shipments[[#This Row],[Shipdate]])</f>
        <v>2023</v>
      </c>
      <c r="K6712">
        <f>MONTH(shipments[[#This Row],[Shipdate]])</f>
        <v>10</v>
      </c>
      <c r="L6712" t="str">
        <f>TEXT(shipments[[#This Row],[Shipdate]],"mmmm")</f>
        <v>October</v>
      </c>
      <c r="M6712">
        <f>_xlfn.XLOOKUP(shipments[[#This Row],[PID]],products[PID],products[Cost_per_box],"NA",0)</f>
        <v>5.15</v>
      </c>
      <c r="N6712">
        <f>shipments[[#This Row],[Boxes]]*shipments[[#This Row],[Cost Per Box]]</f>
        <v>6020.35</v>
      </c>
      <c r="O6712">
        <f>shipments[[#This Row],[Sales Amount]]-shipments[[#This Row],[Total Cost]]</f>
        <v>6833.9</v>
      </c>
      <c r="P6712" s="9">
        <f>shipments[[#This Row],[Profit]]/shipments[[#This Row],[Sales Amount]]</f>
        <v>0.53164517572009251</v>
      </c>
    </row>
    <row r="6713" spans="1:16" x14ac:dyDescent="1">
      <c r="A6713" t="s">
        <v>6765</v>
      </c>
      <c r="B6713" t="s">
        <v>8047</v>
      </c>
      <c r="C6713" t="s">
        <v>8013</v>
      </c>
      <c r="D6713" t="s">
        <v>8033</v>
      </c>
      <c r="E6713" s="1">
        <v>45526</v>
      </c>
      <c r="F6713">
        <v>12075.75</v>
      </c>
      <c r="G6713">
        <v>1342</v>
      </c>
      <c r="H6713" t="s">
        <v>17</v>
      </c>
      <c r="I6713" t="str">
        <f>_xlfn.XLOOKUP(shipments[[#This Row],[SPID]],people[SPID],people[Sales_person],"NA",0)</f>
        <v>Oby Sorrel</v>
      </c>
      <c r="J6713">
        <f>YEAR(shipments[[#This Row],[Shipdate]])</f>
        <v>2024</v>
      </c>
      <c r="K6713">
        <f>MONTH(shipments[[#This Row],[Shipdate]])</f>
        <v>8</v>
      </c>
      <c r="L6713" t="str">
        <f>TEXT(shipments[[#This Row],[Shipdate]],"mmmm")</f>
        <v>August</v>
      </c>
      <c r="M6713">
        <f>_xlfn.XLOOKUP(shipments[[#This Row],[PID]],products[PID],products[Cost_per_box],"NA",0)</f>
        <v>3.85</v>
      </c>
      <c r="N6713">
        <f>shipments[[#This Row],[Boxes]]*shipments[[#This Row],[Cost Per Box]]</f>
        <v>5166.7</v>
      </c>
      <c r="O6713">
        <f>shipments[[#This Row],[Sales Amount]]-shipments[[#This Row],[Total Cost]]</f>
        <v>6909.05</v>
      </c>
      <c r="P6713" s="9">
        <f>shipments[[#This Row],[Profit]]/shipments[[#This Row],[Sales Amount]]</f>
        <v>0.57214251702792784</v>
      </c>
    </row>
    <row r="6714" spans="1:16" x14ac:dyDescent="1">
      <c r="A6714" t="s">
        <v>6766</v>
      </c>
      <c r="B6714" t="s">
        <v>8047</v>
      </c>
      <c r="C6714" t="s">
        <v>8013</v>
      </c>
      <c r="D6714" t="s">
        <v>8035</v>
      </c>
      <c r="E6714" s="1">
        <v>45062</v>
      </c>
      <c r="F6714">
        <v>11414.25</v>
      </c>
      <c r="G6714">
        <v>1427</v>
      </c>
      <c r="H6714" t="s">
        <v>6</v>
      </c>
      <c r="I6714" t="str">
        <f>_xlfn.XLOOKUP(shipments[[#This Row],[SPID]],people[SPID],people[Sales_person],"NA",0)</f>
        <v>Oby Sorrel</v>
      </c>
      <c r="J6714">
        <f>YEAR(shipments[[#This Row],[Shipdate]])</f>
        <v>2023</v>
      </c>
      <c r="K6714">
        <f>MONTH(shipments[[#This Row],[Shipdate]])</f>
        <v>5</v>
      </c>
      <c r="L6714" t="str">
        <f>TEXT(shipments[[#This Row],[Shipdate]],"mmmm")</f>
        <v>May</v>
      </c>
      <c r="M6714">
        <f>_xlfn.XLOOKUP(shipments[[#This Row],[PID]],products[PID],products[Cost_per_box],"NA",0)</f>
        <v>3.85</v>
      </c>
      <c r="N6714">
        <f>shipments[[#This Row],[Boxes]]*shipments[[#This Row],[Cost Per Box]]</f>
        <v>5493.95</v>
      </c>
      <c r="O6714">
        <f>shipments[[#This Row],[Sales Amount]]-shipments[[#This Row],[Total Cost]]</f>
        <v>5920.3</v>
      </c>
      <c r="P6714" s="9">
        <f>shipments[[#This Row],[Profit]]/shipments[[#This Row],[Sales Amount]]</f>
        <v>0.51867621613334214</v>
      </c>
    </row>
    <row r="6715" spans="1:16" x14ac:dyDescent="1">
      <c r="A6715" t="s">
        <v>6767</v>
      </c>
      <c r="B6715" t="s">
        <v>8047</v>
      </c>
      <c r="C6715" t="s">
        <v>8013</v>
      </c>
      <c r="D6715" t="s">
        <v>8037</v>
      </c>
      <c r="E6715" s="1">
        <v>45456</v>
      </c>
      <c r="F6715">
        <v>8991</v>
      </c>
      <c r="G6715">
        <v>999</v>
      </c>
      <c r="H6715" t="s">
        <v>6</v>
      </c>
      <c r="I6715" t="str">
        <f>_xlfn.XLOOKUP(shipments[[#This Row],[SPID]],people[SPID],people[Sales_person],"NA",0)</f>
        <v>Oby Sorrel</v>
      </c>
      <c r="J6715">
        <f>YEAR(shipments[[#This Row],[Shipdate]])</f>
        <v>2024</v>
      </c>
      <c r="K6715">
        <f>MONTH(shipments[[#This Row],[Shipdate]])</f>
        <v>6</v>
      </c>
      <c r="L6715" t="str">
        <f>TEXT(shipments[[#This Row],[Shipdate]],"mmmm")</f>
        <v>June</v>
      </c>
      <c r="M6715">
        <f>_xlfn.XLOOKUP(shipments[[#This Row],[PID]],products[PID],products[Cost_per_box],"NA",0)</f>
        <v>3.85</v>
      </c>
      <c r="N6715">
        <f>shipments[[#This Row],[Boxes]]*shipments[[#This Row],[Cost Per Box]]</f>
        <v>3846.15</v>
      </c>
      <c r="O6715">
        <f>shipments[[#This Row],[Sales Amount]]-shipments[[#This Row],[Total Cost]]</f>
        <v>5144.8500000000004</v>
      </c>
      <c r="P6715" s="9">
        <f>shipments[[#This Row],[Profit]]/shipments[[#This Row],[Sales Amount]]</f>
        <v>0.5722222222222223</v>
      </c>
    </row>
    <row r="6716" spans="1:16" x14ac:dyDescent="1">
      <c r="A6716" t="s">
        <v>6768</v>
      </c>
      <c r="B6716" t="s">
        <v>8047</v>
      </c>
      <c r="C6716" t="s">
        <v>8013</v>
      </c>
      <c r="D6716" t="s">
        <v>8032</v>
      </c>
      <c r="E6716" s="1">
        <v>45481</v>
      </c>
      <c r="F6716">
        <v>10127.25</v>
      </c>
      <c r="G6716">
        <v>1688</v>
      </c>
      <c r="H6716" t="s">
        <v>17</v>
      </c>
      <c r="I6716" t="str">
        <f>_xlfn.XLOOKUP(shipments[[#This Row],[SPID]],people[SPID],people[Sales_person],"NA",0)</f>
        <v>Oby Sorrel</v>
      </c>
      <c r="J6716">
        <f>YEAR(shipments[[#This Row],[Shipdate]])</f>
        <v>2024</v>
      </c>
      <c r="K6716">
        <f>MONTH(shipments[[#This Row],[Shipdate]])</f>
        <v>7</v>
      </c>
      <c r="L6716" t="str">
        <f>TEXT(shipments[[#This Row],[Shipdate]],"mmmm")</f>
        <v>July</v>
      </c>
      <c r="M6716">
        <f>_xlfn.XLOOKUP(shipments[[#This Row],[PID]],products[PID],products[Cost_per_box],"NA",0)</f>
        <v>3.85</v>
      </c>
      <c r="N6716">
        <f>shipments[[#This Row],[Boxes]]*shipments[[#This Row],[Cost Per Box]]</f>
        <v>6498.8</v>
      </c>
      <c r="O6716">
        <f>shipments[[#This Row],[Sales Amount]]-shipments[[#This Row],[Total Cost]]</f>
        <v>3628.45</v>
      </c>
      <c r="P6716" s="9">
        <f>shipments[[#This Row],[Profit]]/shipments[[#This Row],[Sales Amount]]</f>
        <v>0.35828581302920337</v>
      </c>
    </row>
    <row r="6717" spans="1:16" x14ac:dyDescent="1">
      <c r="A6717" t="s">
        <v>6769</v>
      </c>
      <c r="B6717" t="s">
        <v>8047</v>
      </c>
      <c r="C6717" t="s">
        <v>8013</v>
      </c>
      <c r="D6717" t="s">
        <v>8033</v>
      </c>
      <c r="E6717" s="1">
        <v>45236</v>
      </c>
      <c r="F6717">
        <v>9738</v>
      </c>
      <c r="G6717">
        <v>1948</v>
      </c>
      <c r="H6717" t="s">
        <v>6</v>
      </c>
      <c r="I6717" t="str">
        <f>_xlfn.XLOOKUP(shipments[[#This Row],[SPID]],people[SPID],people[Sales_person],"NA",0)</f>
        <v>Oby Sorrel</v>
      </c>
      <c r="J6717">
        <f>YEAR(shipments[[#This Row],[Shipdate]])</f>
        <v>2023</v>
      </c>
      <c r="K6717">
        <f>MONTH(shipments[[#This Row],[Shipdate]])</f>
        <v>11</v>
      </c>
      <c r="L6717" t="str">
        <f>TEXT(shipments[[#This Row],[Shipdate]],"mmmm")</f>
        <v>November</v>
      </c>
      <c r="M6717">
        <f>_xlfn.XLOOKUP(shipments[[#This Row],[PID]],products[PID],products[Cost_per_box],"NA",0)</f>
        <v>3.85</v>
      </c>
      <c r="N6717">
        <f>shipments[[#This Row],[Boxes]]*shipments[[#This Row],[Cost Per Box]]</f>
        <v>7499.8</v>
      </c>
      <c r="O6717">
        <f>shipments[[#This Row],[Sales Amount]]-shipments[[#This Row],[Total Cost]]</f>
        <v>2238.1999999999998</v>
      </c>
      <c r="P6717" s="9">
        <f>shipments[[#This Row],[Profit]]/shipments[[#This Row],[Sales Amount]]</f>
        <v>0.22984185664407475</v>
      </c>
    </row>
    <row r="6718" spans="1:16" x14ac:dyDescent="1">
      <c r="A6718" t="s">
        <v>6770</v>
      </c>
      <c r="B6718" t="s">
        <v>8047</v>
      </c>
      <c r="C6718" t="s">
        <v>8014</v>
      </c>
      <c r="D6718" t="s">
        <v>8037</v>
      </c>
      <c r="E6718" s="1">
        <v>45264</v>
      </c>
      <c r="F6718">
        <v>355.5</v>
      </c>
      <c r="G6718">
        <v>40</v>
      </c>
      <c r="H6718" t="s">
        <v>39</v>
      </c>
      <c r="I6718" t="str">
        <f>_xlfn.XLOOKUP(shipments[[#This Row],[SPID]],people[SPID],people[Sales_person],"NA",0)</f>
        <v>Oby Sorrel</v>
      </c>
      <c r="J6718">
        <f>YEAR(shipments[[#This Row],[Shipdate]])</f>
        <v>2023</v>
      </c>
      <c r="K6718">
        <f>MONTH(shipments[[#This Row],[Shipdate]])</f>
        <v>12</v>
      </c>
      <c r="L6718" t="str">
        <f>TEXT(shipments[[#This Row],[Shipdate]],"mmmm")</f>
        <v>December</v>
      </c>
      <c r="M6718">
        <f>_xlfn.XLOOKUP(shipments[[#This Row],[PID]],products[PID],products[Cost_per_box],"NA",0)</f>
        <v>5.72</v>
      </c>
      <c r="N6718">
        <f>shipments[[#This Row],[Boxes]]*shipments[[#This Row],[Cost Per Box]]</f>
        <v>228.79999999999998</v>
      </c>
      <c r="O6718">
        <f>shipments[[#This Row],[Sales Amount]]-shipments[[#This Row],[Total Cost]]</f>
        <v>126.70000000000002</v>
      </c>
      <c r="P6718" s="9">
        <f>shipments[[#This Row],[Profit]]/shipments[[#This Row],[Sales Amount]]</f>
        <v>0.35639943741209568</v>
      </c>
    </row>
    <row r="6719" spans="1:16" x14ac:dyDescent="1">
      <c r="A6719" t="s">
        <v>6771</v>
      </c>
      <c r="B6719" t="s">
        <v>8047</v>
      </c>
      <c r="C6719" t="s">
        <v>8016</v>
      </c>
      <c r="D6719" t="s">
        <v>8032</v>
      </c>
      <c r="E6719" s="1">
        <v>45216</v>
      </c>
      <c r="F6719">
        <v>5937.75</v>
      </c>
      <c r="G6719">
        <v>220</v>
      </c>
      <c r="H6719" t="s">
        <v>6</v>
      </c>
      <c r="I6719" t="str">
        <f>_xlfn.XLOOKUP(shipments[[#This Row],[SPID]],people[SPID],people[Sales_person],"NA",0)</f>
        <v>Oby Sorrel</v>
      </c>
      <c r="J6719">
        <f>YEAR(shipments[[#This Row],[Shipdate]])</f>
        <v>2023</v>
      </c>
      <c r="K6719">
        <f>MONTH(shipments[[#This Row],[Shipdate]])</f>
        <v>10</v>
      </c>
      <c r="L6719" t="str">
        <f>TEXT(shipments[[#This Row],[Shipdate]],"mmmm")</f>
        <v>October</v>
      </c>
      <c r="M6719">
        <f>_xlfn.XLOOKUP(shipments[[#This Row],[PID]],products[PID],products[Cost_per_box],"NA",0)</f>
        <v>9.94</v>
      </c>
      <c r="N6719">
        <f>shipments[[#This Row],[Boxes]]*shipments[[#This Row],[Cost Per Box]]</f>
        <v>2186.7999999999997</v>
      </c>
      <c r="O6719">
        <f>shipments[[#This Row],[Sales Amount]]-shipments[[#This Row],[Total Cost]]</f>
        <v>3750.9500000000003</v>
      </c>
      <c r="P6719" s="9">
        <f>shipments[[#This Row],[Profit]]/shipments[[#This Row],[Sales Amount]]</f>
        <v>0.6317123489537283</v>
      </c>
    </row>
    <row r="6720" spans="1:16" x14ac:dyDescent="1">
      <c r="A6720" t="s">
        <v>6772</v>
      </c>
      <c r="B6720" t="s">
        <v>8047</v>
      </c>
      <c r="C6720" t="s">
        <v>8016</v>
      </c>
      <c r="D6720" t="s">
        <v>8036</v>
      </c>
      <c r="E6720" s="1">
        <v>45483</v>
      </c>
      <c r="F6720">
        <v>5789.25</v>
      </c>
      <c r="G6720">
        <v>232</v>
      </c>
      <c r="H6720" t="s">
        <v>17</v>
      </c>
      <c r="I6720" t="str">
        <f>_xlfn.XLOOKUP(shipments[[#This Row],[SPID]],people[SPID],people[Sales_person],"NA",0)</f>
        <v>Oby Sorrel</v>
      </c>
      <c r="J6720">
        <f>YEAR(shipments[[#This Row],[Shipdate]])</f>
        <v>2024</v>
      </c>
      <c r="K6720">
        <f>MONTH(shipments[[#This Row],[Shipdate]])</f>
        <v>7</v>
      </c>
      <c r="L6720" t="str">
        <f>TEXT(shipments[[#This Row],[Shipdate]],"mmmm")</f>
        <v>July</v>
      </c>
      <c r="M6720">
        <f>_xlfn.XLOOKUP(shipments[[#This Row],[PID]],products[PID],products[Cost_per_box],"NA",0)</f>
        <v>9.94</v>
      </c>
      <c r="N6720">
        <f>shipments[[#This Row],[Boxes]]*shipments[[#This Row],[Cost Per Box]]</f>
        <v>2306.08</v>
      </c>
      <c r="O6720">
        <f>shipments[[#This Row],[Sales Amount]]-shipments[[#This Row],[Total Cost]]</f>
        <v>3483.17</v>
      </c>
      <c r="P6720" s="9">
        <f>shipments[[#This Row],[Profit]]/shipments[[#This Row],[Sales Amount]]</f>
        <v>0.60166170056570367</v>
      </c>
    </row>
    <row r="6721" spans="1:16" x14ac:dyDescent="1">
      <c r="A6721" t="s">
        <v>6773</v>
      </c>
      <c r="B6721" t="s">
        <v>8047</v>
      </c>
      <c r="C6721" t="s">
        <v>8016</v>
      </c>
      <c r="D6721" t="s">
        <v>8035</v>
      </c>
      <c r="E6721" s="1">
        <v>45237</v>
      </c>
      <c r="F6721">
        <v>6381</v>
      </c>
      <c r="G6721">
        <v>246</v>
      </c>
      <c r="H6721" t="s">
        <v>6</v>
      </c>
      <c r="I6721" t="str">
        <f>_xlfn.XLOOKUP(shipments[[#This Row],[SPID]],people[SPID],people[Sales_person],"NA",0)</f>
        <v>Oby Sorrel</v>
      </c>
      <c r="J6721">
        <f>YEAR(shipments[[#This Row],[Shipdate]])</f>
        <v>2023</v>
      </c>
      <c r="K6721">
        <f>MONTH(shipments[[#This Row],[Shipdate]])</f>
        <v>11</v>
      </c>
      <c r="L6721" t="str">
        <f>TEXT(shipments[[#This Row],[Shipdate]],"mmmm")</f>
        <v>November</v>
      </c>
      <c r="M6721">
        <f>_xlfn.XLOOKUP(shipments[[#This Row],[PID]],products[PID],products[Cost_per_box],"NA",0)</f>
        <v>9.94</v>
      </c>
      <c r="N6721">
        <f>shipments[[#This Row],[Boxes]]*shipments[[#This Row],[Cost Per Box]]</f>
        <v>2445.2399999999998</v>
      </c>
      <c r="O6721">
        <f>shipments[[#This Row],[Sales Amount]]-shipments[[#This Row],[Total Cost]]</f>
        <v>3935.76</v>
      </c>
      <c r="P6721" s="9">
        <f>shipments[[#This Row],[Profit]]/shipments[[#This Row],[Sales Amount]]</f>
        <v>0.61679360601786559</v>
      </c>
    </row>
    <row r="6722" spans="1:16" x14ac:dyDescent="1">
      <c r="A6722" t="s">
        <v>6774</v>
      </c>
      <c r="B6722" t="s">
        <v>8047</v>
      </c>
      <c r="C6722" t="s">
        <v>8016</v>
      </c>
      <c r="D6722" t="s">
        <v>8037</v>
      </c>
      <c r="E6722" s="1">
        <v>45140</v>
      </c>
      <c r="F6722">
        <v>5634</v>
      </c>
      <c r="G6722">
        <v>202</v>
      </c>
      <c r="H6722" t="s">
        <v>6</v>
      </c>
      <c r="I6722" t="str">
        <f>_xlfn.XLOOKUP(shipments[[#This Row],[SPID]],people[SPID],people[Sales_person],"NA",0)</f>
        <v>Oby Sorrel</v>
      </c>
      <c r="J6722">
        <f>YEAR(shipments[[#This Row],[Shipdate]])</f>
        <v>2023</v>
      </c>
      <c r="K6722">
        <f>MONTH(shipments[[#This Row],[Shipdate]])</f>
        <v>8</v>
      </c>
      <c r="L6722" t="str">
        <f>TEXT(shipments[[#This Row],[Shipdate]],"mmmm")</f>
        <v>August</v>
      </c>
      <c r="M6722">
        <f>_xlfn.XLOOKUP(shipments[[#This Row],[PID]],products[PID],products[Cost_per_box],"NA",0)</f>
        <v>9.94</v>
      </c>
      <c r="N6722">
        <f>shipments[[#This Row],[Boxes]]*shipments[[#This Row],[Cost Per Box]]</f>
        <v>2007.8799999999999</v>
      </c>
      <c r="O6722">
        <f>shipments[[#This Row],[Sales Amount]]-shipments[[#This Row],[Total Cost]]</f>
        <v>3626.12</v>
      </c>
      <c r="P6722" s="9">
        <f>shipments[[#This Row],[Profit]]/shipments[[#This Row],[Sales Amount]]</f>
        <v>0.64361377351792681</v>
      </c>
    </row>
    <row r="6723" spans="1:16" x14ac:dyDescent="1">
      <c r="A6723" t="s">
        <v>6775</v>
      </c>
      <c r="B6723" t="s">
        <v>8047</v>
      </c>
      <c r="C6723" t="s">
        <v>8016</v>
      </c>
      <c r="D6723" t="s">
        <v>8032</v>
      </c>
      <c r="E6723" s="1">
        <v>45201</v>
      </c>
      <c r="F6723">
        <v>5609.25</v>
      </c>
      <c r="G6723">
        <v>216</v>
      </c>
      <c r="H6723" t="s">
        <v>6</v>
      </c>
      <c r="I6723" t="str">
        <f>_xlfn.XLOOKUP(shipments[[#This Row],[SPID]],people[SPID],people[Sales_person],"NA",0)</f>
        <v>Oby Sorrel</v>
      </c>
      <c r="J6723">
        <f>YEAR(shipments[[#This Row],[Shipdate]])</f>
        <v>2023</v>
      </c>
      <c r="K6723">
        <f>MONTH(shipments[[#This Row],[Shipdate]])</f>
        <v>10</v>
      </c>
      <c r="L6723" t="str">
        <f>TEXT(shipments[[#This Row],[Shipdate]],"mmmm")</f>
        <v>October</v>
      </c>
      <c r="M6723">
        <f>_xlfn.XLOOKUP(shipments[[#This Row],[PID]],products[PID],products[Cost_per_box],"NA",0)</f>
        <v>9.94</v>
      </c>
      <c r="N6723">
        <f>shipments[[#This Row],[Boxes]]*shipments[[#This Row],[Cost Per Box]]</f>
        <v>2147.04</v>
      </c>
      <c r="O6723">
        <f>shipments[[#This Row],[Sales Amount]]-shipments[[#This Row],[Total Cost]]</f>
        <v>3462.21</v>
      </c>
      <c r="P6723" s="9">
        <f>shipments[[#This Row],[Profit]]/shipments[[#This Row],[Sales Amount]]</f>
        <v>0.61723225030084239</v>
      </c>
    </row>
    <row r="6724" spans="1:16" x14ac:dyDescent="1">
      <c r="A6724" t="s">
        <v>6776</v>
      </c>
      <c r="B6724" t="s">
        <v>8047</v>
      </c>
      <c r="C6724" t="s">
        <v>8016</v>
      </c>
      <c r="D6724" t="s">
        <v>8033</v>
      </c>
      <c r="E6724" s="1">
        <v>45272</v>
      </c>
      <c r="F6724">
        <v>5931</v>
      </c>
      <c r="G6724">
        <v>248</v>
      </c>
      <c r="H6724" t="s">
        <v>6</v>
      </c>
      <c r="I6724" t="str">
        <f>_xlfn.XLOOKUP(shipments[[#This Row],[SPID]],people[SPID],people[Sales_person],"NA",0)</f>
        <v>Oby Sorrel</v>
      </c>
      <c r="J6724">
        <f>YEAR(shipments[[#This Row],[Shipdate]])</f>
        <v>2023</v>
      </c>
      <c r="K6724">
        <f>MONTH(shipments[[#This Row],[Shipdate]])</f>
        <v>12</v>
      </c>
      <c r="L6724" t="str">
        <f>TEXT(shipments[[#This Row],[Shipdate]],"mmmm")</f>
        <v>December</v>
      </c>
      <c r="M6724">
        <f>_xlfn.XLOOKUP(shipments[[#This Row],[PID]],products[PID],products[Cost_per_box],"NA",0)</f>
        <v>9.94</v>
      </c>
      <c r="N6724">
        <f>shipments[[#This Row],[Boxes]]*shipments[[#This Row],[Cost Per Box]]</f>
        <v>2465.12</v>
      </c>
      <c r="O6724">
        <f>shipments[[#This Row],[Sales Amount]]-shipments[[#This Row],[Total Cost]]</f>
        <v>3465.88</v>
      </c>
      <c r="P6724" s="9">
        <f>shipments[[#This Row],[Profit]]/shipments[[#This Row],[Sales Amount]]</f>
        <v>0.58436688585398755</v>
      </c>
    </row>
    <row r="6725" spans="1:16" x14ac:dyDescent="1">
      <c r="A6725" t="s">
        <v>6777</v>
      </c>
      <c r="B6725" t="s">
        <v>8047</v>
      </c>
      <c r="C6725" t="s">
        <v>8016</v>
      </c>
      <c r="D6725" t="s">
        <v>8036</v>
      </c>
      <c r="E6725" s="1">
        <v>45167</v>
      </c>
      <c r="F6725">
        <v>5433.75</v>
      </c>
      <c r="G6725">
        <v>195</v>
      </c>
      <c r="H6725" t="s">
        <v>6</v>
      </c>
      <c r="I6725" t="str">
        <f>_xlfn.XLOOKUP(shipments[[#This Row],[SPID]],people[SPID],people[Sales_person],"NA",0)</f>
        <v>Oby Sorrel</v>
      </c>
      <c r="J6725">
        <f>YEAR(shipments[[#This Row],[Shipdate]])</f>
        <v>2023</v>
      </c>
      <c r="K6725">
        <f>MONTH(shipments[[#This Row],[Shipdate]])</f>
        <v>8</v>
      </c>
      <c r="L6725" t="str">
        <f>TEXT(shipments[[#This Row],[Shipdate]],"mmmm")</f>
        <v>August</v>
      </c>
      <c r="M6725">
        <f>_xlfn.XLOOKUP(shipments[[#This Row],[PID]],products[PID],products[Cost_per_box],"NA",0)</f>
        <v>9.94</v>
      </c>
      <c r="N6725">
        <f>shipments[[#This Row],[Boxes]]*shipments[[#This Row],[Cost Per Box]]</f>
        <v>1938.3</v>
      </c>
      <c r="O6725">
        <f>shipments[[#This Row],[Sales Amount]]-shipments[[#This Row],[Total Cost]]</f>
        <v>3495.45</v>
      </c>
      <c r="P6725" s="9">
        <f>shipments[[#This Row],[Profit]]/shipments[[#This Row],[Sales Amount]]</f>
        <v>0.64328502415458932</v>
      </c>
    </row>
    <row r="6726" spans="1:16" x14ac:dyDescent="1">
      <c r="A6726" t="s">
        <v>6778</v>
      </c>
      <c r="B6726" t="s">
        <v>8047</v>
      </c>
      <c r="C6726" t="s">
        <v>8017</v>
      </c>
      <c r="D6726" t="s">
        <v>8033</v>
      </c>
      <c r="E6726" s="1">
        <v>45342</v>
      </c>
      <c r="F6726">
        <v>7933.5</v>
      </c>
      <c r="G6726">
        <v>418</v>
      </c>
      <c r="H6726" t="s">
        <v>6</v>
      </c>
      <c r="I6726" t="str">
        <f>_xlfn.XLOOKUP(shipments[[#This Row],[SPID]],people[SPID],people[Sales_person],"NA",0)</f>
        <v>Oby Sorrel</v>
      </c>
      <c r="J6726">
        <f>YEAR(shipments[[#This Row],[Shipdate]])</f>
        <v>2024</v>
      </c>
      <c r="K6726">
        <f>MONTH(shipments[[#This Row],[Shipdate]])</f>
        <v>2</v>
      </c>
      <c r="L6726" t="str">
        <f>TEXT(shipments[[#This Row],[Shipdate]],"mmmm")</f>
        <v>February</v>
      </c>
      <c r="M6726">
        <f>_xlfn.XLOOKUP(shipments[[#This Row],[PID]],products[PID],products[Cost_per_box],"NA",0)</f>
        <v>7.73</v>
      </c>
      <c r="N6726">
        <f>shipments[[#This Row],[Boxes]]*shipments[[#This Row],[Cost Per Box]]</f>
        <v>3231.1400000000003</v>
      </c>
      <c r="O6726">
        <f>shipments[[#This Row],[Sales Amount]]-shipments[[#This Row],[Total Cost]]</f>
        <v>4702.3599999999997</v>
      </c>
      <c r="P6726" s="9">
        <f>shipments[[#This Row],[Profit]]/shipments[[#This Row],[Sales Amount]]</f>
        <v>0.59272200163862099</v>
      </c>
    </row>
    <row r="6727" spans="1:16" x14ac:dyDescent="1">
      <c r="A6727" t="s">
        <v>6779</v>
      </c>
      <c r="B6727" t="s">
        <v>8047</v>
      </c>
      <c r="C6727" t="s">
        <v>8017</v>
      </c>
      <c r="D6727" t="s">
        <v>8037</v>
      </c>
      <c r="E6727" s="1">
        <v>45357</v>
      </c>
      <c r="F6727">
        <v>15475.5</v>
      </c>
      <c r="G6727">
        <v>737</v>
      </c>
      <c r="H6727" t="s">
        <v>6</v>
      </c>
      <c r="I6727" t="str">
        <f>_xlfn.XLOOKUP(shipments[[#This Row],[SPID]],people[SPID],people[Sales_person],"NA",0)</f>
        <v>Oby Sorrel</v>
      </c>
      <c r="J6727">
        <f>YEAR(shipments[[#This Row],[Shipdate]])</f>
        <v>2024</v>
      </c>
      <c r="K6727">
        <f>MONTH(shipments[[#This Row],[Shipdate]])</f>
        <v>3</v>
      </c>
      <c r="L6727" t="str">
        <f>TEXT(shipments[[#This Row],[Shipdate]],"mmmm")</f>
        <v>March</v>
      </c>
      <c r="M6727">
        <f>_xlfn.XLOOKUP(shipments[[#This Row],[PID]],products[PID],products[Cost_per_box],"NA",0)</f>
        <v>7.73</v>
      </c>
      <c r="N6727">
        <f>shipments[[#This Row],[Boxes]]*shipments[[#This Row],[Cost Per Box]]</f>
        <v>5697.01</v>
      </c>
      <c r="O6727">
        <f>shipments[[#This Row],[Sales Amount]]-shipments[[#This Row],[Total Cost]]</f>
        <v>9778.49</v>
      </c>
      <c r="P6727" s="9">
        <f>shipments[[#This Row],[Profit]]/shipments[[#This Row],[Sales Amount]]</f>
        <v>0.63186908338987435</v>
      </c>
    </row>
    <row r="6728" spans="1:16" x14ac:dyDescent="1">
      <c r="A6728" t="s">
        <v>6780</v>
      </c>
      <c r="B6728" t="s">
        <v>8047</v>
      </c>
      <c r="C6728" t="s">
        <v>8017</v>
      </c>
      <c r="D6728" t="s">
        <v>8032</v>
      </c>
      <c r="E6728" s="1">
        <v>45075</v>
      </c>
      <c r="F6728">
        <v>11108.25</v>
      </c>
      <c r="G6728">
        <v>618</v>
      </c>
      <c r="H6728" t="s">
        <v>39</v>
      </c>
      <c r="I6728" t="str">
        <f>_xlfn.XLOOKUP(shipments[[#This Row],[SPID]],people[SPID],people[Sales_person],"NA",0)</f>
        <v>Oby Sorrel</v>
      </c>
      <c r="J6728">
        <f>YEAR(shipments[[#This Row],[Shipdate]])</f>
        <v>2023</v>
      </c>
      <c r="K6728">
        <f>MONTH(shipments[[#This Row],[Shipdate]])</f>
        <v>5</v>
      </c>
      <c r="L6728" t="str">
        <f>TEXT(shipments[[#This Row],[Shipdate]],"mmmm")</f>
        <v>May</v>
      </c>
      <c r="M6728">
        <f>_xlfn.XLOOKUP(shipments[[#This Row],[PID]],products[PID],products[Cost_per_box],"NA",0)</f>
        <v>7.73</v>
      </c>
      <c r="N6728">
        <f>shipments[[#This Row],[Boxes]]*shipments[[#This Row],[Cost Per Box]]</f>
        <v>4777.1400000000003</v>
      </c>
      <c r="O6728">
        <f>shipments[[#This Row],[Sales Amount]]-shipments[[#This Row],[Total Cost]]</f>
        <v>6331.11</v>
      </c>
      <c r="P6728" s="9">
        <f>shipments[[#This Row],[Profit]]/shipments[[#This Row],[Sales Amount]]</f>
        <v>0.56994666126527582</v>
      </c>
    </row>
    <row r="6729" spans="1:16" x14ac:dyDescent="1">
      <c r="A6729" t="s">
        <v>6781</v>
      </c>
      <c r="B6729" t="s">
        <v>8047</v>
      </c>
      <c r="C6729" t="s">
        <v>8017</v>
      </c>
      <c r="D6729" t="s">
        <v>8037</v>
      </c>
      <c r="E6729" s="1">
        <v>44959</v>
      </c>
      <c r="F6729">
        <v>1993.5</v>
      </c>
      <c r="G6729">
        <v>91</v>
      </c>
      <c r="H6729" t="s">
        <v>6</v>
      </c>
      <c r="I6729" t="str">
        <f>_xlfn.XLOOKUP(shipments[[#This Row],[SPID]],people[SPID],people[Sales_person],"NA",0)</f>
        <v>Oby Sorrel</v>
      </c>
      <c r="J6729">
        <f>YEAR(shipments[[#This Row],[Shipdate]])</f>
        <v>2023</v>
      </c>
      <c r="K6729">
        <f>MONTH(shipments[[#This Row],[Shipdate]])</f>
        <v>2</v>
      </c>
      <c r="L6729" t="str">
        <f>TEXT(shipments[[#This Row],[Shipdate]],"mmmm")</f>
        <v>February</v>
      </c>
      <c r="M6729">
        <f>_xlfn.XLOOKUP(shipments[[#This Row],[PID]],products[PID],products[Cost_per_box],"NA",0)</f>
        <v>7.73</v>
      </c>
      <c r="N6729">
        <f>shipments[[#This Row],[Boxes]]*shipments[[#This Row],[Cost Per Box]]</f>
        <v>703.43000000000006</v>
      </c>
      <c r="O6729">
        <f>shipments[[#This Row],[Sales Amount]]-shipments[[#This Row],[Total Cost]]</f>
        <v>1290.07</v>
      </c>
      <c r="P6729" s="9">
        <f>shipments[[#This Row],[Profit]]/shipments[[#This Row],[Sales Amount]]</f>
        <v>0.64713819914722848</v>
      </c>
    </row>
    <row r="6730" spans="1:16" x14ac:dyDescent="1">
      <c r="A6730" t="s">
        <v>6782</v>
      </c>
      <c r="B6730" t="s">
        <v>8047</v>
      </c>
      <c r="C6730" t="s">
        <v>8017</v>
      </c>
      <c r="D6730" t="s">
        <v>8032</v>
      </c>
      <c r="E6730" s="1">
        <v>45057</v>
      </c>
      <c r="F6730">
        <v>9229.5</v>
      </c>
      <c r="G6730">
        <v>440</v>
      </c>
      <c r="H6730" t="s">
        <v>6</v>
      </c>
      <c r="I6730" t="str">
        <f>_xlfn.XLOOKUP(shipments[[#This Row],[SPID]],people[SPID],people[Sales_person],"NA",0)</f>
        <v>Oby Sorrel</v>
      </c>
      <c r="J6730">
        <f>YEAR(shipments[[#This Row],[Shipdate]])</f>
        <v>2023</v>
      </c>
      <c r="K6730">
        <f>MONTH(shipments[[#This Row],[Shipdate]])</f>
        <v>5</v>
      </c>
      <c r="L6730" t="str">
        <f>TEXT(shipments[[#This Row],[Shipdate]],"mmmm")</f>
        <v>May</v>
      </c>
      <c r="M6730">
        <f>_xlfn.XLOOKUP(shipments[[#This Row],[PID]],products[PID],products[Cost_per_box],"NA",0)</f>
        <v>7.73</v>
      </c>
      <c r="N6730">
        <f>shipments[[#This Row],[Boxes]]*shipments[[#This Row],[Cost Per Box]]</f>
        <v>3401.2000000000003</v>
      </c>
      <c r="O6730">
        <f>shipments[[#This Row],[Sales Amount]]-shipments[[#This Row],[Total Cost]]</f>
        <v>5828.2999999999993</v>
      </c>
      <c r="P6730" s="9">
        <f>shipments[[#This Row],[Profit]]/shipments[[#This Row],[Sales Amount]]</f>
        <v>0.63148599599111532</v>
      </c>
    </row>
    <row r="6731" spans="1:16" x14ac:dyDescent="1">
      <c r="A6731" t="s">
        <v>6783</v>
      </c>
      <c r="B6731" t="s">
        <v>8047</v>
      </c>
      <c r="C6731" t="s">
        <v>8018</v>
      </c>
      <c r="D6731" t="s">
        <v>8033</v>
      </c>
      <c r="E6731" s="1">
        <v>45180</v>
      </c>
      <c r="F6731">
        <v>1203.75</v>
      </c>
      <c r="G6731">
        <v>61</v>
      </c>
      <c r="H6731" t="s">
        <v>6</v>
      </c>
      <c r="I6731" t="str">
        <f>_xlfn.XLOOKUP(shipments[[#This Row],[SPID]],people[SPID],people[Sales_person],"NA",0)</f>
        <v>Oby Sorrel</v>
      </c>
      <c r="J6731">
        <f>YEAR(shipments[[#This Row],[Shipdate]])</f>
        <v>2023</v>
      </c>
      <c r="K6731">
        <f>MONTH(shipments[[#This Row],[Shipdate]])</f>
        <v>9</v>
      </c>
      <c r="L6731" t="str">
        <f>TEXT(shipments[[#This Row],[Shipdate]],"mmmm")</f>
        <v>September</v>
      </c>
      <c r="M6731">
        <f>_xlfn.XLOOKUP(shipments[[#This Row],[PID]],products[PID],products[Cost_per_box],"NA",0)</f>
        <v>3.68</v>
      </c>
      <c r="N6731">
        <f>shipments[[#This Row],[Boxes]]*shipments[[#This Row],[Cost Per Box]]</f>
        <v>224.48000000000002</v>
      </c>
      <c r="O6731">
        <f>shipments[[#This Row],[Sales Amount]]-shipments[[#This Row],[Total Cost]]</f>
        <v>979.27</v>
      </c>
      <c r="P6731" s="9">
        <f>shipments[[#This Row],[Profit]]/shipments[[#This Row],[Sales Amount]]</f>
        <v>0.8135160955347871</v>
      </c>
    </row>
    <row r="6732" spans="1:16" x14ac:dyDescent="1">
      <c r="A6732" t="s">
        <v>6784</v>
      </c>
      <c r="B6732" t="s">
        <v>8047</v>
      </c>
      <c r="C6732" t="s">
        <v>8019</v>
      </c>
      <c r="D6732" t="s">
        <v>8032</v>
      </c>
      <c r="E6732" s="1">
        <v>45534</v>
      </c>
      <c r="F6732">
        <v>15.75</v>
      </c>
      <c r="G6732">
        <v>2</v>
      </c>
      <c r="H6732" t="s">
        <v>17</v>
      </c>
      <c r="I6732" t="str">
        <f>_xlfn.XLOOKUP(shipments[[#This Row],[SPID]],people[SPID],people[Sales_person],"NA",0)</f>
        <v>Oby Sorrel</v>
      </c>
      <c r="J6732">
        <f>YEAR(shipments[[#This Row],[Shipdate]])</f>
        <v>2024</v>
      </c>
      <c r="K6732">
        <f>MONTH(shipments[[#This Row],[Shipdate]])</f>
        <v>8</v>
      </c>
      <c r="L6732" t="str">
        <f>TEXT(shipments[[#This Row],[Shipdate]],"mmmm")</f>
        <v>August</v>
      </c>
      <c r="M6732">
        <f>_xlfn.XLOOKUP(shipments[[#This Row],[PID]],products[PID],products[Cost_per_box],"NA",0)</f>
        <v>8.2200000000000006</v>
      </c>
      <c r="N6732">
        <f>shipments[[#This Row],[Boxes]]*shipments[[#This Row],[Cost Per Box]]</f>
        <v>16.440000000000001</v>
      </c>
      <c r="O6732">
        <f>shipments[[#This Row],[Sales Amount]]-shipments[[#This Row],[Total Cost]]</f>
        <v>-0.69000000000000128</v>
      </c>
      <c r="P6732" s="9">
        <f>shipments[[#This Row],[Profit]]/shipments[[#This Row],[Sales Amount]]</f>
        <v>-4.3809523809523888E-2</v>
      </c>
    </row>
    <row r="6733" spans="1:16" x14ac:dyDescent="1">
      <c r="A6733" t="s">
        <v>6785</v>
      </c>
      <c r="B6733" t="s">
        <v>8047</v>
      </c>
      <c r="C6733" t="s">
        <v>8019</v>
      </c>
      <c r="D6733" t="s">
        <v>8032</v>
      </c>
      <c r="E6733" s="1">
        <v>45125</v>
      </c>
      <c r="F6733">
        <v>2853</v>
      </c>
      <c r="G6733">
        <v>204</v>
      </c>
      <c r="H6733" t="s">
        <v>6</v>
      </c>
      <c r="I6733" t="str">
        <f>_xlfn.XLOOKUP(shipments[[#This Row],[SPID]],people[SPID],people[Sales_person],"NA",0)</f>
        <v>Oby Sorrel</v>
      </c>
      <c r="J6733">
        <f>YEAR(shipments[[#This Row],[Shipdate]])</f>
        <v>2023</v>
      </c>
      <c r="K6733">
        <f>MONTH(shipments[[#This Row],[Shipdate]])</f>
        <v>7</v>
      </c>
      <c r="L6733" t="str">
        <f>TEXT(shipments[[#This Row],[Shipdate]],"mmmm")</f>
        <v>July</v>
      </c>
      <c r="M6733">
        <f>_xlfn.XLOOKUP(shipments[[#This Row],[PID]],products[PID],products[Cost_per_box],"NA",0)</f>
        <v>8.2200000000000006</v>
      </c>
      <c r="N6733">
        <f>shipments[[#This Row],[Boxes]]*shipments[[#This Row],[Cost Per Box]]</f>
        <v>1676.88</v>
      </c>
      <c r="O6733">
        <f>shipments[[#This Row],[Sales Amount]]-shipments[[#This Row],[Total Cost]]</f>
        <v>1176.1199999999999</v>
      </c>
      <c r="P6733" s="9">
        <f>shipments[[#This Row],[Profit]]/shipments[[#This Row],[Sales Amount]]</f>
        <v>0.41223974763406934</v>
      </c>
    </row>
    <row r="6734" spans="1:16" x14ac:dyDescent="1">
      <c r="A6734" t="s">
        <v>6786</v>
      </c>
      <c r="B6734" t="s">
        <v>8047</v>
      </c>
      <c r="C6734" t="s">
        <v>8019</v>
      </c>
      <c r="D6734" t="s">
        <v>8034</v>
      </c>
      <c r="E6734" s="1">
        <v>45244</v>
      </c>
      <c r="F6734">
        <v>3078</v>
      </c>
      <c r="G6734">
        <v>257</v>
      </c>
      <c r="H6734" t="s">
        <v>6</v>
      </c>
      <c r="I6734" t="str">
        <f>_xlfn.XLOOKUP(shipments[[#This Row],[SPID]],people[SPID],people[Sales_person],"NA",0)</f>
        <v>Oby Sorrel</v>
      </c>
      <c r="J6734">
        <f>YEAR(shipments[[#This Row],[Shipdate]])</f>
        <v>2023</v>
      </c>
      <c r="K6734">
        <f>MONTH(shipments[[#This Row],[Shipdate]])</f>
        <v>11</v>
      </c>
      <c r="L6734" t="str">
        <f>TEXT(shipments[[#This Row],[Shipdate]],"mmmm")</f>
        <v>November</v>
      </c>
      <c r="M6734">
        <f>_xlfn.XLOOKUP(shipments[[#This Row],[PID]],products[PID],products[Cost_per_box],"NA",0)</f>
        <v>8.2200000000000006</v>
      </c>
      <c r="N6734">
        <f>shipments[[#This Row],[Boxes]]*shipments[[#This Row],[Cost Per Box]]</f>
        <v>2112.54</v>
      </c>
      <c r="O6734">
        <f>shipments[[#This Row],[Sales Amount]]-shipments[[#This Row],[Total Cost]]</f>
        <v>965.46</v>
      </c>
      <c r="P6734" s="9">
        <f>shipments[[#This Row],[Profit]]/shipments[[#This Row],[Sales Amount]]</f>
        <v>0.31366471734892787</v>
      </c>
    </row>
    <row r="6735" spans="1:16" x14ac:dyDescent="1">
      <c r="A6735" t="s">
        <v>6787</v>
      </c>
      <c r="B6735" t="s">
        <v>8047</v>
      </c>
      <c r="C6735" t="s">
        <v>8019</v>
      </c>
      <c r="D6735" t="s">
        <v>8036</v>
      </c>
      <c r="E6735" s="1">
        <v>45036</v>
      </c>
      <c r="F6735">
        <v>8815.5</v>
      </c>
      <c r="G6735">
        <v>630</v>
      </c>
      <c r="H6735" t="s">
        <v>6</v>
      </c>
      <c r="I6735" t="str">
        <f>_xlfn.XLOOKUP(shipments[[#This Row],[SPID]],people[SPID],people[Sales_person],"NA",0)</f>
        <v>Oby Sorrel</v>
      </c>
      <c r="J6735">
        <f>YEAR(shipments[[#This Row],[Shipdate]])</f>
        <v>2023</v>
      </c>
      <c r="K6735">
        <f>MONTH(shipments[[#This Row],[Shipdate]])</f>
        <v>4</v>
      </c>
      <c r="L6735" t="str">
        <f>TEXT(shipments[[#This Row],[Shipdate]],"mmmm")</f>
        <v>April</v>
      </c>
      <c r="M6735">
        <f>_xlfn.XLOOKUP(shipments[[#This Row],[PID]],products[PID],products[Cost_per_box],"NA",0)</f>
        <v>8.2200000000000006</v>
      </c>
      <c r="N6735">
        <f>shipments[[#This Row],[Boxes]]*shipments[[#This Row],[Cost Per Box]]</f>
        <v>5178.6000000000004</v>
      </c>
      <c r="O6735">
        <f>shipments[[#This Row],[Sales Amount]]-shipments[[#This Row],[Total Cost]]</f>
        <v>3636.8999999999996</v>
      </c>
      <c r="P6735" s="9">
        <f>shipments[[#This Row],[Profit]]/shipments[[#This Row],[Sales Amount]]</f>
        <v>0.41255742725880545</v>
      </c>
    </row>
    <row r="6736" spans="1:16" x14ac:dyDescent="1">
      <c r="A6736" t="s">
        <v>6788</v>
      </c>
      <c r="B6736" t="s">
        <v>8047</v>
      </c>
      <c r="C6736" t="s">
        <v>8019</v>
      </c>
      <c r="D6736" t="s">
        <v>8033</v>
      </c>
      <c r="E6736" s="1">
        <v>45520</v>
      </c>
      <c r="F6736">
        <v>9411.75</v>
      </c>
      <c r="G6736">
        <v>628</v>
      </c>
      <c r="H6736" t="s">
        <v>17</v>
      </c>
      <c r="I6736" t="str">
        <f>_xlfn.XLOOKUP(shipments[[#This Row],[SPID]],people[SPID],people[Sales_person],"NA",0)</f>
        <v>Oby Sorrel</v>
      </c>
      <c r="J6736">
        <f>YEAR(shipments[[#This Row],[Shipdate]])</f>
        <v>2024</v>
      </c>
      <c r="K6736">
        <f>MONTH(shipments[[#This Row],[Shipdate]])</f>
        <v>8</v>
      </c>
      <c r="L6736" t="str">
        <f>TEXT(shipments[[#This Row],[Shipdate]],"mmmm")</f>
        <v>August</v>
      </c>
      <c r="M6736">
        <f>_xlfn.XLOOKUP(shipments[[#This Row],[PID]],products[PID],products[Cost_per_box],"NA",0)</f>
        <v>8.2200000000000006</v>
      </c>
      <c r="N6736">
        <f>shipments[[#This Row],[Boxes]]*shipments[[#This Row],[Cost Per Box]]</f>
        <v>5162.1600000000008</v>
      </c>
      <c r="O6736">
        <f>shipments[[#This Row],[Sales Amount]]-shipments[[#This Row],[Total Cost]]</f>
        <v>4249.5899999999992</v>
      </c>
      <c r="P6736" s="9">
        <f>shipments[[#This Row],[Profit]]/shipments[[#This Row],[Sales Amount]]</f>
        <v>0.45151964299944208</v>
      </c>
    </row>
    <row r="6737" spans="1:16" x14ac:dyDescent="1">
      <c r="A6737" t="s">
        <v>6789</v>
      </c>
      <c r="B6737" t="s">
        <v>8047</v>
      </c>
      <c r="C6737" t="s">
        <v>8020</v>
      </c>
      <c r="D6737" t="s">
        <v>8033</v>
      </c>
      <c r="E6737" s="1">
        <v>45411</v>
      </c>
      <c r="F6737">
        <v>5366.25</v>
      </c>
      <c r="G6737">
        <v>283</v>
      </c>
      <c r="H6737" t="s">
        <v>6</v>
      </c>
      <c r="I6737" t="str">
        <f>_xlfn.XLOOKUP(shipments[[#This Row],[SPID]],people[SPID],people[Sales_person],"NA",0)</f>
        <v>Oby Sorrel</v>
      </c>
      <c r="J6737">
        <f>YEAR(shipments[[#This Row],[Shipdate]])</f>
        <v>2024</v>
      </c>
      <c r="K6737">
        <f>MONTH(shipments[[#This Row],[Shipdate]])</f>
        <v>4</v>
      </c>
      <c r="L6737" t="str">
        <f>TEXT(shipments[[#This Row],[Shipdate]],"mmmm")</f>
        <v>April</v>
      </c>
      <c r="M6737">
        <f>_xlfn.XLOOKUP(shipments[[#This Row],[PID]],products[PID],products[Cost_per_box],"NA",0)</f>
        <v>10.23</v>
      </c>
      <c r="N6737">
        <f>shipments[[#This Row],[Boxes]]*shipments[[#This Row],[Cost Per Box]]</f>
        <v>2895.09</v>
      </c>
      <c r="O6737">
        <f>shipments[[#This Row],[Sales Amount]]-shipments[[#This Row],[Total Cost]]</f>
        <v>2471.16</v>
      </c>
      <c r="P6737" s="9">
        <f>shipments[[#This Row],[Profit]]/shipments[[#This Row],[Sales Amount]]</f>
        <v>0.46050034940600976</v>
      </c>
    </row>
    <row r="6738" spans="1:16" x14ac:dyDescent="1">
      <c r="A6738" t="s">
        <v>6790</v>
      </c>
      <c r="B6738" t="s">
        <v>8047</v>
      </c>
      <c r="C6738" t="s">
        <v>8020</v>
      </c>
      <c r="D6738" t="s">
        <v>8032</v>
      </c>
      <c r="E6738" s="1">
        <v>45469</v>
      </c>
      <c r="F6738">
        <v>5636.25</v>
      </c>
      <c r="G6738">
        <v>332</v>
      </c>
      <c r="H6738" t="s">
        <v>6</v>
      </c>
      <c r="I6738" t="str">
        <f>_xlfn.XLOOKUP(shipments[[#This Row],[SPID]],people[SPID],people[Sales_person],"NA",0)</f>
        <v>Oby Sorrel</v>
      </c>
      <c r="J6738">
        <f>YEAR(shipments[[#This Row],[Shipdate]])</f>
        <v>2024</v>
      </c>
      <c r="K6738">
        <f>MONTH(shipments[[#This Row],[Shipdate]])</f>
        <v>6</v>
      </c>
      <c r="L6738" t="str">
        <f>TEXT(shipments[[#This Row],[Shipdate]],"mmmm")</f>
        <v>June</v>
      </c>
      <c r="M6738">
        <f>_xlfn.XLOOKUP(shipments[[#This Row],[PID]],products[PID],products[Cost_per_box],"NA",0)</f>
        <v>10.23</v>
      </c>
      <c r="N6738">
        <f>shipments[[#This Row],[Boxes]]*shipments[[#This Row],[Cost Per Box]]</f>
        <v>3396.36</v>
      </c>
      <c r="O6738">
        <f>shipments[[#This Row],[Sales Amount]]-shipments[[#This Row],[Total Cost]]</f>
        <v>2239.89</v>
      </c>
      <c r="P6738" s="9">
        <f>shipments[[#This Row],[Profit]]/shipments[[#This Row],[Sales Amount]]</f>
        <v>0.39740785096473719</v>
      </c>
    </row>
    <row r="6739" spans="1:16" x14ac:dyDescent="1">
      <c r="A6739" t="s">
        <v>6791</v>
      </c>
      <c r="B6739" t="s">
        <v>8047</v>
      </c>
      <c r="C6739" t="s">
        <v>8020</v>
      </c>
      <c r="D6739" t="s">
        <v>8032</v>
      </c>
      <c r="E6739" s="1">
        <v>45490</v>
      </c>
      <c r="F6739">
        <v>1080</v>
      </c>
      <c r="G6739">
        <v>60</v>
      </c>
      <c r="H6739" t="s">
        <v>17</v>
      </c>
      <c r="I6739" t="str">
        <f>_xlfn.XLOOKUP(shipments[[#This Row],[SPID]],people[SPID],people[Sales_person],"NA",0)</f>
        <v>Oby Sorrel</v>
      </c>
      <c r="J6739">
        <f>YEAR(shipments[[#This Row],[Shipdate]])</f>
        <v>2024</v>
      </c>
      <c r="K6739">
        <f>MONTH(shipments[[#This Row],[Shipdate]])</f>
        <v>7</v>
      </c>
      <c r="L6739" t="str">
        <f>TEXT(shipments[[#This Row],[Shipdate]],"mmmm")</f>
        <v>July</v>
      </c>
      <c r="M6739">
        <f>_xlfn.XLOOKUP(shipments[[#This Row],[PID]],products[PID],products[Cost_per_box],"NA",0)</f>
        <v>10.23</v>
      </c>
      <c r="N6739">
        <f>shipments[[#This Row],[Boxes]]*shipments[[#This Row],[Cost Per Box]]</f>
        <v>613.80000000000007</v>
      </c>
      <c r="O6739">
        <f>shipments[[#This Row],[Sales Amount]]-shipments[[#This Row],[Total Cost]]</f>
        <v>466.19999999999993</v>
      </c>
      <c r="P6739" s="9">
        <f>shipments[[#This Row],[Profit]]/shipments[[#This Row],[Sales Amount]]</f>
        <v>0.43166666666666659</v>
      </c>
    </row>
    <row r="6740" spans="1:16" x14ac:dyDescent="1">
      <c r="A6740" t="s">
        <v>6792</v>
      </c>
      <c r="B6740" t="s">
        <v>8047</v>
      </c>
      <c r="C6740" t="s">
        <v>8021</v>
      </c>
      <c r="D6740" t="s">
        <v>8036</v>
      </c>
      <c r="E6740" s="1">
        <v>44951</v>
      </c>
      <c r="F6740">
        <v>7854.75</v>
      </c>
      <c r="G6740">
        <v>524</v>
      </c>
      <c r="H6740" t="s">
        <v>6</v>
      </c>
      <c r="I6740" t="str">
        <f>_xlfn.XLOOKUP(shipments[[#This Row],[SPID]],people[SPID],people[Sales_person],"NA",0)</f>
        <v>Oby Sorrel</v>
      </c>
      <c r="J6740">
        <f>YEAR(shipments[[#This Row],[Shipdate]])</f>
        <v>2023</v>
      </c>
      <c r="K6740">
        <f>MONTH(shipments[[#This Row],[Shipdate]])</f>
        <v>1</v>
      </c>
      <c r="L6740" t="str">
        <f>TEXT(shipments[[#This Row],[Shipdate]],"mmmm")</f>
        <v>January</v>
      </c>
      <c r="M6740">
        <f>_xlfn.XLOOKUP(shipments[[#This Row],[PID]],products[PID],products[Cost_per_box],"NA",0)</f>
        <v>4.74</v>
      </c>
      <c r="N6740">
        <f>shipments[[#This Row],[Boxes]]*shipments[[#This Row],[Cost Per Box]]</f>
        <v>2483.7600000000002</v>
      </c>
      <c r="O6740">
        <f>shipments[[#This Row],[Sales Amount]]-shipments[[#This Row],[Total Cost]]</f>
        <v>5370.99</v>
      </c>
      <c r="P6740" s="9">
        <f>shipments[[#This Row],[Profit]]/shipments[[#This Row],[Sales Amount]]</f>
        <v>0.68378879022247685</v>
      </c>
    </row>
    <row r="6741" spans="1:16" x14ac:dyDescent="1">
      <c r="A6741" t="s">
        <v>6793</v>
      </c>
      <c r="B6741" t="s">
        <v>8047</v>
      </c>
      <c r="C6741" t="s">
        <v>8021</v>
      </c>
      <c r="D6741" t="s">
        <v>8036</v>
      </c>
      <c r="E6741" s="1">
        <v>45461</v>
      </c>
      <c r="F6741">
        <v>7942.5</v>
      </c>
      <c r="G6741">
        <v>568</v>
      </c>
      <c r="H6741" t="s">
        <v>6</v>
      </c>
      <c r="I6741" t="str">
        <f>_xlfn.XLOOKUP(shipments[[#This Row],[SPID]],people[SPID],people[Sales_person],"NA",0)</f>
        <v>Oby Sorrel</v>
      </c>
      <c r="J6741">
        <f>YEAR(shipments[[#This Row],[Shipdate]])</f>
        <v>2024</v>
      </c>
      <c r="K6741">
        <f>MONTH(shipments[[#This Row],[Shipdate]])</f>
        <v>6</v>
      </c>
      <c r="L6741" t="str">
        <f>TEXT(shipments[[#This Row],[Shipdate]],"mmmm")</f>
        <v>June</v>
      </c>
      <c r="M6741">
        <f>_xlfn.XLOOKUP(shipments[[#This Row],[PID]],products[PID],products[Cost_per_box],"NA",0)</f>
        <v>4.74</v>
      </c>
      <c r="N6741">
        <f>shipments[[#This Row],[Boxes]]*shipments[[#This Row],[Cost Per Box]]</f>
        <v>2692.32</v>
      </c>
      <c r="O6741">
        <f>shipments[[#This Row],[Sales Amount]]-shipments[[#This Row],[Total Cost]]</f>
        <v>5250.18</v>
      </c>
      <c r="P6741" s="9">
        <f>shipments[[#This Row],[Profit]]/shipments[[#This Row],[Sales Amount]]</f>
        <v>0.66102360717658171</v>
      </c>
    </row>
    <row r="6742" spans="1:16" x14ac:dyDescent="1">
      <c r="A6742" t="s">
        <v>6794</v>
      </c>
      <c r="B6742" t="s">
        <v>8047</v>
      </c>
      <c r="C6742" t="s">
        <v>8022</v>
      </c>
      <c r="D6742" t="s">
        <v>8033</v>
      </c>
      <c r="E6742" s="1">
        <v>45280</v>
      </c>
      <c r="F6742">
        <v>6453</v>
      </c>
      <c r="G6742">
        <v>807</v>
      </c>
      <c r="H6742" t="s">
        <v>6</v>
      </c>
      <c r="I6742" t="str">
        <f>_xlfn.XLOOKUP(shipments[[#This Row],[SPID]],people[SPID],people[Sales_person],"NA",0)</f>
        <v>Oby Sorrel</v>
      </c>
      <c r="J6742">
        <f>YEAR(shipments[[#This Row],[Shipdate]])</f>
        <v>2023</v>
      </c>
      <c r="K6742">
        <f>MONTH(shipments[[#This Row],[Shipdate]])</f>
        <v>12</v>
      </c>
      <c r="L6742" t="str">
        <f>TEXT(shipments[[#This Row],[Shipdate]],"mmmm")</f>
        <v>December</v>
      </c>
      <c r="M6742">
        <f>_xlfn.XLOOKUP(shipments[[#This Row],[PID]],products[PID],products[Cost_per_box],"NA",0)</f>
        <v>10.51</v>
      </c>
      <c r="N6742">
        <f>shipments[[#This Row],[Boxes]]*shipments[[#This Row],[Cost Per Box]]</f>
        <v>8481.57</v>
      </c>
      <c r="O6742">
        <f>shipments[[#This Row],[Sales Amount]]-shipments[[#This Row],[Total Cost]]</f>
        <v>-2028.5699999999997</v>
      </c>
      <c r="P6742" s="9">
        <f>shipments[[#This Row],[Profit]]/shipments[[#This Row],[Sales Amount]]</f>
        <v>-0.31436076243607619</v>
      </c>
    </row>
    <row r="6743" spans="1:16" x14ac:dyDescent="1">
      <c r="A6743" t="s">
        <v>6795</v>
      </c>
      <c r="B6743" t="s">
        <v>8047</v>
      </c>
      <c r="C6743" t="s">
        <v>8022</v>
      </c>
      <c r="D6743" t="s">
        <v>8035</v>
      </c>
      <c r="E6743" s="1">
        <v>45120</v>
      </c>
      <c r="F6743">
        <v>6124.5</v>
      </c>
      <c r="G6743">
        <v>613</v>
      </c>
      <c r="H6743" t="s">
        <v>6</v>
      </c>
      <c r="I6743" t="str">
        <f>_xlfn.XLOOKUP(shipments[[#This Row],[SPID]],people[SPID],people[Sales_person],"NA",0)</f>
        <v>Oby Sorrel</v>
      </c>
      <c r="J6743">
        <f>YEAR(shipments[[#This Row],[Shipdate]])</f>
        <v>2023</v>
      </c>
      <c r="K6743">
        <f>MONTH(shipments[[#This Row],[Shipdate]])</f>
        <v>7</v>
      </c>
      <c r="L6743" t="str">
        <f>TEXT(shipments[[#This Row],[Shipdate]],"mmmm")</f>
        <v>July</v>
      </c>
      <c r="M6743">
        <f>_xlfn.XLOOKUP(shipments[[#This Row],[PID]],products[PID],products[Cost_per_box],"NA",0)</f>
        <v>10.51</v>
      </c>
      <c r="N6743">
        <f>shipments[[#This Row],[Boxes]]*shipments[[#This Row],[Cost Per Box]]</f>
        <v>6442.63</v>
      </c>
      <c r="O6743">
        <f>shipments[[#This Row],[Sales Amount]]-shipments[[#This Row],[Total Cost]]</f>
        <v>-318.13000000000011</v>
      </c>
      <c r="P6743" s="9">
        <f>shipments[[#This Row],[Profit]]/shipments[[#This Row],[Sales Amount]]</f>
        <v>-5.1943832149563246E-2</v>
      </c>
    </row>
    <row r="6744" spans="1:16" x14ac:dyDescent="1">
      <c r="A6744" t="s">
        <v>6796</v>
      </c>
      <c r="B6744" t="s">
        <v>8047</v>
      </c>
      <c r="C6744" t="s">
        <v>8022</v>
      </c>
      <c r="D6744" t="s">
        <v>8037</v>
      </c>
      <c r="E6744" s="1">
        <v>45092</v>
      </c>
      <c r="F6744">
        <v>4556.25</v>
      </c>
      <c r="G6744">
        <v>507</v>
      </c>
      <c r="H6744" t="s">
        <v>6</v>
      </c>
      <c r="I6744" t="str">
        <f>_xlfn.XLOOKUP(shipments[[#This Row],[SPID]],people[SPID],people[Sales_person],"NA",0)</f>
        <v>Oby Sorrel</v>
      </c>
      <c r="J6744">
        <f>YEAR(shipments[[#This Row],[Shipdate]])</f>
        <v>2023</v>
      </c>
      <c r="K6744">
        <f>MONTH(shipments[[#This Row],[Shipdate]])</f>
        <v>6</v>
      </c>
      <c r="L6744" t="str">
        <f>TEXT(shipments[[#This Row],[Shipdate]],"mmmm")</f>
        <v>June</v>
      </c>
      <c r="M6744">
        <f>_xlfn.XLOOKUP(shipments[[#This Row],[PID]],products[PID],products[Cost_per_box],"NA",0)</f>
        <v>10.51</v>
      </c>
      <c r="N6744">
        <f>shipments[[#This Row],[Boxes]]*shipments[[#This Row],[Cost Per Box]]</f>
        <v>5328.57</v>
      </c>
      <c r="O6744">
        <f>shipments[[#This Row],[Sales Amount]]-shipments[[#This Row],[Total Cost]]</f>
        <v>-772.31999999999971</v>
      </c>
      <c r="P6744" s="9">
        <f>shipments[[#This Row],[Profit]]/shipments[[#This Row],[Sales Amount]]</f>
        <v>-0.16950781893004108</v>
      </c>
    </row>
    <row r="6745" spans="1:16" x14ac:dyDescent="1">
      <c r="A6745" t="s">
        <v>6797</v>
      </c>
      <c r="B6745" t="s">
        <v>8047</v>
      </c>
      <c r="C6745" t="s">
        <v>8022</v>
      </c>
      <c r="D6745" t="s">
        <v>8035</v>
      </c>
      <c r="E6745" s="1">
        <v>44999</v>
      </c>
      <c r="F6745">
        <v>9031.5</v>
      </c>
      <c r="G6745">
        <v>1506</v>
      </c>
      <c r="H6745" t="s">
        <v>6</v>
      </c>
      <c r="I6745" t="str">
        <f>_xlfn.XLOOKUP(shipments[[#This Row],[SPID]],people[SPID],people[Sales_person],"NA",0)</f>
        <v>Oby Sorrel</v>
      </c>
      <c r="J6745">
        <f>YEAR(shipments[[#This Row],[Shipdate]])</f>
        <v>2023</v>
      </c>
      <c r="K6745">
        <f>MONTH(shipments[[#This Row],[Shipdate]])</f>
        <v>3</v>
      </c>
      <c r="L6745" t="str">
        <f>TEXT(shipments[[#This Row],[Shipdate]],"mmmm")</f>
        <v>March</v>
      </c>
      <c r="M6745">
        <f>_xlfn.XLOOKUP(shipments[[#This Row],[PID]],products[PID],products[Cost_per_box],"NA",0)</f>
        <v>10.51</v>
      </c>
      <c r="N6745">
        <f>shipments[[#This Row],[Boxes]]*shipments[[#This Row],[Cost Per Box]]</f>
        <v>15828.06</v>
      </c>
      <c r="O6745">
        <f>shipments[[#This Row],[Sales Amount]]-shipments[[#This Row],[Total Cost]]</f>
        <v>-6796.5599999999995</v>
      </c>
      <c r="P6745" s="9">
        <f>shipments[[#This Row],[Profit]]/shipments[[#This Row],[Sales Amount]]</f>
        <v>-0.75253944527487127</v>
      </c>
    </row>
    <row r="6746" spans="1:16" x14ac:dyDescent="1">
      <c r="A6746" t="s">
        <v>6798</v>
      </c>
      <c r="B6746" t="s">
        <v>8047</v>
      </c>
      <c r="C6746" t="s">
        <v>8022</v>
      </c>
      <c r="D6746" t="s">
        <v>8036</v>
      </c>
      <c r="E6746" s="1">
        <v>45170</v>
      </c>
      <c r="F6746">
        <v>5523.75</v>
      </c>
      <c r="G6746">
        <v>790</v>
      </c>
      <c r="H6746" t="s">
        <v>39</v>
      </c>
      <c r="I6746" t="str">
        <f>_xlfn.XLOOKUP(shipments[[#This Row],[SPID]],people[SPID],people[Sales_person],"NA",0)</f>
        <v>Oby Sorrel</v>
      </c>
      <c r="J6746">
        <f>YEAR(shipments[[#This Row],[Shipdate]])</f>
        <v>2023</v>
      </c>
      <c r="K6746">
        <f>MONTH(shipments[[#This Row],[Shipdate]])</f>
        <v>9</v>
      </c>
      <c r="L6746" t="str">
        <f>TEXT(shipments[[#This Row],[Shipdate]],"mmmm")</f>
        <v>September</v>
      </c>
      <c r="M6746">
        <f>_xlfn.XLOOKUP(shipments[[#This Row],[PID]],products[PID],products[Cost_per_box],"NA",0)</f>
        <v>10.51</v>
      </c>
      <c r="N6746">
        <f>shipments[[#This Row],[Boxes]]*shipments[[#This Row],[Cost Per Box]]</f>
        <v>8302.9</v>
      </c>
      <c r="O6746">
        <f>shipments[[#This Row],[Sales Amount]]-shipments[[#This Row],[Total Cost]]</f>
        <v>-2779.1499999999996</v>
      </c>
      <c r="P6746" s="9">
        <f>shipments[[#This Row],[Profit]]/shipments[[#This Row],[Sales Amount]]</f>
        <v>-0.50312740439013348</v>
      </c>
    </row>
    <row r="6747" spans="1:16" x14ac:dyDescent="1">
      <c r="A6747" t="s">
        <v>6799</v>
      </c>
      <c r="B6747" t="s">
        <v>8047</v>
      </c>
      <c r="C6747" t="s">
        <v>8022</v>
      </c>
      <c r="D6747" t="s">
        <v>8037</v>
      </c>
      <c r="E6747" s="1">
        <v>45030</v>
      </c>
      <c r="F6747">
        <v>373.5</v>
      </c>
      <c r="G6747">
        <v>42</v>
      </c>
      <c r="H6747" t="s">
        <v>6</v>
      </c>
      <c r="I6747" t="str">
        <f>_xlfn.XLOOKUP(shipments[[#This Row],[SPID]],people[SPID],people[Sales_person],"NA",0)</f>
        <v>Oby Sorrel</v>
      </c>
      <c r="J6747">
        <f>YEAR(shipments[[#This Row],[Shipdate]])</f>
        <v>2023</v>
      </c>
      <c r="K6747">
        <f>MONTH(shipments[[#This Row],[Shipdate]])</f>
        <v>4</v>
      </c>
      <c r="L6747" t="str">
        <f>TEXT(shipments[[#This Row],[Shipdate]],"mmmm")</f>
        <v>April</v>
      </c>
      <c r="M6747">
        <f>_xlfn.XLOOKUP(shipments[[#This Row],[PID]],products[PID],products[Cost_per_box],"NA",0)</f>
        <v>10.51</v>
      </c>
      <c r="N6747">
        <f>shipments[[#This Row],[Boxes]]*shipments[[#This Row],[Cost Per Box]]</f>
        <v>441.42</v>
      </c>
      <c r="O6747">
        <f>shipments[[#This Row],[Sales Amount]]-shipments[[#This Row],[Total Cost]]</f>
        <v>-67.920000000000016</v>
      </c>
      <c r="P6747" s="9">
        <f>shipments[[#This Row],[Profit]]/shipments[[#This Row],[Sales Amount]]</f>
        <v>-0.18184738955823299</v>
      </c>
    </row>
    <row r="6748" spans="1:16" x14ac:dyDescent="1">
      <c r="A6748" t="s">
        <v>6800</v>
      </c>
      <c r="B6748" t="s">
        <v>8047</v>
      </c>
      <c r="C6748" t="s">
        <v>8023</v>
      </c>
      <c r="D6748" t="s">
        <v>8037</v>
      </c>
      <c r="E6748" s="1">
        <v>45506</v>
      </c>
      <c r="F6748">
        <v>3699</v>
      </c>
      <c r="G6748">
        <v>218</v>
      </c>
      <c r="H6748" t="s">
        <v>17</v>
      </c>
      <c r="I6748" t="str">
        <f>_xlfn.XLOOKUP(shipments[[#This Row],[SPID]],people[SPID],people[Sales_person],"NA",0)</f>
        <v>Oby Sorrel</v>
      </c>
      <c r="J6748">
        <f>YEAR(shipments[[#This Row],[Shipdate]])</f>
        <v>2024</v>
      </c>
      <c r="K6748">
        <f>MONTH(shipments[[#This Row],[Shipdate]])</f>
        <v>8</v>
      </c>
      <c r="L6748" t="str">
        <f>TEXT(shipments[[#This Row],[Shipdate]],"mmmm")</f>
        <v>August</v>
      </c>
      <c r="M6748">
        <f>_xlfn.XLOOKUP(shipments[[#This Row],[PID]],products[PID],products[Cost_per_box],"NA",0)</f>
        <v>6.43</v>
      </c>
      <c r="N6748">
        <f>shipments[[#This Row],[Boxes]]*shipments[[#This Row],[Cost Per Box]]</f>
        <v>1401.74</v>
      </c>
      <c r="O6748">
        <f>shipments[[#This Row],[Sales Amount]]-shipments[[#This Row],[Total Cost]]</f>
        <v>2297.2600000000002</v>
      </c>
      <c r="P6748" s="9">
        <f>shipments[[#This Row],[Profit]]/shipments[[#This Row],[Sales Amount]]</f>
        <v>0.62104893214382273</v>
      </c>
    </row>
    <row r="6749" spans="1:16" x14ac:dyDescent="1">
      <c r="A6749" t="s">
        <v>6801</v>
      </c>
      <c r="B6749" t="s">
        <v>8047</v>
      </c>
      <c r="C6749" t="s">
        <v>8023</v>
      </c>
      <c r="D6749" t="s">
        <v>8036</v>
      </c>
      <c r="E6749" s="1">
        <v>45308</v>
      </c>
      <c r="F6749">
        <v>5528.25</v>
      </c>
      <c r="G6749">
        <v>369</v>
      </c>
      <c r="H6749" t="s">
        <v>6</v>
      </c>
      <c r="I6749" t="str">
        <f>_xlfn.XLOOKUP(shipments[[#This Row],[SPID]],people[SPID],people[Sales_person],"NA",0)</f>
        <v>Oby Sorrel</v>
      </c>
      <c r="J6749">
        <f>YEAR(shipments[[#This Row],[Shipdate]])</f>
        <v>2024</v>
      </c>
      <c r="K6749">
        <f>MONTH(shipments[[#This Row],[Shipdate]])</f>
        <v>1</v>
      </c>
      <c r="L6749" t="str">
        <f>TEXT(shipments[[#This Row],[Shipdate]],"mmmm")</f>
        <v>January</v>
      </c>
      <c r="M6749">
        <f>_xlfn.XLOOKUP(shipments[[#This Row],[PID]],products[PID],products[Cost_per_box],"NA",0)</f>
        <v>6.43</v>
      </c>
      <c r="N6749">
        <f>shipments[[#This Row],[Boxes]]*shipments[[#This Row],[Cost Per Box]]</f>
        <v>2372.67</v>
      </c>
      <c r="O6749">
        <f>shipments[[#This Row],[Sales Amount]]-shipments[[#This Row],[Total Cost]]</f>
        <v>3155.58</v>
      </c>
      <c r="P6749" s="9">
        <f>shipments[[#This Row],[Profit]]/shipments[[#This Row],[Sales Amount]]</f>
        <v>0.57080993080993081</v>
      </c>
    </row>
    <row r="6750" spans="1:16" x14ac:dyDescent="1">
      <c r="A6750" t="s">
        <v>6802</v>
      </c>
      <c r="B6750" t="s">
        <v>8047</v>
      </c>
      <c r="C6750" t="s">
        <v>8023</v>
      </c>
      <c r="D6750" t="s">
        <v>8037</v>
      </c>
      <c r="E6750" s="1">
        <v>45299</v>
      </c>
      <c r="F6750">
        <v>6257.25</v>
      </c>
      <c r="G6750">
        <v>447</v>
      </c>
      <c r="H6750" t="s">
        <v>6</v>
      </c>
      <c r="I6750" t="str">
        <f>_xlfn.XLOOKUP(shipments[[#This Row],[SPID]],people[SPID],people[Sales_person],"NA",0)</f>
        <v>Oby Sorrel</v>
      </c>
      <c r="J6750">
        <f>YEAR(shipments[[#This Row],[Shipdate]])</f>
        <v>2024</v>
      </c>
      <c r="K6750">
        <f>MONTH(shipments[[#This Row],[Shipdate]])</f>
        <v>1</v>
      </c>
      <c r="L6750" t="str">
        <f>TEXT(shipments[[#This Row],[Shipdate]],"mmmm")</f>
        <v>January</v>
      </c>
      <c r="M6750">
        <f>_xlfn.XLOOKUP(shipments[[#This Row],[PID]],products[PID],products[Cost_per_box],"NA",0)</f>
        <v>6.43</v>
      </c>
      <c r="N6750">
        <f>shipments[[#This Row],[Boxes]]*shipments[[#This Row],[Cost Per Box]]</f>
        <v>2874.21</v>
      </c>
      <c r="O6750">
        <f>shipments[[#This Row],[Sales Amount]]-shipments[[#This Row],[Total Cost]]</f>
        <v>3383.04</v>
      </c>
      <c r="P6750" s="9">
        <f>shipments[[#This Row],[Profit]]/shipments[[#This Row],[Sales Amount]]</f>
        <v>0.54065923528706694</v>
      </c>
    </row>
    <row r="6751" spans="1:16" x14ac:dyDescent="1">
      <c r="A6751" t="s">
        <v>6803</v>
      </c>
      <c r="B6751" t="s">
        <v>8047</v>
      </c>
      <c r="C6751" t="s">
        <v>8024</v>
      </c>
      <c r="D6751" t="s">
        <v>8037</v>
      </c>
      <c r="E6751" s="1">
        <v>44967</v>
      </c>
      <c r="F6751">
        <v>3784.5</v>
      </c>
      <c r="G6751">
        <v>181</v>
      </c>
      <c r="H6751" t="s">
        <v>6</v>
      </c>
      <c r="I6751" t="str">
        <f>_xlfn.XLOOKUP(shipments[[#This Row],[SPID]],people[SPID],people[Sales_person],"NA",0)</f>
        <v>Oby Sorrel</v>
      </c>
      <c r="J6751">
        <f>YEAR(shipments[[#This Row],[Shipdate]])</f>
        <v>2023</v>
      </c>
      <c r="K6751">
        <f>MONTH(shipments[[#This Row],[Shipdate]])</f>
        <v>2</v>
      </c>
      <c r="L6751" t="str">
        <f>TEXT(shipments[[#This Row],[Shipdate]],"mmmm")</f>
        <v>February</v>
      </c>
      <c r="M6751">
        <f>_xlfn.XLOOKUP(shipments[[#This Row],[PID]],products[PID],products[Cost_per_box],"NA",0)</f>
        <v>12.41</v>
      </c>
      <c r="N6751">
        <f>shipments[[#This Row],[Boxes]]*shipments[[#This Row],[Cost Per Box]]</f>
        <v>2246.21</v>
      </c>
      <c r="O6751">
        <f>shipments[[#This Row],[Sales Amount]]-shipments[[#This Row],[Total Cost]]</f>
        <v>1538.29</v>
      </c>
      <c r="P6751" s="9">
        <f>shipments[[#This Row],[Profit]]/shipments[[#This Row],[Sales Amount]]</f>
        <v>0.40647113224996695</v>
      </c>
    </row>
    <row r="6752" spans="1:16" x14ac:dyDescent="1">
      <c r="A6752" t="s">
        <v>6804</v>
      </c>
      <c r="B6752" t="s">
        <v>8047</v>
      </c>
      <c r="C6752" t="s">
        <v>8024</v>
      </c>
      <c r="D6752" t="s">
        <v>8037</v>
      </c>
      <c r="E6752" s="1">
        <v>44942</v>
      </c>
      <c r="F6752">
        <v>7125.75</v>
      </c>
      <c r="G6752">
        <v>357</v>
      </c>
      <c r="H6752" t="s">
        <v>6</v>
      </c>
      <c r="I6752" t="str">
        <f>_xlfn.XLOOKUP(shipments[[#This Row],[SPID]],people[SPID],people[Sales_person],"NA",0)</f>
        <v>Oby Sorrel</v>
      </c>
      <c r="J6752">
        <f>YEAR(shipments[[#This Row],[Shipdate]])</f>
        <v>2023</v>
      </c>
      <c r="K6752">
        <f>MONTH(shipments[[#This Row],[Shipdate]])</f>
        <v>1</v>
      </c>
      <c r="L6752" t="str">
        <f>TEXT(shipments[[#This Row],[Shipdate]],"mmmm")</f>
        <v>January</v>
      </c>
      <c r="M6752">
        <f>_xlfn.XLOOKUP(shipments[[#This Row],[PID]],products[PID],products[Cost_per_box],"NA",0)</f>
        <v>12.41</v>
      </c>
      <c r="N6752">
        <f>shipments[[#This Row],[Boxes]]*shipments[[#This Row],[Cost Per Box]]</f>
        <v>4430.37</v>
      </c>
      <c r="O6752">
        <f>shipments[[#This Row],[Sales Amount]]-shipments[[#This Row],[Total Cost]]</f>
        <v>2695.38</v>
      </c>
      <c r="P6752" s="9">
        <f>shipments[[#This Row],[Profit]]/shipments[[#This Row],[Sales Amount]]</f>
        <v>0.37825913061782973</v>
      </c>
    </row>
    <row r="6753" spans="1:16" x14ac:dyDescent="1">
      <c r="A6753" t="s">
        <v>6805</v>
      </c>
      <c r="B6753" t="s">
        <v>8047</v>
      </c>
      <c r="C6753" t="s">
        <v>8025</v>
      </c>
      <c r="D6753" t="s">
        <v>8033</v>
      </c>
      <c r="E6753" s="1">
        <v>45471</v>
      </c>
      <c r="F6753">
        <v>7915.5</v>
      </c>
      <c r="G6753">
        <v>528</v>
      </c>
      <c r="H6753" t="s">
        <v>6</v>
      </c>
      <c r="I6753" t="str">
        <f>_xlfn.XLOOKUP(shipments[[#This Row],[SPID]],people[SPID],people[Sales_person],"NA",0)</f>
        <v>Oby Sorrel</v>
      </c>
      <c r="J6753">
        <f>YEAR(shipments[[#This Row],[Shipdate]])</f>
        <v>2024</v>
      </c>
      <c r="K6753">
        <f>MONTH(shipments[[#This Row],[Shipdate]])</f>
        <v>6</v>
      </c>
      <c r="L6753" t="str">
        <f>TEXT(shipments[[#This Row],[Shipdate]],"mmmm")</f>
        <v>June</v>
      </c>
      <c r="M6753">
        <f>_xlfn.XLOOKUP(shipments[[#This Row],[PID]],products[PID],products[Cost_per_box],"NA",0)</f>
        <v>9.57</v>
      </c>
      <c r="N6753">
        <f>shipments[[#This Row],[Boxes]]*shipments[[#This Row],[Cost Per Box]]</f>
        <v>5052.96</v>
      </c>
      <c r="O6753">
        <f>shipments[[#This Row],[Sales Amount]]-shipments[[#This Row],[Total Cost]]</f>
        <v>2862.54</v>
      </c>
      <c r="P6753" s="9">
        <f>shipments[[#This Row],[Profit]]/shipments[[#This Row],[Sales Amount]]</f>
        <v>0.36163729391699828</v>
      </c>
    </row>
    <row r="6754" spans="1:16" x14ac:dyDescent="1">
      <c r="A6754" t="s">
        <v>6806</v>
      </c>
      <c r="B6754" t="s">
        <v>8047</v>
      </c>
      <c r="C6754" t="s">
        <v>8025</v>
      </c>
      <c r="D6754" t="s">
        <v>8035</v>
      </c>
      <c r="E6754" s="1">
        <v>45028</v>
      </c>
      <c r="F6754">
        <v>2522.25</v>
      </c>
      <c r="G6754">
        <v>181</v>
      </c>
      <c r="H6754" t="s">
        <v>6</v>
      </c>
      <c r="I6754" t="str">
        <f>_xlfn.XLOOKUP(shipments[[#This Row],[SPID]],people[SPID],people[Sales_person],"NA",0)</f>
        <v>Oby Sorrel</v>
      </c>
      <c r="J6754">
        <f>YEAR(shipments[[#This Row],[Shipdate]])</f>
        <v>2023</v>
      </c>
      <c r="K6754">
        <f>MONTH(shipments[[#This Row],[Shipdate]])</f>
        <v>4</v>
      </c>
      <c r="L6754" t="str">
        <f>TEXT(shipments[[#This Row],[Shipdate]],"mmmm")</f>
        <v>April</v>
      </c>
      <c r="M6754">
        <f>_xlfn.XLOOKUP(shipments[[#This Row],[PID]],products[PID],products[Cost_per_box],"NA",0)</f>
        <v>9.57</v>
      </c>
      <c r="N6754">
        <f>shipments[[#This Row],[Boxes]]*shipments[[#This Row],[Cost Per Box]]</f>
        <v>1732.17</v>
      </c>
      <c r="O6754">
        <f>shipments[[#This Row],[Sales Amount]]-shipments[[#This Row],[Total Cost]]</f>
        <v>790.07999999999993</v>
      </c>
      <c r="P6754" s="9">
        <f>shipments[[#This Row],[Profit]]/shipments[[#This Row],[Sales Amount]]</f>
        <v>0.31324412726732082</v>
      </c>
    </row>
    <row r="6755" spans="1:16" x14ac:dyDescent="1">
      <c r="A6755" t="s">
        <v>6807</v>
      </c>
      <c r="B6755" t="s">
        <v>8047</v>
      </c>
      <c r="C6755" t="s">
        <v>8025</v>
      </c>
      <c r="D6755" t="s">
        <v>8033</v>
      </c>
      <c r="E6755" s="1">
        <v>45498</v>
      </c>
      <c r="F6755">
        <v>14260.5</v>
      </c>
      <c r="G6755">
        <v>951</v>
      </c>
      <c r="H6755" t="s">
        <v>17</v>
      </c>
      <c r="I6755" t="str">
        <f>_xlfn.XLOOKUP(shipments[[#This Row],[SPID]],people[SPID],people[Sales_person],"NA",0)</f>
        <v>Oby Sorrel</v>
      </c>
      <c r="J6755">
        <f>YEAR(shipments[[#This Row],[Shipdate]])</f>
        <v>2024</v>
      </c>
      <c r="K6755">
        <f>MONTH(shipments[[#This Row],[Shipdate]])</f>
        <v>7</v>
      </c>
      <c r="L6755" t="str">
        <f>TEXT(shipments[[#This Row],[Shipdate]],"mmmm")</f>
        <v>July</v>
      </c>
      <c r="M6755">
        <f>_xlfn.XLOOKUP(shipments[[#This Row],[PID]],products[PID],products[Cost_per_box],"NA",0)</f>
        <v>9.57</v>
      </c>
      <c r="N6755">
        <f>shipments[[#This Row],[Boxes]]*shipments[[#This Row],[Cost Per Box]]</f>
        <v>9101.07</v>
      </c>
      <c r="O6755">
        <f>shipments[[#This Row],[Sales Amount]]-shipments[[#This Row],[Total Cost]]</f>
        <v>5159.43</v>
      </c>
      <c r="P6755" s="9">
        <f>shipments[[#This Row],[Profit]]/shipments[[#This Row],[Sales Amount]]</f>
        <v>0.36179867466077631</v>
      </c>
    </row>
    <row r="6756" spans="1:16" x14ac:dyDescent="1">
      <c r="A6756" t="s">
        <v>6808</v>
      </c>
      <c r="B6756" t="s">
        <v>8047</v>
      </c>
      <c r="C6756" t="s">
        <v>8025</v>
      </c>
      <c r="D6756" t="s">
        <v>8033</v>
      </c>
      <c r="E6756" s="1">
        <v>45124</v>
      </c>
      <c r="F6756">
        <v>4686.75</v>
      </c>
      <c r="G6756">
        <v>335</v>
      </c>
      <c r="H6756" t="s">
        <v>6</v>
      </c>
      <c r="I6756" t="str">
        <f>_xlfn.XLOOKUP(shipments[[#This Row],[SPID]],people[SPID],people[Sales_person],"NA",0)</f>
        <v>Oby Sorrel</v>
      </c>
      <c r="J6756">
        <f>YEAR(shipments[[#This Row],[Shipdate]])</f>
        <v>2023</v>
      </c>
      <c r="K6756">
        <f>MONTH(shipments[[#This Row],[Shipdate]])</f>
        <v>7</v>
      </c>
      <c r="L6756" t="str">
        <f>TEXT(shipments[[#This Row],[Shipdate]],"mmmm")</f>
        <v>July</v>
      </c>
      <c r="M6756">
        <f>_xlfn.XLOOKUP(shipments[[#This Row],[PID]],products[PID],products[Cost_per_box],"NA",0)</f>
        <v>9.57</v>
      </c>
      <c r="N6756">
        <f>shipments[[#This Row],[Boxes]]*shipments[[#This Row],[Cost Per Box]]</f>
        <v>3205.9500000000003</v>
      </c>
      <c r="O6756">
        <f>shipments[[#This Row],[Sales Amount]]-shipments[[#This Row],[Total Cost]]</f>
        <v>1480.7999999999997</v>
      </c>
      <c r="P6756" s="9">
        <f>shipments[[#This Row],[Profit]]/shipments[[#This Row],[Sales Amount]]</f>
        <v>0.31595455272843648</v>
      </c>
    </row>
    <row r="6757" spans="1:16" x14ac:dyDescent="1">
      <c r="A6757" t="s">
        <v>6809</v>
      </c>
      <c r="B6757" t="s">
        <v>8047</v>
      </c>
      <c r="C6757" t="s">
        <v>8026</v>
      </c>
      <c r="D6757" t="s">
        <v>8033</v>
      </c>
      <c r="E6757" s="1">
        <v>45314</v>
      </c>
      <c r="F6757">
        <v>1093.5</v>
      </c>
      <c r="G6757">
        <v>157</v>
      </c>
      <c r="H6757" t="s">
        <v>6</v>
      </c>
      <c r="I6757" t="str">
        <f>_xlfn.XLOOKUP(shipments[[#This Row],[SPID]],people[SPID],people[Sales_person],"NA",0)</f>
        <v>Oby Sorrel</v>
      </c>
      <c r="J6757">
        <f>YEAR(shipments[[#This Row],[Shipdate]])</f>
        <v>2024</v>
      </c>
      <c r="K6757">
        <f>MONTH(shipments[[#This Row],[Shipdate]])</f>
        <v>1</v>
      </c>
      <c r="L6757" t="str">
        <f>TEXT(shipments[[#This Row],[Shipdate]],"mmmm")</f>
        <v>January</v>
      </c>
      <c r="M6757">
        <f>_xlfn.XLOOKUP(shipments[[#This Row],[PID]],products[PID],products[Cost_per_box],"NA",0)</f>
        <v>8.43</v>
      </c>
      <c r="N6757">
        <f>shipments[[#This Row],[Boxes]]*shipments[[#This Row],[Cost Per Box]]</f>
        <v>1323.51</v>
      </c>
      <c r="O6757">
        <f>shipments[[#This Row],[Sales Amount]]-shipments[[#This Row],[Total Cost]]</f>
        <v>-230.01</v>
      </c>
      <c r="P6757" s="9">
        <f>shipments[[#This Row],[Profit]]/shipments[[#This Row],[Sales Amount]]</f>
        <v>-0.21034293552812069</v>
      </c>
    </row>
    <row r="6758" spans="1:16" x14ac:dyDescent="1">
      <c r="A6758" t="s">
        <v>6810</v>
      </c>
      <c r="B6758" t="s">
        <v>8047</v>
      </c>
      <c r="C6758" t="s">
        <v>8026</v>
      </c>
      <c r="D6758" t="s">
        <v>8033</v>
      </c>
      <c r="E6758" s="1">
        <v>45065</v>
      </c>
      <c r="F6758">
        <v>1435.5</v>
      </c>
      <c r="G6758">
        <v>131</v>
      </c>
      <c r="H6758" t="s">
        <v>6</v>
      </c>
      <c r="I6758" t="str">
        <f>_xlfn.XLOOKUP(shipments[[#This Row],[SPID]],people[SPID],people[Sales_person],"NA",0)</f>
        <v>Oby Sorrel</v>
      </c>
      <c r="J6758">
        <f>YEAR(shipments[[#This Row],[Shipdate]])</f>
        <v>2023</v>
      </c>
      <c r="K6758">
        <f>MONTH(shipments[[#This Row],[Shipdate]])</f>
        <v>5</v>
      </c>
      <c r="L6758" t="str">
        <f>TEXT(shipments[[#This Row],[Shipdate]],"mmmm")</f>
        <v>May</v>
      </c>
      <c r="M6758">
        <f>_xlfn.XLOOKUP(shipments[[#This Row],[PID]],products[PID],products[Cost_per_box],"NA",0)</f>
        <v>8.43</v>
      </c>
      <c r="N6758">
        <f>shipments[[#This Row],[Boxes]]*shipments[[#This Row],[Cost Per Box]]</f>
        <v>1104.33</v>
      </c>
      <c r="O6758">
        <f>shipments[[#This Row],[Sales Amount]]-shipments[[#This Row],[Total Cost]]</f>
        <v>331.17000000000007</v>
      </c>
      <c r="P6758" s="9">
        <f>shipments[[#This Row],[Profit]]/shipments[[#This Row],[Sales Amount]]</f>
        <v>0.23070010449320799</v>
      </c>
    </row>
    <row r="6759" spans="1:16" x14ac:dyDescent="1">
      <c r="A6759" t="s">
        <v>6811</v>
      </c>
      <c r="B6759" t="s">
        <v>8047</v>
      </c>
      <c r="C6759" t="s">
        <v>8026</v>
      </c>
      <c r="D6759" t="s">
        <v>8034</v>
      </c>
      <c r="E6759" s="1">
        <v>45124</v>
      </c>
      <c r="F6759">
        <v>5181.75</v>
      </c>
      <c r="G6759">
        <v>519</v>
      </c>
      <c r="H6759" t="s">
        <v>6</v>
      </c>
      <c r="I6759" t="str">
        <f>_xlfn.XLOOKUP(shipments[[#This Row],[SPID]],people[SPID],people[Sales_person],"NA",0)</f>
        <v>Oby Sorrel</v>
      </c>
      <c r="J6759">
        <f>YEAR(shipments[[#This Row],[Shipdate]])</f>
        <v>2023</v>
      </c>
      <c r="K6759">
        <f>MONTH(shipments[[#This Row],[Shipdate]])</f>
        <v>7</v>
      </c>
      <c r="L6759" t="str">
        <f>TEXT(shipments[[#This Row],[Shipdate]],"mmmm")</f>
        <v>July</v>
      </c>
      <c r="M6759">
        <f>_xlfn.XLOOKUP(shipments[[#This Row],[PID]],products[PID],products[Cost_per_box],"NA",0)</f>
        <v>8.43</v>
      </c>
      <c r="N6759">
        <f>shipments[[#This Row],[Boxes]]*shipments[[#This Row],[Cost Per Box]]</f>
        <v>4375.17</v>
      </c>
      <c r="O6759">
        <f>shipments[[#This Row],[Sales Amount]]-shipments[[#This Row],[Total Cost]]</f>
        <v>806.57999999999993</v>
      </c>
      <c r="P6759" s="9">
        <f>shipments[[#This Row],[Profit]]/shipments[[#This Row],[Sales Amount]]</f>
        <v>0.15565783760312635</v>
      </c>
    </row>
    <row r="6760" spans="1:16" x14ac:dyDescent="1">
      <c r="A6760" t="s">
        <v>6812</v>
      </c>
      <c r="B6760" t="s">
        <v>8047</v>
      </c>
      <c r="C6760" t="s">
        <v>8026</v>
      </c>
      <c r="D6760" t="s">
        <v>8037</v>
      </c>
      <c r="E6760" s="1">
        <v>45468</v>
      </c>
      <c r="F6760">
        <v>4623.75</v>
      </c>
      <c r="G6760">
        <v>514</v>
      </c>
      <c r="H6760" t="s">
        <v>6</v>
      </c>
      <c r="I6760" t="str">
        <f>_xlfn.XLOOKUP(shipments[[#This Row],[SPID]],people[SPID],people[Sales_person],"NA",0)</f>
        <v>Oby Sorrel</v>
      </c>
      <c r="J6760">
        <f>YEAR(shipments[[#This Row],[Shipdate]])</f>
        <v>2024</v>
      </c>
      <c r="K6760">
        <f>MONTH(shipments[[#This Row],[Shipdate]])</f>
        <v>6</v>
      </c>
      <c r="L6760" t="str">
        <f>TEXT(shipments[[#This Row],[Shipdate]],"mmmm")</f>
        <v>June</v>
      </c>
      <c r="M6760">
        <f>_xlfn.XLOOKUP(shipments[[#This Row],[PID]],products[PID],products[Cost_per_box],"NA",0)</f>
        <v>8.43</v>
      </c>
      <c r="N6760">
        <f>shipments[[#This Row],[Boxes]]*shipments[[#This Row],[Cost Per Box]]</f>
        <v>4333.0199999999995</v>
      </c>
      <c r="O6760">
        <f>shipments[[#This Row],[Sales Amount]]-shipments[[#This Row],[Total Cost]]</f>
        <v>290.73000000000047</v>
      </c>
      <c r="P6760" s="9">
        <f>shipments[[#This Row],[Profit]]/shipments[[#This Row],[Sales Amount]]</f>
        <v>6.2877534468775448E-2</v>
      </c>
    </row>
    <row r="6761" spans="1:16" x14ac:dyDescent="1">
      <c r="A6761" t="s">
        <v>6813</v>
      </c>
      <c r="B6761" t="s">
        <v>8047</v>
      </c>
      <c r="C6761" t="s">
        <v>8026</v>
      </c>
      <c r="D6761" t="s">
        <v>8037</v>
      </c>
      <c r="E6761" s="1">
        <v>45054</v>
      </c>
      <c r="F6761">
        <v>5906.25</v>
      </c>
      <c r="G6761">
        <v>739</v>
      </c>
      <c r="H6761" t="s">
        <v>6</v>
      </c>
      <c r="I6761" t="str">
        <f>_xlfn.XLOOKUP(shipments[[#This Row],[SPID]],people[SPID],people[Sales_person],"NA",0)</f>
        <v>Oby Sorrel</v>
      </c>
      <c r="J6761">
        <f>YEAR(shipments[[#This Row],[Shipdate]])</f>
        <v>2023</v>
      </c>
      <c r="K6761">
        <f>MONTH(shipments[[#This Row],[Shipdate]])</f>
        <v>5</v>
      </c>
      <c r="L6761" t="str">
        <f>TEXT(shipments[[#This Row],[Shipdate]],"mmmm")</f>
        <v>May</v>
      </c>
      <c r="M6761">
        <f>_xlfn.XLOOKUP(shipments[[#This Row],[PID]],products[PID],products[Cost_per_box],"NA",0)</f>
        <v>8.43</v>
      </c>
      <c r="N6761">
        <f>shipments[[#This Row],[Boxes]]*shipments[[#This Row],[Cost Per Box]]</f>
        <v>6229.7699999999995</v>
      </c>
      <c r="O6761">
        <f>shipments[[#This Row],[Sales Amount]]-shipments[[#This Row],[Total Cost]]</f>
        <v>-323.51999999999953</v>
      </c>
      <c r="P6761" s="9">
        <f>shipments[[#This Row],[Profit]]/shipments[[#This Row],[Sales Amount]]</f>
        <v>-5.4775873015872938E-2</v>
      </c>
    </row>
    <row r="6762" spans="1:16" x14ac:dyDescent="1">
      <c r="A6762" t="s">
        <v>6814</v>
      </c>
      <c r="B6762" t="s">
        <v>8047</v>
      </c>
      <c r="C6762" t="s">
        <v>8027</v>
      </c>
      <c r="D6762" t="s">
        <v>8036</v>
      </c>
      <c r="E6762" s="1">
        <v>45313</v>
      </c>
      <c r="F6762">
        <v>1971</v>
      </c>
      <c r="G6762">
        <v>198</v>
      </c>
      <c r="H6762" t="s">
        <v>6</v>
      </c>
      <c r="I6762" t="str">
        <f>_xlfn.XLOOKUP(shipments[[#This Row],[SPID]],people[SPID],people[Sales_person],"NA",0)</f>
        <v>Oby Sorrel</v>
      </c>
      <c r="J6762">
        <f>YEAR(shipments[[#This Row],[Shipdate]])</f>
        <v>2024</v>
      </c>
      <c r="K6762">
        <f>MONTH(shipments[[#This Row],[Shipdate]])</f>
        <v>1</v>
      </c>
      <c r="L6762" t="str">
        <f>TEXT(shipments[[#This Row],[Shipdate]],"mmmm")</f>
        <v>January</v>
      </c>
      <c r="M6762">
        <f>_xlfn.XLOOKUP(shipments[[#This Row],[PID]],products[PID],products[Cost_per_box],"NA",0)</f>
        <v>6.8</v>
      </c>
      <c r="N6762">
        <f>shipments[[#This Row],[Boxes]]*shipments[[#This Row],[Cost Per Box]]</f>
        <v>1346.3999999999999</v>
      </c>
      <c r="O6762">
        <f>shipments[[#This Row],[Sales Amount]]-shipments[[#This Row],[Total Cost]]</f>
        <v>624.60000000000014</v>
      </c>
      <c r="P6762" s="9">
        <f>shipments[[#This Row],[Profit]]/shipments[[#This Row],[Sales Amount]]</f>
        <v>0.31689497716894982</v>
      </c>
    </row>
    <row r="6763" spans="1:16" x14ac:dyDescent="1">
      <c r="A6763" t="s">
        <v>6815</v>
      </c>
      <c r="B6763" t="s">
        <v>8047</v>
      </c>
      <c r="C6763" t="s">
        <v>8027</v>
      </c>
      <c r="D6763" t="s">
        <v>8034</v>
      </c>
      <c r="E6763" s="1">
        <v>45287</v>
      </c>
      <c r="F6763">
        <v>1003.5</v>
      </c>
      <c r="G6763">
        <v>101</v>
      </c>
      <c r="H6763" t="s">
        <v>6</v>
      </c>
      <c r="I6763" t="str">
        <f>_xlfn.XLOOKUP(shipments[[#This Row],[SPID]],people[SPID],people[Sales_person],"NA",0)</f>
        <v>Oby Sorrel</v>
      </c>
      <c r="J6763">
        <f>YEAR(shipments[[#This Row],[Shipdate]])</f>
        <v>2023</v>
      </c>
      <c r="K6763">
        <f>MONTH(shipments[[#This Row],[Shipdate]])</f>
        <v>12</v>
      </c>
      <c r="L6763" t="str">
        <f>TEXT(shipments[[#This Row],[Shipdate]],"mmmm")</f>
        <v>December</v>
      </c>
      <c r="M6763">
        <f>_xlfn.XLOOKUP(shipments[[#This Row],[PID]],products[PID],products[Cost_per_box],"NA",0)</f>
        <v>6.8</v>
      </c>
      <c r="N6763">
        <f>shipments[[#This Row],[Boxes]]*shipments[[#This Row],[Cost Per Box]]</f>
        <v>686.8</v>
      </c>
      <c r="O6763">
        <f>shipments[[#This Row],[Sales Amount]]-shipments[[#This Row],[Total Cost]]</f>
        <v>316.70000000000005</v>
      </c>
      <c r="P6763" s="9">
        <f>shipments[[#This Row],[Profit]]/shipments[[#This Row],[Sales Amount]]</f>
        <v>0.31559541604384655</v>
      </c>
    </row>
    <row r="6764" spans="1:16" x14ac:dyDescent="1">
      <c r="A6764" t="s">
        <v>6816</v>
      </c>
      <c r="B6764" t="s">
        <v>8047</v>
      </c>
      <c r="C6764" t="s">
        <v>8027</v>
      </c>
      <c r="D6764" t="s">
        <v>8037</v>
      </c>
      <c r="E6764" s="1">
        <v>45419</v>
      </c>
      <c r="F6764">
        <v>3339</v>
      </c>
      <c r="G6764">
        <v>304</v>
      </c>
      <c r="H6764" t="s">
        <v>6</v>
      </c>
      <c r="I6764" t="str">
        <f>_xlfn.XLOOKUP(shipments[[#This Row],[SPID]],people[SPID],people[Sales_person],"NA",0)</f>
        <v>Oby Sorrel</v>
      </c>
      <c r="J6764">
        <f>YEAR(shipments[[#This Row],[Shipdate]])</f>
        <v>2024</v>
      </c>
      <c r="K6764">
        <f>MONTH(shipments[[#This Row],[Shipdate]])</f>
        <v>5</v>
      </c>
      <c r="L6764" t="str">
        <f>TEXT(shipments[[#This Row],[Shipdate]],"mmmm")</f>
        <v>May</v>
      </c>
      <c r="M6764">
        <f>_xlfn.XLOOKUP(shipments[[#This Row],[PID]],products[PID],products[Cost_per_box],"NA",0)</f>
        <v>6.8</v>
      </c>
      <c r="N6764">
        <f>shipments[[#This Row],[Boxes]]*shipments[[#This Row],[Cost Per Box]]</f>
        <v>2067.1999999999998</v>
      </c>
      <c r="O6764">
        <f>shipments[[#This Row],[Sales Amount]]-shipments[[#This Row],[Total Cost]]</f>
        <v>1271.8000000000002</v>
      </c>
      <c r="P6764" s="9">
        <f>shipments[[#This Row],[Profit]]/shipments[[#This Row],[Sales Amount]]</f>
        <v>0.38089248277927529</v>
      </c>
    </row>
    <row r="6765" spans="1:16" x14ac:dyDescent="1">
      <c r="A6765" t="s">
        <v>6817</v>
      </c>
      <c r="B6765" t="s">
        <v>8047</v>
      </c>
      <c r="C6765" t="s">
        <v>8027</v>
      </c>
      <c r="D6765" t="s">
        <v>8036</v>
      </c>
      <c r="E6765" s="1">
        <v>45275</v>
      </c>
      <c r="F6765">
        <v>2801.25</v>
      </c>
      <c r="G6765">
        <v>281</v>
      </c>
      <c r="H6765" t="s">
        <v>6</v>
      </c>
      <c r="I6765" t="str">
        <f>_xlfn.XLOOKUP(shipments[[#This Row],[SPID]],people[SPID],people[Sales_person],"NA",0)</f>
        <v>Oby Sorrel</v>
      </c>
      <c r="J6765">
        <f>YEAR(shipments[[#This Row],[Shipdate]])</f>
        <v>2023</v>
      </c>
      <c r="K6765">
        <f>MONTH(shipments[[#This Row],[Shipdate]])</f>
        <v>12</v>
      </c>
      <c r="L6765" t="str">
        <f>TEXT(shipments[[#This Row],[Shipdate]],"mmmm")</f>
        <v>December</v>
      </c>
      <c r="M6765">
        <f>_xlfn.XLOOKUP(shipments[[#This Row],[PID]],products[PID],products[Cost_per_box],"NA",0)</f>
        <v>6.8</v>
      </c>
      <c r="N6765">
        <f>shipments[[#This Row],[Boxes]]*shipments[[#This Row],[Cost Per Box]]</f>
        <v>1910.8</v>
      </c>
      <c r="O6765">
        <f>shipments[[#This Row],[Sales Amount]]-shipments[[#This Row],[Total Cost]]</f>
        <v>890.45</v>
      </c>
      <c r="P6765" s="9">
        <f>shipments[[#This Row],[Profit]]/shipments[[#This Row],[Sales Amount]]</f>
        <v>0.31787594823739401</v>
      </c>
    </row>
    <row r="6766" spans="1:16" x14ac:dyDescent="1">
      <c r="A6766" t="s">
        <v>6818</v>
      </c>
      <c r="B6766" t="s">
        <v>8047</v>
      </c>
      <c r="C6766" t="s">
        <v>8028</v>
      </c>
      <c r="D6766" t="s">
        <v>8032</v>
      </c>
      <c r="E6766" s="1">
        <v>45296</v>
      </c>
      <c r="F6766">
        <v>450</v>
      </c>
      <c r="G6766">
        <v>16</v>
      </c>
      <c r="H6766" t="s">
        <v>6</v>
      </c>
      <c r="I6766" t="str">
        <f>_xlfn.XLOOKUP(shipments[[#This Row],[SPID]],people[SPID],people[Sales_person],"NA",0)</f>
        <v>Oby Sorrel</v>
      </c>
      <c r="J6766">
        <f>YEAR(shipments[[#This Row],[Shipdate]])</f>
        <v>2024</v>
      </c>
      <c r="K6766">
        <f>MONTH(shipments[[#This Row],[Shipdate]])</f>
        <v>1</v>
      </c>
      <c r="L6766" t="str">
        <f>TEXT(shipments[[#This Row],[Shipdate]],"mmmm")</f>
        <v>January</v>
      </c>
      <c r="M6766">
        <f>_xlfn.XLOOKUP(shipments[[#This Row],[PID]],products[PID],products[Cost_per_box],"NA",0)</f>
        <v>5.04</v>
      </c>
      <c r="N6766">
        <f>shipments[[#This Row],[Boxes]]*shipments[[#This Row],[Cost Per Box]]</f>
        <v>80.64</v>
      </c>
      <c r="O6766">
        <f>shipments[[#This Row],[Sales Amount]]-shipments[[#This Row],[Total Cost]]</f>
        <v>369.36</v>
      </c>
      <c r="P6766" s="9">
        <f>shipments[[#This Row],[Profit]]/shipments[[#This Row],[Sales Amount]]</f>
        <v>0.82080000000000009</v>
      </c>
    </row>
    <row r="6767" spans="1:16" x14ac:dyDescent="1">
      <c r="A6767" t="s">
        <v>6819</v>
      </c>
      <c r="B6767" t="s">
        <v>8047</v>
      </c>
      <c r="C6767" t="s">
        <v>8029</v>
      </c>
      <c r="D6767" t="s">
        <v>8036</v>
      </c>
      <c r="E6767" s="1">
        <v>44949</v>
      </c>
      <c r="F6767">
        <v>771.75</v>
      </c>
      <c r="G6767">
        <v>71</v>
      </c>
      <c r="H6767" t="s">
        <v>6</v>
      </c>
      <c r="I6767" t="str">
        <f>_xlfn.XLOOKUP(shipments[[#This Row],[SPID]],people[SPID],people[Sales_person],"NA",0)</f>
        <v>Oby Sorrel</v>
      </c>
      <c r="J6767">
        <f>YEAR(shipments[[#This Row],[Shipdate]])</f>
        <v>2023</v>
      </c>
      <c r="K6767">
        <f>MONTH(shipments[[#This Row],[Shipdate]])</f>
        <v>1</v>
      </c>
      <c r="L6767" t="str">
        <f>TEXT(shipments[[#This Row],[Shipdate]],"mmmm")</f>
        <v>January</v>
      </c>
      <c r="M6767">
        <f>_xlfn.XLOOKUP(shipments[[#This Row],[PID]],products[PID],products[Cost_per_box],"NA",0)</f>
        <v>2.76</v>
      </c>
      <c r="N6767">
        <f>shipments[[#This Row],[Boxes]]*shipments[[#This Row],[Cost Per Box]]</f>
        <v>195.95999999999998</v>
      </c>
      <c r="O6767">
        <f>shipments[[#This Row],[Sales Amount]]-shipments[[#This Row],[Total Cost]]</f>
        <v>575.79</v>
      </c>
      <c r="P6767" s="9">
        <f>shipments[[#This Row],[Profit]]/shipments[[#This Row],[Sales Amount]]</f>
        <v>0.74608357628765787</v>
      </c>
    </row>
    <row r="6768" spans="1:16" x14ac:dyDescent="1">
      <c r="A6768" t="s">
        <v>6820</v>
      </c>
      <c r="B6768" t="s">
        <v>8047</v>
      </c>
      <c r="C6768" t="s">
        <v>8030</v>
      </c>
      <c r="D6768" t="s">
        <v>8035</v>
      </c>
      <c r="E6768" s="1">
        <v>45337</v>
      </c>
      <c r="F6768">
        <v>3388.5</v>
      </c>
      <c r="G6768">
        <v>424</v>
      </c>
      <c r="H6768" t="s">
        <v>6</v>
      </c>
      <c r="I6768" t="str">
        <f>_xlfn.XLOOKUP(shipments[[#This Row],[SPID]],people[SPID],people[Sales_person],"NA",0)</f>
        <v>Oby Sorrel</v>
      </c>
      <c r="J6768">
        <f>YEAR(shipments[[#This Row],[Shipdate]])</f>
        <v>2024</v>
      </c>
      <c r="K6768">
        <f>MONTH(shipments[[#This Row],[Shipdate]])</f>
        <v>2</v>
      </c>
      <c r="L6768" t="str">
        <f>TEXT(shipments[[#This Row],[Shipdate]],"mmmm")</f>
        <v>February</v>
      </c>
      <c r="M6768">
        <f>_xlfn.XLOOKUP(shipments[[#This Row],[PID]],products[PID],products[Cost_per_box],"NA",0)</f>
        <v>3.32</v>
      </c>
      <c r="N6768">
        <f>shipments[[#This Row],[Boxes]]*shipments[[#This Row],[Cost Per Box]]</f>
        <v>1407.6799999999998</v>
      </c>
      <c r="O6768">
        <f>shipments[[#This Row],[Sales Amount]]-shipments[[#This Row],[Total Cost]]</f>
        <v>1980.8200000000002</v>
      </c>
      <c r="P6768" s="9">
        <f>shipments[[#This Row],[Profit]]/shipments[[#This Row],[Sales Amount]]</f>
        <v>0.58457134425261925</v>
      </c>
    </row>
    <row r="6769" spans="1:16" x14ac:dyDescent="1">
      <c r="A6769" t="s">
        <v>6821</v>
      </c>
      <c r="B6769" t="s">
        <v>8047</v>
      </c>
      <c r="C6769" t="s">
        <v>8030</v>
      </c>
      <c r="D6769" t="s">
        <v>8037</v>
      </c>
      <c r="E6769" s="1">
        <v>45278</v>
      </c>
      <c r="F6769">
        <v>3789</v>
      </c>
      <c r="G6769">
        <v>474</v>
      </c>
      <c r="H6769" t="s">
        <v>6</v>
      </c>
      <c r="I6769" t="str">
        <f>_xlfn.XLOOKUP(shipments[[#This Row],[SPID]],people[SPID],people[Sales_person],"NA",0)</f>
        <v>Oby Sorrel</v>
      </c>
      <c r="J6769">
        <f>YEAR(shipments[[#This Row],[Shipdate]])</f>
        <v>2023</v>
      </c>
      <c r="K6769">
        <f>MONTH(shipments[[#This Row],[Shipdate]])</f>
        <v>12</v>
      </c>
      <c r="L6769" t="str">
        <f>TEXT(shipments[[#This Row],[Shipdate]],"mmmm")</f>
        <v>December</v>
      </c>
      <c r="M6769">
        <f>_xlfn.XLOOKUP(shipments[[#This Row],[PID]],products[PID],products[Cost_per_box],"NA",0)</f>
        <v>3.32</v>
      </c>
      <c r="N6769">
        <f>shipments[[#This Row],[Boxes]]*shipments[[#This Row],[Cost Per Box]]</f>
        <v>1573.6799999999998</v>
      </c>
      <c r="O6769">
        <f>shipments[[#This Row],[Sales Amount]]-shipments[[#This Row],[Total Cost]]</f>
        <v>2215.3200000000002</v>
      </c>
      <c r="P6769" s="9">
        <f>shipments[[#This Row],[Profit]]/shipments[[#This Row],[Sales Amount]]</f>
        <v>0.58467141726049099</v>
      </c>
    </row>
    <row r="6770" spans="1:16" x14ac:dyDescent="1">
      <c r="A6770" t="s">
        <v>6822</v>
      </c>
      <c r="B6770" t="s">
        <v>8047</v>
      </c>
      <c r="C6770" t="s">
        <v>8031</v>
      </c>
      <c r="D6770" t="s">
        <v>8036</v>
      </c>
      <c r="E6770" s="1">
        <v>45513</v>
      </c>
      <c r="F6770">
        <v>3748.5</v>
      </c>
      <c r="G6770">
        <v>209</v>
      </c>
      <c r="H6770" t="s">
        <v>17</v>
      </c>
      <c r="I6770" t="str">
        <f>_xlfn.XLOOKUP(shipments[[#This Row],[SPID]],people[SPID],people[Sales_person],"NA",0)</f>
        <v>Oby Sorrel</v>
      </c>
      <c r="J6770">
        <f>YEAR(shipments[[#This Row],[Shipdate]])</f>
        <v>2024</v>
      </c>
      <c r="K6770">
        <f>MONTH(shipments[[#This Row],[Shipdate]])</f>
        <v>8</v>
      </c>
      <c r="L6770" t="str">
        <f>TEXT(shipments[[#This Row],[Shipdate]],"mmmm")</f>
        <v>August</v>
      </c>
      <c r="M6770">
        <f>_xlfn.XLOOKUP(shipments[[#This Row],[PID]],products[PID],products[Cost_per_box],"NA",0)</f>
        <v>2.65</v>
      </c>
      <c r="N6770">
        <f>shipments[[#This Row],[Boxes]]*shipments[[#This Row],[Cost Per Box]]</f>
        <v>553.85</v>
      </c>
      <c r="O6770">
        <f>shipments[[#This Row],[Sales Amount]]-shipments[[#This Row],[Total Cost]]</f>
        <v>3194.65</v>
      </c>
      <c r="P6770" s="9">
        <f>shipments[[#This Row],[Profit]]/shipments[[#This Row],[Sales Amount]]</f>
        <v>0.85224756569294391</v>
      </c>
    </row>
    <row r="6771" spans="1:16" x14ac:dyDescent="1">
      <c r="A6771" t="s">
        <v>6823</v>
      </c>
      <c r="B6771" t="s">
        <v>8047</v>
      </c>
      <c r="C6771" t="s">
        <v>8031</v>
      </c>
      <c r="D6771" t="s">
        <v>8037</v>
      </c>
      <c r="E6771" s="1">
        <v>45043</v>
      </c>
      <c r="F6771">
        <v>6912</v>
      </c>
      <c r="G6771">
        <v>346</v>
      </c>
      <c r="H6771" t="s">
        <v>6</v>
      </c>
      <c r="I6771" t="str">
        <f>_xlfn.XLOOKUP(shipments[[#This Row],[SPID]],people[SPID],people[Sales_person],"NA",0)</f>
        <v>Oby Sorrel</v>
      </c>
      <c r="J6771">
        <f>YEAR(shipments[[#This Row],[Shipdate]])</f>
        <v>2023</v>
      </c>
      <c r="K6771">
        <f>MONTH(shipments[[#This Row],[Shipdate]])</f>
        <v>4</v>
      </c>
      <c r="L6771" t="str">
        <f>TEXT(shipments[[#This Row],[Shipdate]],"mmmm")</f>
        <v>April</v>
      </c>
      <c r="M6771">
        <f>_xlfn.XLOOKUP(shipments[[#This Row],[PID]],products[PID],products[Cost_per_box],"NA",0)</f>
        <v>2.65</v>
      </c>
      <c r="N6771">
        <f>shipments[[#This Row],[Boxes]]*shipments[[#This Row],[Cost Per Box]]</f>
        <v>916.9</v>
      </c>
      <c r="O6771">
        <f>shipments[[#This Row],[Sales Amount]]-shipments[[#This Row],[Total Cost]]</f>
        <v>5995.1</v>
      </c>
      <c r="P6771" s="9">
        <f>shipments[[#This Row],[Profit]]/shipments[[#This Row],[Sales Amount]]</f>
        <v>0.86734664351851853</v>
      </c>
    </row>
    <row r="6772" spans="1:16" x14ac:dyDescent="1">
      <c r="A6772" t="s">
        <v>6824</v>
      </c>
      <c r="B6772" t="s">
        <v>8047</v>
      </c>
      <c r="C6772" t="s">
        <v>8031</v>
      </c>
      <c r="D6772" t="s">
        <v>8037</v>
      </c>
      <c r="E6772" s="1">
        <v>44958</v>
      </c>
      <c r="F6772">
        <v>5031</v>
      </c>
      <c r="G6772">
        <v>240</v>
      </c>
      <c r="H6772" t="s">
        <v>6</v>
      </c>
      <c r="I6772" t="str">
        <f>_xlfn.XLOOKUP(shipments[[#This Row],[SPID]],people[SPID],people[Sales_person],"NA",0)</f>
        <v>Oby Sorrel</v>
      </c>
      <c r="J6772">
        <f>YEAR(shipments[[#This Row],[Shipdate]])</f>
        <v>2023</v>
      </c>
      <c r="K6772">
        <f>MONTH(shipments[[#This Row],[Shipdate]])</f>
        <v>2</v>
      </c>
      <c r="L6772" t="str">
        <f>TEXT(shipments[[#This Row],[Shipdate]],"mmmm")</f>
        <v>February</v>
      </c>
      <c r="M6772">
        <f>_xlfn.XLOOKUP(shipments[[#This Row],[PID]],products[PID],products[Cost_per_box],"NA",0)</f>
        <v>2.65</v>
      </c>
      <c r="N6772">
        <f>shipments[[#This Row],[Boxes]]*shipments[[#This Row],[Cost Per Box]]</f>
        <v>636</v>
      </c>
      <c r="O6772">
        <f>shipments[[#This Row],[Sales Amount]]-shipments[[#This Row],[Total Cost]]</f>
        <v>4395</v>
      </c>
      <c r="P6772" s="9">
        <f>shipments[[#This Row],[Profit]]/shipments[[#This Row],[Sales Amount]]</f>
        <v>0.87358378056052477</v>
      </c>
    </row>
    <row r="6773" spans="1:16" x14ac:dyDescent="1">
      <c r="A6773" t="s">
        <v>6825</v>
      </c>
      <c r="B6773" t="s">
        <v>8047</v>
      </c>
      <c r="C6773" t="s">
        <v>8031</v>
      </c>
      <c r="D6773" t="s">
        <v>8033</v>
      </c>
      <c r="E6773" s="1">
        <v>45327</v>
      </c>
      <c r="F6773">
        <v>3870</v>
      </c>
      <c r="G6773">
        <v>204</v>
      </c>
      <c r="H6773" t="s">
        <v>6</v>
      </c>
      <c r="I6773" t="str">
        <f>_xlfn.XLOOKUP(shipments[[#This Row],[SPID]],people[SPID],people[Sales_person],"NA",0)</f>
        <v>Oby Sorrel</v>
      </c>
      <c r="J6773">
        <f>YEAR(shipments[[#This Row],[Shipdate]])</f>
        <v>2024</v>
      </c>
      <c r="K6773">
        <f>MONTH(shipments[[#This Row],[Shipdate]])</f>
        <v>2</v>
      </c>
      <c r="L6773" t="str">
        <f>TEXT(shipments[[#This Row],[Shipdate]],"mmmm")</f>
        <v>February</v>
      </c>
      <c r="M6773">
        <f>_xlfn.XLOOKUP(shipments[[#This Row],[PID]],products[PID],products[Cost_per_box],"NA",0)</f>
        <v>2.65</v>
      </c>
      <c r="N6773">
        <f>shipments[[#This Row],[Boxes]]*shipments[[#This Row],[Cost Per Box]]</f>
        <v>540.6</v>
      </c>
      <c r="O6773">
        <f>shipments[[#This Row],[Sales Amount]]-shipments[[#This Row],[Total Cost]]</f>
        <v>3329.4</v>
      </c>
      <c r="P6773" s="9">
        <f>shipments[[#This Row],[Profit]]/shipments[[#This Row],[Sales Amount]]</f>
        <v>0.86031007751937982</v>
      </c>
    </row>
    <row r="6774" spans="1:16" x14ac:dyDescent="1">
      <c r="A6774" t="s">
        <v>6826</v>
      </c>
      <c r="B6774" t="s">
        <v>8060</v>
      </c>
      <c r="C6774" t="s">
        <v>8010</v>
      </c>
      <c r="D6774" t="s">
        <v>8037</v>
      </c>
      <c r="E6774" s="1">
        <v>45252</v>
      </c>
      <c r="F6774">
        <v>1149.75</v>
      </c>
      <c r="G6774">
        <v>72</v>
      </c>
      <c r="H6774" t="s">
        <v>6</v>
      </c>
      <c r="I6774" t="str">
        <f>_xlfn.XLOOKUP(shipments[[#This Row],[SPID]],people[SPID],people[Sales_person],"NA",0)</f>
        <v>Mallorie Waber</v>
      </c>
      <c r="J6774">
        <f>YEAR(shipments[[#This Row],[Shipdate]])</f>
        <v>2023</v>
      </c>
      <c r="K6774">
        <f>MONTH(shipments[[#This Row],[Shipdate]])</f>
        <v>11</v>
      </c>
      <c r="L6774" t="str">
        <f>TEXT(shipments[[#This Row],[Shipdate]],"mmmm")</f>
        <v>November</v>
      </c>
      <c r="M6774">
        <f>_xlfn.XLOOKUP(shipments[[#This Row],[PID]],products[PID],products[Cost_per_box],"NA",0)</f>
        <v>5.26</v>
      </c>
      <c r="N6774">
        <f>shipments[[#This Row],[Boxes]]*shipments[[#This Row],[Cost Per Box]]</f>
        <v>378.71999999999997</v>
      </c>
      <c r="O6774">
        <f>shipments[[#This Row],[Sales Amount]]-shipments[[#This Row],[Total Cost]]</f>
        <v>771.03</v>
      </c>
      <c r="P6774" s="9">
        <f>shipments[[#This Row],[Profit]]/shipments[[#This Row],[Sales Amount]]</f>
        <v>0.67060665362035221</v>
      </c>
    </row>
    <row r="6775" spans="1:16" x14ac:dyDescent="1">
      <c r="A6775" t="s">
        <v>6828</v>
      </c>
      <c r="B6775" t="s">
        <v>8060</v>
      </c>
      <c r="C6775" t="s">
        <v>8010</v>
      </c>
      <c r="D6775" t="s">
        <v>8036</v>
      </c>
      <c r="E6775" s="1">
        <v>45205</v>
      </c>
      <c r="F6775">
        <v>2796.75</v>
      </c>
      <c r="G6775">
        <v>187</v>
      </c>
      <c r="H6775" t="s">
        <v>6</v>
      </c>
      <c r="I6775" t="str">
        <f>_xlfn.XLOOKUP(shipments[[#This Row],[SPID]],people[SPID],people[Sales_person],"NA",0)</f>
        <v>Mallorie Waber</v>
      </c>
      <c r="J6775">
        <f>YEAR(shipments[[#This Row],[Shipdate]])</f>
        <v>2023</v>
      </c>
      <c r="K6775">
        <f>MONTH(shipments[[#This Row],[Shipdate]])</f>
        <v>10</v>
      </c>
      <c r="L6775" t="str">
        <f>TEXT(shipments[[#This Row],[Shipdate]],"mmmm")</f>
        <v>October</v>
      </c>
      <c r="M6775">
        <f>_xlfn.XLOOKUP(shipments[[#This Row],[PID]],products[PID],products[Cost_per_box],"NA",0)</f>
        <v>5.26</v>
      </c>
      <c r="N6775">
        <f>shipments[[#This Row],[Boxes]]*shipments[[#This Row],[Cost Per Box]]</f>
        <v>983.62</v>
      </c>
      <c r="O6775">
        <f>shipments[[#This Row],[Sales Amount]]-shipments[[#This Row],[Total Cost]]</f>
        <v>1813.13</v>
      </c>
      <c r="P6775" s="9">
        <f>shipments[[#This Row],[Profit]]/shipments[[#This Row],[Sales Amount]]</f>
        <v>0.64829891838741405</v>
      </c>
    </row>
    <row r="6776" spans="1:16" x14ac:dyDescent="1">
      <c r="A6776" t="s">
        <v>6829</v>
      </c>
      <c r="B6776" t="s">
        <v>8060</v>
      </c>
      <c r="C6776" t="s">
        <v>8011</v>
      </c>
      <c r="D6776" t="s">
        <v>8035</v>
      </c>
      <c r="E6776" s="1">
        <v>44960</v>
      </c>
      <c r="F6776">
        <v>1059.75</v>
      </c>
      <c r="G6776">
        <v>63</v>
      </c>
      <c r="H6776" t="s">
        <v>6</v>
      </c>
      <c r="I6776" t="str">
        <f>_xlfn.XLOOKUP(shipments[[#This Row],[SPID]],people[SPID],people[Sales_person],"NA",0)</f>
        <v>Mallorie Waber</v>
      </c>
      <c r="J6776">
        <f>YEAR(shipments[[#This Row],[Shipdate]])</f>
        <v>2023</v>
      </c>
      <c r="K6776">
        <f>MONTH(shipments[[#This Row],[Shipdate]])</f>
        <v>2</v>
      </c>
      <c r="L6776" t="str">
        <f>TEXT(shipments[[#This Row],[Shipdate]],"mmmm")</f>
        <v>February</v>
      </c>
      <c r="M6776">
        <f>_xlfn.XLOOKUP(shipments[[#This Row],[PID]],products[PID],products[Cost_per_box],"NA",0)</f>
        <v>7.48</v>
      </c>
      <c r="N6776">
        <f>shipments[[#This Row],[Boxes]]*shipments[[#This Row],[Cost Per Box]]</f>
        <v>471.24</v>
      </c>
      <c r="O6776">
        <f>shipments[[#This Row],[Sales Amount]]-shipments[[#This Row],[Total Cost]]</f>
        <v>588.51</v>
      </c>
      <c r="P6776" s="9">
        <f>shipments[[#This Row],[Profit]]/shipments[[#This Row],[Sales Amount]]</f>
        <v>0.55532908704883222</v>
      </c>
    </row>
    <row r="6777" spans="1:16" x14ac:dyDescent="1">
      <c r="A6777" t="s">
        <v>6830</v>
      </c>
      <c r="B6777" t="s">
        <v>8060</v>
      </c>
      <c r="C6777" t="s">
        <v>8011</v>
      </c>
      <c r="D6777" t="s">
        <v>8036</v>
      </c>
      <c r="E6777" s="1">
        <v>45288</v>
      </c>
      <c r="F6777">
        <v>2913.75</v>
      </c>
      <c r="G6777">
        <v>172</v>
      </c>
      <c r="H6777" t="s">
        <v>6</v>
      </c>
      <c r="I6777" t="str">
        <f>_xlfn.XLOOKUP(shipments[[#This Row],[SPID]],people[SPID],people[Sales_person],"NA",0)</f>
        <v>Mallorie Waber</v>
      </c>
      <c r="J6777">
        <f>YEAR(shipments[[#This Row],[Shipdate]])</f>
        <v>2023</v>
      </c>
      <c r="K6777">
        <f>MONTH(shipments[[#This Row],[Shipdate]])</f>
        <v>12</v>
      </c>
      <c r="L6777" t="str">
        <f>TEXT(shipments[[#This Row],[Shipdate]],"mmmm")</f>
        <v>December</v>
      </c>
      <c r="M6777">
        <f>_xlfn.XLOOKUP(shipments[[#This Row],[PID]],products[PID],products[Cost_per_box],"NA",0)</f>
        <v>7.48</v>
      </c>
      <c r="N6777">
        <f>shipments[[#This Row],[Boxes]]*shipments[[#This Row],[Cost Per Box]]</f>
        <v>1286.5600000000002</v>
      </c>
      <c r="O6777">
        <f>shipments[[#This Row],[Sales Amount]]-shipments[[#This Row],[Total Cost]]</f>
        <v>1627.1899999999998</v>
      </c>
      <c r="P6777" s="9">
        <f>shipments[[#This Row],[Profit]]/shipments[[#This Row],[Sales Amount]]</f>
        <v>0.55845216645216644</v>
      </c>
    </row>
    <row r="6778" spans="1:16" x14ac:dyDescent="1">
      <c r="A6778" t="s">
        <v>6831</v>
      </c>
      <c r="B6778" t="s">
        <v>8060</v>
      </c>
      <c r="C6778" t="s">
        <v>8012</v>
      </c>
      <c r="D6778" t="s">
        <v>8033</v>
      </c>
      <c r="E6778" s="1">
        <v>45454</v>
      </c>
      <c r="F6778">
        <v>8948.25</v>
      </c>
      <c r="G6778">
        <v>689</v>
      </c>
      <c r="H6778" t="s">
        <v>6</v>
      </c>
      <c r="I6778" t="str">
        <f>_xlfn.XLOOKUP(shipments[[#This Row],[SPID]],people[SPID],people[Sales_person],"NA",0)</f>
        <v>Mallorie Waber</v>
      </c>
      <c r="J6778">
        <f>YEAR(shipments[[#This Row],[Shipdate]])</f>
        <v>2024</v>
      </c>
      <c r="K6778">
        <f>MONTH(shipments[[#This Row],[Shipdate]])</f>
        <v>6</v>
      </c>
      <c r="L6778" t="str">
        <f>TEXT(shipments[[#This Row],[Shipdate]],"mmmm")</f>
        <v>June</v>
      </c>
      <c r="M6778">
        <f>_xlfn.XLOOKUP(shipments[[#This Row],[PID]],products[PID],products[Cost_per_box],"NA",0)</f>
        <v>5.15</v>
      </c>
      <c r="N6778">
        <f>shipments[[#This Row],[Boxes]]*shipments[[#This Row],[Cost Per Box]]</f>
        <v>3548.3500000000004</v>
      </c>
      <c r="O6778">
        <f>shipments[[#This Row],[Sales Amount]]-shipments[[#This Row],[Total Cost]]</f>
        <v>5399.9</v>
      </c>
      <c r="P6778" s="9">
        <f>shipments[[#This Row],[Profit]]/shipments[[#This Row],[Sales Amount]]</f>
        <v>0.60345877685580973</v>
      </c>
    </row>
    <row r="6779" spans="1:16" x14ac:dyDescent="1">
      <c r="A6779" t="s">
        <v>6832</v>
      </c>
      <c r="B6779" t="s">
        <v>8060</v>
      </c>
      <c r="C6779" t="s">
        <v>8013</v>
      </c>
      <c r="D6779" t="s">
        <v>8037</v>
      </c>
      <c r="E6779" s="1">
        <v>44958</v>
      </c>
      <c r="F6779">
        <v>2229.75</v>
      </c>
      <c r="G6779">
        <v>279</v>
      </c>
      <c r="H6779" t="s">
        <v>6</v>
      </c>
      <c r="I6779" t="str">
        <f>_xlfn.XLOOKUP(shipments[[#This Row],[SPID]],people[SPID],people[Sales_person],"NA",0)</f>
        <v>Mallorie Waber</v>
      </c>
      <c r="J6779">
        <f>YEAR(shipments[[#This Row],[Shipdate]])</f>
        <v>2023</v>
      </c>
      <c r="K6779">
        <f>MONTH(shipments[[#This Row],[Shipdate]])</f>
        <v>2</v>
      </c>
      <c r="L6779" t="str">
        <f>TEXT(shipments[[#This Row],[Shipdate]],"mmmm")</f>
        <v>February</v>
      </c>
      <c r="M6779">
        <f>_xlfn.XLOOKUP(shipments[[#This Row],[PID]],products[PID],products[Cost_per_box],"NA",0)</f>
        <v>3.85</v>
      </c>
      <c r="N6779">
        <f>shipments[[#This Row],[Boxes]]*shipments[[#This Row],[Cost Per Box]]</f>
        <v>1074.1500000000001</v>
      </c>
      <c r="O6779">
        <f>shipments[[#This Row],[Sales Amount]]-shipments[[#This Row],[Total Cost]]</f>
        <v>1155.5999999999999</v>
      </c>
      <c r="P6779" s="9">
        <f>shipments[[#This Row],[Profit]]/shipments[[#This Row],[Sales Amount]]</f>
        <v>0.51826437941473258</v>
      </c>
    </row>
    <row r="6780" spans="1:16" x14ac:dyDescent="1">
      <c r="A6780" t="s">
        <v>6833</v>
      </c>
      <c r="B6780" t="s">
        <v>8060</v>
      </c>
      <c r="C6780" t="s">
        <v>8013</v>
      </c>
      <c r="D6780" t="s">
        <v>8035</v>
      </c>
      <c r="E6780" s="1">
        <v>44995</v>
      </c>
      <c r="F6780">
        <v>4432.5</v>
      </c>
      <c r="G6780">
        <v>555</v>
      </c>
      <c r="H6780" t="s">
        <v>6</v>
      </c>
      <c r="I6780" t="str">
        <f>_xlfn.XLOOKUP(shipments[[#This Row],[SPID]],people[SPID],people[Sales_person],"NA",0)</f>
        <v>Mallorie Waber</v>
      </c>
      <c r="J6780">
        <f>YEAR(shipments[[#This Row],[Shipdate]])</f>
        <v>2023</v>
      </c>
      <c r="K6780">
        <f>MONTH(shipments[[#This Row],[Shipdate]])</f>
        <v>3</v>
      </c>
      <c r="L6780" t="str">
        <f>TEXT(shipments[[#This Row],[Shipdate]],"mmmm")</f>
        <v>March</v>
      </c>
      <c r="M6780">
        <f>_xlfn.XLOOKUP(shipments[[#This Row],[PID]],products[PID],products[Cost_per_box],"NA",0)</f>
        <v>3.85</v>
      </c>
      <c r="N6780">
        <f>shipments[[#This Row],[Boxes]]*shipments[[#This Row],[Cost Per Box]]</f>
        <v>2136.75</v>
      </c>
      <c r="O6780">
        <f>shipments[[#This Row],[Sales Amount]]-shipments[[#This Row],[Total Cost]]</f>
        <v>2295.75</v>
      </c>
      <c r="P6780" s="9">
        <f>shipments[[#This Row],[Profit]]/shipments[[#This Row],[Sales Amount]]</f>
        <v>0.51793570219966156</v>
      </c>
    </row>
    <row r="6781" spans="1:16" x14ac:dyDescent="1">
      <c r="A6781" t="s">
        <v>6834</v>
      </c>
      <c r="B6781" t="s">
        <v>8060</v>
      </c>
      <c r="C6781" t="s">
        <v>8013</v>
      </c>
      <c r="D6781" t="s">
        <v>8034</v>
      </c>
      <c r="E6781" s="1">
        <v>45084</v>
      </c>
      <c r="F6781">
        <v>6759</v>
      </c>
      <c r="G6781">
        <v>966</v>
      </c>
      <c r="H6781" t="s">
        <v>6</v>
      </c>
      <c r="I6781" t="str">
        <f>_xlfn.XLOOKUP(shipments[[#This Row],[SPID]],people[SPID],people[Sales_person],"NA",0)</f>
        <v>Mallorie Waber</v>
      </c>
      <c r="J6781">
        <f>YEAR(shipments[[#This Row],[Shipdate]])</f>
        <v>2023</v>
      </c>
      <c r="K6781">
        <f>MONTH(shipments[[#This Row],[Shipdate]])</f>
        <v>6</v>
      </c>
      <c r="L6781" t="str">
        <f>TEXT(shipments[[#This Row],[Shipdate]],"mmmm")</f>
        <v>June</v>
      </c>
      <c r="M6781">
        <f>_xlfn.XLOOKUP(shipments[[#This Row],[PID]],products[PID],products[Cost_per_box],"NA",0)</f>
        <v>3.85</v>
      </c>
      <c r="N6781">
        <f>shipments[[#This Row],[Boxes]]*shipments[[#This Row],[Cost Per Box]]</f>
        <v>3719.1</v>
      </c>
      <c r="O6781">
        <f>shipments[[#This Row],[Sales Amount]]-shipments[[#This Row],[Total Cost]]</f>
        <v>3039.9</v>
      </c>
      <c r="P6781" s="9">
        <f>shipments[[#This Row],[Profit]]/shipments[[#This Row],[Sales Amount]]</f>
        <v>0.44975588104749226</v>
      </c>
    </row>
    <row r="6782" spans="1:16" x14ac:dyDescent="1">
      <c r="A6782" t="s">
        <v>6835</v>
      </c>
      <c r="B6782" t="s">
        <v>8060</v>
      </c>
      <c r="C6782" t="s">
        <v>8013</v>
      </c>
      <c r="D6782" t="s">
        <v>8037</v>
      </c>
      <c r="E6782" s="1">
        <v>45541</v>
      </c>
      <c r="F6782">
        <v>7384.5</v>
      </c>
      <c r="G6782">
        <v>1477</v>
      </c>
      <c r="H6782" t="s">
        <v>25</v>
      </c>
      <c r="I6782" t="str">
        <f>_xlfn.XLOOKUP(shipments[[#This Row],[SPID]],people[SPID],people[Sales_person],"NA",0)</f>
        <v>Mallorie Waber</v>
      </c>
      <c r="J6782">
        <f>YEAR(shipments[[#This Row],[Shipdate]])</f>
        <v>2024</v>
      </c>
      <c r="K6782">
        <f>MONTH(shipments[[#This Row],[Shipdate]])</f>
        <v>9</v>
      </c>
      <c r="L6782" t="str">
        <f>TEXT(shipments[[#This Row],[Shipdate]],"mmmm")</f>
        <v>September</v>
      </c>
      <c r="M6782">
        <f>_xlfn.XLOOKUP(shipments[[#This Row],[PID]],products[PID],products[Cost_per_box],"NA",0)</f>
        <v>3.85</v>
      </c>
      <c r="N6782">
        <f>shipments[[#This Row],[Boxes]]*shipments[[#This Row],[Cost Per Box]]</f>
        <v>5686.45</v>
      </c>
      <c r="O6782">
        <f>shipments[[#This Row],[Sales Amount]]-shipments[[#This Row],[Total Cost]]</f>
        <v>1698.0500000000002</v>
      </c>
      <c r="P6782" s="9">
        <f>shipments[[#This Row],[Profit]]/shipments[[#This Row],[Sales Amount]]</f>
        <v>0.22994786376870474</v>
      </c>
    </row>
    <row r="6783" spans="1:16" x14ac:dyDescent="1">
      <c r="A6783" t="s">
        <v>6836</v>
      </c>
      <c r="B6783" t="s">
        <v>8060</v>
      </c>
      <c r="C6783" t="s">
        <v>8014</v>
      </c>
      <c r="D6783" t="s">
        <v>8032</v>
      </c>
      <c r="E6783" s="1">
        <v>45274</v>
      </c>
      <c r="F6783">
        <v>5287.5</v>
      </c>
      <c r="G6783">
        <v>588</v>
      </c>
      <c r="H6783" t="s">
        <v>6</v>
      </c>
      <c r="I6783" t="str">
        <f>_xlfn.XLOOKUP(shipments[[#This Row],[SPID]],people[SPID],people[Sales_person],"NA",0)</f>
        <v>Mallorie Waber</v>
      </c>
      <c r="J6783">
        <f>YEAR(shipments[[#This Row],[Shipdate]])</f>
        <v>2023</v>
      </c>
      <c r="K6783">
        <f>MONTH(shipments[[#This Row],[Shipdate]])</f>
        <v>12</v>
      </c>
      <c r="L6783" t="str">
        <f>TEXT(shipments[[#This Row],[Shipdate]],"mmmm")</f>
        <v>December</v>
      </c>
      <c r="M6783">
        <f>_xlfn.XLOOKUP(shipments[[#This Row],[PID]],products[PID],products[Cost_per_box],"NA",0)</f>
        <v>5.72</v>
      </c>
      <c r="N6783">
        <f>shipments[[#This Row],[Boxes]]*shipments[[#This Row],[Cost Per Box]]</f>
        <v>3363.3599999999997</v>
      </c>
      <c r="O6783">
        <f>shipments[[#This Row],[Sales Amount]]-shipments[[#This Row],[Total Cost]]</f>
        <v>1924.1400000000003</v>
      </c>
      <c r="P6783" s="9">
        <f>shipments[[#This Row],[Profit]]/shipments[[#This Row],[Sales Amount]]</f>
        <v>0.36390354609929082</v>
      </c>
    </row>
    <row r="6784" spans="1:16" x14ac:dyDescent="1">
      <c r="A6784" t="s">
        <v>6837</v>
      </c>
      <c r="B6784" t="s">
        <v>8060</v>
      </c>
      <c r="C6784" t="s">
        <v>8014</v>
      </c>
      <c r="D6784" t="s">
        <v>8036</v>
      </c>
      <c r="E6784" s="1">
        <v>45471</v>
      </c>
      <c r="F6784">
        <v>5413.5</v>
      </c>
      <c r="G6784">
        <v>677</v>
      </c>
      <c r="H6784" t="s">
        <v>6</v>
      </c>
      <c r="I6784" t="str">
        <f>_xlfn.XLOOKUP(shipments[[#This Row],[SPID]],people[SPID],people[Sales_person],"NA",0)</f>
        <v>Mallorie Waber</v>
      </c>
      <c r="J6784">
        <f>YEAR(shipments[[#This Row],[Shipdate]])</f>
        <v>2024</v>
      </c>
      <c r="K6784">
        <f>MONTH(shipments[[#This Row],[Shipdate]])</f>
        <v>6</v>
      </c>
      <c r="L6784" t="str">
        <f>TEXT(shipments[[#This Row],[Shipdate]],"mmmm")</f>
        <v>June</v>
      </c>
      <c r="M6784">
        <f>_xlfn.XLOOKUP(shipments[[#This Row],[PID]],products[PID],products[Cost_per_box],"NA",0)</f>
        <v>5.72</v>
      </c>
      <c r="N6784">
        <f>shipments[[#This Row],[Boxes]]*shipments[[#This Row],[Cost Per Box]]</f>
        <v>3872.44</v>
      </c>
      <c r="O6784">
        <f>shipments[[#This Row],[Sales Amount]]-shipments[[#This Row],[Total Cost]]</f>
        <v>1541.06</v>
      </c>
      <c r="P6784" s="9">
        <f>shipments[[#This Row],[Profit]]/shipments[[#This Row],[Sales Amount]]</f>
        <v>0.28466980696407129</v>
      </c>
    </row>
    <row r="6785" spans="1:16" x14ac:dyDescent="1">
      <c r="A6785" t="s">
        <v>6838</v>
      </c>
      <c r="B6785" t="s">
        <v>8060</v>
      </c>
      <c r="C6785" t="s">
        <v>8014</v>
      </c>
      <c r="D6785" t="s">
        <v>8036</v>
      </c>
      <c r="E6785" s="1">
        <v>45082</v>
      </c>
      <c r="F6785">
        <v>3798</v>
      </c>
      <c r="G6785">
        <v>633</v>
      </c>
      <c r="H6785" t="s">
        <v>6</v>
      </c>
      <c r="I6785" t="str">
        <f>_xlfn.XLOOKUP(shipments[[#This Row],[SPID]],people[SPID],people[Sales_person],"NA",0)</f>
        <v>Mallorie Waber</v>
      </c>
      <c r="J6785">
        <f>YEAR(shipments[[#This Row],[Shipdate]])</f>
        <v>2023</v>
      </c>
      <c r="K6785">
        <f>MONTH(shipments[[#This Row],[Shipdate]])</f>
        <v>6</v>
      </c>
      <c r="L6785" t="str">
        <f>TEXT(shipments[[#This Row],[Shipdate]],"mmmm")</f>
        <v>June</v>
      </c>
      <c r="M6785">
        <f>_xlfn.XLOOKUP(shipments[[#This Row],[PID]],products[PID],products[Cost_per_box],"NA",0)</f>
        <v>5.72</v>
      </c>
      <c r="N6785">
        <f>shipments[[#This Row],[Boxes]]*shipments[[#This Row],[Cost Per Box]]</f>
        <v>3620.7599999999998</v>
      </c>
      <c r="O6785">
        <f>shipments[[#This Row],[Sales Amount]]-shipments[[#This Row],[Total Cost]]</f>
        <v>177.24000000000024</v>
      </c>
      <c r="P6785" s="9">
        <f>shipments[[#This Row],[Profit]]/shipments[[#This Row],[Sales Amount]]</f>
        <v>4.6666666666666731E-2</v>
      </c>
    </row>
    <row r="6786" spans="1:16" x14ac:dyDescent="1">
      <c r="A6786" t="s">
        <v>6839</v>
      </c>
      <c r="B6786" t="s">
        <v>8060</v>
      </c>
      <c r="C6786" t="s">
        <v>8014</v>
      </c>
      <c r="D6786" t="s">
        <v>8037</v>
      </c>
      <c r="E6786" s="1">
        <v>45330</v>
      </c>
      <c r="F6786">
        <v>4194</v>
      </c>
      <c r="G6786">
        <v>839</v>
      </c>
      <c r="H6786" t="s">
        <v>6</v>
      </c>
      <c r="I6786" t="str">
        <f>_xlfn.XLOOKUP(shipments[[#This Row],[SPID]],people[SPID],people[Sales_person],"NA",0)</f>
        <v>Mallorie Waber</v>
      </c>
      <c r="J6786">
        <f>YEAR(shipments[[#This Row],[Shipdate]])</f>
        <v>2024</v>
      </c>
      <c r="K6786">
        <f>MONTH(shipments[[#This Row],[Shipdate]])</f>
        <v>2</v>
      </c>
      <c r="L6786" t="str">
        <f>TEXT(shipments[[#This Row],[Shipdate]],"mmmm")</f>
        <v>February</v>
      </c>
      <c r="M6786">
        <f>_xlfn.XLOOKUP(shipments[[#This Row],[PID]],products[PID],products[Cost_per_box],"NA",0)</f>
        <v>5.72</v>
      </c>
      <c r="N6786">
        <f>shipments[[#This Row],[Boxes]]*shipments[[#This Row],[Cost Per Box]]</f>
        <v>4799.08</v>
      </c>
      <c r="O6786">
        <f>shipments[[#This Row],[Sales Amount]]-shipments[[#This Row],[Total Cost]]</f>
        <v>-605.07999999999993</v>
      </c>
      <c r="P6786" s="9">
        <f>shipments[[#This Row],[Profit]]/shipments[[#This Row],[Sales Amount]]</f>
        <v>-0.14427277062470195</v>
      </c>
    </row>
    <row r="6787" spans="1:16" x14ac:dyDescent="1">
      <c r="A6787" t="s">
        <v>6840</v>
      </c>
      <c r="B6787" t="s">
        <v>8060</v>
      </c>
      <c r="C6787" t="s">
        <v>8014</v>
      </c>
      <c r="D6787" t="s">
        <v>8037</v>
      </c>
      <c r="E6787" s="1">
        <v>45350</v>
      </c>
      <c r="F6787">
        <v>5436</v>
      </c>
      <c r="G6787">
        <v>777</v>
      </c>
      <c r="H6787" t="s">
        <v>6</v>
      </c>
      <c r="I6787" t="str">
        <f>_xlfn.XLOOKUP(shipments[[#This Row],[SPID]],people[SPID],people[Sales_person],"NA",0)</f>
        <v>Mallorie Waber</v>
      </c>
      <c r="J6787">
        <f>YEAR(shipments[[#This Row],[Shipdate]])</f>
        <v>2024</v>
      </c>
      <c r="K6787">
        <f>MONTH(shipments[[#This Row],[Shipdate]])</f>
        <v>2</v>
      </c>
      <c r="L6787" t="str">
        <f>TEXT(shipments[[#This Row],[Shipdate]],"mmmm")</f>
        <v>February</v>
      </c>
      <c r="M6787">
        <f>_xlfn.XLOOKUP(shipments[[#This Row],[PID]],products[PID],products[Cost_per_box],"NA",0)</f>
        <v>5.72</v>
      </c>
      <c r="N6787">
        <f>shipments[[#This Row],[Boxes]]*shipments[[#This Row],[Cost Per Box]]</f>
        <v>4444.4399999999996</v>
      </c>
      <c r="O6787">
        <f>shipments[[#This Row],[Sales Amount]]-shipments[[#This Row],[Total Cost]]</f>
        <v>991.5600000000004</v>
      </c>
      <c r="P6787" s="9">
        <f>shipments[[#This Row],[Profit]]/shipments[[#This Row],[Sales Amount]]</f>
        <v>0.18240618101545261</v>
      </c>
    </row>
    <row r="6788" spans="1:16" x14ac:dyDescent="1">
      <c r="A6788" t="s">
        <v>6841</v>
      </c>
      <c r="B6788" t="s">
        <v>8060</v>
      </c>
      <c r="C6788" t="s">
        <v>8014</v>
      </c>
      <c r="D6788" t="s">
        <v>8033</v>
      </c>
      <c r="E6788" s="1">
        <v>45302</v>
      </c>
      <c r="F6788">
        <v>5935.5</v>
      </c>
      <c r="G6788">
        <v>742</v>
      </c>
      <c r="H6788" t="s">
        <v>6</v>
      </c>
      <c r="I6788" t="str">
        <f>_xlfn.XLOOKUP(shipments[[#This Row],[SPID]],people[SPID],people[Sales_person],"NA",0)</f>
        <v>Mallorie Waber</v>
      </c>
      <c r="J6788">
        <f>YEAR(shipments[[#This Row],[Shipdate]])</f>
        <v>2024</v>
      </c>
      <c r="K6788">
        <f>MONTH(shipments[[#This Row],[Shipdate]])</f>
        <v>1</v>
      </c>
      <c r="L6788" t="str">
        <f>TEXT(shipments[[#This Row],[Shipdate]],"mmmm")</f>
        <v>January</v>
      </c>
      <c r="M6788">
        <f>_xlfn.XLOOKUP(shipments[[#This Row],[PID]],products[PID],products[Cost_per_box],"NA",0)</f>
        <v>5.72</v>
      </c>
      <c r="N6788">
        <f>shipments[[#This Row],[Boxes]]*shipments[[#This Row],[Cost Per Box]]</f>
        <v>4244.24</v>
      </c>
      <c r="O6788">
        <f>shipments[[#This Row],[Sales Amount]]-shipments[[#This Row],[Total Cost]]</f>
        <v>1691.2600000000002</v>
      </c>
      <c r="P6788" s="9">
        <f>shipments[[#This Row],[Profit]]/shipments[[#This Row],[Sales Amount]]</f>
        <v>0.28493976918540986</v>
      </c>
    </row>
    <row r="6789" spans="1:16" x14ac:dyDescent="1">
      <c r="A6789" t="s">
        <v>6842</v>
      </c>
      <c r="B6789" t="s">
        <v>8060</v>
      </c>
      <c r="C6789" t="s">
        <v>8014</v>
      </c>
      <c r="D6789" t="s">
        <v>8034</v>
      </c>
      <c r="E6789" s="1">
        <v>45225</v>
      </c>
      <c r="F6789">
        <v>3449.25</v>
      </c>
      <c r="G6789">
        <v>432</v>
      </c>
      <c r="H6789" t="s">
        <v>6</v>
      </c>
      <c r="I6789" t="str">
        <f>_xlfn.XLOOKUP(shipments[[#This Row],[SPID]],people[SPID],people[Sales_person],"NA",0)</f>
        <v>Mallorie Waber</v>
      </c>
      <c r="J6789">
        <f>YEAR(shipments[[#This Row],[Shipdate]])</f>
        <v>2023</v>
      </c>
      <c r="K6789">
        <f>MONTH(shipments[[#This Row],[Shipdate]])</f>
        <v>10</v>
      </c>
      <c r="L6789" t="str">
        <f>TEXT(shipments[[#This Row],[Shipdate]],"mmmm")</f>
        <v>October</v>
      </c>
      <c r="M6789">
        <f>_xlfn.XLOOKUP(shipments[[#This Row],[PID]],products[PID],products[Cost_per_box],"NA",0)</f>
        <v>5.72</v>
      </c>
      <c r="N6789">
        <f>shipments[[#This Row],[Boxes]]*shipments[[#This Row],[Cost Per Box]]</f>
        <v>2471.04</v>
      </c>
      <c r="O6789">
        <f>shipments[[#This Row],[Sales Amount]]-shipments[[#This Row],[Total Cost]]</f>
        <v>978.21</v>
      </c>
      <c r="P6789" s="9">
        <f>shipments[[#This Row],[Profit]]/shipments[[#This Row],[Sales Amount]]</f>
        <v>0.28360078277886497</v>
      </c>
    </row>
    <row r="6790" spans="1:16" x14ac:dyDescent="1">
      <c r="A6790" t="s">
        <v>6843</v>
      </c>
      <c r="B6790" t="s">
        <v>8060</v>
      </c>
      <c r="C6790" t="s">
        <v>8014</v>
      </c>
      <c r="D6790" t="s">
        <v>8033</v>
      </c>
      <c r="E6790" s="1">
        <v>45519</v>
      </c>
      <c r="F6790">
        <v>9427.5</v>
      </c>
      <c r="G6790">
        <v>1179</v>
      </c>
      <c r="H6790" t="s">
        <v>17</v>
      </c>
      <c r="I6790" t="str">
        <f>_xlfn.XLOOKUP(shipments[[#This Row],[SPID]],people[SPID],people[Sales_person],"NA",0)</f>
        <v>Mallorie Waber</v>
      </c>
      <c r="J6790">
        <f>YEAR(shipments[[#This Row],[Shipdate]])</f>
        <v>2024</v>
      </c>
      <c r="K6790">
        <f>MONTH(shipments[[#This Row],[Shipdate]])</f>
        <v>8</v>
      </c>
      <c r="L6790" t="str">
        <f>TEXT(shipments[[#This Row],[Shipdate]],"mmmm")</f>
        <v>August</v>
      </c>
      <c r="M6790">
        <f>_xlfn.XLOOKUP(shipments[[#This Row],[PID]],products[PID],products[Cost_per_box],"NA",0)</f>
        <v>5.72</v>
      </c>
      <c r="N6790">
        <f>shipments[[#This Row],[Boxes]]*shipments[[#This Row],[Cost Per Box]]</f>
        <v>6743.88</v>
      </c>
      <c r="O6790">
        <f>shipments[[#This Row],[Sales Amount]]-shipments[[#This Row],[Total Cost]]</f>
        <v>2683.62</v>
      </c>
      <c r="P6790" s="9">
        <f>shipments[[#This Row],[Profit]]/shipments[[#This Row],[Sales Amount]]</f>
        <v>0.28465871121718378</v>
      </c>
    </row>
    <row r="6791" spans="1:16" x14ac:dyDescent="1">
      <c r="A6791" t="s">
        <v>6844</v>
      </c>
      <c r="B6791" t="s">
        <v>8060</v>
      </c>
      <c r="C6791" t="s">
        <v>8016</v>
      </c>
      <c r="D6791" t="s">
        <v>8032</v>
      </c>
      <c r="E6791" s="1">
        <v>45315</v>
      </c>
      <c r="F6791">
        <v>5625</v>
      </c>
      <c r="G6791">
        <v>209</v>
      </c>
      <c r="H6791" t="s">
        <v>6</v>
      </c>
      <c r="I6791" t="str">
        <f>_xlfn.XLOOKUP(shipments[[#This Row],[SPID]],people[SPID],people[Sales_person],"NA",0)</f>
        <v>Mallorie Waber</v>
      </c>
      <c r="J6791">
        <f>YEAR(shipments[[#This Row],[Shipdate]])</f>
        <v>2024</v>
      </c>
      <c r="K6791">
        <f>MONTH(shipments[[#This Row],[Shipdate]])</f>
        <v>1</v>
      </c>
      <c r="L6791" t="str">
        <f>TEXT(shipments[[#This Row],[Shipdate]],"mmmm")</f>
        <v>January</v>
      </c>
      <c r="M6791">
        <f>_xlfn.XLOOKUP(shipments[[#This Row],[PID]],products[PID],products[Cost_per_box],"NA",0)</f>
        <v>9.94</v>
      </c>
      <c r="N6791">
        <f>shipments[[#This Row],[Boxes]]*shipments[[#This Row],[Cost Per Box]]</f>
        <v>2077.46</v>
      </c>
      <c r="O6791">
        <f>shipments[[#This Row],[Sales Amount]]-shipments[[#This Row],[Total Cost]]</f>
        <v>3547.54</v>
      </c>
      <c r="P6791" s="9">
        <f>shipments[[#This Row],[Profit]]/shipments[[#This Row],[Sales Amount]]</f>
        <v>0.63067377777777778</v>
      </c>
    </row>
    <row r="6792" spans="1:16" x14ac:dyDescent="1">
      <c r="A6792" t="s">
        <v>6845</v>
      </c>
      <c r="B6792" t="s">
        <v>8060</v>
      </c>
      <c r="C6792" t="s">
        <v>8016</v>
      </c>
      <c r="D6792" t="s">
        <v>8033</v>
      </c>
      <c r="E6792" s="1">
        <v>45259</v>
      </c>
      <c r="F6792">
        <v>5355</v>
      </c>
      <c r="G6792">
        <v>192</v>
      </c>
      <c r="H6792" t="s">
        <v>6</v>
      </c>
      <c r="I6792" t="str">
        <f>_xlfn.XLOOKUP(shipments[[#This Row],[SPID]],people[SPID],people[Sales_person],"NA",0)</f>
        <v>Mallorie Waber</v>
      </c>
      <c r="J6792">
        <f>YEAR(shipments[[#This Row],[Shipdate]])</f>
        <v>2023</v>
      </c>
      <c r="K6792">
        <f>MONTH(shipments[[#This Row],[Shipdate]])</f>
        <v>11</v>
      </c>
      <c r="L6792" t="str">
        <f>TEXT(shipments[[#This Row],[Shipdate]],"mmmm")</f>
        <v>November</v>
      </c>
      <c r="M6792">
        <f>_xlfn.XLOOKUP(shipments[[#This Row],[PID]],products[PID],products[Cost_per_box],"NA",0)</f>
        <v>9.94</v>
      </c>
      <c r="N6792">
        <f>shipments[[#This Row],[Boxes]]*shipments[[#This Row],[Cost Per Box]]</f>
        <v>1908.48</v>
      </c>
      <c r="O6792">
        <f>shipments[[#This Row],[Sales Amount]]-shipments[[#This Row],[Total Cost]]</f>
        <v>3446.52</v>
      </c>
      <c r="P6792" s="9">
        <f>shipments[[#This Row],[Profit]]/shipments[[#This Row],[Sales Amount]]</f>
        <v>0.64360784313725494</v>
      </c>
    </row>
    <row r="6793" spans="1:16" x14ac:dyDescent="1">
      <c r="A6793" t="s">
        <v>6846</v>
      </c>
      <c r="B6793" t="s">
        <v>8060</v>
      </c>
      <c r="C6793" t="s">
        <v>8016</v>
      </c>
      <c r="D6793" t="s">
        <v>8032</v>
      </c>
      <c r="E6793" s="1">
        <v>45348</v>
      </c>
      <c r="F6793">
        <v>6032.25</v>
      </c>
      <c r="G6793">
        <v>224</v>
      </c>
      <c r="H6793" t="s">
        <v>6</v>
      </c>
      <c r="I6793" t="str">
        <f>_xlfn.XLOOKUP(shipments[[#This Row],[SPID]],people[SPID],people[Sales_person],"NA",0)</f>
        <v>Mallorie Waber</v>
      </c>
      <c r="J6793">
        <f>YEAR(shipments[[#This Row],[Shipdate]])</f>
        <v>2024</v>
      </c>
      <c r="K6793">
        <f>MONTH(shipments[[#This Row],[Shipdate]])</f>
        <v>2</v>
      </c>
      <c r="L6793" t="str">
        <f>TEXT(shipments[[#This Row],[Shipdate]],"mmmm")</f>
        <v>February</v>
      </c>
      <c r="M6793">
        <f>_xlfn.XLOOKUP(shipments[[#This Row],[PID]],products[PID],products[Cost_per_box],"NA",0)</f>
        <v>9.94</v>
      </c>
      <c r="N6793">
        <f>shipments[[#This Row],[Boxes]]*shipments[[#This Row],[Cost Per Box]]</f>
        <v>2226.56</v>
      </c>
      <c r="O6793">
        <f>shipments[[#This Row],[Sales Amount]]-shipments[[#This Row],[Total Cost]]</f>
        <v>3805.69</v>
      </c>
      <c r="P6793" s="9">
        <f>shipments[[#This Row],[Profit]]/shipments[[#This Row],[Sales Amount]]</f>
        <v>0.63089062953292718</v>
      </c>
    </row>
    <row r="6794" spans="1:16" x14ac:dyDescent="1">
      <c r="A6794" t="s">
        <v>6847</v>
      </c>
      <c r="B6794" t="s">
        <v>8060</v>
      </c>
      <c r="C6794" t="s">
        <v>8016</v>
      </c>
      <c r="D6794" t="s">
        <v>8032</v>
      </c>
      <c r="E6794" s="1">
        <v>45316</v>
      </c>
      <c r="F6794">
        <v>5481</v>
      </c>
      <c r="G6794">
        <v>211</v>
      </c>
      <c r="H6794" t="s">
        <v>6</v>
      </c>
      <c r="I6794" t="str">
        <f>_xlfn.XLOOKUP(shipments[[#This Row],[SPID]],people[SPID],people[Sales_person],"NA",0)</f>
        <v>Mallorie Waber</v>
      </c>
      <c r="J6794">
        <f>YEAR(shipments[[#This Row],[Shipdate]])</f>
        <v>2024</v>
      </c>
      <c r="K6794">
        <f>MONTH(shipments[[#This Row],[Shipdate]])</f>
        <v>1</v>
      </c>
      <c r="L6794" t="str">
        <f>TEXT(shipments[[#This Row],[Shipdate]],"mmmm")</f>
        <v>January</v>
      </c>
      <c r="M6794">
        <f>_xlfn.XLOOKUP(shipments[[#This Row],[PID]],products[PID],products[Cost_per_box],"NA",0)</f>
        <v>9.94</v>
      </c>
      <c r="N6794">
        <f>shipments[[#This Row],[Boxes]]*shipments[[#This Row],[Cost Per Box]]</f>
        <v>2097.3399999999997</v>
      </c>
      <c r="O6794">
        <f>shipments[[#This Row],[Sales Amount]]-shipments[[#This Row],[Total Cost]]</f>
        <v>3383.6600000000003</v>
      </c>
      <c r="P6794" s="9">
        <f>shipments[[#This Row],[Profit]]/shipments[[#This Row],[Sales Amount]]</f>
        <v>0.61734355044699873</v>
      </c>
    </row>
    <row r="6795" spans="1:16" x14ac:dyDescent="1">
      <c r="A6795" t="s">
        <v>6848</v>
      </c>
      <c r="B6795" t="s">
        <v>8060</v>
      </c>
      <c r="C6795" t="s">
        <v>8017</v>
      </c>
      <c r="D6795" t="s">
        <v>8034</v>
      </c>
      <c r="E6795" s="1">
        <v>44966</v>
      </c>
      <c r="F6795">
        <v>15520.5</v>
      </c>
      <c r="G6795">
        <v>777</v>
      </c>
      <c r="H6795" t="s">
        <v>6</v>
      </c>
      <c r="I6795" t="str">
        <f>_xlfn.XLOOKUP(shipments[[#This Row],[SPID]],people[SPID],people[Sales_person],"NA",0)</f>
        <v>Mallorie Waber</v>
      </c>
      <c r="J6795">
        <f>YEAR(shipments[[#This Row],[Shipdate]])</f>
        <v>2023</v>
      </c>
      <c r="K6795">
        <f>MONTH(shipments[[#This Row],[Shipdate]])</f>
        <v>2</v>
      </c>
      <c r="L6795" t="str">
        <f>TEXT(shipments[[#This Row],[Shipdate]],"mmmm")</f>
        <v>February</v>
      </c>
      <c r="M6795">
        <f>_xlfn.XLOOKUP(shipments[[#This Row],[PID]],products[PID],products[Cost_per_box],"NA",0)</f>
        <v>7.73</v>
      </c>
      <c r="N6795">
        <f>shipments[[#This Row],[Boxes]]*shipments[[#This Row],[Cost Per Box]]</f>
        <v>6006.21</v>
      </c>
      <c r="O6795">
        <f>shipments[[#This Row],[Sales Amount]]-shipments[[#This Row],[Total Cost]]</f>
        <v>9514.2900000000009</v>
      </c>
      <c r="P6795" s="9">
        <f>shipments[[#This Row],[Profit]]/shipments[[#This Row],[Sales Amount]]</f>
        <v>0.61301440030926846</v>
      </c>
    </row>
    <row r="6796" spans="1:16" x14ac:dyDescent="1">
      <c r="A6796" t="s">
        <v>6849</v>
      </c>
      <c r="B6796" t="s">
        <v>8060</v>
      </c>
      <c r="C6796" t="s">
        <v>8019</v>
      </c>
      <c r="D6796" t="s">
        <v>8037</v>
      </c>
      <c r="E6796" s="1">
        <v>45295</v>
      </c>
      <c r="F6796">
        <v>2232</v>
      </c>
      <c r="G6796">
        <v>160</v>
      </c>
      <c r="H6796" t="s">
        <v>6</v>
      </c>
      <c r="I6796" t="str">
        <f>_xlfn.XLOOKUP(shipments[[#This Row],[SPID]],people[SPID],people[Sales_person],"NA",0)</f>
        <v>Mallorie Waber</v>
      </c>
      <c r="J6796">
        <f>YEAR(shipments[[#This Row],[Shipdate]])</f>
        <v>2024</v>
      </c>
      <c r="K6796">
        <f>MONTH(shipments[[#This Row],[Shipdate]])</f>
        <v>1</v>
      </c>
      <c r="L6796" t="str">
        <f>TEXT(shipments[[#This Row],[Shipdate]],"mmmm")</f>
        <v>January</v>
      </c>
      <c r="M6796">
        <f>_xlfn.XLOOKUP(shipments[[#This Row],[PID]],products[PID],products[Cost_per_box],"NA",0)</f>
        <v>8.2200000000000006</v>
      </c>
      <c r="N6796">
        <f>shipments[[#This Row],[Boxes]]*shipments[[#This Row],[Cost Per Box]]</f>
        <v>1315.2</v>
      </c>
      <c r="O6796">
        <f>shipments[[#This Row],[Sales Amount]]-shipments[[#This Row],[Total Cost]]</f>
        <v>916.8</v>
      </c>
      <c r="P6796" s="9">
        <f>shipments[[#This Row],[Profit]]/shipments[[#This Row],[Sales Amount]]</f>
        <v>0.41075268817204297</v>
      </c>
    </row>
    <row r="6797" spans="1:16" x14ac:dyDescent="1">
      <c r="A6797" t="s">
        <v>6850</v>
      </c>
      <c r="B6797" t="s">
        <v>8060</v>
      </c>
      <c r="C6797" t="s">
        <v>8019</v>
      </c>
      <c r="D6797" t="s">
        <v>8035</v>
      </c>
      <c r="E6797" s="1">
        <v>45404</v>
      </c>
      <c r="F6797">
        <v>1489.5</v>
      </c>
      <c r="G6797">
        <v>115</v>
      </c>
      <c r="H6797" t="s">
        <v>6</v>
      </c>
      <c r="I6797" t="str">
        <f>_xlfn.XLOOKUP(shipments[[#This Row],[SPID]],people[SPID],people[Sales_person],"NA",0)</f>
        <v>Mallorie Waber</v>
      </c>
      <c r="J6797">
        <f>YEAR(shipments[[#This Row],[Shipdate]])</f>
        <v>2024</v>
      </c>
      <c r="K6797">
        <f>MONTH(shipments[[#This Row],[Shipdate]])</f>
        <v>4</v>
      </c>
      <c r="L6797" t="str">
        <f>TEXT(shipments[[#This Row],[Shipdate]],"mmmm")</f>
        <v>April</v>
      </c>
      <c r="M6797">
        <f>_xlfn.XLOOKUP(shipments[[#This Row],[PID]],products[PID],products[Cost_per_box],"NA",0)</f>
        <v>8.2200000000000006</v>
      </c>
      <c r="N6797">
        <f>shipments[[#This Row],[Boxes]]*shipments[[#This Row],[Cost Per Box]]</f>
        <v>945.30000000000007</v>
      </c>
      <c r="O6797">
        <f>shipments[[#This Row],[Sales Amount]]-shipments[[#This Row],[Total Cost]]</f>
        <v>544.19999999999993</v>
      </c>
      <c r="P6797" s="9">
        <f>shipments[[#This Row],[Profit]]/shipments[[#This Row],[Sales Amount]]</f>
        <v>0.36535750251762333</v>
      </c>
    </row>
    <row r="6798" spans="1:16" x14ac:dyDescent="1">
      <c r="A6798" t="s">
        <v>6851</v>
      </c>
      <c r="B6798" t="s">
        <v>8060</v>
      </c>
      <c r="C6798" t="s">
        <v>8020</v>
      </c>
      <c r="D6798" t="s">
        <v>8037</v>
      </c>
      <c r="E6798" s="1">
        <v>45188</v>
      </c>
      <c r="F6798">
        <v>7600.5</v>
      </c>
      <c r="G6798">
        <v>423</v>
      </c>
      <c r="H6798" t="s">
        <v>6</v>
      </c>
      <c r="I6798" t="str">
        <f>_xlfn.XLOOKUP(shipments[[#This Row],[SPID]],people[SPID],people[Sales_person],"NA",0)</f>
        <v>Mallorie Waber</v>
      </c>
      <c r="J6798">
        <f>YEAR(shipments[[#This Row],[Shipdate]])</f>
        <v>2023</v>
      </c>
      <c r="K6798">
        <f>MONTH(shipments[[#This Row],[Shipdate]])</f>
        <v>9</v>
      </c>
      <c r="L6798" t="str">
        <f>TEXT(shipments[[#This Row],[Shipdate]],"mmmm")</f>
        <v>September</v>
      </c>
      <c r="M6798">
        <f>_xlfn.XLOOKUP(shipments[[#This Row],[PID]],products[PID],products[Cost_per_box],"NA",0)</f>
        <v>10.23</v>
      </c>
      <c r="N6798">
        <f>shipments[[#This Row],[Boxes]]*shipments[[#This Row],[Cost Per Box]]</f>
        <v>4327.29</v>
      </c>
      <c r="O6798">
        <f>shipments[[#This Row],[Sales Amount]]-shipments[[#This Row],[Total Cost]]</f>
        <v>3273.21</v>
      </c>
      <c r="P6798" s="9">
        <f>shipments[[#This Row],[Profit]]/shipments[[#This Row],[Sales Amount]]</f>
        <v>0.43065719360568383</v>
      </c>
    </row>
    <row r="6799" spans="1:16" x14ac:dyDescent="1">
      <c r="A6799" t="s">
        <v>6852</v>
      </c>
      <c r="B6799" t="s">
        <v>8060</v>
      </c>
      <c r="C6799" t="s">
        <v>8020</v>
      </c>
      <c r="D6799" t="s">
        <v>8037</v>
      </c>
      <c r="E6799" s="1">
        <v>45271</v>
      </c>
      <c r="F6799">
        <v>8646.75</v>
      </c>
      <c r="G6799">
        <v>509</v>
      </c>
      <c r="H6799" t="s">
        <v>6</v>
      </c>
      <c r="I6799" t="str">
        <f>_xlfn.XLOOKUP(shipments[[#This Row],[SPID]],people[SPID],people[Sales_person],"NA",0)</f>
        <v>Mallorie Waber</v>
      </c>
      <c r="J6799">
        <f>YEAR(shipments[[#This Row],[Shipdate]])</f>
        <v>2023</v>
      </c>
      <c r="K6799">
        <f>MONTH(shipments[[#This Row],[Shipdate]])</f>
        <v>12</v>
      </c>
      <c r="L6799" t="str">
        <f>TEXT(shipments[[#This Row],[Shipdate]],"mmmm")</f>
        <v>December</v>
      </c>
      <c r="M6799">
        <f>_xlfn.XLOOKUP(shipments[[#This Row],[PID]],products[PID],products[Cost_per_box],"NA",0)</f>
        <v>10.23</v>
      </c>
      <c r="N6799">
        <f>shipments[[#This Row],[Boxes]]*shipments[[#This Row],[Cost Per Box]]</f>
        <v>5207.0700000000006</v>
      </c>
      <c r="O6799">
        <f>shipments[[#This Row],[Sales Amount]]-shipments[[#This Row],[Total Cost]]</f>
        <v>3439.6799999999994</v>
      </c>
      <c r="P6799" s="9">
        <f>shipments[[#This Row],[Profit]]/shipments[[#This Row],[Sales Amount]]</f>
        <v>0.39780032960360823</v>
      </c>
    </row>
    <row r="6800" spans="1:16" x14ac:dyDescent="1">
      <c r="A6800" t="s">
        <v>6853</v>
      </c>
      <c r="B6800" t="s">
        <v>8060</v>
      </c>
      <c r="C6800" t="s">
        <v>8021</v>
      </c>
      <c r="D6800" t="s">
        <v>8033</v>
      </c>
      <c r="E6800" s="1">
        <v>45303</v>
      </c>
      <c r="F6800">
        <v>11733.75</v>
      </c>
      <c r="G6800">
        <v>903</v>
      </c>
      <c r="H6800" t="s">
        <v>6</v>
      </c>
      <c r="I6800" t="str">
        <f>_xlfn.XLOOKUP(shipments[[#This Row],[SPID]],people[SPID],people[Sales_person],"NA",0)</f>
        <v>Mallorie Waber</v>
      </c>
      <c r="J6800">
        <f>YEAR(shipments[[#This Row],[Shipdate]])</f>
        <v>2024</v>
      </c>
      <c r="K6800">
        <f>MONTH(shipments[[#This Row],[Shipdate]])</f>
        <v>1</v>
      </c>
      <c r="L6800" t="str">
        <f>TEXT(shipments[[#This Row],[Shipdate]],"mmmm")</f>
        <v>January</v>
      </c>
      <c r="M6800">
        <f>_xlfn.XLOOKUP(shipments[[#This Row],[PID]],products[PID],products[Cost_per_box],"NA",0)</f>
        <v>4.74</v>
      </c>
      <c r="N6800">
        <f>shipments[[#This Row],[Boxes]]*shipments[[#This Row],[Cost Per Box]]</f>
        <v>4280.22</v>
      </c>
      <c r="O6800">
        <f>shipments[[#This Row],[Sales Amount]]-shipments[[#This Row],[Total Cost]]</f>
        <v>7453.53</v>
      </c>
      <c r="P6800" s="9">
        <f>shipments[[#This Row],[Profit]]/shipments[[#This Row],[Sales Amount]]</f>
        <v>0.63522147651006711</v>
      </c>
    </row>
    <row r="6801" spans="1:16" x14ac:dyDescent="1">
      <c r="A6801" t="s">
        <v>6854</v>
      </c>
      <c r="B6801" t="s">
        <v>8060</v>
      </c>
      <c r="C6801" t="s">
        <v>8021</v>
      </c>
      <c r="D6801" t="s">
        <v>8037</v>
      </c>
      <c r="E6801" s="1">
        <v>45212</v>
      </c>
      <c r="F6801">
        <v>5640.75</v>
      </c>
      <c r="G6801">
        <v>332</v>
      </c>
      <c r="H6801" t="s">
        <v>6</v>
      </c>
      <c r="I6801" t="str">
        <f>_xlfn.XLOOKUP(shipments[[#This Row],[SPID]],people[SPID],people[Sales_person],"NA",0)</f>
        <v>Mallorie Waber</v>
      </c>
      <c r="J6801">
        <f>YEAR(shipments[[#This Row],[Shipdate]])</f>
        <v>2023</v>
      </c>
      <c r="K6801">
        <f>MONTH(shipments[[#This Row],[Shipdate]])</f>
        <v>10</v>
      </c>
      <c r="L6801" t="str">
        <f>TEXT(shipments[[#This Row],[Shipdate]],"mmmm")</f>
        <v>October</v>
      </c>
      <c r="M6801">
        <f>_xlfn.XLOOKUP(shipments[[#This Row],[PID]],products[PID],products[Cost_per_box],"NA",0)</f>
        <v>4.74</v>
      </c>
      <c r="N6801">
        <f>shipments[[#This Row],[Boxes]]*shipments[[#This Row],[Cost Per Box]]</f>
        <v>1573.68</v>
      </c>
      <c r="O6801">
        <f>shipments[[#This Row],[Sales Amount]]-shipments[[#This Row],[Total Cost]]</f>
        <v>4067.0699999999997</v>
      </c>
      <c r="P6801" s="9">
        <f>shipments[[#This Row],[Profit]]/shipments[[#This Row],[Sales Amount]]</f>
        <v>0.72101582236404727</v>
      </c>
    </row>
    <row r="6802" spans="1:16" x14ac:dyDescent="1">
      <c r="A6802" t="s">
        <v>6855</v>
      </c>
      <c r="B6802" t="s">
        <v>8060</v>
      </c>
      <c r="C6802" t="s">
        <v>8021</v>
      </c>
      <c r="D6802" t="s">
        <v>8037</v>
      </c>
      <c r="E6802" s="1">
        <v>45328</v>
      </c>
      <c r="F6802">
        <v>9690.75</v>
      </c>
      <c r="G6802">
        <v>571</v>
      </c>
      <c r="H6802" t="s">
        <v>6</v>
      </c>
      <c r="I6802" t="str">
        <f>_xlfn.XLOOKUP(shipments[[#This Row],[SPID]],people[SPID],people[Sales_person],"NA",0)</f>
        <v>Mallorie Waber</v>
      </c>
      <c r="J6802">
        <f>YEAR(shipments[[#This Row],[Shipdate]])</f>
        <v>2024</v>
      </c>
      <c r="K6802">
        <f>MONTH(shipments[[#This Row],[Shipdate]])</f>
        <v>2</v>
      </c>
      <c r="L6802" t="str">
        <f>TEXT(shipments[[#This Row],[Shipdate]],"mmmm")</f>
        <v>February</v>
      </c>
      <c r="M6802">
        <f>_xlfn.XLOOKUP(shipments[[#This Row],[PID]],products[PID],products[Cost_per_box],"NA",0)</f>
        <v>4.74</v>
      </c>
      <c r="N6802">
        <f>shipments[[#This Row],[Boxes]]*shipments[[#This Row],[Cost Per Box]]</f>
        <v>2706.54</v>
      </c>
      <c r="O6802">
        <f>shipments[[#This Row],[Sales Amount]]-shipments[[#This Row],[Total Cost]]</f>
        <v>6984.21</v>
      </c>
      <c r="P6802" s="9">
        <f>shipments[[#This Row],[Profit]]/shipments[[#This Row],[Sales Amount]]</f>
        <v>0.72070892345793669</v>
      </c>
    </row>
    <row r="6803" spans="1:16" x14ac:dyDescent="1">
      <c r="A6803" t="s">
        <v>6856</v>
      </c>
      <c r="B6803" t="s">
        <v>8060</v>
      </c>
      <c r="C6803" t="s">
        <v>8022</v>
      </c>
      <c r="D6803" t="s">
        <v>8032</v>
      </c>
      <c r="E6803" s="1">
        <v>44938</v>
      </c>
      <c r="F6803">
        <v>2610</v>
      </c>
      <c r="G6803">
        <v>435</v>
      </c>
      <c r="H6803" t="s">
        <v>6</v>
      </c>
      <c r="I6803" t="str">
        <f>_xlfn.XLOOKUP(shipments[[#This Row],[SPID]],people[SPID],people[Sales_person],"NA",0)</f>
        <v>Mallorie Waber</v>
      </c>
      <c r="J6803">
        <f>YEAR(shipments[[#This Row],[Shipdate]])</f>
        <v>2023</v>
      </c>
      <c r="K6803">
        <f>MONTH(shipments[[#This Row],[Shipdate]])</f>
        <v>1</v>
      </c>
      <c r="L6803" t="str">
        <f>TEXT(shipments[[#This Row],[Shipdate]],"mmmm")</f>
        <v>January</v>
      </c>
      <c r="M6803">
        <f>_xlfn.XLOOKUP(shipments[[#This Row],[PID]],products[PID],products[Cost_per_box],"NA",0)</f>
        <v>10.51</v>
      </c>
      <c r="N6803">
        <f>shipments[[#This Row],[Boxes]]*shipments[[#This Row],[Cost Per Box]]</f>
        <v>4571.8499999999995</v>
      </c>
      <c r="O6803">
        <f>shipments[[#This Row],[Sales Amount]]-shipments[[#This Row],[Total Cost]]</f>
        <v>-1961.8499999999995</v>
      </c>
      <c r="P6803" s="9">
        <f>shipments[[#This Row],[Profit]]/shipments[[#This Row],[Sales Amount]]</f>
        <v>-0.75166666666666648</v>
      </c>
    </row>
    <row r="6804" spans="1:16" x14ac:dyDescent="1">
      <c r="A6804" t="s">
        <v>6857</v>
      </c>
      <c r="B6804" t="s">
        <v>8060</v>
      </c>
      <c r="C6804" t="s">
        <v>8022</v>
      </c>
      <c r="D6804" t="s">
        <v>8037</v>
      </c>
      <c r="E6804" s="1">
        <v>45148</v>
      </c>
      <c r="F6804">
        <v>4162.5</v>
      </c>
      <c r="G6804">
        <v>463</v>
      </c>
      <c r="H6804" t="s">
        <v>6</v>
      </c>
      <c r="I6804" t="str">
        <f>_xlfn.XLOOKUP(shipments[[#This Row],[SPID]],people[SPID],people[Sales_person],"NA",0)</f>
        <v>Mallorie Waber</v>
      </c>
      <c r="J6804">
        <f>YEAR(shipments[[#This Row],[Shipdate]])</f>
        <v>2023</v>
      </c>
      <c r="K6804">
        <f>MONTH(shipments[[#This Row],[Shipdate]])</f>
        <v>8</v>
      </c>
      <c r="L6804" t="str">
        <f>TEXT(shipments[[#This Row],[Shipdate]],"mmmm")</f>
        <v>August</v>
      </c>
      <c r="M6804">
        <f>_xlfn.XLOOKUP(shipments[[#This Row],[PID]],products[PID],products[Cost_per_box],"NA",0)</f>
        <v>10.51</v>
      </c>
      <c r="N6804">
        <f>shipments[[#This Row],[Boxes]]*shipments[[#This Row],[Cost Per Box]]</f>
        <v>4866.13</v>
      </c>
      <c r="O6804">
        <f>shipments[[#This Row],[Sales Amount]]-shipments[[#This Row],[Total Cost]]</f>
        <v>-703.63000000000011</v>
      </c>
      <c r="P6804" s="9">
        <f>shipments[[#This Row],[Profit]]/shipments[[#This Row],[Sales Amount]]</f>
        <v>-0.16904024024024025</v>
      </c>
    </row>
    <row r="6805" spans="1:16" x14ac:dyDescent="1">
      <c r="A6805" t="s">
        <v>6858</v>
      </c>
      <c r="B6805" t="s">
        <v>8060</v>
      </c>
      <c r="C6805" t="s">
        <v>8022</v>
      </c>
      <c r="D6805" t="s">
        <v>8037</v>
      </c>
      <c r="E6805" s="1">
        <v>45020</v>
      </c>
      <c r="F6805">
        <v>5530.5</v>
      </c>
      <c r="G6805">
        <v>791</v>
      </c>
      <c r="H6805" t="s">
        <v>6</v>
      </c>
      <c r="I6805" t="str">
        <f>_xlfn.XLOOKUP(shipments[[#This Row],[SPID]],people[SPID],people[Sales_person],"NA",0)</f>
        <v>Mallorie Waber</v>
      </c>
      <c r="J6805">
        <f>YEAR(shipments[[#This Row],[Shipdate]])</f>
        <v>2023</v>
      </c>
      <c r="K6805">
        <f>MONTH(shipments[[#This Row],[Shipdate]])</f>
        <v>4</v>
      </c>
      <c r="L6805" t="str">
        <f>TEXT(shipments[[#This Row],[Shipdate]],"mmmm")</f>
        <v>April</v>
      </c>
      <c r="M6805">
        <f>_xlfn.XLOOKUP(shipments[[#This Row],[PID]],products[PID],products[Cost_per_box],"NA",0)</f>
        <v>10.51</v>
      </c>
      <c r="N6805">
        <f>shipments[[#This Row],[Boxes]]*shipments[[#This Row],[Cost Per Box]]</f>
        <v>8313.41</v>
      </c>
      <c r="O6805">
        <f>shipments[[#This Row],[Sales Amount]]-shipments[[#This Row],[Total Cost]]</f>
        <v>-2782.91</v>
      </c>
      <c r="P6805" s="9">
        <f>shipments[[#This Row],[Profit]]/shipments[[#This Row],[Sales Amount]]</f>
        <v>-0.50319320133803447</v>
      </c>
    </row>
    <row r="6806" spans="1:16" x14ac:dyDescent="1">
      <c r="A6806" t="s">
        <v>6859</v>
      </c>
      <c r="B6806" t="s">
        <v>8060</v>
      </c>
      <c r="C6806" t="s">
        <v>8022</v>
      </c>
      <c r="D6806" t="s">
        <v>8032</v>
      </c>
      <c r="E6806" s="1">
        <v>45062</v>
      </c>
      <c r="F6806">
        <v>9704.25</v>
      </c>
      <c r="G6806">
        <v>1387</v>
      </c>
      <c r="H6806" t="s">
        <v>6</v>
      </c>
      <c r="I6806" t="str">
        <f>_xlfn.XLOOKUP(shipments[[#This Row],[SPID]],people[SPID],people[Sales_person],"NA",0)</f>
        <v>Mallorie Waber</v>
      </c>
      <c r="J6806">
        <f>YEAR(shipments[[#This Row],[Shipdate]])</f>
        <v>2023</v>
      </c>
      <c r="K6806">
        <f>MONTH(shipments[[#This Row],[Shipdate]])</f>
        <v>5</v>
      </c>
      <c r="L6806" t="str">
        <f>TEXT(shipments[[#This Row],[Shipdate]],"mmmm")</f>
        <v>May</v>
      </c>
      <c r="M6806">
        <f>_xlfn.XLOOKUP(shipments[[#This Row],[PID]],products[PID],products[Cost_per_box],"NA",0)</f>
        <v>10.51</v>
      </c>
      <c r="N6806">
        <f>shipments[[#This Row],[Boxes]]*shipments[[#This Row],[Cost Per Box]]</f>
        <v>14577.369999999999</v>
      </c>
      <c r="O6806">
        <f>shipments[[#This Row],[Sales Amount]]-shipments[[#This Row],[Total Cost]]</f>
        <v>-4873.119999999999</v>
      </c>
      <c r="P6806" s="9">
        <f>shipments[[#This Row],[Profit]]/shipments[[#This Row],[Sales Amount]]</f>
        <v>-0.50216348507097397</v>
      </c>
    </row>
    <row r="6807" spans="1:16" x14ac:dyDescent="1">
      <c r="A6807" t="s">
        <v>6860</v>
      </c>
      <c r="B6807" t="s">
        <v>8060</v>
      </c>
      <c r="C6807" t="s">
        <v>8022</v>
      </c>
      <c r="D6807" t="s">
        <v>8035</v>
      </c>
      <c r="E6807" s="1">
        <v>45505</v>
      </c>
      <c r="F6807">
        <v>5278.5</v>
      </c>
      <c r="G6807">
        <v>880</v>
      </c>
      <c r="H6807" t="s">
        <v>17</v>
      </c>
      <c r="I6807" t="str">
        <f>_xlfn.XLOOKUP(shipments[[#This Row],[SPID]],people[SPID],people[Sales_person],"NA",0)</f>
        <v>Mallorie Waber</v>
      </c>
      <c r="J6807">
        <f>YEAR(shipments[[#This Row],[Shipdate]])</f>
        <v>2024</v>
      </c>
      <c r="K6807">
        <f>MONTH(shipments[[#This Row],[Shipdate]])</f>
        <v>8</v>
      </c>
      <c r="L6807" t="str">
        <f>TEXT(shipments[[#This Row],[Shipdate]],"mmmm")</f>
        <v>August</v>
      </c>
      <c r="M6807">
        <f>_xlfn.XLOOKUP(shipments[[#This Row],[PID]],products[PID],products[Cost_per_box],"NA",0)</f>
        <v>10.51</v>
      </c>
      <c r="N6807">
        <f>shipments[[#This Row],[Boxes]]*shipments[[#This Row],[Cost Per Box]]</f>
        <v>9248.7999999999993</v>
      </c>
      <c r="O6807">
        <f>shipments[[#This Row],[Sales Amount]]-shipments[[#This Row],[Total Cost]]</f>
        <v>-3970.2999999999993</v>
      </c>
      <c r="P6807" s="9">
        <f>shipments[[#This Row],[Profit]]/shipments[[#This Row],[Sales Amount]]</f>
        <v>-0.75216444065548915</v>
      </c>
    </row>
    <row r="6808" spans="1:16" x14ac:dyDescent="1">
      <c r="A6808" t="s">
        <v>6861</v>
      </c>
      <c r="B6808" t="s">
        <v>8060</v>
      </c>
      <c r="C6808" t="s">
        <v>8022</v>
      </c>
      <c r="D6808" t="s">
        <v>8037</v>
      </c>
      <c r="E6808" s="1">
        <v>45126</v>
      </c>
      <c r="F6808">
        <v>5249.25</v>
      </c>
      <c r="G6808">
        <v>875</v>
      </c>
      <c r="H6808" t="s">
        <v>6</v>
      </c>
      <c r="I6808" t="str">
        <f>_xlfn.XLOOKUP(shipments[[#This Row],[SPID]],people[SPID],people[Sales_person],"NA",0)</f>
        <v>Mallorie Waber</v>
      </c>
      <c r="J6808">
        <f>YEAR(shipments[[#This Row],[Shipdate]])</f>
        <v>2023</v>
      </c>
      <c r="K6808">
        <f>MONTH(shipments[[#This Row],[Shipdate]])</f>
        <v>7</v>
      </c>
      <c r="L6808" t="str">
        <f>TEXT(shipments[[#This Row],[Shipdate]],"mmmm")</f>
        <v>July</v>
      </c>
      <c r="M6808">
        <f>_xlfn.XLOOKUP(shipments[[#This Row],[PID]],products[PID],products[Cost_per_box],"NA",0)</f>
        <v>10.51</v>
      </c>
      <c r="N6808">
        <f>shipments[[#This Row],[Boxes]]*shipments[[#This Row],[Cost Per Box]]</f>
        <v>9196.25</v>
      </c>
      <c r="O6808">
        <f>shipments[[#This Row],[Sales Amount]]-shipments[[#This Row],[Total Cost]]</f>
        <v>-3947</v>
      </c>
      <c r="P6808" s="9">
        <f>shipments[[#This Row],[Profit]]/shipments[[#This Row],[Sales Amount]]</f>
        <v>-0.75191694051531166</v>
      </c>
    </row>
    <row r="6809" spans="1:16" x14ac:dyDescent="1">
      <c r="A6809" t="s">
        <v>6862</v>
      </c>
      <c r="B6809" t="s">
        <v>8060</v>
      </c>
      <c r="C6809" t="s">
        <v>8024</v>
      </c>
      <c r="D6809" t="s">
        <v>8037</v>
      </c>
      <c r="E6809" s="1">
        <v>45093</v>
      </c>
      <c r="F6809">
        <v>9805.5</v>
      </c>
      <c r="G6809">
        <v>467</v>
      </c>
      <c r="H6809" t="s">
        <v>6</v>
      </c>
      <c r="I6809" t="str">
        <f>_xlfn.XLOOKUP(shipments[[#This Row],[SPID]],people[SPID],people[Sales_person],"NA",0)</f>
        <v>Mallorie Waber</v>
      </c>
      <c r="J6809">
        <f>YEAR(shipments[[#This Row],[Shipdate]])</f>
        <v>2023</v>
      </c>
      <c r="K6809">
        <f>MONTH(shipments[[#This Row],[Shipdate]])</f>
        <v>6</v>
      </c>
      <c r="L6809" t="str">
        <f>TEXT(shipments[[#This Row],[Shipdate]],"mmmm")</f>
        <v>June</v>
      </c>
      <c r="M6809">
        <f>_xlfn.XLOOKUP(shipments[[#This Row],[PID]],products[PID],products[Cost_per_box],"NA",0)</f>
        <v>12.41</v>
      </c>
      <c r="N6809">
        <f>shipments[[#This Row],[Boxes]]*shipments[[#This Row],[Cost Per Box]]</f>
        <v>5795.47</v>
      </c>
      <c r="O6809">
        <f>shipments[[#This Row],[Sales Amount]]-shipments[[#This Row],[Total Cost]]</f>
        <v>4010.0299999999997</v>
      </c>
      <c r="P6809" s="9">
        <f>shipments[[#This Row],[Profit]]/shipments[[#This Row],[Sales Amount]]</f>
        <v>0.40895721788792</v>
      </c>
    </row>
    <row r="6810" spans="1:16" x14ac:dyDescent="1">
      <c r="A6810" t="s">
        <v>6863</v>
      </c>
      <c r="B6810" t="s">
        <v>8060</v>
      </c>
      <c r="C6810" t="s">
        <v>8025</v>
      </c>
      <c r="D6810" t="s">
        <v>8033</v>
      </c>
      <c r="E6810" s="1">
        <v>45460</v>
      </c>
      <c r="F6810">
        <v>465.75</v>
      </c>
      <c r="G6810">
        <v>32</v>
      </c>
      <c r="H6810" t="s">
        <v>6</v>
      </c>
      <c r="I6810" t="str">
        <f>_xlfn.XLOOKUP(shipments[[#This Row],[SPID]],people[SPID],people[Sales_person],"NA",0)</f>
        <v>Mallorie Waber</v>
      </c>
      <c r="J6810">
        <f>YEAR(shipments[[#This Row],[Shipdate]])</f>
        <v>2024</v>
      </c>
      <c r="K6810">
        <f>MONTH(shipments[[#This Row],[Shipdate]])</f>
        <v>6</v>
      </c>
      <c r="L6810" t="str">
        <f>TEXT(shipments[[#This Row],[Shipdate]],"mmmm")</f>
        <v>June</v>
      </c>
      <c r="M6810">
        <f>_xlfn.XLOOKUP(shipments[[#This Row],[PID]],products[PID],products[Cost_per_box],"NA",0)</f>
        <v>9.57</v>
      </c>
      <c r="N6810">
        <f>shipments[[#This Row],[Boxes]]*shipments[[#This Row],[Cost Per Box]]</f>
        <v>306.24</v>
      </c>
      <c r="O6810">
        <f>shipments[[#This Row],[Sales Amount]]-shipments[[#This Row],[Total Cost]]</f>
        <v>159.51</v>
      </c>
      <c r="P6810" s="9">
        <f>shipments[[#This Row],[Profit]]/shipments[[#This Row],[Sales Amount]]</f>
        <v>0.34247987117552331</v>
      </c>
    </row>
    <row r="6811" spans="1:16" x14ac:dyDescent="1">
      <c r="A6811" t="s">
        <v>6864</v>
      </c>
      <c r="B6811" t="s">
        <v>8060</v>
      </c>
      <c r="C6811" t="s">
        <v>8025</v>
      </c>
      <c r="D6811" t="s">
        <v>8032</v>
      </c>
      <c r="E6811" s="1">
        <v>45420</v>
      </c>
      <c r="F6811">
        <v>7067.25</v>
      </c>
      <c r="G6811">
        <v>416</v>
      </c>
      <c r="H6811" t="s">
        <v>6</v>
      </c>
      <c r="I6811" t="str">
        <f>_xlfn.XLOOKUP(shipments[[#This Row],[SPID]],people[SPID],people[Sales_person],"NA",0)</f>
        <v>Mallorie Waber</v>
      </c>
      <c r="J6811">
        <f>YEAR(shipments[[#This Row],[Shipdate]])</f>
        <v>2024</v>
      </c>
      <c r="K6811">
        <f>MONTH(shipments[[#This Row],[Shipdate]])</f>
        <v>5</v>
      </c>
      <c r="L6811" t="str">
        <f>TEXT(shipments[[#This Row],[Shipdate]],"mmmm")</f>
        <v>May</v>
      </c>
      <c r="M6811">
        <f>_xlfn.XLOOKUP(shipments[[#This Row],[PID]],products[PID],products[Cost_per_box],"NA",0)</f>
        <v>9.57</v>
      </c>
      <c r="N6811">
        <f>shipments[[#This Row],[Boxes]]*shipments[[#This Row],[Cost Per Box]]</f>
        <v>3981.12</v>
      </c>
      <c r="O6811">
        <f>shipments[[#This Row],[Sales Amount]]-shipments[[#This Row],[Total Cost]]</f>
        <v>3086.13</v>
      </c>
      <c r="P6811" s="9">
        <f>shipments[[#This Row],[Profit]]/shipments[[#This Row],[Sales Amount]]</f>
        <v>0.4366804626976547</v>
      </c>
    </row>
    <row r="6812" spans="1:16" x14ac:dyDescent="1">
      <c r="A6812" t="s">
        <v>6865</v>
      </c>
      <c r="B6812" t="s">
        <v>8060</v>
      </c>
      <c r="C6812" t="s">
        <v>8025</v>
      </c>
      <c r="D6812" t="s">
        <v>8032</v>
      </c>
      <c r="E6812" s="1">
        <v>45138</v>
      </c>
      <c r="F6812">
        <v>5420.25</v>
      </c>
      <c r="G6812">
        <v>362</v>
      </c>
      <c r="H6812" t="s">
        <v>6</v>
      </c>
      <c r="I6812" t="str">
        <f>_xlfn.XLOOKUP(shipments[[#This Row],[SPID]],people[SPID],people[Sales_person],"NA",0)</f>
        <v>Mallorie Waber</v>
      </c>
      <c r="J6812">
        <f>YEAR(shipments[[#This Row],[Shipdate]])</f>
        <v>2023</v>
      </c>
      <c r="K6812">
        <f>MONTH(shipments[[#This Row],[Shipdate]])</f>
        <v>7</v>
      </c>
      <c r="L6812" t="str">
        <f>TEXT(shipments[[#This Row],[Shipdate]],"mmmm")</f>
        <v>July</v>
      </c>
      <c r="M6812">
        <f>_xlfn.XLOOKUP(shipments[[#This Row],[PID]],products[PID],products[Cost_per_box],"NA",0)</f>
        <v>9.57</v>
      </c>
      <c r="N6812">
        <f>shipments[[#This Row],[Boxes]]*shipments[[#This Row],[Cost Per Box]]</f>
        <v>3464.34</v>
      </c>
      <c r="O6812">
        <f>shipments[[#This Row],[Sales Amount]]-shipments[[#This Row],[Total Cost]]</f>
        <v>1955.9099999999999</v>
      </c>
      <c r="P6812" s="9">
        <f>shipments[[#This Row],[Profit]]/shipments[[#This Row],[Sales Amount]]</f>
        <v>0.36085235920852354</v>
      </c>
    </row>
    <row r="6813" spans="1:16" x14ac:dyDescent="1">
      <c r="A6813" t="s">
        <v>6866</v>
      </c>
      <c r="B6813" t="s">
        <v>8060</v>
      </c>
      <c r="C6813" t="s">
        <v>8025</v>
      </c>
      <c r="D6813" t="s">
        <v>8036</v>
      </c>
      <c r="E6813" s="1">
        <v>45378</v>
      </c>
      <c r="F6813">
        <v>6369.75</v>
      </c>
      <c r="G6813">
        <v>375</v>
      </c>
      <c r="H6813" t="s">
        <v>6</v>
      </c>
      <c r="I6813" t="str">
        <f>_xlfn.XLOOKUP(shipments[[#This Row],[SPID]],people[SPID],people[Sales_person],"NA",0)</f>
        <v>Mallorie Waber</v>
      </c>
      <c r="J6813">
        <f>YEAR(shipments[[#This Row],[Shipdate]])</f>
        <v>2024</v>
      </c>
      <c r="K6813">
        <f>MONTH(shipments[[#This Row],[Shipdate]])</f>
        <v>3</v>
      </c>
      <c r="L6813" t="str">
        <f>TEXT(shipments[[#This Row],[Shipdate]],"mmmm")</f>
        <v>March</v>
      </c>
      <c r="M6813">
        <f>_xlfn.XLOOKUP(shipments[[#This Row],[PID]],products[PID],products[Cost_per_box],"NA",0)</f>
        <v>9.57</v>
      </c>
      <c r="N6813">
        <f>shipments[[#This Row],[Boxes]]*shipments[[#This Row],[Cost Per Box]]</f>
        <v>3588.75</v>
      </c>
      <c r="O6813">
        <f>shipments[[#This Row],[Sales Amount]]-shipments[[#This Row],[Total Cost]]</f>
        <v>2781</v>
      </c>
      <c r="P6813" s="9">
        <f>shipments[[#This Row],[Profit]]/shipments[[#This Row],[Sales Amount]]</f>
        <v>0.43659484281172728</v>
      </c>
    </row>
    <row r="6814" spans="1:16" x14ac:dyDescent="1">
      <c r="A6814" t="s">
        <v>6867</v>
      </c>
      <c r="B6814" t="s">
        <v>8060</v>
      </c>
      <c r="C6814" t="s">
        <v>8025</v>
      </c>
      <c r="D6814" t="s">
        <v>8032</v>
      </c>
      <c r="E6814" s="1">
        <v>44984</v>
      </c>
      <c r="F6814">
        <v>1230.75</v>
      </c>
      <c r="G6814">
        <v>69</v>
      </c>
      <c r="H6814" t="s">
        <v>6</v>
      </c>
      <c r="I6814" t="str">
        <f>_xlfn.XLOOKUP(shipments[[#This Row],[SPID]],people[SPID],people[Sales_person],"NA",0)</f>
        <v>Mallorie Waber</v>
      </c>
      <c r="J6814">
        <f>YEAR(shipments[[#This Row],[Shipdate]])</f>
        <v>2023</v>
      </c>
      <c r="K6814">
        <f>MONTH(shipments[[#This Row],[Shipdate]])</f>
        <v>2</v>
      </c>
      <c r="L6814" t="str">
        <f>TEXT(shipments[[#This Row],[Shipdate]],"mmmm")</f>
        <v>February</v>
      </c>
      <c r="M6814">
        <f>_xlfn.XLOOKUP(shipments[[#This Row],[PID]],products[PID],products[Cost_per_box],"NA",0)</f>
        <v>9.57</v>
      </c>
      <c r="N6814">
        <f>shipments[[#This Row],[Boxes]]*shipments[[#This Row],[Cost Per Box]]</f>
        <v>660.33</v>
      </c>
      <c r="O6814">
        <f>shipments[[#This Row],[Sales Amount]]-shipments[[#This Row],[Total Cost]]</f>
        <v>570.41999999999996</v>
      </c>
      <c r="P6814" s="9">
        <f>shipments[[#This Row],[Profit]]/shipments[[#This Row],[Sales Amount]]</f>
        <v>0.46347349177330893</v>
      </c>
    </row>
    <row r="6815" spans="1:16" x14ac:dyDescent="1">
      <c r="A6815" t="s">
        <v>6868</v>
      </c>
      <c r="B6815" t="s">
        <v>8060</v>
      </c>
      <c r="C6815" t="s">
        <v>8025</v>
      </c>
      <c r="D6815" t="s">
        <v>8033</v>
      </c>
      <c r="E6815" s="1">
        <v>45553</v>
      </c>
      <c r="F6815">
        <v>7956</v>
      </c>
      <c r="G6815">
        <v>498</v>
      </c>
      <c r="H6815" t="s">
        <v>39</v>
      </c>
      <c r="I6815" t="str">
        <f>_xlfn.XLOOKUP(shipments[[#This Row],[SPID]],people[SPID],people[Sales_person],"NA",0)</f>
        <v>Mallorie Waber</v>
      </c>
      <c r="J6815">
        <f>YEAR(shipments[[#This Row],[Shipdate]])</f>
        <v>2024</v>
      </c>
      <c r="K6815">
        <f>MONTH(shipments[[#This Row],[Shipdate]])</f>
        <v>9</v>
      </c>
      <c r="L6815" t="str">
        <f>TEXT(shipments[[#This Row],[Shipdate]],"mmmm")</f>
        <v>September</v>
      </c>
      <c r="M6815">
        <f>_xlfn.XLOOKUP(shipments[[#This Row],[PID]],products[PID],products[Cost_per_box],"NA",0)</f>
        <v>9.57</v>
      </c>
      <c r="N6815">
        <f>shipments[[#This Row],[Boxes]]*shipments[[#This Row],[Cost Per Box]]</f>
        <v>4765.8600000000006</v>
      </c>
      <c r="O6815">
        <f>shipments[[#This Row],[Sales Amount]]-shipments[[#This Row],[Total Cost]]</f>
        <v>3190.1399999999994</v>
      </c>
      <c r="P6815" s="9">
        <f>shipments[[#This Row],[Profit]]/shipments[[#This Row],[Sales Amount]]</f>
        <v>0.40097285067873295</v>
      </c>
    </row>
    <row r="6816" spans="1:16" x14ac:dyDescent="1">
      <c r="A6816" t="s">
        <v>6869</v>
      </c>
      <c r="B6816" t="s">
        <v>8060</v>
      </c>
      <c r="C6816" t="s">
        <v>8025</v>
      </c>
      <c r="D6816" t="s">
        <v>8036</v>
      </c>
      <c r="E6816" s="1">
        <v>45246</v>
      </c>
      <c r="F6816">
        <v>2783.25</v>
      </c>
      <c r="G6816">
        <v>155</v>
      </c>
      <c r="H6816" t="s">
        <v>6</v>
      </c>
      <c r="I6816" t="str">
        <f>_xlfn.XLOOKUP(shipments[[#This Row],[SPID]],people[SPID],people[Sales_person],"NA",0)</f>
        <v>Mallorie Waber</v>
      </c>
      <c r="J6816">
        <f>YEAR(shipments[[#This Row],[Shipdate]])</f>
        <v>2023</v>
      </c>
      <c r="K6816">
        <f>MONTH(shipments[[#This Row],[Shipdate]])</f>
        <v>11</v>
      </c>
      <c r="L6816" t="str">
        <f>TEXT(shipments[[#This Row],[Shipdate]],"mmmm")</f>
        <v>November</v>
      </c>
      <c r="M6816">
        <f>_xlfn.XLOOKUP(shipments[[#This Row],[PID]],products[PID],products[Cost_per_box],"NA",0)</f>
        <v>9.57</v>
      </c>
      <c r="N6816">
        <f>shipments[[#This Row],[Boxes]]*shipments[[#This Row],[Cost Per Box]]</f>
        <v>1483.3500000000001</v>
      </c>
      <c r="O6816">
        <f>shipments[[#This Row],[Sales Amount]]-shipments[[#This Row],[Total Cost]]</f>
        <v>1299.8999999999999</v>
      </c>
      <c r="P6816" s="9">
        <f>shipments[[#This Row],[Profit]]/shipments[[#This Row],[Sales Amount]]</f>
        <v>0.46704392347076257</v>
      </c>
    </row>
    <row r="6817" spans="1:16" x14ac:dyDescent="1">
      <c r="A6817" t="s">
        <v>6870</v>
      </c>
      <c r="B6817" t="s">
        <v>8060</v>
      </c>
      <c r="C6817" t="s">
        <v>8026</v>
      </c>
      <c r="D6817" t="s">
        <v>8034</v>
      </c>
      <c r="E6817" s="1">
        <v>45519</v>
      </c>
      <c r="F6817">
        <v>9067.5</v>
      </c>
      <c r="G6817">
        <v>1134</v>
      </c>
      <c r="H6817" t="s">
        <v>17</v>
      </c>
      <c r="I6817" t="str">
        <f>_xlfn.XLOOKUP(shipments[[#This Row],[SPID]],people[SPID],people[Sales_person],"NA",0)</f>
        <v>Mallorie Waber</v>
      </c>
      <c r="J6817">
        <f>YEAR(shipments[[#This Row],[Shipdate]])</f>
        <v>2024</v>
      </c>
      <c r="K6817">
        <f>MONTH(shipments[[#This Row],[Shipdate]])</f>
        <v>8</v>
      </c>
      <c r="L6817" t="str">
        <f>TEXT(shipments[[#This Row],[Shipdate]],"mmmm")</f>
        <v>August</v>
      </c>
      <c r="M6817">
        <f>_xlfn.XLOOKUP(shipments[[#This Row],[PID]],products[PID],products[Cost_per_box],"NA",0)</f>
        <v>8.43</v>
      </c>
      <c r="N6817">
        <f>shipments[[#This Row],[Boxes]]*shipments[[#This Row],[Cost Per Box]]</f>
        <v>9559.619999999999</v>
      </c>
      <c r="O6817">
        <f>shipments[[#This Row],[Sales Amount]]-shipments[[#This Row],[Total Cost]]</f>
        <v>-492.11999999999898</v>
      </c>
      <c r="P6817" s="9">
        <f>shipments[[#This Row],[Profit]]/shipments[[#This Row],[Sales Amount]]</f>
        <v>-5.42729528535979E-2</v>
      </c>
    </row>
    <row r="6818" spans="1:16" x14ac:dyDescent="1">
      <c r="A6818" t="s">
        <v>6871</v>
      </c>
      <c r="B6818" t="s">
        <v>8060</v>
      </c>
      <c r="C6818" t="s">
        <v>8026</v>
      </c>
      <c r="D6818" t="s">
        <v>8032</v>
      </c>
      <c r="E6818" s="1">
        <v>45120</v>
      </c>
      <c r="F6818">
        <v>9906.75</v>
      </c>
      <c r="G6818">
        <v>991</v>
      </c>
      <c r="H6818" t="s">
        <v>39</v>
      </c>
      <c r="I6818" t="str">
        <f>_xlfn.XLOOKUP(shipments[[#This Row],[SPID]],people[SPID],people[Sales_person],"NA",0)</f>
        <v>Mallorie Waber</v>
      </c>
      <c r="J6818">
        <f>YEAR(shipments[[#This Row],[Shipdate]])</f>
        <v>2023</v>
      </c>
      <c r="K6818">
        <f>MONTH(shipments[[#This Row],[Shipdate]])</f>
        <v>7</v>
      </c>
      <c r="L6818" t="str">
        <f>TEXT(shipments[[#This Row],[Shipdate]],"mmmm")</f>
        <v>July</v>
      </c>
      <c r="M6818">
        <f>_xlfn.XLOOKUP(shipments[[#This Row],[PID]],products[PID],products[Cost_per_box],"NA",0)</f>
        <v>8.43</v>
      </c>
      <c r="N6818">
        <f>shipments[[#This Row],[Boxes]]*shipments[[#This Row],[Cost Per Box]]</f>
        <v>8354.1299999999992</v>
      </c>
      <c r="O6818">
        <f>shipments[[#This Row],[Sales Amount]]-shipments[[#This Row],[Total Cost]]</f>
        <v>1552.6200000000008</v>
      </c>
      <c r="P6818" s="9">
        <f>shipments[[#This Row],[Profit]]/shipments[[#This Row],[Sales Amount]]</f>
        <v>0.15672344613521091</v>
      </c>
    </row>
    <row r="6819" spans="1:16" x14ac:dyDescent="1">
      <c r="A6819" t="s">
        <v>6872</v>
      </c>
      <c r="B6819" t="s">
        <v>8060</v>
      </c>
      <c r="C6819" t="s">
        <v>8027</v>
      </c>
      <c r="D6819" t="s">
        <v>8037</v>
      </c>
      <c r="E6819" s="1">
        <v>45355</v>
      </c>
      <c r="F6819">
        <v>3251.25</v>
      </c>
      <c r="G6819">
        <v>296</v>
      </c>
      <c r="H6819" t="s">
        <v>6</v>
      </c>
      <c r="I6819" t="str">
        <f>_xlfn.XLOOKUP(shipments[[#This Row],[SPID]],people[SPID],people[Sales_person],"NA",0)</f>
        <v>Mallorie Waber</v>
      </c>
      <c r="J6819">
        <f>YEAR(shipments[[#This Row],[Shipdate]])</f>
        <v>2024</v>
      </c>
      <c r="K6819">
        <f>MONTH(shipments[[#This Row],[Shipdate]])</f>
        <v>3</v>
      </c>
      <c r="L6819" t="str">
        <f>TEXT(shipments[[#This Row],[Shipdate]],"mmmm")</f>
        <v>March</v>
      </c>
      <c r="M6819">
        <f>_xlfn.XLOOKUP(shipments[[#This Row],[PID]],products[PID],products[Cost_per_box],"NA",0)</f>
        <v>6.8</v>
      </c>
      <c r="N6819">
        <f>shipments[[#This Row],[Boxes]]*shipments[[#This Row],[Cost Per Box]]</f>
        <v>2012.8</v>
      </c>
      <c r="O6819">
        <f>shipments[[#This Row],[Sales Amount]]-shipments[[#This Row],[Total Cost]]</f>
        <v>1238.45</v>
      </c>
      <c r="P6819" s="9">
        <f>shipments[[#This Row],[Profit]]/shipments[[#This Row],[Sales Amount]]</f>
        <v>0.38091503267973859</v>
      </c>
    </row>
    <row r="6820" spans="1:16" x14ac:dyDescent="1">
      <c r="A6820" t="s">
        <v>6873</v>
      </c>
      <c r="B6820" t="s">
        <v>8060</v>
      </c>
      <c r="C6820" t="s">
        <v>8027</v>
      </c>
      <c r="D6820" t="s">
        <v>8033</v>
      </c>
      <c r="E6820" s="1">
        <v>45079</v>
      </c>
      <c r="F6820">
        <v>9765</v>
      </c>
      <c r="G6820">
        <v>1221</v>
      </c>
      <c r="H6820" t="s">
        <v>6</v>
      </c>
      <c r="I6820" t="str">
        <f>_xlfn.XLOOKUP(shipments[[#This Row],[SPID]],people[SPID],people[Sales_person],"NA",0)</f>
        <v>Mallorie Waber</v>
      </c>
      <c r="J6820">
        <f>YEAR(shipments[[#This Row],[Shipdate]])</f>
        <v>2023</v>
      </c>
      <c r="K6820">
        <f>MONTH(shipments[[#This Row],[Shipdate]])</f>
        <v>6</v>
      </c>
      <c r="L6820" t="str">
        <f>TEXT(shipments[[#This Row],[Shipdate]],"mmmm")</f>
        <v>June</v>
      </c>
      <c r="M6820">
        <f>_xlfn.XLOOKUP(shipments[[#This Row],[PID]],products[PID],products[Cost_per_box],"NA",0)</f>
        <v>6.8</v>
      </c>
      <c r="N6820">
        <f>shipments[[#This Row],[Boxes]]*shipments[[#This Row],[Cost Per Box]]</f>
        <v>8302.7999999999993</v>
      </c>
      <c r="O6820">
        <f>shipments[[#This Row],[Sales Amount]]-shipments[[#This Row],[Total Cost]]</f>
        <v>1462.2000000000007</v>
      </c>
      <c r="P6820" s="9">
        <f>shipments[[#This Row],[Profit]]/shipments[[#This Row],[Sales Amount]]</f>
        <v>0.14973886328725045</v>
      </c>
    </row>
    <row r="6821" spans="1:16" x14ac:dyDescent="1">
      <c r="A6821" t="s">
        <v>6874</v>
      </c>
      <c r="B6821" t="s">
        <v>8060</v>
      </c>
      <c r="C6821" t="s">
        <v>8027</v>
      </c>
      <c r="D6821" t="s">
        <v>8033</v>
      </c>
      <c r="E6821" s="1">
        <v>45201</v>
      </c>
      <c r="F6821">
        <v>3984.75</v>
      </c>
      <c r="G6821">
        <v>443</v>
      </c>
      <c r="H6821" t="s">
        <v>6</v>
      </c>
      <c r="I6821" t="str">
        <f>_xlfn.XLOOKUP(shipments[[#This Row],[SPID]],people[SPID],people[Sales_person],"NA",0)</f>
        <v>Mallorie Waber</v>
      </c>
      <c r="J6821">
        <f>YEAR(shipments[[#This Row],[Shipdate]])</f>
        <v>2023</v>
      </c>
      <c r="K6821">
        <f>MONTH(shipments[[#This Row],[Shipdate]])</f>
        <v>10</v>
      </c>
      <c r="L6821" t="str">
        <f>TEXT(shipments[[#This Row],[Shipdate]],"mmmm")</f>
        <v>October</v>
      </c>
      <c r="M6821">
        <f>_xlfn.XLOOKUP(shipments[[#This Row],[PID]],products[PID],products[Cost_per_box],"NA",0)</f>
        <v>6.8</v>
      </c>
      <c r="N6821">
        <f>shipments[[#This Row],[Boxes]]*shipments[[#This Row],[Cost Per Box]]</f>
        <v>3012.4</v>
      </c>
      <c r="O6821">
        <f>shipments[[#This Row],[Sales Amount]]-shipments[[#This Row],[Total Cost]]</f>
        <v>972.34999999999991</v>
      </c>
      <c r="P6821" s="9">
        <f>shipments[[#This Row],[Profit]]/shipments[[#This Row],[Sales Amount]]</f>
        <v>0.24401781793086139</v>
      </c>
    </row>
    <row r="6822" spans="1:16" x14ac:dyDescent="1">
      <c r="A6822" t="s">
        <v>6875</v>
      </c>
      <c r="B6822" t="s">
        <v>8060</v>
      </c>
      <c r="C6822" t="s">
        <v>8027</v>
      </c>
      <c r="D6822" t="s">
        <v>8035</v>
      </c>
      <c r="E6822" s="1">
        <v>45155</v>
      </c>
      <c r="F6822">
        <v>23096.25</v>
      </c>
      <c r="G6822">
        <v>2567</v>
      </c>
      <c r="H6822" t="s">
        <v>6</v>
      </c>
      <c r="I6822" t="str">
        <f>_xlfn.XLOOKUP(shipments[[#This Row],[SPID]],people[SPID],people[Sales_person],"NA",0)</f>
        <v>Mallorie Waber</v>
      </c>
      <c r="J6822">
        <f>YEAR(shipments[[#This Row],[Shipdate]])</f>
        <v>2023</v>
      </c>
      <c r="K6822">
        <f>MONTH(shipments[[#This Row],[Shipdate]])</f>
        <v>8</v>
      </c>
      <c r="L6822" t="str">
        <f>TEXT(shipments[[#This Row],[Shipdate]],"mmmm")</f>
        <v>August</v>
      </c>
      <c r="M6822">
        <f>_xlfn.XLOOKUP(shipments[[#This Row],[PID]],products[PID],products[Cost_per_box],"NA",0)</f>
        <v>6.8</v>
      </c>
      <c r="N6822">
        <f>shipments[[#This Row],[Boxes]]*shipments[[#This Row],[Cost Per Box]]</f>
        <v>17455.599999999999</v>
      </c>
      <c r="O6822">
        <f>shipments[[#This Row],[Sales Amount]]-shipments[[#This Row],[Total Cost]]</f>
        <v>5640.6500000000015</v>
      </c>
      <c r="P6822" s="9">
        <f>shipments[[#This Row],[Profit]]/shipments[[#This Row],[Sales Amount]]</f>
        <v>0.24422362937706343</v>
      </c>
    </row>
    <row r="6823" spans="1:16" x14ac:dyDescent="1">
      <c r="A6823" t="s">
        <v>6876</v>
      </c>
      <c r="B6823" t="s">
        <v>8060</v>
      </c>
      <c r="C6823" t="s">
        <v>8028</v>
      </c>
      <c r="D6823" t="s">
        <v>8033</v>
      </c>
      <c r="E6823" s="1">
        <v>45084</v>
      </c>
      <c r="F6823">
        <v>1368</v>
      </c>
      <c r="G6823">
        <v>55</v>
      </c>
      <c r="H6823" t="s">
        <v>6</v>
      </c>
      <c r="I6823" t="str">
        <f>_xlfn.XLOOKUP(shipments[[#This Row],[SPID]],people[SPID],people[Sales_person],"NA",0)</f>
        <v>Mallorie Waber</v>
      </c>
      <c r="J6823">
        <f>YEAR(shipments[[#This Row],[Shipdate]])</f>
        <v>2023</v>
      </c>
      <c r="K6823">
        <f>MONTH(shipments[[#This Row],[Shipdate]])</f>
        <v>6</v>
      </c>
      <c r="L6823" t="str">
        <f>TEXT(shipments[[#This Row],[Shipdate]],"mmmm")</f>
        <v>June</v>
      </c>
      <c r="M6823">
        <f>_xlfn.XLOOKUP(shipments[[#This Row],[PID]],products[PID],products[Cost_per_box],"NA",0)</f>
        <v>5.04</v>
      </c>
      <c r="N6823">
        <f>shipments[[#This Row],[Boxes]]*shipments[[#This Row],[Cost Per Box]]</f>
        <v>277.2</v>
      </c>
      <c r="O6823">
        <f>shipments[[#This Row],[Sales Amount]]-shipments[[#This Row],[Total Cost]]</f>
        <v>1090.8</v>
      </c>
      <c r="P6823" s="9">
        <f>shipments[[#This Row],[Profit]]/shipments[[#This Row],[Sales Amount]]</f>
        <v>0.7973684210526315</v>
      </c>
    </row>
    <row r="6824" spans="1:16" x14ac:dyDescent="1">
      <c r="A6824" t="s">
        <v>6877</v>
      </c>
      <c r="B6824" t="s">
        <v>8060</v>
      </c>
      <c r="C6824" t="s">
        <v>8028</v>
      </c>
      <c r="D6824" t="s">
        <v>8037</v>
      </c>
      <c r="E6824" s="1">
        <v>45041</v>
      </c>
      <c r="F6824">
        <v>11790</v>
      </c>
      <c r="G6824">
        <v>407</v>
      </c>
      <c r="H6824" t="s">
        <v>6</v>
      </c>
      <c r="I6824" t="str">
        <f>_xlfn.XLOOKUP(shipments[[#This Row],[SPID]],people[SPID],people[Sales_person],"NA",0)</f>
        <v>Mallorie Waber</v>
      </c>
      <c r="J6824">
        <f>YEAR(shipments[[#This Row],[Shipdate]])</f>
        <v>2023</v>
      </c>
      <c r="K6824">
        <f>MONTH(shipments[[#This Row],[Shipdate]])</f>
        <v>4</v>
      </c>
      <c r="L6824" t="str">
        <f>TEXT(shipments[[#This Row],[Shipdate]],"mmmm")</f>
        <v>April</v>
      </c>
      <c r="M6824">
        <f>_xlfn.XLOOKUP(shipments[[#This Row],[PID]],products[PID],products[Cost_per_box],"NA",0)</f>
        <v>5.04</v>
      </c>
      <c r="N6824">
        <f>shipments[[#This Row],[Boxes]]*shipments[[#This Row],[Cost Per Box]]</f>
        <v>2051.2800000000002</v>
      </c>
      <c r="O6824">
        <f>shipments[[#This Row],[Sales Amount]]-shipments[[#This Row],[Total Cost]]</f>
        <v>9738.7199999999993</v>
      </c>
      <c r="P6824" s="9">
        <f>shipments[[#This Row],[Profit]]/shipments[[#This Row],[Sales Amount]]</f>
        <v>0.8260152671755725</v>
      </c>
    </row>
    <row r="6825" spans="1:16" x14ac:dyDescent="1">
      <c r="A6825" t="s">
        <v>6878</v>
      </c>
      <c r="B6825" t="s">
        <v>8060</v>
      </c>
      <c r="C6825" t="s">
        <v>8029</v>
      </c>
      <c r="D6825" t="s">
        <v>8032</v>
      </c>
      <c r="E6825" s="1">
        <v>45443</v>
      </c>
      <c r="F6825">
        <v>12813.75</v>
      </c>
      <c r="G6825">
        <v>1424</v>
      </c>
      <c r="H6825" t="s">
        <v>6</v>
      </c>
      <c r="I6825" t="str">
        <f>_xlfn.XLOOKUP(shipments[[#This Row],[SPID]],people[SPID],people[Sales_person],"NA",0)</f>
        <v>Mallorie Waber</v>
      </c>
      <c r="J6825">
        <f>YEAR(shipments[[#This Row],[Shipdate]])</f>
        <v>2024</v>
      </c>
      <c r="K6825">
        <f>MONTH(shipments[[#This Row],[Shipdate]])</f>
        <v>5</v>
      </c>
      <c r="L6825" t="str">
        <f>TEXT(shipments[[#This Row],[Shipdate]],"mmmm")</f>
        <v>May</v>
      </c>
      <c r="M6825">
        <f>_xlfn.XLOOKUP(shipments[[#This Row],[PID]],products[PID],products[Cost_per_box],"NA",0)</f>
        <v>2.76</v>
      </c>
      <c r="N6825">
        <f>shipments[[#This Row],[Boxes]]*shipments[[#This Row],[Cost Per Box]]</f>
        <v>3930.24</v>
      </c>
      <c r="O6825">
        <f>shipments[[#This Row],[Sales Amount]]-shipments[[#This Row],[Total Cost]]</f>
        <v>8883.51</v>
      </c>
      <c r="P6825" s="9">
        <f>shipments[[#This Row],[Profit]]/shipments[[#This Row],[Sales Amount]]</f>
        <v>0.69327948492829972</v>
      </c>
    </row>
    <row r="6826" spans="1:16" x14ac:dyDescent="1">
      <c r="A6826" t="s">
        <v>6879</v>
      </c>
      <c r="B6826" t="s">
        <v>8060</v>
      </c>
      <c r="C6826" t="s">
        <v>8029</v>
      </c>
      <c r="D6826" t="s">
        <v>8032</v>
      </c>
      <c r="E6826" s="1">
        <v>45042</v>
      </c>
      <c r="F6826">
        <v>12816</v>
      </c>
      <c r="G6826">
        <v>1602</v>
      </c>
      <c r="H6826" t="s">
        <v>6</v>
      </c>
      <c r="I6826" t="str">
        <f>_xlfn.XLOOKUP(shipments[[#This Row],[SPID]],people[SPID],people[Sales_person],"NA",0)</f>
        <v>Mallorie Waber</v>
      </c>
      <c r="J6826">
        <f>YEAR(shipments[[#This Row],[Shipdate]])</f>
        <v>2023</v>
      </c>
      <c r="K6826">
        <f>MONTH(shipments[[#This Row],[Shipdate]])</f>
        <v>4</v>
      </c>
      <c r="L6826" t="str">
        <f>TEXT(shipments[[#This Row],[Shipdate]],"mmmm")</f>
        <v>April</v>
      </c>
      <c r="M6826">
        <f>_xlfn.XLOOKUP(shipments[[#This Row],[PID]],products[PID],products[Cost_per_box],"NA",0)</f>
        <v>2.76</v>
      </c>
      <c r="N6826">
        <f>shipments[[#This Row],[Boxes]]*shipments[[#This Row],[Cost Per Box]]</f>
        <v>4421.5199999999995</v>
      </c>
      <c r="O6826">
        <f>shipments[[#This Row],[Sales Amount]]-shipments[[#This Row],[Total Cost]]</f>
        <v>8394.48</v>
      </c>
      <c r="P6826" s="9">
        <f>shipments[[#This Row],[Profit]]/shipments[[#This Row],[Sales Amount]]</f>
        <v>0.65499999999999992</v>
      </c>
    </row>
    <row r="6827" spans="1:16" x14ac:dyDescent="1">
      <c r="A6827" t="s">
        <v>6880</v>
      </c>
      <c r="B6827" t="s">
        <v>8060</v>
      </c>
      <c r="C6827" t="s">
        <v>8029</v>
      </c>
      <c r="D6827" t="s">
        <v>8034</v>
      </c>
      <c r="E6827" s="1">
        <v>45034</v>
      </c>
      <c r="F6827">
        <v>18339.75</v>
      </c>
      <c r="G6827">
        <v>1668</v>
      </c>
      <c r="H6827" t="s">
        <v>6</v>
      </c>
      <c r="I6827" t="str">
        <f>_xlfn.XLOOKUP(shipments[[#This Row],[SPID]],people[SPID],people[Sales_person],"NA",0)</f>
        <v>Mallorie Waber</v>
      </c>
      <c r="J6827">
        <f>YEAR(shipments[[#This Row],[Shipdate]])</f>
        <v>2023</v>
      </c>
      <c r="K6827">
        <f>MONTH(shipments[[#This Row],[Shipdate]])</f>
        <v>4</v>
      </c>
      <c r="L6827" t="str">
        <f>TEXT(shipments[[#This Row],[Shipdate]],"mmmm")</f>
        <v>April</v>
      </c>
      <c r="M6827">
        <f>_xlfn.XLOOKUP(shipments[[#This Row],[PID]],products[PID],products[Cost_per_box],"NA",0)</f>
        <v>2.76</v>
      </c>
      <c r="N6827">
        <f>shipments[[#This Row],[Boxes]]*shipments[[#This Row],[Cost Per Box]]</f>
        <v>4603.6799999999994</v>
      </c>
      <c r="O6827">
        <f>shipments[[#This Row],[Sales Amount]]-shipments[[#This Row],[Total Cost]]</f>
        <v>13736.07</v>
      </c>
      <c r="P6827" s="9">
        <f>shipments[[#This Row],[Profit]]/shipments[[#This Row],[Sales Amount]]</f>
        <v>0.74897803950435526</v>
      </c>
    </row>
    <row r="6828" spans="1:16" x14ac:dyDescent="1">
      <c r="A6828" t="s">
        <v>6881</v>
      </c>
      <c r="B6828" t="s">
        <v>8060</v>
      </c>
      <c r="C6828" t="s">
        <v>8029</v>
      </c>
      <c r="D6828" t="s">
        <v>8036</v>
      </c>
      <c r="E6828" s="1">
        <v>45433</v>
      </c>
      <c r="F6828">
        <v>816.75</v>
      </c>
      <c r="G6828">
        <v>75</v>
      </c>
      <c r="H6828" t="s">
        <v>6</v>
      </c>
      <c r="I6828" t="str">
        <f>_xlfn.XLOOKUP(shipments[[#This Row],[SPID]],people[SPID],people[Sales_person],"NA",0)</f>
        <v>Mallorie Waber</v>
      </c>
      <c r="J6828">
        <f>YEAR(shipments[[#This Row],[Shipdate]])</f>
        <v>2024</v>
      </c>
      <c r="K6828">
        <f>MONTH(shipments[[#This Row],[Shipdate]])</f>
        <v>5</v>
      </c>
      <c r="L6828" t="str">
        <f>TEXT(shipments[[#This Row],[Shipdate]],"mmmm")</f>
        <v>May</v>
      </c>
      <c r="M6828">
        <f>_xlfn.XLOOKUP(shipments[[#This Row],[PID]],products[PID],products[Cost_per_box],"NA",0)</f>
        <v>2.76</v>
      </c>
      <c r="N6828">
        <f>shipments[[#This Row],[Boxes]]*shipments[[#This Row],[Cost Per Box]]</f>
        <v>206.99999999999997</v>
      </c>
      <c r="O6828">
        <f>shipments[[#This Row],[Sales Amount]]-shipments[[#This Row],[Total Cost]]</f>
        <v>609.75</v>
      </c>
      <c r="P6828" s="9">
        <f>shipments[[#This Row],[Profit]]/shipments[[#This Row],[Sales Amount]]</f>
        <v>0.74655647382920109</v>
      </c>
    </row>
    <row r="6829" spans="1:16" x14ac:dyDescent="1">
      <c r="A6829" t="s">
        <v>6882</v>
      </c>
      <c r="B6829" t="s">
        <v>8060</v>
      </c>
      <c r="C6829" t="s">
        <v>8029</v>
      </c>
      <c r="D6829" t="s">
        <v>8037</v>
      </c>
      <c r="E6829" s="1">
        <v>45310</v>
      </c>
      <c r="F6829">
        <v>7132.5</v>
      </c>
      <c r="G6829">
        <v>892</v>
      </c>
      <c r="H6829" t="s">
        <v>6</v>
      </c>
      <c r="I6829" t="str">
        <f>_xlfn.XLOOKUP(shipments[[#This Row],[SPID]],people[SPID],people[Sales_person],"NA",0)</f>
        <v>Mallorie Waber</v>
      </c>
      <c r="J6829">
        <f>YEAR(shipments[[#This Row],[Shipdate]])</f>
        <v>2024</v>
      </c>
      <c r="K6829">
        <f>MONTH(shipments[[#This Row],[Shipdate]])</f>
        <v>1</v>
      </c>
      <c r="L6829" t="str">
        <f>TEXT(shipments[[#This Row],[Shipdate]],"mmmm")</f>
        <v>January</v>
      </c>
      <c r="M6829">
        <f>_xlfn.XLOOKUP(shipments[[#This Row],[PID]],products[PID],products[Cost_per_box],"NA",0)</f>
        <v>2.76</v>
      </c>
      <c r="N6829">
        <f>shipments[[#This Row],[Boxes]]*shipments[[#This Row],[Cost Per Box]]</f>
        <v>2461.9199999999996</v>
      </c>
      <c r="O6829">
        <f>shipments[[#This Row],[Sales Amount]]-shipments[[#This Row],[Total Cost]]</f>
        <v>4670.58</v>
      </c>
      <c r="P6829" s="9">
        <f>shipments[[#This Row],[Profit]]/shipments[[#This Row],[Sales Amount]]</f>
        <v>0.65483070452155623</v>
      </c>
    </row>
    <row r="6830" spans="1:16" x14ac:dyDescent="1">
      <c r="A6830" t="s">
        <v>6883</v>
      </c>
      <c r="B6830" t="s">
        <v>8060</v>
      </c>
      <c r="C6830" t="s">
        <v>8029</v>
      </c>
      <c r="D6830" t="s">
        <v>8037</v>
      </c>
      <c r="E6830" s="1">
        <v>45334</v>
      </c>
      <c r="F6830">
        <v>8511.75</v>
      </c>
      <c r="G6830">
        <v>852</v>
      </c>
      <c r="H6830" t="s">
        <v>6</v>
      </c>
      <c r="I6830" t="str">
        <f>_xlfn.XLOOKUP(shipments[[#This Row],[SPID]],people[SPID],people[Sales_person],"NA",0)</f>
        <v>Mallorie Waber</v>
      </c>
      <c r="J6830">
        <f>YEAR(shipments[[#This Row],[Shipdate]])</f>
        <v>2024</v>
      </c>
      <c r="K6830">
        <f>MONTH(shipments[[#This Row],[Shipdate]])</f>
        <v>2</v>
      </c>
      <c r="L6830" t="str">
        <f>TEXT(shipments[[#This Row],[Shipdate]],"mmmm")</f>
        <v>February</v>
      </c>
      <c r="M6830">
        <f>_xlfn.XLOOKUP(shipments[[#This Row],[PID]],products[PID],products[Cost_per_box],"NA",0)</f>
        <v>2.76</v>
      </c>
      <c r="N6830">
        <f>shipments[[#This Row],[Boxes]]*shipments[[#This Row],[Cost Per Box]]</f>
        <v>2351.52</v>
      </c>
      <c r="O6830">
        <f>shipments[[#This Row],[Sales Amount]]-shipments[[#This Row],[Total Cost]]</f>
        <v>6160.23</v>
      </c>
      <c r="P6830" s="9">
        <f>shipments[[#This Row],[Profit]]/shipments[[#This Row],[Sales Amount]]</f>
        <v>0.72373248744382757</v>
      </c>
    </row>
    <row r="6831" spans="1:16" x14ac:dyDescent="1">
      <c r="A6831" t="s">
        <v>6884</v>
      </c>
      <c r="B6831" t="s">
        <v>8060</v>
      </c>
      <c r="C6831" t="s">
        <v>8030</v>
      </c>
      <c r="D6831" t="s">
        <v>8032</v>
      </c>
      <c r="E6831" s="1">
        <v>45030</v>
      </c>
      <c r="F6831">
        <v>279</v>
      </c>
      <c r="G6831">
        <v>31</v>
      </c>
      <c r="H6831" t="s">
        <v>6</v>
      </c>
      <c r="I6831" t="str">
        <f>_xlfn.XLOOKUP(shipments[[#This Row],[SPID]],people[SPID],people[Sales_person],"NA",0)</f>
        <v>Mallorie Waber</v>
      </c>
      <c r="J6831">
        <f>YEAR(shipments[[#This Row],[Shipdate]])</f>
        <v>2023</v>
      </c>
      <c r="K6831">
        <f>MONTH(shipments[[#This Row],[Shipdate]])</f>
        <v>4</v>
      </c>
      <c r="L6831" t="str">
        <f>TEXT(shipments[[#This Row],[Shipdate]],"mmmm")</f>
        <v>April</v>
      </c>
      <c r="M6831">
        <f>_xlfn.XLOOKUP(shipments[[#This Row],[PID]],products[PID],products[Cost_per_box],"NA",0)</f>
        <v>3.32</v>
      </c>
      <c r="N6831">
        <f>shipments[[#This Row],[Boxes]]*shipments[[#This Row],[Cost Per Box]]</f>
        <v>102.92</v>
      </c>
      <c r="O6831">
        <f>shipments[[#This Row],[Sales Amount]]-shipments[[#This Row],[Total Cost]]</f>
        <v>176.07999999999998</v>
      </c>
      <c r="P6831" s="9">
        <f>shipments[[#This Row],[Profit]]/shipments[[#This Row],[Sales Amount]]</f>
        <v>0.63111111111111107</v>
      </c>
    </row>
    <row r="6832" spans="1:16" x14ac:dyDescent="1">
      <c r="A6832" t="s">
        <v>6885</v>
      </c>
      <c r="B6832" t="s">
        <v>8060</v>
      </c>
      <c r="C6832" t="s">
        <v>8030</v>
      </c>
      <c r="D6832" t="s">
        <v>8032</v>
      </c>
      <c r="E6832" s="1">
        <v>44988</v>
      </c>
      <c r="F6832">
        <v>2247.75</v>
      </c>
      <c r="G6832">
        <v>322</v>
      </c>
      <c r="H6832" t="s">
        <v>6</v>
      </c>
      <c r="I6832" t="str">
        <f>_xlfn.XLOOKUP(shipments[[#This Row],[SPID]],people[SPID],people[Sales_person],"NA",0)</f>
        <v>Mallorie Waber</v>
      </c>
      <c r="J6832">
        <f>YEAR(shipments[[#This Row],[Shipdate]])</f>
        <v>2023</v>
      </c>
      <c r="K6832">
        <f>MONTH(shipments[[#This Row],[Shipdate]])</f>
        <v>3</v>
      </c>
      <c r="L6832" t="str">
        <f>TEXT(shipments[[#This Row],[Shipdate]],"mmmm")</f>
        <v>March</v>
      </c>
      <c r="M6832">
        <f>_xlfn.XLOOKUP(shipments[[#This Row],[PID]],products[PID],products[Cost_per_box],"NA",0)</f>
        <v>3.32</v>
      </c>
      <c r="N6832">
        <f>shipments[[#This Row],[Boxes]]*shipments[[#This Row],[Cost Per Box]]</f>
        <v>1069.04</v>
      </c>
      <c r="O6832">
        <f>shipments[[#This Row],[Sales Amount]]-shipments[[#This Row],[Total Cost]]</f>
        <v>1178.71</v>
      </c>
      <c r="P6832" s="9">
        <f>shipments[[#This Row],[Profit]]/shipments[[#This Row],[Sales Amount]]</f>
        <v>0.52439550661772882</v>
      </c>
    </row>
    <row r="6833" spans="1:16" x14ac:dyDescent="1">
      <c r="A6833" t="s">
        <v>6886</v>
      </c>
      <c r="B6833" t="s">
        <v>8060</v>
      </c>
      <c r="C6833" t="s">
        <v>8030</v>
      </c>
      <c r="D6833" t="s">
        <v>8032</v>
      </c>
      <c r="E6833" s="1">
        <v>44935</v>
      </c>
      <c r="F6833">
        <v>1485</v>
      </c>
      <c r="G6833">
        <v>135</v>
      </c>
      <c r="H6833" t="s">
        <v>6</v>
      </c>
      <c r="I6833" t="str">
        <f>_xlfn.XLOOKUP(shipments[[#This Row],[SPID]],people[SPID],people[Sales_person],"NA",0)</f>
        <v>Mallorie Waber</v>
      </c>
      <c r="J6833">
        <f>YEAR(shipments[[#This Row],[Shipdate]])</f>
        <v>2023</v>
      </c>
      <c r="K6833">
        <f>MONTH(shipments[[#This Row],[Shipdate]])</f>
        <v>1</v>
      </c>
      <c r="L6833" t="str">
        <f>TEXT(shipments[[#This Row],[Shipdate]],"mmmm")</f>
        <v>January</v>
      </c>
      <c r="M6833">
        <f>_xlfn.XLOOKUP(shipments[[#This Row],[PID]],products[PID],products[Cost_per_box],"NA",0)</f>
        <v>3.32</v>
      </c>
      <c r="N6833">
        <f>shipments[[#This Row],[Boxes]]*shipments[[#This Row],[Cost Per Box]]</f>
        <v>448.2</v>
      </c>
      <c r="O6833">
        <f>shipments[[#This Row],[Sales Amount]]-shipments[[#This Row],[Total Cost]]</f>
        <v>1036.8</v>
      </c>
      <c r="P6833" s="9">
        <f>shipments[[#This Row],[Profit]]/shipments[[#This Row],[Sales Amount]]</f>
        <v>0.69818181818181813</v>
      </c>
    </row>
    <row r="6834" spans="1:16" x14ac:dyDescent="1">
      <c r="A6834" t="s">
        <v>6887</v>
      </c>
      <c r="B6834" t="s">
        <v>8060</v>
      </c>
      <c r="C6834" t="s">
        <v>8030</v>
      </c>
      <c r="D6834" t="s">
        <v>8037</v>
      </c>
      <c r="E6834" s="1">
        <v>45013</v>
      </c>
      <c r="F6834">
        <v>1145.25</v>
      </c>
      <c r="G6834">
        <v>105</v>
      </c>
      <c r="H6834" t="s">
        <v>6</v>
      </c>
      <c r="I6834" t="str">
        <f>_xlfn.XLOOKUP(shipments[[#This Row],[SPID]],people[SPID],people[Sales_person],"NA",0)</f>
        <v>Mallorie Waber</v>
      </c>
      <c r="J6834">
        <f>YEAR(shipments[[#This Row],[Shipdate]])</f>
        <v>2023</v>
      </c>
      <c r="K6834">
        <f>MONTH(shipments[[#This Row],[Shipdate]])</f>
        <v>3</v>
      </c>
      <c r="L6834" t="str">
        <f>TEXT(shipments[[#This Row],[Shipdate]],"mmmm")</f>
        <v>March</v>
      </c>
      <c r="M6834">
        <f>_xlfn.XLOOKUP(shipments[[#This Row],[PID]],products[PID],products[Cost_per_box],"NA",0)</f>
        <v>3.32</v>
      </c>
      <c r="N6834">
        <f>shipments[[#This Row],[Boxes]]*shipments[[#This Row],[Cost Per Box]]</f>
        <v>348.59999999999997</v>
      </c>
      <c r="O6834">
        <f>shipments[[#This Row],[Sales Amount]]-shipments[[#This Row],[Total Cost]]</f>
        <v>796.65000000000009</v>
      </c>
      <c r="P6834" s="9">
        <f>shipments[[#This Row],[Profit]]/shipments[[#This Row],[Sales Amount]]</f>
        <v>0.6956123117223314</v>
      </c>
    </row>
    <row r="6835" spans="1:16" x14ac:dyDescent="1">
      <c r="A6835" t="s">
        <v>6888</v>
      </c>
      <c r="B6835" t="s">
        <v>8060</v>
      </c>
      <c r="C6835" t="s">
        <v>8031</v>
      </c>
      <c r="D6835" t="s">
        <v>8032</v>
      </c>
      <c r="E6835" s="1">
        <v>45313</v>
      </c>
      <c r="F6835">
        <v>6813</v>
      </c>
      <c r="G6835">
        <v>379</v>
      </c>
      <c r="H6835" t="s">
        <v>6</v>
      </c>
      <c r="I6835" t="str">
        <f>_xlfn.XLOOKUP(shipments[[#This Row],[SPID]],people[SPID],people[Sales_person],"NA",0)</f>
        <v>Mallorie Waber</v>
      </c>
      <c r="J6835">
        <f>YEAR(shipments[[#This Row],[Shipdate]])</f>
        <v>2024</v>
      </c>
      <c r="K6835">
        <f>MONTH(shipments[[#This Row],[Shipdate]])</f>
        <v>1</v>
      </c>
      <c r="L6835" t="str">
        <f>TEXT(shipments[[#This Row],[Shipdate]],"mmmm")</f>
        <v>January</v>
      </c>
      <c r="M6835">
        <f>_xlfn.XLOOKUP(shipments[[#This Row],[PID]],products[PID],products[Cost_per_box],"NA",0)</f>
        <v>2.65</v>
      </c>
      <c r="N6835">
        <f>shipments[[#This Row],[Boxes]]*shipments[[#This Row],[Cost Per Box]]</f>
        <v>1004.35</v>
      </c>
      <c r="O6835">
        <f>shipments[[#This Row],[Sales Amount]]-shipments[[#This Row],[Total Cost]]</f>
        <v>5808.65</v>
      </c>
      <c r="P6835" s="9">
        <f>shipments[[#This Row],[Profit]]/shipments[[#This Row],[Sales Amount]]</f>
        <v>0.85258329663877874</v>
      </c>
    </row>
    <row r="6836" spans="1:16" x14ac:dyDescent="1">
      <c r="A6836" t="s">
        <v>6889</v>
      </c>
      <c r="B6836" t="s">
        <v>8060</v>
      </c>
      <c r="C6836" t="s">
        <v>8031</v>
      </c>
      <c r="D6836" t="s">
        <v>8033</v>
      </c>
      <c r="E6836" s="1">
        <v>44972</v>
      </c>
      <c r="F6836">
        <v>9681.75</v>
      </c>
      <c r="G6836">
        <v>538</v>
      </c>
      <c r="H6836" t="s">
        <v>6</v>
      </c>
      <c r="I6836" t="str">
        <f>_xlfn.XLOOKUP(shipments[[#This Row],[SPID]],people[SPID],people[Sales_person],"NA",0)</f>
        <v>Mallorie Waber</v>
      </c>
      <c r="J6836">
        <f>YEAR(shipments[[#This Row],[Shipdate]])</f>
        <v>2023</v>
      </c>
      <c r="K6836">
        <f>MONTH(shipments[[#This Row],[Shipdate]])</f>
        <v>2</v>
      </c>
      <c r="L6836" t="str">
        <f>TEXT(shipments[[#This Row],[Shipdate]],"mmmm")</f>
        <v>February</v>
      </c>
      <c r="M6836">
        <f>_xlfn.XLOOKUP(shipments[[#This Row],[PID]],products[PID],products[Cost_per_box],"NA",0)</f>
        <v>2.65</v>
      </c>
      <c r="N6836">
        <f>shipments[[#This Row],[Boxes]]*shipments[[#This Row],[Cost Per Box]]</f>
        <v>1425.7</v>
      </c>
      <c r="O6836">
        <f>shipments[[#This Row],[Sales Amount]]-shipments[[#This Row],[Total Cost]]</f>
        <v>8256.0499999999993</v>
      </c>
      <c r="P6836" s="9">
        <f>shipments[[#This Row],[Profit]]/shipments[[#This Row],[Sales Amount]]</f>
        <v>0.85274356392181161</v>
      </c>
    </row>
    <row r="6837" spans="1:16" x14ac:dyDescent="1">
      <c r="A6837" t="s">
        <v>6890</v>
      </c>
      <c r="B6837" t="s">
        <v>8060</v>
      </c>
      <c r="C6837" t="s">
        <v>8031</v>
      </c>
      <c r="D6837" t="s">
        <v>8036</v>
      </c>
      <c r="E6837" s="1">
        <v>45467</v>
      </c>
      <c r="F6837">
        <v>9675</v>
      </c>
      <c r="G6837">
        <v>440</v>
      </c>
      <c r="H6837" t="s">
        <v>6</v>
      </c>
      <c r="I6837" t="str">
        <f>_xlfn.XLOOKUP(shipments[[#This Row],[SPID]],people[SPID],people[Sales_person],"NA",0)</f>
        <v>Mallorie Waber</v>
      </c>
      <c r="J6837">
        <f>YEAR(shipments[[#This Row],[Shipdate]])</f>
        <v>2024</v>
      </c>
      <c r="K6837">
        <f>MONTH(shipments[[#This Row],[Shipdate]])</f>
        <v>6</v>
      </c>
      <c r="L6837" t="str">
        <f>TEXT(shipments[[#This Row],[Shipdate]],"mmmm")</f>
        <v>June</v>
      </c>
      <c r="M6837">
        <f>_xlfn.XLOOKUP(shipments[[#This Row],[PID]],products[PID],products[Cost_per_box],"NA",0)</f>
        <v>2.65</v>
      </c>
      <c r="N6837">
        <f>shipments[[#This Row],[Boxes]]*shipments[[#This Row],[Cost Per Box]]</f>
        <v>1166</v>
      </c>
      <c r="O6837">
        <f>shipments[[#This Row],[Sales Amount]]-shipments[[#This Row],[Total Cost]]</f>
        <v>8509</v>
      </c>
      <c r="P6837" s="9">
        <f>shipments[[#This Row],[Profit]]/shipments[[#This Row],[Sales Amount]]</f>
        <v>0.87948320413436698</v>
      </c>
    </row>
    <row r="6838" spans="1:16" x14ac:dyDescent="1">
      <c r="A6838" t="s">
        <v>6891</v>
      </c>
      <c r="B6838" t="s">
        <v>8060</v>
      </c>
      <c r="C6838" t="s">
        <v>8031</v>
      </c>
      <c r="D6838" t="s">
        <v>8034</v>
      </c>
      <c r="E6838" s="1">
        <v>45224</v>
      </c>
      <c r="F6838">
        <v>5865.75</v>
      </c>
      <c r="G6838">
        <v>280</v>
      </c>
      <c r="H6838" t="s">
        <v>6</v>
      </c>
      <c r="I6838" t="str">
        <f>_xlfn.XLOOKUP(shipments[[#This Row],[SPID]],people[SPID],people[Sales_person],"NA",0)</f>
        <v>Mallorie Waber</v>
      </c>
      <c r="J6838">
        <f>YEAR(shipments[[#This Row],[Shipdate]])</f>
        <v>2023</v>
      </c>
      <c r="K6838">
        <f>MONTH(shipments[[#This Row],[Shipdate]])</f>
        <v>10</v>
      </c>
      <c r="L6838" t="str">
        <f>TEXT(shipments[[#This Row],[Shipdate]],"mmmm")</f>
        <v>October</v>
      </c>
      <c r="M6838">
        <f>_xlfn.XLOOKUP(shipments[[#This Row],[PID]],products[PID],products[Cost_per_box],"NA",0)</f>
        <v>2.65</v>
      </c>
      <c r="N6838">
        <f>shipments[[#This Row],[Boxes]]*shipments[[#This Row],[Cost Per Box]]</f>
        <v>742</v>
      </c>
      <c r="O6838">
        <f>shipments[[#This Row],[Sales Amount]]-shipments[[#This Row],[Total Cost]]</f>
        <v>5123.75</v>
      </c>
      <c r="P6838" s="9">
        <f>shipments[[#This Row],[Profit]]/shipments[[#This Row],[Sales Amount]]</f>
        <v>0.873502962110557</v>
      </c>
    </row>
    <row r="6839" spans="1:16" x14ac:dyDescent="1">
      <c r="A6839" t="s">
        <v>6892</v>
      </c>
      <c r="B6839" t="s">
        <v>8060</v>
      </c>
      <c r="C6839" t="s">
        <v>8031</v>
      </c>
      <c r="D6839" t="s">
        <v>8037</v>
      </c>
      <c r="E6839" s="1">
        <v>45104</v>
      </c>
      <c r="F6839">
        <v>11803.5</v>
      </c>
      <c r="G6839">
        <v>656</v>
      </c>
      <c r="H6839" t="s">
        <v>6</v>
      </c>
      <c r="I6839" t="str">
        <f>_xlfn.XLOOKUP(shipments[[#This Row],[SPID]],people[SPID],people[Sales_person],"NA",0)</f>
        <v>Mallorie Waber</v>
      </c>
      <c r="J6839">
        <f>YEAR(shipments[[#This Row],[Shipdate]])</f>
        <v>2023</v>
      </c>
      <c r="K6839">
        <f>MONTH(shipments[[#This Row],[Shipdate]])</f>
        <v>6</v>
      </c>
      <c r="L6839" t="str">
        <f>TEXT(shipments[[#This Row],[Shipdate]],"mmmm")</f>
        <v>June</v>
      </c>
      <c r="M6839">
        <f>_xlfn.XLOOKUP(shipments[[#This Row],[PID]],products[PID],products[Cost_per_box],"NA",0)</f>
        <v>2.65</v>
      </c>
      <c r="N6839">
        <f>shipments[[#This Row],[Boxes]]*shipments[[#This Row],[Cost Per Box]]</f>
        <v>1738.3999999999999</v>
      </c>
      <c r="O6839">
        <f>shipments[[#This Row],[Sales Amount]]-shipments[[#This Row],[Total Cost]]</f>
        <v>10065.1</v>
      </c>
      <c r="P6839" s="9">
        <f>shipments[[#This Row],[Profit]]/shipments[[#This Row],[Sales Amount]]</f>
        <v>0.85272165035794467</v>
      </c>
    </row>
    <row r="6840" spans="1:16" x14ac:dyDescent="1">
      <c r="A6840" t="s">
        <v>6893</v>
      </c>
      <c r="B6840" t="s">
        <v>8060</v>
      </c>
      <c r="C6840" t="s">
        <v>8011</v>
      </c>
      <c r="D6840" t="s">
        <v>8032</v>
      </c>
      <c r="E6840" s="1">
        <v>45160</v>
      </c>
      <c r="F6840">
        <v>1111.5</v>
      </c>
      <c r="G6840">
        <v>70</v>
      </c>
      <c r="H6840" t="s">
        <v>6</v>
      </c>
      <c r="I6840" t="str">
        <f>_xlfn.XLOOKUP(shipments[[#This Row],[SPID]],people[SPID],people[Sales_person],"NA",0)</f>
        <v>Mallorie Waber</v>
      </c>
      <c r="J6840">
        <f>YEAR(shipments[[#This Row],[Shipdate]])</f>
        <v>2023</v>
      </c>
      <c r="K6840">
        <f>MONTH(shipments[[#This Row],[Shipdate]])</f>
        <v>8</v>
      </c>
      <c r="L6840" t="str">
        <f>TEXT(shipments[[#This Row],[Shipdate]],"mmmm")</f>
        <v>August</v>
      </c>
      <c r="M6840">
        <f>_xlfn.XLOOKUP(shipments[[#This Row],[PID]],products[PID],products[Cost_per_box],"NA",0)</f>
        <v>7.48</v>
      </c>
      <c r="N6840">
        <f>shipments[[#This Row],[Boxes]]*shipments[[#This Row],[Cost Per Box]]</f>
        <v>523.6</v>
      </c>
      <c r="O6840">
        <f>shipments[[#This Row],[Sales Amount]]-shipments[[#This Row],[Total Cost]]</f>
        <v>587.9</v>
      </c>
      <c r="P6840" s="9">
        <f>shipments[[#This Row],[Profit]]/shipments[[#This Row],[Sales Amount]]</f>
        <v>0.52892487629329732</v>
      </c>
    </row>
    <row r="6841" spans="1:16" x14ac:dyDescent="1">
      <c r="A6841" t="s">
        <v>6894</v>
      </c>
      <c r="B6841" t="s">
        <v>8060</v>
      </c>
      <c r="C6841" t="s">
        <v>8011</v>
      </c>
      <c r="D6841" t="s">
        <v>8035</v>
      </c>
      <c r="E6841" s="1">
        <v>45049</v>
      </c>
      <c r="F6841">
        <v>942.75</v>
      </c>
      <c r="G6841">
        <v>68</v>
      </c>
      <c r="H6841" t="s">
        <v>6</v>
      </c>
      <c r="I6841" t="str">
        <f>_xlfn.XLOOKUP(shipments[[#This Row],[SPID]],people[SPID],people[Sales_person],"NA",0)</f>
        <v>Mallorie Waber</v>
      </c>
      <c r="J6841">
        <f>YEAR(shipments[[#This Row],[Shipdate]])</f>
        <v>2023</v>
      </c>
      <c r="K6841">
        <f>MONTH(shipments[[#This Row],[Shipdate]])</f>
        <v>5</v>
      </c>
      <c r="L6841" t="str">
        <f>TEXT(shipments[[#This Row],[Shipdate]],"mmmm")</f>
        <v>May</v>
      </c>
      <c r="M6841">
        <f>_xlfn.XLOOKUP(shipments[[#This Row],[PID]],products[PID],products[Cost_per_box],"NA",0)</f>
        <v>7.48</v>
      </c>
      <c r="N6841">
        <f>shipments[[#This Row],[Boxes]]*shipments[[#This Row],[Cost Per Box]]</f>
        <v>508.64000000000004</v>
      </c>
      <c r="O6841">
        <f>shipments[[#This Row],[Sales Amount]]-shipments[[#This Row],[Total Cost]]</f>
        <v>434.10999999999996</v>
      </c>
      <c r="P6841" s="9">
        <f>shipments[[#This Row],[Profit]]/shipments[[#This Row],[Sales Amount]]</f>
        <v>0.46047202333598508</v>
      </c>
    </row>
    <row r="6842" spans="1:16" x14ac:dyDescent="1">
      <c r="A6842" t="s">
        <v>6895</v>
      </c>
      <c r="B6842" t="s">
        <v>8060</v>
      </c>
      <c r="C6842" t="s">
        <v>8013</v>
      </c>
      <c r="D6842" t="s">
        <v>8033</v>
      </c>
      <c r="E6842" s="1">
        <v>45371</v>
      </c>
      <c r="F6842">
        <v>5611.5</v>
      </c>
      <c r="G6842">
        <v>702</v>
      </c>
      <c r="H6842" t="s">
        <v>6</v>
      </c>
      <c r="I6842" t="str">
        <f>_xlfn.XLOOKUP(shipments[[#This Row],[SPID]],people[SPID],people[Sales_person],"NA",0)</f>
        <v>Mallorie Waber</v>
      </c>
      <c r="J6842">
        <f>YEAR(shipments[[#This Row],[Shipdate]])</f>
        <v>2024</v>
      </c>
      <c r="K6842">
        <f>MONTH(shipments[[#This Row],[Shipdate]])</f>
        <v>3</v>
      </c>
      <c r="L6842" t="str">
        <f>TEXT(shipments[[#This Row],[Shipdate]],"mmmm")</f>
        <v>March</v>
      </c>
      <c r="M6842">
        <f>_xlfn.XLOOKUP(shipments[[#This Row],[PID]],products[PID],products[Cost_per_box],"NA",0)</f>
        <v>3.85</v>
      </c>
      <c r="N6842">
        <f>shipments[[#This Row],[Boxes]]*shipments[[#This Row],[Cost Per Box]]</f>
        <v>2702.7000000000003</v>
      </c>
      <c r="O6842">
        <f>shipments[[#This Row],[Sales Amount]]-shipments[[#This Row],[Total Cost]]</f>
        <v>2908.7999999999997</v>
      </c>
      <c r="P6842" s="9">
        <f>shipments[[#This Row],[Profit]]/shipments[[#This Row],[Sales Amount]]</f>
        <v>0.51836407377706495</v>
      </c>
    </row>
    <row r="6843" spans="1:16" x14ac:dyDescent="1">
      <c r="A6843" t="s">
        <v>6896</v>
      </c>
      <c r="B6843" t="s">
        <v>8060</v>
      </c>
      <c r="C6843" t="s">
        <v>8013</v>
      </c>
      <c r="D6843" t="s">
        <v>8037</v>
      </c>
      <c r="E6843" s="1">
        <v>45030</v>
      </c>
      <c r="F6843">
        <v>517.5</v>
      </c>
      <c r="G6843">
        <v>74</v>
      </c>
      <c r="H6843" t="s">
        <v>39</v>
      </c>
      <c r="I6843" t="str">
        <f>_xlfn.XLOOKUP(shipments[[#This Row],[SPID]],people[SPID],people[Sales_person],"NA",0)</f>
        <v>Mallorie Waber</v>
      </c>
      <c r="J6843">
        <f>YEAR(shipments[[#This Row],[Shipdate]])</f>
        <v>2023</v>
      </c>
      <c r="K6843">
        <f>MONTH(shipments[[#This Row],[Shipdate]])</f>
        <v>4</v>
      </c>
      <c r="L6843" t="str">
        <f>TEXT(shipments[[#This Row],[Shipdate]],"mmmm")</f>
        <v>April</v>
      </c>
      <c r="M6843">
        <f>_xlfn.XLOOKUP(shipments[[#This Row],[PID]],products[PID],products[Cost_per_box],"NA",0)</f>
        <v>3.85</v>
      </c>
      <c r="N6843">
        <f>shipments[[#This Row],[Boxes]]*shipments[[#This Row],[Cost Per Box]]</f>
        <v>284.90000000000003</v>
      </c>
      <c r="O6843">
        <f>shipments[[#This Row],[Sales Amount]]-shipments[[#This Row],[Total Cost]]</f>
        <v>232.59999999999997</v>
      </c>
      <c r="P6843" s="9">
        <f>shipments[[#This Row],[Profit]]/shipments[[#This Row],[Sales Amount]]</f>
        <v>0.44946859903381636</v>
      </c>
    </row>
    <row r="6844" spans="1:16" x14ac:dyDescent="1">
      <c r="A6844" t="s">
        <v>6897</v>
      </c>
      <c r="B6844" t="s">
        <v>8060</v>
      </c>
      <c r="C6844" t="s">
        <v>8013</v>
      </c>
      <c r="D6844" t="s">
        <v>8032</v>
      </c>
      <c r="E6844" s="1">
        <v>45231</v>
      </c>
      <c r="F6844">
        <v>2632.5</v>
      </c>
      <c r="G6844">
        <v>330</v>
      </c>
      <c r="H6844" t="s">
        <v>6</v>
      </c>
      <c r="I6844" t="str">
        <f>_xlfn.XLOOKUP(shipments[[#This Row],[SPID]],people[SPID],people[Sales_person],"NA",0)</f>
        <v>Mallorie Waber</v>
      </c>
      <c r="J6844">
        <f>YEAR(shipments[[#This Row],[Shipdate]])</f>
        <v>2023</v>
      </c>
      <c r="K6844">
        <f>MONTH(shipments[[#This Row],[Shipdate]])</f>
        <v>11</v>
      </c>
      <c r="L6844" t="str">
        <f>TEXT(shipments[[#This Row],[Shipdate]],"mmmm")</f>
        <v>November</v>
      </c>
      <c r="M6844">
        <f>_xlfn.XLOOKUP(shipments[[#This Row],[PID]],products[PID],products[Cost_per_box],"NA",0)</f>
        <v>3.85</v>
      </c>
      <c r="N6844">
        <f>shipments[[#This Row],[Boxes]]*shipments[[#This Row],[Cost Per Box]]</f>
        <v>1270.5</v>
      </c>
      <c r="O6844">
        <f>shipments[[#This Row],[Sales Amount]]-shipments[[#This Row],[Total Cost]]</f>
        <v>1362</v>
      </c>
      <c r="P6844" s="9">
        <f>shipments[[#This Row],[Profit]]/shipments[[#This Row],[Sales Amount]]</f>
        <v>0.51737891737891739</v>
      </c>
    </row>
    <row r="6845" spans="1:16" x14ac:dyDescent="1">
      <c r="A6845" t="s">
        <v>6898</v>
      </c>
      <c r="B6845" t="s">
        <v>8060</v>
      </c>
      <c r="C6845" t="s">
        <v>8014</v>
      </c>
      <c r="D6845" t="s">
        <v>8037</v>
      </c>
      <c r="E6845" s="1">
        <v>45330</v>
      </c>
      <c r="F6845">
        <v>1478.25</v>
      </c>
      <c r="G6845">
        <v>247</v>
      </c>
      <c r="H6845" t="s">
        <v>6</v>
      </c>
      <c r="I6845" t="str">
        <f>_xlfn.XLOOKUP(shipments[[#This Row],[SPID]],people[SPID],people[Sales_person],"NA",0)</f>
        <v>Mallorie Waber</v>
      </c>
      <c r="J6845">
        <f>YEAR(shipments[[#This Row],[Shipdate]])</f>
        <v>2024</v>
      </c>
      <c r="K6845">
        <f>MONTH(shipments[[#This Row],[Shipdate]])</f>
        <v>2</v>
      </c>
      <c r="L6845" t="str">
        <f>TEXT(shipments[[#This Row],[Shipdate]],"mmmm")</f>
        <v>February</v>
      </c>
      <c r="M6845">
        <f>_xlfn.XLOOKUP(shipments[[#This Row],[PID]],products[PID],products[Cost_per_box],"NA",0)</f>
        <v>5.72</v>
      </c>
      <c r="N6845">
        <f>shipments[[#This Row],[Boxes]]*shipments[[#This Row],[Cost Per Box]]</f>
        <v>1412.84</v>
      </c>
      <c r="O6845">
        <f>shipments[[#This Row],[Sales Amount]]-shipments[[#This Row],[Total Cost]]</f>
        <v>65.410000000000082</v>
      </c>
      <c r="P6845" s="9">
        <f>shipments[[#This Row],[Profit]]/shipments[[#This Row],[Sales Amount]]</f>
        <v>4.4248266531371608E-2</v>
      </c>
    </row>
    <row r="6846" spans="1:16" x14ac:dyDescent="1">
      <c r="A6846" t="s">
        <v>6899</v>
      </c>
      <c r="B6846" t="s">
        <v>8060</v>
      </c>
      <c r="C6846" t="s">
        <v>8014</v>
      </c>
      <c r="D6846" t="s">
        <v>8032</v>
      </c>
      <c r="E6846" s="1">
        <v>45526</v>
      </c>
      <c r="F6846">
        <v>10260</v>
      </c>
      <c r="G6846">
        <v>2052</v>
      </c>
      <c r="H6846" t="s">
        <v>17</v>
      </c>
      <c r="I6846" t="str">
        <f>_xlfn.XLOOKUP(shipments[[#This Row],[SPID]],people[SPID],people[Sales_person],"NA",0)</f>
        <v>Mallorie Waber</v>
      </c>
      <c r="J6846">
        <f>YEAR(shipments[[#This Row],[Shipdate]])</f>
        <v>2024</v>
      </c>
      <c r="K6846">
        <f>MONTH(shipments[[#This Row],[Shipdate]])</f>
        <v>8</v>
      </c>
      <c r="L6846" t="str">
        <f>TEXT(shipments[[#This Row],[Shipdate]],"mmmm")</f>
        <v>August</v>
      </c>
      <c r="M6846">
        <f>_xlfn.XLOOKUP(shipments[[#This Row],[PID]],products[PID],products[Cost_per_box],"NA",0)</f>
        <v>5.72</v>
      </c>
      <c r="N6846">
        <f>shipments[[#This Row],[Boxes]]*shipments[[#This Row],[Cost Per Box]]</f>
        <v>11737.439999999999</v>
      </c>
      <c r="O6846">
        <f>shipments[[#This Row],[Sales Amount]]-shipments[[#This Row],[Total Cost]]</f>
        <v>-1477.4399999999987</v>
      </c>
      <c r="P6846" s="9">
        <f>shipments[[#This Row],[Profit]]/shipments[[#This Row],[Sales Amount]]</f>
        <v>-0.14399999999999988</v>
      </c>
    </row>
    <row r="6847" spans="1:16" x14ac:dyDescent="1">
      <c r="A6847" t="s">
        <v>6900</v>
      </c>
      <c r="B6847" t="s">
        <v>8060</v>
      </c>
      <c r="C6847" t="s">
        <v>8016</v>
      </c>
      <c r="D6847" t="s">
        <v>8033</v>
      </c>
      <c r="E6847" s="1">
        <v>45555</v>
      </c>
      <c r="F6847">
        <v>5598</v>
      </c>
      <c r="G6847">
        <v>200</v>
      </c>
      <c r="H6847" t="s">
        <v>25</v>
      </c>
      <c r="I6847" t="str">
        <f>_xlfn.XLOOKUP(shipments[[#This Row],[SPID]],people[SPID],people[Sales_person],"NA",0)</f>
        <v>Mallorie Waber</v>
      </c>
      <c r="J6847">
        <f>YEAR(shipments[[#This Row],[Shipdate]])</f>
        <v>2024</v>
      </c>
      <c r="K6847">
        <f>MONTH(shipments[[#This Row],[Shipdate]])</f>
        <v>9</v>
      </c>
      <c r="L6847" t="str">
        <f>TEXT(shipments[[#This Row],[Shipdate]],"mmmm")</f>
        <v>September</v>
      </c>
      <c r="M6847">
        <f>_xlfn.XLOOKUP(shipments[[#This Row],[PID]],products[PID],products[Cost_per_box],"NA",0)</f>
        <v>9.94</v>
      </c>
      <c r="N6847">
        <f>shipments[[#This Row],[Boxes]]*shipments[[#This Row],[Cost Per Box]]</f>
        <v>1988</v>
      </c>
      <c r="O6847">
        <f>shipments[[#This Row],[Sales Amount]]-shipments[[#This Row],[Total Cost]]</f>
        <v>3610</v>
      </c>
      <c r="P6847" s="9">
        <f>shipments[[#This Row],[Profit]]/shipments[[#This Row],[Sales Amount]]</f>
        <v>0.64487316898892466</v>
      </c>
    </row>
    <row r="6848" spans="1:16" x14ac:dyDescent="1">
      <c r="A6848" t="s">
        <v>6901</v>
      </c>
      <c r="B6848" t="s">
        <v>8060</v>
      </c>
      <c r="C6848" t="s">
        <v>8017</v>
      </c>
      <c r="D6848" t="s">
        <v>8035</v>
      </c>
      <c r="E6848" s="1">
        <v>45254</v>
      </c>
      <c r="F6848">
        <v>2371.5</v>
      </c>
      <c r="G6848">
        <v>119</v>
      </c>
      <c r="H6848" t="s">
        <v>6</v>
      </c>
      <c r="I6848" t="str">
        <f>_xlfn.XLOOKUP(shipments[[#This Row],[SPID]],people[SPID],people[Sales_person],"NA",0)</f>
        <v>Mallorie Waber</v>
      </c>
      <c r="J6848">
        <f>YEAR(shipments[[#This Row],[Shipdate]])</f>
        <v>2023</v>
      </c>
      <c r="K6848">
        <f>MONTH(shipments[[#This Row],[Shipdate]])</f>
        <v>11</v>
      </c>
      <c r="L6848" t="str">
        <f>TEXT(shipments[[#This Row],[Shipdate]],"mmmm")</f>
        <v>November</v>
      </c>
      <c r="M6848">
        <f>_xlfn.XLOOKUP(shipments[[#This Row],[PID]],products[PID],products[Cost_per_box],"NA",0)</f>
        <v>7.73</v>
      </c>
      <c r="N6848">
        <f>shipments[[#This Row],[Boxes]]*shipments[[#This Row],[Cost Per Box]]</f>
        <v>919.87</v>
      </c>
      <c r="O6848">
        <f>shipments[[#This Row],[Sales Amount]]-shipments[[#This Row],[Total Cost]]</f>
        <v>1451.63</v>
      </c>
      <c r="P6848" s="9">
        <f>shipments[[#This Row],[Profit]]/shipments[[#This Row],[Sales Amount]]</f>
        <v>0.61211469534050189</v>
      </c>
    </row>
    <row r="6849" spans="1:16" x14ac:dyDescent="1">
      <c r="A6849" t="s">
        <v>6902</v>
      </c>
      <c r="B6849" t="s">
        <v>8060</v>
      </c>
      <c r="C6849" t="s">
        <v>8017</v>
      </c>
      <c r="D6849" t="s">
        <v>8037</v>
      </c>
      <c r="E6849" s="1">
        <v>45197</v>
      </c>
      <c r="F6849">
        <v>5409</v>
      </c>
      <c r="G6849">
        <v>246</v>
      </c>
      <c r="H6849" t="s">
        <v>6</v>
      </c>
      <c r="I6849" t="str">
        <f>_xlfn.XLOOKUP(shipments[[#This Row],[SPID]],people[SPID],people[Sales_person],"NA",0)</f>
        <v>Mallorie Waber</v>
      </c>
      <c r="J6849">
        <f>YEAR(shipments[[#This Row],[Shipdate]])</f>
        <v>2023</v>
      </c>
      <c r="K6849">
        <f>MONTH(shipments[[#This Row],[Shipdate]])</f>
        <v>9</v>
      </c>
      <c r="L6849" t="str">
        <f>TEXT(shipments[[#This Row],[Shipdate]],"mmmm")</f>
        <v>September</v>
      </c>
      <c r="M6849">
        <f>_xlfn.XLOOKUP(shipments[[#This Row],[PID]],products[PID],products[Cost_per_box],"NA",0)</f>
        <v>7.73</v>
      </c>
      <c r="N6849">
        <f>shipments[[#This Row],[Boxes]]*shipments[[#This Row],[Cost Per Box]]</f>
        <v>1901.5800000000002</v>
      </c>
      <c r="O6849">
        <f>shipments[[#This Row],[Sales Amount]]-shipments[[#This Row],[Total Cost]]</f>
        <v>3507.42</v>
      </c>
      <c r="P6849" s="9">
        <f>shipments[[#This Row],[Profit]]/shipments[[#This Row],[Sales Amount]]</f>
        <v>0.64844148641153632</v>
      </c>
    </row>
    <row r="6850" spans="1:16" x14ac:dyDescent="1">
      <c r="A6850" t="s">
        <v>6903</v>
      </c>
      <c r="B6850" t="s">
        <v>8060</v>
      </c>
      <c r="C6850" t="s">
        <v>8017</v>
      </c>
      <c r="D6850" t="s">
        <v>8036</v>
      </c>
      <c r="E6850" s="1">
        <v>45313</v>
      </c>
      <c r="F6850">
        <v>8691.75</v>
      </c>
      <c r="G6850">
        <v>396</v>
      </c>
      <c r="H6850" t="s">
        <v>6</v>
      </c>
      <c r="I6850" t="str">
        <f>_xlfn.XLOOKUP(shipments[[#This Row],[SPID]],people[SPID],people[Sales_person],"NA",0)</f>
        <v>Mallorie Waber</v>
      </c>
      <c r="J6850">
        <f>YEAR(shipments[[#This Row],[Shipdate]])</f>
        <v>2024</v>
      </c>
      <c r="K6850">
        <f>MONTH(shipments[[#This Row],[Shipdate]])</f>
        <v>1</v>
      </c>
      <c r="L6850" t="str">
        <f>TEXT(shipments[[#This Row],[Shipdate]],"mmmm")</f>
        <v>January</v>
      </c>
      <c r="M6850">
        <f>_xlfn.XLOOKUP(shipments[[#This Row],[PID]],products[PID],products[Cost_per_box],"NA",0)</f>
        <v>7.73</v>
      </c>
      <c r="N6850">
        <f>shipments[[#This Row],[Boxes]]*shipments[[#This Row],[Cost Per Box]]</f>
        <v>3061.0800000000004</v>
      </c>
      <c r="O6850">
        <f>shipments[[#This Row],[Sales Amount]]-shipments[[#This Row],[Total Cost]]</f>
        <v>5630.67</v>
      </c>
      <c r="P6850" s="9">
        <f>shipments[[#This Row],[Profit]]/shipments[[#This Row],[Sales Amount]]</f>
        <v>0.64781775821900078</v>
      </c>
    </row>
    <row r="6851" spans="1:16" x14ac:dyDescent="1">
      <c r="A6851" t="s">
        <v>6904</v>
      </c>
      <c r="B6851" t="s">
        <v>8060</v>
      </c>
      <c r="C6851" t="s">
        <v>8017</v>
      </c>
      <c r="D6851" t="s">
        <v>8032</v>
      </c>
      <c r="E6851" s="1">
        <v>45404</v>
      </c>
      <c r="F6851">
        <v>2083.5</v>
      </c>
      <c r="G6851">
        <v>116</v>
      </c>
      <c r="H6851" t="s">
        <v>6</v>
      </c>
      <c r="I6851" t="str">
        <f>_xlfn.XLOOKUP(shipments[[#This Row],[SPID]],people[SPID],people[Sales_person],"NA",0)</f>
        <v>Mallorie Waber</v>
      </c>
      <c r="J6851">
        <f>YEAR(shipments[[#This Row],[Shipdate]])</f>
        <v>2024</v>
      </c>
      <c r="K6851">
        <f>MONTH(shipments[[#This Row],[Shipdate]])</f>
        <v>4</v>
      </c>
      <c r="L6851" t="str">
        <f>TEXT(shipments[[#This Row],[Shipdate]],"mmmm")</f>
        <v>April</v>
      </c>
      <c r="M6851">
        <f>_xlfn.XLOOKUP(shipments[[#This Row],[PID]],products[PID],products[Cost_per_box],"NA",0)</f>
        <v>7.73</v>
      </c>
      <c r="N6851">
        <f>shipments[[#This Row],[Boxes]]*shipments[[#This Row],[Cost Per Box]]</f>
        <v>896.68000000000006</v>
      </c>
      <c r="O6851">
        <f>shipments[[#This Row],[Sales Amount]]-shipments[[#This Row],[Total Cost]]</f>
        <v>1186.82</v>
      </c>
      <c r="P6851" s="9">
        <f>shipments[[#This Row],[Profit]]/shipments[[#This Row],[Sales Amount]]</f>
        <v>0.56962802975761939</v>
      </c>
    </row>
    <row r="6852" spans="1:16" x14ac:dyDescent="1">
      <c r="A6852" t="s">
        <v>6905</v>
      </c>
      <c r="B6852" t="s">
        <v>8060</v>
      </c>
      <c r="C6852" t="s">
        <v>8019</v>
      </c>
      <c r="D6852" t="s">
        <v>8032</v>
      </c>
      <c r="E6852" s="1">
        <v>45240</v>
      </c>
      <c r="F6852">
        <v>8131.5</v>
      </c>
      <c r="G6852">
        <v>626</v>
      </c>
      <c r="H6852" t="s">
        <v>6</v>
      </c>
      <c r="I6852" t="str">
        <f>_xlfn.XLOOKUP(shipments[[#This Row],[SPID]],people[SPID],people[Sales_person],"NA",0)</f>
        <v>Mallorie Waber</v>
      </c>
      <c r="J6852">
        <f>YEAR(shipments[[#This Row],[Shipdate]])</f>
        <v>2023</v>
      </c>
      <c r="K6852">
        <f>MONTH(shipments[[#This Row],[Shipdate]])</f>
        <v>11</v>
      </c>
      <c r="L6852" t="str">
        <f>TEXT(shipments[[#This Row],[Shipdate]],"mmmm")</f>
        <v>November</v>
      </c>
      <c r="M6852">
        <f>_xlfn.XLOOKUP(shipments[[#This Row],[PID]],products[PID],products[Cost_per_box],"NA",0)</f>
        <v>8.2200000000000006</v>
      </c>
      <c r="N6852">
        <f>shipments[[#This Row],[Boxes]]*shipments[[#This Row],[Cost Per Box]]</f>
        <v>5145.72</v>
      </c>
      <c r="O6852">
        <f>shipments[[#This Row],[Sales Amount]]-shipments[[#This Row],[Total Cost]]</f>
        <v>2985.7799999999997</v>
      </c>
      <c r="P6852" s="9">
        <f>shipments[[#This Row],[Profit]]/shipments[[#This Row],[Sales Amount]]</f>
        <v>0.36718686589190186</v>
      </c>
    </row>
    <row r="6853" spans="1:16" x14ac:dyDescent="1">
      <c r="A6853" t="s">
        <v>6906</v>
      </c>
      <c r="B6853" t="s">
        <v>8060</v>
      </c>
      <c r="C6853" t="s">
        <v>8019</v>
      </c>
      <c r="D6853" t="s">
        <v>8032</v>
      </c>
      <c r="E6853" s="1">
        <v>45275</v>
      </c>
      <c r="F6853">
        <v>14431.5</v>
      </c>
      <c r="G6853">
        <v>1031</v>
      </c>
      <c r="H6853" t="s">
        <v>39</v>
      </c>
      <c r="I6853" t="str">
        <f>_xlfn.XLOOKUP(shipments[[#This Row],[SPID]],people[SPID],people[Sales_person],"NA",0)</f>
        <v>Mallorie Waber</v>
      </c>
      <c r="J6853">
        <f>YEAR(shipments[[#This Row],[Shipdate]])</f>
        <v>2023</v>
      </c>
      <c r="K6853">
        <f>MONTH(shipments[[#This Row],[Shipdate]])</f>
        <v>12</v>
      </c>
      <c r="L6853" t="str">
        <f>TEXT(shipments[[#This Row],[Shipdate]],"mmmm")</f>
        <v>December</v>
      </c>
      <c r="M6853">
        <f>_xlfn.XLOOKUP(shipments[[#This Row],[PID]],products[PID],products[Cost_per_box],"NA",0)</f>
        <v>8.2200000000000006</v>
      </c>
      <c r="N6853">
        <f>shipments[[#This Row],[Boxes]]*shipments[[#This Row],[Cost Per Box]]</f>
        <v>8474.8200000000015</v>
      </c>
      <c r="O6853">
        <f>shipments[[#This Row],[Sales Amount]]-shipments[[#This Row],[Total Cost]]</f>
        <v>5956.6799999999985</v>
      </c>
      <c r="P6853" s="9">
        <f>shipments[[#This Row],[Profit]]/shipments[[#This Row],[Sales Amount]]</f>
        <v>0.41275543082839611</v>
      </c>
    </row>
    <row r="6854" spans="1:16" x14ac:dyDescent="1">
      <c r="A6854" t="s">
        <v>6907</v>
      </c>
      <c r="B6854" t="s">
        <v>8060</v>
      </c>
      <c r="C6854" t="s">
        <v>8019</v>
      </c>
      <c r="D6854" t="s">
        <v>8034</v>
      </c>
      <c r="E6854" s="1">
        <v>45558</v>
      </c>
      <c r="F6854">
        <v>855</v>
      </c>
      <c r="G6854">
        <v>72</v>
      </c>
      <c r="H6854" t="s">
        <v>25</v>
      </c>
      <c r="I6854" t="str">
        <f>_xlfn.XLOOKUP(shipments[[#This Row],[SPID]],people[SPID],people[Sales_person],"NA",0)</f>
        <v>Mallorie Waber</v>
      </c>
      <c r="J6854">
        <f>YEAR(shipments[[#This Row],[Shipdate]])</f>
        <v>2024</v>
      </c>
      <c r="K6854">
        <f>MONTH(shipments[[#This Row],[Shipdate]])</f>
        <v>9</v>
      </c>
      <c r="L6854" t="str">
        <f>TEXT(shipments[[#This Row],[Shipdate]],"mmmm")</f>
        <v>September</v>
      </c>
      <c r="M6854">
        <f>_xlfn.XLOOKUP(shipments[[#This Row],[PID]],products[PID],products[Cost_per_box],"NA",0)</f>
        <v>8.2200000000000006</v>
      </c>
      <c r="N6854">
        <f>shipments[[#This Row],[Boxes]]*shipments[[#This Row],[Cost Per Box]]</f>
        <v>591.84</v>
      </c>
      <c r="O6854">
        <f>shipments[[#This Row],[Sales Amount]]-shipments[[#This Row],[Total Cost]]</f>
        <v>263.15999999999997</v>
      </c>
      <c r="P6854" s="9">
        <f>shipments[[#This Row],[Profit]]/shipments[[#This Row],[Sales Amount]]</f>
        <v>0.3077894736842105</v>
      </c>
    </row>
    <row r="6855" spans="1:16" x14ac:dyDescent="1">
      <c r="A6855" t="s">
        <v>6908</v>
      </c>
      <c r="B6855" t="s">
        <v>8060</v>
      </c>
      <c r="C6855" t="s">
        <v>8019</v>
      </c>
      <c r="D6855" t="s">
        <v>8036</v>
      </c>
      <c r="E6855" s="1">
        <v>45449</v>
      </c>
      <c r="F6855">
        <v>659.25</v>
      </c>
      <c r="G6855">
        <v>51</v>
      </c>
      <c r="H6855" t="s">
        <v>39</v>
      </c>
      <c r="I6855" t="str">
        <f>_xlfn.XLOOKUP(shipments[[#This Row],[SPID]],people[SPID],people[Sales_person],"NA",0)</f>
        <v>Mallorie Waber</v>
      </c>
      <c r="J6855">
        <f>YEAR(shipments[[#This Row],[Shipdate]])</f>
        <v>2024</v>
      </c>
      <c r="K6855">
        <f>MONTH(shipments[[#This Row],[Shipdate]])</f>
        <v>6</v>
      </c>
      <c r="L6855" t="str">
        <f>TEXT(shipments[[#This Row],[Shipdate]],"mmmm")</f>
        <v>June</v>
      </c>
      <c r="M6855">
        <f>_xlfn.XLOOKUP(shipments[[#This Row],[PID]],products[PID],products[Cost_per_box],"NA",0)</f>
        <v>8.2200000000000006</v>
      </c>
      <c r="N6855">
        <f>shipments[[#This Row],[Boxes]]*shipments[[#This Row],[Cost Per Box]]</f>
        <v>419.22</v>
      </c>
      <c r="O6855">
        <f>shipments[[#This Row],[Sales Amount]]-shipments[[#This Row],[Total Cost]]</f>
        <v>240.02999999999997</v>
      </c>
      <c r="P6855" s="9">
        <f>shipments[[#This Row],[Profit]]/shipments[[#This Row],[Sales Amount]]</f>
        <v>0.36409556313993169</v>
      </c>
    </row>
    <row r="6856" spans="1:16" x14ac:dyDescent="1">
      <c r="A6856" t="s">
        <v>6909</v>
      </c>
      <c r="B6856" t="s">
        <v>8060</v>
      </c>
      <c r="C6856" t="s">
        <v>8020</v>
      </c>
      <c r="D6856" t="s">
        <v>8037</v>
      </c>
      <c r="E6856" s="1">
        <v>45166</v>
      </c>
      <c r="F6856">
        <v>8383.5</v>
      </c>
      <c r="G6856">
        <v>466</v>
      </c>
      <c r="H6856" t="s">
        <v>6</v>
      </c>
      <c r="I6856" t="str">
        <f>_xlfn.XLOOKUP(shipments[[#This Row],[SPID]],people[SPID],people[Sales_person],"NA",0)</f>
        <v>Mallorie Waber</v>
      </c>
      <c r="J6856">
        <f>YEAR(shipments[[#This Row],[Shipdate]])</f>
        <v>2023</v>
      </c>
      <c r="K6856">
        <f>MONTH(shipments[[#This Row],[Shipdate]])</f>
        <v>8</v>
      </c>
      <c r="L6856" t="str">
        <f>TEXT(shipments[[#This Row],[Shipdate]],"mmmm")</f>
        <v>August</v>
      </c>
      <c r="M6856">
        <f>_xlfn.XLOOKUP(shipments[[#This Row],[PID]],products[PID],products[Cost_per_box],"NA",0)</f>
        <v>10.23</v>
      </c>
      <c r="N6856">
        <f>shipments[[#This Row],[Boxes]]*shipments[[#This Row],[Cost Per Box]]</f>
        <v>4767.18</v>
      </c>
      <c r="O6856">
        <f>shipments[[#This Row],[Sales Amount]]-shipments[[#This Row],[Total Cost]]</f>
        <v>3616.3199999999997</v>
      </c>
      <c r="P6856" s="9">
        <f>shipments[[#This Row],[Profit]]/shipments[[#This Row],[Sales Amount]]</f>
        <v>0.4313616031490427</v>
      </c>
    </row>
    <row r="6857" spans="1:16" x14ac:dyDescent="1">
      <c r="A6857" t="s">
        <v>6910</v>
      </c>
      <c r="B6857" t="s">
        <v>8060</v>
      </c>
      <c r="C6857" t="s">
        <v>8021</v>
      </c>
      <c r="D6857" t="s">
        <v>8037</v>
      </c>
      <c r="E6857" s="1">
        <v>45492</v>
      </c>
      <c r="F6857">
        <v>9742.5</v>
      </c>
      <c r="G6857">
        <v>750</v>
      </c>
      <c r="H6857" t="s">
        <v>17</v>
      </c>
      <c r="I6857" t="str">
        <f>_xlfn.XLOOKUP(shipments[[#This Row],[SPID]],people[SPID],people[Sales_person],"NA",0)</f>
        <v>Mallorie Waber</v>
      </c>
      <c r="J6857">
        <f>YEAR(shipments[[#This Row],[Shipdate]])</f>
        <v>2024</v>
      </c>
      <c r="K6857">
        <f>MONTH(shipments[[#This Row],[Shipdate]])</f>
        <v>7</v>
      </c>
      <c r="L6857" t="str">
        <f>TEXT(shipments[[#This Row],[Shipdate]],"mmmm")</f>
        <v>July</v>
      </c>
      <c r="M6857">
        <f>_xlfn.XLOOKUP(shipments[[#This Row],[PID]],products[PID],products[Cost_per_box],"NA",0)</f>
        <v>4.74</v>
      </c>
      <c r="N6857">
        <f>shipments[[#This Row],[Boxes]]*shipments[[#This Row],[Cost Per Box]]</f>
        <v>3555</v>
      </c>
      <c r="O6857">
        <f>shipments[[#This Row],[Sales Amount]]-shipments[[#This Row],[Total Cost]]</f>
        <v>6187.5</v>
      </c>
      <c r="P6857" s="9">
        <f>shipments[[#This Row],[Profit]]/shipments[[#This Row],[Sales Amount]]</f>
        <v>0.63510392609699773</v>
      </c>
    </row>
    <row r="6858" spans="1:16" x14ac:dyDescent="1">
      <c r="A6858" t="s">
        <v>6911</v>
      </c>
      <c r="B6858" t="s">
        <v>8060</v>
      </c>
      <c r="C6858" t="s">
        <v>8021</v>
      </c>
      <c r="D6858" t="s">
        <v>8033</v>
      </c>
      <c r="E6858" s="1">
        <v>45287</v>
      </c>
      <c r="F6858">
        <v>10156.5</v>
      </c>
      <c r="G6858">
        <v>598</v>
      </c>
      <c r="H6858" t="s">
        <v>6</v>
      </c>
      <c r="I6858" t="str">
        <f>_xlfn.XLOOKUP(shipments[[#This Row],[SPID]],people[SPID],people[Sales_person],"NA",0)</f>
        <v>Mallorie Waber</v>
      </c>
      <c r="J6858">
        <f>YEAR(shipments[[#This Row],[Shipdate]])</f>
        <v>2023</v>
      </c>
      <c r="K6858">
        <f>MONTH(shipments[[#This Row],[Shipdate]])</f>
        <v>12</v>
      </c>
      <c r="L6858" t="str">
        <f>TEXT(shipments[[#This Row],[Shipdate]],"mmmm")</f>
        <v>December</v>
      </c>
      <c r="M6858">
        <f>_xlfn.XLOOKUP(shipments[[#This Row],[PID]],products[PID],products[Cost_per_box],"NA",0)</f>
        <v>4.74</v>
      </c>
      <c r="N6858">
        <f>shipments[[#This Row],[Boxes]]*shipments[[#This Row],[Cost Per Box]]</f>
        <v>2834.52</v>
      </c>
      <c r="O6858">
        <f>shipments[[#This Row],[Sales Amount]]-shipments[[#This Row],[Total Cost]]</f>
        <v>7321.98</v>
      </c>
      <c r="P6858" s="9">
        <f>shipments[[#This Row],[Profit]]/shipments[[#This Row],[Sales Amount]]</f>
        <v>0.72091566976812871</v>
      </c>
    </row>
    <row r="6859" spans="1:16" x14ac:dyDescent="1">
      <c r="A6859" t="s">
        <v>6912</v>
      </c>
      <c r="B6859" t="s">
        <v>8060</v>
      </c>
      <c r="C6859" t="s">
        <v>8021</v>
      </c>
      <c r="D6859" t="s">
        <v>8032</v>
      </c>
      <c r="E6859" s="1">
        <v>44960</v>
      </c>
      <c r="F6859">
        <v>4646.25</v>
      </c>
      <c r="G6859">
        <v>332</v>
      </c>
      <c r="H6859" t="s">
        <v>6</v>
      </c>
      <c r="I6859" t="str">
        <f>_xlfn.XLOOKUP(shipments[[#This Row],[SPID]],people[SPID],people[Sales_person],"NA",0)</f>
        <v>Mallorie Waber</v>
      </c>
      <c r="J6859">
        <f>YEAR(shipments[[#This Row],[Shipdate]])</f>
        <v>2023</v>
      </c>
      <c r="K6859">
        <f>MONTH(shipments[[#This Row],[Shipdate]])</f>
        <v>2</v>
      </c>
      <c r="L6859" t="str">
        <f>TEXT(shipments[[#This Row],[Shipdate]],"mmmm")</f>
        <v>February</v>
      </c>
      <c r="M6859">
        <f>_xlfn.XLOOKUP(shipments[[#This Row],[PID]],products[PID],products[Cost_per_box],"NA",0)</f>
        <v>4.74</v>
      </c>
      <c r="N6859">
        <f>shipments[[#This Row],[Boxes]]*shipments[[#This Row],[Cost Per Box]]</f>
        <v>1573.68</v>
      </c>
      <c r="O6859">
        <f>shipments[[#This Row],[Sales Amount]]-shipments[[#This Row],[Total Cost]]</f>
        <v>3072.5699999999997</v>
      </c>
      <c r="P6859" s="9">
        <f>shipments[[#This Row],[Profit]]/shipments[[#This Row],[Sales Amount]]</f>
        <v>0.66130104923325261</v>
      </c>
    </row>
    <row r="6860" spans="1:16" x14ac:dyDescent="1">
      <c r="A6860" t="s">
        <v>6913</v>
      </c>
      <c r="B6860" t="s">
        <v>8060</v>
      </c>
      <c r="C6860" t="s">
        <v>8021</v>
      </c>
      <c r="D6860" t="s">
        <v>8033</v>
      </c>
      <c r="E6860" s="1">
        <v>45147</v>
      </c>
      <c r="F6860">
        <v>3411</v>
      </c>
      <c r="G6860">
        <v>244</v>
      </c>
      <c r="H6860" t="s">
        <v>6</v>
      </c>
      <c r="I6860" t="str">
        <f>_xlfn.XLOOKUP(shipments[[#This Row],[SPID]],people[SPID],people[Sales_person],"NA",0)</f>
        <v>Mallorie Waber</v>
      </c>
      <c r="J6860">
        <f>YEAR(shipments[[#This Row],[Shipdate]])</f>
        <v>2023</v>
      </c>
      <c r="K6860">
        <f>MONTH(shipments[[#This Row],[Shipdate]])</f>
        <v>8</v>
      </c>
      <c r="L6860" t="str">
        <f>TEXT(shipments[[#This Row],[Shipdate]],"mmmm")</f>
        <v>August</v>
      </c>
      <c r="M6860">
        <f>_xlfn.XLOOKUP(shipments[[#This Row],[PID]],products[PID],products[Cost_per_box],"NA",0)</f>
        <v>4.74</v>
      </c>
      <c r="N6860">
        <f>shipments[[#This Row],[Boxes]]*shipments[[#This Row],[Cost Per Box]]</f>
        <v>1156.56</v>
      </c>
      <c r="O6860">
        <f>shipments[[#This Row],[Sales Amount]]-shipments[[#This Row],[Total Cost]]</f>
        <v>2254.44</v>
      </c>
      <c r="P6860" s="9">
        <f>shipments[[#This Row],[Profit]]/shipments[[#This Row],[Sales Amount]]</f>
        <v>0.66093227792436238</v>
      </c>
    </row>
    <row r="6861" spans="1:16" x14ac:dyDescent="1">
      <c r="A6861" t="s">
        <v>6914</v>
      </c>
      <c r="B6861" t="s">
        <v>8060</v>
      </c>
      <c r="C6861" t="s">
        <v>8021</v>
      </c>
      <c r="D6861" t="s">
        <v>8037</v>
      </c>
      <c r="E6861" s="1">
        <v>45014</v>
      </c>
      <c r="F6861">
        <v>3035.25</v>
      </c>
      <c r="G6861">
        <v>203</v>
      </c>
      <c r="H6861" t="s">
        <v>6</v>
      </c>
      <c r="I6861" t="str">
        <f>_xlfn.XLOOKUP(shipments[[#This Row],[SPID]],people[SPID],people[Sales_person],"NA",0)</f>
        <v>Mallorie Waber</v>
      </c>
      <c r="J6861">
        <f>YEAR(shipments[[#This Row],[Shipdate]])</f>
        <v>2023</v>
      </c>
      <c r="K6861">
        <f>MONTH(shipments[[#This Row],[Shipdate]])</f>
        <v>3</v>
      </c>
      <c r="L6861" t="str">
        <f>TEXT(shipments[[#This Row],[Shipdate]],"mmmm")</f>
        <v>March</v>
      </c>
      <c r="M6861">
        <f>_xlfn.XLOOKUP(shipments[[#This Row],[PID]],products[PID],products[Cost_per_box],"NA",0)</f>
        <v>4.74</v>
      </c>
      <c r="N6861">
        <f>shipments[[#This Row],[Boxes]]*shipments[[#This Row],[Cost Per Box]]</f>
        <v>962.22</v>
      </c>
      <c r="O6861">
        <f>shipments[[#This Row],[Sales Amount]]-shipments[[#This Row],[Total Cost]]</f>
        <v>2073.0299999999997</v>
      </c>
      <c r="P6861" s="9">
        <f>shipments[[#This Row],[Profit]]/shipments[[#This Row],[Sales Amount]]</f>
        <v>0.68298492710649861</v>
      </c>
    </row>
    <row r="6862" spans="1:16" x14ac:dyDescent="1">
      <c r="A6862" t="s">
        <v>6915</v>
      </c>
      <c r="B6862" t="s">
        <v>8060</v>
      </c>
      <c r="C6862" t="s">
        <v>8021</v>
      </c>
      <c r="D6862" t="s">
        <v>8033</v>
      </c>
      <c r="E6862" s="1">
        <v>45237</v>
      </c>
      <c r="F6862">
        <v>7096.5</v>
      </c>
      <c r="G6862">
        <v>507</v>
      </c>
      <c r="H6862" t="s">
        <v>6</v>
      </c>
      <c r="I6862" t="str">
        <f>_xlfn.XLOOKUP(shipments[[#This Row],[SPID]],people[SPID],people[Sales_person],"NA",0)</f>
        <v>Mallorie Waber</v>
      </c>
      <c r="J6862">
        <f>YEAR(shipments[[#This Row],[Shipdate]])</f>
        <v>2023</v>
      </c>
      <c r="K6862">
        <f>MONTH(shipments[[#This Row],[Shipdate]])</f>
        <v>11</v>
      </c>
      <c r="L6862" t="str">
        <f>TEXT(shipments[[#This Row],[Shipdate]],"mmmm")</f>
        <v>November</v>
      </c>
      <c r="M6862">
        <f>_xlfn.XLOOKUP(shipments[[#This Row],[PID]],products[PID],products[Cost_per_box],"NA",0)</f>
        <v>4.74</v>
      </c>
      <c r="N6862">
        <f>shipments[[#This Row],[Boxes]]*shipments[[#This Row],[Cost Per Box]]</f>
        <v>2403.1800000000003</v>
      </c>
      <c r="O6862">
        <f>shipments[[#This Row],[Sales Amount]]-shipments[[#This Row],[Total Cost]]</f>
        <v>4693.32</v>
      </c>
      <c r="P6862" s="9">
        <f>shipments[[#This Row],[Profit]]/shipments[[#This Row],[Sales Amount]]</f>
        <v>0.66135700697526945</v>
      </c>
    </row>
    <row r="6863" spans="1:16" x14ac:dyDescent="1">
      <c r="A6863" t="s">
        <v>6916</v>
      </c>
      <c r="B6863" t="s">
        <v>8060</v>
      </c>
      <c r="C6863" t="s">
        <v>8022</v>
      </c>
      <c r="D6863" t="s">
        <v>8037</v>
      </c>
      <c r="E6863" s="1">
        <v>45343</v>
      </c>
      <c r="F6863">
        <v>5530.5</v>
      </c>
      <c r="G6863">
        <v>922</v>
      </c>
      <c r="H6863" t="s">
        <v>6</v>
      </c>
      <c r="I6863" t="str">
        <f>_xlfn.XLOOKUP(shipments[[#This Row],[SPID]],people[SPID],people[Sales_person],"NA",0)</f>
        <v>Mallorie Waber</v>
      </c>
      <c r="J6863">
        <f>YEAR(shipments[[#This Row],[Shipdate]])</f>
        <v>2024</v>
      </c>
      <c r="K6863">
        <f>MONTH(shipments[[#This Row],[Shipdate]])</f>
        <v>2</v>
      </c>
      <c r="L6863" t="str">
        <f>TEXT(shipments[[#This Row],[Shipdate]],"mmmm")</f>
        <v>February</v>
      </c>
      <c r="M6863">
        <f>_xlfn.XLOOKUP(shipments[[#This Row],[PID]],products[PID],products[Cost_per_box],"NA",0)</f>
        <v>10.51</v>
      </c>
      <c r="N6863">
        <f>shipments[[#This Row],[Boxes]]*shipments[[#This Row],[Cost Per Box]]</f>
        <v>9690.2199999999993</v>
      </c>
      <c r="O6863">
        <f>shipments[[#This Row],[Sales Amount]]-shipments[[#This Row],[Total Cost]]</f>
        <v>-4159.7199999999993</v>
      </c>
      <c r="P6863" s="9">
        <f>shipments[[#This Row],[Profit]]/shipments[[#This Row],[Sales Amount]]</f>
        <v>-0.75214175933459892</v>
      </c>
    </row>
    <row r="6864" spans="1:16" x14ac:dyDescent="1">
      <c r="A6864" t="s">
        <v>6917</v>
      </c>
      <c r="B6864" t="s">
        <v>8060</v>
      </c>
      <c r="C6864" t="s">
        <v>8022</v>
      </c>
      <c r="D6864" t="s">
        <v>8036</v>
      </c>
      <c r="E6864" s="1">
        <v>45062</v>
      </c>
      <c r="F6864">
        <v>6376.5</v>
      </c>
      <c r="G6864">
        <v>638</v>
      </c>
      <c r="H6864" t="s">
        <v>6</v>
      </c>
      <c r="I6864" t="str">
        <f>_xlfn.XLOOKUP(shipments[[#This Row],[SPID]],people[SPID],people[Sales_person],"NA",0)</f>
        <v>Mallorie Waber</v>
      </c>
      <c r="J6864">
        <f>YEAR(shipments[[#This Row],[Shipdate]])</f>
        <v>2023</v>
      </c>
      <c r="K6864">
        <f>MONTH(shipments[[#This Row],[Shipdate]])</f>
        <v>5</v>
      </c>
      <c r="L6864" t="str">
        <f>TEXT(shipments[[#This Row],[Shipdate]],"mmmm")</f>
        <v>May</v>
      </c>
      <c r="M6864">
        <f>_xlfn.XLOOKUP(shipments[[#This Row],[PID]],products[PID],products[Cost_per_box],"NA",0)</f>
        <v>10.51</v>
      </c>
      <c r="N6864">
        <f>shipments[[#This Row],[Boxes]]*shipments[[#This Row],[Cost Per Box]]</f>
        <v>6705.38</v>
      </c>
      <c r="O6864">
        <f>shipments[[#This Row],[Sales Amount]]-shipments[[#This Row],[Total Cost]]</f>
        <v>-328.88000000000011</v>
      </c>
      <c r="P6864" s="9">
        <f>shipments[[#This Row],[Profit]]/shipments[[#This Row],[Sales Amount]]</f>
        <v>-5.1576883870461866E-2</v>
      </c>
    </row>
    <row r="6865" spans="1:16" x14ac:dyDescent="1">
      <c r="A6865" t="s">
        <v>6918</v>
      </c>
      <c r="B6865" t="s">
        <v>8060</v>
      </c>
      <c r="C6865" t="s">
        <v>8022</v>
      </c>
      <c r="D6865" t="s">
        <v>8037</v>
      </c>
      <c r="E6865" s="1">
        <v>45106</v>
      </c>
      <c r="F6865">
        <v>2209.5</v>
      </c>
      <c r="G6865">
        <v>246</v>
      </c>
      <c r="H6865" t="s">
        <v>6</v>
      </c>
      <c r="I6865" t="str">
        <f>_xlfn.XLOOKUP(shipments[[#This Row],[SPID]],people[SPID],people[Sales_person],"NA",0)</f>
        <v>Mallorie Waber</v>
      </c>
      <c r="J6865">
        <f>YEAR(shipments[[#This Row],[Shipdate]])</f>
        <v>2023</v>
      </c>
      <c r="K6865">
        <f>MONTH(shipments[[#This Row],[Shipdate]])</f>
        <v>6</v>
      </c>
      <c r="L6865" t="str">
        <f>TEXT(shipments[[#This Row],[Shipdate]],"mmmm")</f>
        <v>June</v>
      </c>
      <c r="M6865">
        <f>_xlfn.XLOOKUP(shipments[[#This Row],[PID]],products[PID],products[Cost_per_box],"NA",0)</f>
        <v>10.51</v>
      </c>
      <c r="N6865">
        <f>shipments[[#This Row],[Boxes]]*shipments[[#This Row],[Cost Per Box]]</f>
        <v>2585.46</v>
      </c>
      <c r="O6865">
        <f>shipments[[#This Row],[Sales Amount]]-shipments[[#This Row],[Total Cost]]</f>
        <v>-375.96000000000004</v>
      </c>
      <c r="P6865" s="9">
        <f>shipments[[#This Row],[Profit]]/shipments[[#This Row],[Sales Amount]]</f>
        <v>-0.17015614392396472</v>
      </c>
    </row>
    <row r="6866" spans="1:16" x14ac:dyDescent="1">
      <c r="A6866" t="s">
        <v>6919</v>
      </c>
      <c r="B6866" t="s">
        <v>8060</v>
      </c>
      <c r="C6866" t="s">
        <v>8022</v>
      </c>
      <c r="D6866" t="s">
        <v>8037</v>
      </c>
      <c r="E6866" s="1">
        <v>45212</v>
      </c>
      <c r="F6866">
        <v>5055.75</v>
      </c>
      <c r="G6866">
        <v>632</v>
      </c>
      <c r="H6866" t="s">
        <v>6</v>
      </c>
      <c r="I6866" t="str">
        <f>_xlfn.XLOOKUP(shipments[[#This Row],[SPID]],people[SPID],people[Sales_person],"NA",0)</f>
        <v>Mallorie Waber</v>
      </c>
      <c r="J6866">
        <f>YEAR(shipments[[#This Row],[Shipdate]])</f>
        <v>2023</v>
      </c>
      <c r="K6866">
        <f>MONTH(shipments[[#This Row],[Shipdate]])</f>
        <v>10</v>
      </c>
      <c r="L6866" t="str">
        <f>TEXT(shipments[[#This Row],[Shipdate]],"mmmm")</f>
        <v>October</v>
      </c>
      <c r="M6866">
        <f>_xlfn.XLOOKUP(shipments[[#This Row],[PID]],products[PID],products[Cost_per_box],"NA",0)</f>
        <v>10.51</v>
      </c>
      <c r="N6866">
        <f>shipments[[#This Row],[Boxes]]*shipments[[#This Row],[Cost Per Box]]</f>
        <v>6642.32</v>
      </c>
      <c r="O6866">
        <f>shipments[[#This Row],[Sales Amount]]-shipments[[#This Row],[Total Cost]]</f>
        <v>-1586.5699999999997</v>
      </c>
      <c r="P6866" s="9">
        <f>shipments[[#This Row],[Profit]]/shipments[[#This Row],[Sales Amount]]</f>
        <v>-0.31381496316075752</v>
      </c>
    </row>
    <row r="6867" spans="1:16" x14ac:dyDescent="1">
      <c r="A6867" t="s">
        <v>6920</v>
      </c>
      <c r="B6867" t="s">
        <v>8060</v>
      </c>
      <c r="C6867" t="s">
        <v>8022</v>
      </c>
      <c r="D6867" t="s">
        <v>8037</v>
      </c>
      <c r="E6867" s="1">
        <v>45141</v>
      </c>
      <c r="F6867">
        <v>3564</v>
      </c>
      <c r="G6867">
        <v>357</v>
      </c>
      <c r="H6867" t="s">
        <v>6</v>
      </c>
      <c r="I6867" t="str">
        <f>_xlfn.XLOOKUP(shipments[[#This Row],[SPID]],people[SPID],people[Sales_person],"NA",0)</f>
        <v>Mallorie Waber</v>
      </c>
      <c r="J6867">
        <f>YEAR(shipments[[#This Row],[Shipdate]])</f>
        <v>2023</v>
      </c>
      <c r="K6867">
        <f>MONTH(shipments[[#This Row],[Shipdate]])</f>
        <v>8</v>
      </c>
      <c r="L6867" t="str">
        <f>TEXT(shipments[[#This Row],[Shipdate]],"mmmm")</f>
        <v>August</v>
      </c>
      <c r="M6867">
        <f>_xlfn.XLOOKUP(shipments[[#This Row],[PID]],products[PID],products[Cost_per_box],"NA",0)</f>
        <v>10.51</v>
      </c>
      <c r="N6867">
        <f>shipments[[#This Row],[Boxes]]*shipments[[#This Row],[Cost Per Box]]</f>
        <v>3752.0699999999997</v>
      </c>
      <c r="O6867">
        <f>shipments[[#This Row],[Sales Amount]]-shipments[[#This Row],[Total Cost]]</f>
        <v>-188.06999999999971</v>
      </c>
      <c r="P6867" s="9">
        <f>shipments[[#This Row],[Profit]]/shipments[[#This Row],[Sales Amount]]</f>
        <v>-5.2769360269360188E-2</v>
      </c>
    </row>
    <row r="6868" spans="1:16" x14ac:dyDescent="1">
      <c r="A6868" t="s">
        <v>6921</v>
      </c>
      <c r="B6868" t="s">
        <v>8060</v>
      </c>
      <c r="C6868" t="s">
        <v>8022</v>
      </c>
      <c r="D6868" t="s">
        <v>8032</v>
      </c>
      <c r="E6868" s="1">
        <v>45050</v>
      </c>
      <c r="F6868">
        <v>1143</v>
      </c>
      <c r="G6868">
        <v>115</v>
      </c>
      <c r="H6868" t="s">
        <v>39</v>
      </c>
      <c r="I6868" t="str">
        <f>_xlfn.XLOOKUP(shipments[[#This Row],[SPID]],people[SPID],people[Sales_person],"NA",0)</f>
        <v>Mallorie Waber</v>
      </c>
      <c r="J6868">
        <f>YEAR(shipments[[#This Row],[Shipdate]])</f>
        <v>2023</v>
      </c>
      <c r="K6868">
        <f>MONTH(shipments[[#This Row],[Shipdate]])</f>
        <v>5</v>
      </c>
      <c r="L6868" t="str">
        <f>TEXT(shipments[[#This Row],[Shipdate]],"mmmm")</f>
        <v>May</v>
      </c>
      <c r="M6868">
        <f>_xlfn.XLOOKUP(shipments[[#This Row],[PID]],products[PID],products[Cost_per_box],"NA",0)</f>
        <v>10.51</v>
      </c>
      <c r="N6868">
        <f>shipments[[#This Row],[Boxes]]*shipments[[#This Row],[Cost Per Box]]</f>
        <v>1208.6499999999999</v>
      </c>
      <c r="O6868">
        <f>shipments[[#This Row],[Sales Amount]]-shipments[[#This Row],[Total Cost]]</f>
        <v>-65.649999999999864</v>
      </c>
      <c r="P6868" s="9">
        <f>shipments[[#This Row],[Profit]]/shipments[[#This Row],[Sales Amount]]</f>
        <v>-5.7436570428696293E-2</v>
      </c>
    </row>
    <row r="6869" spans="1:16" x14ac:dyDescent="1">
      <c r="A6869" t="s">
        <v>6922</v>
      </c>
      <c r="B6869" t="s">
        <v>8060</v>
      </c>
      <c r="C6869" t="s">
        <v>8022</v>
      </c>
      <c r="D6869" t="s">
        <v>8032</v>
      </c>
      <c r="E6869" s="1">
        <v>45373</v>
      </c>
      <c r="F6869">
        <v>78.75</v>
      </c>
      <c r="G6869">
        <v>14</v>
      </c>
      <c r="H6869" t="s">
        <v>6</v>
      </c>
      <c r="I6869" t="str">
        <f>_xlfn.XLOOKUP(shipments[[#This Row],[SPID]],people[SPID],people[Sales_person],"NA",0)</f>
        <v>Mallorie Waber</v>
      </c>
      <c r="J6869">
        <f>YEAR(shipments[[#This Row],[Shipdate]])</f>
        <v>2024</v>
      </c>
      <c r="K6869">
        <f>MONTH(shipments[[#This Row],[Shipdate]])</f>
        <v>3</v>
      </c>
      <c r="L6869" t="str">
        <f>TEXT(shipments[[#This Row],[Shipdate]],"mmmm")</f>
        <v>March</v>
      </c>
      <c r="M6869">
        <f>_xlfn.XLOOKUP(shipments[[#This Row],[PID]],products[PID],products[Cost_per_box],"NA",0)</f>
        <v>10.51</v>
      </c>
      <c r="N6869">
        <f>shipments[[#This Row],[Boxes]]*shipments[[#This Row],[Cost Per Box]]</f>
        <v>147.13999999999999</v>
      </c>
      <c r="O6869">
        <f>shipments[[#This Row],[Sales Amount]]-shipments[[#This Row],[Total Cost]]</f>
        <v>-68.389999999999986</v>
      </c>
      <c r="P6869" s="9">
        <f>shipments[[#This Row],[Profit]]/shipments[[#This Row],[Sales Amount]]</f>
        <v>-0.86844444444444424</v>
      </c>
    </row>
    <row r="6870" spans="1:16" x14ac:dyDescent="1">
      <c r="A6870" t="s">
        <v>6923</v>
      </c>
      <c r="B6870" t="s">
        <v>8060</v>
      </c>
      <c r="C6870" t="s">
        <v>8022</v>
      </c>
      <c r="D6870" t="s">
        <v>8034</v>
      </c>
      <c r="E6870" s="1">
        <v>45364</v>
      </c>
      <c r="F6870">
        <v>5431.5</v>
      </c>
      <c r="G6870">
        <v>906</v>
      </c>
      <c r="H6870" t="s">
        <v>6</v>
      </c>
      <c r="I6870" t="str">
        <f>_xlfn.XLOOKUP(shipments[[#This Row],[SPID]],people[SPID],people[Sales_person],"NA",0)</f>
        <v>Mallorie Waber</v>
      </c>
      <c r="J6870">
        <f>YEAR(shipments[[#This Row],[Shipdate]])</f>
        <v>2024</v>
      </c>
      <c r="K6870">
        <f>MONTH(shipments[[#This Row],[Shipdate]])</f>
        <v>3</v>
      </c>
      <c r="L6870" t="str">
        <f>TEXT(shipments[[#This Row],[Shipdate]],"mmmm")</f>
        <v>March</v>
      </c>
      <c r="M6870">
        <f>_xlfn.XLOOKUP(shipments[[#This Row],[PID]],products[PID],products[Cost_per_box],"NA",0)</f>
        <v>10.51</v>
      </c>
      <c r="N6870">
        <f>shipments[[#This Row],[Boxes]]*shipments[[#This Row],[Cost Per Box]]</f>
        <v>9522.06</v>
      </c>
      <c r="O6870">
        <f>shipments[[#This Row],[Sales Amount]]-shipments[[#This Row],[Total Cost]]</f>
        <v>-4090.5599999999995</v>
      </c>
      <c r="P6870" s="9">
        <f>shipments[[#This Row],[Profit]]/shipments[[#This Row],[Sales Amount]]</f>
        <v>-0.75311792322562821</v>
      </c>
    </row>
    <row r="6871" spans="1:16" x14ac:dyDescent="1">
      <c r="A6871" t="s">
        <v>6924</v>
      </c>
      <c r="B6871" t="s">
        <v>8060</v>
      </c>
      <c r="C6871" t="s">
        <v>8023</v>
      </c>
      <c r="D6871" t="s">
        <v>8037</v>
      </c>
      <c r="E6871" s="1">
        <v>44977</v>
      </c>
      <c r="F6871">
        <v>8901</v>
      </c>
      <c r="G6871">
        <v>495</v>
      </c>
      <c r="H6871" t="s">
        <v>6</v>
      </c>
      <c r="I6871" t="str">
        <f>_xlfn.XLOOKUP(shipments[[#This Row],[SPID]],people[SPID],people[Sales_person],"NA",0)</f>
        <v>Mallorie Waber</v>
      </c>
      <c r="J6871">
        <f>YEAR(shipments[[#This Row],[Shipdate]])</f>
        <v>2023</v>
      </c>
      <c r="K6871">
        <f>MONTH(shipments[[#This Row],[Shipdate]])</f>
        <v>2</v>
      </c>
      <c r="L6871" t="str">
        <f>TEXT(shipments[[#This Row],[Shipdate]],"mmmm")</f>
        <v>February</v>
      </c>
      <c r="M6871">
        <f>_xlfn.XLOOKUP(shipments[[#This Row],[PID]],products[PID],products[Cost_per_box],"NA",0)</f>
        <v>6.43</v>
      </c>
      <c r="N6871">
        <f>shipments[[#This Row],[Boxes]]*shipments[[#This Row],[Cost Per Box]]</f>
        <v>3182.85</v>
      </c>
      <c r="O6871">
        <f>shipments[[#This Row],[Sales Amount]]-shipments[[#This Row],[Total Cost]]</f>
        <v>5718.15</v>
      </c>
      <c r="P6871" s="9">
        <f>shipments[[#This Row],[Profit]]/shipments[[#This Row],[Sales Amount]]</f>
        <v>0.64241658240647115</v>
      </c>
    </row>
    <row r="6872" spans="1:16" x14ac:dyDescent="1">
      <c r="A6872" t="s">
        <v>6925</v>
      </c>
      <c r="B6872" t="s">
        <v>8060</v>
      </c>
      <c r="C6872" t="s">
        <v>8023</v>
      </c>
      <c r="D6872" t="s">
        <v>8032</v>
      </c>
      <c r="E6872" s="1">
        <v>45020</v>
      </c>
      <c r="F6872">
        <v>7506</v>
      </c>
      <c r="G6872">
        <v>442</v>
      </c>
      <c r="H6872" t="s">
        <v>6</v>
      </c>
      <c r="I6872" t="str">
        <f>_xlfn.XLOOKUP(shipments[[#This Row],[SPID]],people[SPID],people[Sales_person],"NA",0)</f>
        <v>Mallorie Waber</v>
      </c>
      <c r="J6872">
        <f>YEAR(shipments[[#This Row],[Shipdate]])</f>
        <v>2023</v>
      </c>
      <c r="K6872">
        <f>MONTH(shipments[[#This Row],[Shipdate]])</f>
        <v>4</v>
      </c>
      <c r="L6872" t="str">
        <f>TEXT(shipments[[#This Row],[Shipdate]],"mmmm")</f>
        <v>April</v>
      </c>
      <c r="M6872">
        <f>_xlfn.XLOOKUP(shipments[[#This Row],[PID]],products[PID],products[Cost_per_box],"NA",0)</f>
        <v>6.43</v>
      </c>
      <c r="N6872">
        <f>shipments[[#This Row],[Boxes]]*shipments[[#This Row],[Cost Per Box]]</f>
        <v>2842.06</v>
      </c>
      <c r="O6872">
        <f>shipments[[#This Row],[Sales Amount]]-shipments[[#This Row],[Total Cost]]</f>
        <v>4663.9400000000005</v>
      </c>
      <c r="P6872" s="9">
        <f>shipments[[#This Row],[Profit]]/shipments[[#This Row],[Sales Amount]]</f>
        <v>0.62136157740474296</v>
      </c>
    </row>
    <row r="6873" spans="1:16" x14ac:dyDescent="1">
      <c r="A6873" t="s">
        <v>6926</v>
      </c>
      <c r="B6873" t="s">
        <v>8060</v>
      </c>
      <c r="C6873" t="s">
        <v>8023</v>
      </c>
      <c r="D6873" t="s">
        <v>8032</v>
      </c>
      <c r="E6873" s="1">
        <v>45342</v>
      </c>
      <c r="F6873">
        <v>6234.75</v>
      </c>
      <c r="G6873">
        <v>347</v>
      </c>
      <c r="H6873" t="s">
        <v>6</v>
      </c>
      <c r="I6873" t="str">
        <f>_xlfn.XLOOKUP(shipments[[#This Row],[SPID]],people[SPID],people[Sales_person],"NA",0)</f>
        <v>Mallorie Waber</v>
      </c>
      <c r="J6873">
        <f>YEAR(shipments[[#This Row],[Shipdate]])</f>
        <v>2024</v>
      </c>
      <c r="K6873">
        <f>MONTH(shipments[[#This Row],[Shipdate]])</f>
        <v>2</v>
      </c>
      <c r="L6873" t="str">
        <f>TEXT(shipments[[#This Row],[Shipdate]],"mmmm")</f>
        <v>February</v>
      </c>
      <c r="M6873">
        <f>_xlfn.XLOOKUP(shipments[[#This Row],[PID]],products[PID],products[Cost_per_box],"NA",0)</f>
        <v>6.43</v>
      </c>
      <c r="N6873">
        <f>shipments[[#This Row],[Boxes]]*shipments[[#This Row],[Cost Per Box]]</f>
        <v>2231.21</v>
      </c>
      <c r="O6873">
        <f>shipments[[#This Row],[Sales Amount]]-shipments[[#This Row],[Total Cost]]</f>
        <v>4003.54</v>
      </c>
      <c r="P6873" s="9">
        <f>shipments[[#This Row],[Profit]]/shipments[[#This Row],[Sales Amount]]</f>
        <v>0.6421332050202494</v>
      </c>
    </row>
    <row r="6874" spans="1:16" x14ac:dyDescent="1">
      <c r="A6874" t="s">
        <v>6927</v>
      </c>
      <c r="B6874" t="s">
        <v>8060</v>
      </c>
      <c r="C6874" t="s">
        <v>8023</v>
      </c>
      <c r="D6874" t="s">
        <v>8033</v>
      </c>
      <c r="E6874" s="1">
        <v>45495</v>
      </c>
      <c r="F6874">
        <v>3294</v>
      </c>
      <c r="G6874">
        <v>236</v>
      </c>
      <c r="H6874" t="s">
        <v>17</v>
      </c>
      <c r="I6874" t="str">
        <f>_xlfn.XLOOKUP(shipments[[#This Row],[SPID]],people[SPID],people[Sales_person],"NA",0)</f>
        <v>Mallorie Waber</v>
      </c>
      <c r="J6874">
        <f>YEAR(shipments[[#This Row],[Shipdate]])</f>
        <v>2024</v>
      </c>
      <c r="K6874">
        <f>MONTH(shipments[[#This Row],[Shipdate]])</f>
        <v>7</v>
      </c>
      <c r="L6874" t="str">
        <f>TEXT(shipments[[#This Row],[Shipdate]],"mmmm")</f>
        <v>July</v>
      </c>
      <c r="M6874">
        <f>_xlfn.XLOOKUP(shipments[[#This Row],[PID]],products[PID],products[Cost_per_box],"NA",0)</f>
        <v>6.43</v>
      </c>
      <c r="N6874">
        <f>shipments[[#This Row],[Boxes]]*shipments[[#This Row],[Cost Per Box]]</f>
        <v>1517.48</v>
      </c>
      <c r="O6874">
        <f>shipments[[#This Row],[Sales Amount]]-shipments[[#This Row],[Total Cost]]</f>
        <v>1776.52</v>
      </c>
      <c r="P6874" s="9">
        <f>shipments[[#This Row],[Profit]]/shipments[[#This Row],[Sales Amount]]</f>
        <v>0.53931997571341828</v>
      </c>
    </row>
    <row r="6875" spans="1:16" x14ac:dyDescent="1">
      <c r="A6875" t="s">
        <v>6928</v>
      </c>
      <c r="B6875" t="s">
        <v>8060</v>
      </c>
      <c r="C6875" t="s">
        <v>8024</v>
      </c>
      <c r="D6875" t="s">
        <v>8032</v>
      </c>
      <c r="E6875" s="1">
        <v>44991</v>
      </c>
      <c r="F6875">
        <v>12431.25</v>
      </c>
      <c r="G6875">
        <v>622</v>
      </c>
      <c r="H6875" t="s">
        <v>6</v>
      </c>
      <c r="I6875" t="str">
        <f>_xlfn.XLOOKUP(shipments[[#This Row],[SPID]],people[SPID],people[Sales_person],"NA",0)</f>
        <v>Mallorie Waber</v>
      </c>
      <c r="J6875">
        <f>YEAR(shipments[[#This Row],[Shipdate]])</f>
        <v>2023</v>
      </c>
      <c r="K6875">
        <f>MONTH(shipments[[#This Row],[Shipdate]])</f>
        <v>3</v>
      </c>
      <c r="L6875" t="str">
        <f>TEXT(shipments[[#This Row],[Shipdate]],"mmmm")</f>
        <v>March</v>
      </c>
      <c r="M6875">
        <f>_xlfn.XLOOKUP(shipments[[#This Row],[PID]],products[PID],products[Cost_per_box],"NA",0)</f>
        <v>12.41</v>
      </c>
      <c r="N6875">
        <f>shipments[[#This Row],[Boxes]]*shipments[[#This Row],[Cost Per Box]]</f>
        <v>7719.02</v>
      </c>
      <c r="O6875">
        <f>shipments[[#This Row],[Sales Amount]]-shipments[[#This Row],[Total Cost]]</f>
        <v>4712.2299999999996</v>
      </c>
      <c r="P6875" s="9">
        <f>shipments[[#This Row],[Profit]]/shipments[[#This Row],[Sales Amount]]</f>
        <v>0.37906324786324785</v>
      </c>
    </row>
    <row r="6876" spans="1:16" x14ac:dyDescent="1">
      <c r="A6876" t="s">
        <v>6929</v>
      </c>
      <c r="B6876" t="s">
        <v>8060</v>
      </c>
      <c r="C6876" t="s">
        <v>8025</v>
      </c>
      <c r="D6876" t="s">
        <v>8033</v>
      </c>
      <c r="E6876" s="1">
        <v>45366</v>
      </c>
      <c r="F6876">
        <v>1665</v>
      </c>
      <c r="G6876">
        <v>105</v>
      </c>
      <c r="H6876" t="s">
        <v>6</v>
      </c>
      <c r="I6876" t="str">
        <f>_xlfn.XLOOKUP(shipments[[#This Row],[SPID]],people[SPID],people[Sales_person],"NA",0)</f>
        <v>Mallorie Waber</v>
      </c>
      <c r="J6876">
        <f>YEAR(shipments[[#This Row],[Shipdate]])</f>
        <v>2024</v>
      </c>
      <c r="K6876">
        <f>MONTH(shipments[[#This Row],[Shipdate]])</f>
        <v>3</v>
      </c>
      <c r="L6876" t="str">
        <f>TEXT(shipments[[#This Row],[Shipdate]],"mmmm")</f>
        <v>March</v>
      </c>
      <c r="M6876">
        <f>_xlfn.XLOOKUP(shipments[[#This Row],[PID]],products[PID],products[Cost_per_box],"NA",0)</f>
        <v>9.57</v>
      </c>
      <c r="N6876">
        <f>shipments[[#This Row],[Boxes]]*shipments[[#This Row],[Cost Per Box]]</f>
        <v>1004.85</v>
      </c>
      <c r="O6876">
        <f>shipments[[#This Row],[Sales Amount]]-shipments[[#This Row],[Total Cost]]</f>
        <v>660.15</v>
      </c>
      <c r="P6876" s="9">
        <f>shipments[[#This Row],[Profit]]/shipments[[#This Row],[Sales Amount]]</f>
        <v>0.39648648648648649</v>
      </c>
    </row>
    <row r="6877" spans="1:16" x14ac:dyDescent="1">
      <c r="A6877" t="s">
        <v>6930</v>
      </c>
      <c r="B6877" t="s">
        <v>8060</v>
      </c>
      <c r="C6877" t="s">
        <v>8025</v>
      </c>
      <c r="D6877" t="s">
        <v>8036</v>
      </c>
      <c r="E6877" s="1">
        <v>45084</v>
      </c>
      <c r="F6877">
        <v>7215.75</v>
      </c>
      <c r="G6877">
        <v>425</v>
      </c>
      <c r="H6877" t="s">
        <v>6</v>
      </c>
      <c r="I6877" t="str">
        <f>_xlfn.XLOOKUP(shipments[[#This Row],[SPID]],people[SPID],people[Sales_person],"NA",0)</f>
        <v>Mallorie Waber</v>
      </c>
      <c r="J6877">
        <f>YEAR(shipments[[#This Row],[Shipdate]])</f>
        <v>2023</v>
      </c>
      <c r="K6877">
        <f>MONTH(shipments[[#This Row],[Shipdate]])</f>
        <v>6</v>
      </c>
      <c r="L6877" t="str">
        <f>TEXT(shipments[[#This Row],[Shipdate]],"mmmm")</f>
        <v>June</v>
      </c>
      <c r="M6877">
        <f>_xlfn.XLOOKUP(shipments[[#This Row],[PID]],products[PID],products[Cost_per_box],"NA",0)</f>
        <v>9.57</v>
      </c>
      <c r="N6877">
        <f>shipments[[#This Row],[Boxes]]*shipments[[#This Row],[Cost Per Box]]</f>
        <v>4067.25</v>
      </c>
      <c r="O6877">
        <f>shipments[[#This Row],[Sales Amount]]-shipments[[#This Row],[Total Cost]]</f>
        <v>3148.5</v>
      </c>
      <c r="P6877" s="9">
        <f>shipments[[#This Row],[Profit]]/shipments[[#This Row],[Sales Amount]]</f>
        <v>0.43633717908741293</v>
      </c>
    </row>
    <row r="6878" spans="1:16" x14ac:dyDescent="1">
      <c r="A6878" t="s">
        <v>6931</v>
      </c>
      <c r="B6878" t="s">
        <v>8060</v>
      </c>
      <c r="C6878" t="s">
        <v>8025</v>
      </c>
      <c r="D6878" t="s">
        <v>8037</v>
      </c>
      <c r="E6878" s="1">
        <v>45456</v>
      </c>
      <c r="F6878">
        <v>3926.25</v>
      </c>
      <c r="G6878">
        <v>231</v>
      </c>
      <c r="H6878" t="s">
        <v>6</v>
      </c>
      <c r="I6878" t="str">
        <f>_xlfn.XLOOKUP(shipments[[#This Row],[SPID]],people[SPID],people[Sales_person],"NA",0)</f>
        <v>Mallorie Waber</v>
      </c>
      <c r="J6878">
        <f>YEAR(shipments[[#This Row],[Shipdate]])</f>
        <v>2024</v>
      </c>
      <c r="K6878">
        <f>MONTH(shipments[[#This Row],[Shipdate]])</f>
        <v>6</v>
      </c>
      <c r="L6878" t="str">
        <f>TEXT(shipments[[#This Row],[Shipdate]],"mmmm")</f>
        <v>June</v>
      </c>
      <c r="M6878">
        <f>_xlfn.XLOOKUP(shipments[[#This Row],[PID]],products[PID],products[Cost_per_box],"NA",0)</f>
        <v>9.57</v>
      </c>
      <c r="N6878">
        <f>shipments[[#This Row],[Boxes]]*shipments[[#This Row],[Cost Per Box]]</f>
        <v>2210.67</v>
      </c>
      <c r="O6878">
        <f>shipments[[#This Row],[Sales Amount]]-shipments[[#This Row],[Total Cost]]</f>
        <v>1715.58</v>
      </c>
      <c r="P6878" s="9">
        <f>shipments[[#This Row],[Profit]]/shipments[[#This Row],[Sales Amount]]</f>
        <v>0.43695128939828076</v>
      </c>
    </row>
    <row r="6879" spans="1:16" x14ac:dyDescent="1">
      <c r="A6879" t="s">
        <v>6932</v>
      </c>
      <c r="B6879" t="s">
        <v>8060</v>
      </c>
      <c r="C6879" t="s">
        <v>8026</v>
      </c>
      <c r="D6879" t="s">
        <v>8033</v>
      </c>
      <c r="E6879" s="1">
        <v>45251</v>
      </c>
      <c r="F6879">
        <v>11245.5</v>
      </c>
      <c r="G6879">
        <v>1607</v>
      </c>
      <c r="H6879" t="s">
        <v>6</v>
      </c>
      <c r="I6879" t="str">
        <f>_xlfn.XLOOKUP(shipments[[#This Row],[SPID]],people[SPID],people[Sales_person],"NA",0)</f>
        <v>Mallorie Waber</v>
      </c>
      <c r="J6879">
        <f>YEAR(shipments[[#This Row],[Shipdate]])</f>
        <v>2023</v>
      </c>
      <c r="K6879">
        <f>MONTH(shipments[[#This Row],[Shipdate]])</f>
        <v>11</v>
      </c>
      <c r="L6879" t="str">
        <f>TEXT(shipments[[#This Row],[Shipdate]],"mmmm")</f>
        <v>November</v>
      </c>
      <c r="M6879">
        <f>_xlfn.XLOOKUP(shipments[[#This Row],[PID]],products[PID],products[Cost_per_box],"NA",0)</f>
        <v>8.43</v>
      </c>
      <c r="N6879">
        <f>shipments[[#This Row],[Boxes]]*shipments[[#This Row],[Cost Per Box]]</f>
        <v>13547.01</v>
      </c>
      <c r="O6879">
        <f>shipments[[#This Row],[Sales Amount]]-shipments[[#This Row],[Total Cost]]</f>
        <v>-2301.5100000000002</v>
      </c>
      <c r="P6879" s="9">
        <f>shipments[[#This Row],[Profit]]/shipments[[#This Row],[Sales Amount]]</f>
        <v>-0.20466053087901828</v>
      </c>
    </row>
    <row r="6880" spans="1:16" x14ac:dyDescent="1">
      <c r="A6880" t="s">
        <v>6933</v>
      </c>
      <c r="B6880" t="s">
        <v>8060</v>
      </c>
      <c r="C6880" t="s">
        <v>8026</v>
      </c>
      <c r="D6880" t="s">
        <v>8032</v>
      </c>
      <c r="E6880" s="1">
        <v>45188</v>
      </c>
      <c r="F6880">
        <v>1561.5</v>
      </c>
      <c r="G6880">
        <v>157</v>
      </c>
      <c r="H6880" t="s">
        <v>6</v>
      </c>
      <c r="I6880" t="str">
        <f>_xlfn.XLOOKUP(shipments[[#This Row],[SPID]],people[SPID],people[Sales_person],"NA",0)</f>
        <v>Mallorie Waber</v>
      </c>
      <c r="J6880">
        <f>YEAR(shipments[[#This Row],[Shipdate]])</f>
        <v>2023</v>
      </c>
      <c r="K6880">
        <f>MONTH(shipments[[#This Row],[Shipdate]])</f>
        <v>9</v>
      </c>
      <c r="L6880" t="str">
        <f>TEXT(shipments[[#This Row],[Shipdate]],"mmmm")</f>
        <v>September</v>
      </c>
      <c r="M6880">
        <f>_xlfn.XLOOKUP(shipments[[#This Row],[PID]],products[PID],products[Cost_per_box],"NA",0)</f>
        <v>8.43</v>
      </c>
      <c r="N6880">
        <f>shipments[[#This Row],[Boxes]]*shipments[[#This Row],[Cost Per Box]]</f>
        <v>1323.51</v>
      </c>
      <c r="O6880">
        <f>shipments[[#This Row],[Sales Amount]]-shipments[[#This Row],[Total Cost]]</f>
        <v>237.99</v>
      </c>
      <c r="P6880" s="9">
        <f>shipments[[#This Row],[Profit]]/shipments[[#This Row],[Sales Amount]]</f>
        <v>0.15241114313160423</v>
      </c>
    </row>
    <row r="6881" spans="1:16" x14ac:dyDescent="1">
      <c r="A6881" t="s">
        <v>6934</v>
      </c>
      <c r="B6881" t="s">
        <v>8060</v>
      </c>
      <c r="C6881" t="s">
        <v>8026</v>
      </c>
      <c r="D6881" t="s">
        <v>8035</v>
      </c>
      <c r="E6881" s="1">
        <v>45323</v>
      </c>
      <c r="F6881">
        <v>1602</v>
      </c>
      <c r="G6881">
        <v>161</v>
      </c>
      <c r="H6881" t="s">
        <v>6</v>
      </c>
      <c r="I6881" t="str">
        <f>_xlfn.XLOOKUP(shipments[[#This Row],[SPID]],people[SPID],people[Sales_person],"NA",0)</f>
        <v>Mallorie Waber</v>
      </c>
      <c r="J6881">
        <f>YEAR(shipments[[#This Row],[Shipdate]])</f>
        <v>2024</v>
      </c>
      <c r="K6881">
        <f>MONTH(shipments[[#This Row],[Shipdate]])</f>
        <v>2</v>
      </c>
      <c r="L6881" t="str">
        <f>TEXT(shipments[[#This Row],[Shipdate]],"mmmm")</f>
        <v>February</v>
      </c>
      <c r="M6881">
        <f>_xlfn.XLOOKUP(shipments[[#This Row],[PID]],products[PID],products[Cost_per_box],"NA",0)</f>
        <v>8.43</v>
      </c>
      <c r="N6881">
        <f>shipments[[#This Row],[Boxes]]*shipments[[#This Row],[Cost Per Box]]</f>
        <v>1357.23</v>
      </c>
      <c r="O6881">
        <f>shipments[[#This Row],[Sales Amount]]-shipments[[#This Row],[Total Cost]]</f>
        <v>244.76999999999998</v>
      </c>
      <c r="P6881" s="9">
        <f>shipments[[#This Row],[Profit]]/shipments[[#This Row],[Sales Amount]]</f>
        <v>0.15279026217228464</v>
      </c>
    </row>
    <row r="6882" spans="1:16" x14ac:dyDescent="1">
      <c r="A6882" t="s">
        <v>6935</v>
      </c>
      <c r="B6882" t="s">
        <v>8060</v>
      </c>
      <c r="C6882" t="s">
        <v>8027</v>
      </c>
      <c r="D6882" t="s">
        <v>8033</v>
      </c>
      <c r="E6882" s="1">
        <v>45273</v>
      </c>
      <c r="F6882">
        <v>3559.5</v>
      </c>
      <c r="G6882">
        <v>396</v>
      </c>
      <c r="H6882" t="s">
        <v>6</v>
      </c>
      <c r="I6882" t="str">
        <f>_xlfn.XLOOKUP(shipments[[#This Row],[SPID]],people[SPID],people[Sales_person],"NA",0)</f>
        <v>Mallorie Waber</v>
      </c>
      <c r="J6882">
        <f>YEAR(shipments[[#This Row],[Shipdate]])</f>
        <v>2023</v>
      </c>
      <c r="K6882">
        <f>MONTH(shipments[[#This Row],[Shipdate]])</f>
        <v>12</v>
      </c>
      <c r="L6882" t="str">
        <f>TEXT(shipments[[#This Row],[Shipdate]],"mmmm")</f>
        <v>December</v>
      </c>
      <c r="M6882">
        <f>_xlfn.XLOOKUP(shipments[[#This Row],[PID]],products[PID],products[Cost_per_box],"NA",0)</f>
        <v>6.8</v>
      </c>
      <c r="N6882">
        <f>shipments[[#This Row],[Boxes]]*shipments[[#This Row],[Cost Per Box]]</f>
        <v>2692.7999999999997</v>
      </c>
      <c r="O6882">
        <f>shipments[[#This Row],[Sales Amount]]-shipments[[#This Row],[Total Cost]]</f>
        <v>866.70000000000027</v>
      </c>
      <c r="P6882" s="9">
        <f>shipments[[#This Row],[Profit]]/shipments[[#This Row],[Sales Amount]]</f>
        <v>0.24348925410872321</v>
      </c>
    </row>
    <row r="6883" spans="1:16" x14ac:dyDescent="1">
      <c r="A6883" t="s">
        <v>6936</v>
      </c>
      <c r="B6883" t="s">
        <v>8060</v>
      </c>
      <c r="C6883" t="s">
        <v>8027</v>
      </c>
      <c r="D6883" t="s">
        <v>8032</v>
      </c>
      <c r="E6883" s="1">
        <v>44965</v>
      </c>
      <c r="F6883">
        <v>2216.25</v>
      </c>
      <c r="G6883">
        <v>278</v>
      </c>
      <c r="H6883" t="s">
        <v>6</v>
      </c>
      <c r="I6883" t="str">
        <f>_xlfn.XLOOKUP(shipments[[#This Row],[SPID]],people[SPID],people[Sales_person],"NA",0)</f>
        <v>Mallorie Waber</v>
      </c>
      <c r="J6883">
        <f>YEAR(shipments[[#This Row],[Shipdate]])</f>
        <v>2023</v>
      </c>
      <c r="K6883">
        <f>MONTH(shipments[[#This Row],[Shipdate]])</f>
        <v>2</v>
      </c>
      <c r="L6883" t="str">
        <f>TEXT(shipments[[#This Row],[Shipdate]],"mmmm")</f>
        <v>February</v>
      </c>
      <c r="M6883">
        <f>_xlfn.XLOOKUP(shipments[[#This Row],[PID]],products[PID],products[Cost_per_box],"NA",0)</f>
        <v>6.8</v>
      </c>
      <c r="N6883">
        <f>shipments[[#This Row],[Boxes]]*shipments[[#This Row],[Cost Per Box]]</f>
        <v>1890.3999999999999</v>
      </c>
      <c r="O6883">
        <f>shipments[[#This Row],[Sales Amount]]-shipments[[#This Row],[Total Cost]]</f>
        <v>325.85000000000014</v>
      </c>
      <c r="P6883" s="9">
        <f>shipments[[#This Row],[Profit]]/shipments[[#This Row],[Sales Amount]]</f>
        <v>0.14702763677382974</v>
      </c>
    </row>
    <row r="6884" spans="1:16" x14ac:dyDescent="1">
      <c r="A6884" t="s">
        <v>6937</v>
      </c>
      <c r="B6884" t="s">
        <v>8060</v>
      </c>
      <c r="C6884" t="s">
        <v>8027</v>
      </c>
      <c r="D6884" t="s">
        <v>8032</v>
      </c>
      <c r="E6884" s="1">
        <v>45190</v>
      </c>
      <c r="F6884">
        <v>1849.5</v>
      </c>
      <c r="G6884">
        <v>232</v>
      </c>
      <c r="H6884" t="s">
        <v>6</v>
      </c>
      <c r="I6884" t="str">
        <f>_xlfn.XLOOKUP(shipments[[#This Row],[SPID]],people[SPID],people[Sales_person],"NA",0)</f>
        <v>Mallorie Waber</v>
      </c>
      <c r="J6884">
        <f>YEAR(shipments[[#This Row],[Shipdate]])</f>
        <v>2023</v>
      </c>
      <c r="K6884">
        <f>MONTH(shipments[[#This Row],[Shipdate]])</f>
        <v>9</v>
      </c>
      <c r="L6884" t="str">
        <f>TEXT(shipments[[#This Row],[Shipdate]],"mmmm")</f>
        <v>September</v>
      </c>
      <c r="M6884">
        <f>_xlfn.XLOOKUP(shipments[[#This Row],[PID]],products[PID],products[Cost_per_box],"NA",0)</f>
        <v>6.8</v>
      </c>
      <c r="N6884">
        <f>shipments[[#This Row],[Boxes]]*shipments[[#This Row],[Cost Per Box]]</f>
        <v>1577.6</v>
      </c>
      <c r="O6884">
        <f>shipments[[#This Row],[Sales Amount]]-shipments[[#This Row],[Total Cost]]</f>
        <v>271.90000000000009</v>
      </c>
      <c r="P6884" s="9">
        <f>shipments[[#This Row],[Profit]]/shipments[[#This Row],[Sales Amount]]</f>
        <v>0.14701270613679376</v>
      </c>
    </row>
    <row r="6885" spans="1:16" x14ac:dyDescent="1">
      <c r="A6885" t="s">
        <v>6938</v>
      </c>
      <c r="B6885" t="s">
        <v>8060</v>
      </c>
      <c r="C6885" t="s">
        <v>8027</v>
      </c>
      <c r="D6885" t="s">
        <v>8036</v>
      </c>
      <c r="E6885" s="1">
        <v>45124</v>
      </c>
      <c r="F6885">
        <v>2036.25</v>
      </c>
      <c r="G6885">
        <v>255</v>
      </c>
      <c r="H6885" t="s">
        <v>6</v>
      </c>
      <c r="I6885" t="str">
        <f>_xlfn.XLOOKUP(shipments[[#This Row],[SPID]],people[SPID],people[Sales_person],"NA",0)</f>
        <v>Mallorie Waber</v>
      </c>
      <c r="J6885">
        <f>YEAR(shipments[[#This Row],[Shipdate]])</f>
        <v>2023</v>
      </c>
      <c r="K6885">
        <f>MONTH(shipments[[#This Row],[Shipdate]])</f>
        <v>7</v>
      </c>
      <c r="L6885" t="str">
        <f>TEXT(shipments[[#This Row],[Shipdate]],"mmmm")</f>
        <v>July</v>
      </c>
      <c r="M6885">
        <f>_xlfn.XLOOKUP(shipments[[#This Row],[PID]],products[PID],products[Cost_per_box],"NA",0)</f>
        <v>6.8</v>
      </c>
      <c r="N6885">
        <f>shipments[[#This Row],[Boxes]]*shipments[[#This Row],[Cost Per Box]]</f>
        <v>1734</v>
      </c>
      <c r="O6885">
        <f>shipments[[#This Row],[Sales Amount]]-shipments[[#This Row],[Total Cost]]</f>
        <v>302.25</v>
      </c>
      <c r="P6885" s="9">
        <f>shipments[[#This Row],[Profit]]/shipments[[#This Row],[Sales Amount]]</f>
        <v>0.14843462246777164</v>
      </c>
    </row>
    <row r="6886" spans="1:16" x14ac:dyDescent="1">
      <c r="A6886" t="s">
        <v>6939</v>
      </c>
      <c r="B6886" t="s">
        <v>8060</v>
      </c>
      <c r="C6886" t="s">
        <v>8028</v>
      </c>
      <c r="D6886" t="s">
        <v>8032</v>
      </c>
      <c r="E6886" s="1">
        <v>45288</v>
      </c>
      <c r="F6886">
        <v>807.75</v>
      </c>
      <c r="G6886">
        <v>28</v>
      </c>
      <c r="H6886" t="s">
        <v>6</v>
      </c>
      <c r="I6886" t="str">
        <f>_xlfn.XLOOKUP(shipments[[#This Row],[SPID]],people[SPID],people[Sales_person],"NA",0)</f>
        <v>Mallorie Waber</v>
      </c>
      <c r="J6886">
        <f>YEAR(shipments[[#This Row],[Shipdate]])</f>
        <v>2023</v>
      </c>
      <c r="K6886">
        <f>MONTH(shipments[[#This Row],[Shipdate]])</f>
        <v>12</v>
      </c>
      <c r="L6886" t="str">
        <f>TEXT(shipments[[#This Row],[Shipdate]],"mmmm")</f>
        <v>December</v>
      </c>
      <c r="M6886">
        <f>_xlfn.XLOOKUP(shipments[[#This Row],[PID]],products[PID],products[Cost_per_box],"NA",0)</f>
        <v>5.04</v>
      </c>
      <c r="N6886">
        <f>shipments[[#This Row],[Boxes]]*shipments[[#This Row],[Cost Per Box]]</f>
        <v>141.12</v>
      </c>
      <c r="O6886">
        <f>shipments[[#This Row],[Sales Amount]]-shipments[[#This Row],[Total Cost]]</f>
        <v>666.63</v>
      </c>
      <c r="P6886" s="9">
        <f>shipments[[#This Row],[Profit]]/shipments[[#This Row],[Sales Amount]]</f>
        <v>0.82529247910863512</v>
      </c>
    </row>
    <row r="6887" spans="1:16" x14ac:dyDescent="1">
      <c r="A6887" t="s">
        <v>6940</v>
      </c>
      <c r="B6887" t="s">
        <v>8060</v>
      </c>
      <c r="C6887" t="s">
        <v>8028</v>
      </c>
      <c r="D6887" t="s">
        <v>8034</v>
      </c>
      <c r="E6887" s="1">
        <v>45209</v>
      </c>
      <c r="F6887">
        <v>3330</v>
      </c>
      <c r="G6887">
        <v>124</v>
      </c>
      <c r="H6887" t="s">
        <v>6</v>
      </c>
      <c r="I6887" t="str">
        <f>_xlfn.XLOOKUP(shipments[[#This Row],[SPID]],people[SPID],people[Sales_person],"NA",0)</f>
        <v>Mallorie Waber</v>
      </c>
      <c r="J6887">
        <f>YEAR(shipments[[#This Row],[Shipdate]])</f>
        <v>2023</v>
      </c>
      <c r="K6887">
        <f>MONTH(shipments[[#This Row],[Shipdate]])</f>
        <v>10</v>
      </c>
      <c r="L6887" t="str">
        <f>TEXT(shipments[[#This Row],[Shipdate]],"mmmm")</f>
        <v>October</v>
      </c>
      <c r="M6887">
        <f>_xlfn.XLOOKUP(shipments[[#This Row],[PID]],products[PID],products[Cost_per_box],"NA",0)</f>
        <v>5.04</v>
      </c>
      <c r="N6887">
        <f>shipments[[#This Row],[Boxes]]*shipments[[#This Row],[Cost Per Box]]</f>
        <v>624.96</v>
      </c>
      <c r="O6887">
        <f>shipments[[#This Row],[Sales Amount]]-shipments[[#This Row],[Total Cost]]</f>
        <v>2705.04</v>
      </c>
      <c r="P6887" s="9">
        <f>shipments[[#This Row],[Profit]]/shipments[[#This Row],[Sales Amount]]</f>
        <v>0.81232432432432433</v>
      </c>
    </row>
    <row r="6888" spans="1:16" x14ac:dyDescent="1">
      <c r="A6888" t="s">
        <v>6941</v>
      </c>
      <c r="B6888" t="s">
        <v>8060</v>
      </c>
      <c r="C6888" t="s">
        <v>8028</v>
      </c>
      <c r="D6888" t="s">
        <v>8035</v>
      </c>
      <c r="E6888" s="1">
        <v>44966</v>
      </c>
      <c r="F6888">
        <v>6358.5</v>
      </c>
      <c r="G6888">
        <v>245</v>
      </c>
      <c r="H6888" t="s">
        <v>6</v>
      </c>
      <c r="I6888" t="str">
        <f>_xlfn.XLOOKUP(shipments[[#This Row],[SPID]],people[SPID],people[Sales_person],"NA",0)</f>
        <v>Mallorie Waber</v>
      </c>
      <c r="J6888">
        <f>YEAR(shipments[[#This Row],[Shipdate]])</f>
        <v>2023</v>
      </c>
      <c r="K6888">
        <f>MONTH(shipments[[#This Row],[Shipdate]])</f>
        <v>2</v>
      </c>
      <c r="L6888" t="str">
        <f>TEXT(shipments[[#This Row],[Shipdate]],"mmmm")</f>
        <v>February</v>
      </c>
      <c r="M6888">
        <f>_xlfn.XLOOKUP(shipments[[#This Row],[PID]],products[PID],products[Cost_per_box],"NA",0)</f>
        <v>5.04</v>
      </c>
      <c r="N6888">
        <f>shipments[[#This Row],[Boxes]]*shipments[[#This Row],[Cost Per Box]]</f>
        <v>1234.8</v>
      </c>
      <c r="O6888">
        <f>shipments[[#This Row],[Sales Amount]]-shipments[[#This Row],[Total Cost]]</f>
        <v>5123.7</v>
      </c>
      <c r="P6888" s="9">
        <f>shipments[[#This Row],[Profit]]/shipments[[#This Row],[Sales Amount]]</f>
        <v>0.80580325548478415</v>
      </c>
    </row>
    <row r="6889" spans="1:16" x14ac:dyDescent="1">
      <c r="A6889" t="s">
        <v>6942</v>
      </c>
      <c r="B6889" t="s">
        <v>8060</v>
      </c>
      <c r="C6889" t="s">
        <v>8028</v>
      </c>
      <c r="D6889" t="s">
        <v>8032</v>
      </c>
      <c r="E6889" s="1">
        <v>44945</v>
      </c>
      <c r="F6889">
        <v>10323</v>
      </c>
      <c r="G6889">
        <v>369</v>
      </c>
      <c r="H6889" t="s">
        <v>6</v>
      </c>
      <c r="I6889" t="str">
        <f>_xlfn.XLOOKUP(shipments[[#This Row],[SPID]],people[SPID],people[Sales_person],"NA",0)</f>
        <v>Mallorie Waber</v>
      </c>
      <c r="J6889">
        <f>YEAR(shipments[[#This Row],[Shipdate]])</f>
        <v>2023</v>
      </c>
      <c r="K6889">
        <f>MONTH(shipments[[#This Row],[Shipdate]])</f>
        <v>1</v>
      </c>
      <c r="L6889" t="str">
        <f>TEXT(shipments[[#This Row],[Shipdate]],"mmmm")</f>
        <v>January</v>
      </c>
      <c r="M6889">
        <f>_xlfn.XLOOKUP(shipments[[#This Row],[PID]],products[PID],products[Cost_per_box],"NA",0)</f>
        <v>5.04</v>
      </c>
      <c r="N6889">
        <f>shipments[[#This Row],[Boxes]]*shipments[[#This Row],[Cost Per Box]]</f>
        <v>1859.76</v>
      </c>
      <c r="O6889">
        <f>shipments[[#This Row],[Sales Amount]]-shipments[[#This Row],[Total Cost]]</f>
        <v>8463.24</v>
      </c>
      <c r="P6889" s="9">
        <f>shipments[[#This Row],[Profit]]/shipments[[#This Row],[Sales Amount]]</f>
        <v>0.81984306887532687</v>
      </c>
    </row>
    <row r="6890" spans="1:16" x14ac:dyDescent="1">
      <c r="A6890" t="s">
        <v>6943</v>
      </c>
      <c r="B6890" t="s">
        <v>8060</v>
      </c>
      <c r="C6890" t="s">
        <v>8029</v>
      </c>
      <c r="D6890" t="s">
        <v>8033</v>
      </c>
      <c r="E6890" s="1">
        <v>45338</v>
      </c>
      <c r="F6890">
        <v>1010.25</v>
      </c>
      <c r="G6890">
        <v>85</v>
      </c>
      <c r="H6890" t="s">
        <v>6</v>
      </c>
      <c r="I6890" t="str">
        <f>_xlfn.XLOOKUP(shipments[[#This Row],[SPID]],people[SPID],people[Sales_person],"NA",0)</f>
        <v>Mallorie Waber</v>
      </c>
      <c r="J6890">
        <f>YEAR(shipments[[#This Row],[Shipdate]])</f>
        <v>2024</v>
      </c>
      <c r="K6890">
        <f>MONTH(shipments[[#This Row],[Shipdate]])</f>
        <v>2</v>
      </c>
      <c r="L6890" t="str">
        <f>TEXT(shipments[[#This Row],[Shipdate]],"mmmm")</f>
        <v>February</v>
      </c>
      <c r="M6890">
        <f>_xlfn.XLOOKUP(shipments[[#This Row],[PID]],products[PID],products[Cost_per_box],"NA",0)</f>
        <v>2.76</v>
      </c>
      <c r="N6890">
        <f>shipments[[#This Row],[Boxes]]*shipments[[#This Row],[Cost Per Box]]</f>
        <v>234.6</v>
      </c>
      <c r="O6890">
        <f>shipments[[#This Row],[Sales Amount]]-shipments[[#This Row],[Total Cost]]</f>
        <v>775.65</v>
      </c>
      <c r="P6890" s="9">
        <f>shipments[[#This Row],[Profit]]/shipments[[#This Row],[Sales Amount]]</f>
        <v>0.76778025241276915</v>
      </c>
    </row>
    <row r="6891" spans="1:16" x14ac:dyDescent="1">
      <c r="A6891" t="s">
        <v>6944</v>
      </c>
      <c r="B6891" t="s">
        <v>8060</v>
      </c>
      <c r="C6891" t="s">
        <v>8029</v>
      </c>
      <c r="D6891" t="s">
        <v>8032</v>
      </c>
      <c r="E6891" s="1">
        <v>45267</v>
      </c>
      <c r="F6891">
        <v>19701</v>
      </c>
      <c r="G6891">
        <v>1642</v>
      </c>
      <c r="H6891" t="s">
        <v>6</v>
      </c>
      <c r="I6891" t="str">
        <f>_xlfn.XLOOKUP(shipments[[#This Row],[SPID]],people[SPID],people[Sales_person],"NA",0)</f>
        <v>Mallorie Waber</v>
      </c>
      <c r="J6891">
        <f>YEAR(shipments[[#This Row],[Shipdate]])</f>
        <v>2023</v>
      </c>
      <c r="K6891">
        <f>MONTH(shipments[[#This Row],[Shipdate]])</f>
        <v>12</v>
      </c>
      <c r="L6891" t="str">
        <f>TEXT(shipments[[#This Row],[Shipdate]],"mmmm")</f>
        <v>December</v>
      </c>
      <c r="M6891">
        <f>_xlfn.XLOOKUP(shipments[[#This Row],[PID]],products[PID],products[Cost_per_box],"NA",0)</f>
        <v>2.76</v>
      </c>
      <c r="N6891">
        <f>shipments[[#This Row],[Boxes]]*shipments[[#This Row],[Cost Per Box]]</f>
        <v>4531.92</v>
      </c>
      <c r="O6891">
        <f>shipments[[#This Row],[Sales Amount]]-shipments[[#This Row],[Total Cost]]</f>
        <v>15169.08</v>
      </c>
      <c r="P6891" s="9">
        <f>shipments[[#This Row],[Profit]]/shipments[[#This Row],[Sales Amount]]</f>
        <v>0.76996497639713724</v>
      </c>
    </row>
    <row r="6892" spans="1:16" x14ac:dyDescent="1">
      <c r="A6892" t="s">
        <v>6945</v>
      </c>
      <c r="B6892" t="s">
        <v>8060</v>
      </c>
      <c r="C6892" t="s">
        <v>8029</v>
      </c>
      <c r="D6892" t="s">
        <v>8037</v>
      </c>
      <c r="E6892" s="1">
        <v>45301</v>
      </c>
      <c r="F6892">
        <v>10489.5</v>
      </c>
      <c r="G6892">
        <v>954</v>
      </c>
      <c r="H6892" t="s">
        <v>6</v>
      </c>
      <c r="I6892" t="str">
        <f>_xlfn.XLOOKUP(shipments[[#This Row],[SPID]],people[SPID],people[Sales_person],"NA",0)</f>
        <v>Mallorie Waber</v>
      </c>
      <c r="J6892">
        <f>YEAR(shipments[[#This Row],[Shipdate]])</f>
        <v>2024</v>
      </c>
      <c r="K6892">
        <f>MONTH(shipments[[#This Row],[Shipdate]])</f>
        <v>1</v>
      </c>
      <c r="L6892" t="str">
        <f>TEXT(shipments[[#This Row],[Shipdate]],"mmmm")</f>
        <v>January</v>
      </c>
      <c r="M6892">
        <f>_xlfn.XLOOKUP(shipments[[#This Row],[PID]],products[PID],products[Cost_per_box],"NA",0)</f>
        <v>2.76</v>
      </c>
      <c r="N6892">
        <f>shipments[[#This Row],[Boxes]]*shipments[[#This Row],[Cost Per Box]]</f>
        <v>2633.04</v>
      </c>
      <c r="O6892">
        <f>shipments[[#This Row],[Sales Amount]]-shipments[[#This Row],[Total Cost]]</f>
        <v>7856.46</v>
      </c>
      <c r="P6892" s="9">
        <f>shipments[[#This Row],[Profit]]/shipments[[#This Row],[Sales Amount]]</f>
        <v>0.74898326898326895</v>
      </c>
    </row>
    <row r="6893" spans="1:16" x14ac:dyDescent="1">
      <c r="A6893" t="s">
        <v>6946</v>
      </c>
      <c r="B6893" t="s">
        <v>8060</v>
      </c>
      <c r="C6893" t="s">
        <v>8030</v>
      </c>
      <c r="D6893" t="s">
        <v>8032</v>
      </c>
      <c r="E6893" s="1">
        <v>45448</v>
      </c>
      <c r="F6893">
        <v>3084.75</v>
      </c>
      <c r="G6893">
        <v>281</v>
      </c>
      <c r="H6893" t="s">
        <v>6</v>
      </c>
      <c r="I6893" t="str">
        <f>_xlfn.XLOOKUP(shipments[[#This Row],[SPID]],people[SPID],people[Sales_person],"NA",0)</f>
        <v>Mallorie Waber</v>
      </c>
      <c r="J6893">
        <f>YEAR(shipments[[#This Row],[Shipdate]])</f>
        <v>2024</v>
      </c>
      <c r="K6893">
        <f>MONTH(shipments[[#This Row],[Shipdate]])</f>
        <v>6</v>
      </c>
      <c r="L6893" t="str">
        <f>TEXT(shipments[[#This Row],[Shipdate]],"mmmm")</f>
        <v>June</v>
      </c>
      <c r="M6893">
        <f>_xlfn.XLOOKUP(shipments[[#This Row],[PID]],products[PID],products[Cost_per_box],"NA",0)</f>
        <v>3.32</v>
      </c>
      <c r="N6893">
        <f>shipments[[#This Row],[Boxes]]*shipments[[#This Row],[Cost Per Box]]</f>
        <v>932.92</v>
      </c>
      <c r="O6893">
        <f>shipments[[#This Row],[Sales Amount]]-shipments[[#This Row],[Total Cost]]</f>
        <v>2151.83</v>
      </c>
      <c r="P6893" s="9">
        <f>shipments[[#This Row],[Profit]]/shipments[[#This Row],[Sales Amount]]</f>
        <v>0.69757030553529453</v>
      </c>
    </row>
    <row r="6894" spans="1:16" x14ac:dyDescent="1">
      <c r="A6894" t="s">
        <v>6947</v>
      </c>
      <c r="B6894" t="s">
        <v>8060</v>
      </c>
      <c r="C6894" t="s">
        <v>8030</v>
      </c>
      <c r="D6894" t="s">
        <v>8033</v>
      </c>
      <c r="E6894" s="1">
        <v>45352</v>
      </c>
      <c r="F6894">
        <v>5971.5</v>
      </c>
      <c r="G6894">
        <v>543</v>
      </c>
      <c r="H6894" t="s">
        <v>6</v>
      </c>
      <c r="I6894" t="str">
        <f>_xlfn.XLOOKUP(shipments[[#This Row],[SPID]],people[SPID],people[Sales_person],"NA",0)</f>
        <v>Mallorie Waber</v>
      </c>
      <c r="J6894">
        <f>YEAR(shipments[[#This Row],[Shipdate]])</f>
        <v>2024</v>
      </c>
      <c r="K6894">
        <f>MONTH(shipments[[#This Row],[Shipdate]])</f>
        <v>3</v>
      </c>
      <c r="L6894" t="str">
        <f>TEXT(shipments[[#This Row],[Shipdate]],"mmmm")</f>
        <v>March</v>
      </c>
      <c r="M6894">
        <f>_xlfn.XLOOKUP(shipments[[#This Row],[PID]],products[PID],products[Cost_per_box],"NA",0)</f>
        <v>3.32</v>
      </c>
      <c r="N6894">
        <f>shipments[[#This Row],[Boxes]]*shipments[[#This Row],[Cost Per Box]]</f>
        <v>1802.76</v>
      </c>
      <c r="O6894">
        <f>shipments[[#This Row],[Sales Amount]]-shipments[[#This Row],[Total Cost]]</f>
        <v>4168.74</v>
      </c>
      <c r="P6894" s="9">
        <f>shipments[[#This Row],[Profit]]/shipments[[#This Row],[Sales Amount]]</f>
        <v>0.69810600351670427</v>
      </c>
    </row>
    <row r="6895" spans="1:16" x14ac:dyDescent="1">
      <c r="A6895" t="s">
        <v>6948</v>
      </c>
      <c r="B6895" t="s">
        <v>8060</v>
      </c>
      <c r="C6895" t="s">
        <v>8030</v>
      </c>
      <c r="D6895" t="s">
        <v>8032</v>
      </c>
      <c r="E6895" s="1">
        <v>45173</v>
      </c>
      <c r="F6895">
        <v>1914.75</v>
      </c>
      <c r="G6895">
        <v>192</v>
      </c>
      <c r="H6895" t="s">
        <v>6</v>
      </c>
      <c r="I6895" t="str">
        <f>_xlfn.XLOOKUP(shipments[[#This Row],[SPID]],people[SPID],people[Sales_person],"NA",0)</f>
        <v>Mallorie Waber</v>
      </c>
      <c r="J6895">
        <f>YEAR(shipments[[#This Row],[Shipdate]])</f>
        <v>2023</v>
      </c>
      <c r="K6895">
        <f>MONTH(shipments[[#This Row],[Shipdate]])</f>
        <v>9</v>
      </c>
      <c r="L6895" t="str">
        <f>TEXT(shipments[[#This Row],[Shipdate]],"mmmm")</f>
        <v>September</v>
      </c>
      <c r="M6895">
        <f>_xlfn.XLOOKUP(shipments[[#This Row],[PID]],products[PID],products[Cost_per_box],"NA",0)</f>
        <v>3.32</v>
      </c>
      <c r="N6895">
        <f>shipments[[#This Row],[Boxes]]*shipments[[#This Row],[Cost Per Box]]</f>
        <v>637.43999999999994</v>
      </c>
      <c r="O6895">
        <f>shipments[[#This Row],[Sales Amount]]-shipments[[#This Row],[Total Cost]]</f>
        <v>1277.31</v>
      </c>
      <c r="P6895" s="9">
        <f>shipments[[#This Row],[Profit]]/shipments[[#This Row],[Sales Amount]]</f>
        <v>0.66708969839404619</v>
      </c>
    </row>
    <row r="6896" spans="1:16" x14ac:dyDescent="1">
      <c r="A6896" t="s">
        <v>6949</v>
      </c>
      <c r="B6896" t="s">
        <v>8060</v>
      </c>
      <c r="C6896" t="s">
        <v>8031</v>
      </c>
      <c r="D6896" t="s">
        <v>8037</v>
      </c>
      <c r="E6896" s="1">
        <v>45482</v>
      </c>
      <c r="F6896">
        <v>6617.25</v>
      </c>
      <c r="G6896">
        <v>368</v>
      </c>
      <c r="H6896" t="s">
        <v>17</v>
      </c>
      <c r="I6896" t="str">
        <f>_xlfn.XLOOKUP(shipments[[#This Row],[SPID]],people[SPID],people[Sales_person],"NA",0)</f>
        <v>Mallorie Waber</v>
      </c>
      <c r="J6896">
        <f>YEAR(shipments[[#This Row],[Shipdate]])</f>
        <v>2024</v>
      </c>
      <c r="K6896">
        <f>MONTH(shipments[[#This Row],[Shipdate]])</f>
        <v>7</v>
      </c>
      <c r="L6896" t="str">
        <f>TEXT(shipments[[#This Row],[Shipdate]],"mmmm")</f>
        <v>July</v>
      </c>
      <c r="M6896">
        <f>_xlfn.XLOOKUP(shipments[[#This Row],[PID]],products[PID],products[Cost_per_box],"NA",0)</f>
        <v>2.65</v>
      </c>
      <c r="N6896">
        <f>shipments[[#This Row],[Boxes]]*shipments[[#This Row],[Cost Per Box]]</f>
        <v>975.19999999999993</v>
      </c>
      <c r="O6896">
        <f>shipments[[#This Row],[Sales Amount]]-shipments[[#This Row],[Total Cost]]</f>
        <v>5642.05</v>
      </c>
      <c r="P6896" s="9">
        <f>shipments[[#This Row],[Profit]]/shipments[[#This Row],[Sales Amount]]</f>
        <v>0.85262760210057054</v>
      </c>
    </row>
    <row r="6897" spans="1:16" x14ac:dyDescent="1">
      <c r="A6897" t="s">
        <v>6950</v>
      </c>
      <c r="B6897" t="s">
        <v>8060</v>
      </c>
      <c r="C6897" t="s">
        <v>8031</v>
      </c>
      <c r="D6897" t="s">
        <v>8033</v>
      </c>
      <c r="E6897" s="1">
        <v>45244</v>
      </c>
      <c r="F6897">
        <v>13479.75</v>
      </c>
      <c r="G6897">
        <v>674</v>
      </c>
      <c r="H6897" t="s">
        <v>6</v>
      </c>
      <c r="I6897" t="str">
        <f>_xlfn.XLOOKUP(shipments[[#This Row],[SPID]],people[SPID],people[Sales_person],"NA",0)</f>
        <v>Mallorie Waber</v>
      </c>
      <c r="J6897">
        <f>YEAR(shipments[[#This Row],[Shipdate]])</f>
        <v>2023</v>
      </c>
      <c r="K6897">
        <f>MONTH(shipments[[#This Row],[Shipdate]])</f>
        <v>11</v>
      </c>
      <c r="L6897" t="str">
        <f>TEXT(shipments[[#This Row],[Shipdate]],"mmmm")</f>
        <v>November</v>
      </c>
      <c r="M6897">
        <f>_xlfn.XLOOKUP(shipments[[#This Row],[PID]],products[PID],products[Cost_per_box],"NA",0)</f>
        <v>2.65</v>
      </c>
      <c r="N6897">
        <f>shipments[[#This Row],[Boxes]]*shipments[[#This Row],[Cost Per Box]]</f>
        <v>1786.1</v>
      </c>
      <c r="O6897">
        <f>shipments[[#This Row],[Sales Amount]]-shipments[[#This Row],[Total Cost]]</f>
        <v>11693.65</v>
      </c>
      <c r="P6897" s="9">
        <f>shipments[[#This Row],[Profit]]/shipments[[#This Row],[Sales Amount]]</f>
        <v>0.86749754261021161</v>
      </c>
    </row>
    <row r="6898" spans="1:16" x14ac:dyDescent="1">
      <c r="A6898" t="s">
        <v>6951</v>
      </c>
      <c r="B6898" t="s">
        <v>8060</v>
      </c>
      <c r="C6898" t="s">
        <v>8031</v>
      </c>
      <c r="D6898" t="s">
        <v>8034</v>
      </c>
      <c r="E6898" s="1">
        <v>45217</v>
      </c>
      <c r="F6898">
        <v>11623.5</v>
      </c>
      <c r="G6898">
        <v>612</v>
      </c>
      <c r="H6898" t="s">
        <v>6</v>
      </c>
      <c r="I6898" t="str">
        <f>_xlfn.XLOOKUP(shipments[[#This Row],[SPID]],people[SPID],people[Sales_person],"NA",0)</f>
        <v>Mallorie Waber</v>
      </c>
      <c r="J6898">
        <f>YEAR(shipments[[#This Row],[Shipdate]])</f>
        <v>2023</v>
      </c>
      <c r="K6898">
        <f>MONTH(shipments[[#This Row],[Shipdate]])</f>
        <v>10</v>
      </c>
      <c r="L6898" t="str">
        <f>TEXT(shipments[[#This Row],[Shipdate]],"mmmm")</f>
        <v>October</v>
      </c>
      <c r="M6898">
        <f>_xlfn.XLOOKUP(shipments[[#This Row],[PID]],products[PID],products[Cost_per_box],"NA",0)</f>
        <v>2.65</v>
      </c>
      <c r="N6898">
        <f>shipments[[#This Row],[Boxes]]*shipments[[#This Row],[Cost Per Box]]</f>
        <v>1621.8</v>
      </c>
      <c r="O6898">
        <f>shipments[[#This Row],[Sales Amount]]-shipments[[#This Row],[Total Cost]]</f>
        <v>10001.700000000001</v>
      </c>
      <c r="P6898" s="9">
        <f>shipments[[#This Row],[Profit]]/shipments[[#This Row],[Sales Amount]]</f>
        <v>0.86047231900890442</v>
      </c>
    </row>
    <row r="6899" spans="1:16" x14ac:dyDescent="1">
      <c r="A6899" t="s">
        <v>6952</v>
      </c>
      <c r="B6899" t="s">
        <v>8060</v>
      </c>
      <c r="C6899" t="s">
        <v>8031</v>
      </c>
      <c r="D6899" t="s">
        <v>8036</v>
      </c>
      <c r="E6899" s="1">
        <v>45323</v>
      </c>
      <c r="F6899">
        <v>7893</v>
      </c>
      <c r="G6899">
        <v>416</v>
      </c>
      <c r="H6899" t="s">
        <v>6</v>
      </c>
      <c r="I6899" t="str">
        <f>_xlfn.XLOOKUP(shipments[[#This Row],[SPID]],people[SPID],people[Sales_person],"NA",0)</f>
        <v>Mallorie Waber</v>
      </c>
      <c r="J6899">
        <f>YEAR(shipments[[#This Row],[Shipdate]])</f>
        <v>2024</v>
      </c>
      <c r="K6899">
        <f>MONTH(shipments[[#This Row],[Shipdate]])</f>
        <v>2</v>
      </c>
      <c r="L6899" t="str">
        <f>TEXT(shipments[[#This Row],[Shipdate]],"mmmm")</f>
        <v>February</v>
      </c>
      <c r="M6899">
        <f>_xlfn.XLOOKUP(shipments[[#This Row],[PID]],products[PID],products[Cost_per_box],"NA",0)</f>
        <v>2.65</v>
      </c>
      <c r="N6899">
        <f>shipments[[#This Row],[Boxes]]*shipments[[#This Row],[Cost Per Box]]</f>
        <v>1102.3999999999999</v>
      </c>
      <c r="O6899">
        <f>shipments[[#This Row],[Sales Amount]]-shipments[[#This Row],[Total Cost]]</f>
        <v>6790.6</v>
      </c>
      <c r="P6899" s="9">
        <f>shipments[[#This Row],[Profit]]/shipments[[#This Row],[Sales Amount]]</f>
        <v>0.86033193969339927</v>
      </c>
    </row>
    <row r="6900" spans="1:16" x14ac:dyDescent="1">
      <c r="A6900" t="s">
        <v>6953</v>
      </c>
      <c r="B6900" t="s">
        <v>8060</v>
      </c>
      <c r="C6900" t="s">
        <v>8031</v>
      </c>
      <c r="D6900" t="s">
        <v>8033</v>
      </c>
      <c r="E6900" s="1">
        <v>44953</v>
      </c>
      <c r="F6900">
        <v>9108</v>
      </c>
      <c r="G6900">
        <v>506</v>
      </c>
      <c r="H6900" t="s">
        <v>6</v>
      </c>
      <c r="I6900" t="str">
        <f>_xlfn.XLOOKUP(shipments[[#This Row],[SPID]],people[SPID],people[Sales_person],"NA",0)</f>
        <v>Mallorie Waber</v>
      </c>
      <c r="J6900">
        <f>YEAR(shipments[[#This Row],[Shipdate]])</f>
        <v>2023</v>
      </c>
      <c r="K6900">
        <f>MONTH(shipments[[#This Row],[Shipdate]])</f>
        <v>1</v>
      </c>
      <c r="L6900" t="str">
        <f>TEXT(shipments[[#This Row],[Shipdate]],"mmmm")</f>
        <v>January</v>
      </c>
      <c r="M6900">
        <f>_xlfn.XLOOKUP(shipments[[#This Row],[PID]],products[PID],products[Cost_per_box],"NA",0)</f>
        <v>2.65</v>
      </c>
      <c r="N6900">
        <f>shipments[[#This Row],[Boxes]]*shipments[[#This Row],[Cost Per Box]]</f>
        <v>1340.8999999999999</v>
      </c>
      <c r="O6900">
        <f>shipments[[#This Row],[Sales Amount]]-shipments[[#This Row],[Total Cost]]</f>
        <v>7767.1</v>
      </c>
      <c r="P6900" s="9">
        <f>shipments[[#This Row],[Profit]]/shipments[[#This Row],[Sales Amount]]</f>
        <v>0.85277777777777786</v>
      </c>
    </row>
    <row r="6901" spans="1:16" x14ac:dyDescent="1">
      <c r="A6901" t="s">
        <v>6954</v>
      </c>
      <c r="B6901" t="s">
        <v>8060</v>
      </c>
      <c r="C6901" t="s">
        <v>8010</v>
      </c>
      <c r="D6901" t="s">
        <v>8032</v>
      </c>
      <c r="E6901" s="1">
        <v>45089</v>
      </c>
      <c r="F6901">
        <v>7798.5</v>
      </c>
      <c r="G6901">
        <v>600</v>
      </c>
      <c r="H6901" t="s">
        <v>6</v>
      </c>
      <c r="I6901" t="str">
        <f>_xlfn.XLOOKUP(shipments[[#This Row],[SPID]],people[SPID],people[Sales_person],"NA",0)</f>
        <v>Mallorie Waber</v>
      </c>
      <c r="J6901">
        <f>YEAR(shipments[[#This Row],[Shipdate]])</f>
        <v>2023</v>
      </c>
      <c r="K6901">
        <f>MONTH(shipments[[#This Row],[Shipdate]])</f>
        <v>6</v>
      </c>
      <c r="L6901" t="str">
        <f>TEXT(shipments[[#This Row],[Shipdate]],"mmmm")</f>
        <v>June</v>
      </c>
      <c r="M6901">
        <f>_xlfn.XLOOKUP(shipments[[#This Row],[PID]],products[PID],products[Cost_per_box],"NA",0)</f>
        <v>5.26</v>
      </c>
      <c r="N6901">
        <f>shipments[[#This Row],[Boxes]]*shipments[[#This Row],[Cost Per Box]]</f>
        <v>3156</v>
      </c>
      <c r="O6901">
        <f>shipments[[#This Row],[Sales Amount]]-shipments[[#This Row],[Total Cost]]</f>
        <v>4642.5</v>
      </c>
      <c r="P6901" s="9">
        <f>shipments[[#This Row],[Profit]]/shipments[[#This Row],[Sales Amount]]</f>
        <v>0.59530678976726292</v>
      </c>
    </row>
    <row r="6902" spans="1:16" x14ac:dyDescent="1">
      <c r="A6902" t="s">
        <v>6955</v>
      </c>
      <c r="B6902" t="s">
        <v>8060</v>
      </c>
      <c r="C6902" t="s">
        <v>8010</v>
      </c>
      <c r="D6902" t="s">
        <v>8032</v>
      </c>
      <c r="E6902" s="1">
        <v>45420</v>
      </c>
      <c r="F6902">
        <v>1032.75</v>
      </c>
      <c r="G6902">
        <v>65</v>
      </c>
      <c r="H6902" t="s">
        <v>6</v>
      </c>
      <c r="I6902" t="str">
        <f>_xlfn.XLOOKUP(shipments[[#This Row],[SPID]],people[SPID],people[Sales_person],"NA",0)</f>
        <v>Mallorie Waber</v>
      </c>
      <c r="J6902">
        <f>YEAR(shipments[[#This Row],[Shipdate]])</f>
        <v>2024</v>
      </c>
      <c r="K6902">
        <f>MONTH(shipments[[#This Row],[Shipdate]])</f>
        <v>5</v>
      </c>
      <c r="L6902" t="str">
        <f>TEXT(shipments[[#This Row],[Shipdate]],"mmmm")</f>
        <v>May</v>
      </c>
      <c r="M6902">
        <f>_xlfn.XLOOKUP(shipments[[#This Row],[PID]],products[PID],products[Cost_per_box],"NA",0)</f>
        <v>5.26</v>
      </c>
      <c r="N6902">
        <f>shipments[[#This Row],[Boxes]]*shipments[[#This Row],[Cost Per Box]]</f>
        <v>341.9</v>
      </c>
      <c r="O6902">
        <f>shipments[[#This Row],[Sales Amount]]-shipments[[#This Row],[Total Cost]]</f>
        <v>690.85</v>
      </c>
      <c r="P6902" s="9">
        <f>shipments[[#This Row],[Profit]]/shipments[[#This Row],[Sales Amount]]</f>
        <v>0.66894214475913827</v>
      </c>
    </row>
    <row r="6903" spans="1:16" x14ac:dyDescent="1">
      <c r="A6903" t="s">
        <v>6956</v>
      </c>
      <c r="B6903" t="s">
        <v>8060</v>
      </c>
      <c r="C6903" t="s">
        <v>8010</v>
      </c>
      <c r="D6903" t="s">
        <v>8033</v>
      </c>
      <c r="E6903" s="1">
        <v>45519</v>
      </c>
      <c r="F6903">
        <v>5103</v>
      </c>
      <c r="G6903">
        <v>341</v>
      </c>
      <c r="H6903" t="s">
        <v>17</v>
      </c>
      <c r="I6903" t="str">
        <f>_xlfn.XLOOKUP(shipments[[#This Row],[SPID]],people[SPID],people[Sales_person],"NA",0)</f>
        <v>Mallorie Waber</v>
      </c>
      <c r="J6903">
        <f>YEAR(shipments[[#This Row],[Shipdate]])</f>
        <v>2024</v>
      </c>
      <c r="K6903">
        <f>MONTH(shipments[[#This Row],[Shipdate]])</f>
        <v>8</v>
      </c>
      <c r="L6903" t="str">
        <f>TEXT(shipments[[#This Row],[Shipdate]],"mmmm")</f>
        <v>August</v>
      </c>
      <c r="M6903">
        <f>_xlfn.XLOOKUP(shipments[[#This Row],[PID]],products[PID],products[Cost_per_box],"NA",0)</f>
        <v>5.26</v>
      </c>
      <c r="N6903">
        <f>shipments[[#This Row],[Boxes]]*shipments[[#This Row],[Cost Per Box]]</f>
        <v>1793.6599999999999</v>
      </c>
      <c r="O6903">
        <f>shipments[[#This Row],[Sales Amount]]-shipments[[#This Row],[Total Cost]]</f>
        <v>3309.34</v>
      </c>
      <c r="P6903" s="9">
        <f>shipments[[#This Row],[Profit]]/shipments[[#This Row],[Sales Amount]]</f>
        <v>0.64850872036057228</v>
      </c>
    </row>
    <row r="6904" spans="1:16" x14ac:dyDescent="1">
      <c r="A6904" t="s">
        <v>6957</v>
      </c>
      <c r="B6904" t="s">
        <v>8060</v>
      </c>
      <c r="C6904" t="s">
        <v>8010</v>
      </c>
      <c r="D6904" t="s">
        <v>8036</v>
      </c>
      <c r="E6904" s="1">
        <v>45448</v>
      </c>
      <c r="F6904">
        <v>10971</v>
      </c>
      <c r="G6904">
        <v>732</v>
      </c>
      <c r="H6904" t="s">
        <v>6</v>
      </c>
      <c r="I6904" t="str">
        <f>_xlfn.XLOOKUP(shipments[[#This Row],[SPID]],people[SPID],people[Sales_person],"NA",0)</f>
        <v>Mallorie Waber</v>
      </c>
      <c r="J6904">
        <f>YEAR(shipments[[#This Row],[Shipdate]])</f>
        <v>2024</v>
      </c>
      <c r="K6904">
        <f>MONTH(shipments[[#This Row],[Shipdate]])</f>
        <v>6</v>
      </c>
      <c r="L6904" t="str">
        <f>TEXT(shipments[[#This Row],[Shipdate]],"mmmm")</f>
        <v>June</v>
      </c>
      <c r="M6904">
        <f>_xlfn.XLOOKUP(shipments[[#This Row],[PID]],products[PID],products[Cost_per_box],"NA",0)</f>
        <v>5.26</v>
      </c>
      <c r="N6904">
        <f>shipments[[#This Row],[Boxes]]*shipments[[#This Row],[Cost Per Box]]</f>
        <v>3850.3199999999997</v>
      </c>
      <c r="O6904">
        <f>shipments[[#This Row],[Sales Amount]]-shipments[[#This Row],[Total Cost]]</f>
        <v>7120.68</v>
      </c>
      <c r="P6904" s="9">
        <f>shipments[[#This Row],[Profit]]/shipments[[#This Row],[Sales Amount]]</f>
        <v>0.64904566584632217</v>
      </c>
    </row>
    <row r="6905" spans="1:16" x14ac:dyDescent="1">
      <c r="A6905" t="s">
        <v>6958</v>
      </c>
      <c r="B6905" t="s">
        <v>8060</v>
      </c>
      <c r="C6905" t="s">
        <v>8010</v>
      </c>
      <c r="D6905" t="s">
        <v>8035</v>
      </c>
      <c r="E6905" s="1">
        <v>45120</v>
      </c>
      <c r="F6905">
        <v>11144.25</v>
      </c>
      <c r="G6905">
        <v>697</v>
      </c>
      <c r="H6905" t="s">
        <v>6</v>
      </c>
      <c r="I6905" t="str">
        <f>_xlfn.XLOOKUP(shipments[[#This Row],[SPID]],people[SPID],people[Sales_person],"NA",0)</f>
        <v>Mallorie Waber</v>
      </c>
      <c r="J6905">
        <f>YEAR(shipments[[#This Row],[Shipdate]])</f>
        <v>2023</v>
      </c>
      <c r="K6905">
        <f>MONTH(shipments[[#This Row],[Shipdate]])</f>
        <v>7</v>
      </c>
      <c r="L6905" t="str">
        <f>TEXT(shipments[[#This Row],[Shipdate]],"mmmm")</f>
        <v>July</v>
      </c>
      <c r="M6905">
        <f>_xlfn.XLOOKUP(shipments[[#This Row],[PID]],products[PID],products[Cost_per_box],"NA",0)</f>
        <v>5.26</v>
      </c>
      <c r="N6905">
        <f>shipments[[#This Row],[Boxes]]*shipments[[#This Row],[Cost Per Box]]</f>
        <v>3666.22</v>
      </c>
      <c r="O6905">
        <f>shipments[[#This Row],[Sales Amount]]-shipments[[#This Row],[Total Cost]]</f>
        <v>7478.0300000000007</v>
      </c>
      <c r="P6905" s="9">
        <f>shipments[[#This Row],[Profit]]/shipments[[#This Row],[Sales Amount]]</f>
        <v>0.67102137873791423</v>
      </c>
    </row>
    <row r="6906" spans="1:16" x14ac:dyDescent="1">
      <c r="A6906" t="s">
        <v>6959</v>
      </c>
      <c r="B6906" t="s">
        <v>8060</v>
      </c>
      <c r="C6906" t="s">
        <v>8010</v>
      </c>
      <c r="D6906" t="s">
        <v>8033</v>
      </c>
      <c r="E6906" s="1">
        <v>45006</v>
      </c>
      <c r="F6906">
        <v>8363.25</v>
      </c>
      <c r="G6906">
        <v>523</v>
      </c>
      <c r="H6906" t="s">
        <v>6</v>
      </c>
      <c r="I6906" t="str">
        <f>_xlfn.XLOOKUP(shipments[[#This Row],[SPID]],people[SPID],people[Sales_person],"NA",0)</f>
        <v>Mallorie Waber</v>
      </c>
      <c r="J6906">
        <f>YEAR(shipments[[#This Row],[Shipdate]])</f>
        <v>2023</v>
      </c>
      <c r="K6906">
        <f>MONTH(shipments[[#This Row],[Shipdate]])</f>
        <v>3</v>
      </c>
      <c r="L6906" t="str">
        <f>TEXT(shipments[[#This Row],[Shipdate]],"mmmm")</f>
        <v>March</v>
      </c>
      <c r="M6906">
        <f>_xlfn.XLOOKUP(shipments[[#This Row],[PID]],products[PID],products[Cost_per_box],"NA",0)</f>
        <v>5.26</v>
      </c>
      <c r="N6906">
        <f>shipments[[#This Row],[Boxes]]*shipments[[#This Row],[Cost Per Box]]</f>
        <v>2750.98</v>
      </c>
      <c r="O6906">
        <f>shipments[[#This Row],[Sales Amount]]-shipments[[#This Row],[Total Cost]]</f>
        <v>5612.27</v>
      </c>
      <c r="P6906" s="9">
        <f>shipments[[#This Row],[Profit]]/shipments[[#This Row],[Sales Amount]]</f>
        <v>0.67106328281469529</v>
      </c>
    </row>
    <row r="6907" spans="1:16" x14ac:dyDescent="1">
      <c r="A6907" t="s">
        <v>6960</v>
      </c>
      <c r="B6907" t="s">
        <v>8060</v>
      </c>
      <c r="C6907" t="s">
        <v>8013</v>
      </c>
      <c r="D6907" t="s">
        <v>8036</v>
      </c>
      <c r="E6907" s="1">
        <v>45212</v>
      </c>
      <c r="F6907">
        <v>2421</v>
      </c>
      <c r="G6907">
        <v>303</v>
      </c>
      <c r="H6907" t="s">
        <v>6</v>
      </c>
      <c r="I6907" t="str">
        <f>_xlfn.XLOOKUP(shipments[[#This Row],[SPID]],people[SPID],people[Sales_person],"NA",0)</f>
        <v>Mallorie Waber</v>
      </c>
      <c r="J6907">
        <f>YEAR(shipments[[#This Row],[Shipdate]])</f>
        <v>2023</v>
      </c>
      <c r="K6907">
        <f>MONTH(shipments[[#This Row],[Shipdate]])</f>
        <v>10</v>
      </c>
      <c r="L6907" t="str">
        <f>TEXT(shipments[[#This Row],[Shipdate]],"mmmm")</f>
        <v>October</v>
      </c>
      <c r="M6907">
        <f>_xlfn.XLOOKUP(shipments[[#This Row],[PID]],products[PID],products[Cost_per_box],"NA",0)</f>
        <v>3.85</v>
      </c>
      <c r="N6907">
        <f>shipments[[#This Row],[Boxes]]*shipments[[#This Row],[Cost Per Box]]</f>
        <v>1166.55</v>
      </c>
      <c r="O6907">
        <f>shipments[[#This Row],[Sales Amount]]-shipments[[#This Row],[Total Cost]]</f>
        <v>1254.45</v>
      </c>
      <c r="P6907" s="9">
        <f>shipments[[#This Row],[Profit]]/shipments[[#This Row],[Sales Amount]]</f>
        <v>0.5181536555142503</v>
      </c>
    </row>
    <row r="6908" spans="1:16" x14ac:dyDescent="1">
      <c r="A6908" t="s">
        <v>6961</v>
      </c>
      <c r="B6908" t="s">
        <v>8060</v>
      </c>
      <c r="C6908" t="s">
        <v>8013</v>
      </c>
      <c r="D6908" t="s">
        <v>8034</v>
      </c>
      <c r="E6908" s="1">
        <v>45531</v>
      </c>
      <c r="F6908">
        <v>15475.5</v>
      </c>
      <c r="G6908">
        <v>1720</v>
      </c>
      <c r="H6908" t="s">
        <v>17</v>
      </c>
      <c r="I6908" t="str">
        <f>_xlfn.XLOOKUP(shipments[[#This Row],[SPID]],people[SPID],people[Sales_person],"NA",0)</f>
        <v>Mallorie Waber</v>
      </c>
      <c r="J6908">
        <f>YEAR(shipments[[#This Row],[Shipdate]])</f>
        <v>2024</v>
      </c>
      <c r="K6908">
        <f>MONTH(shipments[[#This Row],[Shipdate]])</f>
        <v>8</v>
      </c>
      <c r="L6908" t="str">
        <f>TEXT(shipments[[#This Row],[Shipdate]],"mmmm")</f>
        <v>August</v>
      </c>
      <c r="M6908">
        <f>_xlfn.XLOOKUP(shipments[[#This Row],[PID]],products[PID],products[Cost_per_box],"NA",0)</f>
        <v>3.85</v>
      </c>
      <c r="N6908">
        <f>shipments[[#This Row],[Boxes]]*shipments[[#This Row],[Cost Per Box]]</f>
        <v>6622</v>
      </c>
      <c r="O6908">
        <f>shipments[[#This Row],[Sales Amount]]-shipments[[#This Row],[Total Cost]]</f>
        <v>8853.5</v>
      </c>
      <c r="P6908" s="9">
        <f>shipments[[#This Row],[Profit]]/shipments[[#This Row],[Sales Amount]]</f>
        <v>0.5720978320571225</v>
      </c>
    </row>
    <row r="6909" spans="1:16" x14ac:dyDescent="1">
      <c r="A6909" t="s">
        <v>6962</v>
      </c>
      <c r="B6909" t="s">
        <v>8060</v>
      </c>
      <c r="C6909" t="s">
        <v>8014</v>
      </c>
      <c r="D6909" t="s">
        <v>8037</v>
      </c>
      <c r="E6909" s="1">
        <v>44987</v>
      </c>
      <c r="F6909">
        <v>1764</v>
      </c>
      <c r="G6909">
        <v>252</v>
      </c>
      <c r="H6909" t="s">
        <v>6</v>
      </c>
      <c r="I6909" t="str">
        <f>_xlfn.XLOOKUP(shipments[[#This Row],[SPID]],people[SPID],people[Sales_person],"NA",0)</f>
        <v>Mallorie Waber</v>
      </c>
      <c r="J6909">
        <f>YEAR(shipments[[#This Row],[Shipdate]])</f>
        <v>2023</v>
      </c>
      <c r="K6909">
        <f>MONTH(shipments[[#This Row],[Shipdate]])</f>
        <v>3</v>
      </c>
      <c r="L6909" t="str">
        <f>TEXT(shipments[[#This Row],[Shipdate]],"mmmm")</f>
        <v>March</v>
      </c>
      <c r="M6909">
        <f>_xlfn.XLOOKUP(shipments[[#This Row],[PID]],products[PID],products[Cost_per_box],"NA",0)</f>
        <v>5.72</v>
      </c>
      <c r="N6909">
        <f>shipments[[#This Row],[Boxes]]*shipments[[#This Row],[Cost Per Box]]</f>
        <v>1441.4399999999998</v>
      </c>
      <c r="O6909">
        <f>shipments[[#This Row],[Sales Amount]]-shipments[[#This Row],[Total Cost]]</f>
        <v>322.56000000000017</v>
      </c>
      <c r="P6909" s="9">
        <f>shipments[[#This Row],[Profit]]/shipments[[#This Row],[Sales Amount]]</f>
        <v>0.18285714285714297</v>
      </c>
    </row>
    <row r="6910" spans="1:16" x14ac:dyDescent="1">
      <c r="A6910" t="s">
        <v>6963</v>
      </c>
      <c r="B6910" t="s">
        <v>8060</v>
      </c>
      <c r="C6910" t="s">
        <v>8016</v>
      </c>
      <c r="D6910" t="s">
        <v>8037</v>
      </c>
      <c r="E6910" s="1">
        <v>45331</v>
      </c>
      <c r="F6910">
        <v>6363</v>
      </c>
      <c r="G6910">
        <v>245</v>
      </c>
      <c r="H6910" t="s">
        <v>6</v>
      </c>
      <c r="I6910" t="str">
        <f>_xlfn.XLOOKUP(shipments[[#This Row],[SPID]],people[SPID],people[Sales_person],"NA",0)</f>
        <v>Mallorie Waber</v>
      </c>
      <c r="J6910">
        <f>YEAR(shipments[[#This Row],[Shipdate]])</f>
        <v>2024</v>
      </c>
      <c r="K6910">
        <f>MONTH(shipments[[#This Row],[Shipdate]])</f>
        <v>2</v>
      </c>
      <c r="L6910" t="str">
        <f>TEXT(shipments[[#This Row],[Shipdate]],"mmmm")</f>
        <v>February</v>
      </c>
      <c r="M6910">
        <f>_xlfn.XLOOKUP(shipments[[#This Row],[PID]],products[PID],products[Cost_per_box],"NA",0)</f>
        <v>9.94</v>
      </c>
      <c r="N6910">
        <f>shipments[[#This Row],[Boxes]]*shipments[[#This Row],[Cost Per Box]]</f>
        <v>2435.2999999999997</v>
      </c>
      <c r="O6910">
        <f>shipments[[#This Row],[Sales Amount]]-shipments[[#This Row],[Total Cost]]</f>
        <v>3927.7000000000003</v>
      </c>
      <c r="P6910" s="9">
        <f>shipments[[#This Row],[Profit]]/shipments[[#This Row],[Sales Amount]]</f>
        <v>0.61727172717271728</v>
      </c>
    </row>
    <row r="6911" spans="1:16" x14ac:dyDescent="1">
      <c r="A6911" t="s">
        <v>6964</v>
      </c>
      <c r="B6911" t="s">
        <v>8060</v>
      </c>
      <c r="C6911" t="s">
        <v>8016</v>
      </c>
      <c r="D6911" t="s">
        <v>8036</v>
      </c>
      <c r="E6911" s="1">
        <v>45180</v>
      </c>
      <c r="F6911">
        <v>5460.75</v>
      </c>
      <c r="G6911">
        <v>228</v>
      </c>
      <c r="H6911" t="s">
        <v>6</v>
      </c>
      <c r="I6911" t="str">
        <f>_xlfn.XLOOKUP(shipments[[#This Row],[SPID]],people[SPID],people[Sales_person],"NA",0)</f>
        <v>Mallorie Waber</v>
      </c>
      <c r="J6911">
        <f>YEAR(shipments[[#This Row],[Shipdate]])</f>
        <v>2023</v>
      </c>
      <c r="K6911">
        <f>MONTH(shipments[[#This Row],[Shipdate]])</f>
        <v>9</v>
      </c>
      <c r="L6911" t="str">
        <f>TEXT(shipments[[#This Row],[Shipdate]],"mmmm")</f>
        <v>September</v>
      </c>
      <c r="M6911">
        <f>_xlfn.XLOOKUP(shipments[[#This Row],[PID]],products[PID],products[Cost_per_box],"NA",0)</f>
        <v>9.94</v>
      </c>
      <c r="N6911">
        <f>shipments[[#This Row],[Boxes]]*shipments[[#This Row],[Cost Per Box]]</f>
        <v>2266.3199999999997</v>
      </c>
      <c r="O6911">
        <f>shipments[[#This Row],[Sales Amount]]-shipments[[#This Row],[Total Cost]]</f>
        <v>3194.4300000000003</v>
      </c>
      <c r="P6911" s="9">
        <f>shipments[[#This Row],[Profit]]/shipments[[#This Row],[Sales Amount]]</f>
        <v>0.58498008515313837</v>
      </c>
    </row>
    <row r="6912" spans="1:16" x14ac:dyDescent="1">
      <c r="A6912" t="s">
        <v>6965</v>
      </c>
      <c r="B6912" t="s">
        <v>8060</v>
      </c>
      <c r="C6912" t="s">
        <v>8016</v>
      </c>
      <c r="D6912" t="s">
        <v>8032</v>
      </c>
      <c r="E6912" s="1">
        <v>45217</v>
      </c>
      <c r="F6912">
        <v>5265</v>
      </c>
      <c r="G6912">
        <v>189</v>
      </c>
      <c r="H6912" t="s">
        <v>6</v>
      </c>
      <c r="I6912" t="str">
        <f>_xlfn.XLOOKUP(shipments[[#This Row],[SPID]],people[SPID],people[Sales_person],"NA",0)</f>
        <v>Mallorie Waber</v>
      </c>
      <c r="J6912">
        <f>YEAR(shipments[[#This Row],[Shipdate]])</f>
        <v>2023</v>
      </c>
      <c r="K6912">
        <f>MONTH(shipments[[#This Row],[Shipdate]])</f>
        <v>10</v>
      </c>
      <c r="L6912" t="str">
        <f>TEXT(shipments[[#This Row],[Shipdate]],"mmmm")</f>
        <v>October</v>
      </c>
      <c r="M6912">
        <f>_xlfn.XLOOKUP(shipments[[#This Row],[PID]],products[PID],products[Cost_per_box],"NA",0)</f>
        <v>9.94</v>
      </c>
      <c r="N6912">
        <f>shipments[[#This Row],[Boxes]]*shipments[[#This Row],[Cost Per Box]]</f>
        <v>1878.6599999999999</v>
      </c>
      <c r="O6912">
        <f>shipments[[#This Row],[Sales Amount]]-shipments[[#This Row],[Total Cost]]</f>
        <v>3386.34</v>
      </c>
      <c r="P6912" s="9">
        <f>shipments[[#This Row],[Profit]]/shipments[[#This Row],[Sales Amount]]</f>
        <v>0.64317948717948725</v>
      </c>
    </row>
    <row r="6913" spans="1:16" x14ac:dyDescent="1">
      <c r="A6913" t="s">
        <v>6966</v>
      </c>
      <c r="B6913" t="s">
        <v>8060</v>
      </c>
      <c r="C6913" t="s">
        <v>8016</v>
      </c>
      <c r="D6913" t="s">
        <v>8035</v>
      </c>
      <c r="E6913" s="1">
        <v>45148</v>
      </c>
      <c r="F6913">
        <v>5940</v>
      </c>
      <c r="G6913">
        <v>213</v>
      </c>
      <c r="H6913" t="s">
        <v>6</v>
      </c>
      <c r="I6913" t="str">
        <f>_xlfn.XLOOKUP(shipments[[#This Row],[SPID]],people[SPID],people[Sales_person],"NA",0)</f>
        <v>Mallorie Waber</v>
      </c>
      <c r="J6913">
        <f>YEAR(shipments[[#This Row],[Shipdate]])</f>
        <v>2023</v>
      </c>
      <c r="K6913">
        <f>MONTH(shipments[[#This Row],[Shipdate]])</f>
        <v>8</v>
      </c>
      <c r="L6913" t="str">
        <f>TEXT(shipments[[#This Row],[Shipdate]],"mmmm")</f>
        <v>August</v>
      </c>
      <c r="M6913">
        <f>_xlfn.XLOOKUP(shipments[[#This Row],[PID]],products[PID],products[Cost_per_box],"NA",0)</f>
        <v>9.94</v>
      </c>
      <c r="N6913">
        <f>shipments[[#This Row],[Boxes]]*shipments[[#This Row],[Cost Per Box]]</f>
        <v>2117.2199999999998</v>
      </c>
      <c r="O6913">
        <f>shipments[[#This Row],[Sales Amount]]-shipments[[#This Row],[Total Cost]]</f>
        <v>3822.78</v>
      </c>
      <c r="P6913" s="9">
        <f>shipments[[#This Row],[Profit]]/shipments[[#This Row],[Sales Amount]]</f>
        <v>0.64356565656565656</v>
      </c>
    </row>
    <row r="6914" spans="1:16" x14ac:dyDescent="1">
      <c r="A6914" t="s">
        <v>6967</v>
      </c>
      <c r="B6914" t="s">
        <v>8060</v>
      </c>
      <c r="C6914" t="s">
        <v>8017</v>
      </c>
      <c r="D6914" t="s">
        <v>8037</v>
      </c>
      <c r="E6914" s="1">
        <v>45021</v>
      </c>
      <c r="F6914">
        <v>6761.25</v>
      </c>
      <c r="G6914">
        <v>322</v>
      </c>
      <c r="H6914" t="s">
        <v>6</v>
      </c>
      <c r="I6914" t="str">
        <f>_xlfn.XLOOKUP(shipments[[#This Row],[SPID]],people[SPID],people[Sales_person],"NA",0)</f>
        <v>Mallorie Waber</v>
      </c>
      <c r="J6914">
        <f>YEAR(shipments[[#This Row],[Shipdate]])</f>
        <v>2023</v>
      </c>
      <c r="K6914">
        <f>MONTH(shipments[[#This Row],[Shipdate]])</f>
        <v>4</v>
      </c>
      <c r="L6914" t="str">
        <f>TEXT(shipments[[#This Row],[Shipdate]],"mmmm")</f>
        <v>April</v>
      </c>
      <c r="M6914">
        <f>_xlfn.XLOOKUP(shipments[[#This Row],[PID]],products[PID],products[Cost_per_box],"NA",0)</f>
        <v>7.73</v>
      </c>
      <c r="N6914">
        <f>shipments[[#This Row],[Boxes]]*shipments[[#This Row],[Cost Per Box]]</f>
        <v>2489.06</v>
      </c>
      <c r="O6914">
        <f>shipments[[#This Row],[Sales Amount]]-shipments[[#This Row],[Total Cost]]</f>
        <v>4272.1900000000005</v>
      </c>
      <c r="P6914" s="9">
        <f>shipments[[#This Row],[Profit]]/shipments[[#This Row],[Sales Amount]]</f>
        <v>0.63186393048622669</v>
      </c>
    </row>
    <row r="6915" spans="1:16" x14ac:dyDescent="1">
      <c r="A6915" t="s">
        <v>6968</v>
      </c>
      <c r="B6915" t="s">
        <v>8060</v>
      </c>
      <c r="C6915" t="s">
        <v>8019</v>
      </c>
      <c r="D6915" t="s">
        <v>8035</v>
      </c>
      <c r="E6915" s="1">
        <v>44999</v>
      </c>
      <c r="F6915">
        <v>4405.5</v>
      </c>
      <c r="G6915">
        <v>294</v>
      </c>
      <c r="H6915" t="s">
        <v>6</v>
      </c>
      <c r="I6915" t="str">
        <f>_xlfn.XLOOKUP(shipments[[#This Row],[SPID]],people[SPID],people[Sales_person],"NA",0)</f>
        <v>Mallorie Waber</v>
      </c>
      <c r="J6915">
        <f>YEAR(shipments[[#This Row],[Shipdate]])</f>
        <v>2023</v>
      </c>
      <c r="K6915">
        <f>MONTH(shipments[[#This Row],[Shipdate]])</f>
        <v>3</v>
      </c>
      <c r="L6915" t="str">
        <f>TEXT(shipments[[#This Row],[Shipdate]],"mmmm")</f>
        <v>March</v>
      </c>
      <c r="M6915">
        <f>_xlfn.XLOOKUP(shipments[[#This Row],[PID]],products[PID],products[Cost_per_box],"NA",0)</f>
        <v>8.2200000000000006</v>
      </c>
      <c r="N6915">
        <f>shipments[[#This Row],[Boxes]]*shipments[[#This Row],[Cost Per Box]]</f>
        <v>2416.6800000000003</v>
      </c>
      <c r="O6915">
        <f>shipments[[#This Row],[Sales Amount]]-shipments[[#This Row],[Total Cost]]</f>
        <v>1988.8199999999997</v>
      </c>
      <c r="P6915" s="9">
        <f>shipments[[#This Row],[Profit]]/shipments[[#This Row],[Sales Amount]]</f>
        <v>0.45144024514811026</v>
      </c>
    </row>
    <row r="6916" spans="1:16" x14ac:dyDescent="1">
      <c r="A6916" t="s">
        <v>6969</v>
      </c>
      <c r="B6916" t="s">
        <v>8060</v>
      </c>
      <c r="C6916" t="s">
        <v>8019</v>
      </c>
      <c r="D6916" t="s">
        <v>8035</v>
      </c>
      <c r="E6916" s="1">
        <v>45224</v>
      </c>
      <c r="F6916">
        <v>976.5</v>
      </c>
      <c r="G6916">
        <v>70</v>
      </c>
      <c r="H6916" t="s">
        <v>6</v>
      </c>
      <c r="I6916" t="str">
        <f>_xlfn.XLOOKUP(shipments[[#This Row],[SPID]],people[SPID],people[Sales_person],"NA",0)</f>
        <v>Mallorie Waber</v>
      </c>
      <c r="J6916">
        <f>YEAR(shipments[[#This Row],[Shipdate]])</f>
        <v>2023</v>
      </c>
      <c r="K6916">
        <f>MONTH(shipments[[#This Row],[Shipdate]])</f>
        <v>10</v>
      </c>
      <c r="L6916" t="str">
        <f>TEXT(shipments[[#This Row],[Shipdate]],"mmmm")</f>
        <v>October</v>
      </c>
      <c r="M6916">
        <f>_xlfn.XLOOKUP(shipments[[#This Row],[PID]],products[PID],products[Cost_per_box],"NA",0)</f>
        <v>8.2200000000000006</v>
      </c>
      <c r="N6916">
        <f>shipments[[#This Row],[Boxes]]*shipments[[#This Row],[Cost Per Box]]</f>
        <v>575.40000000000009</v>
      </c>
      <c r="O6916">
        <f>shipments[[#This Row],[Sales Amount]]-shipments[[#This Row],[Total Cost]]</f>
        <v>401.09999999999991</v>
      </c>
      <c r="P6916" s="9">
        <f>shipments[[#This Row],[Profit]]/shipments[[#This Row],[Sales Amount]]</f>
        <v>0.41075268817204291</v>
      </c>
    </row>
    <row r="6917" spans="1:16" x14ac:dyDescent="1">
      <c r="A6917" t="s">
        <v>6970</v>
      </c>
      <c r="B6917" t="s">
        <v>8060</v>
      </c>
      <c r="C6917" t="s">
        <v>8019</v>
      </c>
      <c r="D6917" t="s">
        <v>8032</v>
      </c>
      <c r="E6917" s="1">
        <v>45126</v>
      </c>
      <c r="F6917">
        <v>4497.75</v>
      </c>
      <c r="G6917">
        <v>282</v>
      </c>
      <c r="H6917" t="s">
        <v>6</v>
      </c>
      <c r="I6917" t="str">
        <f>_xlfn.XLOOKUP(shipments[[#This Row],[SPID]],people[SPID],people[Sales_person],"NA",0)</f>
        <v>Mallorie Waber</v>
      </c>
      <c r="J6917">
        <f>YEAR(shipments[[#This Row],[Shipdate]])</f>
        <v>2023</v>
      </c>
      <c r="K6917">
        <f>MONTH(shipments[[#This Row],[Shipdate]])</f>
        <v>7</v>
      </c>
      <c r="L6917" t="str">
        <f>TEXT(shipments[[#This Row],[Shipdate]],"mmmm")</f>
        <v>July</v>
      </c>
      <c r="M6917">
        <f>_xlfn.XLOOKUP(shipments[[#This Row],[PID]],products[PID],products[Cost_per_box],"NA",0)</f>
        <v>8.2200000000000006</v>
      </c>
      <c r="N6917">
        <f>shipments[[#This Row],[Boxes]]*shipments[[#This Row],[Cost Per Box]]</f>
        <v>2318.04</v>
      </c>
      <c r="O6917">
        <f>shipments[[#This Row],[Sales Amount]]-shipments[[#This Row],[Total Cost]]</f>
        <v>2179.71</v>
      </c>
      <c r="P6917" s="9">
        <f>shipments[[#This Row],[Profit]]/shipments[[#This Row],[Sales Amount]]</f>
        <v>0.4846223111555778</v>
      </c>
    </row>
    <row r="6918" spans="1:16" x14ac:dyDescent="1">
      <c r="A6918" t="s">
        <v>6971</v>
      </c>
      <c r="B6918" t="s">
        <v>8060</v>
      </c>
      <c r="C6918" t="s">
        <v>8019</v>
      </c>
      <c r="D6918" t="s">
        <v>8032</v>
      </c>
      <c r="E6918" s="1">
        <v>45135</v>
      </c>
      <c r="F6918">
        <v>1795.5</v>
      </c>
      <c r="G6918">
        <v>120</v>
      </c>
      <c r="H6918" t="s">
        <v>6</v>
      </c>
      <c r="I6918" t="str">
        <f>_xlfn.XLOOKUP(shipments[[#This Row],[SPID]],people[SPID],people[Sales_person],"NA",0)</f>
        <v>Mallorie Waber</v>
      </c>
      <c r="J6918">
        <f>YEAR(shipments[[#This Row],[Shipdate]])</f>
        <v>2023</v>
      </c>
      <c r="K6918">
        <f>MONTH(shipments[[#This Row],[Shipdate]])</f>
        <v>7</v>
      </c>
      <c r="L6918" t="str">
        <f>TEXT(shipments[[#This Row],[Shipdate]],"mmmm")</f>
        <v>July</v>
      </c>
      <c r="M6918">
        <f>_xlfn.XLOOKUP(shipments[[#This Row],[PID]],products[PID],products[Cost_per_box],"NA",0)</f>
        <v>8.2200000000000006</v>
      </c>
      <c r="N6918">
        <f>shipments[[#This Row],[Boxes]]*shipments[[#This Row],[Cost Per Box]]</f>
        <v>986.40000000000009</v>
      </c>
      <c r="O6918">
        <f>shipments[[#This Row],[Sales Amount]]-shipments[[#This Row],[Total Cost]]</f>
        <v>809.09999999999991</v>
      </c>
      <c r="P6918" s="9">
        <f>shipments[[#This Row],[Profit]]/shipments[[#This Row],[Sales Amount]]</f>
        <v>0.45062656641604004</v>
      </c>
    </row>
    <row r="6919" spans="1:16" x14ac:dyDescent="1">
      <c r="A6919" t="s">
        <v>6972</v>
      </c>
      <c r="B6919" t="s">
        <v>8060</v>
      </c>
      <c r="C6919" t="s">
        <v>8020</v>
      </c>
      <c r="D6919" t="s">
        <v>8032</v>
      </c>
      <c r="E6919" s="1">
        <v>45210</v>
      </c>
      <c r="F6919">
        <v>1793.25</v>
      </c>
      <c r="G6919">
        <v>100</v>
      </c>
      <c r="H6919" t="s">
        <v>6</v>
      </c>
      <c r="I6919" t="str">
        <f>_xlfn.XLOOKUP(shipments[[#This Row],[SPID]],people[SPID],people[Sales_person],"NA",0)</f>
        <v>Mallorie Waber</v>
      </c>
      <c r="J6919">
        <f>YEAR(shipments[[#This Row],[Shipdate]])</f>
        <v>2023</v>
      </c>
      <c r="K6919">
        <f>MONTH(shipments[[#This Row],[Shipdate]])</f>
        <v>10</v>
      </c>
      <c r="L6919" t="str">
        <f>TEXT(shipments[[#This Row],[Shipdate]],"mmmm")</f>
        <v>October</v>
      </c>
      <c r="M6919">
        <f>_xlfn.XLOOKUP(shipments[[#This Row],[PID]],products[PID],products[Cost_per_box],"NA",0)</f>
        <v>10.23</v>
      </c>
      <c r="N6919">
        <f>shipments[[#This Row],[Boxes]]*shipments[[#This Row],[Cost Per Box]]</f>
        <v>1023</v>
      </c>
      <c r="O6919">
        <f>shipments[[#This Row],[Sales Amount]]-shipments[[#This Row],[Total Cost]]</f>
        <v>770.25</v>
      </c>
      <c r="P6919" s="9">
        <f>shipments[[#This Row],[Profit]]/shipments[[#This Row],[Sales Amount]]</f>
        <v>0.42952739439565035</v>
      </c>
    </row>
    <row r="6920" spans="1:16" x14ac:dyDescent="1">
      <c r="A6920" t="s">
        <v>6973</v>
      </c>
      <c r="B6920" t="s">
        <v>8060</v>
      </c>
      <c r="C6920" t="s">
        <v>8020</v>
      </c>
      <c r="D6920" t="s">
        <v>8035</v>
      </c>
      <c r="E6920" s="1">
        <v>45285</v>
      </c>
      <c r="F6920">
        <v>9738</v>
      </c>
      <c r="G6920">
        <v>513</v>
      </c>
      <c r="H6920" t="s">
        <v>6</v>
      </c>
      <c r="I6920" t="str">
        <f>_xlfn.XLOOKUP(shipments[[#This Row],[SPID]],people[SPID],people[Sales_person],"NA",0)</f>
        <v>Mallorie Waber</v>
      </c>
      <c r="J6920">
        <f>YEAR(shipments[[#This Row],[Shipdate]])</f>
        <v>2023</v>
      </c>
      <c r="K6920">
        <f>MONTH(shipments[[#This Row],[Shipdate]])</f>
        <v>12</v>
      </c>
      <c r="L6920" t="str">
        <f>TEXT(shipments[[#This Row],[Shipdate]],"mmmm")</f>
        <v>December</v>
      </c>
      <c r="M6920">
        <f>_xlfn.XLOOKUP(shipments[[#This Row],[PID]],products[PID],products[Cost_per_box],"NA",0)</f>
        <v>10.23</v>
      </c>
      <c r="N6920">
        <f>shipments[[#This Row],[Boxes]]*shipments[[#This Row],[Cost Per Box]]</f>
        <v>5247.99</v>
      </c>
      <c r="O6920">
        <f>shipments[[#This Row],[Sales Amount]]-shipments[[#This Row],[Total Cost]]</f>
        <v>4490.01</v>
      </c>
      <c r="P6920" s="9">
        <f>shipments[[#This Row],[Profit]]/shipments[[#This Row],[Sales Amount]]</f>
        <v>0.46108133086876157</v>
      </c>
    </row>
    <row r="6921" spans="1:16" x14ac:dyDescent="1">
      <c r="A6921" t="s">
        <v>6974</v>
      </c>
      <c r="B6921" t="s">
        <v>8060</v>
      </c>
      <c r="C6921" t="s">
        <v>8020</v>
      </c>
      <c r="D6921" t="s">
        <v>8037</v>
      </c>
      <c r="E6921" s="1">
        <v>45481</v>
      </c>
      <c r="F6921">
        <v>7692.75</v>
      </c>
      <c r="G6921">
        <v>385</v>
      </c>
      <c r="H6921" t="s">
        <v>17</v>
      </c>
      <c r="I6921" t="str">
        <f>_xlfn.XLOOKUP(shipments[[#This Row],[SPID]],people[SPID],people[Sales_person],"NA",0)</f>
        <v>Mallorie Waber</v>
      </c>
      <c r="J6921">
        <f>YEAR(shipments[[#This Row],[Shipdate]])</f>
        <v>2024</v>
      </c>
      <c r="K6921">
        <f>MONTH(shipments[[#This Row],[Shipdate]])</f>
        <v>7</v>
      </c>
      <c r="L6921" t="str">
        <f>TEXT(shipments[[#This Row],[Shipdate]],"mmmm")</f>
        <v>July</v>
      </c>
      <c r="M6921">
        <f>_xlfn.XLOOKUP(shipments[[#This Row],[PID]],products[PID],products[Cost_per_box],"NA",0)</f>
        <v>10.23</v>
      </c>
      <c r="N6921">
        <f>shipments[[#This Row],[Boxes]]*shipments[[#This Row],[Cost Per Box]]</f>
        <v>3938.55</v>
      </c>
      <c r="O6921">
        <f>shipments[[#This Row],[Sales Amount]]-shipments[[#This Row],[Total Cost]]</f>
        <v>3754.2</v>
      </c>
      <c r="P6921" s="9">
        <f>shipments[[#This Row],[Profit]]/shipments[[#This Row],[Sales Amount]]</f>
        <v>0.48801793896850931</v>
      </c>
    </row>
    <row r="6922" spans="1:16" x14ac:dyDescent="1">
      <c r="A6922" t="s">
        <v>6975</v>
      </c>
      <c r="B6922" t="s">
        <v>8060</v>
      </c>
      <c r="C6922" t="s">
        <v>8021</v>
      </c>
      <c r="D6922" t="s">
        <v>8036</v>
      </c>
      <c r="E6922" s="1">
        <v>45436</v>
      </c>
      <c r="F6922">
        <v>8397</v>
      </c>
      <c r="G6922">
        <v>560</v>
      </c>
      <c r="H6922" t="s">
        <v>6</v>
      </c>
      <c r="I6922" t="str">
        <f>_xlfn.XLOOKUP(shipments[[#This Row],[SPID]],people[SPID],people[Sales_person],"NA",0)</f>
        <v>Mallorie Waber</v>
      </c>
      <c r="J6922">
        <f>YEAR(shipments[[#This Row],[Shipdate]])</f>
        <v>2024</v>
      </c>
      <c r="K6922">
        <f>MONTH(shipments[[#This Row],[Shipdate]])</f>
        <v>5</v>
      </c>
      <c r="L6922" t="str">
        <f>TEXT(shipments[[#This Row],[Shipdate]],"mmmm")</f>
        <v>May</v>
      </c>
      <c r="M6922">
        <f>_xlfn.XLOOKUP(shipments[[#This Row],[PID]],products[PID],products[Cost_per_box],"NA",0)</f>
        <v>4.74</v>
      </c>
      <c r="N6922">
        <f>shipments[[#This Row],[Boxes]]*shipments[[#This Row],[Cost Per Box]]</f>
        <v>2654.4</v>
      </c>
      <c r="O6922">
        <f>shipments[[#This Row],[Sales Amount]]-shipments[[#This Row],[Total Cost]]</f>
        <v>5742.6</v>
      </c>
      <c r="P6922" s="9">
        <f>shipments[[#This Row],[Profit]]/shipments[[#This Row],[Sales Amount]]</f>
        <v>0.68388710253662022</v>
      </c>
    </row>
    <row r="6923" spans="1:16" x14ac:dyDescent="1">
      <c r="A6923" t="s">
        <v>6976</v>
      </c>
      <c r="B6923" t="s">
        <v>8060</v>
      </c>
      <c r="C6923" t="s">
        <v>8021</v>
      </c>
      <c r="D6923" t="s">
        <v>8037</v>
      </c>
      <c r="E6923" s="1">
        <v>44937</v>
      </c>
      <c r="F6923">
        <v>10473.75</v>
      </c>
      <c r="G6923">
        <v>699</v>
      </c>
      <c r="H6923" t="s">
        <v>6</v>
      </c>
      <c r="I6923" t="str">
        <f>_xlfn.XLOOKUP(shipments[[#This Row],[SPID]],people[SPID],people[Sales_person],"NA",0)</f>
        <v>Mallorie Waber</v>
      </c>
      <c r="J6923">
        <f>YEAR(shipments[[#This Row],[Shipdate]])</f>
        <v>2023</v>
      </c>
      <c r="K6923">
        <f>MONTH(shipments[[#This Row],[Shipdate]])</f>
        <v>1</v>
      </c>
      <c r="L6923" t="str">
        <f>TEXT(shipments[[#This Row],[Shipdate]],"mmmm")</f>
        <v>January</v>
      </c>
      <c r="M6923">
        <f>_xlfn.XLOOKUP(shipments[[#This Row],[PID]],products[PID],products[Cost_per_box],"NA",0)</f>
        <v>4.74</v>
      </c>
      <c r="N6923">
        <f>shipments[[#This Row],[Boxes]]*shipments[[#This Row],[Cost Per Box]]</f>
        <v>3313.26</v>
      </c>
      <c r="O6923">
        <f>shipments[[#This Row],[Sales Amount]]-shipments[[#This Row],[Total Cost]]</f>
        <v>7160.49</v>
      </c>
      <c r="P6923" s="9">
        <f>shipments[[#This Row],[Profit]]/shipments[[#This Row],[Sales Amount]]</f>
        <v>0.68366058002148222</v>
      </c>
    </row>
    <row r="6924" spans="1:16" x14ac:dyDescent="1">
      <c r="A6924" t="s">
        <v>6977</v>
      </c>
      <c r="B6924" t="s">
        <v>8060</v>
      </c>
      <c r="C6924" t="s">
        <v>8021</v>
      </c>
      <c r="D6924" t="s">
        <v>8037</v>
      </c>
      <c r="E6924" s="1">
        <v>45203</v>
      </c>
      <c r="F6924">
        <v>4592.25</v>
      </c>
      <c r="G6924">
        <v>329</v>
      </c>
      <c r="H6924" t="s">
        <v>6</v>
      </c>
      <c r="I6924" t="str">
        <f>_xlfn.XLOOKUP(shipments[[#This Row],[SPID]],people[SPID],people[Sales_person],"NA",0)</f>
        <v>Mallorie Waber</v>
      </c>
      <c r="J6924">
        <f>YEAR(shipments[[#This Row],[Shipdate]])</f>
        <v>2023</v>
      </c>
      <c r="K6924">
        <f>MONTH(shipments[[#This Row],[Shipdate]])</f>
        <v>10</v>
      </c>
      <c r="L6924" t="str">
        <f>TEXT(shipments[[#This Row],[Shipdate]],"mmmm")</f>
        <v>October</v>
      </c>
      <c r="M6924">
        <f>_xlfn.XLOOKUP(shipments[[#This Row],[PID]],products[PID],products[Cost_per_box],"NA",0)</f>
        <v>4.74</v>
      </c>
      <c r="N6924">
        <f>shipments[[#This Row],[Boxes]]*shipments[[#This Row],[Cost Per Box]]</f>
        <v>1559.46</v>
      </c>
      <c r="O6924">
        <f>shipments[[#This Row],[Sales Amount]]-shipments[[#This Row],[Total Cost]]</f>
        <v>3032.79</v>
      </c>
      <c r="P6924" s="9">
        <f>shipments[[#This Row],[Profit]]/shipments[[#This Row],[Sales Amount]]</f>
        <v>0.66041482933202678</v>
      </c>
    </row>
    <row r="6925" spans="1:16" x14ac:dyDescent="1">
      <c r="A6925" t="s">
        <v>6978</v>
      </c>
      <c r="B6925" t="s">
        <v>8060</v>
      </c>
      <c r="C6925" t="s">
        <v>8021</v>
      </c>
      <c r="D6925" t="s">
        <v>8037</v>
      </c>
      <c r="E6925" s="1">
        <v>45372</v>
      </c>
      <c r="F6925">
        <v>10998</v>
      </c>
      <c r="G6925">
        <v>688</v>
      </c>
      <c r="H6925" t="s">
        <v>6</v>
      </c>
      <c r="I6925" t="str">
        <f>_xlfn.XLOOKUP(shipments[[#This Row],[SPID]],people[SPID],people[Sales_person],"NA",0)</f>
        <v>Mallorie Waber</v>
      </c>
      <c r="J6925">
        <f>YEAR(shipments[[#This Row],[Shipdate]])</f>
        <v>2024</v>
      </c>
      <c r="K6925">
        <f>MONTH(shipments[[#This Row],[Shipdate]])</f>
        <v>3</v>
      </c>
      <c r="L6925" t="str">
        <f>TEXT(shipments[[#This Row],[Shipdate]],"mmmm")</f>
        <v>March</v>
      </c>
      <c r="M6925">
        <f>_xlfn.XLOOKUP(shipments[[#This Row],[PID]],products[PID],products[Cost_per_box],"NA",0)</f>
        <v>4.74</v>
      </c>
      <c r="N6925">
        <f>shipments[[#This Row],[Boxes]]*shipments[[#This Row],[Cost Per Box]]</f>
        <v>3261.1200000000003</v>
      </c>
      <c r="O6925">
        <f>shipments[[#This Row],[Sales Amount]]-shipments[[#This Row],[Total Cost]]</f>
        <v>7736.8799999999992</v>
      </c>
      <c r="P6925" s="9">
        <f>shipments[[#This Row],[Profit]]/shipments[[#This Row],[Sales Amount]]</f>
        <v>0.70348063284233486</v>
      </c>
    </row>
    <row r="6926" spans="1:16" x14ac:dyDescent="1">
      <c r="A6926" t="s">
        <v>6979</v>
      </c>
      <c r="B6926" t="s">
        <v>8060</v>
      </c>
      <c r="C6926" t="s">
        <v>8022</v>
      </c>
      <c r="D6926" t="s">
        <v>8032</v>
      </c>
      <c r="E6926" s="1">
        <v>45553</v>
      </c>
      <c r="F6926">
        <v>1989</v>
      </c>
      <c r="G6926">
        <v>332</v>
      </c>
      <c r="H6926" t="s">
        <v>25</v>
      </c>
      <c r="I6926" t="str">
        <f>_xlfn.XLOOKUP(shipments[[#This Row],[SPID]],people[SPID],people[Sales_person],"NA",0)</f>
        <v>Mallorie Waber</v>
      </c>
      <c r="J6926">
        <f>YEAR(shipments[[#This Row],[Shipdate]])</f>
        <v>2024</v>
      </c>
      <c r="K6926">
        <f>MONTH(shipments[[#This Row],[Shipdate]])</f>
        <v>9</v>
      </c>
      <c r="L6926" t="str">
        <f>TEXT(shipments[[#This Row],[Shipdate]],"mmmm")</f>
        <v>September</v>
      </c>
      <c r="M6926">
        <f>_xlfn.XLOOKUP(shipments[[#This Row],[PID]],products[PID],products[Cost_per_box],"NA",0)</f>
        <v>10.51</v>
      </c>
      <c r="N6926">
        <f>shipments[[#This Row],[Boxes]]*shipments[[#This Row],[Cost Per Box]]</f>
        <v>3489.3199999999997</v>
      </c>
      <c r="O6926">
        <f>shipments[[#This Row],[Sales Amount]]-shipments[[#This Row],[Total Cost]]</f>
        <v>-1500.3199999999997</v>
      </c>
      <c r="P6926" s="9">
        <f>shipments[[#This Row],[Profit]]/shipments[[#This Row],[Sales Amount]]</f>
        <v>-0.7543086978381095</v>
      </c>
    </row>
    <row r="6927" spans="1:16" x14ac:dyDescent="1">
      <c r="A6927" t="s">
        <v>6980</v>
      </c>
      <c r="B6927" t="s">
        <v>8060</v>
      </c>
      <c r="C6927" t="s">
        <v>8022</v>
      </c>
      <c r="D6927" t="s">
        <v>8037</v>
      </c>
      <c r="E6927" s="1">
        <v>45306</v>
      </c>
      <c r="F6927">
        <v>9069.75</v>
      </c>
      <c r="G6927">
        <v>1512</v>
      </c>
      <c r="H6927" t="s">
        <v>6</v>
      </c>
      <c r="I6927" t="str">
        <f>_xlfn.XLOOKUP(shipments[[#This Row],[SPID]],people[SPID],people[Sales_person],"NA",0)</f>
        <v>Mallorie Waber</v>
      </c>
      <c r="J6927">
        <f>YEAR(shipments[[#This Row],[Shipdate]])</f>
        <v>2024</v>
      </c>
      <c r="K6927">
        <f>MONTH(shipments[[#This Row],[Shipdate]])</f>
        <v>1</v>
      </c>
      <c r="L6927" t="str">
        <f>TEXT(shipments[[#This Row],[Shipdate]],"mmmm")</f>
        <v>January</v>
      </c>
      <c r="M6927">
        <f>_xlfn.XLOOKUP(shipments[[#This Row],[PID]],products[PID],products[Cost_per_box],"NA",0)</f>
        <v>10.51</v>
      </c>
      <c r="N6927">
        <f>shipments[[#This Row],[Boxes]]*shipments[[#This Row],[Cost Per Box]]</f>
        <v>15891.119999999999</v>
      </c>
      <c r="O6927">
        <f>shipments[[#This Row],[Sales Amount]]-shipments[[#This Row],[Total Cost]]</f>
        <v>-6821.369999999999</v>
      </c>
      <c r="P6927" s="9">
        <f>shipments[[#This Row],[Profit]]/shipments[[#This Row],[Sales Amount]]</f>
        <v>-0.75210121557926057</v>
      </c>
    </row>
    <row r="6928" spans="1:16" x14ac:dyDescent="1">
      <c r="A6928" t="s">
        <v>6981</v>
      </c>
      <c r="B6928" t="s">
        <v>8060</v>
      </c>
      <c r="C6928" t="s">
        <v>8022</v>
      </c>
      <c r="D6928" t="s">
        <v>8032</v>
      </c>
      <c r="E6928" s="1">
        <v>45302</v>
      </c>
      <c r="F6928">
        <v>6225.75</v>
      </c>
      <c r="G6928">
        <v>1038</v>
      </c>
      <c r="H6928" t="s">
        <v>6</v>
      </c>
      <c r="I6928" t="str">
        <f>_xlfn.XLOOKUP(shipments[[#This Row],[SPID]],people[SPID],people[Sales_person],"NA",0)</f>
        <v>Mallorie Waber</v>
      </c>
      <c r="J6928">
        <f>YEAR(shipments[[#This Row],[Shipdate]])</f>
        <v>2024</v>
      </c>
      <c r="K6928">
        <f>MONTH(shipments[[#This Row],[Shipdate]])</f>
        <v>1</v>
      </c>
      <c r="L6928" t="str">
        <f>TEXT(shipments[[#This Row],[Shipdate]],"mmmm")</f>
        <v>January</v>
      </c>
      <c r="M6928">
        <f>_xlfn.XLOOKUP(shipments[[#This Row],[PID]],products[PID],products[Cost_per_box],"NA",0)</f>
        <v>10.51</v>
      </c>
      <c r="N6928">
        <f>shipments[[#This Row],[Boxes]]*shipments[[#This Row],[Cost Per Box]]</f>
        <v>10909.38</v>
      </c>
      <c r="O6928">
        <f>shipments[[#This Row],[Sales Amount]]-shipments[[#This Row],[Total Cost]]</f>
        <v>-4683.6299999999992</v>
      </c>
      <c r="P6928" s="9">
        <f>shipments[[#This Row],[Profit]]/shipments[[#This Row],[Sales Amount]]</f>
        <v>-0.75229972292494862</v>
      </c>
    </row>
    <row r="6929" spans="1:16" x14ac:dyDescent="1">
      <c r="A6929" t="s">
        <v>6982</v>
      </c>
      <c r="B6929" t="s">
        <v>8060</v>
      </c>
      <c r="C6929" t="s">
        <v>8022</v>
      </c>
      <c r="D6929" t="s">
        <v>8032</v>
      </c>
      <c r="E6929" s="1">
        <v>45363</v>
      </c>
      <c r="F6929">
        <v>3314.25</v>
      </c>
      <c r="G6929">
        <v>553</v>
      </c>
      <c r="H6929" t="s">
        <v>6</v>
      </c>
      <c r="I6929" t="str">
        <f>_xlfn.XLOOKUP(shipments[[#This Row],[SPID]],people[SPID],people[Sales_person],"NA",0)</f>
        <v>Mallorie Waber</v>
      </c>
      <c r="J6929">
        <f>YEAR(shipments[[#This Row],[Shipdate]])</f>
        <v>2024</v>
      </c>
      <c r="K6929">
        <f>MONTH(shipments[[#This Row],[Shipdate]])</f>
        <v>3</v>
      </c>
      <c r="L6929" t="str">
        <f>TEXT(shipments[[#This Row],[Shipdate]],"mmmm")</f>
        <v>March</v>
      </c>
      <c r="M6929">
        <f>_xlfn.XLOOKUP(shipments[[#This Row],[PID]],products[PID],products[Cost_per_box],"NA",0)</f>
        <v>10.51</v>
      </c>
      <c r="N6929">
        <f>shipments[[#This Row],[Boxes]]*shipments[[#This Row],[Cost Per Box]]</f>
        <v>5812.03</v>
      </c>
      <c r="O6929">
        <f>shipments[[#This Row],[Sales Amount]]-shipments[[#This Row],[Total Cost]]</f>
        <v>-2497.7799999999997</v>
      </c>
      <c r="P6929" s="9">
        <f>shipments[[#This Row],[Profit]]/shipments[[#This Row],[Sales Amount]]</f>
        <v>-0.75364863845515573</v>
      </c>
    </row>
    <row r="6930" spans="1:16" x14ac:dyDescent="1">
      <c r="A6930" t="s">
        <v>6983</v>
      </c>
      <c r="B6930" t="s">
        <v>8060</v>
      </c>
      <c r="C6930" t="s">
        <v>8022</v>
      </c>
      <c r="D6930" t="s">
        <v>8037</v>
      </c>
      <c r="E6930" s="1">
        <v>45483</v>
      </c>
      <c r="F6930">
        <v>10089</v>
      </c>
      <c r="G6930">
        <v>1262</v>
      </c>
      <c r="H6930" t="s">
        <v>17</v>
      </c>
      <c r="I6930" t="str">
        <f>_xlfn.XLOOKUP(shipments[[#This Row],[SPID]],people[SPID],people[Sales_person],"NA",0)</f>
        <v>Mallorie Waber</v>
      </c>
      <c r="J6930">
        <f>YEAR(shipments[[#This Row],[Shipdate]])</f>
        <v>2024</v>
      </c>
      <c r="K6930">
        <f>MONTH(shipments[[#This Row],[Shipdate]])</f>
        <v>7</v>
      </c>
      <c r="L6930" t="str">
        <f>TEXT(shipments[[#This Row],[Shipdate]],"mmmm")</f>
        <v>July</v>
      </c>
      <c r="M6930">
        <f>_xlfn.XLOOKUP(shipments[[#This Row],[PID]],products[PID],products[Cost_per_box],"NA",0)</f>
        <v>10.51</v>
      </c>
      <c r="N6930">
        <f>shipments[[#This Row],[Boxes]]*shipments[[#This Row],[Cost Per Box]]</f>
        <v>13263.619999999999</v>
      </c>
      <c r="O6930">
        <f>shipments[[#This Row],[Sales Amount]]-shipments[[#This Row],[Total Cost]]</f>
        <v>-3174.619999999999</v>
      </c>
      <c r="P6930" s="9">
        <f>shipments[[#This Row],[Profit]]/shipments[[#This Row],[Sales Amount]]</f>
        <v>-0.31466151253840807</v>
      </c>
    </row>
    <row r="6931" spans="1:16" x14ac:dyDescent="1">
      <c r="A6931" t="s">
        <v>6984</v>
      </c>
      <c r="B6931" t="s">
        <v>8060</v>
      </c>
      <c r="C6931" t="s">
        <v>8023</v>
      </c>
      <c r="D6931" t="s">
        <v>8032</v>
      </c>
      <c r="E6931" s="1">
        <v>45492</v>
      </c>
      <c r="F6931">
        <v>2553.75</v>
      </c>
      <c r="G6931">
        <v>183</v>
      </c>
      <c r="H6931" t="s">
        <v>17</v>
      </c>
      <c r="I6931" t="str">
        <f>_xlfn.XLOOKUP(shipments[[#This Row],[SPID]],people[SPID],people[Sales_person],"NA",0)</f>
        <v>Mallorie Waber</v>
      </c>
      <c r="J6931">
        <f>YEAR(shipments[[#This Row],[Shipdate]])</f>
        <v>2024</v>
      </c>
      <c r="K6931">
        <f>MONTH(shipments[[#This Row],[Shipdate]])</f>
        <v>7</v>
      </c>
      <c r="L6931" t="str">
        <f>TEXT(shipments[[#This Row],[Shipdate]],"mmmm")</f>
        <v>July</v>
      </c>
      <c r="M6931">
        <f>_xlfn.XLOOKUP(shipments[[#This Row],[PID]],products[PID],products[Cost_per_box],"NA",0)</f>
        <v>6.43</v>
      </c>
      <c r="N6931">
        <f>shipments[[#This Row],[Boxes]]*shipments[[#This Row],[Cost Per Box]]</f>
        <v>1176.69</v>
      </c>
      <c r="O6931">
        <f>shipments[[#This Row],[Sales Amount]]-shipments[[#This Row],[Total Cost]]</f>
        <v>1377.06</v>
      </c>
      <c r="P6931" s="9">
        <f>shipments[[#This Row],[Profit]]/shipments[[#This Row],[Sales Amount]]</f>
        <v>0.53923054331864906</v>
      </c>
    </row>
    <row r="6932" spans="1:16" x14ac:dyDescent="1">
      <c r="A6932" t="s">
        <v>6985</v>
      </c>
      <c r="B6932" t="s">
        <v>8060</v>
      </c>
      <c r="C6932" t="s">
        <v>8024</v>
      </c>
      <c r="D6932" t="s">
        <v>8037</v>
      </c>
      <c r="E6932" s="1">
        <v>45462</v>
      </c>
      <c r="F6932">
        <v>9429.75</v>
      </c>
      <c r="G6932">
        <v>555</v>
      </c>
      <c r="H6932" t="s">
        <v>6</v>
      </c>
      <c r="I6932" t="str">
        <f>_xlfn.XLOOKUP(shipments[[#This Row],[SPID]],people[SPID],people[Sales_person],"NA",0)</f>
        <v>Mallorie Waber</v>
      </c>
      <c r="J6932">
        <f>YEAR(shipments[[#This Row],[Shipdate]])</f>
        <v>2024</v>
      </c>
      <c r="K6932">
        <f>MONTH(shipments[[#This Row],[Shipdate]])</f>
        <v>6</v>
      </c>
      <c r="L6932" t="str">
        <f>TEXT(shipments[[#This Row],[Shipdate]],"mmmm")</f>
        <v>June</v>
      </c>
      <c r="M6932">
        <f>_xlfn.XLOOKUP(shipments[[#This Row],[PID]],products[PID],products[Cost_per_box],"NA",0)</f>
        <v>12.41</v>
      </c>
      <c r="N6932">
        <f>shipments[[#This Row],[Boxes]]*shipments[[#This Row],[Cost Per Box]]</f>
        <v>6887.55</v>
      </c>
      <c r="O6932">
        <f>shipments[[#This Row],[Sales Amount]]-shipments[[#This Row],[Total Cost]]</f>
        <v>2542.1999999999998</v>
      </c>
      <c r="P6932" s="9">
        <f>shipments[[#This Row],[Profit]]/shipments[[#This Row],[Sales Amount]]</f>
        <v>0.26959357353058139</v>
      </c>
    </row>
    <row r="6933" spans="1:16" x14ac:dyDescent="1">
      <c r="A6933" t="s">
        <v>6986</v>
      </c>
      <c r="B6933" t="s">
        <v>8060</v>
      </c>
      <c r="C6933" t="s">
        <v>8025</v>
      </c>
      <c r="D6933" t="s">
        <v>8033</v>
      </c>
      <c r="E6933" s="1">
        <v>45554</v>
      </c>
      <c r="F6933">
        <v>5373</v>
      </c>
      <c r="G6933">
        <v>299</v>
      </c>
      <c r="H6933" t="s">
        <v>25</v>
      </c>
      <c r="I6933" t="str">
        <f>_xlfn.XLOOKUP(shipments[[#This Row],[SPID]],people[SPID],people[Sales_person],"NA",0)</f>
        <v>Mallorie Waber</v>
      </c>
      <c r="J6933">
        <f>YEAR(shipments[[#This Row],[Shipdate]])</f>
        <v>2024</v>
      </c>
      <c r="K6933">
        <f>MONTH(shipments[[#This Row],[Shipdate]])</f>
        <v>9</v>
      </c>
      <c r="L6933" t="str">
        <f>TEXT(shipments[[#This Row],[Shipdate]],"mmmm")</f>
        <v>September</v>
      </c>
      <c r="M6933">
        <f>_xlfn.XLOOKUP(shipments[[#This Row],[PID]],products[PID],products[Cost_per_box],"NA",0)</f>
        <v>9.57</v>
      </c>
      <c r="N6933">
        <f>shipments[[#This Row],[Boxes]]*shipments[[#This Row],[Cost Per Box]]</f>
        <v>2861.4300000000003</v>
      </c>
      <c r="O6933">
        <f>shipments[[#This Row],[Sales Amount]]-shipments[[#This Row],[Total Cost]]</f>
        <v>2511.5699999999997</v>
      </c>
      <c r="P6933" s="9">
        <f>shipments[[#This Row],[Profit]]/shipments[[#This Row],[Sales Amount]]</f>
        <v>0.46744276940256835</v>
      </c>
    </row>
    <row r="6934" spans="1:16" x14ac:dyDescent="1">
      <c r="A6934" t="s">
        <v>6987</v>
      </c>
      <c r="B6934" t="s">
        <v>8060</v>
      </c>
      <c r="C6934" t="s">
        <v>8025</v>
      </c>
      <c r="D6934" t="s">
        <v>8035</v>
      </c>
      <c r="E6934" s="1">
        <v>45100</v>
      </c>
      <c r="F6934">
        <v>8741.25</v>
      </c>
      <c r="G6934">
        <v>486</v>
      </c>
      <c r="H6934" t="s">
        <v>6</v>
      </c>
      <c r="I6934" t="str">
        <f>_xlfn.XLOOKUP(shipments[[#This Row],[SPID]],people[SPID],people[Sales_person],"NA",0)</f>
        <v>Mallorie Waber</v>
      </c>
      <c r="J6934">
        <f>YEAR(shipments[[#This Row],[Shipdate]])</f>
        <v>2023</v>
      </c>
      <c r="K6934">
        <f>MONTH(shipments[[#This Row],[Shipdate]])</f>
        <v>6</v>
      </c>
      <c r="L6934" t="str">
        <f>TEXT(shipments[[#This Row],[Shipdate]],"mmmm")</f>
        <v>June</v>
      </c>
      <c r="M6934">
        <f>_xlfn.XLOOKUP(shipments[[#This Row],[PID]],products[PID],products[Cost_per_box],"NA",0)</f>
        <v>9.57</v>
      </c>
      <c r="N6934">
        <f>shipments[[#This Row],[Boxes]]*shipments[[#This Row],[Cost Per Box]]</f>
        <v>4651.0200000000004</v>
      </c>
      <c r="O6934">
        <f>shipments[[#This Row],[Sales Amount]]-shipments[[#This Row],[Total Cost]]</f>
        <v>4090.2299999999996</v>
      </c>
      <c r="P6934" s="9">
        <f>shipments[[#This Row],[Profit]]/shipments[[#This Row],[Sales Amount]]</f>
        <v>0.46792277992277986</v>
      </c>
    </row>
    <row r="6935" spans="1:16" x14ac:dyDescent="1">
      <c r="A6935" t="s">
        <v>6988</v>
      </c>
      <c r="B6935" t="s">
        <v>8060</v>
      </c>
      <c r="C6935" t="s">
        <v>8025</v>
      </c>
      <c r="D6935" t="s">
        <v>8035</v>
      </c>
      <c r="E6935" s="1">
        <v>44966</v>
      </c>
      <c r="F6935">
        <v>10455.75</v>
      </c>
      <c r="G6935">
        <v>654</v>
      </c>
      <c r="H6935" t="s">
        <v>6</v>
      </c>
      <c r="I6935" t="str">
        <f>_xlfn.XLOOKUP(shipments[[#This Row],[SPID]],people[SPID],people[Sales_person],"NA",0)</f>
        <v>Mallorie Waber</v>
      </c>
      <c r="J6935">
        <f>YEAR(shipments[[#This Row],[Shipdate]])</f>
        <v>2023</v>
      </c>
      <c r="K6935">
        <f>MONTH(shipments[[#This Row],[Shipdate]])</f>
        <v>2</v>
      </c>
      <c r="L6935" t="str">
        <f>TEXT(shipments[[#This Row],[Shipdate]],"mmmm")</f>
        <v>February</v>
      </c>
      <c r="M6935">
        <f>_xlfn.XLOOKUP(shipments[[#This Row],[PID]],products[PID],products[Cost_per_box],"NA",0)</f>
        <v>9.57</v>
      </c>
      <c r="N6935">
        <f>shipments[[#This Row],[Boxes]]*shipments[[#This Row],[Cost Per Box]]</f>
        <v>6258.78</v>
      </c>
      <c r="O6935">
        <f>shipments[[#This Row],[Sales Amount]]-shipments[[#This Row],[Total Cost]]</f>
        <v>4196.97</v>
      </c>
      <c r="P6935" s="9">
        <f>shipments[[#This Row],[Profit]]/shipments[[#This Row],[Sales Amount]]</f>
        <v>0.40140305573488272</v>
      </c>
    </row>
    <row r="6936" spans="1:16" x14ac:dyDescent="1">
      <c r="A6936" t="s">
        <v>6989</v>
      </c>
      <c r="B6936" t="s">
        <v>8060</v>
      </c>
      <c r="C6936" t="s">
        <v>8025</v>
      </c>
      <c r="D6936" t="s">
        <v>8037</v>
      </c>
      <c r="E6936" s="1">
        <v>45196</v>
      </c>
      <c r="F6936">
        <v>13002.75</v>
      </c>
      <c r="G6936">
        <v>723</v>
      </c>
      <c r="H6936" t="s">
        <v>6</v>
      </c>
      <c r="I6936" t="str">
        <f>_xlfn.XLOOKUP(shipments[[#This Row],[SPID]],people[SPID],people[Sales_person],"NA",0)</f>
        <v>Mallorie Waber</v>
      </c>
      <c r="J6936">
        <f>YEAR(shipments[[#This Row],[Shipdate]])</f>
        <v>2023</v>
      </c>
      <c r="K6936">
        <f>MONTH(shipments[[#This Row],[Shipdate]])</f>
        <v>9</v>
      </c>
      <c r="L6936" t="str">
        <f>TEXT(shipments[[#This Row],[Shipdate]],"mmmm")</f>
        <v>September</v>
      </c>
      <c r="M6936">
        <f>_xlfn.XLOOKUP(shipments[[#This Row],[PID]],products[PID],products[Cost_per_box],"NA",0)</f>
        <v>9.57</v>
      </c>
      <c r="N6936">
        <f>shipments[[#This Row],[Boxes]]*shipments[[#This Row],[Cost Per Box]]</f>
        <v>6919.1100000000006</v>
      </c>
      <c r="O6936">
        <f>shipments[[#This Row],[Sales Amount]]-shipments[[#This Row],[Total Cost]]</f>
        <v>6083.6399999999994</v>
      </c>
      <c r="P6936" s="9">
        <f>shipments[[#This Row],[Profit]]/shipments[[#This Row],[Sales Amount]]</f>
        <v>0.46787333448693541</v>
      </c>
    </row>
    <row r="6937" spans="1:16" x14ac:dyDescent="1">
      <c r="A6937" t="s">
        <v>6990</v>
      </c>
      <c r="B6937" t="s">
        <v>8060</v>
      </c>
      <c r="C6937" t="s">
        <v>8026</v>
      </c>
      <c r="D6937" t="s">
        <v>8034</v>
      </c>
      <c r="E6937" s="1">
        <v>45271</v>
      </c>
      <c r="F6937">
        <v>654.75</v>
      </c>
      <c r="G6937">
        <v>73</v>
      </c>
      <c r="H6937" t="s">
        <v>6</v>
      </c>
      <c r="I6937" t="str">
        <f>_xlfn.XLOOKUP(shipments[[#This Row],[SPID]],people[SPID],people[Sales_person],"NA",0)</f>
        <v>Mallorie Waber</v>
      </c>
      <c r="J6937">
        <f>YEAR(shipments[[#This Row],[Shipdate]])</f>
        <v>2023</v>
      </c>
      <c r="K6937">
        <f>MONTH(shipments[[#This Row],[Shipdate]])</f>
        <v>12</v>
      </c>
      <c r="L6937" t="str">
        <f>TEXT(shipments[[#This Row],[Shipdate]],"mmmm")</f>
        <v>December</v>
      </c>
      <c r="M6937">
        <f>_xlfn.XLOOKUP(shipments[[#This Row],[PID]],products[PID],products[Cost_per_box],"NA",0)</f>
        <v>8.43</v>
      </c>
      <c r="N6937">
        <f>shipments[[#This Row],[Boxes]]*shipments[[#This Row],[Cost Per Box]]</f>
        <v>615.39</v>
      </c>
      <c r="O6937">
        <f>shipments[[#This Row],[Sales Amount]]-shipments[[#This Row],[Total Cost]]</f>
        <v>39.360000000000014</v>
      </c>
      <c r="P6937" s="9">
        <f>shipments[[#This Row],[Profit]]/shipments[[#This Row],[Sales Amount]]</f>
        <v>6.0114547537227968E-2</v>
      </c>
    </row>
    <row r="6938" spans="1:16" x14ac:dyDescent="1">
      <c r="A6938" t="s">
        <v>6991</v>
      </c>
      <c r="B6938" t="s">
        <v>8060</v>
      </c>
      <c r="C6938" t="s">
        <v>8027</v>
      </c>
      <c r="D6938" t="s">
        <v>8037</v>
      </c>
      <c r="E6938" s="1">
        <v>45120</v>
      </c>
      <c r="F6938">
        <v>1005.75</v>
      </c>
      <c r="G6938">
        <v>101</v>
      </c>
      <c r="H6938" t="s">
        <v>6</v>
      </c>
      <c r="I6938" t="str">
        <f>_xlfn.XLOOKUP(shipments[[#This Row],[SPID]],people[SPID],people[Sales_person],"NA",0)</f>
        <v>Mallorie Waber</v>
      </c>
      <c r="J6938">
        <f>YEAR(shipments[[#This Row],[Shipdate]])</f>
        <v>2023</v>
      </c>
      <c r="K6938">
        <f>MONTH(shipments[[#This Row],[Shipdate]])</f>
        <v>7</v>
      </c>
      <c r="L6938" t="str">
        <f>TEXT(shipments[[#This Row],[Shipdate]],"mmmm")</f>
        <v>July</v>
      </c>
      <c r="M6938">
        <f>_xlfn.XLOOKUP(shipments[[#This Row],[PID]],products[PID],products[Cost_per_box],"NA",0)</f>
        <v>6.8</v>
      </c>
      <c r="N6938">
        <f>shipments[[#This Row],[Boxes]]*shipments[[#This Row],[Cost Per Box]]</f>
        <v>686.8</v>
      </c>
      <c r="O6938">
        <f>shipments[[#This Row],[Sales Amount]]-shipments[[#This Row],[Total Cost]]</f>
        <v>318.95000000000005</v>
      </c>
      <c r="P6938" s="9">
        <f>shipments[[#This Row],[Profit]]/shipments[[#This Row],[Sales Amount]]</f>
        <v>0.31712652249565004</v>
      </c>
    </row>
    <row r="6939" spans="1:16" x14ac:dyDescent="1">
      <c r="A6939" t="s">
        <v>6992</v>
      </c>
      <c r="B6939" t="s">
        <v>8060</v>
      </c>
      <c r="C6939" t="s">
        <v>8027</v>
      </c>
      <c r="D6939" t="s">
        <v>8032</v>
      </c>
      <c r="E6939" s="1">
        <v>45190</v>
      </c>
      <c r="F6939">
        <v>7611.75</v>
      </c>
      <c r="G6939">
        <v>762</v>
      </c>
      <c r="H6939" t="s">
        <v>6</v>
      </c>
      <c r="I6939" t="str">
        <f>_xlfn.XLOOKUP(shipments[[#This Row],[SPID]],people[SPID],people[Sales_person],"NA",0)</f>
        <v>Mallorie Waber</v>
      </c>
      <c r="J6939">
        <f>YEAR(shipments[[#This Row],[Shipdate]])</f>
        <v>2023</v>
      </c>
      <c r="K6939">
        <f>MONTH(shipments[[#This Row],[Shipdate]])</f>
        <v>9</v>
      </c>
      <c r="L6939" t="str">
        <f>TEXT(shipments[[#This Row],[Shipdate]],"mmmm")</f>
        <v>September</v>
      </c>
      <c r="M6939">
        <f>_xlfn.XLOOKUP(shipments[[#This Row],[PID]],products[PID],products[Cost_per_box],"NA",0)</f>
        <v>6.8</v>
      </c>
      <c r="N6939">
        <f>shipments[[#This Row],[Boxes]]*shipments[[#This Row],[Cost Per Box]]</f>
        <v>5181.5999999999995</v>
      </c>
      <c r="O6939">
        <f>shipments[[#This Row],[Sales Amount]]-shipments[[#This Row],[Total Cost]]</f>
        <v>2430.1500000000005</v>
      </c>
      <c r="P6939" s="9">
        <f>shipments[[#This Row],[Profit]]/shipments[[#This Row],[Sales Amount]]</f>
        <v>0.31926298157453942</v>
      </c>
    </row>
    <row r="6940" spans="1:16" x14ac:dyDescent="1">
      <c r="A6940" t="s">
        <v>6993</v>
      </c>
      <c r="B6940" t="s">
        <v>8060</v>
      </c>
      <c r="C6940" t="s">
        <v>8027</v>
      </c>
      <c r="D6940" t="s">
        <v>8037</v>
      </c>
      <c r="E6940" s="1">
        <v>45217</v>
      </c>
      <c r="F6940">
        <v>15167.25</v>
      </c>
      <c r="G6940">
        <v>1517</v>
      </c>
      <c r="H6940" t="s">
        <v>6</v>
      </c>
      <c r="I6940" t="str">
        <f>_xlfn.XLOOKUP(shipments[[#This Row],[SPID]],people[SPID],people[Sales_person],"NA",0)</f>
        <v>Mallorie Waber</v>
      </c>
      <c r="J6940">
        <f>YEAR(shipments[[#This Row],[Shipdate]])</f>
        <v>2023</v>
      </c>
      <c r="K6940">
        <f>MONTH(shipments[[#This Row],[Shipdate]])</f>
        <v>10</v>
      </c>
      <c r="L6940" t="str">
        <f>TEXT(shipments[[#This Row],[Shipdate]],"mmmm")</f>
        <v>October</v>
      </c>
      <c r="M6940">
        <f>_xlfn.XLOOKUP(shipments[[#This Row],[PID]],products[PID],products[Cost_per_box],"NA",0)</f>
        <v>6.8</v>
      </c>
      <c r="N6940">
        <f>shipments[[#This Row],[Boxes]]*shipments[[#This Row],[Cost Per Box]]</f>
        <v>10315.6</v>
      </c>
      <c r="O6940">
        <f>shipments[[#This Row],[Sales Amount]]-shipments[[#This Row],[Total Cost]]</f>
        <v>4851.6499999999996</v>
      </c>
      <c r="P6940" s="9">
        <f>shipments[[#This Row],[Profit]]/shipments[[#This Row],[Sales Amount]]</f>
        <v>0.31987670803870177</v>
      </c>
    </row>
    <row r="6941" spans="1:16" x14ac:dyDescent="1">
      <c r="A6941" t="s">
        <v>6994</v>
      </c>
      <c r="B6941" t="s">
        <v>8060</v>
      </c>
      <c r="C6941" t="s">
        <v>8027</v>
      </c>
      <c r="D6941" t="s">
        <v>8032</v>
      </c>
      <c r="E6941" s="1">
        <v>45342</v>
      </c>
      <c r="F6941">
        <v>1869.75</v>
      </c>
      <c r="G6941">
        <v>187</v>
      </c>
      <c r="H6941" t="s">
        <v>6</v>
      </c>
      <c r="I6941" t="str">
        <f>_xlfn.XLOOKUP(shipments[[#This Row],[SPID]],people[SPID],people[Sales_person],"NA",0)</f>
        <v>Mallorie Waber</v>
      </c>
      <c r="J6941">
        <f>YEAR(shipments[[#This Row],[Shipdate]])</f>
        <v>2024</v>
      </c>
      <c r="K6941">
        <f>MONTH(shipments[[#This Row],[Shipdate]])</f>
        <v>2</v>
      </c>
      <c r="L6941" t="str">
        <f>TEXT(shipments[[#This Row],[Shipdate]],"mmmm")</f>
        <v>February</v>
      </c>
      <c r="M6941">
        <f>_xlfn.XLOOKUP(shipments[[#This Row],[PID]],products[PID],products[Cost_per_box],"NA",0)</f>
        <v>6.8</v>
      </c>
      <c r="N6941">
        <f>shipments[[#This Row],[Boxes]]*shipments[[#This Row],[Cost Per Box]]</f>
        <v>1271.5999999999999</v>
      </c>
      <c r="O6941">
        <f>shipments[[#This Row],[Sales Amount]]-shipments[[#This Row],[Total Cost]]</f>
        <v>598.15000000000009</v>
      </c>
      <c r="P6941" s="9">
        <f>shipments[[#This Row],[Profit]]/shipments[[#This Row],[Sales Amount]]</f>
        <v>0.31990907875384417</v>
      </c>
    </row>
    <row r="6942" spans="1:16" x14ac:dyDescent="1">
      <c r="A6942" t="s">
        <v>6995</v>
      </c>
      <c r="B6942" t="s">
        <v>8060</v>
      </c>
      <c r="C6942" t="s">
        <v>8027</v>
      </c>
      <c r="D6942" t="s">
        <v>8035</v>
      </c>
      <c r="E6942" s="1">
        <v>45075</v>
      </c>
      <c r="F6942">
        <v>13605.75</v>
      </c>
      <c r="G6942">
        <v>1361</v>
      </c>
      <c r="H6942" t="s">
        <v>6</v>
      </c>
      <c r="I6942" t="str">
        <f>_xlfn.XLOOKUP(shipments[[#This Row],[SPID]],people[SPID],people[Sales_person],"NA",0)</f>
        <v>Mallorie Waber</v>
      </c>
      <c r="J6942">
        <f>YEAR(shipments[[#This Row],[Shipdate]])</f>
        <v>2023</v>
      </c>
      <c r="K6942">
        <f>MONTH(shipments[[#This Row],[Shipdate]])</f>
        <v>5</v>
      </c>
      <c r="L6942" t="str">
        <f>TEXT(shipments[[#This Row],[Shipdate]],"mmmm")</f>
        <v>May</v>
      </c>
      <c r="M6942">
        <f>_xlfn.XLOOKUP(shipments[[#This Row],[PID]],products[PID],products[Cost_per_box],"NA",0)</f>
        <v>6.8</v>
      </c>
      <c r="N6942">
        <f>shipments[[#This Row],[Boxes]]*shipments[[#This Row],[Cost Per Box]]</f>
        <v>9254.7999999999993</v>
      </c>
      <c r="O6942">
        <f>shipments[[#This Row],[Sales Amount]]-shipments[[#This Row],[Total Cost]]</f>
        <v>4350.9500000000007</v>
      </c>
      <c r="P6942" s="9">
        <f>shipments[[#This Row],[Profit]]/shipments[[#This Row],[Sales Amount]]</f>
        <v>0.3197875898057807</v>
      </c>
    </row>
    <row r="6943" spans="1:16" x14ac:dyDescent="1">
      <c r="A6943" t="s">
        <v>6996</v>
      </c>
      <c r="B6943" t="s">
        <v>8060</v>
      </c>
      <c r="C6943" t="s">
        <v>8028</v>
      </c>
      <c r="D6943" t="s">
        <v>8033</v>
      </c>
      <c r="E6943" s="1">
        <v>45163</v>
      </c>
      <c r="F6943">
        <v>5514.75</v>
      </c>
      <c r="G6943">
        <v>205</v>
      </c>
      <c r="H6943" t="s">
        <v>6</v>
      </c>
      <c r="I6943" t="str">
        <f>_xlfn.XLOOKUP(shipments[[#This Row],[SPID]],people[SPID],people[Sales_person],"NA",0)</f>
        <v>Mallorie Waber</v>
      </c>
      <c r="J6943">
        <f>YEAR(shipments[[#This Row],[Shipdate]])</f>
        <v>2023</v>
      </c>
      <c r="K6943">
        <f>MONTH(shipments[[#This Row],[Shipdate]])</f>
        <v>8</v>
      </c>
      <c r="L6943" t="str">
        <f>TEXT(shipments[[#This Row],[Shipdate]],"mmmm")</f>
        <v>August</v>
      </c>
      <c r="M6943">
        <f>_xlfn.XLOOKUP(shipments[[#This Row],[PID]],products[PID],products[Cost_per_box],"NA",0)</f>
        <v>5.04</v>
      </c>
      <c r="N6943">
        <f>shipments[[#This Row],[Boxes]]*shipments[[#This Row],[Cost Per Box]]</f>
        <v>1033.2</v>
      </c>
      <c r="O6943">
        <f>shipments[[#This Row],[Sales Amount]]-shipments[[#This Row],[Total Cost]]</f>
        <v>4481.55</v>
      </c>
      <c r="P6943" s="9">
        <f>shipments[[#This Row],[Profit]]/shipments[[#This Row],[Sales Amount]]</f>
        <v>0.81264789881680954</v>
      </c>
    </row>
    <row r="6944" spans="1:16" x14ac:dyDescent="1">
      <c r="A6944" t="s">
        <v>6997</v>
      </c>
      <c r="B6944" t="s">
        <v>8060</v>
      </c>
      <c r="C6944" t="s">
        <v>8028</v>
      </c>
      <c r="D6944" t="s">
        <v>8036</v>
      </c>
      <c r="E6944" s="1">
        <v>45464</v>
      </c>
      <c r="F6944">
        <v>6176.25</v>
      </c>
      <c r="G6944">
        <v>238</v>
      </c>
      <c r="H6944" t="s">
        <v>6</v>
      </c>
      <c r="I6944" t="str">
        <f>_xlfn.XLOOKUP(shipments[[#This Row],[SPID]],people[SPID],people[Sales_person],"NA",0)</f>
        <v>Mallorie Waber</v>
      </c>
      <c r="J6944">
        <f>YEAR(shipments[[#This Row],[Shipdate]])</f>
        <v>2024</v>
      </c>
      <c r="K6944">
        <f>MONTH(shipments[[#This Row],[Shipdate]])</f>
        <v>6</v>
      </c>
      <c r="L6944" t="str">
        <f>TEXT(shipments[[#This Row],[Shipdate]],"mmmm")</f>
        <v>June</v>
      </c>
      <c r="M6944">
        <f>_xlfn.XLOOKUP(shipments[[#This Row],[PID]],products[PID],products[Cost_per_box],"NA",0)</f>
        <v>5.04</v>
      </c>
      <c r="N6944">
        <f>shipments[[#This Row],[Boxes]]*shipments[[#This Row],[Cost Per Box]]</f>
        <v>1199.52</v>
      </c>
      <c r="O6944">
        <f>shipments[[#This Row],[Sales Amount]]-shipments[[#This Row],[Total Cost]]</f>
        <v>4976.7299999999996</v>
      </c>
      <c r="P6944" s="9">
        <f>shipments[[#This Row],[Profit]]/shipments[[#This Row],[Sales Amount]]</f>
        <v>0.80578506375227676</v>
      </c>
    </row>
    <row r="6945" spans="1:16" x14ac:dyDescent="1">
      <c r="A6945" t="s">
        <v>6998</v>
      </c>
      <c r="B6945" t="s">
        <v>8060</v>
      </c>
      <c r="C6945" t="s">
        <v>8028</v>
      </c>
      <c r="D6945" t="s">
        <v>8037</v>
      </c>
      <c r="E6945" s="1">
        <v>45190</v>
      </c>
      <c r="F6945">
        <v>5818.5</v>
      </c>
      <c r="G6945">
        <v>216</v>
      </c>
      <c r="H6945" t="s">
        <v>6</v>
      </c>
      <c r="I6945" t="str">
        <f>_xlfn.XLOOKUP(shipments[[#This Row],[SPID]],people[SPID],people[Sales_person],"NA",0)</f>
        <v>Mallorie Waber</v>
      </c>
      <c r="J6945">
        <f>YEAR(shipments[[#This Row],[Shipdate]])</f>
        <v>2023</v>
      </c>
      <c r="K6945">
        <f>MONTH(shipments[[#This Row],[Shipdate]])</f>
        <v>9</v>
      </c>
      <c r="L6945" t="str">
        <f>TEXT(shipments[[#This Row],[Shipdate]],"mmmm")</f>
        <v>September</v>
      </c>
      <c r="M6945">
        <f>_xlfn.XLOOKUP(shipments[[#This Row],[PID]],products[PID],products[Cost_per_box],"NA",0)</f>
        <v>5.04</v>
      </c>
      <c r="N6945">
        <f>shipments[[#This Row],[Boxes]]*shipments[[#This Row],[Cost Per Box]]</f>
        <v>1088.6400000000001</v>
      </c>
      <c r="O6945">
        <f>shipments[[#This Row],[Sales Amount]]-shipments[[#This Row],[Total Cost]]</f>
        <v>4729.8599999999997</v>
      </c>
      <c r="P6945" s="9">
        <f>shipments[[#This Row],[Profit]]/shipments[[#This Row],[Sales Amount]]</f>
        <v>0.81290023201856143</v>
      </c>
    </row>
    <row r="6946" spans="1:16" x14ac:dyDescent="1">
      <c r="A6946" t="s">
        <v>6999</v>
      </c>
      <c r="B6946" t="s">
        <v>8060</v>
      </c>
      <c r="C6946" t="s">
        <v>8029</v>
      </c>
      <c r="D6946" t="s">
        <v>8033</v>
      </c>
      <c r="E6946" s="1">
        <v>45415</v>
      </c>
      <c r="F6946">
        <v>12237.75</v>
      </c>
      <c r="G6946">
        <v>1113</v>
      </c>
      <c r="H6946" t="s">
        <v>6</v>
      </c>
      <c r="I6946" t="str">
        <f>_xlfn.XLOOKUP(shipments[[#This Row],[SPID]],people[SPID],people[Sales_person],"NA",0)</f>
        <v>Mallorie Waber</v>
      </c>
      <c r="J6946">
        <f>YEAR(shipments[[#This Row],[Shipdate]])</f>
        <v>2024</v>
      </c>
      <c r="K6946">
        <f>MONTH(shipments[[#This Row],[Shipdate]])</f>
        <v>5</v>
      </c>
      <c r="L6946" t="str">
        <f>TEXT(shipments[[#This Row],[Shipdate]],"mmmm")</f>
        <v>May</v>
      </c>
      <c r="M6946">
        <f>_xlfn.XLOOKUP(shipments[[#This Row],[PID]],products[PID],products[Cost_per_box],"NA",0)</f>
        <v>2.76</v>
      </c>
      <c r="N6946">
        <f>shipments[[#This Row],[Boxes]]*shipments[[#This Row],[Cost Per Box]]</f>
        <v>3071.8799999999997</v>
      </c>
      <c r="O6946">
        <f>shipments[[#This Row],[Sales Amount]]-shipments[[#This Row],[Total Cost]]</f>
        <v>9165.8700000000008</v>
      </c>
      <c r="P6946" s="9">
        <f>shipments[[#This Row],[Profit]]/shipments[[#This Row],[Sales Amount]]</f>
        <v>0.74898326898326906</v>
      </c>
    </row>
    <row r="6947" spans="1:16" x14ac:dyDescent="1">
      <c r="A6947" t="s">
        <v>7000</v>
      </c>
      <c r="B6947" t="s">
        <v>8060</v>
      </c>
      <c r="C6947" t="s">
        <v>8029</v>
      </c>
      <c r="D6947" t="s">
        <v>8037</v>
      </c>
      <c r="E6947" s="1">
        <v>45083</v>
      </c>
      <c r="F6947">
        <v>5519.25</v>
      </c>
      <c r="G6947">
        <v>502</v>
      </c>
      <c r="H6947" t="s">
        <v>6</v>
      </c>
      <c r="I6947" t="str">
        <f>_xlfn.XLOOKUP(shipments[[#This Row],[SPID]],people[SPID],people[Sales_person],"NA",0)</f>
        <v>Mallorie Waber</v>
      </c>
      <c r="J6947">
        <f>YEAR(shipments[[#This Row],[Shipdate]])</f>
        <v>2023</v>
      </c>
      <c r="K6947">
        <f>MONTH(shipments[[#This Row],[Shipdate]])</f>
        <v>6</v>
      </c>
      <c r="L6947" t="str">
        <f>TEXT(shipments[[#This Row],[Shipdate]],"mmmm")</f>
        <v>June</v>
      </c>
      <c r="M6947">
        <f>_xlfn.XLOOKUP(shipments[[#This Row],[PID]],products[PID],products[Cost_per_box],"NA",0)</f>
        <v>2.76</v>
      </c>
      <c r="N6947">
        <f>shipments[[#This Row],[Boxes]]*shipments[[#This Row],[Cost Per Box]]</f>
        <v>1385.52</v>
      </c>
      <c r="O6947">
        <f>shipments[[#This Row],[Sales Amount]]-shipments[[#This Row],[Total Cost]]</f>
        <v>4133.7299999999996</v>
      </c>
      <c r="P6947" s="9">
        <f>shipments[[#This Row],[Profit]]/shipments[[#This Row],[Sales Amount]]</f>
        <v>0.7489658921049055</v>
      </c>
    </row>
    <row r="6948" spans="1:16" x14ac:dyDescent="1">
      <c r="A6948" t="s">
        <v>7001</v>
      </c>
      <c r="B6948" t="s">
        <v>8060</v>
      </c>
      <c r="C6948" t="s">
        <v>8029</v>
      </c>
      <c r="D6948" t="s">
        <v>8033</v>
      </c>
      <c r="E6948" s="1">
        <v>45397</v>
      </c>
      <c r="F6948">
        <v>470.25</v>
      </c>
      <c r="G6948">
        <v>48</v>
      </c>
      <c r="H6948" t="s">
        <v>6</v>
      </c>
      <c r="I6948" t="str">
        <f>_xlfn.XLOOKUP(shipments[[#This Row],[SPID]],people[SPID],people[Sales_person],"NA",0)</f>
        <v>Mallorie Waber</v>
      </c>
      <c r="J6948">
        <f>YEAR(shipments[[#This Row],[Shipdate]])</f>
        <v>2024</v>
      </c>
      <c r="K6948">
        <f>MONTH(shipments[[#This Row],[Shipdate]])</f>
        <v>4</v>
      </c>
      <c r="L6948" t="str">
        <f>TEXT(shipments[[#This Row],[Shipdate]],"mmmm")</f>
        <v>April</v>
      </c>
      <c r="M6948">
        <f>_xlfn.XLOOKUP(shipments[[#This Row],[PID]],products[PID],products[Cost_per_box],"NA",0)</f>
        <v>2.76</v>
      </c>
      <c r="N6948">
        <f>shipments[[#This Row],[Boxes]]*shipments[[#This Row],[Cost Per Box]]</f>
        <v>132.47999999999999</v>
      </c>
      <c r="O6948">
        <f>shipments[[#This Row],[Sales Amount]]-shipments[[#This Row],[Total Cost]]</f>
        <v>337.77</v>
      </c>
      <c r="P6948" s="9">
        <f>shipments[[#This Row],[Profit]]/shipments[[#This Row],[Sales Amount]]</f>
        <v>0.7182775119617224</v>
      </c>
    </row>
    <row r="6949" spans="1:16" x14ac:dyDescent="1">
      <c r="A6949" t="s">
        <v>7002</v>
      </c>
      <c r="B6949" t="s">
        <v>8060</v>
      </c>
      <c r="C6949" t="s">
        <v>8029</v>
      </c>
      <c r="D6949" t="s">
        <v>8036</v>
      </c>
      <c r="E6949" s="1">
        <v>45037</v>
      </c>
      <c r="F6949">
        <v>14503.5</v>
      </c>
      <c r="G6949">
        <v>1209</v>
      </c>
      <c r="H6949" t="s">
        <v>6</v>
      </c>
      <c r="I6949" t="str">
        <f>_xlfn.XLOOKUP(shipments[[#This Row],[SPID]],people[SPID],people[Sales_person],"NA",0)</f>
        <v>Mallorie Waber</v>
      </c>
      <c r="J6949">
        <f>YEAR(shipments[[#This Row],[Shipdate]])</f>
        <v>2023</v>
      </c>
      <c r="K6949">
        <f>MONTH(shipments[[#This Row],[Shipdate]])</f>
        <v>4</v>
      </c>
      <c r="L6949" t="str">
        <f>TEXT(shipments[[#This Row],[Shipdate]],"mmmm")</f>
        <v>April</v>
      </c>
      <c r="M6949">
        <f>_xlfn.XLOOKUP(shipments[[#This Row],[PID]],products[PID],products[Cost_per_box],"NA",0)</f>
        <v>2.76</v>
      </c>
      <c r="N6949">
        <f>shipments[[#This Row],[Boxes]]*shipments[[#This Row],[Cost Per Box]]</f>
        <v>3336.8399999999997</v>
      </c>
      <c r="O6949">
        <f>shipments[[#This Row],[Sales Amount]]-shipments[[#This Row],[Total Cost]]</f>
        <v>11166.66</v>
      </c>
      <c r="P6949" s="9">
        <f>shipments[[#This Row],[Profit]]/shipments[[#This Row],[Sales Amount]]</f>
        <v>0.769928637914986</v>
      </c>
    </row>
    <row r="6950" spans="1:16" x14ac:dyDescent="1">
      <c r="A6950" t="s">
        <v>7003</v>
      </c>
      <c r="B6950" t="s">
        <v>8060</v>
      </c>
      <c r="C6950" t="s">
        <v>8029</v>
      </c>
      <c r="D6950" t="s">
        <v>8036</v>
      </c>
      <c r="E6950" s="1">
        <v>45063</v>
      </c>
      <c r="F6950">
        <v>12642.75</v>
      </c>
      <c r="G6950">
        <v>1265</v>
      </c>
      <c r="H6950" t="s">
        <v>6</v>
      </c>
      <c r="I6950" t="str">
        <f>_xlfn.XLOOKUP(shipments[[#This Row],[SPID]],people[SPID],people[Sales_person],"NA",0)</f>
        <v>Mallorie Waber</v>
      </c>
      <c r="J6950">
        <f>YEAR(shipments[[#This Row],[Shipdate]])</f>
        <v>2023</v>
      </c>
      <c r="K6950">
        <f>MONTH(shipments[[#This Row],[Shipdate]])</f>
        <v>5</v>
      </c>
      <c r="L6950" t="str">
        <f>TEXT(shipments[[#This Row],[Shipdate]],"mmmm")</f>
        <v>May</v>
      </c>
      <c r="M6950">
        <f>_xlfn.XLOOKUP(shipments[[#This Row],[PID]],products[PID],products[Cost_per_box],"NA",0)</f>
        <v>2.76</v>
      </c>
      <c r="N6950">
        <f>shipments[[#This Row],[Boxes]]*shipments[[#This Row],[Cost Per Box]]</f>
        <v>3491.3999999999996</v>
      </c>
      <c r="O6950">
        <f>shipments[[#This Row],[Sales Amount]]-shipments[[#This Row],[Total Cost]]</f>
        <v>9151.35</v>
      </c>
      <c r="P6950" s="9">
        <f>shipments[[#This Row],[Profit]]/shipments[[#This Row],[Sales Amount]]</f>
        <v>0.72384172747226672</v>
      </c>
    </row>
    <row r="6951" spans="1:16" x14ac:dyDescent="1">
      <c r="A6951" t="s">
        <v>7004</v>
      </c>
      <c r="B6951" t="s">
        <v>8060</v>
      </c>
      <c r="C6951" t="s">
        <v>8030</v>
      </c>
      <c r="D6951" t="s">
        <v>8033</v>
      </c>
      <c r="E6951" s="1">
        <v>45120</v>
      </c>
      <c r="F6951">
        <v>7029</v>
      </c>
      <c r="G6951">
        <v>639</v>
      </c>
      <c r="H6951" t="s">
        <v>6</v>
      </c>
      <c r="I6951" t="str">
        <f>_xlfn.XLOOKUP(shipments[[#This Row],[SPID]],people[SPID],people[Sales_person],"NA",0)</f>
        <v>Mallorie Waber</v>
      </c>
      <c r="J6951">
        <f>YEAR(shipments[[#This Row],[Shipdate]])</f>
        <v>2023</v>
      </c>
      <c r="K6951">
        <f>MONTH(shipments[[#This Row],[Shipdate]])</f>
        <v>7</v>
      </c>
      <c r="L6951" t="str">
        <f>TEXT(shipments[[#This Row],[Shipdate]],"mmmm")</f>
        <v>July</v>
      </c>
      <c r="M6951">
        <f>_xlfn.XLOOKUP(shipments[[#This Row],[PID]],products[PID],products[Cost_per_box],"NA",0)</f>
        <v>3.32</v>
      </c>
      <c r="N6951">
        <f>shipments[[#This Row],[Boxes]]*shipments[[#This Row],[Cost Per Box]]</f>
        <v>2121.48</v>
      </c>
      <c r="O6951">
        <f>shipments[[#This Row],[Sales Amount]]-shipments[[#This Row],[Total Cost]]</f>
        <v>4907.5200000000004</v>
      </c>
      <c r="P6951" s="9">
        <f>shipments[[#This Row],[Profit]]/shipments[[#This Row],[Sales Amount]]</f>
        <v>0.69818181818181824</v>
      </c>
    </row>
    <row r="6952" spans="1:16" x14ac:dyDescent="1">
      <c r="A6952" t="s">
        <v>7005</v>
      </c>
      <c r="B6952" t="s">
        <v>8060</v>
      </c>
      <c r="C6952" t="s">
        <v>8030</v>
      </c>
      <c r="D6952" t="s">
        <v>8035</v>
      </c>
      <c r="E6952" s="1">
        <v>44965</v>
      </c>
      <c r="F6952">
        <v>3240</v>
      </c>
      <c r="G6952">
        <v>360</v>
      </c>
      <c r="H6952" t="s">
        <v>6</v>
      </c>
      <c r="I6952" t="str">
        <f>_xlfn.XLOOKUP(shipments[[#This Row],[SPID]],people[SPID],people[Sales_person],"NA",0)</f>
        <v>Mallorie Waber</v>
      </c>
      <c r="J6952">
        <f>YEAR(shipments[[#This Row],[Shipdate]])</f>
        <v>2023</v>
      </c>
      <c r="K6952">
        <f>MONTH(shipments[[#This Row],[Shipdate]])</f>
        <v>2</v>
      </c>
      <c r="L6952" t="str">
        <f>TEXT(shipments[[#This Row],[Shipdate]],"mmmm")</f>
        <v>February</v>
      </c>
      <c r="M6952">
        <f>_xlfn.XLOOKUP(shipments[[#This Row],[PID]],products[PID],products[Cost_per_box],"NA",0)</f>
        <v>3.32</v>
      </c>
      <c r="N6952">
        <f>shipments[[#This Row],[Boxes]]*shipments[[#This Row],[Cost Per Box]]</f>
        <v>1195.2</v>
      </c>
      <c r="O6952">
        <f>shipments[[#This Row],[Sales Amount]]-shipments[[#This Row],[Total Cost]]</f>
        <v>2044.8</v>
      </c>
      <c r="P6952" s="9">
        <f>shipments[[#This Row],[Profit]]/shipments[[#This Row],[Sales Amount]]</f>
        <v>0.63111111111111107</v>
      </c>
    </row>
    <row r="6953" spans="1:16" x14ac:dyDescent="1">
      <c r="A6953" t="s">
        <v>7006</v>
      </c>
      <c r="B6953" t="s">
        <v>8060</v>
      </c>
      <c r="C6953" t="s">
        <v>8030</v>
      </c>
      <c r="D6953" t="s">
        <v>8032</v>
      </c>
      <c r="E6953" s="1">
        <v>45328</v>
      </c>
      <c r="F6953">
        <v>200.25</v>
      </c>
      <c r="G6953">
        <v>21</v>
      </c>
      <c r="H6953" t="s">
        <v>6</v>
      </c>
      <c r="I6953" t="str">
        <f>_xlfn.XLOOKUP(shipments[[#This Row],[SPID]],people[SPID],people[Sales_person],"NA",0)</f>
        <v>Mallorie Waber</v>
      </c>
      <c r="J6953">
        <f>YEAR(shipments[[#This Row],[Shipdate]])</f>
        <v>2024</v>
      </c>
      <c r="K6953">
        <f>MONTH(shipments[[#This Row],[Shipdate]])</f>
        <v>2</v>
      </c>
      <c r="L6953" t="str">
        <f>TEXT(shipments[[#This Row],[Shipdate]],"mmmm")</f>
        <v>February</v>
      </c>
      <c r="M6953">
        <f>_xlfn.XLOOKUP(shipments[[#This Row],[PID]],products[PID],products[Cost_per_box],"NA",0)</f>
        <v>3.32</v>
      </c>
      <c r="N6953">
        <f>shipments[[#This Row],[Boxes]]*shipments[[#This Row],[Cost Per Box]]</f>
        <v>69.72</v>
      </c>
      <c r="O6953">
        <f>shipments[[#This Row],[Sales Amount]]-shipments[[#This Row],[Total Cost]]</f>
        <v>130.53</v>
      </c>
      <c r="P6953" s="9">
        <f>shipments[[#This Row],[Profit]]/shipments[[#This Row],[Sales Amount]]</f>
        <v>0.65183520599250933</v>
      </c>
    </row>
    <row r="6954" spans="1:16" x14ac:dyDescent="1">
      <c r="A6954" t="s">
        <v>7007</v>
      </c>
      <c r="B6954" t="s">
        <v>8060</v>
      </c>
      <c r="C6954" t="s">
        <v>8030</v>
      </c>
      <c r="D6954" t="s">
        <v>8035</v>
      </c>
      <c r="E6954" s="1">
        <v>45551</v>
      </c>
      <c r="F6954">
        <v>2126.25</v>
      </c>
      <c r="G6954">
        <v>213</v>
      </c>
      <c r="H6954" t="s">
        <v>25</v>
      </c>
      <c r="I6954" t="str">
        <f>_xlfn.XLOOKUP(shipments[[#This Row],[SPID]],people[SPID],people[Sales_person],"NA",0)</f>
        <v>Mallorie Waber</v>
      </c>
      <c r="J6954">
        <f>YEAR(shipments[[#This Row],[Shipdate]])</f>
        <v>2024</v>
      </c>
      <c r="K6954">
        <f>MONTH(shipments[[#This Row],[Shipdate]])</f>
        <v>9</v>
      </c>
      <c r="L6954" t="str">
        <f>TEXT(shipments[[#This Row],[Shipdate]],"mmmm")</f>
        <v>September</v>
      </c>
      <c r="M6954">
        <f>_xlfn.XLOOKUP(shipments[[#This Row],[PID]],products[PID],products[Cost_per_box],"NA",0)</f>
        <v>3.32</v>
      </c>
      <c r="N6954">
        <f>shipments[[#This Row],[Boxes]]*shipments[[#This Row],[Cost Per Box]]</f>
        <v>707.16</v>
      </c>
      <c r="O6954">
        <f>shipments[[#This Row],[Sales Amount]]-shipments[[#This Row],[Total Cost]]</f>
        <v>1419.0900000000001</v>
      </c>
      <c r="P6954" s="9">
        <f>shipments[[#This Row],[Profit]]/shipments[[#This Row],[Sales Amount]]</f>
        <v>0.66741446208112887</v>
      </c>
    </row>
    <row r="6955" spans="1:16" x14ac:dyDescent="1">
      <c r="A6955" t="s">
        <v>7008</v>
      </c>
      <c r="B6955" t="s">
        <v>8060</v>
      </c>
      <c r="C6955" t="s">
        <v>8030</v>
      </c>
      <c r="D6955" t="s">
        <v>8036</v>
      </c>
      <c r="E6955" s="1">
        <v>44965</v>
      </c>
      <c r="F6955">
        <v>8336.25</v>
      </c>
      <c r="G6955">
        <v>1191</v>
      </c>
      <c r="H6955" t="s">
        <v>6</v>
      </c>
      <c r="I6955" t="str">
        <f>_xlfn.XLOOKUP(shipments[[#This Row],[SPID]],people[SPID],people[Sales_person],"NA",0)</f>
        <v>Mallorie Waber</v>
      </c>
      <c r="J6955">
        <f>YEAR(shipments[[#This Row],[Shipdate]])</f>
        <v>2023</v>
      </c>
      <c r="K6955">
        <f>MONTH(shipments[[#This Row],[Shipdate]])</f>
        <v>2</v>
      </c>
      <c r="L6955" t="str">
        <f>TEXT(shipments[[#This Row],[Shipdate]],"mmmm")</f>
        <v>February</v>
      </c>
      <c r="M6955">
        <f>_xlfn.XLOOKUP(shipments[[#This Row],[PID]],products[PID],products[Cost_per_box],"NA",0)</f>
        <v>3.32</v>
      </c>
      <c r="N6955">
        <f>shipments[[#This Row],[Boxes]]*shipments[[#This Row],[Cost Per Box]]</f>
        <v>3954.12</v>
      </c>
      <c r="O6955">
        <f>shipments[[#This Row],[Sales Amount]]-shipments[[#This Row],[Total Cost]]</f>
        <v>4382.13</v>
      </c>
      <c r="P6955" s="9">
        <f>shipments[[#This Row],[Profit]]/shipments[[#This Row],[Sales Amount]]</f>
        <v>0.52567161493477288</v>
      </c>
    </row>
    <row r="6956" spans="1:16" x14ac:dyDescent="1">
      <c r="A6956" t="s">
        <v>7009</v>
      </c>
      <c r="B6956" t="s">
        <v>8060</v>
      </c>
      <c r="C6956" t="s">
        <v>8031</v>
      </c>
      <c r="D6956" t="s">
        <v>8036</v>
      </c>
      <c r="E6956" s="1">
        <v>45170</v>
      </c>
      <c r="F6956">
        <v>769.5</v>
      </c>
      <c r="G6956">
        <v>35</v>
      </c>
      <c r="H6956" t="s">
        <v>6</v>
      </c>
      <c r="I6956" t="str">
        <f>_xlfn.XLOOKUP(shipments[[#This Row],[SPID]],people[SPID],people[Sales_person],"NA",0)</f>
        <v>Mallorie Waber</v>
      </c>
      <c r="J6956">
        <f>YEAR(shipments[[#This Row],[Shipdate]])</f>
        <v>2023</v>
      </c>
      <c r="K6956">
        <f>MONTH(shipments[[#This Row],[Shipdate]])</f>
        <v>9</v>
      </c>
      <c r="L6956" t="str">
        <f>TEXT(shipments[[#This Row],[Shipdate]],"mmmm")</f>
        <v>September</v>
      </c>
      <c r="M6956">
        <f>_xlfn.XLOOKUP(shipments[[#This Row],[PID]],products[PID],products[Cost_per_box],"NA",0)</f>
        <v>2.65</v>
      </c>
      <c r="N6956">
        <f>shipments[[#This Row],[Boxes]]*shipments[[#This Row],[Cost Per Box]]</f>
        <v>92.75</v>
      </c>
      <c r="O6956">
        <f>shipments[[#This Row],[Sales Amount]]-shipments[[#This Row],[Total Cost]]</f>
        <v>676.75</v>
      </c>
      <c r="P6956" s="9">
        <f>shipments[[#This Row],[Profit]]/shipments[[#This Row],[Sales Amount]]</f>
        <v>0.87946718648473032</v>
      </c>
    </row>
    <row r="6957" spans="1:16" x14ac:dyDescent="1">
      <c r="A6957" t="s">
        <v>7010</v>
      </c>
      <c r="B6957" t="s">
        <v>8060</v>
      </c>
      <c r="C6957" t="s">
        <v>8031</v>
      </c>
      <c r="D6957" t="s">
        <v>8036</v>
      </c>
      <c r="E6957" s="1">
        <v>45001</v>
      </c>
      <c r="F6957">
        <v>7078.5</v>
      </c>
      <c r="G6957">
        <v>394</v>
      </c>
      <c r="H6957" t="s">
        <v>6</v>
      </c>
      <c r="I6957" t="str">
        <f>_xlfn.XLOOKUP(shipments[[#This Row],[SPID]],people[SPID],people[Sales_person],"NA",0)</f>
        <v>Mallorie Waber</v>
      </c>
      <c r="J6957">
        <f>YEAR(shipments[[#This Row],[Shipdate]])</f>
        <v>2023</v>
      </c>
      <c r="K6957">
        <f>MONTH(shipments[[#This Row],[Shipdate]])</f>
        <v>3</v>
      </c>
      <c r="L6957" t="str">
        <f>TEXT(shipments[[#This Row],[Shipdate]],"mmmm")</f>
        <v>March</v>
      </c>
      <c r="M6957">
        <f>_xlfn.XLOOKUP(shipments[[#This Row],[PID]],products[PID],products[Cost_per_box],"NA",0)</f>
        <v>2.65</v>
      </c>
      <c r="N6957">
        <f>shipments[[#This Row],[Boxes]]*shipments[[#This Row],[Cost Per Box]]</f>
        <v>1044.0999999999999</v>
      </c>
      <c r="O6957">
        <f>shipments[[#This Row],[Sales Amount]]-shipments[[#This Row],[Total Cost]]</f>
        <v>6034.4</v>
      </c>
      <c r="P6957" s="9">
        <f>shipments[[#This Row],[Profit]]/shipments[[#This Row],[Sales Amount]]</f>
        <v>0.85249699795154332</v>
      </c>
    </row>
    <row r="6958" spans="1:16" x14ac:dyDescent="1">
      <c r="A6958" t="s">
        <v>7011</v>
      </c>
      <c r="B6958" t="s">
        <v>8060</v>
      </c>
      <c r="C6958" t="s">
        <v>8031</v>
      </c>
      <c r="D6958" t="s">
        <v>8034</v>
      </c>
      <c r="E6958" s="1">
        <v>45180</v>
      </c>
      <c r="F6958">
        <v>4925.25</v>
      </c>
      <c r="G6958">
        <v>224</v>
      </c>
      <c r="H6958" t="s">
        <v>6</v>
      </c>
      <c r="I6958" t="str">
        <f>_xlfn.XLOOKUP(shipments[[#This Row],[SPID]],people[SPID],people[Sales_person],"NA",0)</f>
        <v>Mallorie Waber</v>
      </c>
      <c r="J6958">
        <f>YEAR(shipments[[#This Row],[Shipdate]])</f>
        <v>2023</v>
      </c>
      <c r="K6958">
        <f>MONTH(shipments[[#This Row],[Shipdate]])</f>
        <v>9</v>
      </c>
      <c r="L6958" t="str">
        <f>TEXT(shipments[[#This Row],[Shipdate]],"mmmm")</f>
        <v>September</v>
      </c>
      <c r="M6958">
        <f>_xlfn.XLOOKUP(shipments[[#This Row],[PID]],products[PID],products[Cost_per_box],"NA",0)</f>
        <v>2.65</v>
      </c>
      <c r="N6958">
        <f>shipments[[#This Row],[Boxes]]*shipments[[#This Row],[Cost Per Box]]</f>
        <v>593.6</v>
      </c>
      <c r="O6958">
        <f>shipments[[#This Row],[Sales Amount]]-shipments[[#This Row],[Total Cost]]</f>
        <v>4331.6499999999996</v>
      </c>
      <c r="P6958" s="9">
        <f>shipments[[#This Row],[Profit]]/shipments[[#This Row],[Sales Amount]]</f>
        <v>0.87947819907618896</v>
      </c>
    </row>
    <row r="6959" spans="1:16" x14ac:dyDescent="1">
      <c r="A6959" t="s">
        <v>7012</v>
      </c>
      <c r="B6959" t="s">
        <v>8060</v>
      </c>
      <c r="C6959" t="s">
        <v>8031</v>
      </c>
      <c r="D6959" t="s">
        <v>8036</v>
      </c>
      <c r="E6959" s="1">
        <v>44993</v>
      </c>
      <c r="F6959">
        <v>990</v>
      </c>
      <c r="G6959">
        <v>55</v>
      </c>
      <c r="H6959" t="s">
        <v>6</v>
      </c>
      <c r="I6959" t="str">
        <f>_xlfn.XLOOKUP(shipments[[#This Row],[SPID]],people[SPID],people[Sales_person],"NA",0)</f>
        <v>Mallorie Waber</v>
      </c>
      <c r="J6959">
        <f>YEAR(shipments[[#This Row],[Shipdate]])</f>
        <v>2023</v>
      </c>
      <c r="K6959">
        <f>MONTH(shipments[[#This Row],[Shipdate]])</f>
        <v>3</v>
      </c>
      <c r="L6959" t="str">
        <f>TEXT(shipments[[#This Row],[Shipdate]],"mmmm")</f>
        <v>March</v>
      </c>
      <c r="M6959">
        <f>_xlfn.XLOOKUP(shipments[[#This Row],[PID]],products[PID],products[Cost_per_box],"NA",0)</f>
        <v>2.65</v>
      </c>
      <c r="N6959">
        <f>shipments[[#This Row],[Boxes]]*shipments[[#This Row],[Cost Per Box]]</f>
        <v>145.75</v>
      </c>
      <c r="O6959">
        <f>shipments[[#This Row],[Sales Amount]]-shipments[[#This Row],[Total Cost]]</f>
        <v>844.25</v>
      </c>
      <c r="P6959" s="9">
        <f>shipments[[#This Row],[Profit]]/shipments[[#This Row],[Sales Amount]]</f>
        <v>0.85277777777777775</v>
      </c>
    </row>
    <row r="6960" spans="1:16" x14ac:dyDescent="1">
      <c r="A6960" t="s">
        <v>7013</v>
      </c>
      <c r="B6960" t="s">
        <v>8060</v>
      </c>
      <c r="C6960" t="s">
        <v>8010</v>
      </c>
      <c r="D6960" t="s">
        <v>8036</v>
      </c>
      <c r="E6960" s="1">
        <v>45293</v>
      </c>
      <c r="F6960">
        <v>3309.75</v>
      </c>
      <c r="G6960">
        <v>276</v>
      </c>
      <c r="H6960" t="s">
        <v>6</v>
      </c>
      <c r="I6960" t="str">
        <f>_xlfn.XLOOKUP(shipments[[#This Row],[SPID]],people[SPID],people[Sales_person],"NA",0)</f>
        <v>Mallorie Waber</v>
      </c>
      <c r="J6960">
        <f>YEAR(shipments[[#This Row],[Shipdate]])</f>
        <v>2024</v>
      </c>
      <c r="K6960">
        <f>MONTH(shipments[[#This Row],[Shipdate]])</f>
        <v>1</v>
      </c>
      <c r="L6960" t="str">
        <f>TEXT(shipments[[#This Row],[Shipdate]],"mmmm")</f>
        <v>January</v>
      </c>
      <c r="M6960">
        <f>_xlfn.XLOOKUP(shipments[[#This Row],[PID]],products[PID],products[Cost_per_box],"NA",0)</f>
        <v>5.26</v>
      </c>
      <c r="N6960">
        <f>shipments[[#This Row],[Boxes]]*shipments[[#This Row],[Cost Per Box]]</f>
        <v>1451.76</v>
      </c>
      <c r="O6960">
        <f>shipments[[#This Row],[Sales Amount]]-shipments[[#This Row],[Total Cost]]</f>
        <v>1857.99</v>
      </c>
      <c r="P6960" s="9">
        <f>shipments[[#This Row],[Profit]]/shipments[[#This Row],[Sales Amount]]</f>
        <v>0.56136868343530477</v>
      </c>
    </row>
    <row r="6961" spans="1:16" x14ac:dyDescent="1">
      <c r="A6961" t="s">
        <v>7014</v>
      </c>
      <c r="B6961" t="s">
        <v>8060</v>
      </c>
      <c r="C6961" t="s">
        <v>8010</v>
      </c>
      <c r="D6961" t="s">
        <v>8034</v>
      </c>
      <c r="E6961" s="1">
        <v>45026</v>
      </c>
      <c r="F6961">
        <v>2925</v>
      </c>
      <c r="G6961">
        <v>244</v>
      </c>
      <c r="H6961" t="s">
        <v>6</v>
      </c>
      <c r="I6961" t="str">
        <f>_xlfn.XLOOKUP(shipments[[#This Row],[SPID]],people[SPID],people[Sales_person],"NA",0)</f>
        <v>Mallorie Waber</v>
      </c>
      <c r="J6961">
        <f>YEAR(shipments[[#This Row],[Shipdate]])</f>
        <v>2023</v>
      </c>
      <c r="K6961">
        <f>MONTH(shipments[[#This Row],[Shipdate]])</f>
        <v>4</v>
      </c>
      <c r="L6961" t="str">
        <f>TEXT(shipments[[#This Row],[Shipdate]],"mmmm")</f>
        <v>April</v>
      </c>
      <c r="M6961">
        <f>_xlfn.XLOOKUP(shipments[[#This Row],[PID]],products[PID],products[Cost_per_box],"NA",0)</f>
        <v>5.26</v>
      </c>
      <c r="N6961">
        <f>shipments[[#This Row],[Boxes]]*shipments[[#This Row],[Cost Per Box]]</f>
        <v>1283.44</v>
      </c>
      <c r="O6961">
        <f>shipments[[#This Row],[Sales Amount]]-shipments[[#This Row],[Total Cost]]</f>
        <v>1641.56</v>
      </c>
      <c r="P6961" s="9">
        <f>shipments[[#This Row],[Profit]]/shipments[[#This Row],[Sales Amount]]</f>
        <v>0.56121709401709396</v>
      </c>
    </row>
    <row r="6962" spans="1:16" x14ac:dyDescent="1">
      <c r="A6962" t="s">
        <v>7015</v>
      </c>
      <c r="B6962" t="s">
        <v>8060</v>
      </c>
      <c r="C6962" t="s">
        <v>8010</v>
      </c>
      <c r="D6962" t="s">
        <v>8036</v>
      </c>
      <c r="E6962" s="1">
        <v>45553</v>
      </c>
      <c r="F6962">
        <v>7200</v>
      </c>
      <c r="G6962">
        <v>554</v>
      </c>
      <c r="H6962" t="s">
        <v>25</v>
      </c>
      <c r="I6962" t="str">
        <f>_xlfn.XLOOKUP(shipments[[#This Row],[SPID]],people[SPID],people[Sales_person],"NA",0)</f>
        <v>Mallorie Waber</v>
      </c>
      <c r="J6962">
        <f>YEAR(shipments[[#This Row],[Shipdate]])</f>
        <v>2024</v>
      </c>
      <c r="K6962">
        <f>MONTH(shipments[[#This Row],[Shipdate]])</f>
        <v>9</v>
      </c>
      <c r="L6962" t="str">
        <f>TEXT(shipments[[#This Row],[Shipdate]],"mmmm")</f>
        <v>September</v>
      </c>
      <c r="M6962">
        <f>_xlfn.XLOOKUP(shipments[[#This Row],[PID]],products[PID],products[Cost_per_box],"NA",0)</f>
        <v>5.26</v>
      </c>
      <c r="N6962">
        <f>shipments[[#This Row],[Boxes]]*shipments[[#This Row],[Cost Per Box]]</f>
        <v>2914.04</v>
      </c>
      <c r="O6962">
        <f>shipments[[#This Row],[Sales Amount]]-shipments[[#This Row],[Total Cost]]</f>
        <v>4285.96</v>
      </c>
      <c r="P6962" s="9">
        <f>shipments[[#This Row],[Profit]]/shipments[[#This Row],[Sales Amount]]</f>
        <v>0.5952722222222222</v>
      </c>
    </row>
    <row r="6963" spans="1:16" x14ac:dyDescent="1">
      <c r="A6963" t="s">
        <v>7016</v>
      </c>
      <c r="B6963" t="s">
        <v>8060</v>
      </c>
      <c r="C6963" t="s">
        <v>8010</v>
      </c>
      <c r="D6963" t="s">
        <v>8033</v>
      </c>
      <c r="E6963" s="1">
        <v>45328</v>
      </c>
      <c r="F6963">
        <v>2317.5</v>
      </c>
      <c r="G6963">
        <v>179</v>
      </c>
      <c r="H6963" t="s">
        <v>6</v>
      </c>
      <c r="I6963" t="str">
        <f>_xlfn.XLOOKUP(shipments[[#This Row],[SPID]],people[SPID],people[Sales_person],"NA",0)</f>
        <v>Mallorie Waber</v>
      </c>
      <c r="J6963">
        <f>YEAR(shipments[[#This Row],[Shipdate]])</f>
        <v>2024</v>
      </c>
      <c r="K6963">
        <f>MONTH(shipments[[#This Row],[Shipdate]])</f>
        <v>2</v>
      </c>
      <c r="L6963" t="str">
        <f>TEXT(shipments[[#This Row],[Shipdate]],"mmmm")</f>
        <v>February</v>
      </c>
      <c r="M6963">
        <f>_xlfn.XLOOKUP(shipments[[#This Row],[PID]],products[PID],products[Cost_per_box],"NA",0)</f>
        <v>5.26</v>
      </c>
      <c r="N6963">
        <f>shipments[[#This Row],[Boxes]]*shipments[[#This Row],[Cost Per Box]]</f>
        <v>941.54</v>
      </c>
      <c r="O6963">
        <f>shipments[[#This Row],[Sales Amount]]-shipments[[#This Row],[Total Cost]]</f>
        <v>1375.96</v>
      </c>
      <c r="P6963" s="9">
        <f>shipments[[#This Row],[Profit]]/shipments[[#This Row],[Sales Amount]]</f>
        <v>0.59372599784250268</v>
      </c>
    </row>
    <row r="6964" spans="1:16" x14ac:dyDescent="1">
      <c r="A6964" t="s">
        <v>7017</v>
      </c>
      <c r="B6964" t="s">
        <v>8060</v>
      </c>
      <c r="C6964" t="s">
        <v>8013</v>
      </c>
      <c r="D6964" t="s">
        <v>8033</v>
      </c>
      <c r="E6964" s="1">
        <v>45022</v>
      </c>
      <c r="F6964">
        <v>2268</v>
      </c>
      <c r="G6964">
        <v>454</v>
      </c>
      <c r="H6964" t="s">
        <v>6</v>
      </c>
      <c r="I6964" t="str">
        <f>_xlfn.XLOOKUP(shipments[[#This Row],[SPID]],people[SPID],people[Sales_person],"NA",0)</f>
        <v>Mallorie Waber</v>
      </c>
      <c r="J6964">
        <f>YEAR(shipments[[#This Row],[Shipdate]])</f>
        <v>2023</v>
      </c>
      <c r="K6964">
        <f>MONTH(shipments[[#This Row],[Shipdate]])</f>
        <v>4</v>
      </c>
      <c r="L6964" t="str">
        <f>TEXT(shipments[[#This Row],[Shipdate]],"mmmm")</f>
        <v>April</v>
      </c>
      <c r="M6964">
        <f>_xlfn.XLOOKUP(shipments[[#This Row],[PID]],products[PID],products[Cost_per_box],"NA",0)</f>
        <v>3.85</v>
      </c>
      <c r="N6964">
        <f>shipments[[#This Row],[Boxes]]*shipments[[#This Row],[Cost Per Box]]</f>
        <v>1747.9</v>
      </c>
      <c r="O6964">
        <f>shipments[[#This Row],[Sales Amount]]-shipments[[#This Row],[Total Cost]]</f>
        <v>520.09999999999991</v>
      </c>
      <c r="P6964" s="9">
        <f>shipments[[#This Row],[Profit]]/shipments[[#This Row],[Sales Amount]]</f>
        <v>0.22932098765432093</v>
      </c>
    </row>
    <row r="6965" spans="1:16" x14ac:dyDescent="1">
      <c r="A6965" t="s">
        <v>7018</v>
      </c>
      <c r="B6965" t="s">
        <v>8060</v>
      </c>
      <c r="C6965" t="s">
        <v>8013</v>
      </c>
      <c r="D6965" t="s">
        <v>8032</v>
      </c>
      <c r="E6965" s="1">
        <v>45323</v>
      </c>
      <c r="F6965">
        <v>6738.75</v>
      </c>
      <c r="G6965">
        <v>1348</v>
      </c>
      <c r="H6965" t="s">
        <v>6</v>
      </c>
      <c r="I6965" t="str">
        <f>_xlfn.XLOOKUP(shipments[[#This Row],[SPID]],people[SPID],people[Sales_person],"NA",0)</f>
        <v>Mallorie Waber</v>
      </c>
      <c r="J6965">
        <f>YEAR(shipments[[#This Row],[Shipdate]])</f>
        <v>2024</v>
      </c>
      <c r="K6965">
        <f>MONTH(shipments[[#This Row],[Shipdate]])</f>
        <v>2</v>
      </c>
      <c r="L6965" t="str">
        <f>TEXT(shipments[[#This Row],[Shipdate]],"mmmm")</f>
        <v>February</v>
      </c>
      <c r="M6965">
        <f>_xlfn.XLOOKUP(shipments[[#This Row],[PID]],products[PID],products[Cost_per_box],"NA",0)</f>
        <v>3.85</v>
      </c>
      <c r="N6965">
        <f>shipments[[#This Row],[Boxes]]*shipments[[#This Row],[Cost Per Box]]</f>
        <v>5189.8</v>
      </c>
      <c r="O6965">
        <f>shipments[[#This Row],[Sales Amount]]-shipments[[#This Row],[Total Cost]]</f>
        <v>1548.9499999999998</v>
      </c>
      <c r="P6965" s="9">
        <f>shipments[[#This Row],[Profit]]/shipments[[#This Row],[Sales Amount]]</f>
        <v>0.2298571693563346</v>
      </c>
    </row>
    <row r="6966" spans="1:16" x14ac:dyDescent="1">
      <c r="A6966" t="s">
        <v>7019</v>
      </c>
      <c r="B6966" t="s">
        <v>8060</v>
      </c>
      <c r="C6966" t="s">
        <v>8013</v>
      </c>
      <c r="D6966" t="s">
        <v>8032</v>
      </c>
      <c r="E6966" s="1">
        <v>45259</v>
      </c>
      <c r="F6966">
        <v>2436.75</v>
      </c>
      <c r="G6966">
        <v>305</v>
      </c>
      <c r="H6966" t="s">
        <v>6</v>
      </c>
      <c r="I6966" t="str">
        <f>_xlfn.XLOOKUP(shipments[[#This Row],[SPID]],people[SPID],people[Sales_person],"NA",0)</f>
        <v>Mallorie Waber</v>
      </c>
      <c r="J6966">
        <f>YEAR(shipments[[#This Row],[Shipdate]])</f>
        <v>2023</v>
      </c>
      <c r="K6966">
        <f>MONTH(shipments[[#This Row],[Shipdate]])</f>
        <v>11</v>
      </c>
      <c r="L6966" t="str">
        <f>TEXT(shipments[[#This Row],[Shipdate]],"mmmm")</f>
        <v>November</v>
      </c>
      <c r="M6966">
        <f>_xlfn.XLOOKUP(shipments[[#This Row],[PID]],products[PID],products[Cost_per_box],"NA",0)</f>
        <v>3.85</v>
      </c>
      <c r="N6966">
        <f>shipments[[#This Row],[Boxes]]*shipments[[#This Row],[Cost Per Box]]</f>
        <v>1174.25</v>
      </c>
      <c r="O6966">
        <f>shipments[[#This Row],[Sales Amount]]-shipments[[#This Row],[Total Cost]]</f>
        <v>1262.5</v>
      </c>
      <c r="P6966" s="9">
        <f>shipments[[#This Row],[Profit]]/shipments[[#This Row],[Sales Amount]]</f>
        <v>0.5181081358366677</v>
      </c>
    </row>
    <row r="6967" spans="1:16" x14ac:dyDescent="1">
      <c r="A6967" t="s">
        <v>7020</v>
      </c>
      <c r="B6967" t="s">
        <v>8060</v>
      </c>
      <c r="C6967" t="s">
        <v>8013</v>
      </c>
      <c r="D6967" t="s">
        <v>8032</v>
      </c>
      <c r="E6967" s="1">
        <v>45481</v>
      </c>
      <c r="F6967">
        <v>7479</v>
      </c>
      <c r="G6967">
        <v>935</v>
      </c>
      <c r="H6967" t="s">
        <v>17</v>
      </c>
      <c r="I6967" t="str">
        <f>_xlfn.XLOOKUP(shipments[[#This Row],[SPID]],people[SPID],people[Sales_person],"NA",0)</f>
        <v>Mallorie Waber</v>
      </c>
      <c r="J6967">
        <f>YEAR(shipments[[#This Row],[Shipdate]])</f>
        <v>2024</v>
      </c>
      <c r="K6967">
        <f>MONTH(shipments[[#This Row],[Shipdate]])</f>
        <v>7</v>
      </c>
      <c r="L6967" t="str">
        <f>TEXT(shipments[[#This Row],[Shipdate]],"mmmm")</f>
        <v>July</v>
      </c>
      <c r="M6967">
        <f>_xlfn.XLOOKUP(shipments[[#This Row],[PID]],products[PID],products[Cost_per_box],"NA",0)</f>
        <v>3.85</v>
      </c>
      <c r="N6967">
        <f>shipments[[#This Row],[Boxes]]*shipments[[#This Row],[Cost Per Box]]</f>
        <v>3599.75</v>
      </c>
      <c r="O6967">
        <f>shipments[[#This Row],[Sales Amount]]-shipments[[#This Row],[Total Cost]]</f>
        <v>3879.25</v>
      </c>
      <c r="P6967" s="9">
        <f>shipments[[#This Row],[Profit]]/shipments[[#This Row],[Sales Amount]]</f>
        <v>0.51868565316218751</v>
      </c>
    </row>
    <row r="6968" spans="1:16" x14ac:dyDescent="1">
      <c r="A6968" t="s">
        <v>7021</v>
      </c>
      <c r="B6968" t="s">
        <v>8060</v>
      </c>
      <c r="C6968" t="s">
        <v>8013</v>
      </c>
      <c r="D6968" t="s">
        <v>8035</v>
      </c>
      <c r="E6968" s="1">
        <v>45196</v>
      </c>
      <c r="F6968">
        <v>8048.25</v>
      </c>
      <c r="G6968">
        <v>895</v>
      </c>
      <c r="H6968" t="s">
        <v>6</v>
      </c>
      <c r="I6968" t="str">
        <f>_xlfn.XLOOKUP(shipments[[#This Row],[SPID]],people[SPID],people[Sales_person],"NA",0)</f>
        <v>Mallorie Waber</v>
      </c>
      <c r="J6968">
        <f>YEAR(shipments[[#This Row],[Shipdate]])</f>
        <v>2023</v>
      </c>
      <c r="K6968">
        <f>MONTH(shipments[[#This Row],[Shipdate]])</f>
        <v>9</v>
      </c>
      <c r="L6968" t="str">
        <f>TEXT(shipments[[#This Row],[Shipdate]],"mmmm")</f>
        <v>September</v>
      </c>
      <c r="M6968">
        <f>_xlfn.XLOOKUP(shipments[[#This Row],[PID]],products[PID],products[Cost_per_box],"NA",0)</f>
        <v>3.85</v>
      </c>
      <c r="N6968">
        <f>shipments[[#This Row],[Boxes]]*shipments[[#This Row],[Cost Per Box]]</f>
        <v>3445.75</v>
      </c>
      <c r="O6968">
        <f>shipments[[#This Row],[Sales Amount]]-shipments[[#This Row],[Total Cost]]</f>
        <v>4602.5</v>
      </c>
      <c r="P6968" s="9">
        <f>shipments[[#This Row],[Profit]]/shipments[[#This Row],[Sales Amount]]</f>
        <v>0.57186344857577731</v>
      </c>
    </row>
    <row r="6969" spans="1:16" x14ac:dyDescent="1">
      <c r="A6969" t="s">
        <v>7022</v>
      </c>
      <c r="B6969" t="s">
        <v>8060</v>
      </c>
      <c r="C6969" t="s">
        <v>8013</v>
      </c>
      <c r="D6969" t="s">
        <v>8037</v>
      </c>
      <c r="E6969" s="1">
        <v>45449</v>
      </c>
      <c r="F6969">
        <v>2335.5</v>
      </c>
      <c r="G6969">
        <v>390</v>
      </c>
      <c r="H6969" t="s">
        <v>6</v>
      </c>
      <c r="I6969" t="str">
        <f>_xlfn.XLOOKUP(shipments[[#This Row],[SPID]],people[SPID],people[Sales_person],"NA",0)</f>
        <v>Mallorie Waber</v>
      </c>
      <c r="J6969">
        <f>YEAR(shipments[[#This Row],[Shipdate]])</f>
        <v>2024</v>
      </c>
      <c r="K6969">
        <f>MONTH(shipments[[#This Row],[Shipdate]])</f>
        <v>6</v>
      </c>
      <c r="L6969" t="str">
        <f>TEXT(shipments[[#This Row],[Shipdate]],"mmmm")</f>
        <v>June</v>
      </c>
      <c r="M6969">
        <f>_xlfn.XLOOKUP(shipments[[#This Row],[PID]],products[PID],products[Cost_per_box],"NA",0)</f>
        <v>3.85</v>
      </c>
      <c r="N6969">
        <f>shipments[[#This Row],[Boxes]]*shipments[[#This Row],[Cost Per Box]]</f>
        <v>1501.5</v>
      </c>
      <c r="O6969">
        <f>shipments[[#This Row],[Sales Amount]]-shipments[[#This Row],[Total Cost]]</f>
        <v>834</v>
      </c>
      <c r="P6969" s="9">
        <f>shipments[[#This Row],[Profit]]/shipments[[#This Row],[Sales Amount]]</f>
        <v>0.35709698137443802</v>
      </c>
    </row>
    <row r="6970" spans="1:16" x14ac:dyDescent="1">
      <c r="A6970" t="s">
        <v>7023</v>
      </c>
      <c r="B6970" t="s">
        <v>8060</v>
      </c>
      <c r="C6970" t="s">
        <v>8013</v>
      </c>
      <c r="D6970" t="s">
        <v>8037</v>
      </c>
      <c r="E6970" s="1">
        <v>45077</v>
      </c>
      <c r="F6970">
        <v>10347.75</v>
      </c>
      <c r="G6970">
        <v>1725</v>
      </c>
      <c r="H6970" t="s">
        <v>39</v>
      </c>
      <c r="I6970" t="str">
        <f>_xlfn.XLOOKUP(shipments[[#This Row],[SPID]],people[SPID],people[Sales_person],"NA",0)</f>
        <v>Mallorie Waber</v>
      </c>
      <c r="J6970">
        <f>YEAR(shipments[[#This Row],[Shipdate]])</f>
        <v>2023</v>
      </c>
      <c r="K6970">
        <f>MONTH(shipments[[#This Row],[Shipdate]])</f>
        <v>5</v>
      </c>
      <c r="L6970" t="str">
        <f>TEXT(shipments[[#This Row],[Shipdate]],"mmmm")</f>
        <v>May</v>
      </c>
      <c r="M6970">
        <f>_xlfn.XLOOKUP(shipments[[#This Row],[PID]],products[PID],products[Cost_per_box],"NA",0)</f>
        <v>3.85</v>
      </c>
      <c r="N6970">
        <f>shipments[[#This Row],[Boxes]]*shipments[[#This Row],[Cost Per Box]]</f>
        <v>6641.25</v>
      </c>
      <c r="O6970">
        <f>shipments[[#This Row],[Sales Amount]]-shipments[[#This Row],[Total Cost]]</f>
        <v>3706.5</v>
      </c>
      <c r="P6970" s="9">
        <f>shipments[[#This Row],[Profit]]/shipments[[#This Row],[Sales Amount]]</f>
        <v>0.35819381024860475</v>
      </c>
    </row>
    <row r="6971" spans="1:16" x14ac:dyDescent="1">
      <c r="A6971" t="s">
        <v>7024</v>
      </c>
      <c r="B6971" t="s">
        <v>8060</v>
      </c>
      <c r="C6971" t="s">
        <v>8014</v>
      </c>
      <c r="D6971" t="s">
        <v>8032</v>
      </c>
      <c r="E6971" s="1">
        <v>45083</v>
      </c>
      <c r="F6971">
        <v>3728.25</v>
      </c>
      <c r="G6971">
        <v>467</v>
      </c>
      <c r="H6971" t="s">
        <v>39</v>
      </c>
      <c r="I6971" t="str">
        <f>_xlfn.XLOOKUP(shipments[[#This Row],[SPID]],people[SPID],people[Sales_person],"NA",0)</f>
        <v>Mallorie Waber</v>
      </c>
      <c r="J6971">
        <f>YEAR(shipments[[#This Row],[Shipdate]])</f>
        <v>2023</v>
      </c>
      <c r="K6971">
        <f>MONTH(shipments[[#This Row],[Shipdate]])</f>
        <v>6</v>
      </c>
      <c r="L6971" t="str">
        <f>TEXT(shipments[[#This Row],[Shipdate]],"mmmm")</f>
        <v>June</v>
      </c>
      <c r="M6971">
        <f>_xlfn.XLOOKUP(shipments[[#This Row],[PID]],products[PID],products[Cost_per_box],"NA",0)</f>
        <v>5.72</v>
      </c>
      <c r="N6971">
        <f>shipments[[#This Row],[Boxes]]*shipments[[#This Row],[Cost Per Box]]</f>
        <v>2671.24</v>
      </c>
      <c r="O6971">
        <f>shipments[[#This Row],[Sales Amount]]-shipments[[#This Row],[Total Cost]]</f>
        <v>1057.0100000000002</v>
      </c>
      <c r="P6971" s="9">
        <f>shipments[[#This Row],[Profit]]/shipments[[#This Row],[Sales Amount]]</f>
        <v>0.28351371286796762</v>
      </c>
    </row>
    <row r="6972" spans="1:16" x14ac:dyDescent="1">
      <c r="A6972" t="s">
        <v>7025</v>
      </c>
      <c r="B6972" t="s">
        <v>8060</v>
      </c>
      <c r="C6972" t="s">
        <v>8014</v>
      </c>
      <c r="D6972" t="s">
        <v>8032</v>
      </c>
      <c r="E6972" s="1">
        <v>45022</v>
      </c>
      <c r="F6972">
        <v>5622.75</v>
      </c>
      <c r="G6972">
        <v>804</v>
      </c>
      <c r="H6972" t="s">
        <v>6</v>
      </c>
      <c r="I6972" t="str">
        <f>_xlfn.XLOOKUP(shipments[[#This Row],[SPID]],people[SPID],people[Sales_person],"NA",0)</f>
        <v>Mallorie Waber</v>
      </c>
      <c r="J6972">
        <f>YEAR(shipments[[#This Row],[Shipdate]])</f>
        <v>2023</v>
      </c>
      <c r="K6972">
        <f>MONTH(shipments[[#This Row],[Shipdate]])</f>
        <v>4</v>
      </c>
      <c r="L6972" t="str">
        <f>TEXT(shipments[[#This Row],[Shipdate]],"mmmm")</f>
        <v>April</v>
      </c>
      <c r="M6972">
        <f>_xlfn.XLOOKUP(shipments[[#This Row],[PID]],products[PID],products[Cost_per_box],"NA",0)</f>
        <v>5.72</v>
      </c>
      <c r="N6972">
        <f>shipments[[#This Row],[Boxes]]*shipments[[#This Row],[Cost Per Box]]</f>
        <v>4598.88</v>
      </c>
      <c r="O6972">
        <f>shipments[[#This Row],[Sales Amount]]-shipments[[#This Row],[Total Cost]]</f>
        <v>1023.8699999999999</v>
      </c>
      <c r="P6972" s="9">
        <f>shipments[[#This Row],[Profit]]/shipments[[#This Row],[Sales Amount]]</f>
        <v>0.182094171001734</v>
      </c>
    </row>
    <row r="6973" spans="1:16" x14ac:dyDescent="1">
      <c r="A6973" t="s">
        <v>7026</v>
      </c>
      <c r="B6973" t="s">
        <v>8060</v>
      </c>
      <c r="C6973" t="s">
        <v>8014</v>
      </c>
      <c r="D6973" t="s">
        <v>8032</v>
      </c>
      <c r="E6973" s="1">
        <v>45208</v>
      </c>
      <c r="F6973">
        <v>2920.5</v>
      </c>
      <c r="G6973">
        <v>418</v>
      </c>
      <c r="H6973" t="s">
        <v>6</v>
      </c>
      <c r="I6973" t="str">
        <f>_xlfn.XLOOKUP(shipments[[#This Row],[SPID]],people[SPID],people[Sales_person],"NA",0)</f>
        <v>Mallorie Waber</v>
      </c>
      <c r="J6973">
        <f>YEAR(shipments[[#This Row],[Shipdate]])</f>
        <v>2023</v>
      </c>
      <c r="K6973">
        <f>MONTH(shipments[[#This Row],[Shipdate]])</f>
        <v>10</v>
      </c>
      <c r="L6973" t="str">
        <f>TEXT(shipments[[#This Row],[Shipdate]],"mmmm")</f>
        <v>October</v>
      </c>
      <c r="M6973">
        <f>_xlfn.XLOOKUP(shipments[[#This Row],[PID]],products[PID],products[Cost_per_box],"NA",0)</f>
        <v>5.72</v>
      </c>
      <c r="N6973">
        <f>shipments[[#This Row],[Boxes]]*shipments[[#This Row],[Cost Per Box]]</f>
        <v>2390.96</v>
      </c>
      <c r="O6973">
        <f>shipments[[#This Row],[Sales Amount]]-shipments[[#This Row],[Total Cost]]</f>
        <v>529.54</v>
      </c>
      <c r="P6973" s="9">
        <f>shipments[[#This Row],[Profit]]/shipments[[#This Row],[Sales Amount]]</f>
        <v>0.18131826741996232</v>
      </c>
    </row>
    <row r="6974" spans="1:16" x14ac:dyDescent="1">
      <c r="A6974" t="s">
        <v>7027</v>
      </c>
      <c r="B6974" t="s">
        <v>8060</v>
      </c>
      <c r="C6974" t="s">
        <v>8014</v>
      </c>
      <c r="D6974" t="s">
        <v>8037</v>
      </c>
      <c r="E6974" s="1">
        <v>45029</v>
      </c>
      <c r="F6974">
        <v>8014.5</v>
      </c>
      <c r="G6974">
        <v>891</v>
      </c>
      <c r="H6974" t="s">
        <v>6</v>
      </c>
      <c r="I6974" t="str">
        <f>_xlfn.XLOOKUP(shipments[[#This Row],[SPID]],people[SPID],people[Sales_person],"NA",0)</f>
        <v>Mallorie Waber</v>
      </c>
      <c r="J6974">
        <f>YEAR(shipments[[#This Row],[Shipdate]])</f>
        <v>2023</v>
      </c>
      <c r="K6974">
        <f>MONTH(shipments[[#This Row],[Shipdate]])</f>
        <v>4</v>
      </c>
      <c r="L6974" t="str">
        <f>TEXT(shipments[[#This Row],[Shipdate]],"mmmm")</f>
        <v>April</v>
      </c>
      <c r="M6974">
        <f>_xlfn.XLOOKUP(shipments[[#This Row],[PID]],products[PID],products[Cost_per_box],"NA",0)</f>
        <v>5.72</v>
      </c>
      <c r="N6974">
        <f>shipments[[#This Row],[Boxes]]*shipments[[#This Row],[Cost Per Box]]</f>
        <v>5096.5199999999995</v>
      </c>
      <c r="O6974">
        <f>shipments[[#This Row],[Sales Amount]]-shipments[[#This Row],[Total Cost]]</f>
        <v>2917.9800000000005</v>
      </c>
      <c r="P6974" s="9">
        <f>shipments[[#This Row],[Profit]]/shipments[[#This Row],[Sales Amount]]</f>
        <v>0.36408759124087597</v>
      </c>
    </row>
    <row r="6975" spans="1:16" x14ac:dyDescent="1">
      <c r="A6975" t="s">
        <v>7028</v>
      </c>
      <c r="B6975" t="s">
        <v>8060</v>
      </c>
      <c r="C6975" t="s">
        <v>8014</v>
      </c>
      <c r="D6975" t="s">
        <v>8032</v>
      </c>
      <c r="E6975" s="1">
        <v>45047</v>
      </c>
      <c r="F6975">
        <v>5523.75</v>
      </c>
      <c r="G6975">
        <v>921</v>
      </c>
      <c r="H6975" t="s">
        <v>6</v>
      </c>
      <c r="I6975" t="str">
        <f>_xlfn.XLOOKUP(shipments[[#This Row],[SPID]],people[SPID],people[Sales_person],"NA",0)</f>
        <v>Mallorie Waber</v>
      </c>
      <c r="J6975">
        <f>YEAR(shipments[[#This Row],[Shipdate]])</f>
        <v>2023</v>
      </c>
      <c r="K6975">
        <f>MONTH(shipments[[#This Row],[Shipdate]])</f>
        <v>5</v>
      </c>
      <c r="L6975" t="str">
        <f>TEXT(shipments[[#This Row],[Shipdate]],"mmmm")</f>
        <v>May</v>
      </c>
      <c r="M6975">
        <f>_xlfn.XLOOKUP(shipments[[#This Row],[PID]],products[PID],products[Cost_per_box],"NA",0)</f>
        <v>5.72</v>
      </c>
      <c r="N6975">
        <f>shipments[[#This Row],[Boxes]]*shipments[[#This Row],[Cost Per Box]]</f>
        <v>5268.12</v>
      </c>
      <c r="O6975">
        <f>shipments[[#This Row],[Sales Amount]]-shipments[[#This Row],[Total Cost]]</f>
        <v>255.63000000000011</v>
      </c>
      <c r="P6975" s="9">
        <f>shipments[[#This Row],[Profit]]/shipments[[#This Row],[Sales Amount]]</f>
        <v>4.6278343516632743E-2</v>
      </c>
    </row>
    <row r="6976" spans="1:16" x14ac:dyDescent="1">
      <c r="A6976" t="s">
        <v>7029</v>
      </c>
      <c r="B6976" t="s">
        <v>8060</v>
      </c>
      <c r="C6976" t="s">
        <v>8014</v>
      </c>
      <c r="D6976" t="s">
        <v>8033</v>
      </c>
      <c r="E6976" s="1">
        <v>45040</v>
      </c>
      <c r="F6976">
        <v>841.5</v>
      </c>
      <c r="G6976">
        <v>94</v>
      </c>
      <c r="H6976" t="s">
        <v>6</v>
      </c>
      <c r="I6976" t="str">
        <f>_xlfn.XLOOKUP(shipments[[#This Row],[SPID]],people[SPID],people[Sales_person],"NA",0)</f>
        <v>Mallorie Waber</v>
      </c>
      <c r="J6976">
        <f>YEAR(shipments[[#This Row],[Shipdate]])</f>
        <v>2023</v>
      </c>
      <c r="K6976">
        <f>MONTH(shipments[[#This Row],[Shipdate]])</f>
        <v>4</v>
      </c>
      <c r="L6976" t="str">
        <f>TEXT(shipments[[#This Row],[Shipdate]],"mmmm")</f>
        <v>April</v>
      </c>
      <c r="M6976">
        <f>_xlfn.XLOOKUP(shipments[[#This Row],[PID]],products[PID],products[Cost_per_box],"NA",0)</f>
        <v>5.72</v>
      </c>
      <c r="N6976">
        <f>shipments[[#This Row],[Boxes]]*shipments[[#This Row],[Cost Per Box]]</f>
        <v>537.67999999999995</v>
      </c>
      <c r="O6976">
        <f>shipments[[#This Row],[Sales Amount]]-shipments[[#This Row],[Total Cost]]</f>
        <v>303.82000000000005</v>
      </c>
      <c r="P6976" s="9">
        <f>shipments[[#This Row],[Profit]]/shipments[[#This Row],[Sales Amount]]</f>
        <v>0.361045751633987</v>
      </c>
    </row>
    <row r="6977" spans="1:16" x14ac:dyDescent="1">
      <c r="A6977" t="s">
        <v>7030</v>
      </c>
      <c r="B6977" t="s">
        <v>8060</v>
      </c>
      <c r="C6977" t="s">
        <v>8015</v>
      </c>
      <c r="D6977" t="s">
        <v>8035</v>
      </c>
      <c r="E6977" s="1">
        <v>45251</v>
      </c>
      <c r="F6977">
        <v>4758.75</v>
      </c>
      <c r="G6977">
        <v>170</v>
      </c>
      <c r="H6977" t="s">
        <v>6</v>
      </c>
      <c r="I6977" t="str">
        <f>_xlfn.XLOOKUP(shipments[[#This Row],[SPID]],people[SPID],people[Sales_person],"NA",0)</f>
        <v>Mallorie Waber</v>
      </c>
      <c r="J6977">
        <f>YEAR(shipments[[#This Row],[Shipdate]])</f>
        <v>2023</v>
      </c>
      <c r="K6977">
        <f>MONTH(shipments[[#This Row],[Shipdate]])</f>
        <v>11</v>
      </c>
      <c r="L6977" t="str">
        <f>TEXT(shipments[[#This Row],[Shipdate]],"mmmm")</f>
        <v>November</v>
      </c>
      <c r="M6977">
        <f>_xlfn.XLOOKUP(shipments[[#This Row],[PID]],products[PID],products[Cost_per_box],"NA",0)</f>
        <v>6.31</v>
      </c>
      <c r="N6977">
        <f>shipments[[#This Row],[Boxes]]*shipments[[#This Row],[Cost Per Box]]</f>
        <v>1072.7</v>
      </c>
      <c r="O6977">
        <f>shipments[[#This Row],[Sales Amount]]-shipments[[#This Row],[Total Cost]]</f>
        <v>3686.05</v>
      </c>
      <c r="P6977" s="9">
        <f>shipments[[#This Row],[Profit]]/shipments[[#This Row],[Sales Amount]]</f>
        <v>0.77458366167586035</v>
      </c>
    </row>
    <row r="6978" spans="1:16" x14ac:dyDescent="1">
      <c r="A6978" t="s">
        <v>7031</v>
      </c>
      <c r="B6978" t="s">
        <v>8060</v>
      </c>
      <c r="C6978" t="s">
        <v>8015</v>
      </c>
      <c r="D6978" t="s">
        <v>8037</v>
      </c>
      <c r="E6978" s="1">
        <v>45393</v>
      </c>
      <c r="F6978">
        <v>7319.25</v>
      </c>
      <c r="G6978">
        <v>305</v>
      </c>
      <c r="H6978" t="s">
        <v>6</v>
      </c>
      <c r="I6978" t="str">
        <f>_xlfn.XLOOKUP(shipments[[#This Row],[SPID]],people[SPID],people[Sales_person],"NA",0)</f>
        <v>Mallorie Waber</v>
      </c>
      <c r="J6978">
        <f>YEAR(shipments[[#This Row],[Shipdate]])</f>
        <v>2024</v>
      </c>
      <c r="K6978">
        <f>MONTH(shipments[[#This Row],[Shipdate]])</f>
        <v>4</v>
      </c>
      <c r="L6978" t="str">
        <f>TEXT(shipments[[#This Row],[Shipdate]],"mmmm")</f>
        <v>April</v>
      </c>
      <c r="M6978">
        <f>_xlfn.XLOOKUP(shipments[[#This Row],[PID]],products[PID],products[Cost_per_box],"NA",0)</f>
        <v>6.31</v>
      </c>
      <c r="N6978">
        <f>shipments[[#This Row],[Boxes]]*shipments[[#This Row],[Cost Per Box]]</f>
        <v>1924.55</v>
      </c>
      <c r="O6978">
        <f>shipments[[#This Row],[Sales Amount]]-shipments[[#This Row],[Total Cost]]</f>
        <v>5394.7</v>
      </c>
      <c r="P6978" s="9">
        <f>shipments[[#This Row],[Profit]]/shipments[[#This Row],[Sales Amount]]</f>
        <v>0.73705639238993059</v>
      </c>
    </row>
    <row r="6979" spans="1:16" x14ac:dyDescent="1">
      <c r="A6979" t="s">
        <v>7032</v>
      </c>
      <c r="B6979" t="s">
        <v>8060</v>
      </c>
      <c r="C6979" t="s">
        <v>8016</v>
      </c>
      <c r="D6979" t="s">
        <v>8036</v>
      </c>
      <c r="E6979" s="1">
        <v>45518</v>
      </c>
      <c r="F6979">
        <v>5096.25</v>
      </c>
      <c r="G6979">
        <v>204</v>
      </c>
      <c r="H6979" t="s">
        <v>17</v>
      </c>
      <c r="I6979" t="str">
        <f>_xlfn.XLOOKUP(shipments[[#This Row],[SPID]],people[SPID],people[Sales_person],"NA",0)</f>
        <v>Mallorie Waber</v>
      </c>
      <c r="J6979">
        <f>YEAR(shipments[[#This Row],[Shipdate]])</f>
        <v>2024</v>
      </c>
      <c r="K6979">
        <f>MONTH(shipments[[#This Row],[Shipdate]])</f>
        <v>8</v>
      </c>
      <c r="L6979" t="str">
        <f>TEXT(shipments[[#This Row],[Shipdate]],"mmmm")</f>
        <v>August</v>
      </c>
      <c r="M6979">
        <f>_xlfn.XLOOKUP(shipments[[#This Row],[PID]],products[PID],products[Cost_per_box],"NA",0)</f>
        <v>9.94</v>
      </c>
      <c r="N6979">
        <f>shipments[[#This Row],[Boxes]]*shipments[[#This Row],[Cost Per Box]]</f>
        <v>2027.76</v>
      </c>
      <c r="O6979">
        <f>shipments[[#This Row],[Sales Amount]]-shipments[[#This Row],[Total Cost]]</f>
        <v>3068.49</v>
      </c>
      <c r="P6979" s="9">
        <f>shipments[[#This Row],[Profit]]/shipments[[#This Row],[Sales Amount]]</f>
        <v>0.60210743193524641</v>
      </c>
    </row>
    <row r="6980" spans="1:16" x14ac:dyDescent="1">
      <c r="A6980" t="s">
        <v>7033</v>
      </c>
      <c r="B6980" t="s">
        <v>8060</v>
      </c>
      <c r="C6980" t="s">
        <v>8016</v>
      </c>
      <c r="D6980" t="s">
        <v>8035</v>
      </c>
      <c r="E6980" s="1">
        <v>45219</v>
      </c>
      <c r="F6980">
        <v>5564.25</v>
      </c>
      <c r="G6980">
        <v>215</v>
      </c>
      <c r="H6980" t="s">
        <v>6</v>
      </c>
      <c r="I6980" t="str">
        <f>_xlfn.XLOOKUP(shipments[[#This Row],[SPID]],people[SPID],people[Sales_person],"NA",0)</f>
        <v>Mallorie Waber</v>
      </c>
      <c r="J6980">
        <f>YEAR(shipments[[#This Row],[Shipdate]])</f>
        <v>2023</v>
      </c>
      <c r="K6980">
        <f>MONTH(shipments[[#This Row],[Shipdate]])</f>
        <v>10</v>
      </c>
      <c r="L6980" t="str">
        <f>TEXT(shipments[[#This Row],[Shipdate]],"mmmm")</f>
        <v>October</v>
      </c>
      <c r="M6980">
        <f>_xlfn.XLOOKUP(shipments[[#This Row],[PID]],products[PID],products[Cost_per_box],"NA",0)</f>
        <v>9.94</v>
      </c>
      <c r="N6980">
        <f>shipments[[#This Row],[Boxes]]*shipments[[#This Row],[Cost Per Box]]</f>
        <v>2137.1</v>
      </c>
      <c r="O6980">
        <f>shipments[[#This Row],[Sales Amount]]-shipments[[#This Row],[Total Cost]]</f>
        <v>3427.15</v>
      </c>
      <c r="P6980" s="9">
        <f>shipments[[#This Row],[Profit]]/shipments[[#This Row],[Sales Amount]]</f>
        <v>0.61592308037920651</v>
      </c>
    </row>
    <row r="6981" spans="1:16" x14ac:dyDescent="1">
      <c r="A6981" t="s">
        <v>7034</v>
      </c>
      <c r="B6981" t="s">
        <v>8060</v>
      </c>
      <c r="C6981" t="s">
        <v>8016</v>
      </c>
      <c r="D6981" t="s">
        <v>8035</v>
      </c>
      <c r="E6981" s="1">
        <v>45328</v>
      </c>
      <c r="F6981">
        <v>6007.5</v>
      </c>
      <c r="G6981">
        <v>215</v>
      </c>
      <c r="H6981" t="s">
        <v>6</v>
      </c>
      <c r="I6981" t="str">
        <f>_xlfn.XLOOKUP(shipments[[#This Row],[SPID]],people[SPID],people[Sales_person],"NA",0)</f>
        <v>Mallorie Waber</v>
      </c>
      <c r="J6981">
        <f>YEAR(shipments[[#This Row],[Shipdate]])</f>
        <v>2024</v>
      </c>
      <c r="K6981">
        <f>MONTH(shipments[[#This Row],[Shipdate]])</f>
        <v>2</v>
      </c>
      <c r="L6981" t="str">
        <f>TEXT(shipments[[#This Row],[Shipdate]],"mmmm")</f>
        <v>February</v>
      </c>
      <c r="M6981">
        <f>_xlfn.XLOOKUP(shipments[[#This Row],[PID]],products[PID],products[Cost_per_box],"NA",0)</f>
        <v>9.94</v>
      </c>
      <c r="N6981">
        <f>shipments[[#This Row],[Boxes]]*shipments[[#This Row],[Cost Per Box]]</f>
        <v>2137.1</v>
      </c>
      <c r="O6981">
        <f>shipments[[#This Row],[Sales Amount]]-shipments[[#This Row],[Total Cost]]</f>
        <v>3870.4</v>
      </c>
      <c r="P6981" s="9">
        <f>shipments[[#This Row],[Profit]]/shipments[[#This Row],[Sales Amount]]</f>
        <v>0.64426133999167712</v>
      </c>
    </row>
    <row r="6982" spans="1:16" x14ac:dyDescent="1">
      <c r="A6982" t="s">
        <v>7035</v>
      </c>
      <c r="B6982" t="s">
        <v>8060</v>
      </c>
      <c r="C6982" t="s">
        <v>8017</v>
      </c>
      <c r="D6982" t="s">
        <v>8037</v>
      </c>
      <c r="E6982" s="1">
        <v>45377</v>
      </c>
      <c r="F6982">
        <v>4603.5</v>
      </c>
      <c r="G6982">
        <v>256</v>
      </c>
      <c r="H6982" t="s">
        <v>6</v>
      </c>
      <c r="I6982" t="str">
        <f>_xlfn.XLOOKUP(shipments[[#This Row],[SPID]],people[SPID],people[Sales_person],"NA",0)</f>
        <v>Mallorie Waber</v>
      </c>
      <c r="J6982">
        <f>YEAR(shipments[[#This Row],[Shipdate]])</f>
        <v>2024</v>
      </c>
      <c r="K6982">
        <f>MONTH(shipments[[#This Row],[Shipdate]])</f>
        <v>3</v>
      </c>
      <c r="L6982" t="str">
        <f>TEXT(shipments[[#This Row],[Shipdate]],"mmmm")</f>
        <v>March</v>
      </c>
      <c r="M6982">
        <f>_xlfn.XLOOKUP(shipments[[#This Row],[PID]],products[PID],products[Cost_per_box],"NA",0)</f>
        <v>7.73</v>
      </c>
      <c r="N6982">
        <f>shipments[[#This Row],[Boxes]]*shipments[[#This Row],[Cost Per Box]]</f>
        <v>1978.88</v>
      </c>
      <c r="O6982">
        <f>shipments[[#This Row],[Sales Amount]]-shipments[[#This Row],[Total Cost]]</f>
        <v>2624.62</v>
      </c>
      <c r="P6982" s="9">
        <f>shipments[[#This Row],[Profit]]/shipments[[#This Row],[Sales Amount]]</f>
        <v>0.57013576626479845</v>
      </c>
    </row>
    <row r="6983" spans="1:16" x14ac:dyDescent="1">
      <c r="A6983" t="s">
        <v>7036</v>
      </c>
      <c r="B6983" t="s">
        <v>8060</v>
      </c>
      <c r="C6983" t="s">
        <v>8017</v>
      </c>
      <c r="D6983" t="s">
        <v>8032</v>
      </c>
      <c r="E6983" s="1">
        <v>45337</v>
      </c>
      <c r="F6983">
        <v>3975.75</v>
      </c>
      <c r="G6983">
        <v>199</v>
      </c>
      <c r="H6983" t="s">
        <v>6</v>
      </c>
      <c r="I6983" t="str">
        <f>_xlfn.XLOOKUP(shipments[[#This Row],[SPID]],people[SPID],people[Sales_person],"NA",0)</f>
        <v>Mallorie Waber</v>
      </c>
      <c r="J6983">
        <f>YEAR(shipments[[#This Row],[Shipdate]])</f>
        <v>2024</v>
      </c>
      <c r="K6983">
        <f>MONTH(shipments[[#This Row],[Shipdate]])</f>
        <v>2</v>
      </c>
      <c r="L6983" t="str">
        <f>TEXT(shipments[[#This Row],[Shipdate]],"mmmm")</f>
        <v>February</v>
      </c>
      <c r="M6983">
        <f>_xlfn.XLOOKUP(shipments[[#This Row],[PID]],products[PID],products[Cost_per_box],"NA",0)</f>
        <v>7.73</v>
      </c>
      <c r="N6983">
        <f>shipments[[#This Row],[Boxes]]*shipments[[#This Row],[Cost Per Box]]</f>
        <v>1538.27</v>
      </c>
      <c r="O6983">
        <f>shipments[[#This Row],[Sales Amount]]-shipments[[#This Row],[Total Cost]]</f>
        <v>2437.48</v>
      </c>
      <c r="P6983" s="9">
        <f>shipments[[#This Row],[Profit]]/shipments[[#This Row],[Sales Amount]]</f>
        <v>0.61308683896120231</v>
      </c>
    </row>
    <row r="6984" spans="1:16" x14ac:dyDescent="1">
      <c r="A6984" t="s">
        <v>7037</v>
      </c>
      <c r="B6984" t="s">
        <v>8060</v>
      </c>
      <c r="C6984" t="s">
        <v>8018</v>
      </c>
      <c r="D6984" t="s">
        <v>8032</v>
      </c>
      <c r="E6984" s="1">
        <v>44984</v>
      </c>
      <c r="F6984">
        <v>5487.75</v>
      </c>
      <c r="G6984">
        <v>289</v>
      </c>
      <c r="H6984" t="s">
        <v>6</v>
      </c>
      <c r="I6984" t="str">
        <f>_xlfn.XLOOKUP(shipments[[#This Row],[SPID]],people[SPID],people[Sales_person],"NA",0)</f>
        <v>Mallorie Waber</v>
      </c>
      <c r="J6984">
        <f>YEAR(shipments[[#This Row],[Shipdate]])</f>
        <v>2023</v>
      </c>
      <c r="K6984">
        <f>MONTH(shipments[[#This Row],[Shipdate]])</f>
        <v>2</v>
      </c>
      <c r="L6984" t="str">
        <f>TEXT(shipments[[#This Row],[Shipdate]],"mmmm")</f>
        <v>February</v>
      </c>
      <c r="M6984">
        <f>_xlfn.XLOOKUP(shipments[[#This Row],[PID]],products[PID],products[Cost_per_box],"NA",0)</f>
        <v>3.68</v>
      </c>
      <c r="N6984">
        <f>shipments[[#This Row],[Boxes]]*shipments[[#This Row],[Cost Per Box]]</f>
        <v>1063.52</v>
      </c>
      <c r="O6984">
        <f>shipments[[#This Row],[Sales Amount]]-shipments[[#This Row],[Total Cost]]</f>
        <v>4424.2299999999996</v>
      </c>
      <c r="P6984" s="9">
        <f>shipments[[#This Row],[Profit]]/shipments[[#This Row],[Sales Amount]]</f>
        <v>0.80620108423306447</v>
      </c>
    </row>
    <row r="6985" spans="1:16" x14ac:dyDescent="1">
      <c r="A6985" t="s">
        <v>7038</v>
      </c>
      <c r="B6985" t="s">
        <v>8060</v>
      </c>
      <c r="C6985" t="s">
        <v>8019</v>
      </c>
      <c r="D6985" t="s">
        <v>8037</v>
      </c>
      <c r="E6985" s="1">
        <v>45062</v>
      </c>
      <c r="F6985">
        <v>11875.5</v>
      </c>
      <c r="G6985">
        <v>914</v>
      </c>
      <c r="H6985" t="s">
        <v>6</v>
      </c>
      <c r="I6985" t="str">
        <f>_xlfn.XLOOKUP(shipments[[#This Row],[SPID]],people[SPID],people[Sales_person],"NA",0)</f>
        <v>Mallorie Waber</v>
      </c>
      <c r="J6985">
        <f>YEAR(shipments[[#This Row],[Shipdate]])</f>
        <v>2023</v>
      </c>
      <c r="K6985">
        <f>MONTH(shipments[[#This Row],[Shipdate]])</f>
        <v>5</v>
      </c>
      <c r="L6985" t="str">
        <f>TEXT(shipments[[#This Row],[Shipdate]],"mmmm")</f>
        <v>May</v>
      </c>
      <c r="M6985">
        <f>_xlfn.XLOOKUP(shipments[[#This Row],[PID]],products[PID],products[Cost_per_box],"NA",0)</f>
        <v>8.2200000000000006</v>
      </c>
      <c r="N6985">
        <f>shipments[[#This Row],[Boxes]]*shipments[[#This Row],[Cost Per Box]]</f>
        <v>7513.0800000000008</v>
      </c>
      <c r="O6985">
        <f>shipments[[#This Row],[Sales Amount]]-shipments[[#This Row],[Total Cost]]</f>
        <v>4362.4199999999992</v>
      </c>
      <c r="P6985" s="9">
        <f>shipments[[#This Row],[Profit]]/shipments[[#This Row],[Sales Amount]]</f>
        <v>0.36734621700138936</v>
      </c>
    </row>
    <row r="6986" spans="1:16" x14ac:dyDescent="1">
      <c r="A6986" t="s">
        <v>7039</v>
      </c>
      <c r="B6986" t="s">
        <v>8060</v>
      </c>
      <c r="C6986" t="s">
        <v>8019</v>
      </c>
      <c r="D6986" t="s">
        <v>8033</v>
      </c>
      <c r="E6986" s="1">
        <v>45348</v>
      </c>
      <c r="F6986">
        <v>8779.5</v>
      </c>
      <c r="G6986">
        <v>732</v>
      </c>
      <c r="H6986" t="s">
        <v>6</v>
      </c>
      <c r="I6986" t="str">
        <f>_xlfn.XLOOKUP(shipments[[#This Row],[SPID]],people[SPID],people[Sales_person],"NA",0)</f>
        <v>Mallorie Waber</v>
      </c>
      <c r="J6986">
        <f>YEAR(shipments[[#This Row],[Shipdate]])</f>
        <v>2024</v>
      </c>
      <c r="K6986">
        <f>MONTH(shipments[[#This Row],[Shipdate]])</f>
        <v>2</v>
      </c>
      <c r="L6986" t="str">
        <f>TEXT(shipments[[#This Row],[Shipdate]],"mmmm")</f>
        <v>February</v>
      </c>
      <c r="M6986">
        <f>_xlfn.XLOOKUP(shipments[[#This Row],[PID]],products[PID],products[Cost_per_box],"NA",0)</f>
        <v>8.2200000000000006</v>
      </c>
      <c r="N6986">
        <f>shipments[[#This Row],[Boxes]]*shipments[[#This Row],[Cost Per Box]]</f>
        <v>6017.0400000000009</v>
      </c>
      <c r="O6986">
        <f>shipments[[#This Row],[Sales Amount]]-shipments[[#This Row],[Total Cost]]</f>
        <v>2762.4599999999991</v>
      </c>
      <c r="P6986" s="9">
        <f>shipments[[#This Row],[Profit]]/shipments[[#This Row],[Sales Amount]]</f>
        <v>0.31464889800102502</v>
      </c>
    </row>
    <row r="6987" spans="1:16" x14ac:dyDescent="1">
      <c r="A6987" t="s">
        <v>7040</v>
      </c>
      <c r="B6987" t="s">
        <v>8060</v>
      </c>
      <c r="C6987" t="s">
        <v>8019</v>
      </c>
      <c r="D6987" t="s">
        <v>8033</v>
      </c>
      <c r="E6987" s="1">
        <v>45054</v>
      </c>
      <c r="F6987">
        <v>2218.5</v>
      </c>
      <c r="G6987">
        <v>148</v>
      </c>
      <c r="H6987" t="s">
        <v>6</v>
      </c>
      <c r="I6987" t="str">
        <f>_xlfn.XLOOKUP(shipments[[#This Row],[SPID]],people[SPID],people[Sales_person],"NA",0)</f>
        <v>Mallorie Waber</v>
      </c>
      <c r="J6987">
        <f>YEAR(shipments[[#This Row],[Shipdate]])</f>
        <v>2023</v>
      </c>
      <c r="K6987">
        <f>MONTH(shipments[[#This Row],[Shipdate]])</f>
        <v>5</v>
      </c>
      <c r="L6987" t="str">
        <f>TEXT(shipments[[#This Row],[Shipdate]],"mmmm")</f>
        <v>May</v>
      </c>
      <c r="M6987">
        <f>_xlfn.XLOOKUP(shipments[[#This Row],[PID]],products[PID],products[Cost_per_box],"NA",0)</f>
        <v>8.2200000000000006</v>
      </c>
      <c r="N6987">
        <f>shipments[[#This Row],[Boxes]]*shipments[[#This Row],[Cost Per Box]]</f>
        <v>1216.5600000000002</v>
      </c>
      <c r="O6987">
        <f>shipments[[#This Row],[Sales Amount]]-shipments[[#This Row],[Total Cost]]</f>
        <v>1001.9399999999998</v>
      </c>
      <c r="P6987" s="9">
        <f>shipments[[#This Row],[Profit]]/shipments[[#This Row],[Sales Amount]]</f>
        <v>0.451629479377958</v>
      </c>
    </row>
    <row r="6988" spans="1:16" x14ac:dyDescent="1">
      <c r="A6988" t="s">
        <v>7041</v>
      </c>
      <c r="B6988" t="s">
        <v>8060</v>
      </c>
      <c r="C6988" t="s">
        <v>8019</v>
      </c>
      <c r="D6988" t="s">
        <v>8033</v>
      </c>
      <c r="E6988" s="1">
        <v>44943</v>
      </c>
      <c r="F6988">
        <v>4479.75</v>
      </c>
      <c r="G6988">
        <v>320</v>
      </c>
      <c r="H6988" t="s">
        <v>6</v>
      </c>
      <c r="I6988" t="str">
        <f>_xlfn.XLOOKUP(shipments[[#This Row],[SPID]],people[SPID],people[Sales_person],"NA",0)</f>
        <v>Mallorie Waber</v>
      </c>
      <c r="J6988">
        <f>YEAR(shipments[[#This Row],[Shipdate]])</f>
        <v>2023</v>
      </c>
      <c r="K6988">
        <f>MONTH(shipments[[#This Row],[Shipdate]])</f>
        <v>1</v>
      </c>
      <c r="L6988" t="str">
        <f>TEXT(shipments[[#This Row],[Shipdate]],"mmmm")</f>
        <v>January</v>
      </c>
      <c r="M6988">
        <f>_xlfn.XLOOKUP(shipments[[#This Row],[PID]],products[PID],products[Cost_per_box],"NA",0)</f>
        <v>8.2200000000000006</v>
      </c>
      <c r="N6988">
        <f>shipments[[#This Row],[Boxes]]*shipments[[#This Row],[Cost Per Box]]</f>
        <v>2630.4</v>
      </c>
      <c r="O6988">
        <f>shipments[[#This Row],[Sales Amount]]-shipments[[#This Row],[Total Cost]]</f>
        <v>1849.35</v>
      </c>
      <c r="P6988" s="9">
        <f>shipments[[#This Row],[Profit]]/shipments[[#This Row],[Sales Amount]]</f>
        <v>0.41282437636028796</v>
      </c>
    </row>
    <row r="6989" spans="1:16" x14ac:dyDescent="1">
      <c r="A6989" t="s">
        <v>7042</v>
      </c>
      <c r="B6989" t="s">
        <v>8060</v>
      </c>
      <c r="C6989" t="s">
        <v>8019</v>
      </c>
      <c r="D6989" t="s">
        <v>8037</v>
      </c>
      <c r="E6989" s="1">
        <v>45180</v>
      </c>
      <c r="F6989">
        <v>3129.75</v>
      </c>
      <c r="G6989">
        <v>196</v>
      </c>
      <c r="H6989" t="s">
        <v>6</v>
      </c>
      <c r="I6989" t="str">
        <f>_xlfn.XLOOKUP(shipments[[#This Row],[SPID]],people[SPID],people[Sales_person],"NA",0)</f>
        <v>Mallorie Waber</v>
      </c>
      <c r="J6989">
        <f>YEAR(shipments[[#This Row],[Shipdate]])</f>
        <v>2023</v>
      </c>
      <c r="K6989">
        <f>MONTH(shipments[[#This Row],[Shipdate]])</f>
        <v>9</v>
      </c>
      <c r="L6989" t="str">
        <f>TEXT(shipments[[#This Row],[Shipdate]],"mmmm")</f>
        <v>September</v>
      </c>
      <c r="M6989">
        <f>_xlfn.XLOOKUP(shipments[[#This Row],[PID]],products[PID],products[Cost_per_box],"NA",0)</f>
        <v>8.2200000000000006</v>
      </c>
      <c r="N6989">
        <f>shipments[[#This Row],[Boxes]]*shipments[[#This Row],[Cost Per Box]]</f>
        <v>1611.1200000000001</v>
      </c>
      <c r="O6989">
        <f>shipments[[#This Row],[Sales Amount]]-shipments[[#This Row],[Total Cost]]</f>
        <v>1518.6299999999999</v>
      </c>
      <c r="P6989" s="9">
        <f>shipments[[#This Row],[Profit]]/shipments[[#This Row],[Sales Amount]]</f>
        <v>0.48522405942966684</v>
      </c>
    </row>
    <row r="6990" spans="1:16" x14ac:dyDescent="1">
      <c r="A6990" t="s">
        <v>7043</v>
      </c>
      <c r="B6990" t="s">
        <v>8060</v>
      </c>
      <c r="C6990" t="s">
        <v>8020</v>
      </c>
      <c r="D6990" t="s">
        <v>8036</v>
      </c>
      <c r="E6990" s="1">
        <v>45051</v>
      </c>
      <c r="F6990">
        <v>3003.75</v>
      </c>
      <c r="G6990">
        <v>167</v>
      </c>
      <c r="H6990" t="s">
        <v>6</v>
      </c>
      <c r="I6990" t="str">
        <f>_xlfn.XLOOKUP(shipments[[#This Row],[SPID]],people[SPID],people[Sales_person],"NA",0)</f>
        <v>Mallorie Waber</v>
      </c>
      <c r="J6990">
        <f>YEAR(shipments[[#This Row],[Shipdate]])</f>
        <v>2023</v>
      </c>
      <c r="K6990">
        <f>MONTH(shipments[[#This Row],[Shipdate]])</f>
        <v>5</v>
      </c>
      <c r="L6990" t="str">
        <f>TEXT(shipments[[#This Row],[Shipdate]],"mmmm")</f>
        <v>May</v>
      </c>
      <c r="M6990">
        <f>_xlfn.XLOOKUP(shipments[[#This Row],[PID]],products[PID],products[Cost_per_box],"NA",0)</f>
        <v>10.23</v>
      </c>
      <c r="N6990">
        <f>shipments[[#This Row],[Boxes]]*shipments[[#This Row],[Cost Per Box]]</f>
        <v>1708.41</v>
      </c>
      <c r="O6990">
        <f>shipments[[#This Row],[Sales Amount]]-shipments[[#This Row],[Total Cost]]</f>
        <v>1295.3399999999999</v>
      </c>
      <c r="P6990" s="9">
        <f>shipments[[#This Row],[Profit]]/shipments[[#This Row],[Sales Amount]]</f>
        <v>0.43124094881398251</v>
      </c>
    </row>
    <row r="6991" spans="1:16" x14ac:dyDescent="1">
      <c r="A6991" t="s">
        <v>7044</v>
      </c>
      <c r="B6991" t="s">
        <v>8060</v>
      </c>
      <c r="C6991" t="s">
        <v>8020</v>
      </c>
      <c r="D6991" t="s">
        <v>8032</v>
      </c>
      <c r="E6991" s="1">
        <v>45075</v>
      </c>
      <c r="F6991">
        <v>792</v>
      </c>
      <c r="G6991">
        <v>38</v>
      </c>
      <c r="H6991" t="s">
        <v>6</v>
      </c>
      <c r="I6991" t="str">
        <f>_xlfn.XLOOKUP(shipments[[#This Row],[SPID]],people[SPID],people[Sales_person],"NA",0)</f>
        <v>Mallorie Waber</v>
      </c>
      <c r="J6991">
        <f>YEAR(shipments[[#This Row],[Shipdate]])</f>
        <v>2023</v>
      </c>
      <c r="K6991">
        <f>MONTH(shipments[[#This Row],[Shipdate]])</f>
        <v>5</v>
      </c>
      <c r="L6991" t="str">
        <f>TEXT(shipments[[#This Row],[Shipdate]],"mmmm")</f>
        <v>May</v>
      </c>
      <c r="M6991">
        <f>_xlfn.XLOOKUP(shipments[[#This Row],[PID]],products[PID],products[Cost_per_box],"NA",0)</f>
        <v>10.23</v>
      </c>
      <c r="N6991">
        <f>shipments[[#This Row],[Boxes]]*shipments[[#This Row],[Cost Per Box]]</f>
        <v>388.74</v>
      </c>
      <c r="O6991">
        <f>shipments[[#This Row],[Sales Amount]]-shipments[[#This Row],[Total Cost]]</f>
        <v>403.26</v>
      </c>
      <c r="P6991" s="9">
        <f>shipments[[#This Row],[Profit]]/shipments[[#This Row],[Sales Amount]]</f>
        <v>0.50916666666666666</v>
      </c>
    </row>
    <row r="6992" spans="1:16" x14ac:dyDescent="1">
      <c r="A6992" t="s">
        <v>7045</v>
      </c>
      <c r="B6992" t="s">
        <v>8060</v>
      </c>
      <c r="C6992" t="s">
        <v>8021</v>
      </c>
      <c r="D6992" t="s">
        <v>8037</v>
      </c>
      <c r="E6992" s="1">
        <v>45413</v>
      </c>
      <c r="F6992">
        <v>6972.75</v>
      </c>
      <c r="G6992">
        <v>465</v>
      </c>
      <c r="H6992" t="s">
        <v>6</v>
      </c>
      <c r="I6992" t="str">
        <f>_xlfn.XLOOKUP(shipments[[#This Row],[SPID]],people[SPID],people[Sales_person],"NA",0)</f>
        <v>Mallorie Waber</v>
      </c>
      <c r="J6992">
        <f>YEAR(shipments[[#This Row],[Shipdate]])</f>
        <v>2024</v>
      </c>
      <c r="K6992">
        <f>MONTH(shipments[[#This Row],[Shipdate]])</f>
        <v>5</v>
      </c>
      <c r="L6992" t="str">
        <f>TEXT(shipments[[#This Row],[Shipdate]],"mmmm")</f>
        <v>May</v>
      </c>
      <c r="M6992">
        <f>_xlfn.XLOOKUP(shipments[[#This Row],[PID]],products[PID],products[Cost_per_box],"NA",0)</f>
        <v>4.74</v>
      </c>
      <c r="N6992">
        <f>shipments[[#This Row],[Boxes]]*shipments[[#This Row],[Cost Per Box]]</f>
        <v>2204.1</v>
      </c>
      <c r="O6992">
        <f>shipments[[#This Row],[Sales Amount]]-shipments[[#This Row],[Total Cost]]</f>
        <v>4768.6499999999996</v>
      </c>
      <c r="P6992" s="9">
        <f>shipments[[#This Row],[Profit]]/shipments[[#This Row],[Sales Amount]]</f>
        <v>0.68389803162310414</v>
      </c>
    </row>
    <row r="6993" spans="1:16" x14ac:dyDescent="1">
      <c r="A6993" t="s">
        <v>7046</v>
      </c>
      <c r="B6993" t="s">
        <v>8060</v>
      </c>
      <c r="C6993" t="s">
        <v>8022</v>
      </c>
      <c r="D6993" t="s">
        <v>8037</v>
      </c>
      <c r="E6993" s="1">
        <v>44972</v>
      </c>
      <c r="F6993">
        <v>3282.75</v>
      </c>
      <c r="G6993">
        <v>548</v>
      </c>
      <c r="H6993" t="s">
        <v>6</v>
      </c>
      <c r="I6993" t="str">
        <f>_xlfn.XLOOKUP(shipments[[#This Row],[SPID]],people[SPID],people[Sales_person],"NA",0)</f>
        <v>Mallorie Waber</v>
      </c>
      <c r="J6993">
        <f>YEAR(shipments[[#This Row],[Shipdate]])</f>
        <v>2023</v>
      </c>
      <c r="K6993">
        <f>MONTH(shipments[[#This Row],[Shipdate]])</f>
        <v>2</v>
      </c>
      <c r="L6993" t="str">
        <f>TEXT(shipments[[#This Row],[Shipdate]],"mmmm")</f>
        <v>February</v>
      </c>
      <c r="M6993">
        <f>_xlfn.XLOOKUP(shipments[[#This Row],[PID]],products[PID],products[Cost_per_box],"NA",0)</f>
        <v>10.51</v>
      </c>
      <c r="N6993">
        <f>shipments[[#This Row],[Boxes]]*shipments[[#This Row],[Cost Per Box]]</f>
        <v>5759.48</v>
      </c>
      <c r="O6993">
        <f>shipments[[#This Row],[Sales Amount]]-shipments[[#This Row],[Total Cost]]</f>
        <v>-2476.7299999999996</v>
      </c>
      <c r="P6993" s="9">
        <f>shipments[[#This Row],[Profit]]/shipments[[#This Row],[Sales Amount]]</f>
        <v>-0.75446805269971806</v>
      </c>
    </row>
    <row r="6994" spans="1:16" x14ac:dyDescent="1">
      <c r="A6994" t="s">
        <v>7047</v>
      </c>
      <c r="B6994" t="s">
        <v>8060</v>
      </c>
      <c r="C6994" t="s">
        <v>8022</v>
      </c>
      <c r="D6994" t="s">
        <v>8037</v>
      </c>
      <c r="E6994" s="1">
        <v>45120</v>
      </c>
      <c r="F6994">
        <v>8592.75</v>
      </c>
      <c r="G6994">
        <v>860</v>
      </c>
      <c r="H6994" t="s">
        <v>6</v>
      </c>
      <c r="I6994" t="str">
        <f>_xlfn.XLOOKUP(shipments[[#This Row],[SPID]],people[SPID],people[Sales_person],"NA",0)</f>
        <v>Mallorie Waber</v>
      </c>
      <c r="J6994">
        <f>YEAR(shipments[[#This Row],[Shipdate]])</f>
        <v>2023</v>
      </c>
      <c r="K6994">
        <f>MONTH(shipments[[#This Row],[Shipdate]])</f>
        <v>7</v>
      </c>
      <c r="L6994" t="str">
        <f>TEXT(shipments[[#This Row],[Shipdate]],"mmmm")</f>
        <v>July</v>
      </c>
      <c r="M6994">
        <f>_xlfn.XLOOKUP(shipments[[#This Row],[PID]],products[PID],products[Cost_per_box],"NA",0)</f>
        <v>10.51</v>
      </c>
      <c r="N6994">
        <f>shipments[[#This Row],[Boxes]]*shipments[[#This Row],[Cost Per Box]]</f>
        <v>9038.6</v>
      </c>
      <c r="O6994">
        <f>shipments[[#This Row],[Sales Amount]]-shipments[[#This Row],[Total Cost]]</f>
        <v>-445.85000000000036</v>
      </c>
      <c r="P6994" s="9">
        <f>shipments[[#This Row],[Profit]]/shipments[[#This Row],[Sales Amount]]</f>
        <v>-5.1886765005382487E-2</v>
      </c>
    </row>
    <row r="6995" spans="1:16" x14ac:dyDescent="1">
      <c r="A6995" t="s">
        <v>7048</v>
      </c>
      <c r="B6995" t="s">
        <v>8060</v>
      </c>
      <c r="C6995" t="s">
        <v>8022</v>
      </c>
      <c r="D6995" t="s">
        <v>8035</v>
      </c>
      <c r="E6995" s="1">
        <v>45275</v>
      </c>
      <c r="F6995">
        <v>2720.25</v>
      </c>
      <c r="G6995">
        <v>273</v>
      </c>
      <c r="H6995" t="s">
        <v>6</v>
      </c>
      <c r="I6995" t="str">
        <f>_xlfn.XLOOKUP(shipments[[#This Row],[SPID]],people[SPID],people[Sales_person],"NA",0)</f>
        <v>Mallorie Waber</v>
      </c>
      <c r="J6995">
        <f>YEAR(shipments[[#This Row],[Shipdate]])</f>
        <v>2023</v>
      </c>
      <c r="K6995">
        <f>MONTH(shipments[[#This Row],[Shipdate]])</f>
        <v>12</v>
      </c>
      <c r="L6995" t="str">
        <f>TEXT(shipments[[#This Row],[Shipdate]],"mmmm")</f>
        <v>December</v>
      </c>
      <c r="M6995">
        <f>_xlfn.XLOOKUP(shipments[[#This Row],[PID]],products[PID],products[Cost_per_box],"NA",0)</f>
        <v>10.51</v>
      </c>
      <c r="N6995">
        <f>shipments[[#This Row],[Boxes]]*shipments[[#This Row],[Cost Per Box]]</f>
        <v>2869.23</v>
      </c>
      <c r="O6995">
        <f>shipments[[#This Row],[Sales Amount]]-shipments[[#This Row],[Total Cost]]</f>
        <v>-148.98000000000002</v>
      </c>
      <c r="P6995" s="9">
        <f>shipments[[#This Row],[Profit]]/shipments[[#This Row],[Sales Amount]]</f>
        <v>-5.4767025089605743E-2</v>
      </c>
    </row>
    <row r="6996" spans="1:16" x14ac:dyDescent="1">
      <c r="A6996" t="s">
        <v>7049</v>
      </c>
      <c r="B6996" t="s">
        <v>8060</v>
      </c>
      <c r="C6996" t="s">
        <v>8022</v>
      </c>
      <c r="D6996" t="s">
        <v>8036</v>
      </c>
      <c r="E6996" s="1">
        <v>45113</v>
      </c>
      <c r="F6996">
        <v>9112.5</v>
      </c>
      <c r="G6996">
        <v>1519</v>
      </c>
      <c r="H6996" t="s">
        <v>6</v>
      </c>
      <c r="I6996" t="str">
        <f>_xlfn.XLOOKUP(shipments[[#This Row],[SPID]],people[SPID],people[Sales_person],"NA",0)</f>
        <v>Mallorie Waber</v>
      </c>
      <c r="J6996">
        <f>YEAR(shipments[[#This Row],[Shipdate]])</f>
        <v>2023</v>
      </c>
      <c r="K6996">
        <f>MONTH(shipments[[#This Row],[Shipdate]])</f>
        <v>7</v>
      </c>
      <c r="L6996" t="str">
        <f>TEXT(shipments[[#This Row],[Shipdate]],"mmmm")</f>
        <v>July</v>
      </c>
      <c r="M6996">
        <f>_xlfn.XLOOKUP(shipments[[#This Row],[PID]],products[PID],products[Cost_per_box],"NA",0)</f>
        <v>10.51</v>
      </c>
      <c r="N6996">
        <f>shipments[[#This Row],[Boxes]]*shipments[[#This Row],[Cost Per Box]]</f>
        <v>15964.69</v>
      </c>
      <c r="O6996">
        <f>shipments[[#This Row],[Sales Amount]]-shipments[[#This Row],[Total Cost]]</f>
        <v>-6852.1900000000005</v>
      </c>
      <c r="P6996" s="9">
        <f>shipments[[#This Row],[Profit]]/shipments[[#This Row],[Sales Amount]]</f>
        <v>-0.75195500685871064</v>
      </c>
    </row>
    <row r="6997" spans="1:16" x14ac:dyDescent="1">
      <c r="A6997" t="s">
        <v>7050</v>
      </c>
      <c r="B6997" t="s">
        <v>8060</v>
      </c>
      <c r="C6997" t="s">
        <v>8022</v>
      </c>
      <c r="D6997" t="s">
        <v>8037</v>
      </c>
      <c r="E6997" s="1">
        <v>45118</v>
      </c>
      <c r="F6997">
        <v>2425.5</v>
      </c>
      <c r="G6997">
        <v>304</v>
      </c>
      <c r="H6997" t="s">
        <v>6</v>
      </c>
      <c r="I6997" t="str">
        <f>_xlfn.XLOOKUP(shipments[[#This Row],[SPID]],people[SPID],people[Sales_person],"NA",0)</f>
        <v>Mallorie Waber</v>
      </c>
      <c r="J6997">
        <f>YEAR(shipments[[#This Row],[Shipdate]])</f>
        <v>2023</v>
      </c>
      <c r="K6997">
        <f>MONTH(shipments[[#This Row],[Shipdate]])</f>
        <v>7</v>
      </c>
      <c r="L6997" t="str">
        <f>TEXT(shipments[[#This Row],[Shipdate]],"mmmm")</f>
        <v>July</v>
      </c>
      <c r="M6997">
        <f>_xlfn.XLOOKUP(shipments[[#This Row],[PID]],products[PID],products[Cost_per_box],"NA",0)</f>
        <v>10.51</v>
      </c>
      <c r="N6997">
        <f>shipments[[#This Row],[Boxes]]*shipments[[#This Row],[Cost Per Box]]</f>
        <v>3195.04</v>
      </c>
      <c r="O6997">
        <f>shipments[[#This Row],[Sales Amount]]-shipments[[#This Row],[Total Cost]]</f>
        <v>-769.54</v>
      </c>
      <c r="P6997" s="9">
        <f>shipments[[#This Row],[Profit]]/shipments[[#This Row],[Sales Amount]]</f>
        <v>-0.3172706658420944</v>
      </c>
    </row>
    <row r="6998" spans="1:16" x14ac:dyDescent="1">
      <c r="A6998" t="s">
        <v>7051</v>
      </c>
      <c r="B6998" t="s">
        <v>8060</v>
      </c>
      <c r="C6998" t="s">
        <v>8022</v>
      </c>
      <c r="D6998" t="s">
        <v>8034</v>
      </c>
      <c r="E6998" s="1">
        <v>45525</v>
      </c>
      <c r="F6998">
        <v>1795.5</v>
      </c>
      <c r="G6998">
        <v>180</v>
      </c>
      <c r="H6998" t="s">
        <v>17</v>
      </c>
      <c r="I6998" t="str">
        <f>_xlfn.XLOOKUP(shipments[[#This Row],[SPID]],people[SPID],people[Sales_person],"NA",0)</f>
        <v>Mallorie Waber</v>
      </c>
      <c r="J6998">
        <f>YEAR(shipments[[#This Row],[Shipdate]])</f>
        <v>2024</v>
      </c>
      <c r="K6998">
        <f>MONTH(shipments[[#This Row],[Shipdate]])</f>
        <v>8</v>
      </c>
      <c r="L6998" t="str">
        <f>TEXT(shipments[[#This Row],[Shipdate]],"mmmm")</f>
        <v>August</v>
      </c>
      <c r="M6998">
        <f>_xlfn.XLOOKUP(shipments[[#This Row],[PID]],products[PID],products[Cost_per_box],"NA",0)</f>
        <v>10.51</v>
      </c>
      <c r="N6998">
        <f>shipments[[#This Row],[Boxes]]*shipments[[#This Row],[Cost Per Box]]</f>
        <v>1891.8</v>
      </c>
      <c r="O6998">
        <f>shipments[[#This Row],[Sales Amount]]-shipments[[#This Row],[Total Cost]]</f>
        <v>-96.299999999999955</v>
      </c>
      <c r="P6998" s="9">
        <f>shipments[[#This Row],[Profit]]/shipments[[#This Row],[Sales Amount]]</f>
        <v>-5.3634085213032555E-2</v>
      </c>
    </row>
    <row r="6999" spans="1:16" x14ac:dyDescent="1">
      <c r="A6999" t="s">
        <v>7052</v>
      </c>
      <c r="B6999" t="s">
        <v>8060</v>
      </c>
      <c r="C6999" t="s">
        <v>8022</v>
      </c>
      <c r="D6999" t="s">
        <v>8036</v>
      </c>
      <c r="E6999" s="1">
        <v>45093</v>
      </c>
      <c r="F6999">
        <v>9533.25</v>
      </c>
      <c r="G6999">
        <v>1192</v>
      </c>
      <c r="H6999" t="s">
        <v>39</v>
      </c>
      <c r="I6999" t="str">
        <f>_xlfn.XLOOKUP(shipments[[#This Row],[SPID]],people[SPID],people[Sales_person],"NA",0)</f>
        <v>Mallorie Waber</v>
      </c>
      <c r="J6999">
        <f>YEAR(shipments[[#This Row],[Shipdate]])</f>
        <v>2023</v>
      </c>
      <c r="K6999">
        <f>MONTH(shipments[[#This Row],[Shipdate]])</f>
        <v>6</v>
      </c>
      <c r="L6999" t="str">
        <f>TEXT(shipments[[#This Row],[Shipdate]],"mmmm")</f>
        <v>June</v>
      </c>
      <c r="M6999">
        <f>_xlfn.XLOOKUP(shipments[[#This Row],[PID]],products[PID],products[Cost_per_box],"NA",0)</f>
        <v>10.51</v>
      </c>
      <c r="N6999">
        <f>shipments[[#This Row],[Boxes]]*shipments[[#This Row],[Cost Per Box]]</f>
        <v>12527.92</v>
      </c>
      <c r="O6999">
        <f>shipments[[#This Row],[Sales Amount]]-shipments[[#This Row],[Total Cost]]</f>
        <v>-2994.67</v>
      </c>
      <c r="P6999" s="9">
        <f>shipments[[#This Row],[Profit]]/shipments[[#This Row],[Sales Amount]]</f>
        <v>-0.3141289696588257</v>
      </c>
    </row>
    <row r="7000" spans="1:16" x14ac:dyDescent="1">
      <c r="A7000" t="s">
        <v>7053</v>
      </c>
      <c r="B7000" t="s">
        <v>8060</v>
      </c>
      <c r="C7000" t="s">
        <v>8022</v>
      </c>
      <c r="D7000" t="s">
        <v>8037</v>
      </c>
      <c r="E7000" s="1">
        <v>45397</v>
      </c>
      <c r="F7000">
        <v>1642.5</v>
      </c>
      <c r="G7000">
        <v>274</v>
      </c>
      <c r="H7000" t="s">
        <v>39</v>
      </c>
      <c r="I7000" t="str">
        <f>_xlfn.XLOOKUP(shipments[[#This Row],[SPID]],people[SPID],people[Sales_person],"NA",0)</f>
        <v>Mallorie Waber</v>
      </c>
      <c r="J7000">
        <f>YEAR(shipments[[#This Row],[Shipdate]])</f>
        <v>2024</v>
      </c>
      <c r="K7000">
        <f>MONTH(shipments[[#This Row],[Shipdate]])</f>
        <v>4</v>
      </c>
      <c r="L7000" t="str">
        <f>TEXT(shipments[[#This Row],[Shipdate]],"mmmm")</f>
        <v>April</v>
      </c>
      <c r="M7000">
        <f>_xlfn.XLOOKUP(shipments[[#This Row],[PID]],products[PID],products[Cost_per_box],"NA",0)</f>
        <v>10.51</v>
      </c>
      <c r="N7000">
        <f>shipments[[#This Row],[Boxes]]*shipments[[#This Row],[Cost Per Box]]</f>
        <v>2879.74</v>
      </c>
      <c r="O7000">
        <f>shipments[[#This Row],[Sales Amount]]-shipments[[#This Row],[Total Cost]]</f>
        <v>-1237.2399999999998</v>
      </c>
      <c r="P7000" s="9">
        <f>shipments[[#This Row],[Profit]]/shipments[[#This Row],[Sales Amount]]</f>
        <v>-0.75326636225266352</v>
      </c>
    </row>
    <row r="7001" spans="1:16" x14ac:dyDescent="1">
      <c r="A7001" t="s">
        <v>7054</v>
      </c>
      <c r="B7001" t="s">
        <v>8060</v>
      </c>
      <c r="C7001" t="s">
        <v>8023</v>
      </c>
      <c r="D7001" t="s">
        <v>8037</v>
      </c>
      <c r="E7001" s="1">
        <v>45519</v>
      </c>
      <c r="F7001">
        <v>7593.75</v>
      </c>
      <c r="G7001">
        <v>422</v>
      </c>
      <c r="H7001" t="s">
        <v>39</v>
      </c>
      <c r="I7001" t="str">
        <f>_xlfn.XLOOKUP(shipments[[#This Row],[SPID]],people[SPID],people[Sales_person],"NA",0)</f>
        <v>Mallorie Waber</v>
      </c>
      <c r="J7001">
        <f>YEAR(shipments[[#This Row],[Shipdate]])</f>
        <v>2024</v>
      </c>
      <c r="K7001">
        <f>MONTH(shipments[[#This Row],[Shipdate]])</f>
        <v>8</v>
      </c>
      <c r="L7001" t="str">
        <f>TEXT(shipments[[#This Row],[Shipdate]],"mmmm")</f>
        <v>August</v>
      </c>
      <c r="M7001">
        <f>_xlfn.XLOOKUP(shipments[[#This Row],[PID]],products[PID],products[Cost_per_box],"NA",0)</f>
        <v>6.43</v>
      </c>
      <c r="N7001">
        <f>shipments[[#This Row],[Boxes]]*shipments[[#This Row],[Cost Per Box]]</f>
        <v>2713.46</v>
      </c>
      <c r="O7001">
        <f>shipments[[#This Row],[Sales Amount]]-shipments[[#This Row],[Total Cost]]</f>
        <v>4880.29</v>
      </c>
      <c r="P7001" s="9">
        <f>shipments[[#This Row],[Profit]]/shipments[[#This Row],[Sales Amount]]</f>
        <v>0.64267193415637858</v>
      </c>
    </row>
    <row r="7002" spans="1:16" x14ac:dyDescent="1">
      <c r="A7002" t="s">
        <v>7055</v>
      </c>
      <c r="B7002" t="s">
        <v>8060</v>
      </c>
      <c r="C7002" t="s">
        <v>8025</v>
      </c>
      <c r="D7002" t="s">
        <v>8036</v>
      </c>
      <c r="E7002" s="1">
        <v>45098</v>
      </c>
      <c r="F7002">
        <v>7344</v>
      </c>
      <c r="G7002">
        <v>408</v>
      </c>
      <c r="H7002" t="s">
        <v>6</v>
      </c>
      <c r="I7002" t="str">
        <f>_xlfn.XLOOKUP(shipments[[#This Row],[SPID]],people[SPID],people[Sales_person],"NA",0)</f>
        <v>Mallorie Waber</v>
      </c>
      <c r="J7002">
        <f>YEAR(shipments[[#This Row],[Shipdate]])</f>
        <v>2023</v>
      </c>
      <c r="K7002">
        <f>MONTH(shipments[[#This Row],[Shipdate]])</f>
        <v>6</v>
      </c>
      <c r="L7002" t="str">
        <f>TEXT(shipments[[#This Row],[Shipdate]],"mmmm")</f>
        <v>June</v>
      </c>
      <c r="M7002">
        <f>_xlfn.XLOOKUP(shipments[[#This Row],[PID]],products[PID],products[Cost_per_box],"NA",0)</f>
        <v>9.57</v>
      </c>
      <c r="N7002">
        <f>shipments[[#This Row],[Boxes]]*shipments[[#This Row],[Cost Per Box]]</f>
        <v>3904.56</v>
      </c>
      <c r="O7002">
        <f>shipments[[#This Row],[Sales Amount]]-shipments[[#This Row],[Total Cost]]</f>
        <v>3439.44</v>
      </c>
      <c r="P7002" s="9">
        <f>shipments[[#This Row],[Profit]]/shipments[[#This Row],[Sales Amount]]</f>
        <v>0.46833333333333332</v>
      </c>
    </row>
    <row r="7003" spans="1:16" x14ac:dyDescent="1">
      <c r="A7003" t="s">
        <v>7056</v>
      </c>
      <c r="B7003" t="s">
        <v>8060</v>
      </c>
      <c r="C7003" t="s">
        <v>8025</v>
      </c>
      <c r="D7003" t="s">
        <v>8037</v>
      </c>
      <c r="E7003" s="1">
        <v>45418</v>
      </c>
      <c r="F7003">
        <v>1554.75</v>
      </c>
      <c r="G7003">
        <v>92</v>
      </c>
      <c r="H7003" t="s">
        <v>6</v>
      </c>
      <c r="I7003" t="str">
        <f>_xlfn.XLOOKUP(shipments[[#This Row],[SPID]],people[SPID],people[Sales_person],"NA",0)</f>
        <v>Mallorie Waber</v>
      </c>
      <c r="J7003">
        <f>YEAR(shipments[[#This Row],[Shipdate]])</f>
        <v>2024</v>
      </c>
      <c r="K7003">
        <f>MONTH(shipments[[#This Row],[Shipdate]])</f>
        <v>5</v>
      </c>
      <c r="L7003" t="str">
        <f>TEXT(shipments[[#This Row],[Shipdate]],"mmmm")</f>
        <v>May</v>
      </c>
      <c r="M7003">
        <f>_xlfn.XLOOKUP(shipments[[#This Row],[PID]],products[PID],products[Cost_per_box],"NA",0)</f>
        <v>9.57</v>
      </c>
      <c r="N7003">
        <f>shipments[[#This Row],[Boxes]]*shipments[[#This Row],[Cost Per Box]]</f>
        <v>880.44</v>
      </c>
      <c r="O7003">
        <f>shipments[[#This Row],[Sales Amount]]-shipments[[#This Row],[Total Cost]]</f>
        <v>674.31</v>
      </c>
      <c r="P7003" s="9">
        <f>shipments[[#This Row],[Profit]]/shipments[[#This Row],[Sales Amount]]</f>
        <v>0.43370959961408584</v>
      </c>
    </row>
    <row r="7004" spans="1:16" x14ac:dyDescent="1">
      <c r="A7004" t="s">
        <v>7057</v>
      </c>
      <c r="B7004" t="s">
        <v>8060</v>
      </c>
      <c r="C7004" t="s">
        <v>8025</v>
      </c>
      <c r="D7004" t="s">
        <v>8033</v>
      </c>
      <c r="E7004" s="1">
        <v>45260</v>
      </c>
      <c r="F7004">
        <v>3827.25</v>
      </c>
      <c r="G7004">
        <v>274</v>
      </c>
      <c r="H7004" t="s">
        <v>6</v>
      </c>
      <c r="I7004" t="str">
        <f>_xlfn.XLOOKUP(shipments[[#This Row],[SPID]],people[SPID],people[Sales_person],"NA",0)</f>
        <v>Mallorie Waber</v>
      </c>
      <c r="J7004">
        <f>YEAR(shipments[[#This Row],[Shipdate]])</f>
        <v>2023</v>
      </c>
      <c r="K7004">
        <f>MONTH(shipments[[#This Row],[Shipdate]])</f>
        <v>11</v>
      </c>
      <c r="L7004" t="str">
        <f>TEXT(shipments[[#This Row],[Shipdate]],"mmmm")</f>
        <v>November</v>
      </c>
      <c r="M7004">
        <f>_xlfn.XLOOKUP(shipments[[#This Row],[PID]],products[PID],products[Cost_per_box],"NA",0)</f>
        <v>9.57</v>
      </c>
      <c r="N7004">
        <f>shipments[[#This Row],[Boxes]]*shipments[[#This Row],[Cost Per Box]]</f>
        <v>2622.1800000000003</v>
      </c>
      <c r="O7004">
        <f>shipments[[#This Row],[Sales Amount]]-shipments[[#This Row],[Total Cost]]</f>
        <v>1205.0699999999997</v>
      </c>
      <c r="P7004" s="9">
        <f>shipments[[#This Row],[Profit]]/shipments[[#This Row],[Sales Amount]]</f>
        <v>0.31486576523613552</v>
      </c>
    </row>
    <row r="7005" spans="1:16" x14ac:dyDescent="1">
      <c r="A7005" t="s">
        <v>7058</v>
      </c>
      <c r="B7005" t="s">
        <v>8060</v>
      </c>
      <c r="C7005" t="s">
        <v>8026</v>
      </c>
      <c r="D7005" t="s">
        <v>8036</v>
      </c>
      <c r="E7005" s="1">
        <v>44971</v>
      </c>
      <c r="F7005">
        <v>2436.75</v>
      </c>
      <c r="G7005">
        <v>222</v>
      </c>
      <c r="H7005" t="s">
        <v>6</v>
      </c>
      <c r="I7005" t="str">
        <f>_xlfn.XLOOKUP(shipments[[#This Row],[SPID]],people[SPID],people[Sales_person],"NA",0)</f>
        <v>Mallorie Waber</v>
      </c>
      <c r="J7005">
        <f>YEAR(shipments[[#This Row],[Shipdate]])</f>
        <v>2023</v>
      </c>
      <c r="K7005">
        <f>MONTH(shipments[[#This Row],[Shipdate]])</f>
        <v>2</v>
      </c>
      <c r="L7005" t="str">
        <f>TEXT(shipments[[#This Row],[Shipdate]],"mmmm")</f>
        <v>February</v>
      </c>
      <c r="M7005">
        <f>_xlfn.XLOOKUP(shipments[[#This Row],[PID]],products[PID],products[Cost_per_box],"NA",0)</f>
        <v>8.43</v>
      </c>
      <c r="N7005">
        <f>shipments[[#This Row],[Boxes]]*shipments[[#This Row],[Cost Per Box]]</f>
        <v>1871.46</v>
      </c>
      <c r="O7005">
        <f>shipments[[#This Row],[Sales Amount]]-shipments[[#This Row],[Total Cost]]</f>
        <v>565.29</v>
      </c>
      <c r="P7005" s="9">
        <f>shipments[[#This Row],[Profit]]/shipments[[#This Row],[Sales Amount]]</f>
        <v>0.23198522622345336</v>
      </c>
    </row>
    <row r="7006" spans="1:16" x14ac:dyDescent="1">
      <c r="A7006" t="s">
        <v>7059</v>
      </c>
      <c r="B7006" t="s">
        <v>8060</v>
      </c>
      <c r="C7006" t="s">
        <v>8026</v>
      </c>
      <c r="D7006" t="s">
        <v>8037</v>
      </c>
      <c r="E7006" s="1">
        <v>45229</v>
      </c>
      <c r="F7006">
        <v>445.5</v>
      </c>
      <c r="G7006">
        <v>64</v>
      </c>
      <c r="H7006" t="s">
        <v>39</v>
      </c>
      <c r="I7006" t="str">
        <f>_xlfn.XLOOKUP(shipments[[#This Row],[SPID]],people[SPID],people[Sales_person],"NA",0)</f>
        <v>Mallorie Waber</v>
      </c>
      <c r="J7006">
        <f>YEAR(shipments[[#This Row],[Shipdate]])</f>
        <v>2023</v>
      </c>
      <c r="K7006">
        <f>MONTH(shipments[[#This Row],[Shipdate]])</f>
        <v>10</v>
      </c>
      <c r="L7006" t="str">
        <f>TEXT(shipments[[#This Row],[Shipdate]],"mmmm")</f>
        <v>October</v>
      </c>
      <c r="M7006">
        <f>_xlfn.XLOOKUP(shipments[[#This Row],[PID]],products[PID],products[Cost_per_box],"NA",0)</f>
        <v>8.43</v>
      </c>
      <c r="N7006">
        <f>shipments[[#This Row],[Boxes]]*shipments[[#This Row],[Cost Per Box]]</f>
        <v>539.52</v>
      </c>
      <c r="O7006">
        <f>shipments[[#This Row],[Sales Amount]]-shipments[[#This Row],[Total Cost]]</f>
        <v>-94.019999999999982</v>
      </c>
      <c r="P7006" s="9">
        <f>shipments[[#This Row],[Profit]]/shipments[[#This Row],[Sales Amount]]</f>
        <v>-0.21104377104377101</v>
      </c>
    </row>
    <row r="7007" spans="1:16" x14ac:dyDescent="1">
      <c r="A7007" t="s">
        <v>7060</v>
      </c>
      <c r="B7007" t="s">
        <v>8060</v>
      </c>
      <c r="C7007" t="s">
        <v>8026</v>
      </c>
      <c r="D7007" t="s">
        <v>8033</v>
      </c>
      <c r="E7007" s="1">
        <v>45327</v>
      </c>
      <c r="F7007">
        <v>2668.5</v>
      </c>
      <c r="G7007">
        <v>267</v>
      </c>
      <c r="H7007" t="s">
        <v>6</v>
      </c>
      <c r="I7007" t="str">
        <f>_xlfn.XLOOKUP(shipments[[#This Row],[SPID]],people[SPID],people[Sales_person],"NA",0)</f>
        <v>Mallorie Waber</v>
      </c>
      <c r="J7007">
        <f>YEAR(shipments[[#This Row],[Shipdate]])</f>
        <v>2024</v>
      </c>
      <c r="K7007">
        <f>MONTH(shipments[[#This Row],[Shipdate]])</f>
        <v>2</v>
      </c>
      <c r="L7007" t="str">
        <f>TEXT(shipments[[#This Row],[Shipdate]],"mmmm")</f>
        <v>February</v>
      </c>
      <c r="M7007">
        <f>_xlfn.XLOOKUP(shipments[[#This Row],[PID]],products[PID],products[Cost_per_box],"NA",0)</f>
        <v>8.43</v>
      </c>
      <c r="N7007">
        <f>shipments[[#This Row],[Boxes]]*shipments[[#This Row],[Cost Per Box]]</f>
        <v>2250.81</v>
      </c>
      <c r="O7007">
        <f>shipments[[#This Row],[Sales Amount]]-shipments[[#This Row],[Total Cost]]</f>
        <v>417.69000000000005</v>
      </c>
      <c r="P7007" s="9">
        <f>shipments[[#This Row],[Profit]]/shipments[[#This Row],[Sales Amount]]</f>
        <v>0.15652613827993256</v>
      </c>
    </row>
    <row r="7008" spans="1:16" x14ac:dyDescent="1">
      <c r="A7008" t="s">
        <v>7061</v>
      </c>
      <c r="B7008" t="s">
        <v>8060</v>
      </c>
      <c r="C7008" t="s">
        <v>8026</v>
      </c>
      <c r="D7008" t="s">
        <v>8036</v>
      </c>
      <c r="E7008" s="1">
        <v>45076</v>
      </c>
      <c r="F7008">
        <v>1183.5</v>
      </c>
      <c r="G7008">
        <v>108</v>
      </c>
      <c r="H7008" t="s">
        <v>6</v>
      </c>
      <c r="I7008" t="str">
        <f>_xlfn.XLOOKUP(shipments[[#This Row],[SPID]],people[SPID],people[Sales_person],"NA",0)</f>
        <v>Mallorie Waber</v>
      </c>
      <c r="J7008">
        <f>YEAR(shipments[[#This Row],[Shipdate]])</f>
        <v>2023</v>
      </c>
      <c r="K7008">
        <f>MONTH(shipments[[#This Row],[Shipdate]])</f>
        <v>5</v>
      </c>
      <c r="L7008" t="str">
        <f>TEXT(shipments[[#This Row],[Shipdate]],"mmmm")</f>
        <v>May</v>
      </c>
      <c r="M7008">
        <f>_xlfn.XLOOKUP(shipments[[#This Row],[PID]],products[PID],products[Cost_per_box],"NA",0)</f>
        <v>8.43</v>
      </c>
      <c r="N7008">
        <f>shipments[[#This Row],[Boxes]]*shipments[[#This Row],[Cost Per Box]]</f>
        <v>910.43999999999994</v>
      </c>
      <c r="O7008">
        <f>shipments[[#This Row],[Sales Amount]]-shipments[[#This Row],[Total Cost]]</f>
        <v>273.06000000000006</v>
      </c>
      <c r="P7008" s="9">
        <f>shipments[[#This Row],[Profit]]/shipments[[#This Row],[Sales Amount]]</f>
        <v>0.23072243346007609</v>
      </c>
    </row>
    <row r="7009" spans="1:16" x14ac:dyDescent="1">
      <c r="A7009" t="s">
        <v>7062</v>
      </c>
      <c r="B7009" t="s">
        <v>8060</v>
      </c>
      <c r="C7009" t="s">
        <v>8026</v>
      </c>
      <c r="D7009" t="s">
        <v>8037</v>
      </c>
      <c r="E7009" s="1">
        <v>45013</v>
      </c>
      <c r="F7009">
        <v>6576.75</v>
      </c>
      <c r="G7009">
        <v>731</v>
      </c>
      <c r="H7009" t="s">
        <v>6</v>
      </c>
      <c r="I7009" t="str">
        <f>_xlfn.XLOOKUP(shipments[[#This Row],[SPID]],people[SPID],people[Sales_person],"NA",0)</f>
        <v>Mallorie Waber</v>
      </c>
      <c r="J7009">
        <f>YEAR(shipments[[#This Row],[Shipdate]])</f>
        <v>2023</v>
      </c>
      <c r="K7009">
        <f>MONTH(shipments[[#This Row],[Shipdate]])</f>
        <v>3</v>
      </c>
      <c r="L7009" t="str">
        <f>TEXT(shipments[[#This Row],[Shipdate]],"mmmm")</f>
        <v>March</v>
      </c>
      <c r="M7009">
        <f>_xlfn.XLOOKUP(shipments[[#This Row],[PID]],products[PID],products[Cost_per_box],"NA",0)</f>
        <v>8.43</v>
      </c>
      <c r="N7009">
        <f>shipments[[#This Row],[Boxes]]*shipments[[#This Row],[Cost Per Box]]</f>
        <v>6162.33</v>
      </c>
      <c r="O7009">
        <f>shipments[[#This Row],[Sales Amount]]-shipments[[#This Row],[Total Cost]]</f>
        <v>414.42000000000007</v>
      </c>
      <c r="P7009" s="9">
        <f>shipments[[#This Row],[Profit]]/shipments[[#This Row],[Sales Amount]]</f>
        <v>6.3012886304025559E-2</v>
      </c>
    </row>
    <row r="7010" spans="1:16" x14ac:dyDescent="1">
      <c r="A7010" t="s">
        <v>7063</v>
      </c>
      <c r="B7010" t="s">
        <v>8060</v>
      </c>
      <c r="C7010" t="s">
        <v>8027</v>
      </c>
      <c r="D7010" t="s">
        <v>8036</v>
      </c>
      <c r="E7010" s="1">
        <v>45372</v>
      </c>
      <c r="F7010">
        <v>8613</v>
      </c>
      <c r="G7010">
        <v>1077</v>
      </c>
      <c r="H7010" t="s">
        <v>6</v>
      </c>
      <c r="I7010" t="str">
        <f>_xlfn.XLOOKUP(shipments[[#This Row],[SPID]],people[SPID],people[Sales_person],"NA",0)</f>
        <v>Mallorie Waber</v>
      </c>
      <c r="J7010">
        <f>YEAR(shipments[[#This Row],[Shipdate]])</f>
        <v>2024</v>
      </c>
      <c r="K7010">
        <f>MONTH(shipments[[#This Row],[Shipdate]])</f>
        <v>3</v>
      </c>
      <c r="L7010" t="str">
        <f>TEXT(shipments[[#This Row],[Shipdate]],"mmmm")</f>
        <v>March</v>
      </c>
      <c r="M7010">
        <f>_xlfn.XLOOKUP(shipments[[#This Row],[PID]],products[PID],products[Cost_per_box],"NA",0)</f>
        <v>6.8</v>
      </c>
      <c r="N7010">
        <f>shipments[[#This Row],[Boxes]]*shipments[[#This Row],[Cost Per Box]]</f>
        <v>7323.5999999999995</v>
      </c>
      <c r="O7010">
        <f>shipments[[#This Row],[Sales Amount]]-shipments[[#This Row],[Total Cost]]</f>
        <v>1289.4000000000005</v>
      </c>
      <c r="P7010" s="9">
        <f>shipments[[#This Row],[Profit]]/shipments[[#This Row],[Sales Amount]]</f>
        <v>0.14970393591083253</v>
      </c>
    </row>
    <row r="7011" spans="1:16" x14ac:dyDescent="1">
      <c r="A7011" t="s">
        <v>7064</v>
      </c>
      <c r="B7011" t="s">
        <v>8060</v>
      </c>
      <c r="C7011" t="s">
        <v>8027</v>
      </c>
      <c r="D7011" t="s">
        <v>8032</v>
      </c>
      <c r="E7011" s="1">
        <v>45495</v>
      </c>
      <c r="F7011">
        <v>546.75</v>
      </c>
      <c r="G7011">
        <v>55</v>
      </c>
      <c r="H7011" t="s">
        <v>17</v>
      </c>
      <c r="I7011" t="str">
        <f>_xlfn.XLOOKUP(shipments[[#This Row],[SPID]],people[SPID],people[Sales_person],"NA",0)</f>
        <v>Mallorie Waber</v>
      </c>
      <c r="J7011">
        <f>YEAR(shipments[[#This Row],[Shipdate]])</f>
        <v>2024</v>
      </c>
      <c r="K7011">
        <f>MONTH(shipments[[#This Row],[Shipdate]])</f>
        <v>7</v>
      </c>
      <c r="L7011" t="str">
        <f>TEXT(shipments[[#This Row],[Shipdate]],"mmmm")</f>
        <v>July</v>
      </c>
      <c r="M7011">
        <f>_xlfn.XLOOKUP(shipments[[#This Row],[PID]],products[PID],products[Cost_per_box],"NA",0)</f>
        <v>6.8</v>
      </c>
      <c r="N7011">
        <f>shipments[[#This Row],[Boxes]]*shipments[[#This Row],[Cost Per Box]]</f>
        <v>374</v>
      </c>
      <c r="O7011">
        <f>shipments[[#This Row],[Sales Amount]]-shipments[[#This Row],[Total Cost]]</f>
        <v>172.75</v>
      </c>
      <c r="P7011" s="9">
        <f>shipments[[#This Row],[Profit]]/shipments[[#This Row],[Sales Amount]]</f>
        <v>0.31595793324188387</v>
      </c>
    </row>
    <row r="7012" spans="1:16" x14ac:dyDescent="1">
      <c r="A7012" t="s">
        <v>7065</v>
      </c>
      <c r="B7012" t="s">
        <v>8060</v>
      </c>
      <c r="C7012" t="s">
        <v>8027</v>
      </c>
      <c r="D7012" t="s">
        <v>8036</v>
      </c>
      <c r="E7012" s="1">
        <v>44977</v>
      </c>
      <c r="F7012">
        <v>2047.5</v>
      </c>
      <c r="G7012">
        <v>293</v>
      </c>
      <c r="H7012" t="s">
        <v>6</v>
      </c>
      <c r="I7012" t="str">
        <f>_xlfn.XLOOKUP(shipments[[#This Row],[SPID]],people[SPID],people[Sales_person],"NA",0)</f>
        <v>Mallorie Waber</v>
      </c>
      <c r="J7012">
        <f>YEAR(shipments[[#This Row],[Shipdate]])</f>
        <v>2023</v>
      </c>
      <c r="K7012">
        <f>MONTH(shipments[[#This Row],[Shipdate]])</f>
        <v>2</v>
      </c>
      <c r="L7012" t="str">
        <f>TEXT(shipments[[#This Row],[Shipdate]],"mmmm")</f>
        <v>February</v>
      </c>
      <c r="M7012">
        <f>_xlfn.XLOOKUP(shipments[[#This Row],[PID]],products[PID],products[Cost_per_box],"NA",0)</f>
        <v>6.8</v>
      </c>
      <c r="N7012">
        <f>shipments[[#This Row],[Boxes]]*shipments[[#This Row],[Cost Per Box]]</f>
        <v>1992.3999999999999</v>
      </c>
      <c r="O7012">
        <f>shipments[[#This Row],[Sales Amount]]-shipments[[#This Row],[Total Cost]]</f>
        <v>55.100000000000136</v>
      </c>
      <c r="P7012" s="9">
        <f>shipments[[#This Row],[Profit]]/shipments[[#This Row],[Sales Amount]]</f>
        <v>2.6910866910866978E-2</v>
      </c>
    </row>
    <row r="7013" spans="1:16" x14ac:dyDescent="1">
      <c r="A7013" t="s">
        <v>7066</v>
      </c>
      <c r="B7013" t="s">
        <v>8060</v>
      </c>
      <c r="C7013" t="s">
        <v>8027</v>
      </c>
      <c r="D7013" t="s">
        <v>8037</v>
      </c>
      <c r="E7013" s="1">
        <v>45537</v>
      </c>
      <c r="F7013">
        <v>6198.75</v>
      </c>
      <c r="G7013">
        <v>620</v>
      </c>
      <c r="H7013" t="s">
        <v>25</v>
      </c>
      <c r="I7013" t="str">
        <f>_xlfn.XLOOKUP(shipments[[#This Row],[SPID]],people[SPID],people[Sales_person],"NA",0)</f>
        <v>Mallorie Waber</v>
      </c>
      <c r="J7013">
        <f>YEAR(shipments[[#This Row],[Shipdate]])</f>
        <v>2024</v>
      </c>
      <c r="K7013">
        <f>MONTH(shipments[[#This Row],[Shipdate]])</f>
        <v>9</v>
      </c>
      <c r="L7013" t="str">
        <f>TEXT(shipments[[#This Row],[Shipdate]],"mmmm")</f>
        <v>September</v>
      </c>
      <c r="M7013">
        <f>_xlfn.XLOOKUP(shipments[[#This Row],[PID]],products[PID],products[Cost_per_box],"NA",0)</f>
        <v>6.8</v>
      </c>
      <c r="N7013">
        <f>shipments[[#This Row],[Boxes]]*shipments[[#This Row],[Cost Per Box]]</f>
        <v>4216</v>
      </c>
      <c r="O7013">
        <f>shipments[[#This Row],[Sales Amount]]-shipments[[#This Row],[Total Cost]]</f>
        <v>1982.75</v>
      </c>
      <c r="P7013" s="9">
        <f>shipments[[#This Row],[Profit]]/shipments[[#This Row],[Sales Amount]]</f>
        <v>0.31986287557975396</v>
      </c>
    </row>
    <row r="7014" spans="1:16" x14ac:dyDescent="1">
      <c r="A7014" t="s">
        <v>7067</v>
      </c>
      <c r="B7014" t="s">
        <v>8060</v>
      </c>
      <c r="C7014" t="s">
        <v>8028</v>
      </c>
      <c r="D7014" t="s">
        <v>8035</v>
      </c>
      <c r="E7014" s="1">
        <v>45105</v>
      </c>
      <c r="F7014">
        <v>5271.75</v>
      </c>
      <c r="G7014">
        <v>196</v>
      </c>
      <c r="H7014" t="s">
        <v>6</v>
      </c>
      <c r="I7014" t="str">
        <f>_xlfn.XLOOKUP(shipments[[#This Row],[SPID]],people[SPID],people[Sales_person],"NA",0)</f>
        <v>Mallorie Waber</v>
      </c>
      <c r="J7014">
        <f>YEAR(shipments[[#This Row],[Shipdate]])</f>
        <v>2023</v>
      </c>
      <c r="K7014">
        <f>MONTH(shipments[[#This Row],[Shipdate]])</f>
        <v>6</v>
      </c>
      <c r="L7014" t="str">
        <f>TEXT(shipments[[#This Row],[Shipdate]],"mmmm")</f>
        <v>June</v>
      </c>
      <c r="M7014">
        <f>_xlfn.XLOOKUP(shipments[[#This Row],[PID]],products[PID],products[Cost_per_box],"NA",0)</f>
        <v>5.04</v>
      </c>
      <c r="N7014">
        <f>shipments[[#This Row],[Boxes]]*shipments[[#This Row],[Cost Per Box]]</f>
        <v>987.84</v>
      </c>
      <c r="O7014">
        <f>shipments[[#This Row],[Sales Amount]]-shipments[[#This Row],[Total Cost]]</f>
        <v>4283.91</v>
      </c>
      <c r="P7014" s="9">
        <f>shipments[[#This Row],[Profit]]/shipments[[#This Row],[Sales Amount]]</f>
        <v>0.81261630388390949</v>
      </c>
    </row>
    <row r="7015" spans="1:16" x14ac:dyDescent="1">
      <c r="A7015" t="s">
        <v>7068</v>
      </c>
      <c r="B7015" t="s">
        <v>8060</v>
      </c>
      <c r="C7015" t="s">
        <v>8028</v>
      </c>
      <c r="D7015" t="s">
        <v>8032</v>
      </c>
      <c r="E7015" s="1">
        <v>45317</v>
      </c>
      <c r="F7015">
        <v>2587.5</v>
      </c>
      <c r="G7015">
        <v>93</v>
      </c>
      <c r="H7015" t="s">
        <v>6</v>
      </c>
      <c r="I7015" t="str">
        <f>_xlfn.XLOOKUP(shipments[[#This Row],[SPID]],people[SPID],people[Sales_person],"NA",0)</f>
        <v>Mallorie Waber</v>
      </c>
      <c r="J7015">
        <f>YEAR(shipments[[#This Row],[Shipdate]])</f>
        <v>2024</v>
      </c>
      <c r="K7015">
        <f>MONTH(shipments[[#This Row],[Shipdate]])</f>
        <v>1</v>
      </c>
      <c r="L7015" t="str">
        <f>TEXT(shipments[[#This Row],[Shipdate]],"mmmm")</f>
        <v>January</v>
      </c>
      <c r="M7015">
        <f>_xlfn.XLOOKUP(shipments[[#This Row],[PID]],products[PID],products[Cost_per_box],"NA",0)</f>
        <v>5.04</v>
      </c>
      <c r="N7015">
        <f>shipments[[#This Row],[Boxes]]*shipments[[#This Row],[Cost Per Box]]</f>
        <v>468.72</v>
      </c>
      <c r="O7015">
        <f>shipments[[#This Row],[Sales Amount]]-shipments[[#This Row],[Total Cost]]</f>
        <v>2118.7799999999997</v>
      </c>
      <c r="P7015" s="9">
        <f>shipments[[#This Row],[Profit]]/shipments[[#This Row],[Sales Amount]]</f>
        <v>0.81885217391304344</v>
      </c>
    </row>
    <row r="7016" spans="1:16" x14ac:dyDescent="1">
      <c r="A7016" t="s">
        <v>7069</v>
      </c>
      <c r="B7016" t="s">
        <v>8060</v>
      </c>
      <c r="C7016" t="s">
        <v>8028</v>
      </c>
      <c r="D7016" t="s">
        <v>8032</v>
      </c>
      <c r="E7016" s="1">
        <v>45454</v>
      </c>
      <c r="F7016">
        <v>2592</v>
      </c>
      <c r="G7016">
        <v>90</v>
      </c>
      <c r="H7016" t="s">
        <v>6</v>
      </c>
      <c r="I7016" t="str">
        <f>_xlfn.XLOOKUP(shipments[[#This Row],[SPID]],people[SPID],people[Sales_person],"NA",0)</f>
        <v>Mallorie Waber</v>
      </c>
      <c r="J7016">
        <f>YEAR(shipments[[#This Row],[Shipdate]])</f>
        <v>2024</v>
      </c>
      <c r="K7016">
        <f>MONTH(shipments[[#This Row],[Shipdate]])</f>
        <v>6</v>
      </c>
      <c r="L7016" t="str">
        <f>TEXT(shipments[[#This Row],[Shipdate]],"mmmm")</f>
        <v>June</v>
      </c>
      <c r="M7016">
        <f>_xlfn.XLOOKUP(shipments[[#This Row],[PID]],products[PID],products[Cost_per_box],"NA",0)</f>
        <v>5.04</v>
      </c>
      <c r="N7016">
        <f>shipments[[#This Row],[Boxes]]*shipments[[#This Row],[Cost Per Box]]</f>
        <v>453.6</v>
      </c>
      <c r="O7016">
        <f>shipments[[#This Row],[Sales Amount]]-shipments[[#This Row],[Total Cost]]</f>
        <v>2138.4</v>
      </c>
      <c r="P7016" s="9">
        <f>shipments[[#This Row],[Profit]]/shipments[[#This Row],[Sales Amount]]</f>
        <v>0.82500000000000007</v>
      </c>
    </row>
    <row r="7017" spans="1:16" x14ac:dyDescent="1">
      <c r="A7017" t="s">
        <v>7070</v>
      </c>
      <c r="B7017" t="s">
        <v>8060</v>
      </c>
      <c r="C7017" t="s">
        <v>8029</v>
      </c>
      <c r="D7017" t="s">
        <v>8032</v>
      </c>
      <c r="E7017" s="1">
        <v>45371</v>
      </c>
      <c r="F7017">
        <v>16137</v>
      </c>
      <c r="G7017">
        <v>1345</v>
      </c>
      <c r="H7017" t="s">
        <v>6</v>
      </c>
      <c r="I7017" t="str">
        <f>_xlfn.XLOOKUP(shipments[[#This Row],[SPID]],people[SPID],people[Sales_person],"NA",0)</f>
        <v>Mallorie Waber</v>
      </c>
      <c r="J7017">
        <f>YEAR(shipments[[#This Row],[Shipdate]])</f>
        <v>2024</v>
      </c>
      <c r="K7017">
        <f>MONTH(shipments[[#This Row],[Shipdate]])</f>
        <v>3</v>
      </c>
      <c r="L7017" t="str">
        <f>TEXT(shipments[[#This Row],[Shipdate]],"mmmm")</f>
        <v>March</v>
      </c>
      <c r="M7017">
        <f>_xlfn.XLOOKUP(shipments[[#This Row],[PID]],products[PID],products[Cost_per_box],"NA",0)</f>
        <v>2.76</v>
      </c>
      <c r="N7017">
        <f>shipments[[#This Row],[Boxes]]*shipments[[#This Row],[Cost Per Box]]</f>
        <v>3712.2</v>
      </c>
      <c r="O7017">
        <f>shipments[[#This Row],[Sales Amount]]-shipments[[#This Row],[Total Cost]]</f>
        <v>12424.8</v>
      </c>
      <c r="P7017" s="9">
        <f>shipments[[#This Row],[Profit]]/shipments[[#This Row],[Sales Amount]]</f>
        <v>0.76995724112288522</v>
      </c>
    </row>
    <row r="7018" spans="1:16" x14ac:dyDescent="1">
      <c r="A7018" t="s">
        <v>7071</v>
      </c>
      <c r="B7018" t="s">
        <v>8060</v>
      </c>
      <c r="C7018" t="s">
        <v>8030</v>
      </c>
      <c r="D7018" t="s">
        <v>8032</v>
      </c>
      <c r="E7018" s="1">
        <v>45414</v>
      </c>
      <c r="F7018">
        <v>2727</v>
      </c>
      <c r="G7018">
        <v>303</v>
      </c>
      <c r="H7018" t="s">
        <v>39</v>
      </c>
      <c r="I7018" t="str">
        <f>_xlfn.XLOOKUP(shipments[[#This Row],[SPID]],people[SPID],people[Sales_person],"NA",0)</f>
        <v>Mallorie Waber</v>
      </c>
      <c r="J7018">
        <f>YEAR(shipments[[#This Row],[Shipdate]])</f>
        <v>2024</v>
      </c>
      <c r="K7018">
        <f>MONTH(shipments[[#This Row],[Shipdate]])</f>
        <v>5</v>
      </c>
      <c r="L7018" t="str">
        <f>TEXT(shipments[[#This Row],[Shipdate]],"mmmm")</f>
        <v>May</v>
      </c>
      <c r="M7018">
        <f>_xlfn.XLOOKUP(shipments[[#This Row],[PID]],products[PID],products[Cost_per_box],"NA",0)</f>
        <v>3.32</v>
      </c>
      <c r="N7018">
        <f>shipments[[#This Row],[Boxes]]*shipments[[#This Row],[Cost Per Box]]</f>
        <v>1005.9599999999999</v>
      </c>
      <c r="O7018">
        <f>shipments[[#This Row],[Sales Amount]]-shipments[[#This Row],[Total Cost]]</f>
        <v>1721.04</v>
      </c>
      <c r="P7018" s="9">
        <f>shipments[[#This Row],[Profit]]/shipments[[#This Row],[Sales Amount]]</f>
        <v>0.63111111111111107</v>
      </c>
    </row>
    <row r="7019" spans="1:16" x14ac:dyDescent="1">
      <c r="A7019" t="s">
        <v>7072</v>
      </c>
      <c r="B7019" t="s">
        <v>8060</v>
      </c>
      <c r="C7019" t="s">
        <v>8030</v>
      </c>
      <c r="D7019" t="s">
        <v>8037</v>
      </c>
      <c r="E7019" s="1">
        <v>45481</v>
      </c>
      <c r="F7019">
        <v>4486.5</v>
      </c>
      <c r="G7019">
        <v>449</v>
      </c>
      <c r="H7019" t="s">
        <v>17</v>
      </c>
      <c r="I7019" t="str">
        <f>_xlfn.XLOOKUP(shipments[[#This Row],[SPID]],people[SPID],people[Sales_person],"NA",0)</f>
        <v>Mallorie Waber</v>
      </c>
      <c r="J7019">
        <f>YEAR(shipments[[#This Row],[Shipdate]])</f>
        <v>2024</v>
      </c>
      <c r="K7019">
        <f>MONTH(shipments[[#This Row],[Shipdate]])</f>
        <v>7</v>
      </c>
      <c r="L7019" t="str">
        <f>TEXT(shipments[[#This Row],[Shipdate]],"mmmm")</f>
        <v>July</v>
      </c>
      <c r="M7019">
        <f>_xlfn.XLOOKUP(shipments[[#This Row],[PID]],products[PID],products[Cost_per_box],"NA",0)</f>
        <v>3.32</v>
      </c>
      <c r="N7019">
        <f>shipments[[#This Row],[Boxes]]*shipments[[#This Row],[Cost Per Box]]</f>
        <v>1490.6799999999998</v>
      </c>
      <c r="O7019">
        <f>shipments[[#This Row],[Sales Amount]]-shipments[[#This Row],[Total Cost]]</f>
        <v>2995.82</v>
      </c>
      <c r="P7019" s="9">
        <f>shipments[[#This Row],[Profit]]/shipments[[#This Row],[Sales Amount]]</f>
        <v>0.66774100078011822</v>
      </c>
    </row>
    <row r="7020" spans="1:16" x14ac:dyDescent="1">
      <c r="A7020" t="s">
        <v>7073</v>
      </c>
      <c r="B7020" t="s">
        <v>8060</v>
      </c>
      <c r="C7020" t="s">
        <v>8030</v>
      </c>
      <c r="D7020" t="s">
        <v>8037</v>
      </c>
      <c r="E7020" s="1">
        <v>45141</v>
      </c>
      <c r="F7020">
        <v>5890.5</v>
      </c>
      <c r="G7020">
        <v>655</v>
      </c>
      <c r="H7020" t="s">
        <v>6</v>
      </c>
      <c r="I7020" t="str">
        <f>_xlfn.XLOOKUP(shipments[[#This Row],[SPID]],people[SPID],people[Sales_person],"NA",0)</f>
        <v>Mallorie Waber</v>
      </c>
      <c r="J7020">
        <f>YEAR(shipments[[#This Row],[Shipdate]])</f>
        <v>2023</v>
      </c>
      <c r="K7020">
        <f>MONTH(shipments[[#This Row],[Shipdate]])</f>
        <v>8</v>
      </c>
      <c r="L7020" t="str">
        <f>TEXT(shipments[[#This Row],[Shipdate]],"mmmm")</f>
        <v>August</v>
      </c>
      <c r="M7020">
        <f>_xlfn.XLOOKUP(shipments[[#This Row],[PID]],products[PID],products[Cost_per_box],"NA",0)</f>
        <v>3.32</v>
      </c>
      <c r="N7020">
        <f>shipments[[#This Row],[Boxes]]*shipments[[#This Row],[Cost Per Box]]</f>
        <v>2174.6</v>
      </c>
      <c r="O7020">
        <f>shipments[[#This Row],[Sales Amount]]-shipments[[#This Row],[Total Cost]]</f>
        <v>3715.9</v>
      </c>
      <c r="P7020" s="9">
        <f>shipments[[#This Row],[Profit]]/shipments[[#This Row],[Sales Amount]]</f>
        <v>0.63082930141753668</v>
      </c>
    </row>
    <row r="7021" spans="1:16" x14ac:dyDescent="1">
      <c r="A7021" t="s">
        <v>7074</v>
      </c>
      <c r="B7021" t="s">
        <v>8060</v>
      </c>
      <c r="C7021" t="s">
        <v>8030</v>
      </c>
      <c r="D7021" t="s">
        <v>8036</v>
      </c>
      <c r="E7021" s="1">
        <v>45237</v>
      </c>
      <c r="F7021">
        <v>2853</v>
      </c>
      <c r="G7021">
        <v>357</v>
      </c>
      <c r="H7021" t="s">
        <v>6</v>
      </c>
      <c r="I7021" t="str">
        <f>_xlfn.XLOOKUP(shipments[[#This Row],[SPID]],people[SPID],people[Sales_person],"NA",0)</f>
        <v>Mallorie Waber</v>
      </c>
      <c r="J7021">
        <f>YEAR(shipments[[#This Row],[Shipdate]])</f>
        <v>2023</v>
      </c>
      <c r="K7021">
        <f>MONTH(shipments[[#This Row],[Shipdate]])</f>
        <v>11</v>
      </c>
      <c r="L7021" t="str">
        <f>TEXT(shipments[[#This Row],[Shipdate]],"mmmm")</f>
        <v>November</v>
      </c>
      <c r="M7021">
        <f>_xlfn.XLOOKUP(shipments[[#This Row],[PID]],products[PID],products[Cost_per_box],"NA",0)</f>
        <v>3.32</v>
      </c>
      <c r="N7021">
        <f>shipments[[#This Row],[Boxes]]*shipments[[#This Row],[Cost Per Box]]</f>
        <v>1185.24</v>
      </c>
      <c r="O7021">
        <f>shipments[[#This Row],[Sales Amount]]-shipments[[#This Row],[Total Cost]]</f>
        <v>1667.76</v>
      </c>
      <c r="P7021" s="9">
        <f>shipments[[#This Row],[Profit]]/shipments[[#This Row],[Sales Amount]]</f>
        <v>0.58456361724500527</v>
      </c>
    </row>
    <row r="7022" spans="1:16" x14ac:dyDescent="1">
      <c r="A7022" t="s">
        <v>7075</v>
      </c>
      <c r="B7022" t="s">
        <v>8060</v>
      </c>
      <c r="C7022" t="s">
        <v>8030</v>
      </c>
      <c r="D7022" t="s">
        <v>8037</v>
      </c>
      <c r="E7022" s="1">
        <v>45051</v>
      </c>
      <c r="F7022">
        <v>4212</v>
      </c>
      <c r="G7022">
        <v>422</v>
      </c>
      <c r="H7022" t="s">
        <v>6</v>
      </c>
      <c r="I7022" t="str">
        <f>_xlfn.XLOOKUP(shipments[[#This Row],[SPID]],people[SPID],people[Sales_person],"NA",0)</f>
        <v>Mallorie Waber</v>
      </c>
      <c r="J7022">
        <f>YEAR(shipments[[#This Row],[Shipdate]])</f>
        <v>2023</v>
      </c>
      <c r="K7022">
        <f>MONTH(shipments[[#This Row],[Shipdate]])</f>
        <v>5</v>
      </c>
      <c r="L7022" t="str">
        <f>TEXT(shipments[[#This Row],[Shipdate]],"mmmm")</f>
        <v>May</v>
      </c>
      <c r="M7022">
        <f>_xlfn.XLOOKUP(shipments[[#This Row],[PID]],products[PID],products[Cost_per_box],"NA",0)</f>
        <v>3.32</v>
      </c>
      <c r="N7022">
        <f>shipments[[#This Row],[Boxes]]*shipments[[#This Row],[Cost Per Box]]</f>
        <v>1401.04</v>
      </c>
      <c r="O7022">
        <f>shipments[[#This Row],[Sales Amount]]-shipments[[#This Row],[Total Cost]]</f>
        <v>2810.96</v>
      </c>
      <c r="P7022" s="9">
        <f>shipments[[#This Row],[Profit]]/shipments[[#This Row],[Sales Amount]]</f>
        <v>0.66736942070275407</v>
      </c>
    </row>
    <row r="7023" spans="1:16" x14ac:dyDescent="1">
      <c r="A7023" t="s">
        <v>7076</v>
      </c>
      <c r="B7023" t="s">
        <v>8060</v>
      </c>
      <c r="C7023" t="s">
        <v>8031</v>
      </c>
      <c r="D7023" t="s">
        <v>8035</v>
      </c>
      <c r="E7023" s="1">
        <v>45208</v>
      </c>
      <c r="F7023">
        <v>4254.75</v>
      </c>
      <c r="G7023">
        <v>224</v>
      </c>
      <c r="H7023" t="s">
        <v>6</v>
      </c>
      <c r="I7023" t="str">
        <f>_xlfn.XLOOKUP(shipments[[#This Row],[SPID]],people[SPID],people[Sales_person],"NA",0)</f>
        <v>Mallorie Waber</v>
      </c>
      <c r="J7023">
        <f>YEAR(shipments[[#This Row],[Shipdate]])</f>
        <v>2023</v>
      </c>
      <c r="K7023">
        <f>MONTH(shipments[[#This Row],[Shipdate]])</f>
        <v>10</v>
      </c>
      <c r="L7023" t="str">
        <f>TEXT(shipments[[#This Row],[Shipdate]],"mmmm")</f>
        <v>October</v>
      </c>
      <c r="M7023">
        <f>_xlfn.XLOOKUP(shipments[[#This Row],[PID]],products[PID],products[Cost_per_box],"NA",0)</f>
        <v>2.65</v>
      </c>
      <c r="N7023">
        <f>shipments[[#This Row],[Boxes]]*shipments[[#This Row],[Cost Per Box]]</f>
        <v>593.6</v>
      </c>
      <c r="O7023">
        <f>shipments[[#This Row],[Sales Amount]]-shipments[[#This Row],[Total Cost]]</f>
        <v>3661.15</v>
      </c>
      <c r="P7023" s="9">
        <f>shipments[[#This Row],[Profit]]/shipments[[#This Row],[Sales Amount]]</f>
        <v>0.8604853399142135</v>
      </c>
    </row>
    <row r="7024" spans="1:16" x14ac:dyDescent="1">
      <c r="A7024" t="s">
        <v>7077</v>
      </c>
      <c r="B7024" t="s">
        <v>8059</v>
      </c>
      <c r="C7024" t="s">
        <v>8010</v>
      </c>
      <c r="D7024" t="s">
        <v>8035</v>
      </c>
      <c r="E7024" s="1">
        <v>45182</v>
      </c>
      <c r="F7024">
        <v>8851.5</v>
      </c>
      <c r="G7024">
        <v>554</v>
      </c>
      <c r="H7024" t="s">
        <v>6</v>
      </c>
      <c r="I7024" t="str">
        <f>_xlfn.XLOOKUP(shipments[[#This Row],[SPID]],people[SPID],people[Sales_person],"NA",0)</f>
        <v>Jehu Rudeforth</v>
      </c>
      <c r="J7024">
        <f>YEAR(shipments[[#This Row],[Shipdate]])</f>
        <v>2023</v>
      </c>
      <c r="K7024">
        <f>MONTH(shipments[[#This Row],[Shipdate]])</f>
        <v>9</v>
      </c>
      <c r="L7024" t="str">
        <f>TEXT(shipments[[#This Row],[Shipdate]],"mmmm")</f>
        <v>September</v>
      </c>
      <c r="M7024">
        <f>_xlfn.XLOOKUP(shipments[[#This Row],[PID]],products[PID],products[Cost_per_box],"NA",0)</f>
        <v>5.26</v>
      </c>
      <c r="N7024">
        <f>shipments[[#This Row],[Boxes]]*shipments[[#This Row],[Cost Per Box]]</f>
        <v>2914.04</v>
      </c>
      <c r="O7024">
        <f>shipments[[#This Row],[Sales Amount]]-shipments[[#This Row],[Total Cost]]</f>
        <v>5937.46</v>
      </c>
      <c r="P7024" s="9">
        <f>shipments[[#This Row],[Profit]]/shipments[[#This Row],[Sales Amount]]</f>
        <v>0.67078574252951473</v>
      </c>
    </row>
    <row r="7025" spans="1:16" x14ac:dyDescent="1">
      <c r="A7025" t="s">
        <v>7079</v>
      </c>
      <c r="B7025" t="s">
        <v>8059</v>
      </c>
      <c r="C7025" t="s">
        <v>8010</v>
      </c>
      <c r="D7025" t="s">
        <v>8036</v>
      </c>
      <c r="E7025" s="1">
        <v>44987</v>
      </c>
      <c r="F7025">
        <v>7499.25</v>
      </c>
      <c r="G7025">
        <v>500</v>
      </c>
      <c r="H7025" t="s">
        <v>6</v>
      </c>
      <c r="I7025" t="str">
        <f>_xlfn.XLOOKUP(shipments[[#This Row],[SPID]],people[SPID],people[Sales_person],"NA",0)</f>
        <v>Jehu Rudeforth</v>
      </c>
      <c r="J7025">
        <f>YEAR(shipments[[#This Row],[Shipdate]])</f>
        <v>2023</v>
      </c>
      <c r="K7025">
        <f>MONTH(shipments[[#This Row],[Shipdate]])</f>
        <v>3</v>
      </c>
      <c r="L7025" t="str">
        <f>TEXT(shipments[[#This Row],[Shipdate]],"mmmm")</f>
        <v>March</v>
      </c>
      <c r="M7025">
        <f>_xlfn.XLOOKUP(shipments[[#This Row],[PID]],products[PID],products[Cost_per_box],"NA",0)</f>
        <v>5.26</v>
      </c>
      <c r="N7025">
        <f>shipments[[#This Row],[Boxes]]*shipments[[#This Row],[Cost Per Box]]</f>
        <v>2630</v>
      </c>
      <c r="O7025">
        <f>shipments[[#This Row],[Sales Amount]]-shipments[[#This Row],[Total Cost]]</f>
        <v>4869.25</v>
      </c>
      <c r="P7025" s="9">
        <f>shipments[[#This Row],[Profit]]/shipments[[#This Row],[Sales Amount]]</f>
        <v>0.64929826315964934</v>
      </c>
    </row>
    <row r="7026" spans="1:16" x14ac:dyDescent="1">
      <c r="A7026" t="s">
        <v>7080</v>
      </c>
      <c r="B7026" t="s">
        <v>8059</v>
      </c>
      <c r="C7026" t="s">
        <v>8011</v>
      </c>
      <c r="D7026" t="s">
        <v>8035</v>
      </c>
      <c r="E7026" s="1">
        <v>45363</v>
      </c>
      <c r="F7026">
        <v>1323</v>
      </c>
      <c r="G7026">
        <v>95</v>
      </c>
      <c r="H7026" t="s">
        <v>6</v>
      </c>
      <c r="I7026" t="str">
        <f>_xlfn.XLOOKUP(shipments[[#This Row],[SPID]],people[SPID],people[Sales_person],"NA",0)</f>
        <v>Jehu Rudeforth</v>
      </c>
      <c r="J7026">
        <f>YEAR(shipments[[#This Row],[Shipdate]])</f>
        <v>2024</v>
      </c>
      <c r="K7026">
        <f>MONTH(shipments[[#This Row],[Shipdate]])</f>
        <v>3</v>
      </c>
      <c r="L7026" t="str">
        <f>TEXT(shipments[[#This Row],[Shipdate]],"mmmm")</f>
        <v>March</v>
      </c>
      <c r="M7026">
        <f>_xlfn.XLOOKUP(shipments[[#This Row],[PID]],products[PID],products[Cost_per_box],"NA",0)</f>
        <v>7.48</v>
      </c>
      <c r="N7026">
        <f>shipments[[#This Row],[Boxes]]*shipments[[#This Row],[Cost Per Box]]</f>
        <v>710.6</v>
      </c>
      <c r="O7026">
        <f>shipments[[#This Row],[Sales Amount]]-shipments[[#This Row],[Total Cost]]</f>
        <v>612.4</v>
      </c>
      <c r="P7026" s="9">
        <f>shipments[[#This Row],[Profit]]/shipments[[#This Row],[Sales Amount]]</f>
        <v>0.46288737717309142</v>
      </c>
    </row>
    <row r="7027" spans="1:16" x14ac:dyDescent="1">
      <c r="A7027" t="s">
        <v>7081</v>
      </c>
      <c r="B7027" t="s">
        <v>8059</v>
      </c>
      <c r="C7027" t="s">
        <v>8013</v>
      </c>
      <c r="D7027" t="s">
        <v>8032</v>
      </c>
      <c r="E7027" s="1">
        <v>45386</v>
      </c>
      <c r="F7027">
        <v>12474</v>
      </c>
      <c r="G7027">
        <v>1782</v>
      </c>
      <c r="H7027" t="s">
        <v>6</v>
      </c>
      <c r="I7027" t="str">
        <f>_xlfn.XLOOKUP(shipments[[#This Row],[SPID]],people[SPID],people[Sales_person],"NA",0)</f>
        <v>Jehu Rudeforth</v>
      </c>
      <c r="J7027">
        <f>YEAR(shipments[[#This Row],[Shipdate]])</f>
        <v>2024</v>
      </c>
      <c r="K7027">
        <f>MONTH(shipments[[#This Row],[Shipdate]])</f>
        <v>4</v>
      </c>
      <c r="L7027" t="str">
        <f>TEXT(shipments[[#This Row],[Shipdate]],"mmmm")</f>
        <v>April</v>
      </c>
      <c r="M7027">
        <f>_xlfn.XLOOKUP(shipments[[#This Row],[PID]],products[PID],products[Cost_per_box],"NA",0)</f>
        <v>3.85</v>
      </c>
      <c r="N7027">
        <f>shipments[[#This Row],[Boxes]]*shipments[[#This Row],[Cost Per Box]]</f>
        <v>6860.7</v>
      </c>
      <c r="O7027">
        <f>shipments[[#This Row],[Sales Amount]]-shipments[[#This Row],[Total Cost]]</f>
        <v>5613.3</v>
      </c>
      <c r="P7027" s="9">
        <f>shipments[[#This Row],[Profit]]/shipments[[#This Row],[Sales Amount]]</f>
        <v>0.45</v>
      </c>
    </row>
    <row r="7028" spans="1:16" x14ac:dyDescent="1">
      <c r="A7028" t="s">
        <v>7082</v>
      </c>
      <c r="B7028" t="s">
        <v>8059</v>
      </c>
      <c r="C7028" t="s">
        <v>8013</v>
      </c>
      <c r="D7028" t="s">
        <v>8037</v>
      </c>
      <c r="E7028" s="1">
        <v>45453</v>
      </c>
      <c r="F7028">
        <v>3978</v>
      </c>
      <c r="G7028">
        <v>796</v>
      </c>
      <c r="H7028" t="s">
        <v>39</v>
      </c>
      <c r="I7028" t="str">
        <f>_xlfn.XLOOKUP(shipments[[#This Row],[SPID]],people[SPID],people[Sales_person],"NA",0)</f>
        <v>Jehu Rudeforth</v>
      </c>
      <c r="J7028">
        <f>YEAR(shipments[[#This Row],[Shipdate]])</f>
        <v>2024</v>
      </c>
      <c r="K7028">
        <f>MONTH(shipments[[#This Row],[Shipdate]])</f>
        <v>6</v>
      </c>
      <c r="L7028" t="str">
        <f>TEXT(shipments[[#This Row],[Shipdate]],"mmmm")</f>
        <v>June</v>
      </c>
      <c r="M7028">
        <f>_xlfn.XLOOKUP(shipments[[#This Row],[PID]],products[PID],products[Cost_per_box],"NA",0)</f>
        <v>3.85</v>
      </c>
      <c r="N7028">
        <f>shipments[[#This Row],[Boxes]]*shipments[[#This Row],[Cost Per Box]]</f>
        <v>3064.6</v>
      </c>
      <c r="O7028">
        <f>shipments[[#This Row],[Sales Amount]]-shipments[[#This Row],[Total Cost]]</f>
        <v>913.40000000000009</v>
      </c>
      <c r="P7028" s="9">
        <f>shipments[[#This Row],[Profit]]/shipments[[#This Row],[Sales Amount]]</f>
        <v>0.22961287078934139</v>
      </c>
    </row>
    <row r="7029" spans="1:16" x14ac:dyDescent="1">
      <c r="A7029" t="s">
        <v>7083</v>
      </c>
      <c r="B7029" t="s">
        <v>8059</v>
      </c>
      <c r="C7029" t="s">
        <v>8013</v>
      </c>
      <c r="D7029" t="s">
        <v>8036</v>
      </c>
      <c r="E7029" s="1">
        <v>45429</v>
      </c>
      <c r="F7029">
        <v>3721.5</v>
      </c>
      <c r="G7029">
        <v>466</v>
      </c>
      <c r="H7029" t="s">
        <v>6</v>
      </c>
      <c r="I7029" t="str">
        <f>_xlfn.XLOOKUP(shipments[[#This Row],[SPID]],people[SPID],people[Sales_person],"NA",0)</f>
        <v>Jehu Rudeforth</v>
      </c>
      <c r="J7029">
        <f>YEAR(shipments[[#This Row],[Shipdate]])</f>
        <v>2024</v>
      </c>
      <c r="K7029">
        <f>MONTH(shipments[[#This Row],[Shipdate]])</f>
        <v>5</v>
      </c>
      <c r="L7029" t="str">
        <f>TEXT(shipments[[#This Row],[Shipdate]],"mmmm")</f>
        <v>May</v>
      </c>
      <c r="M7029">
        <f>_xlfn.XLOOKUP(shipments[[#This Row],[PID]],products[PID],products[Cost_per_box],"NA",0)</f>
        <v>3.85</v>
      </c>
      <c r="N7029">
        <f>shipments[[#This Row],[Boxes]]*shipments[[#This Row],[Cost Per Box]]</f>
        <v>1794.1000000000001</v>
      </c>
      <c r="O7029">
        <f>shipments[[#This Row],[Sales Amount]]-shipments[[#This Row],[Total Cost]]</f>
        <v>1927.3999999999999</v>
      </c>
      <c r="P7029" s="9">
        <f>shipments[[#This Row],[Profit]]/shipments[[#This Row],[Sales Amount]]</f>
        <v>0.5179094451162165</v>
      </c>
    </row>
    <row r="7030" spans="1:16" x14ac:dyDescent="1">
      <c r="A7030" t="s">
        <v>7084</v>
      </c>
      <c r="B7030" t="s">
        <v>8059</v>
      </c>
      <c r="C7030" t="s">
        <v>8014</v>
      </c>
      <c r="D7030" t="s">
        <v>8037</v>
      </c>
      <c r="E7030" s="1">
        <v>45299</v>
      </c>
      <c r="F7030">
        <v>7272</v>
      </c>
      <c r="G7030">
        <v>1212</v>
      </c>
      <c r="H7030" t="s">
        <v>6</v>
      </c>
      <c r="I7030" t="str">
        <f>_xlfn.XLOOKUP(shipments[[#This Row],[SPID]],people[SPID],people[Sales_person],"NA",0)</f>
        <v>Jehu Rudeforth</v>
      </c>
      <c r="J7030">
        <f>YEAR(shipments[[#This Row],[Shipdate]])</f>
        <v>2024</v>
      </c>
      <c r="K7030">
        <f>MONTH(shipments[[#This Row],[Shipdate]])</f>
        <v>1</v>
      </c>
      <c r="L7030" t="str">
        <f>TEXT(shipments[[#This Row],[Shipdate]],"mmmm")</f>
        <v>January</v>
      </c>
      <c r="M7030">
        <f>_xlfn.XLOOKUP(shipments[[#This Row],[PID]],products[PID],products[Cost_per_box],"NA",0)</f>
        <v>5.72</v>
      </c>
      <c r="N7030">
        <f>shipments[[#This Row],[Boxes]]*shipments[[#This Row],[Cost Per Box]]</f>
        <v>6932.6399999999994</v>
      </c>
      <c r="O7030">
        <f>shipments[[#This Row],[Sales Amount]]-shipments[[#This Row],[Total Cost]]</f>
        <v>339.36000000000058</v>
      </c>
      <c r="P7030" s="9">
        <f>shipments[[#This Row],[Profit]]/shipments[[#This Row],[Sales Amount]]</f>
        <v>4.6666666666666745E-2</v>
      </c>
    </row>
    <row r="7031" spans="1:16" x14ac:dyDescent="1">
      <c r="A7031" t="s">
        <v>7085</v>
      </c>
      <c r="B7031" t="s">
        <v>8059</v>
      </c>
      <c r="C7031" t="s">
        <v>8014</v>
      </c>
      <c r="D7031" t="s">
        <v>8037</v>
      </c>
      <c r="E7031" s="1">
        <v>45288</v>
      </c>
      <c r="F7031">
        <v>5316.75</v>
      </c>
      <c r="G7031">
        <v>760</v>
      </c>
      <c r="H7031" t="s">
        <v>6</v>
      </c>
      <c r="I7031" t="str">
        <f>_xlfn.XLOOKUP(shipments[[#This Row],[SPID]],people[SPID],people[Sales_person],"NA",0)</f>
        <v>Jehu Rudeforth</v>
      </c>
      <c r="J7031">
        <f>YEAR(shipments[[#This Row],[Shipdate]])</f>
        <v>2023</v>
      </c>
      <c r="K7031">
        <f>MONTH(shipments[[#This Row],[Shipdate]])</f>
        <v>12</v>
      </c>
      <c r="L7031" t="str">
        <f>TEXT(shipments[[#This Row],[Shipdate]],"mmmm")</f>
        <v>December</v>
      </c>
      <c r="M7031">
        <f>_xlfn.XLOOKUP(shipments[[#This Row],[PID]],products[PID],products[Cost_per_box],"NA",0)</f>
        <v>5.72</v>
      </c>
      <c r="N7031">
        <f>shipments[[#This Row],[Boxes]]*shipments[[#This Row],[Cost Per Box]]</f>
        <v>4347.2</v>
      </c>
      <c r="O7031">
        <f>shipments[[#This Row],[Sales Amount]]-shipments[[#This Row],[Total Cost]]</f>
        <v>969.55000000000018</v>
      </c>
      <c r="P7031" s="9">
        <f>shipments[[#This Row],[Profit]]/shipments[[#This Row],[Sales Amount]]</f>
        <v>0.18235764329712703</v>
      </c>
    </row>
    <row r="7032" spans="1:16" x14ac:dyDescent="1">
      <c r="A7032" t="s">
        <v>7086</v>
      </c>
      <c r="B7032" t="s">
        <v>8059</v>
      </c>
      <c r="C7032" t="s">
        <v>8014</v>
      </c>
      <c r="D7032" t="s">
        <v>8032</v>
      </c>
      <c r="E7032" s="1">
        <v>45544</v>
      </c>
      <c r="F7032">
        <v>6241.5</v>
      </c>
      <c r="G7032">
        <v>781</v>
      </c>
      <c r="H7032" t="s">
        <v>25</v>
      </c>
      <c r="I7032" t="str">
        <f>_xlfn.XLOOKUP(shipments[[#This Row],[SPID]],people[SPID],people[Sales_person],"NA",0)</f>
        <v>Jehu Rudeforth</v>
      </c>
      <c r="J7032">
        <f>YEAR(shipments[[#This Row],[Shipdate]])</f>
        <v>2024</v>
      </c>
      <c r="K7032">
        <f>MONTH(shipments[[#This Row],[Shipdate]])</f>
        <v>9</v>
      </c>
      <c r="L7032" t="str">
        <f>TEXT(shipments[[#This Row],[Shipdate]],"mmmm")</f>
        <v>September</v>
      </c>
      <c r="M7032">
        <f>_xlfn.XLOOKUP(shipments[[#This Row],[PID]],products[PID],products[Cost_per_box],"NA",0)</f>
        <v>5.72</v>
      </c>
      <c r="N7032">
        <f>shipments[[#This Row],[Boxes]]*shipments[[#This Row],[Cost Per Box]]</f>
        <v>4467.32</v>
      </c>
      <c r="O7032">
        <f>shipments[[#This Row],[Sales Amount]]-shipments[[#This Row],[Total Cost]]</f>
        <v>1774.1800000000003</v>
      </c>
      <c r="P7032" s="9">
        <f>shipments[[#This Row],[Profit]]/shipments[[#This Row],[Sales Amount]]</f>
        <v>0.28425538732676442</v>
      </c>
    </row>
    <row r="7033" spans="1:16" x14ac:dyDescent="1">
      <c r="A7033" t="s">
        <v>7087</v>
      </c>
      <c r="B7033" t="s">
        <v>8059</v>
      </c>
      <c r="C7033" t="s">
        <v>8014</v>
      </c>
      <c r="D7033" t="s">
        <v>8037</v>
      </c>
      <c r="E7033" s="1">
        <v>45505</v>
      </c>
      <c r="F7033">
        <v>1500.75</v>
      </c>
      <c r="G7033">
        <v>251</v>
      </c>
      <c r="H7033" t="s">
        <v>17</v>
      </c>
      <c r="I7033" t="str">
        <f>_xlfn.XLOOKUP(shipments[[#This Row],[SPID]],people[SPID],people[Sales_person],"NA",0)</f>
        <v>Jehu Rudeforth</v>
      </c>
      <c r="J7033">
        <f>YEAR(shipments[[#This Row],[Shipdate]])</f>
        <v>2024</v>
      </c>
      <c r="K7033">
        <f>MONTH(shipments[[#This Row],[Shipdate]])</f>
        <v>8</v>
      </c>
      <c r="L7033" t="str">
        <f>TEXT(shipments[[#This Row],[Shipdate]],"mmmm")</f>
        <v>August</v>
      </c>
      <c r="M7033">
        <f>_xlfn.XLOOKUP(shipments[[#This Row],[PID]],products[PID],products[Cost_per_box],"NA",0)</f>
        <v>5.72</v>
      </c>
      <c r="N7033">
        <f>shipments[[#This Row],[Boxes]]*shipments[[#This Row],[Cost Per Box]]</f>
        <v>1435.72</v>
      </c>
      <c r="O7033">
        <f>shipments[[#This Row],[Sales Amount]]-shipments[[#This Row],[Total Cost]]</f>
        <v>65.029999999999973</v>
      </c>
      <c r="P7033" s="9">
        <f>shipments[[#This Row],[Profit]]/shipments[[#This Row],[Sales Amount]]</f>
        <v>4.3331667499583525E-2</v>
      </c>
    </row>
    <row r="7034" spans="1:16" x14ac:dyDescent="1">
      <c r="A7034" t="s">
        <v>7088</v>
      </c>
      <c r="B7034" t="s">
        <v>8059</v>
      </c>
      <c r="C7034" t="s">
        <v>8014</v>
      </c>
      <c r="D7034" t="s">
        <v>8032</v>
      </c>
      <c r="E7034" s="1">
        <v>45471</v>
      </c>
      <c r="F7034">
        <v>7319.25</v>
      </c>
      <c r="G7034">
        <v>814</v>
      </c>
      <c r="H7034" t="s">
        <v>6</v>
      </c>
      <c r="I7034" t="str">
        <f>_xlfn.XLOOKUP(shipments[[#This Row],[SPID]],people[SPID],people[Sales_person],"NA",0)</f>
        <v>Jehu Rudeforth</v>
      </c>
      <c r="J7034">
        <f>YEAR(shipments[[#This Row],[Shipdate]])</f>
        <v>2024</v>
      </c>
      <c r="K7034">
        <f>MONTH(shipments[[#This Row],[Shipdate]])</f>
        <v>6</v>
      </c>
      <c r="L7034" t="str">
        <f>TEXT(shipments[[#This Row],[Shipdate]],"mmmm")</f>
        <v>June</v>
      </c>
      <c r="M7034">
        <f>_xlfn.XLOOKUP(shipments[[#This Row],[PID]],products[PID],products[Cost_per_box],"NA",0)</f>
        <v>5.72</v>
      </c>
      <c r="N7034">
        <f>shipments[[#This Row],[Boxes]]*shipments[[#This Row],[Cost Per Box]]</f>
        <v>4656.08</v>
      </c>
      <c r="O7034">
        <f>shipments[[#This Row],[Sales Amount]]-shipments[[#This Row],[Total Cost]]</f>
        <v>2663.17</v>
      </c>
      <c r="P7034" s="9">
        <f>shipments[[#This Row],[Profit]]/shipments[[#This Row],[Sales Amount]]</f>
        <v>0.36385831881681868</v>
      </c>
    </row>
    <row r="7035" spans="1:16" x14ac:dyDescent="1">
      <c r="A7035" t="s">
        <v>7089</v>
      </c>
      <c r="B7035" t="s">
        <v>8059</v>
      </c>
      <c r="C7035" t="s">
        <v>8014</v>
      </c>
      <c r="D7035" t="s">
        <v>8036</v>
      </c>
      <c r="E7035" s="1">
        <v>45030</v>
      </c>
      <c r="F7035">
        <v>9812.25</v>
      </c>
      <c r="G7035">
        <v>1091</v>
      </c>
      <c r="H7035" t="s">
        <v>6</v>
      </c>
      <c r="I7035" t="str">
        <f>_xlfn.XLOOKUP(shipments[[#This Row],[SPID]],people[SPID],people[Sales_person],"NA",0)</f>
        <v>Jehu Rudeforth</v>
      </c>
      <c r="J7035">
        <f>YEAR(shipments[[#This Row],[Shipdate]])</f>
        <v>2023</v>
      </c>
      <c r="K7035">
        <f>MONTH(shipments[[#This Row],[Shipdate]])</f>
        <v>4</v>
      </c>
      <c r="L7035" t="str">
        <f>TEXT(shipments[[#This Row],[Shipdate]],"mmmm")</f>
        <v>April</v>
      </c>
      <c r="M7035">
        <f>_xlfn.XLOOKUP(shipments[[#This Row],[PID]],products[PID],products[Cost_per_box],"NA",0)</f>
        <v>5.72</v>
      </c>
      <c r="N7035">
        <f>shipments[[#This Row],[Boxes]]*shipments[[#This Row],[Cost Per Box]]</f>
        <v>6240.5199999999995</v>
      </c>
      <c r="O7035">
        <f>shipments[[#This Row],[Sales Amount]]-shipments[[#This Row],[Total Cost]]</f>
        <v>3571.7300000000005</v>
      </c>
      <c r="P7035" s="9">
        <f>shipments[[#This Row],[Profit]]/shipments[[#This Row],[Sales Amount]]</f>
        <v>0.36400723585314282</v>
      </c>
    </row>
    <row r="7036" spans="1:16" x14ac:dyDescent="1">
      <c r="A7036" t="s">
        <v>7090</v>
      </c>
      <c r="B7036" t="s">
        <v>8059</v>
      </c>
      <c r="C7036" t="s">
        <v>8016</v>
      </c>
      <c r="D7036" t="s">
        <v>8033</v>
      </c>
      <c r="E7036" s="1">
        <v>45114</v>
      </c>
      <c r="F7036">
        <v>5582.25</v>
      </c>
      <c r="G7036">
        <v>233</v>
      </c>
      <c r="H7036" t="s">
        <v>6</v>
      </c>
      <c r="I7036" t="str">
        <f>_xlfn.XLOOKUP(shipments[[#This Row],[SPID]],people[SPID],people[Sales_person],"NA",0)</f>
        <v>Jehu Rudeforth</v>
      </c>
      <c r="J7036">
        <f>YEAR(shipments[[#This Row],[Shipdate]])</f>
        <v>2023</v>
      </c>
      <c r="K7036">
        <f>MONTH(shipments[[#This Row],[Shipdate]])</f>
        <v>7</v>
      </c>
      <c r="L7036" t="str">
        <f>TEXT(shipments[[#This Row],[Shipdate]],"mmmm")</f>
        <v>July</v>
      </c>
      <c r="M7036">
        <f>_xlfn.XLOOKUP(shipments[[#This Row],[PID]],products[PID],products[Cost_per_box],"NA",0)</f>
        <v>9.94</v>
      </c>
      <c r="N7036">
        <f>shipments[[#This Row],[Boxes]]*shipments[[#This Row],[Cost Per Box]]</f>
        <v>2316.02</v>
      </c>
      <c r="O7036">
        <f>shipments[[#This Row],[Sales Amount]]-shipments[[#This Row],[Total Cost]]</f>
        <v>3266.23</v>
      </c>
      <c r="P7036" s="9">
        <f>shipments[[#This Row],[Profit]]/shipments[[#This Row],[Sales Amount]]</f>
        <v>0.5851099467060773</v>
      </c>
    </row>
    <row r="7037" spans="1:16" x14ac:dyDescent="1">
      <c r="A7037" t="s">
        <v>7091</v>
      </c>
      <c r="B7037" t="s">
        <v>8059</v>
      </c>
      <c r="C7037" t="s">
        <v>8016</v>
      </c>
      <c r="D7037" t="s">
        <v>8032</v>
      </c>
      <c r="E7037" s="1">
        <v>45232</v>
      </c>
      <c r="F7037">
        <v>5103</v>
      </c>
      <c r="G7037">
        <v>213</v>
      </c>
      <c r="H7037" t="s">
        <v>6</v>
      </c>
      <c r="I7037" t="str">
        <f>_xlfn.XLOOKUP(shipments[[#This Row],[SPID]],people[SPID],people[Sales_person],"NA",0)</f>
        <v>Jehu Rudeforth</v>
      </c>
      <c r="J7037">
        <f>YEAR(shipments[[#This Row],[Shipdate]])</f>
        <v>2023</v>
      </c>
      <c r="K7037">
        <f>MONTH(shipments[[#This Row],[Shipdate]])</f>
        <v>11</v>
      </c>
      <c r="L7037" t="str">
        <f>TEXT(shipments[[#This Row],[Shipdate]],"mmmm")</f>
        <v>November</v>
      </c>
      <c r="M7037">
        <f>_xlfn.XLOOKUP(shipments[[#This Row],[PID]],products[PID],products[Cost_per_box],"NA",0)</f>
        <v>9.94</v>
      </c>
      <c r="N7037">
        <f>shipments[[#This Row],[Boxes]]*shipments[[#This Row],[Cost Per Box]]</f>
        <v>2117.2199999999998</v>
      </c>
      <c r="O7037">
        <f>shipments[[#This Row],[Sales Amount]]-shipments[[#This Row],[Total Cost]]</f>
        <v>2985.78</v>
      </c>
      <c r="P7037" s="9">
        <f>shipments[[#This Row],[Profit]]/shipments[[#This Row],[Sales Amount]]</f>
        <v>0.5851028806584363</v>
      </c>
    </row>
    <row r="7038" spans="1:16" x14ac:dyDescent="1">
      <c r="A7038" t="s">
        <v>7092</v>
      </c>
      <c r="B7038" t="s">
        <v>8059</v>
      </c>
      <c r="C7038" t="s">
        <v>8017</v>
      </c>
      <c r="D7038" t="s">
        <v>8033</v>
      </c>
      <c r="E7038" s="1">
        <v>45425</v>
      </c>
      <c r="F7038">
        <v>13851</v>
      </c>
      <c r="G7038">
        <v>770</v>
      </c>
      <c r="H7038" t="s">
        <v>6</v>
      </c>
      <c r="I7038" t="str">
        <f>_xlfn.XLOOKUP(shipments[[#This Row],[SPID]],people[SPID],people[Sales_person],"NA",0)</f>
        <v>Jehu Rudeforth</v>
      </c>
      <c r="J7038">
        <f>YEAR(shipments[[#This Row],[Shipdate]])</f>
        <v>2024</v>
      </c>
      <c r="K7038">
        <f>MONTH(shipments[[#This Row],[Shipdate]])</f>
        <v>5</v>
      </c>
      <c r="L7038" t="str">
        <f>TEXT(shipments[[#This Row],[Shipdate]],"mmmm")</f>
        <v>May</v>
      </c>
      <c r="M7038">
        <f>_xlfn.XLOOKUP(shipments[[#This Row],[PID]],products[PID],products[Cost_per_box],"NA",0)</f>
        <v>7.73</v>
      </c>
      <c r="N7038">
        <f>shipments[[#This Row],[Boxes]]*shipments[[#This Row],[Cost Per Box]]</f>
        <v>5952.1</v>
      </c>
      <c r="O7038">
        <f>shipments[[#This Row],[Sales Amount]]-shipments[[#This Row],[Total Cost]]</f>
        <v>7898.9</v>
      </c>
      <c r="P7038" s="9">
        <f>shipments[[#This Row],[Profit]]/shipments[[#This Row],[Sales Amount]]</f>
        <v>0.57027651433109516</v>
      </c>
    </row>
    <row r="7039" spans="1:16" x14ac:dyDescent="1">
      <c r="A7039" t="s">
        <v>7093</v>
      </c>
      <c r="B7039" t="s">
        <v>8059</v>
      </c>
      <c r="C7039" t="s">
        <v>8017</v>
      </c>
      <c r="D7039" t="s">
        <v>8037</v>
      </c>
      <c r="E7039" s="1">
        <v>44957</v>
      </c>
      <c r="F7039">
        <v>4916.25</v>
      </c>
      <c r="G7039">
        <v>274</v>
      </c>
      <c r="H7039" t="s">
        <v>6</v>
      </c>
      <c r="I7039" t="str">
        <f>_xlfn.XLOOKUP(shipments[[#This Row],[SPID]],people[SPID],people[Sales_person],"NA",0)</f>
        <v>Jehu Rudeforth</v>
      </c>
      <c r="J7039">
        <f>YEAR(shipments[[#This Row],[Shipdate]])</f>
        <v>2023</v>
      </c>
      <c r="K7039">
        <f>MONTH(shipments[[#This Row],[Shipdate]])</f>
        <v>1</v>
      </c>
      <c r="L7039" t="str">
        <f>TEXT(shipments[[#This Row],[Shipdate]],"mmmm")</f>
        <v>January</v>
      </c>
      <c r="M7039">
        <f>_xlfn.XLOOKUP(shipments[[#This Row],[PID]],products[PID],products[Cost_per_box],"NA",0)</f>
        <v>7.73</v>
      </c>
      <c r="N7039">
        <f>shipments[[#This Row],[Boxes]]*shipments[[#This Row],[Cost Per Box]]</f>
        <v>2118.02</v>
      </c>
      <c r="O7039">
        <f>shipments[[#This Row],[Sales Amount]]-shipments[[#This Row],[Total Cost]]</f>
        <v>2798.23</v>
      </c>
      <c r="P7039" s="9">
        <f>shipments[[#This Row],[Profit]]/shipments[[#This Row],[Sales Amount]]</f>
        <v>0.56917976099669465</v>
      </c>
    </row>
    <row r="7040" spans="1:16" x14ac:dyDescent="1">
      <c r="A7040" t="s">
        <v>7094</v>
      </c>
      <c r="B7040" t="s">
        <v>8059</v>
      </c>
      <c r="C7040" t="s">
        <v>8017</v>
      </c>
      <c r="D7040" t="s">
        <v>8032</v>
      </c>
      <c r="E7040" s="1">
        <v>44942</v>
      </c>
      <c r="F7040">
        <v>4997.25</v>
      </c>
      <c r="G7040">
        <v>250</v>
      </c>
      <c r="H7040" t="s">
        <v>6</v>
      </c>
      <c r="I7040" t="str">
        <f>_xlfn.XLOOKUP(shipments[[#This Row],[SPID]],people[SPID],people[Sales_person],"NA",0)</f>
        <v>Jehu Rudeforth</v>
      </c>
      <c r="J7040">
        <f>YEAR(shipments[[#This Row],[Shipdate]])</f>
        <v>2023</v>
      </c>
      <c r="K7040">
        <f>MONTH(shipments[[#This Row],[Shipdate]])</f>
        <v>1</v>
      </c>
      <c r="L7040" t="str">
        <f>TEXT(shipments[[#This Row],[Shipdate]],"mmmm")</f>
        <v>January</v>
      </c>
      <c r="M7040">
        <f>_xlfn.XLOOKUP(shipments[[#This Row],[PID]],products[PID],products[Cost_per_box],"NA",0)</f>
        <v>7.73</v>
      </c>
      <c r="N7040">
        <f>shipments[[#This Row],[Boxes]]*shipments[[#This Row],[Cost Per Box]]</f>
        <v>1932.5</v>
      </c>
      <c r="O7040">
        <f>shipments[[#This Row],[Sales Amount]]-shipments[[#This Row],[Total Cost]]</f>
        <v>3064.75</v>
      </c>
      <c r="P7040" s="9">
        <f>shipments[[#This Row],[Profit]]/shipments[[#This Row],[Sales Amount]]</f>
        <v>0.61328730801941067</v>
      </c>
    </row>
    <row r="7041" spans="1:16" x14ac:dyDescent="1">
      <c r="A7041" t="s">
        <v>7095</v>
      </c>
      <c r="B7041" t="s">
        <v>8059</v>
      </c>
      <c r="C7041" t="s">
        <v>8017</v>
      </c>
      <c r="D7041" t="s">
        <v>8033</v>
      </c>
      <c r="E7041" s="1">
        <v>45113</v>
      </c>
      <c r="F7041">
        <v>5242.5</v>
      </c>
      <c r="G7041">
        <v>250</v>
      </c>
      <c r="H7041" t="s">
        <v>6</v>
      </c>
      <c r="I7041" t="str">
        <f>_xlfn.XLOOKUP(shipments[[#This Row],[SPID]],people[SPID],people[Sales_person],"NA",0)</f>
        <v>Jehu Rudeforth</v>
      </c>
      <c r="J7041">
        <f>YEAR(shipments[[#This Row],[Shipdate]])</f>
        <v>2023</v>
      </c>
      <c r="K7041">
        <f>MONTH(shipments[[#This Row],[Shipdate]])</f>
        <v>7</v>
      </c>
      <c r="L7041" t="str">
        <f>TEXT(shipments[[#This Row],[Shipdate]],"mmmm")</f>
        <v>July</v>
      </c>
      <c r="M7041">
        <f>_xlfn.XLOOKUP(shipments[[#This Row],[PID]],products[PID],products[Cost_per_box],"NA",0)</f>
        <v>7.73</v>
      </c>
      <c r="N7041">
        <f>shipments[[#This Row],[Boxes]]*shipments[[#This Row],[Cost Per Box]]</f>
        <v>1932.5</v>
      </c>
      <c r="O7041">
        <f>shipments[[#This Row],[Sales Amount]]-shipments[[#This Row],[Total Cost]]</f>
        <v>3310</v>
      </c>
      <c r="P7041" s="9">
        <f>shipments[[#This Row],[Profit]]/shipments[[#This Row],[Sales Amount]]</f>
        <v>0.63137815927515495</v>
      </c>
    </row>
    <row r="7042" spans="1:16" x14ac:dyDescent="1">
      <c r="A7042" t="s">
        <v>7096</v>
      </c>
      <c r="B7042" t="s">
        <v>8059</v>
      </c>
      <c r="C7042" t="s">
        <v>8019</v>
      </c>
      <c r="D7042" t="s">
        <v>8032</v>
      </c>
      <c r="E7042" s="1">
        <v>45211</v>
      </c>
      <c r="F7042">
        <v>6414.75</v>
      </c>
      <c r="G7042">
        <v>401</v>
      </c>
      <c r="H7042" t="s">
        <v>6</v>
      </c>
      <c r="I7042" t="str">
        <f>_xlfn.XLOOKUP(shipments[[#This Row],[SPID]],people[SPID],people[Sales_person],"NA",0)</f>
        <v>Jehu Rudeforth</v>
      </c>
      <c r="J7042">
        <f>YEAR(shipments[[#This Row],[Shipdate]])</f>
        <v>2023</v>
      </c>
      <c r="K7042">
        <f>MONTH(shipments[[#This Row],[Shipdate]])</f>
        <v>10</v>
      </c>
      <c r="L7042" t="str">
        <f>TEXT(shipments[[#This Row],[Shipdate]],"mmmm")</f>
        <v>October</v>
      </c>
      <c r="M7042">
        <f>_xlfn.XLOOKUP(shipments[[#This Row],[PID]],products[PID],products[Cost_per_box],"NA",0)</f>
        <v>8.2200000000000006</v>
      </c>
      <c r="N7042">
        <f>shipments[[#This Row],[Boxes]]*shipments[[#This Row],[Cost Per Box]]</f>
        <v>3296.2200000000003</v>
      </c>
      <c r="O7042">
        <f>shipments[[#This Row],[Sales Amount]]-shipments[[#This Row],[Total Cost]]</f>
        <v>3118.5299999999997</v>
      </c>
      <c r="P7042" s="9">
        <f>shipments[[#This Row],[Profit]]/shipments[[#This Row],[Sales Amount]]</f>
        <v>0.48614988892786154</v>
      </c>
    </row>
    <row r="7043" spans="1:16" x14ac:dyDescent="1">
      <c r="A7043" t="s">
        <v>7097</v>
      </c>
      <c r="B7043" t="s">
        <v>8059</v>
      </c>
      <c r="C7043" t="s">
        <v>8019</v>
      </c>
      <c r="D7043" t="s">
        <v>8033</v>
      </c>
      <c r="E7043" s="1">
        <v>45315</v>
      </c>
      <c r="F7043">
        <v>6489</v>
      </c>
      <c r="G7043">
        <v>541</v>
      </c>
      <c r="H7043" t="s">
        <v>6</v>
      </c>
      <c r="I7043" t="str">
        <f>_xlfn.XLOOKUP(shipments[[#This Row],[SPID]],people[SPID],people[Sales_person],"NA",0)</f>
        <v>Jehu Rudeforth</v>
      </c>
      <c r="J7043">
        <f>YEAR(shipments[[#This Row],[Shipdate]])</f>
        <v>2024</v>
      </c>
      <c r="K7043">
        <f>MONTH(shipments[[#This Row],[Shipdate]])</f>
        <v>1</v>
      </c>
      <c r="L7043" t="str">
        <f>TEXT(shipments[[#This Row],[Shipdate]],"mmmm")</f>
        <v>January</v>
      </c>
      <c r="M7043">
        <f>_xlfn.XLOOKUP(shipments[[#This Row],[PID]],products[PID],products[Cost_per_box],"NA",0)</f>
        <v>8.2200000000000006</v>
      </c>
      <c r="N7043">
        <f>shipments[[#This Row],[Boxes]]*shipments[[#This Row],[Cost Per Box]]</f>
        <v>4447.0200000000004</v>
      </c>
      <c r="O7043">
        <f>shipments[[#This Row],[Sales Amount]]-shipments[[#This Row],[Total Cost]]</f>
        <v>2041.9799999999996</v>
      </c>
      <c r="P7043" s="9">
        <f>shipments[[#This Row],[Profit]]/shipments[[#This Row],[Sales Amount]]</f>
        <v>0.31468331021729073</v>
      </c>
    </row>
    <row r="7044" spans="1:16" x14ac:dyDescent="1">
      <c r="A7044" t="s">
        <v>7098</v>
      </c>
      <c r="B7044" t="s">
        <v>8059</v>
      </c>
      <c r="C7044" t="s">
        <v>8019</v>
      </c>
      <c r="D7044" t="s">
        <v>8037</v>
      </c>
      <c r="E7044" s="1">
        <v>45481</v>
      </c>
      <c r="F7044">
        <v>10244.25</v>
      </c>
      <c r="G7044">
        <v>683</v>
      </c>
      <c r="H7044" t="s">
        <v>17</v>
      </c>
      <c r="I7044" t="str">
        <f>_xlfn.XLOOKUP(shipments[[#This Row],[SPID]],people[SPID],people[Sales_person],"NA",0)</f>
        <v>Jehu Rudeforth</v>
      </c>
      <c r="J7044">
        <f>YEAR(shipments[[#This Row],[Shipdate]])</f>
        <v>2024</v>
      </c>
      <c r="K7044">
        <f>MONTH(shipments[[#This Row],[Shipdate]])</f>
        <v>7</v>
      </c>
      <c r="L7044" t="str">
        <f>TEXT(shipments[[#This Row],[Shipdate]],"mmmm")</f>
        <v>July</v>
      </c>
      <c r="M7044">
        <f>_xlfn.XLOOKUP(shipments[[#This Row],[PID]],products[PID],products[Cost_per_box],"NA",0)</f>
        <v>8.2200000000000006</v>
      </c>
      <c r="N7044">
        <f>shipments[[#This Row],[Boxes]]*shipments[[#This Row],[Cost Per Box]]</f>
        <v>5614.26</v>
      </c>
      <c r="O7044">
        <f>shipments[[#This Row],[Sales Amount]]-shipments[[#This Row],[Total Cost]]</f>
        <v>4629.99</v>
      </c>
      <c r="P7044" s="9">
        <f>shipments[[#This Row],[Profit]]/shipments[[#This Row],[Sales Amount]]</f>
        <v>0.45195987993264514</v>
      </c>
    </row>
    <row r="7045" spans="1:16" x14ac:dyDescent="1">
      <c r="A7045" t="s">
        <v>7099</v>
      </c>
      <c r="B7045" t="s">
        <v>8059</v>
      </c>
      <c r="C7045" t="s">
        <v>8019</v>
      </c>
      <c r="D7045" t="s">
        <v>8032</v>
      </c>
      <c r="E7045" s="1">
        <v>45161</v>
      </c>
      <c r="F7045">
        <v>13421.25</v>
      </c>
      <c r="G7045">
        <v>839</v>
      </c>
      <c r="H7045" t="s">
        <v>6</v>
      </c>
      <c r="I7045" t="str">
        <f>_xlfn.XLOOKUP(shipments[[#This Row],[SPID]],people[SPID],people[Sales_person],"NA",0)</f>
        <v>Jehu Rudeforth</v>
      </c>
      <c r="J7045">
        <f>YEAR(shipments[[#This Row],[Shipdate]])</f>
        <v>2023</v>
      </c>
      <c r="K7045">
        <f>MONTH(shipments[[#This Row],[Shipdate]])</f>
        <v>8</v>
      </c>
      <c r="L7045" t="str">
        <f>TEXT(shipments[[#This Row],[Shipdate]],"mmmm")</f>
        <v>August</v>
      </c>
      <c r="M7045">
        <f>_xlfn.XLOOKUP(shipments[[#This Row],[PID]],products[PID],products[Cost_per_box],"NA",0)</f>
        <v>8.2200000000000006</v>
      </c>
      <c r="N7045">
        <f>shipments[[#This Row],[Boxes]]*shipments[[#This Row],[Cost Per Box]]</f>
        <v>6896.5800000000008</v>
      </c>
      <c r="O7045">
        <f>shipments[[#This Row],[Sales Amount]]-shipments[[#This Row],[Total Cost]]</f>
        <v>6524.6699999999992</v>
      </c>
      <c r="P7045" s="9">
        <f>shipments[[#This Row],[Profit]]/shipments[[#This Row],[Sales Amount]]</f>
        <v>0.48614473316568868</v>
      </c>
    </row>
    <row r="7046" spans="1:16" x14ac:dyDescent="1">
      <c r="A7046" t="s">
        <v>7100</v>
      </c>
      <c r="B7046" t="s">
        <v>8059</v>
      </c>
      <c r="C7046" t="s">
        <v>8019</v>
      </c>
      <c r="D7046" t="s">
        <v>8035</v>
      </c>
      <c r="E7046" s="1">
        <v>45503</v>
      </c>
      <c r="F7046">
        <v>393.75</v>
      </c>
      <c r="G7046">
        <v>25</v>
      </c>
      <c r="H7046" t="s">
        <v>39</v>
      </c>
      <c r="I7046" t="str">
        <f>_xlfn.XLOOKUP(shipments[[#This Row],[SPID]],people[SPID],people[Sales_person],"NA",0)</f>
        <v>Jehu Rudeforth</v>
      </c>
      <c r="J7046">
        <f>YEAR(shipments[[#This Row],[Shipdate]])</f>
        <v>2024</v>
      </c>
      <c r="K7046">
        <f>MONTH(shipments[[#This Row],[Shipdate]])</f>
        <v>7</v>
      </c>
      <c r="L7046" t="str">
        <f>TEXT(shipments[[#This Row],[Shipdate]],"mmmm")</f>
        <v>July</v>
      </c>
      <c r="M7046">
        <f>_xlfn.XLOOKUP(shipments[[#This Row],[PID]],products[PID],products[Cost_per_box],"NA",0)</f>
        <v>8.2200000000000006</v>
      </c>
      <c r="N7046">
        <f>shipments[[#This Row],[Boxes]]*shipments[[#This Row],[Cost Per Box]]</f>
        <v>205.50000000000003</v>
      </c>
      <c r="O7046">
        <f>shipments[[#This Row],[Sales Amount]]-shipments[[#This Row],[Total Cost]]</f>
        <v>188.24999999999997</v>
      </c>
      <c r="P7046" s="9">
        <f>shipments[[#This Row],[Profit]]/shipments[[#This Row],[Sales Amount]]</f>
        <v>0.47809523809523802</v>
      </c>
    </row>
    <row r="7047" spans="1:16" x14ac:dyDescent="1">
      <c r="A7047" t="s">
        <v>7101</v>
      </c>
      <c r="B7047" t="s">
        <v>8059</v>
      </c>
      <c r="C7047" t="s">
        <v>8019</v>
      </c>
      <c r="D7047" t="s">
        <v>8036</v>
      </c>
      <c r="E7047" s="1">
        <v>45461</v>
      </c>
      <c r="F7047">
        <v>2866.5</v>
      </c>
      <c r="G7047">
        <v>205</v>
      </c>
      <c r="H7047" t="s">
        <v>6</v>
      </c>
      <c r="I7047" t="str">
        <f>_xlfn.XLOOKUP(shipments[[#This Row],[SPID]],people[SPID],people[Sales_person],"NA",0)</f>
        <v>Jehu Rudeforth</v>
      </c>
      <c r="J7047">
        <f>YEAR(shipments[[#This Row],[Shipdate]])</f>
        <v>2024</v>
      </c>
      <c r="K7047">
        <f>MONTH(shipments[[#This Row],[Shipdate]])</f>
        <v>6</v>
      </c>
      <c r="L7047" t="str">
        <f>TEXT(shipments[[#This Row],[Shipdate]],"mmmm")</f>
        <v>June</v>
      </c>
      <c r="M7047">
        <f>_xlfn.XLOOKUP(shipments[[#This Row],[PID]],products[PID],products[Cost_per_box],"NA",0)</f>
        <v>8.2200000000000006</v>
      </c>
      <c r="N7047">
        <f>shipments[[#This Row],[Boxes]]*shipments[[#This Row],[Cost Per Box]]</f>
        <v>1685.1000000000001</v>
      </c>
      <c r="O7047">
        <f>shipments[[#This Row],[Sales Amount]]-shipments[[#This Row],[Total Cost]]</f>
        <v>1181.3999999999999</v>
      </c>
      <c r="P7047" s="9">
        <f>shipments[[#This Row],[Profit]]/shipments[[#This Row],[Sales Amount]]</f>
        <v>0.41214024071166921</v>
      </c>
    </row>
    <row r="7048" spans="1:16" x14ac:dyDescent="1">
      <c r="A7048" t="s">
        <v>7102</v>
      </c>
      <c r="B7048" t="s">
        <v>8059</v>
      </c>
      <c r="C7048" t="s">
        <v>8020</v>
      </c>
      <c r="D7048" t="s">
        <v>8032</v>
      </c>
      <c r="E7048" s="1">
        <v>45342</v>
      </c>
      <c r="F7048">
        <v>11616.75</v>
      </c>
      <c r="G7048">
        <v>646</v>
      </c>
      <c r="H7048" t="s">
        <v>6</v>
      </c>
      <c r="I7048" t="str">
        <f>_xlfn.XLOOKUP(shipments[[#This Row],[SPID]],people[SPID],people[Sales_person],"NA",0)</f>
        <v>Jehu Rudeforth</v>
      </c>
      <c r="J7048">
        <f>YEAR(shipments[[#This Row],[Shipdate]])</f>
        <v>2024</v>
      </c>
      <c r="K7048">
        <f>MONTH(shipments[[#This Row],[Shipdate]])</f>
        <v>2</v>
      </c>
      <c r="L7048" t="str">
        <f>TEXT(shipments[[#This Row],[Shipdate]],"mmmm")</f>
        <v>February</v>
      </c>
      <c r="M7048">
        <f>_xlfn.XLOOKUP(shipments[[#This Row],[PID]],products[PID],products[Cost_per_box],"NA",0)</f>
        <v>10.23</v>
      </c>
      <c r="N7048">
        <f>shipments[[#This Row],[Boxes]]*shipments[[#This Row],[Cost Per Box]]</f>
        <v>6608.58</v>
      </c>
      <c r="O7048">
        <f>shipments[[#This Row],[Sales Amount]]-shipments[[#This Row],[Total Cost]]</f>
        <v>5008.17</v>
      </c>
      <c r="P7048" s="9">
        <f>shipments[[#This Row],[Profit]]/shipments[[#This Row],[Sales Amount]]</f>
        <v>0.43111627606688618</v>
      </c>
    </row>
    <row r="7049" spans="1:16" x14ac:dyDescent="1">
      <c r="A7049" t="s">
        <v>7103</v>
      </c>
      <c r="B7049" t="s">
        <v>8059</v>
      </c>
      <c r="C7049" t="s">
        <v>8020</v>
      </c>
      <c r="D7049" t="s">
        <v>8036</v>
      </c>
      <c r="E7049" s="1">
        <v>45476</v>
      </c>
      <c r="F7049">
        <v>7971.75</v>
      </c>
      <c r="G7049">
        <v>380</v>
      </c>
      <c r="H7049" t="s">
        <v>17</v>
      </c>
      <c r="I7049" t="str">
        <f>_xlfn.XLOOKUP(shipments[[#This Row],[SPID]],people[SPID],people[Sales_person],"NA",0)</f>
        <v>Jehu Rudeforth</v>
      </c>
      <c r="J7049">
        <f>YEAR(shipments[[#This Row],[Shipdate]])</f>
        <v>2024</v>
      </c>
      <c r="K7049">
        <f>MONTH(shipments[[#This Row],[Shipdate]])</f>
        <v>7</v>
      </c>
      <c r="L7049" t="str">
        <f>TEXT(shipments[[#This Row],[Shipdate]],"mmmm")</f>
        <v>July</v>
      </c>
      <c r="M7049">
        <f>_xlfn.XLOOKUP(shipments[[#This Row],[PID]],products[PID],products[Cost_per_box],"NA",0)</f>
        <v>10.23</v>
      </c>
      <c r="N7049">
        <f>shipments[[#This Row],[Boxes]]*shipments[[#This Row],[Cost Per Box]]</f>
        <v>3887.4</v>
      </c>
      <c r="O7049">
        <f>shipments[[#This Row],[Sales Amount]]-shipments[[#This Row],[Total Cost]]</f>
        <v>4084.35</v>
      </c>
      <c r="P7049" s="9">
        <f>shipments[[#This Row],[Profit]]/shipments[[#This Row],[Sales Amount]]</f>
        <v>0.5123529965189576</v>
      </c>
    </row>
    <row r="7050" spans="1:16" x14ac:dyDescent="1">
      <c r="A7050" t="s">
        <v>7104</v>
      </c>
      <c r="B7050" t="s">
        <v>8059</v>
      </c>
      <c r="C7050" t="s">
        <v>8020</v>
      </c>
      <c r="D7050" t="s">
        <v>8036</v>
      </c>
      <c r="E7050" s="1">
        <v>45203</v>
      </c>
      <c r="F7050">
        <v>2522.25</v>
      </c>
      <c r="G7050">
        <v>149</v>
      </c>
      <c r="H7050" t="s">
        <v>6</v>
      </c>
      <c r="I7050" t="str">
        <f>_xlfn.XLOOKUP(shipments[[#This Row],[SPID]],people[SPID],people[Sales_person],"NA",0)</f>
        <v>Jehu Rudeforth</v>
      </c>
      <c r="J7050">
        <f>YEAR(shipments[[#This Row],[Shipdate]])</f>
        <v>2023</v>
      </c>
      <c r="K7050">
        <f>MONTH(shipments[[#This Row],[Shipdate]])</f>
        <v>10</v>
      </c>
      <c r="L7050" t="str">
        <f>TEXT(shipments[[#This Row],[Shipdate]],"mmmm")</f>
        <v>October</v>
      </c>
      <c r="M7050">
        <f>_xlfn.XLOOKUP(shipments[[#This Row],[PID]],products[PID],products[Cost_per_box],"NA",0)</f>
        <v>10.23</v>
      </c>
      <c r="N7050">
        <f>shipments[[#This Row],[Boxes]]*shipments[[#This Row],[Cost Per Box]]</f>
        <v>1524.27</v>
      </c>
      <c r="O7050">
        <f>shipments[[#This Row],[Sales Amount]]-shipments[[#This Row],[Total Cost]]</f>
        <v>997.98</v>
      </c>
      <c r="P7050" s="9">
        <f>shipments[[#This Row],[Profit]]/shipments[[#This Row],[Sales Amount]]</f>
        <v>0.39567053226286053</v>
      </c>
    </row>
    <row r="7051" spans="1:16" x14ac:dyDescent="1">
      <c r="A7051" t="s">
        <v>7105</v>
      </c>
      <c r="B7051" t="s">
        <v>8059</v>
      </c>
      <c r="C7051" t="s">
        <v>8021</v>
      </c>
      <c r="D7051" t="s">
        <v>8033</v>
      </c>
      <c r="E7051" s="1">
        <v>45114</v>
      </c>
      <c r="F7051">
        <v>8768.25</v>
      </c>
      <c r="G7051">
        <v>675</v>
      </c>
      <c r="H7051" t="s">
        <v>6</v>
      </c>
      <c r="I7051" t="str">
        <f>_xlfn.XLOOKUP(shipments[[#This Row],[SPID]],people[SPID],people[Sales_person],"NA",0)</f>
        <v>Jehu Rudeforth</v>
      </c>
      <c r="J7051">
        <f>YEAR(shipments[[#This Row],[Shipdate]])</f>
        <v>2023</v>
      </c>
      <c r="K7051">
        <f>MONTH(shipments[[#This Row],[Shipdate]])</f>
        <v>7</v>
      </c>
      <c r="L7051" t="str">
        <f>TEXT(shipments[[#This Row],[Shipdate]],"mmmm")</f>
        <v>July</v>
      </c>
      <c r="M7051">
        <f>_xlfn.XLOOKUP(shipments[[#This Row],[PID]],products[PID],products[Cost_per_box],"NA",0)</f>
        <v>4.74</v>
      </c>
      <c r="N7051">
        <f>shipments[[#This Row],[Boxes]]*shipments[[#This Row],[Cost Per Box]]</f>
        <v>3199.5</v>
      </c>
      <c r="O7051">
        <f>shipments[[#This Row],[Sales Amount]]-shipments[[#This Row],[Total Cost]]</f>
        <v>5568.75</v>
      </c>
      <c r="P7051" s="9">
        <f>shipments[[#This Row],[Profit]]/shipments[[#This Row],[Sales Amount]]</f>
        <v>0.63510392609699773</v>
      </c>
    </row>
    <row r="7052" spans="1:16" x14ac:dyDescent="1">
      <c r="A7052" t="s">
        <v>7106</v>
      </c>
      <c r="B7052" t="s">
        <v>8059</v>
      </c>
      <c r="C7052" t="s">
        <v>8021</v>
      </c>
      <c r="D7052" t="s">
        <v>8035</v>
      </c>
      <c r="E7052" s="1">
        <v>44964</v>
      </c>
      <c r="F7052">
        <v>4070.25</v>
      </c>
      <c r="G7052">
        <v>314</v>
      </c>
      <c r="H7052" t="s">
        <v>6</v>
      </c>
      <c r="I7052" t="str">
        <f>_xlfn.XLOOKUP(shipments[[#This Row],[SPID]],people[SPID],people[Sales_person],"NA",0)</f>
        <v>Jehu Rudeforth</v>
      </c>
      <c r="J7052">
        <f>YEAR(shipments[[#This Row],[Shipdate]])</f>
        <v>2023</v>
      </c>
      <c r="K7052">
        <f>MONTH(shipments[[#This Row],[Shipdate]])</f>
        <v>2</v>
      </c>
      <c r="L7052" t="str">
        <f>TEXT(shipments[[#This Row],[Shipdate]],"mmmm")</f>
        <v>February</v>
      </c>
      <c r="M7052">
        <f>_xlfn.XLOOKUP(shipments[[#This Row],[PID]],products[PID],products[Cost_per_box],"NA",0)</f>
        <v>4.74</v>
      </c>
      <c r="N7052">
        <f>shipments[[#This Row],[Boxes]]*shipments[[#This Row],[Cost Per Box]]</f>
        <v>1488.3600000000001</v>
      </c>
      <c r="O7052">
        <f>shipments[[#This Row],[Sales Amount]]-shipments[[#This Row],[Total Cost]]</f>
        <v>2581.89</v>
      </c>
      <c r="P7052" s="9">
        <f>shipments[[#This Row],[Profit]]/shipments[[#This Row],[Sales Amount]]</f>
        <v>0.63433204348627226</v>
      </c>
    </row>
    <row r="7053" spans="1:16" x14ac:dyDescent="1">
      <c r="A7053" t="s">
        <v>7107</v>
      </c>
      <c r="B7053" t="s">
        <v>8059</v>
      </c>
      <c r="C7053" t="s">
        <v>8021</v>
      </c>
      <c r="D7053" t="s">
        <v>8036</v>
      </c>
      <c r="E7053" s="1">
        <v>45309</v>
      </c>
      <c r="F7053">
        <v>2538</v>
      </c>
      <c r="G7053">
        <v>170</v>
      </c>
      <c r="H7053" t="s">
        <v>6</v>
      </c>
      <c r="I7053" t="str">
        <f>_xlfn.XLOOKUP(shipments[[#This Row],[SPID]],people[SPID],people[Sales_person],"NA",0)</f>
        <v>Jehu Rudeforth</v>
      </c>
      <c r="J7053">
        <f>YEAR(shipments[[#This Row],[Shipdate]])</f>
        <v>2024</v>
      </c>
      <c r="K7053">
        <f>MONTH(shipments[[#This Row],[Shipdate]])</f>
        <v>1</v>
      </c>
      <c r="L7053" t="str">
        <f>TEXT(shipments[[#This Row],[Shipdate]],"mmmm")</f>
        <v>January</v>
      </c>
      <c r="M7053">
        <f>_xlfn.XLOOKUP(shipments[[#This Row],[PID]],products[PID],products[Cost_per_box],"NA",0)</f>
        <v>4.74</v>
      </c>
      <c r="N7053">
        <f>shipments[[#This Row],[Boxes]]*shipments[[#This Row],[Cost Per Box]]</f>
        <v>805.80000000000007</v>
      </c>
      <c r="O7053">
        <f>shipments[[#This Row],[Sales Amount]]-shipments[[#This Row],[Total Cost]]</f>
        <v>1732.1999999999998</v>
      </c>
      <c r="P7053" s="9">
        <f>shipments[[#This Row],[Profit]]/shipments[[#This Row],[Sales Amount]]</f>
        <v>0.68250591016548456</v>
      </c>
    </row>
    <row r="7054" spans="1:16" x14ac:dyDescent="1">
      <c r="A7054" t="s">
        <v>7108</v>
      </c>
      <c r="B7054" t="s">
        <v>8059</v>
      </c>
      <c r="C7054" t="s">
        <v>8021</v>
      </c>
      <c r="D7054" t="s">
        <v>8037</v>
      </c>
      <c r="E7054" s="1">
        <v>45282</v>
      </c>
      <c r="F7054">
        <v>9094.5</v>
      </c>
      <c r="G7054">
        <v>650</v>
      </c>
      <c r="H7054" t="s">
        <v>6</v>
      </c>
      <c r="I7054" t="str">
        <f>_xlfn.XLOOKUP(shipments[[#This Row],[SPID]],people[SPID],people[Sales_person],"NA",0)</f>
        <v>Jehu Rudeforth</v>
      </c>
      <c r="J7054">
        <f>YEAR(shipments[[#This Row],[Shipdate]])</f>
        <v>2023</v>
      </c>
      <c r="K7054">
        <f>MONTH(shipments[[#This Row],[Shipdate]])</f>
        <v>12</v>
      </c>
      <c r="L7054" t="str">
        <f>TEXT(shipments[[#This Row],[Shipdate]],"mmmm")</f>
        <v>December</v>
      </c>
      <c r="M7054">
        <f>_xlfn.XLOOKUP(shipments[[#This Row],[PID]],products[PID],products[Cost_per_box],"NA",0)</f>
        <v>4.74</v>
      </c>
      <c r="N7054">
        <f>shipments[[#This Row],[Boxes]]*shipments[[#This Row],[Cost Per Box]]</f>
        <v>3081</v>
      </c>
      <c r="O7054">
        <f>shipments[[#This Row],[Sales Amount]]-shipments[[#This Row],[Total Cost]]</f>
        <v>6013.5</v>
      </c>
      <c r="P7054" s="9">
        <f>shipments[[#This Row],[Profit]]/shipments[[#This Row],[Sales Amount]]</f>
        <v>0.661223816592446</v>
      </c>
    </row>
    <row r="7055" spans="1:16" x14ac:dyDescent="1">
      <c r="A7055" t="s">
        <v>7109</v>
      </c>
      <c r="B7055" t="s">
        <v>8059</v>
      </c>
      <c r="C7055" t="s">
        <v>8022</v>
      </c>
      <c r="D7055" t="s">
        <v>8032</v>
      </c>
      <c r="E7055" s="1">
        <v>45225</v>
      </c>
      <c r="F7055">
        <v>8415</v>
      </c>
      <c r="G7055">
        <v>842</v>
      </c>
      <c r="H7055" t="s">
        <v>6</v>
      </c>
      <c r="I7055" t="str">
        <f>_xlfn.XLOOKUP(shipments[[#This Row],[SPID]],people[SPID],people[Sales_person],"NA",0)</f>
        <v>Jehu Rudeforth</v>
      </c>
      <c r="J7055">
        <f>YEAR(shipments[[#This Row],[Shipdate]])</f>
        <v>2023</v>
      </c>
      <c r="K7055">
        <f>MONTH(shipments[[#This Row],[Shipdate]])</f>
        <v>10</v>
      </c>
      <c r="L7055" t="str">
        <f>TEXT(shipments[[#This Row],[Shipdate]],"mmmm")</f>
        <v>October</v>
      </c>
      <c r="M7055">
        <f>_xlfn.XLOOKUP(shipments[[#This Row],[PID]],products[PID],products[Cost_per_box],"NA",0)</f>
        <v>10.51</v>
      </c>
      <c r="N7055">
        <f>shipments[[#This Row],[Boxes]]*shipments[[#This Row],[Cost Per Box]]</f>
        <v>8849.42</v>
      </c>
      <c r="O7055">
        <f>shipments[[#This Row],[Sales Amount]]-shipments[[#This Row],[Total Cost]]</f>
        <v>-434.42000000000007</v>
      </c>
      <c r="P7055" s="9">
        <f>shipments[[#This Row],[Profit]]/shipments[[#This Row],[Sales Amount]]</f>
        <v>-5.1624480095068342E-2</v>
      </c>
    </row>
    <row r="7056" spans="1:16" x14ac:dyDescent="1">
      <c r="A7056" t="s">
        <v>7110</v>
      </c>
      <c r="B7056" t="s">
        <v>8059</v>
      </c>
      <c r="C7056" t="s">
        <v>8022</v>
      </c>
      <c r="D7056" t="s">
        <v>8035</v>
      </c>
      <c r="E7056" s="1">
        <v>45232</v>
      </c>
      <c r="F7056">
        <v>679.5</v>
      </c>
      <c r="G7056">
        <v>98</v>
      </c>
      <c r="H7056" t="s">
        <v>6</v>
      </c>
      <c r="I7056" t="str">
        <f>_xlfn.XLOOKUP(shipments[[#This Row],[SPID]],people[SPID],people[Sales_person],"NA",0)</f>
        <v>Jehu Rudeforth</v>
      </c>
      <c r="J7056">
        <f>YEAR(shipments[[#This Row],[Shipdate]])</f>
        <v>2023</v>
      </c>
      <c r="K7056">
        <f>MONTH(shipments[[#This Row],[Shipdate]])</f>
        <v>11</v>
      </c>
      <c r="L7056" t="str">
        <f>TEXT(shipments[[#This Row],[Shipdate]],"mmmm")</f>
        <v>November</v>
      </c>
      <c r="M7056">
        <f>_xlfn.XLOOKUP(shipments[[#This Row],[PID]],products[PID],products[Cost_per_box],"NA",0)</f>
        <v>10.51</v>
      </c>
      <c r="N7056">
        <f>shipments[[#This Row],[Boxes]]*shipments[[#This Row],[Cost Per Box]]</f>
        <v>1029.98</v>
      </c>
      <c r="O7056">
        <f>shipments[[#This Row],[Sales Amount]]-shipments[[#This Row],[Total Cost]]</f>
        <v>-350.48</v>
      </c>
      <c r="P7056" s="9">
        <f>shipments[[#This Row],[Profit]]/shipments[[#This Row],[Sales Amount]]</f>
        <v>-0.5157910228108904</v>
      </c>
    </row>
    <row r="7057" spans="1:16" x14ac:dyDescent="1">
      <c r="A7057" t="s">
        <v>7111</v>
      </c>
      <c r="B7057" t="s">
        <v>8059</v>
      </c>
      <c r="C7057" t="s">
        <v>8022</v>
      </c>
      <c r="D7057" t="s">
        <v>8033</v>
      </c>
      <c r="E7057" s="1">
        <v>45208</v>
      </c>
      <c r="F7057">
        <v>8212.5</v>
      </c>
      <c r="G7057">
        <v>1027</v>
      </c>
      <c r="H7057" t="s">
        <v>6</v>
      </c>
      <c r="I7057" t="str">
        <f>_xlfn.XLOOKUP(shipments[[#This Row],[SPID]],people[SPID],people[Sales_person],"NA",0)</f>
        <v>Jehu Rudeforth</v>
      </c>
      <c r="J7057">
        <f>YEAR(shipments[[#This Row],[Shipdate]])</f>
        <v>2023</v>
      </c>
      <c r="K7057">
        <f>MONTH(shipments[[#This Row],[Shipdate]])</f>
        <v>10</v>
      </c>
      <c r="L7057" t="str">
        <f>TEXT(shipments[[#This Row],[Shipdate]],"mmmm")</f>
        <v>October</v>
      </c>
      <c r="M7057">
        <f>_xlfn.XLOOKUP(shipments[[#This Row],[PID]],products[PID],products[Cost_per_box],"NA",0)</f>
        <v>10.51</v>
      </c>
      <c r="N7057">
        <f>shipments[[#This Row],[Boxes]]*shipments[[#This Row],[Cost Per Box]]</f>
        <v>10793.77</v>
      </c>
      <c r="O7057">
        <f>shipments[[#This Row],[Sales Amount]]-shipments[[#This Row],[Total Cost]]</f>
        <v>-2581.2700000000004</v>
      </c>
      <c r="P7057" s="9">
        <f>shipments[[#This Row],[Profit]]/shipments[[#This Row],[Sales Amount]]</f>
        <v>-0.31430989345509897</v>
      </c>
    </row>
    <row r="7058" spans="1:16" x14ac:dyDescent="1">
      <c r="A7058" t="s">
        <v>7112</v>
      </c>
      <c r="B7058" t="s">
        <v>8059</v>
      </c>
      <c r="C7058" t="s">
        <v>8022</v>
      </c>
      <c r="D7058" t="s">
        <v>8036</v>
      </c>
      <c r="E7058" s="1">
        <v>45554</v>
      </c>
      <c r="F7058">
        <v>6905.25</v>
      </c>
      <c r="G7058">
        <v>987</v>
      </c>
      <c r="H7058" t="s">
        <v>25</v>
      </c>
      <c r="I7058" t="str">
        <f>_xlfn.XLOOKUP(shipments[[#This Row],[SPID]],people[SPID],people[Sales_person],"NA",0)</f>
        <v>Jehu Rudeforth</v>
      </c>
      <c r="J7058">
        <f>YEAR(shipments[[#This Row],[Shipdate]])</f>
        <v>2024</v>
      </c>
      <c r="K7058">
        <f>MONTH(shipments[[#This Row],[Shipdate]])</f>
        <v>9</v>
      </c>
      <c r="L7058" t="str">
        <f>TEXT(shipments[[#This Row],[Shipdate]],"mmmm")</f>
        <v>September</v>
      </c>
      <c r="M7058">
        <f>_xlfn.XLOOKUP(shipments[[#This Row],[PID]],products[PID],products[Cost_per_box],"NA",0)</f>
        <v>10.51</v>
      </c>
      <c r="N7058">
        <f>shipments[[#This Row],[Boxes]]*shipments[[#This Row],[Cost Per Box]]</f>
        <v>10373.369999999999</v>
      </c>
      <c r="O7058">
        <f>shipments[[#This Row],[Sales Amount]]-shipments[[#This Row],[Total Cost]]</f>
        <v>-3468.119999999999</v>
      </c>
      <c r="P7058" s="9">
        <f>shipments[[#This Row],[Profit]]/shipments[[#This Row],[Sales Amount]]</f>
        <v>-0.50224394482458978</v>
      </c>
    </row>
    <row r="7059" spans="1:16" x14ac:dyDescent="1">
      <c r="A7059" t="s">
        <v>7113</v>
      </c>
      <c r="B7059" t="s">
        <v>8059</v>
      </c>
      <c r="C7059" t="s">
        <v>8022</v>
      </c>
      <c r="D7059" t="s">
        <v>8036</v>
      </c>
      <c r="E7059" s="1">
        <v>45391</v>
      </c>
      <c r="F7059">
        <v>12179.25</v>
      </c>
      <c r="G7059">
        <v>2030</v>
      </c>
      <c r="H7059" t="s">
        <v>6</v>
      </c>
      <c r="I7059" t="str">
        <f>_xlfn.XLOOKUP(shipments[[#This Row],[SPID]],people[SPID],people[Sales_person],"NA",0)</f>
        <v>Jehu Rudeforth</v>
      </c>
      <c r="J7059">
        <f>YEAR(shipments[[#This Row],[Shipdate]])</f>
        <v>2024</v>
      </c>
      <c r="K7059">
        <f>MONTH(shipments[[#This Row],[Shipdate]])</f>
        <v>4</v>
      </c>
      <c r="L7059" t="str">
        <f>TEXT(shipments[[#This Row],[Shipdate]],"mmmm")</f>
        <v>April</v>
      </c>
      <c r="M7059">
        <f>_xlfn.XLOOKUP(shipments[[#This Row],[PID]],products[PID],products[Cost_per_box],"NA",0)</f>
        <v>10.51</v>
      </c>
      <c r="N7059">
        <f>shipments[[#This Row],[Boxes]]*shipments[[#This Row],[Cost Per Box]]</f>
        <v>21335.3</v>
      </c>
      <c r="O7059">
        <f>shipments[[#This Row],[Sales Amount]]-shipments[[#This Row],[Total Cost]]</f>
        <v>-9156.0499999999993</v>
      </c>
      <c r="P7059" s="9">
        <f>shipments[[#This Row],[Profit]]/shipments[[#This Row],[Sales Amount]]</f>
        <v>-0.75177453455672549</v>
      </c>
    </row>
    <row r="7060" spans="1:16" x14ac:dyDescent="1">
      <c r="A7060" t="s">
        <v>7114</v>
      </c>
      <c r="B7060" t="s">
        <v>8059</v>
      </c>
      <c r="C7060" t="s">
        <v>8022</v>
      </c>
      <c r="D7060" t="s">
        <v>8037</v>
      </c>
      <c r="E7060" s="1">
        <v>45342</v>
      </c>
      <c r="F7060">
        <v>254.25</v>
      </c>
      <c r="G7060">
        <v>43</v>
      </c>
      <c r="H7060" t="s">
        <v>6</v>
      </c>
      <c r="I7060" t="str">
        <f>_xlfn.XLOOKUP(shipments[[#This Row],[SPID]],people[SPID],people[Sales_person],"NA",0)</f>
        <v>Jehu Rudeforth</v>
      </c>
      <c r="J7060">
        <f>YEAR(shipments[[#This Row],[Shipdate]])</f>
        <v>2024</v>
      </c>
      <c r="K7060">
        <f>MONTH(shipments[[#This Row],[Shipdate]])</f>
        <v>2</v>
      </c>
      <c r="L7060" t="str">
        <f>TEXT(shipments[[#This Row],[Shipdate]],"mmmm")</f>
        <v>February</v>
      </c>
      <c r="M7060">
        <f>_xlfn.XLOOKUP(shipments[[#This Row],[PID]],products[PID],products[Cost_per_box],"NA",0)</f>
        <v>10.51</v>
      </c>
      <c r="N7060">
        <f>shipments[[#This Row],[Boxes]]*shipments[[#This Row],[Cost Per Box]]</f>
        <v>451.93</v>
      </c>
      <c r="O7060">
        <f>shipments[[#This Row],[Sales Amount]]-shipments[[#This Row],[Total Cost]]</f>
        <v>-197.68</v>
      </c>
      <c r="P7060" s="9">
        <f>shipments[[#This Row],[Profit]]/shipments[[#This Row],[Sales Amount]]</f>
        <v>-0.77750245821042285</v>
      </c>
    </row>
    <row r="7061" spans="1:16" x14ac:dyDescent="1">
      <c r="A7061" t="s">
        <v>7115</v>
      </c>
      <c r="B7061" t="s">
        <v>8059</v>
      </c>
      <c r="C7061" t="s">
        <v>8023</v>
      </c>
      <c r="D7061" t="s">
        <v>8037</v>
      </c>
      <c r="E7061" s="1">
        <v>45362</v>
      </c>
      <c r="F7061">
        <v>2353.5</v>
      </c>
      <c r="G7061">
        <v>169</v>
      </c>
      <c r="H7061" t="s">
        <v>6</v>
      </c>
      <c r="I7061" t="str">
        <f>_xlfn.XLOOKUP(shipments[[#This Row],[SPID]],people[SPID],people[Sales_person],"NA",0)</f>
        <v>Jehu Rudeforth</v>
      </c>
      <c r="J7061">
        <f>YEAR(shipments[[#This Row],[Shipdate]])</f>
        <v>2024</v>
      </c>
      <c r="K7061">
        <f>MONTH(shipments[[#This Row],[Shipdate]])</f>
        <v>3</v>
      </c>
      <c r="L7061" t="str">
        <f>TEXT(shipments[[#This Row],[Shipdate]],"mmmm")</f>
        <v>March</v>
      </c>
      <c r="M7061">
        <f>_xlfn.XLOOKUP(shipments[[#This Row],[PID]],products[PID],products[Cost_per_box],"NA",0)</f>
        <v>6.43</v>
      </c>
      <c r="N7061">
        <f>shipments[[#This Row],[Boxes]]*shipments[[#This Row],[Cost Per Box]]</f>
        <v>1086.6699999999998</v>
      </c>
      <c r="O7061">
        <f>shipments[[#This Row],[Sales Amount]]-shipments[[#This Row],[Total Cost]]</f>
        <v>1266.8300000000002</v>
      </c>
      <c r="P7061" s="9">
        <f>shipments[[#This Row],[Profit]]/shipments[[#This Row],[Sales Amount]]</f>
        <v>0.5382749097089442</v>
      </c>
    </row>
    <row r="7062" spans="1:16" x14ac:dyDescent="1">
      <c r="A7062" t="s">
        <v>7116</v>
      </c>
      <c r="B7062" t="s">
        <v>8059</v>
      </c>
      <c r="C7062" t="s">
        <v>8023</v>
      </c>
      <c r="D7062" t="s">
        <v>8035</v>
      </c>
      <c r="E7062" s="1">
        <v>45134</v>
      </c>
      <c r="F7062">
        <v>3471.75</v>
      </c>
      <c r="G7062">
        <v>248</v>
      </c>
      <c r="H7062" t="s">
        <v>6</v>
      </c>
      <c r="I7062" t="str">
        <f>_xlfn.XLOOKUP(shipments[[#This Row],[SPID]],people[SPID],people[Sales_person],"NA",0)</f>
        <v>Jehu Rudeforth</v>
      </c>
      <c r="J7062">
        <f>YEAR(shipments[[#This Row],[Shipdate]])</f>
        <v>2023</v>
      </c>
      <c r="K7062">
        <f>MONTH(shipments[[#This Row],[Shipdate]])</f>
        <v>7</v>
      </c>
      <c r="L7062" t="str">
        <f>TEXT(shipments[[#This Row],[Shipdate]],"mmmm")</f>
        <v>July</v>
      </c>
      <c r="M7062">
        <f>_xlfn.XLOOKUP(shipments[[#This Row],[PID]],products[PID],products[Cost_per_box],"NA",0)</f>
        <v>6.43</v>
      </c>
      <c r="N7062">
        <f>shipments[[#This Row],[Boxes]]*shipments[[#This Row],[Cost Per Box]]</f>
        <v>1594.6399999999999</v>
      </c>
      <c r="O7062">
        <f>shipments[[#This Row],[Sales Amount]]-shipments[[#This Row],[Total Cost]]</f>
        <v>1877.1100000000001</v>
      </c>
      <c r="P7062" s="9">
        <f>shipments[[#This Row],[Profit]]/shipments[[#This Row],[Sales Amount]]</f>
        <v>0.54068121264491975</v>
      </c>
    </row>
    <row r="7063" spans="1:16" x14ac:dyDescent="1">
      <c r="A7063" t="s">
        <v>7117</v>
      </c>
      <c r="B7063" t="s">
        <v>8059</v>
      </c>
      <c r="C7063" t="s">
        <v>8025</v>
      </c>
      <c r="D7063" t="s">
        <v>8032</v>
      </c>
      <c r="E7063" s="1">
        <v>45090</v>
      </c>
      <c r="F7063">
        <v>8608.5</v>
      </c>
      <c r="G7063">
        <v>615</v>
      </c>
      <c r="H7063" t="s">
        <v>6</v>
      </c>
      <c r="I7063" t="str">
        <f>_xlfn.XLOOKUP(shipments[[#This Row],[SPID]],people[SPID],people[Sales_person],"NA",0)</f>
        <v>Jehu Rudeforth</v>
      </c>
      <c r="J7063">
        <f>YEAR(shipments[[#This Row],[Shipdate]])</f>
        <v>2023</v>
      </c>
      <c r="K7063">
        <f>MONTH(shipments[[#This Row],[Shipdate]])</f>
        <v>6</v>
      </c>
      <c r="L7063" t="str">
        <f>TEXT(shipments[[#This Row],[Shipdate]],"mmmm")</f>
        <v>June</v>
      </c>
      <c r="M7063">
        <f>_xlfn.XLOOKUP(shipments[[#This Row],[PID]],products[PID],products[Cost_per_box],"NA",0)</f>
        <v>9.57</v>
      </c>
      <c r="N7063">
        <f>shipments[[#This Row],[Boxes]]*shipments[[#This Row],[Cost Per Box]]</f>
        <v>5885.55</v>
      </c>
      <c r="O7063">
        <f>shipments[[#This Row],[Sales Amount]]-shipments[[#This Row],[Total Cost]]</f>
        <v>2722.95</v>
      </c>
      <c r="P7063" s="9">
        <f>shipments[[#This Row],[Profit]]/shipments[[#This Row],[Sales Amount]]</f>
        <v>0.31630946157867224</v>
      </c>
    </row>
    <row r="7064" spans="1:16" x14ac:dyDescent="1">
      <c r="A7064" t="s">
        <v>7118</v>
      </c>
      <c r="B7064" t="s">
        <v>8059</v>
      </c>
      <c r="C7064" t="s">
        <v>8025</v>
      </c>
      <c r="D7064" t="s">
        <v>8037</v>
      </c>
      <c r="E7064" s="1">
        <v>45345</v>
      </c>
      <c r="F7064">
        <v>3087</v>
      </c>
      <c r="G7064">
        <v>206</v>
      </c>
      <c r="H7064" t="s">
        <v>6</v>
      </c>
      <c r="I7064" t="str">
        <f>_xlfn.XLOOKUP(shipments[[#This Row],[SPID]],people[SPID],people[Sales_person],"NA",0)</f>
        <v>Jehu Rudeforth</v>
      </c>
      <c r="J7064">
        <f>YEAR(shipments[[#This Row],[Shipdate]])</f>
        <v>2024</v>
      </c>
      <c r="K7064">
        <f>MONTH(shipments[[#This Row],[Shipdate]])</f>
        <v>2</v>
      </c>
      <c r="L7064" t="str">
        <f>TEXT(shipments[[#This Row],[Shipdate]],"mmmm")</f>
        <v>February</v>
      </c>
      <c r="M7064">
        <f>_xlfn.XLOOKUP(shipments[[#This Row],[PID]],products[PID],products[Cost_per_box],"NA",0)</f>
        <v>9.57</v>
      </c>
      <c r="N7064">
        <f>shipments[[#This Row],[Boxes]]*shipments[[#This Row],[Cost Per Box]]</f>
        <v>1971.42</v>
      </c>
      <c r="O7064">
        <f>shipments[[#This Row],[Sales Amount]]-shipments[[#This Row],[Total Cost]]</f>
        <v>1115.58</v>
      </c>
      <c r="P7064" s="9">
        <f>shipments[[#This Row],[Profit]]/shipments[[#This Row],[Sales Amount]]</f>
        <v>0.361379980563654</v>
      </c>
    </row>
    <row r="7065" spans="1:16" x14ac:dyDescent="1">
      <c r="A7065" t="s">
        <v>7119</v>
      </c>
      <c r="B7065" t="s">
        <v>8059</v>
      </c>
      <c r="C7065" t="s">
        <v>8025</v>
      </c>
      <c r="D7065" t="s">
        <v>8033</v>
      </c>
      <c r="E7065" s="1">
        <v>45391</v>
      </c>
      <c r="F7065">
        <v>11238.75</v>
      </c>
      <c r="G7065">
        <v>803</v>
      </c>
      <c r="H7065" t="s">
        <v>6</v>
      </c>
      <c r="I7065" t="str">
        <f>_xlfn.XLOOKUP(shipments[[#This Row],[SPID]],people[SPID],people[Sales_person],"NA",0)</f>
        <v>Jehu Rudeforth</v>
      </c>
      <c r="J7065">
        <f>YEAR(shipments[[#This Row],[Shipdate]])</f>
        <v>2024</v>
      </c>
      <c r="K7065">
        <f>MONTH(shipments[[#This Row],[Shipdate]])</f>
        <v>4</v>
      </c>
      <c r="L7065" t="str">
        <f>TEXT(shipments[[#This Row],[Shipdate]],"mmmm")</f>
        <v>April</v>
      </c>
      <c r="M7065">
        <f>_xlfn.XLOOKUP(shipments[[#This Row],[PID]],products[PID],products[Cost_per_box],"NA",0)</f>
        <v>9.57</v>
      </c>
      <c r="N7065">
        <f>shipments[[#This Row],[Boxes]]*shipments[[#This Row],[Cost Per Box]]</f>
        <v>7684.71</v>
      </c>
      <c r="O7065">
        <f>shipments[[#This Row],[Sales Amount]]-shipments[[#This Row],[Total Cost]]</f>
        <v>3554.04</v>
      </c>
      <c r="P7065" s="9">
        <f>shipments[[#This Row],[Profit]]/shipments[[#This Row],[Sales Amount]]</f>
        <v>0.3162308975642309</v>
      </c>
    </row>
    <row r="7066" spans="1:16" x14ac:dyDescent="1">
      <c r="A7066" t="s">
        <v>7120</v>
      </c>
      <c r="B7066" t="s">
        <v>8059</v>
      </c>
      <c r="C7066" t="s">
        <v>8025</v>
      </c>
      <c r="D7066" t="s">
        <v>8037</v>
      </c>
      <c r="E7066" s="1">
        <v>45280</v>
      </c>
      <c r="F7066">
        <v>14908.5</v>
      </c>
      <c r="G7066">
        <v>829</v>
      </c>
      <c r="H7066" t="s">
        <v>6</v>
      </c>
      <c r="I7066" t="str">
        <f>_xlfn.XLOOKUP(shipments[[#This Row],[SPID]],people[SPID],people[Sales_person],"NA",0)</f>
        <v>Jehu Rudeforth</v>
      </c>
      <c r="J7066">
        <f>YEAR(shipments[[#This Row],[Shipdate]])</f>
        <v>2023</v>
      </c>
      <c r="K7066">
        <f>MONTH(shipments[[#This Row],[Shipdate]])</f>
        <v>12</v>
      </c>
      <c r="L7066" t="str">
        <f>TEXT(shipments[[#This Row],[Shipdate]],"mmmm")</f>
        <v>December</v>
      </c>
      <c r="M7066">
        <f>_xlfn.XLOOKUP(shipments[[#This Row],[PID]],products[PID],products[Cost_per_box],"NA",0)</f>
        <v>9.57</v>
      </c>
      <c r="N7066">
        <f>shipments[[#This Row],[Boxes]]*shipments[[#This Row],[Cost Per Box]]</f>
        <v>7933.5300000000007</v>
      </c>
      <c r="O7066">
        <f>shipments[[#This Row],[Sales Amount]]-shipments[[#This Row],[Total Cost]]</f>
        <v>6974.9699999999993</v>
      </c>
      <c r="P7066" s="9">
        <f>shipments[[#This Row],[Profit]]/shipments[[#This Row],[Sales Amount]]</f>
        <v>0.46785189656907128</v>
      </c>
    </row>
    <row r="7067" spans="1:16" x14ac:dyDescent="1">
      <c r="A7067" t="s">
        <v>7121</v>
      </c>
      <c r="B7067" t="s">
        <v>8059</v>
      </c>
      <c r="C7067" t="s">
        <v>8026</v>
      </c>
      <c r="D7067" t="s">
        <v>8033</v>
      </c>
      <c r="E7067" s="1">
        <v>45442</v>
      </c>
      <c r="F7067">
        <v>7751.25</v>
      </c>
      <c r="G7067">
        <v>776</v>
      </c>
      <c r="H7067" t="s">
        <v>6</v>
      </c>
      <c r="I7067" t="str">
        <f>_xlfn.XLOOKUP(shipments[[#This Row],[SPID]],people[SPID],people[Sales_person],"NA",0)</f>
        <v>Jehu Rudeforth</v>
      </c>
      <c r="J7067">
        <f>YEAR(shipments[[#This Row],[Shipdate]])</f>
        <v>2024</v>
      </c>
      <c r="K7067">
        <f>MONTH(shipments[[#This Row],[Shipdate]])</f>
        <v>5</v>
      </c>
      <c r="L7067" t="str">
        <f>TEXT(shipments[[#This Row],[Shipdate]],"mmmm")</f>
        <v>May</v>
      </c>
      <c r="M7067">
        <f>_xlfn.XLOOKUP(shipments[[#This Row],[PID]],products[PID],products[Cost_per_box],"NA",0)</f>
        <v>8.43</v>
      </c>
      <c r="N7067">
        <f>shipments[[#This Row],[Boxes]]*shipments[[#This Row],[Cost Per Box]]</f>
        <v>6541.6799999999994</v>
      </c>
      <c r="O7067">
        <f>shipments[[#This Row],[Sales Amount]]-shipments[[#This Row],[Total Cost]]</f>
        <v>1209.5700000000006</v>
      </c>
      <c r="P7067" s="9">
        <f>shipments[[#This Row],[Profit]]/shipments[[#This Row],[Sales Amount]]</f>
        <v>0.15604837929366239</v>
      </c>
    </row>
    <row r="7068" spans="1:16" x14ac:dyDescent="1">
      <c r="A7068" t="s">
        <v>7122</v>
      </c>
      <c r="B7068" t="s">
        <v>8059</v>
      </c>
      <c r="C7068" t="s">
        <v>8026</v>
      </c>
      <c r="D7068" t="s">
        <v>8032</v>
      </c>
      <c r="E7068" s="1">
        <v>45293</v>
      </c>
      <c r="F7068">
        <v>9645.75</v>
      </c>
      <c r="G7068">
        <v>877</v>
      </c>
      <c r="H7068" t="s">
        <v>6</v>
      </c>
      <c r="I7068" t="str">
        <f>_xlfn.XLOOKUP(shipments[[#This Row],[SPID]],people[SPID],people[Sales_person],"NA",0)</f>
        <v>Jehu Rudeforth</v>
      </c>
      <c r="J7068">
        <f>YEAR(shipments[[#This Row],[Shipdate]])</f>
        <v>2024</v>
      </c>
      <c r="K7068">
        <f>MONTH(shipments[[#This Row],[Shipdate]])</f>
        <v>1</v>
      </c>
      <c r="L7068" t="str">
        <f>TEXT(shipments[[#This Row],[Shipdate]],"mmmm")</f>
        <v>January</v>
      </c>
      <c r="M7068">
        <f>_xlfn.XLOOKUP(shipments[[#This Row],[PID]],products[PID],products[Cost_per_box],"NA",0)</f>
        <v>8.43</v>
      </c>
      <c r="N7068">
        <f>shipments[[#This Row],[Boxes]]*shipments[[#This Row],[Cost Per Box]]</f>
        <v>7393.11</v>
      </c>
      <c r="O7068">
        <f>shipments[[#This Row],[Sales Amount]]-shipments[[#This Row],[Total Cost]]</f>
        <v>2252.6400000000003</v>
      </c>
      <c r="P7068" s="9">
        <f>shipments[[#This Row],[Profit]]/shipments[[#This Row],[Sales Amount]]</f>
        <v>0.2335370499961123</v>
      </c>
    </row>
    <row r="7069" spans="1:16" x14ac:dyDescent="1">
      <c r="A7069" t="s">
        <v>7123</v>
      </c>
      <c r="B7069" t="s">
        <v>8059</v>
      </c>
      <c r="C7069" t="s">
        <v>8026</v>
      </c>
      <c r="D7069" t="s">
        <v>8037</v>
      </c>
      <c r="E7069" s="1">
        <v>45449</v>
      </c>
      <c r="F7069">
        <v>5114.25</v>
      </c>
      <c r="G7069">
        <v>731</v>
      </c>
      <c r="H7069" t="s">
        <v>6</v>
      </c>
      <c r="I7069" t="str">
        <f>_xlfn.XLOOKUP(shipments[[#This Row],[SPID]],people[SPID],people[Sales_person],"NA",0)</f>
        <v>Jehu Rudeforth</v>
      </c>
      <c r="J7069">
        <f>YEAR(shipments[[#This Row],[Shipdate]])</f>
        <v>2024</v>
      </c>
      <c r="K7069">
        <f>MONTH(shipments[[#This Row],[Shipdate]])</f>
        <v>6</v>
      </c>
      <c r="L7069" t="str">
        <f>TEXT(shipments[[#This Row],[Shipdate]],"mmmm")</f>
        <v>June</v>
      </c>
      <c r="M7069">
        <f>_xlfn.XLOOKUP(shipments[[#This Row],[PID]],products[PID],products[Cost_per_box],"NA",0)</f>
        <v>8.43</v>
      </c>
      <c r="N7069">
        <f>shipments[[#This Row],[Boxes]]*shipments[[#This Row],[Cost Per Box]]</f>
        <v>6162.33</v>
      </c>
      <c r="O7069">
        <f>shipments[[#This Row],[Sales Amount]]-shipments[[#This Row],[Total Cost]]</f>
        <v>-1048.08</v>
      </c>
      <c r="P7069" s="9">
        <f>shipments[[#This Row],[Profit]]/shipments[[#This Row],[Sales Amount]]</f>
        <v>-0.20493327467370581</v>
      </c>
    </row>
    <row r="7070" spans="1:16" x14ac:dyDescent="1">
      <c r="A7070" t="s">
        <v>7124</v>
      </c>
      <c r="B7070" t="s">
        <v>8059</v>
      </c>
      <c r="C7070" t="s">
        <v>8026</v>
      </c>
      <c r="D7070" t="s">
        <v>8033</v>
      </c>
      <c r="E7070" s="1">
        <v>45539</v>
      </c>
      <c r="F7070">
        <v>348.75</v>
      </c>
      <c r="G7070">
        <v>50</v>
      </c>
      <c r="H7070" t="s">
        <v>25</v>
      </c>
      <c r="I7070" t="str">
        <f>_xlfn.XLOOKUP(shipments[[#This Row],[SPID]],people[SPID],people[Sales_person],"NA",0)</f>
        <v>Jehu Rudeforth</v>
      </c>
      <c r="J7070">
        <f>YEAR(shipments[[#This Row],[Shipdate]])</f>
        <v>2024</v>
      </c>
      <c r="K7070">
        <f>MONTH(shipments[[#This Row],[Shipdate]])</f>
        <v>9</v>
      </c>
      <c r="L7070" t="str">
        <f>TEXT(shipments[[#This Row],[Shipdate]],"mmmm")</f>
        <v>September</v>
      </c>
      <c r="M7070">
        <f>_xlfn.XLOOKUP(shipments[[#This Row],[PID]],products[PID],products[Cost_per_box],"NA",0)</f>
        <v>8.43</v>
      </c>
      <c r="N7070">
        <f>shipments[[#This Row],[Boxes]]*shipments[[#This Row],[Cost Per Box]]</f>
        <v>421.5</v>
      </c>
      <c r="O7070">
        <f>shipments[[#This Row],[Sales Amount]]-shipments[[#This Row],[Total Cost]]</f>
        <v>-72.75</v>
      </c>
      <c r="P7070" s="9">
        <f>shipments[[#This Row],[Profit]]/shipments[[#This Row],[Sales Amount]]</f>
        <v>-0.2086021505376344</v>
      </c>
    </row>
    <row r="7071" spans="1:16" x14ac:dyDescent="1">
      <c r="A7071" t="s">
        <v>7125</v>
      </c>
      <c r="B7071" t="s">
        <v>8059</v>
      </c>
      <c r="C7071" t="s">
        <v>8027</v>
      </c>
      <c r="D7071" t="s">
        <v>8037</v>
      </c>
      <c r="E7071" s="1">
        <v>45282</v>
      </c>
      <c r="F7071">
        <v>3548.25</v>
      </c>
      <c r="G7071">
        <v>355</v>
      </c>
      <c r="H7071" t="s">
        <v>6</v>
      </c>
      <c r="I7071" t="str">
        <f>_xlfn.XLOOKUP(shipments[[#This Row],[SPID]],people[SPID],people[Sales_person],"NA",0)</f>
        <v>Jehu Rudeforth</v>
      </c>
      <c r="J7071">
        <f>YEAR(shipments[[#This Row],[Shipdate]])</f>
        <v>2023</v>
      </c>
      <c r="K7071">
        <f>MONTH(shipments[[#This Row],[Shipdate]])</f>
        <v>12</v>
      </c>
      <c r="L7071" t="str">
        <f>TEXT(shipments[[#This Row],[Shipdate]],"mmmm")</f>
        <v>December</v>
      </c>
      <c r="M7071">
        <f>_xlfn.XLOOKUP(shipments[[#This Row],[PID]],products[PID],products[Cost_per_box],"NA",0)</f>
        <v>6.8</v>
      </c>
      <c r="N7071">
        <f>shipments[[#This Row],[Boxes]]*shipments[[#This Row],[Cost Per Box]]</f>
        <v>2414</v>
      </c>
      <c r="O7071">
        <f>shipments[[#This Row],[Sales Amount]]-shipments[[#This Row],[Total Cost]]</f>
        <v>1134.25</v>
      </c>
      <c r="P7071" s="9">
        <f>shipments[[#This Row],[Profit]]/shipments[[#This Row],[Sales Amount]]</f>
        <v>0.31966462340590435</v>
      </c>
    </row>
    <row r="7072" spans="1:16" x14ac:dyDescent="1">
      <c r="A7072" t="s">
        <v>7126</v>
      </c>
      <c r="B7072" t="s">
        <v>8059</v>
      </c>
      <c r="C7072" t="s">
        <v>8027</v>
      </c>
      <c r="D7072" t="s">
        <v>8032</v>
      </c>
      <c r="E7072" s="1">
        <v>45086</v>
      </c>
      <c r="F7072">
        <v>4124.25</v>
      </c>
      <c r="G7072">
        <v>413</v>
      </c>
      <c r="H7072" t="s">
        <v>6</v>
      </c>
      <c r="I7072" t="str">
        <f>_xlfn.XLOOKUP(shipments[[#This Row],[SPID]],people[SPID],people[Sales_person],"NA",0)</f>
        <v>Jehu Rudeforth</v>
      </c>
      <c r="J7072">
        <f>YEAR(shipments[[#This Row],[Shipdate]])</f>
        <v>2023</v>
      </c>
      <c r="K7072">
        <f>MONTH(shipments[[#This Row],[Shipdate]])</f>
        <v>6</v>
      </c>
      <c r="L7072" t="str">
        <f>TEXT(shipments[[#This Row],[Shipdate]],"mmmm")</f>
        <v>June</v>
      </c>
      <c r="M7072">
        <f>_xlfn.XLOOKUP(shipments[[#This Row],[PID]],products[PID],products[Cost_per_box],"NA",0)</f>
        <v>6.8</v>
      </c>
      <c r="N7072">
        <f>shipments[[#This Row],[Boxes]]*shipments[[#This Row],[Cost Per Box]]</f>
        <v>2808.4</v>
      </c>
      <c r="O7072">
        <f>shipments[[#This Row],[Sales Amount]]-shipments[[#This Row],[Total Cost]]</f>
        <v>1315.85</v>
      </c>
      <c r="P7072" s="9">
        <f>shipments[[#This Row],[Profit]]/shipments[[#This Row],[Sales Amount]]</f>
        <v>0.31905194883918286</v>
      </c>
    </row>
    <row r="7073" spans="1:16" x14ac:dyDescent="1">
      <c r="A7073" t="s">
        <v>7127</v>
      </c>
      <c r="B7073" t="s">
        <v>8059</v>
      </c>
      <c r="C7073" t="s">
        <v>8027</v>
      </c>
      <c r="D7073" t="s">
        <v>8032</v>
      </c>
      <c r="E7073" s="1">
        <v>45530</v>
      </c>
      <c r="F7073">
        <v>4293</v>
      </c>
      <c r="G7073">
        <v>537</v>
      </c>
      <c r="H7073" t="s">
        <v>17</v>
      </c>
      <c r="I7073" t="str">
        <f>_xlfn.XLOOKUP(shipments[[#This Row],[SPID]],people[SPID],people[Sales_person],"NA",0)</f>
        <v>Jehu Rudeforth</v>
      </c>
      <c r="J7073">
        <f>YEAR(shipments[[#This Row],[Shipdate]])</f>
        <v>2024</v>
      </c>
      <c r="K7073">
        <f>MONTH(shipments[[#This Row],[Shipdate]])</f>
        <v>8</v>
      </c>
      <c r="L7073" t="str">
        <f>TEXT(shipments[[#This Row],[Shipdate]],"mmmm")</f>
        <v>August</v>
      </c>
      <c r="M7073">
        <f>_xlfn.XLOOKUP(shipments[[#This Row],[PID]],products[PID],products[Cost_per_box],"NA",0)</f>
        <v>6.8</v>
      </c>
      <c r="N7073">
        <f>shipments[[#This Row],[Boxes]]*shipments[[#This Row],[Cost Per Box]]</f>
        <v>3651.6</v>
      </c>
      <c r="O7073">
        <f>shipments[[#This Row],[Sales Amount]]-shipments[[#This Row],[Total Cost]]</f>
        <v>641.40000000000009</v>
      </c>
      <c r="P7073" s="9">
        <f>shipments[[#This Row],[Profit]]/shipments[[#This Row],[Sales Amount]]</f>
        <v>0.14940600978336829</v>
      </c>
    </row>
    <row r="7074" spans="1:16" x14ac:dyDescent="1">
      <c r="A7074" t="s">
        <v>7128</v>
      </c>
      <c r="B7074" t="s">
        <v>8059</v>
      </c>
      <c r="C7074" t="s">
        <v>8027</v>
      </c>
      <c r="D7074" t="s">
        <v>8033</v>
      </c>
      <c r="E7074" s="1">
        <v>45524</v>
      </c>
      <c r="F7074">
        <v>3962.25</v>
      </c>
      <c r="G7074">
        <v>496</v>
      </c>
      <c r="H7074" t="s">
        <v>17</v>
      </c>
      <c r="I7074" t="str">
        <f>_xlfn.XLOOKUP(shipments[[#This Row],[SPID]],people[SPID],people[Sales_person],"NA",0)</f>
        <v>Jehu Rudeforth</v>
      </c>
      <c r="J7074">
        <f>YEAR(shipments[[#This Row],[Shipdate]])</f>
        <v>2024</v>
      </c>
      <c r="K7074">
        <f>MONTH(shipments[[#This Row],[Shipdate]])</f>
        <v>8</v>
      </c>
      <c r="L7074" t="str">
        <f>TEXT(shipments[[#This Row],[Shipdate]],"mmmm")</f>
        <v>August</v>
      </c>
      <c r="M7074">
        <f>_xlfn.XLOOKUP(shipments[[#This Row],[PID]],products[PID],products[Cost_per_box],"NA",0)</f>
        <v>6.8</v>
      </c>
      <c r="N7074">
        <f>shipments[[#This Row],[Boxes]]*shipments[[#This Row],[Cost Per Box]]</f>
        <v>3372.7999999999997</v>
      </c>
      <c r="O7074">
        <f>shipments[[#This Row],[Sales Amount]]-shipments[[#This Row],[Total Cost]]</f>
        <v>589.45000000000027</v>
      </c>
      <c r="P7074" s="9">
        <f>shipments[[#This Row],[Profit]]/shipments[[#This Row],[Sales Amount]]</f>
        <v>0.14876648368982276</v>
      </c>
    </row>
    <row r="7075" spans="1:16" x14ac:dyDescent="1">
      <c r="A7075" t="s">
        <v>7129</v>
      </c>
      <c r="B7075" t="s">
        <v>8059</v>
      </c>
      <c r="C7075" t="s">
        <v>8027</v>
      </c>
      <c r="D7075" t="s">
        <v>8037</v>
      </c>
      <c r="E7075" s="1">
        <v>45023</v>
      </c>
      <c r="F7075">
        <v>3750.75</v>
      </c>
      <c r="G7075">
        <v>469</v>
      </c>
      <c r="H7075" t="s">
        <v>6</v>
      </c>
      <c r="I7075" t="str">
        <f>_xlfn.XLOOKUP(shipments[[#This Row],[SPID]],people[SPID],people[Sales_person],"NA",0)</f>
        <v>Jehu Rudeforth</v>
      </c>
      <c r="J7075">
        <f>YEAR(shipments[[#This Row],[Shipdate]])</f>
        <v>2023</v>
      </c>
      <c r="K7075">
        <f>MONTH(shipments[[#This Row],[Shipdate]])</f>
        <v>4</v>
      </c>
      <c r="L7075" t="str">
        <f>TEXT(shipments[[#This Row],[Shipdate]],"mmmm")</f>
        <v>April</v>
      </c>
      <c r="M7075">
        <f>_xlfn.XLOOKUP(shipments[[#This Row],[PID]],products[PID],products[Cost_per_box],"NA",0)</f>
        <v>6.8</v>
      </c>
      <c r="N7075">
        <f>shipments[[#This Row],[Boxes]]*shipments[[#This Row],[Cost Per Box]]</f>
        <v>3189.2</v>
      </c>
      <c r="O7075">
        <f>shipments[[#This Row],[Sales Amount]]-shipments[[#This Row],[Total Cost]]</f>
        <v>561.55000000000018</v>
      </c>
      <c r="P7075" s="9">
        <f>shipments[[#This Row],[Profit]]/shipments[[#This Row],[Sales Amount]]</f>
        <v>0.14971672332200231</v>
      </c>
    </row>
    <row r="7076" spans="1:16" x14ac:dyDescent="1">
      <c r="A7076" t="s">
        <v>7130</v>
      </c>
      <c r="B7076" t="s">
        <v>8059</v>
      </c>
      <c r="C7076" t="s">
        <v>8028</v>
      </c>
      <c r="D7076" t="s">
        <v>8036</v>
      </c>
      <c r="E7076" s="1">
        <v>45407</v>
      </c>
      <c r="F7076">
        <v>7467.75</v>
      </c>
      <c r="G7076">
        <v>267</v>
      </c>
      <c r="H7076" t="s">
        <v>6</v>
      </c>
      <c r="I7076" t="str">
        <f>_xlfn.XLOOKUP(shipments[[#This Row],[SPID]],people[SPID],people[Sales_person],"NA",0)</f>
        <v>Jehu Rudeforth</v>
      </c>
      <c r="J7076">
        <f>YEAR(shipments[[#This Row],[Shipdate]])</f>
        <v>2024</v>
      </c>
      <c r="K7076">
        <f>MONTH(shipments[[#This Row],[Shipdate]])</f>
        <v>4</v>
      </c>
      <c r="L7076" t="str">
        <f>TEXT(shipments[[#This Row],[Shipdate]],"mmmm")</f>
        <v>April</v>
      </c>
      <c r="M7076">
        <f>_xlfn.XLOOKUP(shipments[[#This Row],[PID]],products[PID],products[Cost_per_box],"NA",0)</f>
        <v>5.04</v>
      </c>
      <c r="N7076">
        <f>shipments[[#This Row],[Boxes]]*shipments[[#This Row],[Cost Per Box]]</f>
        <v>1345.68</v>
      </c>
      <c r="O7076">
        <f>shipments[[#This Row],[Sales Amount]]-shipments[[#This Row],[Total Cost]]</f>
        <v>6122.07</v>
      </c>
      <c r="P7076" s="9">
        <f>shipments[[#This Row],[Profit]]/shipments[[#This Row],[Sales Amount]]</f>
        <v>0.81980114492316958</v>
      </c>
    </row>
    <row r="7077" spans="1:16" x14ac:dyDescent="1">
      <c r="A7077" t="s">
        <v>7131</v>
      </c>
      <c r="B7077" t="s">
        <v>8059</v>
      </c>
      <c r="C7077" t="s">
        <v>8028</v>
      </c>
      <c r="D7077" t="s">
        <v>8036</v>
      </c>
      <c r="E7077" s="1">
        <v>45454</v>
      </c>
      <c r="F7077">
        <v>5046.75</v>
      </c>
      <c r="G7077">
        <v>187</v>
      </c>
      <c r="H7077" t="s">
        <v>6</v>
      </c>
      <c r="I7077" t="str">
        <f>_xlfn.XLOOKUP(shipments[[#This Row],[SPID]],people[SPID],people[Sales_person],"NA",0)</f>
        <v>Jehu Rudeforth</v>
      </c>
      <c r="J7077">
        <f>YEAR(shipments[[#This Row],[Shipdate]])</f>
        <v>2024</v>
      </c>
      <c r="K7077">
        <f>MONTH(shipments[[#This Row],[Shipdate]])</f>
        <v>6</v>
      </c>
      <c r="L7077" t="str">
        <f>TEXT(shipments[[#This Row],[Shipdate]],"mmmm")</f>
        <v>June</v>
      </c>
      <c r="M7077">
        <f>_xlfn.XLOOKUP(shipments[[#This Row],[PID]],products[PID],products[Cost_per_box],"NA",0)</f>
        <v>5.04</v>
      </c>
      <c r="N7077">
        <f>shipments[[#This Row],[Boxes]]*shipments[[#This Row],[Cost Per Box]]</f>
        <v>942.48</v>
      </c>
      <c r="O7077">
        <f>shipments[[#This Row],[Sales Amount]]-shipments[[#This Row],[Total Cost]]</f>
        <v>4104.2700000000004</v>
      </c>
      <c r="P7077" s="9">
        <f>shipments[[#This Row],[Profit]]/shipments[[#This Row],[Sales Amount]]</f>
        <v>0.81325011145786896</v>
      </c>
    </row>
    <row r="7078" spans="1:16" x14ac:dyDescent="1">
      <c r="A7078" t="s">
        <v>7132</v>
      </c>
      <c r="B7078" t="s">
        <v>8059</v>
      </c>
      <c r="C7078" t="s">
        <v>8030</v>
      </c>
      <c r="D7078" t="s">
        <v>8032</v>
      </c>
      <c r="E7078" s="1">
        <v>45104</v>
      </c>
      <c r="F7078">
        <v>2567.25</v>
      </c>
      <c r="G7078">
        <v>234</v>
      </c>
      <c r="H7078" t="s">
        <v>6</v>
      </c>
      <c r="I7078" t="str">
        <f>_xlfn.XLOOKUP(shipments[[#This Row],[SPID]],people[SPID],people[Sales_person],"NA",0)</f>
        <v>Jehu Rudeforth</v>
      </c>
      <c r="J7078">
        <f>YEAR(shipments[[#This Row],[Shipdate]])</f>
        <v>2023</v>
      </c>
      <c r="K7078">
        <f>MONTH(shipments[[#This Row],[Shipdate]])</f>
        <v>6</v>
      </c>
      <c r="L7078" t="str">
        <f>TEXT(shipments[[#This Row],[Shipdate]],"mmmm")</f>
        <v>June</v>
      </c>
      <c r="M7078">
        <f>_xlfn.XLOOKUP(shipments[[#This Row],[PID]],products[PID],products[Cost_per_box],"NA",0)</f>
        <v>3.32</v>
      </c>
      <c r="N7078">
        <f>shipments[[#This Row],[Boxes]]*shipments[[#This Row],[Cost Per Box]]</f>
        <v>776.88</v>
      </c>
      <c r="O7078">
        <f>shipments[[#This Row],[Sales Amount]]-shipments[[#This Row],[Total Cost]]</f>
        <v>1790.37</v>
      </c>
      <c r="P7078" s="9">
        <f>shipments[[#This Row],[Profit]]/shipments[[#This Row],[Sales Amount]]</f>
        <v>0.69738825591586329</v>
      </c>
    </row>
    <row r="7079" spans="1:16" x14ac:dyDescent="1">
      <c r="A7079" t="s">
        <v>7133</v>
      </c>
      <c r="B7079" t="s">
        <v>8059</v>
      </c>
      <c r="C7079" t="s">
        <v>8030</v>
      </c>
      <c r="D7079" t="s">
        <v>8037</v>
      </c>
      <c r="E7079" s="1">
        <v>45538</v>
      </c>
      <c r="F7079">
        <v>1374.75</v>
      </c>
      <c r="G7079">
        <v>172</v>
      </c>
      <c r="H7079" t="s">
        <v>25</v>
      </c>
      <c r="I7079" t="str">
        <f>_xlfn.XLOOKUP(shipments[[#This Row],[SPID]],people[SPID],people[Sales_person],"NA",0)</f>
        <v>Jehu Rudeforth</v>
      </c>
      <c r="J7079">
        <f>YEAR(shipments[[#This Row],[Shipdate]])</f>
        <v>2024</v>
      </c>
      <c r="K7079">
        <f>MONTH(shipments[[#This Row],[Shipdate]])</f>
        <v>9</v>
      </c>
      <c r="L7079" t="str">
        <f>TEXT(shipments[[#This Row],[Shipdate]],"mmmm")</f>
        <v>September</v>
      </c>
      <c r="M7079">
        <f>_xlfn.XLOOKUP(shipments[[#This Row],[PID]],products[PID],products[Cost_per_box],"NA",0)</f>
        <v>3.32</v>
      </c>
      <c r="N7079">
        <f>shipments[[#This Row],[Boxes]]*shipments[[#This Row],[Cost Per Box]]</f>
        <v>571.04</v>
      </c>
      <c r="O7079">
        <f>shipments[[#This Row],[Sales Amount]]-shipments[[#This Row],[Total Cost]]</f>
        <v>803.71</v>
      </c>
      <c r="P7079" s="9">
        <f>shipments[[#This Row],[Profit]]/shipments[[#This Row],[Sales Amount]]</f>
        <v>0.5846226586652119</v>
      </c>
    </row>
    <row r="7080" spans="1:16" x14ac:dyDescent="1">
      <c r="A7080" t="s">
        <v>7134</v>
      </c>
      <c r="B7080" t="s">
        <v>8059</v>
      </c>
      <c r="C7080" t="s">
        <v>8030</v>
      </c>
      <c r="D7080" t="s">
        <v>8032</v>
      </c>
      <c r="E7080" s="1">
        <v>45546</v>
      </c>
      <c r="F7080">
        <v>2202.75</v>
      </c>
      <c r="G7080">
        <v>245</v>
      </c>
      <c r="H7080" t="s">
        <v>25</v>
      </c>
      <c r="I7080" t="str">
        <f>_xlfn.XLOOKUP(shipments[[#This Row],[SPID]],people[SPID],people[Sales_person],"NA",0)</f>
        <v>Jehu Rudeforth</v>
      </c>
      <c r="J7080">
        <f>YEAR(shipments[[#This Row],[Shipdate]])</f>
        <v>2024</v>
      </c>
      <c r="K7080">
        <f>MONTH(shipments[[#This Row],[Shipdate]])</f>
        <v>9</v>
      </c>
      <c r="L7080" t="str">
        <f>TEXT(shipments[[#This Row],[Shipdate]],"mmmm")</f>
        <v>September</v>
      </c>
      <c r="M7080">
        <f>_xlfn.XLOOKUP(shipments[[#This Row],[PID]],products[PID],products[Cost_per_box],"NA",0)</f>
        <v>3.32</v>
      </c>
      <c r="N7080">
        <f>shipments[[#This Row],[Boxes]]*shipments[[#This Row],[Cost Per Box]]</f>
        <v>813.4</v>
      </c>
      <c r="O7080">
        <f>shipments[[#This Row],[Sales Amount]]-shipments[[#This Row],[Total Cost]]</f>
        <v>1389.35</v>
      </c>
      <c r="P7080" s="9">
        <f>shipments[[#This Row],[Profit]]/shipments[[#This Row],[Sales Amount]]</f>
        <v>0.63073430938599473</v>
      </c>
    </row>
    <row r="7081" spans="1:16" x14ac:dyDescent="1">
      <c r="A7081" t="s">
        <v>7135</v>
      </c>
      <c r="B7081" t="s">
        <v>8059</v>
      </c>
      <c r="C7081" t="s">
        <v>8030</v>
      </c>
      <c r="D7081" t="s">
        <v>8032</v>
      </c>
      <c r="E7081" s="1">
        <v>45062</v>
      </c>
      <c r="F7081">
        <v>5105.25</v>
      </c>
      <c r="G7081">
        <v>511</v>
      </c>
      <c r="H7081" t="s">
        <v>6</v>
      </c>
      <c r="I7081" t="str">
        <f>_xlfn.XLOOKUP(shipments[[#This Row],[SPID]],people[SPID],people[Sales_person],"NA",0)</f>
        <v>Jehu Rudeforth</v>
      </c>
      <c r="J7081">
        <f>YEAR(shipments[[#This Row],[Shipdate]])</f>
        <v>2023</v>
      </c>
      <c r="K7081">
        <f>MONTH(shipments[[#This Row],[Shipdate]])</f>
        <v>5</v>
      </c>
      <c r="L7081" t="str">
        <f>TEXT(shipments[[#This Row],[Shipdate]],"mmmm")</f>
        <v>May</v>
      </c>
      <c r="M7081">
        <f>_xlfn.XLOOKUP(shipments[[#This Row],[PID]],products[PID],products[Cost_per_box],"NA",0)</f>
        <v>3.32</v>
      </c>
      <c r="N7081">
        <f>shipments[[#This Row],[Boxes]]*shipments[[#This Row],[Cost Per Box]]</f>
        <v>1696.52</v>
      </c>
      <c r="O7081">
        <f>shipments[[#This Row],[Sales Amount]]-shipments[[#This Row],[Total Cost]]</f>
        <v>3408.73</v>
      </c>
      <c r="P7081" s="9">
        <f>shipments[[#This Row],[Profit]]/shipments[[#This Row],[Sales Amount]]</f>
        <v>0.6676911022966554</v>
      </c>
    </row>
    <row r="7082" spans="1:16" x14ac:dyDescent="1">
      <c r="A7082" t="s">
        <v>7136</v>
      </c>
      <c r="B7082" t="s">
        <v>8059</v>
      </c>
      <c r="C7082" t="s">
        <v>8030</v>
      </c>
      <c r="D7082" t="s">
        <v>8032</v>
      </c>
      <c r="E7082" s="1">
        <v>45448</v>
      </c>
      <c r="F7082">
        <v>1057.5</v>
      </c>
      <c r="G7082">
        <v>118</v>
      </c>
      <c r="H7082" t="s">
        <v>6</v>
      </c>
      <c r="I7082" t="str">
        <f>_xlfn.XLOOKUP(shipments[[#This Row],[SPID]],people[SPID],people[Sales_person],"NA",0)</f>
        <v>Jehu Rudeforth</v>
      </c>
      <c r="J7082">
        <f>YEAR(shipments[[#This Row],[Shipdate]])</f>
        <v>2024</v>
      </c>
      <c r="K7082">
        <f>MONTH(shipments[[#This Row],[Shipdate]])</f>
        <v>6</v>
      </c>
      <c r="L7082" t="str">
        <f>TEXT(shipments[[#This Row],[Shipdate]],"mmmm")</f>
        <v>June</v>
      </c>
      <c r="M7082">
        <f>_xlfn.XLOOKUP(shipments[[#This Row],[PID]],products[PID],products[Cost_per_box],"NA",0)</f>
        <v>3.32</v>
      </c>
      <c r="N7082">
        <f>shipments[[#This Row],[Boxes]]*shipments[[#This Row],[Cost Per Box]]</f>
        <v>391.76</v>
      </c>
      <c r="O7082">
        <f>shipments[[#This Row],[Sales Amount]]-shipments[[#This Row],[Total Cost]]</f>
        <v>665.74</v>
      </c>
      <c r="P7082" s="9">
        <f>shipments[[#This Row],[Profit]]/shipments[[#This Row],[Sales Amount]]</f>
        <v>0.62954137115839248</v>
      </c>
    </row>
    <row r="7083" spans="1:16" x14ac:dyDescent="1">
      <c r="A7083" t="s">
        <v>7137</v>
      </c>
      <c r="B7083" t="s">
        <v>8059</v>
      </c>
      <c r="C7083" t="s">
        <v>8031</v>
      </c>
      <c r="D7083" t="s">
        <v>8032</v>
      </c>
      <c r="E7083" s="1">
        <v>45203</v>
      </c>
      <c r="F7083">
        <v>6477.75</v>
      </c>
      <c r="G7083">
        <v>309</v>
      </c>
      <c r="H7083" t="s">
        <v>6</v>
      </c>
      <c r="I7083" t="str">
        <f>_xlfn.XLOOKUP(shipments[[#This Row],[SPID]],people[SPID],people[Sales_person],"NA",0)</f>
        <v>Jehu Rudeforth</v>
      </c>
      <c r="J7083">
        <f>YEAR(shipments[[#This Row],[Shipdate]])</f>
        <v>2023</v>
      </c>
      <c r="K7083">
        <f>MONTH(shipments[[#This Row],[Shipdate]])</f>
        <v>10</v>
      </c>
      <c r="L7083" t="str">
        <f>TEXT(shipments[[#This Row],[Shipdate]],"mmmm")</f>
        <v>October</v>
      </c>
      <c r="M7083">
        <f>_xlfn.XLOOKUP(shipments[[#This Row],[PID]],products[PID],products[Cost_per_box],"NA",0)</f>
        <v>2.65</v>
      </c>
      <c r="N7083">
        <f>shipments[[#This Row],[Boxes]]*shipments[[#This Row],[Cost Per Box]]</f>
        <v>818.85</v>
      </c>
      <c r="O7083">
        <f>shipments[[#This Row],[Sales Amount]]-shipments[[#This Row],[Total Cost]]</f>
        <v>5658.9</v>
      </c>
      <c r="P7083" s="9">
        <f>shipments[[#This Row],[Profit]]/shipments[[#This Row],[Sales Amount]]</f>
        <v>0.87359036702558757</v>
      </c>
    </row>
    <row r="7084" spans="1:16" x14ac:dyDescent="1">
      <c r="A7084" t="s">
        <v>7138</v>
      </c>
      <c r="B7084" t="s">
        <v>8059</v>
      </c>
      <c r="C7084" t="s">
        <v>8031</v>
      </c>
      <c r="D7084" t="s">
        <v>8035</v>
      </c>
      <c r="E7084" s="1">
        <v>45099</v>
      </c>
      <c r="F7084">
        <v>5107.5</v>
      </c>
      <c r="G7084">
        <v>256</v>
      </c>
      <c r="H7084" t="s">
        <v>6</v>
      </c>
      <c r="I7084" t="str">
        <f>_xlfn.XLOOKUP(shipments[[#This Row],[SPID]],people[SPID],people[Sales_person],"NA",0)</f>
        <v>Jehu Rudeforth</v>
      </c>
      <c r="J7084">
        <f>YEAR(shipments[[#This Row],[Shipdate]])</f>
        <v>2023</v>
      </c>
      <c r="K7084">
        <f>MONTH(shipments[[#This Row],[Shipdate]])</f>
        <v>6</v>
      </c>
      <c r="L7084" t="str">
        <f>TEXT(shipments[[#This Row],[Shipdate]],"mmmm")</f>
        <v>June</v>
      </c>
      <c r="M7084">
        <f>_xlfn.XLOOKUP(shipments[[#This Row],[PID]],products[PID],products[Cost_per_box],"NA",0)</f>
        <v>2.65</v>
      </c>
      <c r="N7084">
        <f>shipments[[#This Row],[Boxes]]*shipments[[#This Row],[Cost Per Box]]</f>
        <v>678.4</v>
      </c>
      <c r="O7084">
        <f>shipments[[#This Row],[Sales Amount]]-shipments[[#This Row],[Total Cost]]</f>
        <v>4429.1000000000004</v>
      </c>
      <c r="P7084" s="9">
        <f>shipments[[#This Row],[Profit]]/shipments[[#This Row],[Sales Amount]]</f>
        <v>0.86717572197748416</v>
      </c>
    </row>
    <row r="7085" spans="1:16" x14ac:dyDescent="1">
      <c r="A7085" t="s">
        <v>7139</v>
      </c>
      <c r="B7085" t="s">
        <v>8059</v>
      </c>
      <c r="C7085" t="s">
        <v>8031</v>
      </c>
      <c r="D7085" t="s">
        <v>8032</v>
      </c>
      <c r="E7085" s="1">
        <v>45257</v>
      </c>
      <c r="F7085">
        <v>2268</v>
      </c>
      <c r="G7085">
        <v>104</v>
      </c>
      <c r="H7085" t="s">
        <v>6</v>
      </c>
      <c r="I7085" t="str">
        <f>_xlfn.XLOOKUP(shipments[[#This Row],[SPID]],people[SPID],people[Sales_person],"NA",0)</f>
        <v>Jehu Rudeforth</v>
      </c>
      <c r="J7085">
        <f>YEAR(shipments[[#This Row],[Shipdate]])</f>
        <v>2023</v>
      </c>
      <c r="K7085">
        <f>MONTH(shipments[[#This Row],[Shipdate]])</f>
        <v>11</v>
      </c>
      <c r="L7085" t="str">
        <f>TEXT(shipments[[#This Row],[Shipdate]],"mmmm")</f>
        <v>November</v>
      </c>
      <c r="M7085">
        <f>_xlfn.XLOOKUP(shipments[[#This Row],[PID]],products[PID],products[Cost_per_box],"NA",0)</f>
        <v>2.65</v>
      </c>
      <c r="N7085">
        <f>shipments[[#This Row],[Boxes]]*shipments[[#This Row],[Cost Per Box]]</f>
        <v>275.59999999999997</v>
      </c>
      <c r="O7085">
        <f>shipments[[#This Row],[Sales Amount]]-shipments[[#This Row],[Total Cost]]</f>
        <v>1992.4</v>
      </c>
      <c r="P7085" s="9">
        <f>shipments[[#This Row],[Profit]]/shipments[[#This Row],[Sales Amount]]</f>
        <v>0.87848324514991183</v>
      </c>
    </row>
    <row r="7086" spans="1:16" x14ac:dyDescent="1">
      <c r="A7086" t="s">
        <v>7140</v>
      </c>
      <c r="B7086" t="s">
        <v>8059</v>
      </c>
      <c r="C7086" t="s">
        <v>8031</v>
      </c>
      <c r="D7086" t="s">
        <v>8033</v>
      </c>
      <c r="E7086" s="1">
        <v>45009</v>
      </c>
      <c r="F7086">
        <v>4682.25</v>
      </c>
      <c r="G7086">
        <v>247</v>
      </c>
      <c r="H7086" t="s">
        <v>6</v>
      </c>
      <c r="I7086" t="str">
        <f>_xlfn.XLOOKUP(shipments[[#This Row],[SPID]],people[SPID],people[Sales_person],"NA",0)</f>
        <v>Jehu Rudeforth</v>
      </c>
      <c r="J7086">
        <f>YEAR(shipments[[#This Row],[Shipdate]])</f>
        <v>2023</v>
      </c>
      <c r="K7086">
        <f>MONTH(shipments[[#This Row],[Shipdate]])</f>
        <v>3</v>
      </c>
      <c r="L7086" t="str">
        <f>TEXT(shipments[[#This Row],[Shipdate]],"mmmm")</f>
        <v>March</v>
      </c>
      <c r="M7086">
        <f>_xlfn.XLOOKUP(shipments[[#This Row],[PID]],products[PID],products[Cost_per_box],"NA",0)</f>
        <v>2.65</v>
      </c>
      <c r="N7086">
        <f>shipments[[#This Row],[Boxes]]*shipments[[#This Row],[Cost Per Box]]</f>
        <v>654.54999999999995</v>
      </c>
      <c r="O7086">
        <f>shipments[[#This Row],[Sales Amount]]-shipments[[#This Row],[Total Cost]]</f>
        <v>4027.7</v>
      </c>
      <c r="P7086" s="9">
        <f>shipments[[#This Row],[Profit]]/shipments[[#This Row],[Sales Amount]]</f>
        <v>0.86020609749586197</v>
      </c>
    </row>
    <row r="7087" spans="1:16" x14ac:dyDescent="1">
      <c r="A7087" t="s">
        <v>7141</v>
      </c>
      <c r="B7087" t="s">
        <v>8059</v>
      </c>
      <c r="C7087" t="s">
        <v>8031</v>
      </c>
      <c r="D7087" t="s">
        <v>8037</v>
      </c>
      <c r="E7087" s="1">
        <v>44950</v>
      </c>
      <c r="F7087">
        <v>5406.75</v>
      </c>
      <c r="G7087">
        <v>258</v>
      </c>
      <c r="H7087" t="s">
        <v>6</v>
      </c>
      <c r="I7087" t="str">
        <f>_xlfn.XLOOKUP(shipments[[#This Row],[SPID]],people[SPID],people[Sales_person],"NA",0)</f>
        <v>Jehu Rudeforth</v>
      </c>
      <c r="J7087">
        <f>YEAR(shipments[[#This Row],[Shipdate]])</f>
        <v>2023</v>
      </c>
      <c r="K7087">
        <f>MONTH(shipments[[#This Row],[Shipdate]])</f>
        <v>1</v>
      </c>
      <c r="L7087" t="str">
        <f>TEXT(shipments[[#This Row],[Shipdate]],"mmmm")</f>
        <v>January</v>
      </c>
      <c r="M7087">
        <f>_xlfn.XLOOKUP(shipments[[#This Row],[PID]],products[PID],products[Cost_per_box],"NA",0)</f>
        <v>2.65</v>
      </c>
      <c r="N7087">
        <f>shipments[[#This Row],[Boxes]]*shipments[[#This Row],[Cost Per Box]]</f>
        <v>683.69999999999993</v>
      </c>
      <c r="O7087">
        <f>shipments[[#This Row],[Sales Amount]]-shipments[[#This Row],[Total Cost]]</f>
        <v>4723.05</v>
      </c>
      <c r="P7087" s="9">
        <f>shipments[[#This Row],[Profit]]/shipments[[#This Row],[Sales Amount]]</f>
        <v>0.87354695519489534</v>
      </c>
    </row>
    <row r="7088" spans="1:16" x14ac:dyDescent="1">
      <c r="A7088" t="s">
        <v>7142</v>
      </c>
      <c r="B7088" t="s">
        <v>8059</v>
      </c>
      <c r="C7088" t="s">
        <v>8031</v>
      </c>
      <c r="D7088" t="s">
        <v>8037</v>
      </c>
      <c r="E7088" s="1">
        <v>45246</v>
      </c>
      <c r="F7088">
        <v>3435.75</v>
      </c>
      <c r="G7088">
        <v>181</v>
      </c>
      <c r="H7088" t="s">
        <v>6</v>
      </c>
      <c r="I7088" t="str">
        <f>_xlfn.XLOOKUP(shipments[[#This Row],[SPID]],people[SPID],people[Sales_person],"NA",0)</f>
        <v>Jehu Rudeforth</v>
      </c>
      <c r="J7088">
        <f>YEAR(shipments[[#This Row],[Shipdate]])</f>
        <v>2023</v>
      </c>
      <c r="K7088">
        <f>MONTH(shipments[[#This Row],[Shipdate]])</f>
        <v>11</v>
      </c>
      <c r="L7088" t="str">
        <f>TEXT(shipments[[#This Row],[Shipdate]],"mmmm")</f>
        <v>November</v>
      </c>
      <c r="M7088">
        <f>_xlfn.XLOOKUP(shipments[[#This Row],[PID]],products[PID],products[Cost_per_box],"NA",0)</f>
        <v>2.65</v>
      </c>
      <c r="N7088">
        <f>shipments[[#This Row],[Boxes]]*shipments[[#This Row],[Cost Per Box]]</f>
        <v>479.65</v>
      </c>
      <c r="O7088">
        <f>shipments[[#This Row],[Sales Amount]]-shipments[[#This Row],[Total Cost]]</f>
        <v>2956.1</v>
      </c>
      <c r="P7088" s="9">
        <f>shipments[[#This Row],[Profit]]/shipments[[#This Row],[Sales Amount]]</f>
        <v>0.86039438259477552</v>
      </c>
    </row>
    <row r="7089" spans="1:16" x14ac:dyDescent="1">
      <c r="A7089" t="s">
        <v>7143</v>
      </c>
      <c r="B7089" t="s">
        <v>8059</v>
      </c>
      <c r="C7089" t="s">
        <v>8010</v>
      </c>
      <c r="D7089" t="s">
        <v>8037</v>
      </c>
      <c r="E7089" s="1">
        <v>45355</v>
      </c>
      <c r="F7089">
        <v>720</v>
      </c>
      <c r="G7089">
        <v>45</v>
      </c>
      <c r="H7089" t="s">
        <v>39</v>
      </c>
      <c r="I7089" t="str">
        <f>_xlfn.XLOOKUP(shipments[[#This Row],[SPID]],people[SPID],people[Sales_person],"NA",0)</f>
        <v>Jehu Rudeforth</v>
      </c>
      <c r="J7089">
        <f>YEAR(shipments[[#This Row],[Shipdate]])</f>
        <v>2024</v>
      </c>
      <c r="K7089">
        <f>MONTH(shipments[[#This Row],[Shipdate]])</f>
        <v>3</v>
      </c>
      <c r="L7089" t="str">
        <f>TEXT(shipments[[#This Row],[Shipdate]],"mmmm")</f>
        <v>March</v>
      </c>
      <c r="M7089">
        <f>_xlfn.XLOOKUP(shipments[[#This Row],[PID]],products[PID],products[Cost_per_box],"NA",0)</f>
        <v>5.26</v>
      </c>
      <c r="N7089">
        <f>shipments[[#This Row],[Boxes]]*shipments[[#This Row],[Cost Per Box]]</f>
        <v>236.7</v>
      </c>
      <c r="O7089">
        <f>shipments[[#This Row],[Sales Amount]]-shipments[[#This Row],[Total Cost]]</f>
        <v>483.3</v>
      </c>
      <c r="P7089" s="9">
        <f>shipments[[#This Row],[Profit]]/shipments[[#This Row],[Sales Amount]]</f>
        <v>0.67125000000000001</v>
      </c>
    </row>
    <row r="7090" spans="1:16" x14ac:dyDescent="1">
      <c r="A7090" t="s">
        <v>7144</v>
      </c>
      <c r="B7090" t="s">
        <v>8059</v>
      </c>
      <c r="C7090" t="s">
        <v>8010</v>
      </c>
      <c r="D7090" t="s">
        <v>8033</v>
      </c>
      <c r="E7090" s="1">
        <v>45483</v>
      </c>
      <c r="F7090">
        <v>7191</v>
      </c>
      <c r="G7090">
        <v>480</v>
      </c>
      <c r="H7090" t="s">
        <v>17</v>
      </c>
      <c r="I7090" t="str">
        <f>_xlfn.XLOOKUP(shipments[[#This Row],[SPID]],people[SPID],people[Sales_person],"NA",0)</f>
        <v>Jehu Rudeforth</v>
      </c>
      <c r="J7090">
        <f>YEAR(shipments[[#This Row],[Shipdate]])</f>
        <v>2024</v>
      </c>
      <c r="K7090">
        <f>MONTH(shipments[[#This Row],[Shipdate]])</f>
        <v>7</v>
      </c>
      <c r="L7090" t="str">
        <f>TEXT(shipments[[#This Row],[Shipdate]],"mmmm")</f>
        <v>July</v>
      </c>
      <c r="M7090">
        <f>_xlfn.XLOOKUP(shipments[[#This Row],[PID]],products[PID],products[Cost_per_box],"NA",0)</f>
        <v>5.26</v>
      </c>
      <c r="N7090">
        <f>shipments[[#This Row],[Boxes]]*shipments[[#This Row],[Cost Per Box]]</f>
        <v>2524.7999999999997</v>
      </c>
      <c r="O7090">
        <f>shipments[[#This Row],[Sales Amount]]-shipments[[#This Row],[Total Cost]]</f>
        <v>4666.2000000000007</v>
      </c>
      <c r="P7090" s="9">
        <f>shipments[[#This Row],[Profit]]/shipments[[#This Row],[Sales Amount]]</f>
        <v>0.6488944513975804</v>
      </c>
    </row>
    <row r="7091" spans="1:16" x14ac:dyDescent="1">
      <c r="A7091" t="s">
        <v>7145</v>
      </c>
      <c r="B7091" t="s">
        <v>8059</v>
      </c>
      <c r="C7091" t="s">
        <v>8013</v>
      </c>
      <c r="D7091" t="s">
        <v>8033</v>
      </c>
      <c r="E7091" s="1">
        <v>45448</v>
      </c>
      <c r="F7091">
        <v>3930.75</v>
      </c>
      <c r="G7091">
        <v>437</v>
      </c>
      <c r="H7091" t="s">
        <v>6</v>
      </c>
      <c r="I7091" t="str">
        <f>_xlfn.XLOOKUP(shipments[[#This Row],[SPID]],people[SPID],people[Sales_person],"NA",0)</f>
        <v>Jehu Rudeforth</v>
      </c>
      <c r="J7091">
        <f>YEAR(shipments[[#This Row],[Shipdate]])</f>
        <v>2024</v>
      </c>
      <c r="K7091">
        <f>MONTH(shipments[[#This Row],[Shipdate]])</f>
        <v>6</v>
      </c>
      <c r="L7091" t="str">
        <f>TEXT(shipments[[#This Row],[Shipdate]],"mmmm")</f>
        <v>June</v>
      </c>
      <c r="M7091">
        <f>_xlfn.XLOOKUP(shipments[[#This Row],[PID]],products[PID],products[Cost_per_box],"NA",0)</f>
        <v>3.85</v>
      </c>
      <c r="N7091">
        <f>shipments[[#This Row],[Boxes]]*shipments[[#This Row],[Cost Per Box]]</f>
        <v>1682.45</v>
      </c>
      <c r="O7091">
        <f>shipments[[#This Row],[Sales Amount]]-shipments[[#This Row],[Total Cost]]</f>
        <v>2248.3000000000002</v>
      </c>
      <c r="P7091" s="9">
        <f>shipments[[#This Row],[Profit]]/shipments[[#This Row],[Sales Amount]]</f>
        <v>0.57197735801055782</v>
      </c>
    </row>
    <row r="7092" spans="1:16" x14ac:dyDescent="1">
      <c r="A7092" t="s">
        <v>7146</v>
      </c>
      <c r="B7092" t="s">
        <v>8059</v>
      </c>
      <c r="C7092" t="s">
        <v>8013</v>
      </c>
      <c r="D7092" t="s">
        <v>8035</v>
      </c>
      <c r="E7092" s="1">
        <v>45338</v>
      </c>
      <c r="F7092">
        <v>12928.5</v>
      </c>
      <c r="G7092">
        <v>2586</v>
      </c>
      <c r="H7092" t="s">
        <v>6</v>
      </c>
      <c r="I7092" t="str">
        <f>_xlfn.XLOOKUP(shipments[[#This Row],[SPID]],people[SPID],people[Sales_person],"NA",0)</f>
        <v>Jehu Rudeforth</v>
      </c>
      <c r="J7092">
        <f>YEAR(shipments[[#This Row],[Shipdate]])</f>
        <v>2024</v>
      </c>
      <c r="K7092">
        <f>MONTH(shipments[[#This Row],[Shipdate]])</f>
        <v>2</v>
      </c>
      <c r="L7092" t="str">
        <f>TEXT(shipments[[#This Row],[Shipdate]],"mmmm")</f>
        <v>February</v>
      </c>
      <c r="M7092">
        <f>_xlfn.XLOOKUP(shipments[[#This Row],[PID]],products[PID],products[Cost_per_box],"NA",0)</f>
        <v>3.85</v>
      </c>
      <c r="N7092">
        <f>shipments[[#This Row],[Boxes]]*shipments[[#This Row],[Cost Per Box]]</f>
        <v>9956.1</v>
      </c>
      <c r="O7092">
        <f>shipments[[#This Row],[Sales Amount]]-shipments[[#This Row],[Total Cost]]</f>
        <v>2972.3999999999996</v>
      </c>
      <c r="P7092" s="9">
        <f>shipments[[#This Row],[Profit]]/shipments[[#This Row],[Sales Amount]]</f>
        <v>0.22991066248984798</v>
      </c>
    </row>
    <row r="7093" spans="1:16" x14ac:dyDescent="1">
      <c r="A7093" t="s">
        <v>7147</v>
      </c>
      <c r="B7093" t="s">
        <v>8059</v>
      </c>
      <c r="C7093" t="s">
        <v>8014</v>
      </c>
      <c r="D7093" t="s">
        <v>8037</v>
      </c>
      <c r="E7093" s="1">
        <v>45002</v>
      </c>
      <c r="F7093">
        <v>1068.75</v>
      </c>
      <c r="G7093">
        <v>153</v>
      </c>
      <c r="H7093" t="s">
        <v>6</v>
      </c>
      <c r="I7093" t="str">
        <f>_xlfn.XLOOKUP(shipments[[#This Row],[SPID]],people[SPID],people[Sales_person],"NA",0)</f>
        <v>Jehu Rudeforth</v>
      </c>
      <c r="J7093">
        <f>YEAR(shipments[[#This Row],[Shipdate]])</f>
        <v>2023</v>
      </c>
      <c r="K7093">
        <f>MONTH(shipments[[#This Row],[Shipdate]])</f>
        <v>3</v>
      </c>
      <c r="L7093" t="str">
        <f>TEXT(shipments[[#This Row],[Shipdate]],"mmmm")</f>
        <v>March</v>
      </c>
      <c r="M7093">
        <f>_xlfn.XLOOKUP(shipments[[#This Row],[PID]],products[PID],products[Cost_per_box],"NA",0)</f>
        <v>5.72</v>
      </c>
      <c r="N7093">
        <f>shipments[[#This Row],[Boxes]]*shipments[[#This Row],[Cost Per Box]]</f>
        <v>875.16</v>
      </c>
      <c r="O7093">
        <f>shipments[[#This Row],[Sales Amount]]-shipments[[#This Row],[Total Cost]]</f>
        <v>193.59000000000003</v>
      </c>
      <c r="P7093" s="9">
        <f>shipments[[#This Row],[Profit]]/shipments[[#This Row],[Sales Amount]]</f>
        <v>0.18113684210526318</v>
      </c>
    </row>
    <row r="7094" spans="1:16" x14ac:dyDescent="1">
      <c r="A7094" t="s">
        <v>7148</v>
      </c>
      <c r="B7094" t="s">
        <v>8059</v>
      </c>
      <c r="C7094" t="s">
        <v>8014</v>
      </c>
      <c r="D7094" t="s">
        <v>8037</v>
      </c>
      <c r="E7094" s="1">
        <v>45050</v>
      </c>
      <c r="F7094">
        <v>4882.5</v>
      </c>
      <c r="G7094">
        <v>814</v>
      </c>
      <c r="H7094" t="s">
        <v>6</v>
      </c>
      <c r="I7094" t="str">
        <f>_xlfn.XLOOKUP(shipments[[#This Row],[SPID]],people[SPID],people[Sales_person],"NA",0)</f>
        <v>Jehu Rudeforth</v>
      </c>
      <c r="J7094">
        <f>YEAR(shipments[[#This Row],[Shipdate]])</f>
        <v>2023</v>
      </c>
      <c r="K7094">
        <f>MONTH(shipments[[#This Row],[Shipdate]])</f>
        <v>5</v>
      </c>
      <c r="L7094" t="str">
        <f>TEXT(shipments[[#This Row],[Shipdate]],"mmmm")</f>
        <v>May</v>
      </c>
      <c r="M7094">
        <f>_xlfn.XLOOKUP(shipments[[#This Row],[PID]],products[PID],products[Cost_per_box],"NA",0)</f>
        <v>5.72</v>
      </c>
      <c r="N7094">
        <f>shipments[[#This Row],[Boxes]]*shipments[[#This Row],[Cost Per Box]]</f>
        <v>4656.08</v>
      </c>
      <c r="O7094">
        <f>shipments[[#This Row],[Sales Amount]]-shipments[[#This Row],[Total Cost]]</f>
        <v>226.42000000000007</v>
      </c>
      <c r="P7094" s="9">
        <f>shipments[[#This Row],[Profit]]/shipments[[#This Row],[Sales Amount]]</f>
        <v>4.6373783922171036E-2</v>
      </c>
    </row>
    <row r="7095" spans="1:16" x14ac:dyDescent="1">
      <c r="A7095" t="s">
        <v>7149</v>
      </c>
      <c r="B7095" t="s">
        <v>8059</v>
      </c>
      <c r="C7095" t="s">
        <v>8015</v>
      </c>
      <c r="D7095" t="s">
        <v>8036</v>
      </c>
      <c r="E7095" s="1">
        <v>45064</v>
      </c>
      <c r="F7095">
        <v>3226.5</v>
      </c>
      <c r="G7095">
        <v>120</v>
      </c>
      <c r="H7095" t="s">
        <v>6</v>
      </c>
      <c r="I7095" t="str">
        <f>_xlfn.XLOOKUP(shipments[[#This Row],[SPID]],people[SPID],people[Sales_person],"NA",0)</f>
        <v>Jehu Rudeforth</v>
      </c>
      <c r="J7095">
        <f>YEAR(shipments[[#This Row],[Shipdate]])</f>
        <v>2023</v>
      </c>
      <c r="K7095">
        <f>MONTH(shipments[[#This Row],[Shipdate]])</f>
        <v>5</v>
      </c>
      <c r="L7095" t="str">
        <f>TEXT(shipments[[#This Row],[Shipdate]],"mmmm")</f>
        <v>May</v>
      </c>
      <c r="M7095">
        <f>_xlfn.XLOOKUP(shipments[[#This Row],[PID]],products[PID],products[Cost_per_box],"NA",0)</f>
        <v>6.31</v>
      </c>
      <c r="N7095">
        <f>shipments[[#This Row],[Boxes]]*shipments[[#This Row],[Cost Per Box]]</f>
        <v>757.19999999999993</v>
      </c>
      <c r="O7095">
        <f>shipments[[#This Row],[Sales Amount]]-shipments[[#This Row],[Total Cost]]</f>
        <v>2469.3000000000002</v>
      </c>
      <c r="P7095" s="9">
        <f>shipments[[#This Row],[Profit]]/shipments[[#This Row],[Sales Amount]]</f>
        <v>0.76531845653184571</v>
      </c>
    </row>
    <row r="7096" spans="1:16" x14ac:dyDescent="1">
      <c r="A7096" t="s">
        <v>7150</v>
      </c>
      <c r="B7096" t="s">
        <v>8059</v>
      </c>
      <c r="C7096" t="s">
        <v>8015</v>
      </c>
      <c r="D7096" t="s">
        <v>8033</v>
      </c>
      <c r="E7096" s="1">
        <v>45559</v>
      </c>
      <c r="F7096">
        <v>3190.5</v>
      </c>
      <c r="G7096">
        <v>119</v>
      </c>
      <c r="H7096" t="s">
        <v>25</v>
      </c>
      <c r="I7096" t="str">
        <f>_xlfn.XLOOKUP(shipments[[#This Row],[SPID]],people[SPID],people[Sales_person],"NA",0)</f>
        <v>Jehu Rudeforth</v>
      </c>
      <c r="J7096">
        <f>YEAR(shipments[[#This Row],[Shipdate]])</f>
        <v>2024</v>
      </c>
      <c r="K7096">
        <f>MONTH(shipments[[#This Row],[Shipdate]])</f>
        <v>9</v>
      </c>
      <c r="L7096" t="str">
        <f>TEXT(shipments[[#This Row],[Shipdate]],"mmmm")</f>
        <v>September</v>
      </c>
      <c r="M7096">
        <f>_xlfn.XLOOKUP(shipments[[#This Row],[PID]],products[PID],products[Cost_per_box],"NA",0)</f>
        <v>6.31</v>
      </c>
      <c r="N7096">
        <f>shipments[[#This Row],[Boxes]]*shipments[[#This Row],[Cost Per Box]]</f>
        <v>750.89</v>
      </c>
      <c r="O7096">
        <f>shipments[[#This Row],[Sales Amount]]-shipments[[#This Row],[Total Cost]]</f>
        <v>2439.61</v>
      </c>
      <c r="P7096" s="9">
        <f>shipments[[#This Row],[Profit]]/shipments[[#This Row],[Sales Amount]]</f>
        <v>0.76464817426735621</v>
      </c>
    </row>
    <row r="7097" spans="1:16" x14ac:dyDescent="1">
      <c r="A7097" t="s">
        <v>7151</v>
      </c>
      <c r="B7097" t="s">
        <v>8059</v>
      </c>
      <c r="C7097" t="s">
        <v>8016</v>
      </c>
      <c r="D7097" t="s">
        <v>8032</v>
      </c>
      <c r="E7097" s="1">
        <v>45436</v>
      </c>
      <c r="F7097">
        <v>3944.25</v>
      </c>
      <c r="G7097">
        <v>141</v>
      </c>
      <c r="H7097" t="s">
        <v>6</v>
      </c>
      <c r="I7097" t="str">
        <f>_xlfn.XLOOKUP(shipments[[#This Row],[SPID]],people[SPID],people[Sales_person],"NA",0)</f>
        <v>Jehu Rudeforth</v>
      </c>
      <c r="J7097">
        <f>YEAR(shipments[[#This Row],[Shipdate]])</f>
        <v>2024</v>
      </c>
      <c r="K7097">
        <f>MONTH(shipments[[#This Row],[Shipdate]])</f>
        <v>5</v>
      </c>
      <c r="L7097" t="str">
        <f>TEXT(shipments[[#This Row],[Shipdate]],"mmmm")</f>
        <v>May</v>
      </c>
      <c r="M7097">
        <f>_xlfn.XLOOKUP(shipments[[#This Row],[PID]],products[PID],products[Cost_per_box],"NA",0)</f>
        <v>9.94</v>
      </c>
      <c r="N7097">
        <f>shipments[[#This Row],[Boxes]]*shipments[[#This Row],[Cost Per Box]]</f>
        <v>1401.54</v>
      </c>
      <c r="O7097">
        <f>shipments[[#This Row],[Sales Amount]]-shipments[[#This Row],[Total Cost]]</f>
        <v>2542.71</v>
      </c>
      <c r="P7097" s="9">
        <f>shipments[[#This Row],[Profit]]/shipments[[#This Row],[Sales Amount]]</f>
        <v>0.64466248336185583</v>
      </c>
    </row>
    <row r="7098" spans="1:16" x14ac:dyDescent="1">
      <c r="A7098" t="s">
        <v>7152</v>
      </c>
      <c r="B7098" t="s">
        <v>8059</v>
      </c>
      <c r="C7098" t="s">
        <v>8018</v>
      </c>
      <c r="D7098" t="s">
        <v>8032</v>
      </c>
      <c r="E7098" s="1">
        <v>45300</v>
      </c>
      <c r="F7098">
        <v>789.75</v>
      </c>
      <c r="G7098">
        <v>42</v>
      </c>
      <c r="H7098" t="s">
        <v>6</v>
      </c>
      <c r="I7098" t="str">
        <f>_xlfn.XLOOKUP(shipments[[#This Row],[SPID]],people[SPID],people[Sales_person],"NA",0)</f>
        <v>Jehu Rudeforth</v>
      </c>
      <c r="J7098">
        <f>YEAR(shipments[[#This Row],[Shipdate]])</f>
        <v>2024</v>
      </c>
      <c r="K7098">
        <f>MONTH(shipments[[#This Row],[Shipdate]])</f>
        <v>1</v>
      </c>
      <c r="L7098" t="str">
        <f>TEXT(shipments[[#This Row],[Shipdate]],"mmmm")</f>
        <v>January</v>
      </c>
      <c r="M7098">
        <f>_xlfn.XLOOKUP(shipments[[#This Row],[PID]],products[PID],products[Cost_per_box],"NA",0)</f>
        <v>3.68</v>
      </c>
      <c r="N7098">
        <f>shipments[[#This Row],[Boxes]]*shipments[[#This Row],[Cost Per Box]]</f>
        <v>154.56</v>
      </c>
      <c r="O7098">
        <f>shipments[[#This Row],[Sales Amount]]-shipments[[#This Row],[Total Cost]]</f>
        <v>635.19000000000005</v>
      </c>
      <c r="P7098" s="9">
        <f>shipments[[#This Row],[Profit]]/shipments[[#This Row],[Sales Amount]]</f>
        <v>0.80429249762583099</v>
      </c>
    </row>
    <row r="7099" spans="1:16" x14ac:dyDescent="1">
      <c r="A7099" t="s">
        <v>7153</v>
      </c>
      <c r="B7099" t="s">
        <v>8059</v>
      </c>
      <c r="C7099" t="s">
        <v>8018</v>
      </c>
      <c r="D7099" t="s">
        <v>8034</v>
      </c>
      <c r="E7099" s="1">
        <v>44979</v>
      </c>
      <c r="F7099">
        <v>542.25</v>
      </c>
      <c r="G7099">
        <v>29</v>
      </c>
      <c r="H7099" t="s">
        <v>6</v>
      </c>
      <c r="I7099" t="str">
        <f>_xlfn.XLOOKUP(shipments[[#This Row],[SPID]],people[SPID],people[Sales_person],"NA",0)</f>
        <v>Jehu Rudeforth</v>
      </c>
      <c r="J7099">
        <f>YEAR(shipments[[#This Row],[Shipdate]])</f>
        <v>2023</v>
      </c>
      <c r="K7099">
        <f>MONTH(shipments[[#This Row],[Shipdate]])</f>
        <v>2</v>
      </c>
      <c r="L7099" t="str">
        <f>TEXT(shipments[[#This Row],[Shipdate]],"mmmm")</f>
        <v>February</v>
      </c>
      <c r="M7099">
        <f>_xlfn.XLOOKUP(shipments[[#This Row],[PID]],products[PID],products[Cost_per_box],"NA",0)</f>
        <v>3.68</v>
      </c>
      <c r="N7099">
        <f>shipments[[#This Row],[Boxes]]*shipments[[#This Row],[Cost Per Box]]</f>
        <v>106.72</v>
      </c>
      <c r="O7099">
        <f>shipments[[#This Row],[Sales Amount]]-shipments[[#This Row],[Total Cost]]</f>
        <v>435.53</v>
      </c>
      <c r="P7099" s="9">
        <f>shipments[[#This Row],[Profit]]/shipments[[#This Row],[Sales Amount]]</f>
        <v>0.80319041032733973</v>
      </c>
    </row>
    <row r="7100" spans="1:16" x14ac:dyDescent="1">
      <c r="A7100" t="s">
        <v>7154</v>
      </c>
      <c r="B7100" t="s">
        <v>8059</v>
      </c>
      <c r="C7100" t="s">
        <v>8019</v>
      </c>
      <c r="D7100" t="s">
        <v>8033</v>
      </c>
      <c r="E7100" s="1">
        <v>45558</v>
      </c>
      <c r="F7100">
        <v>9036</v>
      </c>
      <c r="G7100">
        <v>646</v>
      </c>
      <c r="H7100" t="s">
        <v>25</v>
      </c>
      <c r="I7100" t="str">
        <f>_xlfn.XLOOKUP(shipments[[#This Row],[SPID]],people[SPID],people[Sales_person],"NA",0)</f>
        <v>Jehu Rudeforth</v>
      </c>
      <c r="J7100">
        <f>YEAR(shipments[[#This Row],[Shipdate]])</f>
        <v>2024</v>
      </c>
      <c r="K7100">
        <f>MONTH(shipments[[#This Row],[Shipdate]])</f>
        <v>9</v>
      </c>
      <c r="L7100" t="str">
        <f>TEXT(shipments[[#This Row],[Shipdate]],"mmmm")</f>
        <v>September</v>
      </c>
      <c r="M7100">
        <f>_xlfn.XLOOKUP(shipments[[#This Row],[PID]],products[PID],products[Cost_per_box],"NA",0)</f>
        <v>8.2200000000000006</v>
      </c>
      <c r="N7100">
        <f>shipments[[#This Row],[Boxes]]*shipments[[#This Row],[Cost Per Box]]</f>
        <v>5310.1200000000008</v>
      </c>
      <c r="O7100">
        <f>shipments[[#This Row],[Sales Amount]]-shipments[[#This Row],[Total Cost]]</f>
        <v>3725.8799999999992</v>
      </c>
      <c r="P7100" s="9">
        <f>shipments[[#This Row],[Profit]]/shipments[[#This Row],[Sales Amount]]</f>
        <v>0.41233731739707824</v>
      </c>
    </row>
    <row r="7101" spans="1:16" x14ac:dyDescent="1">
      <c r="A7101" t="s">
        <v>7155</v>
      </c>
      <c r="B7101" t="s">
        <v>8059</v>
      </c>
      <c r="C7101" t="s">
        <v>8019</v>
      </c>
      <c r="D7101" t="s">
        <v>8037</v>
      </c>
      <c r="E7101" s="1">
        <v>45083</v>
      </c>
      <c r="F7101">
        <v>10489.5</v>
      </c>
      <c r="G7101">
        <v>750</v>
      </c>
      <c r="H7101" t="s">
        <v>6</v>
      </c>
      <c r="I7101" t="str">
        <f>_xlfn.XLOOKUP(shipments[[#This Row],[SPID]],people[SPID],people[Sales_person],"NA",0)</f>
        <v>Jehu Rudeforth</v>
      </c>
      <c r="J7101">
        <f>YEAR(shipments[[#This Row],[Shipdate]])</f>
        <v>2023</v>
      </c>
      <c r="K7101">
        <f>MONTH(shipments[[#This Row],[Shipdate]])</f>
        <v>6</v>
      </c>
      <c r="L7101" t="str">
        <f>TEXT(shipments[[#This Row],[Shipdate]],"mmmm")</f>
        <v>June</v>
      </c>
      <c r="M7101">
        <f>_xlfn.XLOOKUP(shipments[[#This Row],[PID]],products[PID],products[Cost_per_box],"NA",0)</f>
        <v>8.2200000000000006</v>
      </c>
      <c r="N7101">
        <f>shipments[[#This Row],[Boxes]]*shipments[[#This Row],[Cost Per Box]]</f>
        <v>6165.0000000000009</v>
      </c>
      <c r="O7101">
        <f>shipments[[#This Row],[Sales Amount]]-shipments[[#This Row],[Total Cost]]</f>
        <v>4324.4999999999991</v>
      </c>
      <c r="P7101" s="9">
        <f>shipments[[#This Row],[Profit]]/shipments[[#This Row],[Sales Amount]]</f>
        <v>0.41226941226941216</v>
      </c>
    </row>
    <row r="7102" spans="1:16" x14ac:dyDescent="1">
      <c r="A7102" t="s">
        <v>7156</v>
      </c>
      <c r="B7102" t="s">
        <v>8059</v>
      </c>
      <c r="C7102" t="s">
        <v>8019</v>
      </c>
      <c r="D7102" t="s">
        <v>8033</v>
      </c>
      <c r="E7102" s="1">
        <v>45369</v>
      </c>
      <c r="F7102">
        <v>7611.75</v>
      </c>
      <c r="G7102">
        <v>586</v>
      </c>
      <c r="H7102" t="s">
        <v>6</v>
      </c>
      <c r="I7102" t="str">
        <f>_xlfn.XLOOKUP(shipments[[#This Row],[SPID]],people[SPID],people[Sales_person],"NA",0)</f>
        <v>Jehu Rudeforth</v>
      </c>
      <c r="J7102">
        <f>YEAR(shipments[[#This Row],[Shipdate]])</f>
        <v>2024</v>
      </c>
      <c r="K7102">
        <f>MONTH(shipments[[#This Row],[Shipdate]])</f>
        <v>3</v>
      </c>
      <c r="L7102" t="str">
        <f>TEXT(shipments[[#This Row],[Shipdate]],"mmmm")</f>
        <v>March</v>
      </c>
      <c r="M7102">
        <f>_xlfn.XLOOKUP(shipments[[#This Row],[PID]],products[PID],products[Cost_per_box],"NA",0)</f>
        <v>8.2200000000000006</v>
      </c>
      <c r="N7102">
        <f>shipments[[#This Row],[Boxes]]*shipments[[#This Row],[Cost Per Box]]</f>
        <v>4816.92</v>
      </c>
      <c r="O7102">
        <f>shipments[[#This Row],[Sales Amount]]-shipments[[#This Row],[Total Cost]]</f>
        <v>2794.83</v>
      </c>
      <c r="P7102" s="9">
        <f>shipments[[#This Row],[Profit]]/shipments[[#This Row],[Sales Amount]]</f>
        <v>0.3671731205044832</v>
      </c>
    </row>
    <row r="7103" spans="1:16" x14ac:dyDescent="1">
      <c r="A7103" t="s">
        <v>7157</v>
      </c>
      <c r="B7103" t="s">
        <v>8059</v>
      </c>
      <c r="C7103" t="s">
        <v>8019</v>
      </c>
      <c r="D7103" t="s">
        <v>8035</v>
      </c>
      <c r="E7103" s="1">
        <v>45142</v>
      </c>
      <c r="F7103">
        <v>9024.75</v>
      </c>
      <c r="G7103">
        <v>565</v>
      </c>
      <c r="H7103" t="s">
        <v>6</v>
      </c>
      <c r="I7103" t="str">
        <f>_xlfn.XLOOKUP(shipments[[#This Row],[SPID]],people[SPID],people[Sales_person],"NA",0)</f>
        <v>Jehu Rudeforth</v>
      </c>
      <c r="J7103">
        <f>YEAR(shipments[[#This Row],[Shipdate]])</f>
        <v>2023</v>
      </c>
      <c r="K7103">
        <f>MONTH(shipments[[#This Row],[Shipdate]])</f>
        <v>8</v>
      </c>
      <c r="L7103" t="str">
        <f>TEXT(shipments[[#This Row],[Shipdate]],"mmmm")</f>
        <v>August</v>
      </c>
      <c r="M7103">
        <f>_xlfn.XLOOKUP(shipments[[#This Row],[PID]],products[PID],products[Cost_per_box],"NA",0)</f>
        <v>8.2200000000000006</v>
      </c>
      <c r="N7103">
        <f>shipments[[#This Row],[Boxes]]*shipments[[#This Row],[Cost Per Box]]</f>
        <v>4644.3</v>
      </c>
      <c r="O7103">
        <f>shipments[[#This Row],[Sales Amount]]-shipments[[#This Row],[Total Cost]]</f>
        <v>4380.45</v>
      </c>
      <c r="P7103" s="9">
        <f>shipments[[#This Row],[Profit]]/shipments[[#This Row],[Sales Amount]]</f>
        <v>0.48538186653369897</v>
      </c>
    </row>
    <row r="7104" spans="1:16" x14ac:dyDescent="1">
      <c r="A7104" t="s">
        <v>7158</v>
      </c>
      <c r="B7104" t="s">
        <v>8059</v>
      </c>
      <c r="C7104" t="s">
        <v>8019</v>
      </c>
      <c r="D7104" t="s">
        <v>8036</v>
      </c>
      <c r="E7104" s="1">
        <v>45377</v>
      </c>
      <c r="F7104">
        <v>1030.5</v>
      </c>
      <c r="G7104">
        <v>80</v>
      </c>
      <c r="H7104" t="s">
        <v>6</v>
      </c>
      <c r="I7104" t="str">
        <f>_xlfn.XLOOKUP(shipments[[#This Row],[SPID]],people[SPID],people[Sales_person],"NA",0)</f>
        <v>Jehu Rudeforth</v>
      </c>
      <c r="J7104">
        <f>YEAR(shipments[[#This Row],[Shipdate]])</f>
        <v>2024</v>
      </c>
      <c r="K7104">
        <f>MONTH(shipments[[#This Row],[Shipdate]])</f>
        <v>3</v>
      </c>
      <c r="L7104" t="str">
        <f>TEXT(shipments[[#This Row],[Shipdate]],"mmmm")</f>
        <v>March</v>
      </c>
      <c r="M7104">
        <f>_xlfn.XLOOKUP(shipments[[#This Row],[PID]],products[PID],products[Cost_per_box],"NA",0)</f>
        <v>8.2200000000000006</v>
      </c>
      <c r="N7104">
        <f>shipments[[#This Row],[Boxes]]*shipments[[#This Row],[Cost Per Box]]</f>
        <v>657.6</v>
      </c>
      <c r="O7104">
        <f>shipments[[#This Row],[Sales Amount]]-shipments[[#This Row],[Total Cost]]</f>
        <v>372.9</v>
      </c>
      <c r="P7104" s="9">
        <f>shipments[[#This Row],[Profit]]/shipments[[#This Row],[Sales Amount]]</f>
        <v>0.36186317321688499</v>
      </c>
    </row>
    <row r="7105" spans="1:16" x14ac:dyDescent="1">
      <c r="A7105" t="s">
        <v>7159</v>
      </c>
      <c r="B7105" t="s">
        <v>8059</v>
      </c>
      <c r="C7105" t="s">
        <v>8019</v>
      </c>
      <c r="D7105" t="s">
        <v>8037</v>
      </c>
      <c r="E7105" s="1">
        <v>45132</v>
      </c>
      <c r="F7105">
        <v>7229.25</v>
      </c>
      <c r="G7105">
        <v>452</v>
      </c>
      <c r="H7105" t="s">
        <v>6</v>
      </c>
      <c r="I7105" t="str">
        <f>_xlfn.XLOOKUP(shipments[[#This Row],[SPID]],people[SPID],people[Sales_person],"NA",0)</f>
        <v>Jehu Rudeforth</v>
      </c>
      <c r="J7105">
        <f>YEAR(shipments[[#This Row],[Shipdate]])</f>
        <v>2023</v>
      </c>
      <c r="K7105">
        <f>MONTH(shipments[[#This Row],[Shipdate]])</f>
        <v>7</v>
      </c>
      <c r="L7105" t="str">
        <f>TEXT(shipments[[#This Row],[Shipdate]],"mmmm")</f>
        <v>July</v>
      </c>
      <c r="M7105">
        <f>_xlfn.XLOOKUP(shipments[[#This Row],[PID]],products[PID],products[Cost_per_box],"NA",0)</f>
        <v>8.2200000000000006</v>
      </c>
      <c r="N7105">
        <f>shipments[[#This Row],[Boxes]]*shipments[[#This Row],[Cost Per Box]]</f>
        <v>3715.4400000000005</v>
      </c>
      <c r="O7105">
        <f>shipments[[#This Row],[Sales Amount]]-shipments[[#This Row],[Total Cost]]</f>
        <v>3513.8099999999995</v>
      </c>
      <c r="P7105" s="9">
        <f>shipments[[#This Row],[Profit]]/shipments[[#This Row],[Sales Amount]]</f>
        <v>0.48605456997613855</v>
      </c>
    </row>
    <row r="7106" spans="1:16" x14ac:dyDescent="1">
      <c r="A7106" t="s">
        <v>7160</v>
      </c>
      <c r="B7106" t="s">
        <v>8059</v>
      </c>
      <c r="C7106" t="s">
        <v>8019</v>
      </c>
      <c r="D7106" t="s">
        <v>8034</v>
      </c>
      <c r="E7106" s="1">
        <v>45425</v>
      </c>
      <c r="F7106">
        <v>14593.5</v>
      </c>
      <c r="G7106">
        <v>1123</v>
      </c>
      <c r="H7106" t="s">
        <v>6</v>
      </c>
      <c r="I7106" t="str">
        <f>_xlfn.XLOOKUP(shipments[[#This Row],[SPID]],people[SPID],people[Sales_person],"NA",0)</f>
        <v>Jehu Rudeforth</v>
      </c>
      <c r="J7106">
        <f>YEAR(shipments[[#This Row],[Shipdate]])</f>
        <v>2024</v>
      </c>
      <c r="K7106">
        <f>MONTH(shipments[[#This Row],[Shipdate]])</f>
        <v>5</v>
      </c>
      <c r="L7106" t="str">
        <f>TEXT(shipments[[#This Row],[Shipdate]],"mmmm")</f>
        <v>May</v>
      </c>
      <c r="M7106">
        <f>_xlfn.XLOOKUP(shipments[[#This Row],[PID]],products[PID],products[Cost_per_box],"NA",0)</f>
        <v>8.2200000000000006</v>
      </c>
      <c r="N7106">
        <f>shipments[[#This Row],[Boxes]]*shipments[[#This Row],[Cost Per Box]]</f>
        <v>9231.0600000000013</v>
      </c>
      <c r="O7106">
        <f>shipments[[#This Row],[Sales Amount]]-shipments[[#This Row],[Total Cost]]</f>
        <v>5362.4399999999987</v>
      </c>
      <c r="P7106" s="9">
        <f>shipments[[#This Row],[Profit]]/shipments[[#This Row],[Sales Amount]]</f>
        <v>0.36745400349470647</v>
      </c>
    </row>
    <row r="7107" spans="1:16" x14ac:dyDescent="1">
      <c r="A7107" t="s">
        <v>7161</v>
      </c>
      <c r="B7107" t="s">
        <v>8059</v>
      </c>
      <c r="C7107" t="s">
        <v>8019</v>
      </c>
      <c r="D7107" t="s">
        <v>8035</v>
      </c>
      <c r="E7107" s="1">
        <v>45040</v>
      </c>
      <c r="F7107">
        <v>60.75</v>
      </c>
      <c r="G7107">
        <v>4</v>
      </c>
      <c r="H7107" t="s">
        <v>6</v>
      </c>
      <c r="I7107" t="str">
        <f>_xlfn.XLOOKUP(shipments[[#This Row],[SPID]],people[SPID],people[Sales_person],"NA",0)</f>
        <v>Jehu Rudeforth</v>
      </c>
      <c r="J7107">
        <f>YEAR(shipments[[#This Row],[Shipdate]])</f>
        <v>2023</v>
      </c>
      <c r="K7107">
        <f>MONTH(shipments[[#This Row],[Shipdate]])</f>
        <v>4</v>
      </c>
      <c r="L7107" t="str">
        <f>TEXT(shipments[[#This Row],[Shipdate]],"mmmm")</f>
        <v>April</v>
      </c>
      <c r="M7107">
        <f>_xlfn.XLOOKUP(shipments[[#This Row],[PID]],products[PID],products[Cost_per_box],"NA",0)</f>
        <v>8.2200000000000006</v>
      </c>
      <c r="N7107">
        <f>shipments[[#This Row],[Boxes]]*shipments[[#This Row],[Cost Per Box]]</f>
        <v>32.880000000000003</v>
      </c>
      <c r="O7107">
        <f>shipments[[#This Row],[Sales Amount]]-shipments[[#This Row],[Total Cost]]</f>
        <v>27.869999999999997</v>
      </c>
      <c r="P7107" s="9">
        <f>shipments[[#This Row],[Profit]]/shipments[[#This Row],[Sales Amount]]</f>
        <v>0.45876543209876541</v>
      </c>
    </row>
    <row r="7108" spans="1:16" x14ac:dyDescent="1">
      <c r="A7108" t="s">
        <v>7162</v>
      </c>
      <c r="B7108" t="s">
        <v>8059</v>
      </c>
      <c r="C7108" t="s">
        <v>8019</v>
      </c>
      <c r="D7108" t="s">
        <v>8036</v>
      </c>
      <c r="E7108" s="1">
        <v>45266</v>
      </c>
      <c r="F7108">
        <v>3915</v>
      </c>
      <c r="G7108">
        <v>302</v>
      </c>
      <c r="H7108" t="s">
        <v>6</v>
      </c>
      <c r="I7108" t="str">
        <f>_xlfn.XLOOKUP(shipments[[#This Row],[SPID]],people[SPID],people[Sales_person],"NA",0)</f>
        <v>Jehu Rudeforth</v>
      </c>
      <c r="J7108">
        <f>YEAR(shipments[[#This Row],[Shipdate]])</f>
        <v>2023</v>
      </c>
      <c r="K7108">
        <f>MONTH(shipments[[#This Row],[Shipdate]])</f>
        <v>12</v>
      </c>
      <c r="L7108" t="str">
        <f>TEXT(shipments[[#This Row],[Shipdate]],"mmmm")</f>
        <v>December</v>
      </c>
      <c r="M7108">
        <f>_xlfn.XLOOKUP(shipments[[#This Row],[PID]],products[PID],products[Cost_per_box],"NA",0)</f>
        <v>8.2200000000000006</v>
      </c>
      <c r="N7108">
        <f>shipments[[#This Row],[Boxes]]*shipments[[#This Row],[Cost Per Box]]</f>
        <v>2482.44</v>
      </c>
      <c r="O7108">
        <f>shipments[[#This Row],[Sales Amount]]-shipments[[#This Row],[Total Cost]]</f>
        <v>1432.56</v>
      </c>
      <c r="P7108" s="9">
        <f>shipments[[#This Row],[Profit]]/shipments[[#This Row],[Sales Amount]]</f>
        <v>0.36591570881226054</v>
      </c>
    </row>
    <row r="7109" spans="1:16" x14ac:dyDescent="1">
      <c r="A7109" t="s">
        <v>7163</v>
      </c>
      <c r="B7109" t="s">
        <v>8059</v>
      </c>
      <c r="C7109" t="s">
        <v>8019</v>
      </c>
      <c r="D7109" t="s">
        <v>8033</v>
      </c>
      <c r="E7109" s="1">
        <v>45051</v>
      </c>
      <c r="F7109">
        <v>10741.5</v>
      </c>
      <c r="G7109">
        <v>827</v>
      </c>
      <c r="H7109" t="s">
        <v>6</v>
      </c>
      <c r="I7109" t="str">
        <f>_xlfn.XLOOKUP(shipments[[#This Row],[SPID]],people[SPID],people[Sales_person],"NA",0)</f>
        <v>Jehu Rudeforth</v>
      </c>
      <c r="J7109">
        <f>YEAR(shipments[[#This Row],[Shipdate]])</f>
        <v>2023</v>
      </c>
      <c r="K7109">
        <f>MONTH(shipments[[#This Row],[Shipdate]])</f>
        <v>5</v>
      </c>
      <c r="L7109" t="str">
        <f>TEXT(shipments[[#This Row],[Shipdate]],"mmmm")</f>
        <v>May</v>
      </c>
      <c r="M7109">
        <f>_xlfn.XLOOKUP(shipments[[#This Row],[PID]],products[PID],products[Cost_per_box],"NA",0)</f>
        <v>8.2200000000000006</v>
      </c>
      <c r="N7109">
        <f>shipments[[#This Row],[Boxes]]*shipments[[#This Row],[Cost Per Box]]</f>
        <v>6797.9400000000005</v>
      </c>
      <c r="O7109">
        <f>shipments[[#This Row],[Sales Amount]]-shipments[[#This Row],[Total Cost]]</f>
        <v>3943.5599999999995</v>
      </c>
      <c r="P7109" s="9">
        <f>shipments[[#This Row],[Profit]]/shipments[[#This Row],[Sales Amount]]</f>
        <v>0.36713308197179162</v>
      </c>
    </row>
    <row r="7110" spans="1:16" x14ac:dyDescent="1">
      <c r="A7110" t="s">
        <v>7164</v>
      </c>
      <c r="B7110" t="s">
        <v>8059</v>
      </c>
      <c r="C7110" t="s">
        <v>8019</v>
      </c>
      <c r="D7110" t="s">
        <v>8035</v>
      </c>
      <c r="E7110" s="1">
        <v>45261</v>
      </c>
      <c r="F7110">
        <v>3170.25</v>
      </c>
      <c r="G7110">
        <v>199</v>
      </c>
      <c r="H7110" t="s">
        <v>6</v>
      </c>
      <c r="I7110" t="str">
        <f>_xlfn.XLOOKUP(shipments[[#This Row],[SPID]],people[SPID],people[Sales_person],"NA",0)</f>
        <v>Jehu Rudeforth</v>
      </c>
      <c r="J7110">
        <f>YEAR(shipments[[#This Row],[Shipdate]])</f>
        <v>2023</v>
      </c>
      <c r="K7110">
        <f>MONTH(shipments[[#This Row],[Shipdate]])</f>
        <v>12</v>
      </c>
      <c r="L7110" t="str">
        <f>TEXT(shipments[[#This Row],[Shipdate]],"mmmm")</f>
        <v>December</v>
      </c>
      <c r="M7110">
        <f>_xlfn.XLOOKUP(shipments[[#This Row],[PID]],products[PID],products[Cost_per_box],"NA",0)</f>
        <v>8.2200000000000006</v>
      </c>
      <c r="N7110">
        <f>shipments[[#This Row],[Boxes]]*shipments[[#This Row],[Cost Per Box]]</f>
        <v>1635.7800000000002</v>
      </c>
      <c r="O7110">
        <f>shipments[[#This Row],[Sales Amount]]-shipments[[#This Row],[Total Cost]]</f>
        <v>1534.4699999999998</v>
      </c>
      <c r="P7110" s="9">
        <f>shipments[[#This Row],[Profit]]/shipments[[#This Row],[Sales Amount]]</f>
        <v>0.48402176484504372</v>
      </c>
    </row>
    <row r="7111" spans="1:16" x14ac:dyDescent="1">
      <c r="A7111" t="s">
        <v>7165</v>
      </c>
      <c r="B7111" t="s">
        <v>8059</v>
      </c>
      <c r="C7111" t="s">
        <v>8020</v>
      </c>
      <c r="D7111" t="s">
        <v>8032</v>
      </c>
      <c r="E7111" s="1">
        <v>44978</v>
      </c>
      <c r="F7111">
        <v>7164</v>
      </c>
      <c r="G7111">
        <v>378</v>
      </c>
      <c r="H7111" t="s">
        <v>6</v>
      </c>
      <c r="I7111" t="str">
        <f>_xlfn.XLOOKUP(shipments[[#This Row],[SPID]],people[SPID],people[Sales_person],"NA",0)</f>
        <v>Jehu Rudeforth</v>
      </c>
      <c r="J7111">
        <f>YEAR(shipments[[#This Row],[Shipdate]])</f>
        <v>2023</v>
      </c>
      <c r="K7111">
        <f>MONTH(shipments[[#This Row],[Shipdate]])</f>
        <v>2</v>
      </c>
      <c r="L7111" t="str">
        <f>TEXT(shipments[[#This Row],[Shipdate]],"mmmm")</f>
        <v>February</v>
      </c>
      <c r="M7111">
        <f>_xlfn.XLOOKUP(shipments[[#This Row],[PID]],products[PID],products[Cost_per_box],"NA",0)</f>
        <v>10.23</v>
      </c>
      <c r="N7111">
        <f>shipments[[#This Row],[Boxes]]*shipments[[#This Row],[Cost Per Box]]</f>
        <v>3866.94</v>
      </c>
      <c r="O7111">
        <f>shipments[[#This Row],[Sales Amount]]-shipments[[#This Row],[Total Cost]]</f>
        <v>3297.06</v>
      </c>
      <c r="P7111" s="9">
        <f>shipments[[#This Row],[Profit]]/shipments[[#This Row],[Sales Amount]]</f>
        <v>0.46022613065326634</v>
      </c>
    </row>
    <row r="7112" spans="1:16" x14ac:dyDescent="1">
      <c r="A7112" t="s">
        <v>7166</v>
      </c>
      <c r="B7112" t="s">
        <v>8059</v>
      </c>
      <c r="C7112" t="s">
        <v>8020</v>
      </c>
      <c r="D7112" t="s">
        <v>8033</v>
      </c>
      <c r="E7112" s="1">
        <v>45512</v>
      </c>
      <c r="F7112">
        <v>6430.5</v>
      </c>
      <c r="G7112">
        <v>307</v>
      </c>
      <c r="H7112" t="s">
        <v>17</v>
      </c>
      <c r="I7112" t="str">
        <f>_xlfn.XLOOKUP(shipments[[#This Row],[SPID]],people[SPID],people[Sales_person],"NA",0)</f>
        <v>Jehu Rudeforth</v>
      </c>
      <c r="J7112">
        <f>YEAR(shipments[[#This Row],[Shipdate]])</f>
        <v>2024</v>
      </c>
      <c r="K7112">
        <f>MONTH(shipments[[#This Row],[Shipdate]])</f>
        <v>8</v>
      </c>
      <c r="L7112" t="str">
        <f>TEXT(shipments[[#This Row],[Shipdate]],"mmmm")</f>
        <v>August</v>
      </c>
      <c r="M7112">
        <f>_xlfn.XLOOKUP(shipments[[#This Row],[PID]],products[PID],products[Cost_per_box],"NA",0)</f>
        <v>10.23</v>
      </c>
      <c r="N7112">
        <f>shipments[[#This Row],[Boxes]]*shipments[[#This Row],[Cost Per Box]]</f>
        <v>3140.61</v>
      </c>
      <c r="O7112">
        <f>shipments[[#This Row],[Sales Amount]]-shipments[[#This Row],[Total Cost]]</f>
        <v>3289.89</v>
      </c>
      <c r="P7112" s="9">
        <f>shipments[[#This Row],[Profit]]/shipments[[#This Row],[Sales Amount]]</f>
        <v>0.51160718451131326</v>
      </c>
    </row>
    <row r="7113" spans="1:16" x14ac:dyDescent="1">
      <c r="A7113" t="s">
        <v>7167</v>
      </c>
      <c r="B7113" t="s">
        <v>8059</v>
      </c>
      <c r="C7113" t="s">
        <v>8020</v>
      </c>
      <c r="D7113" t="s">
        <v>8036</v>
      </c>
      <c r="E7113" s="1">
        <v>45030</v>
      </c>
      <c r="F7113">
        <v>8914.5</v>
      </c>
      <c r="G7113">
        <v>470</v>
      </c>
      <c r="H7113" t="s">
        <v>6</v>
      </c>
      <c r="I7113" t="str">
        <f>_xlfn.XLOOKUP(shipments[[#This Row],[SPID]],people[SPID],people[Sales_person],"NA",0)</f>
        <v>Jehu Rudeforth</v>
      </c>
      <c r="J7113">
        <f>YEAR(shipments[[#This Row],[Shipdate]])</f>
        <v>2023</v>
      </c>
      <c r="K7113">
        <f>MONTH(shipments[[#This Row],[Shipdate]])</f>
        <v>4</v>
      </c>
      <c r="L7113" t="str">
        <f>TEXT(shipments[[#This Row],[Shipdate]],"mmmm")</f>
        <v>April</v>
      </c>
      <c r="M7113">
        <f>_xlfn.XLOOKUP(shipments[[#This Row],[PID]],products[PID],products[Cost_per_box],"NA",0)</f>
        <v>10.23</v>
      </c>
      <c r="N7113">
        <f>shipments[[#This Row],[Boxes]]*shipments[[#This Row],[Cost Per Box]]</f>
        <v>4808.1000000000004</v>
      </c>
      <c r="O7113">
        <f>shipments[[#This Row],[Sales Amount]]-shipments[[#This Row],[Total Cost]]</f>
        <v>4106.3999999999996</v>
      </c>
      <c r="P7113" s="9">
        <f>shipments[[#This Row],[Profit]]/shipments[[#This Row],[Sales Amount]]</f>
        <v>0.46064277301026413</v>
      </c>
    </row>
    <row r="7114" spans="1:16" x14ac:dyDescent="1">
      <c r="A7114" t="s">
        <v>7168</v>
      </c>
      <c r="B7114" t="s">
        <v>8059</v>
      </c>
      <c r="C7114" t="s">
        <v>8021</v>
      </c>
      <c r="D7114" t="s">
        <v>8035</v>
      </c>
      <c r="E7114" s="1">
        <v>44957</v>
      </c>
      <c r="F7114">
        <v>6995.25</v>
      </c>
      <c r="G7114">
        <v>539</v>
      </c>
      <c r="H7114" t="s">
        <v>6</v>
      </c>
      <c r="I7114" t="str">
        <f>_xlfn.XLOOKUP(shipments[[#This Row],[SPID]],people[SPID],people[Sales_person],"NA",0)</f>
        <v>Jehu Rudeforth</v>
      </c>
      <c r="J7114">
        <f>YEAR(shipments[[#This Row],[Shipdate]])</f>
        <v>2023</v>
      </c>
      <c r="K7114">
        <f>MONTH(shipments[[#This Row],[Shipdate]])</f>
        <v>1</v>
      </c>
      <c r="L7114" t="str">
        <f>TEXT(shipments[[#This Row],[Shipdate]],"mmmm")</f>
        <v>January</v>
      </c>
      <c r="M7114">
        <f>_xlfn.XLOOKUP(shipments[[#This Row],[PID]],products[PID],products[Cost_per_box],"NA",0)</f>
        <v>4.74</v>
      </c>
      <c r="N7114">
        <f>shipments[[#This Row],[Boxes]]*shipments[[#This Row],[Cost Per Box]]</f>
        <v>2554.86</v>
      </c>
      <c r="O7114">
        <f>shipments[[#This Row],[Sales Amount]]-shipments[[#This Row],[Total Cost]]</f>
        <v>4440.3899999999994</v>
      </c>
      <c r="P7114" s="9">
        <f>shipments[[#This Row],[Profit]]/shipments[[#This Row],[Sales Amount]]</f>
        <v>0.63477216682749005</v>
      </c>
    </row>
    <row r="7115" spans="1:16" x14ac:dyDescent="1">
      <c r="A7115" t="s">
        <v>7169</v>
      </c>
      <c r="B7115" t="s">
        <v>8059</v>
      </c>
      <c r="C7115" t="s">
        <v>8021</v>
      </c>
      <c r="D7115" t="s">
        <v>8032</v>
      </c>
      <c r="E7115" s="1">
        <v>45436</v>
      </c>
      <c r="F7115">
        <v>13252.5</v>
      </c>
      <c r="G7115">
        <v>829</v>
      </c>
      <c r="H7115" t="s">
        <v>6</v>
      </c>
      <c r="I7115" t="str">
        <f>_xlfn.XLOOKUP(shipments[[#This Row],[SPID]],people[SPID],people[Sales_person],"NA",0)</f>
        <v>Jehu Rudeforth</v>
      </c>
      <c r="J7115">
        <f>YEAR(shipments[[#This Row],[Shipdate]])</f>
        <v>2024</v>
      </c>
      <c r="K7115">
        <f>MONTH(shipments[[#This Row],[Shipdate]])</f>
        <v>5</v>
      </c>
      <c r="L7115" t="str">
        <f>TEXT(shipments[[#This Row],[Shipdate]],"mmmm")</f>
        <v>May</v>
      </c>
      <c r="M7115">
        <f>_xlfn.XLOOKUP(shipments[[#This Row],[PID]],products[PID],products[Cost_per_box],"NA",0)</f>
        <v>4.74</v>
      </c>
      <c r="N7115">
        <f>shipments[[#This Row],[Boxes]]*shipments[[#This Row],[Cost Per Box]]</f>
        <v>3929.46</v>
      </c>
      <c r="O7115">
        <f>shipments[[#This Row],[Sales Amount]]-shipments[[#This Row],[Total Cost]]</f>
        <v>9323.0400000000009</v>
      </c>
      <c r="P7115" s="9">
        <f>shipments[[#This Row],[Profit]]/shipments[[#This Row],[Sales Amount]]</f>
        <v>0.70349292586304479</v>
      </c>
    </row>
    <row r="7116" spans="1:16" x14ac:dyDescent="1">
      <c r="A7116" t="s">
        <v>7170</v>
      </c>
      <c r="B7116" t="s">
        <v>8059</v>
      </c>
      <c r="C7116" t="s">
        <v>8021</v>
      </c>
      <c r="D7116" t="s">
        <v>8037</v>
      </c>
      <c r="E7116" s="1">
        <v>45044</v>
      </c>
      <c r="F7116">
        <v>589.5</v>
      </c>
      <c r="G7116">
        <v>35</v>
      </c>
      <c r="H7116" t="s">
        <v>6</v>
      </c>
      <c r="I7116" t="str">
        <f>_xlfn.XLOOKUP(shipments[[#This Row],[SPID]],people[SPID],people[Sales_person],"NA",0)</f>
        <v>Jehu Rudeforth</v>
      </c>
      <c r="J7116">
        <f>YEAR(shipments[[#This Row],[Shipdate]])</f>
        <v>2023</v>
      </c>
      <c r="K7116">
        <f>MONTH(shipments[[#This Row],[Shipdate]])</f>
        <v>4</v>
      </c>
      <c r="L7116" t="str">
        <f>TEXT(shipments[[#This Row],[Shipdate]],"mmmm")</f>
        <v>April</v>
      </c>
      <c r="M7116">
        <f>_xlfn.XLOOKUP(shipments[[#This Row],[PID]],products[PID],products[Cost_per_box],"NA",0)</f>
        <v>4.74</v>
      </c>
      <c r="N7116">
        <f>shipments[[#This Row],[Boxes]]*shipments[[#This Row],[Cost Per Box]]</f>
        <v>165.9</v>
      </c>
      <c r="O7116">
        <f>shipments[[#This Row],[Sales Amount]]-shipments[[#This Row],[Total Cost]]</f>
        <v>423.6</v>
      </c>
      <c r="P7116" s="9">
        <f>shipments[[#This Row],[Profit]]/shipments[[#This Row],[Sales Amount]]</f>
        <v>0.71857506361323165</v>
      </c>
    </row>
    <row r="7117" spans="1:16" x14ac:dyDescent="1">
      <c r="A7117" t="s">
        <v>7171</v>
      </c>
      <c r="B7117" t="s">
        <v>8059</v>
      </c>
      <c r="C7117" t="s">
        <v>8022</v>
      </c>
      <c r="D7117" t="s">
        <v>8036</v>
      </c>
      <c r="E7117" s="1">
        <v>45273</v>
      </c>
      <c r="F7117">
        <v>5436</v>
      </c>
      <c r="G7117">
        <v>680</v>
      </c>
      <c r="H7117" t="s">
        <v>6</v>
      </c>
      <c r="I7117" t="str">
        <f>_xlfn.XLOOKUP(shipments[[#This Row],[SPID]],people[SPID],people[Sales_person],"NA",0)</f>
        <v>Jehu Rudeforth</v>
      </c>
      <c r="J7117">
        <f>YEAR(shipments[[#This Row],[Shipdate]])</f>
        <v>2023</v>
      </c>
      <c r="K7117">
        <f>MONTH(shipments[[#This Row],[Shipdate]])</f>
        <v>12</v>
      </c>
      <c r="L7117" t="str">
        <f>TEXT(shipments[[#This Row],[Shipdate]],"mmmm")</f>
        <v>December</v>
      </c>
      <c r="M7117">
        <f>_xlfn.XLOOKUP(shipments[[#This Row],[PID]],products[PID],products[Cost_per_box],"NA",0)</f>
        <v>10.51</v>
      </c>
      <c r="N7117">
        <f>shipments[[#This Row],[Boxes]]*shipments[[#This Row],[Cost Per Box]]</f>
        <v>7146.8</v>
      </c>
      <c r="O7117">
        <f>shipments[[#This Row],[Sales Amount]]-shipments[[#This Row],[Total Cost]]</f>
        <v>-1710.8000000000002</v>
      </c>
      <c r="P7117" s="9">
        <f>shipments[[#This Row],[Profit]]/shipments[[#This Row],[Sales Amount]]</f>
        <v>-0.31471670345842534</v>
      </c>
    </row>
    <row r="7118" spans="1:16" x14ac:dyDescent="1">
      <c r="A7118" t="s">
        <v>7172</v>
      </c>
      <c r="B7118" t="s">
        <v>8059</v>
      </c>
      <c r="C7118" t="s">
        <v>8022</v>
      </c>
      <c r="D7118" t="s">
        <v>8037</v>
      </c>
      <c r="E7118" s="1">
        <v>45173</v>
      </c>
      <c r="F7118">
        <v>7386.75</v>
      </c>
      <c r="G7118">
        <v>924</v>
      </c>
      <c r="H7118" t="s">
        <v>6</v>
      </c>
      <c r="I7118" t="str">
        <f>_xlfn.XLOOKUP(shipments[[#This Row],[SPID]],people[SPID],people[Sales_person],"NA",0)</f>
        <v>Jehu Rudeforth</v>
      </c>
      <c r="J7118">
        <f>YEAR(shipments[[#This Row],[Shipdate]])</f>
        <v>2023</v>
      </c>
      <c r="K7118">
        <f>MONTH(shipments[[#This Row],[Shipdate]])</f>
        <v>9</v>
      </c>
      <c r="L7118" t="str">
        <f>TEXT(shipments[[#This Row],[Shipdate]],"mmmm")</f>
        <v>September</v>
      </c>
      <c r="M7118">
        <f>_xlfn.XLOOKUP(shipments[[#This Row],[PID]],products[PID],products[Cost_per_box],"NA",0)</f>
        <v>10.51</v>
      </c>
      <c r="N7118">
        <f>shipments[[#This Row],[Boxes]]*shipments[[#This Row],[Cost Per Box]]</f>
        <v>9711.24</v>
      </c>
      <c r="O7118">
        <f>shipments[[#This Row],[Sales Amount]]-shipments[[#This Row],[Total Cost]]</f>
        <v>-2324.4899999999998</v>
      </c>
      <c r="P7118" s="9">
        <f>shipments[[#This Row],[Profit]]/shipments[[#This Row],[Sales Amount]]</f>
        <v>-0.31468372423596302</v>
      </c>
    </row>
    <row r="7119" spans="1:16" x14ac:dyDescent="1">
      <c r="A7119" t="s">
        <v>7173</v>
      </c>
      <c r="B7119" t="s">
        <v>8059</v>
      </c>
      <c r="C7119" t="s">
        <v>8022</v>
      </c>
      <c r="D7119" t="s">
        <v>8036</v>
      </c>
      <c r="E7119" s="1">
        <v>45541</v>
      </c>
      <c r="F7119">
        <v>7177.5</v>
      </c>
      <c r="G7119">
        <v>1197</v>
      </c>
      <c r="H7119" t="s">
        <v>25</v>
      </c>
      <c r="I7119" t="str">
        <f>_xlfn.XLOOKUP(shipments[[#This Row],[SPID]],people[SPID],people[Sales_person],"NA",0)</f>
        <v>Jehu Rudeforth</v>
      </c>
      <c r="J7119">
        <f>YEAR(shipments[[#This Row],[Shipdate]])</f>
        <v>2024</v>
      </c>
      <c r="K7119">
        <f>MONTH(shipments[[#This Row],[Shipdate]])</f>
        <v>9</v>
      </c>
      <c r="L7119" t="str">
        <f>TEXT(shipments[[#This Row],[Shipdate]],"mmmm")</f>
        <v>September</v>
      </c>
      <c r="M7119">
        <f>_xlfn.XLOOKUP(shipments[[#This Row],[PID]],products[PID],products[Cost_per_box],"NA",0)</f>
        <v>10.51</v>
      </c>
      <c r="N7119">
        <f>shipments[[#This Row],[Boxes]]*shipments[[#This Row],[Cost Per Box]]</f>
        <v>12580.47</v>
      </c>
      <c r="O7119">
        <f>shipments[[#This Row],[Sales Amount]]-shipments[[#This Row],[Total Cost]]</f>
        <v>-5402.9699999999993</v>
      </c>
      <c r="P7119" s="9">
        <f>shipments[[#This Row],[Profit]]/shipments[[#This Row],[Sales Amount]]</f>
        <v>-0.75276489028213156</v>
      </c>
    </row>
    <row r="7120" spans="1:16" x14ac:dyDescent="1">
      <c r="A7120" t="s">
        <v>7174</v>
      </c>
      <c r="B7120" t="s">
        <v>8059</v>
      </c>
      <c r="C7120" t="s">
        <v>8022</v>
      </c>
      <c r="D7120" t="s">
        <v>8037</v>
      </c>
      <c r="E7120" s="1">
        <v>45390</v>
      </c>
      <c r="F7120">
        <v>236.25</v>
      </c>
      <c r="G7120">
        <v>24</v>
      </c>
      <c r="H7120" t="s">
        <v>6</v>
      </c>
      <c r="I7120" t="str">
        <f>_xlfn.XLOOKUP(shipments[[#This Row],[SPID]],people[SPID],people[Sales_person],"NA",0)</f>
        <v>Jehu Rudeforth</v>
      </c>
      <c r="J7120">
        <f>YEAR(shipments[[#This Row],[Shipdate]])</f>
        <v>2024</v>
      </c>
      <c r="K7120">
        <f>MONTH(shipments[[#This Row],[Shipdate]])</f>
        <v>4</v>
      </c>
      <c r="L7120" t="str">
        <f>TEXT(shipments[[#This Row],[Shipdate]],"mmmm")</f>
        <v>April</v>
      </c>
      <c r="M7120">
        <f>_xlfn.XLOOKUP(shipments[[#This Row],[PID]],products[PID],products[Cost_per_box],"NA",0)</f>
        <v>10.51</v>
      </c>
      <c r="N7120">
        <f>shipments[[#This Row],[Boxes]]*shipments[[#This Row],[Cost Per Box]]</f>
        <v>252.24</v>
      </c>
      <c r="O7120">
        <f>shipments[[#This Row],[Sales Amount]]-shipments[[#This Row],[Total Cost]]</f>
        <v>-15.990000000000009</v>
      </c>
      <c r="P7120" s="9">
        <f>shipments[[#This Row],[Profit]]/shipments[[#This Row],[Sales Amount]]</f>
        <v>-6.7682539682539719E-2</v>
      </c>
    </row>
    <row r="7121" spans="1:16" x14ac:dyDescent="1">
      <c r="A7121" t="s">
        <v>7175</v>
      </c>
      <c r="B7121" t="s">
        <v>8059</v>
      </c>
      <c r="C7121" t="s">
        <v>8022</v>
      </c>
      <c r="D7121" t="s">
        <v>8033</v>
      </c>
      <c r="E7121" s="1">
        <v>45161</v>
      </c>
      <c r="F7121">
        <v>4347</v>
      </c>
      <c r="G7121">
        <v>435</v>
      </c>
      <c r="H7121" t="s">
        <v>6</v>
      </c>
      <c r="I7121" t="str">
        <f>_xlfn.XLOOKUP(shipments[[#This Row],[SPID]],people[SPID],people[Sales_person],"NA",0)</f>
        <v>Jehu Rudeforth</v>
      </c>
      <c r="J7121">
        <f>YEAR(shipments[[#This Row],[Shipdate]])</f>
        <v>2023</v>
      </c>
      <c r="K7121">
        <f>MONTH(shipments[[#This Row],[Shipdate]])</f>
        <v>8</v>
      </c>
      <c r="L7121" t="str">
        <f>TEXT(shipments[[#This Row],[Shipdate]],"mmmm")</f>
        <v>August</v>
      </c>
      <c r="M7121">
        <f>_xlfn.XLOOKUP(shipments[[#This Row],[PID]],products[PID],products[Cost_per_box],"NA",0)</f>
        <v>10.51</v>
      </c>
      <c r="N7121">
        <f>shipments[[#This Row],[Boxes]]*shipments[[#This Row],[Cost Per Box]]</f>
        <v>4571.8499999999995</v>
      </c>
      <c r="O7121">
        <f>shipments[[#This Row],[Sales Amount]]-shipments[[#This Row],[Total Cost]]</f>
        <v>-224.84999999999945</v>
      </c>
      <c r="P7121" s="9">
        <f>shipments[[#This Row],[Profit]]/shipments[[#This Row],[Sales Amount]]</f>
        <v>-5.1725327812284207E-2</v>
      </c>
    </row>
    <row r="7122" spans="1:16" x14ac:dyDescent="1">
      <c r="A7122" t="s">
        <v>7176</v>
      </c>
      <c r="B7122" t="s">
        <v>8059</v>
      </c>
      <c r="C7122" t="s">
        <v>8022</v>
      </c>
      <c r="D7122" t="s">
        <v>8034</v>
      </c>
      <c r="E7122" s="1">
        <v>45482</v>
      </c>
      <c r="F7122">
        <v>7312.5</v>
      </c>
      <c r="G7122">
        <v>915</v>
      </c>
      <c r="H7122" t="s">
        <v>17</v>
      </c>
      <c r="I7122" t="str">
        <f>_xlfn.XLOOKUP(shipments[[#This Row],[SPID]],people[SPID],people[Sales_person],"NA",0)</f>
        <v>Jehu Rudeforth</v>
      </c>
      <c r="J7122">
        <f>YEAR(shipments[[#This Row],[Shipdate]])</f>
        <v>2024</v>
      </c>
      <c r="K7122">
        <f>MONTH(shipments[[#This Row],[Shipdate]])</f>
        <v>7</v>
      </c>
      <c r="L7122" t="str">
        <f>TEXT(shipments[[#This Row],[Shipdate]],"mmmm")</f>
        <v>July</v>
      </c>
      <c r="M7122">
        <f>_xlfn.XLOOKUP(shipments[[#This Row],[PID]],products[PID],products[Cost_per_box],"NA",0)</f>
        <v>10.51</v>
      </c>
      <c r="N7122">
        <f>shipments[[#This Row],[Boxes]]*shipments[[#This Row],[Cost Per Box]]</f>
        <v>9616.65</v>
      </c>
      <c r="O7122">
        <f>shipments[[#This Row],[Sales Amount]]-shipments[[#This Row],[Total Cost]]</f>
        <v>-2304.1499999999996</v>
      </c>
      <c r="P7122" s="9">
        <f>shipments[[#This Row],[Profit]]/shipments[[#This Row],[Sales Amount]]</f>
        <v>-0.31509743589743583</v>
      </c>
    </row>
    <row r="7123" spans="1:16" x14ac:dyDescent="1">
      <c r="A7123" t="s">
        <v>7177</v>
      </c>
      <c r="B7123" t="s">
        <v>8059</v>
      </c>
      <c r="C7123" t="s">
        <v>8023</v>
      </c>
      <c r="D7123" t="s">
        <v>8033</v>
      </c>
      <c r="E7123" s="1">
        <v>45533</v>
      </c>
      <c r="F7123">
        <v>1962</v>
      </c>
      <c r="G7123">
        <v>123</v>
      </c>
      <c r="H7123" t="s">
        <v>17</v>
      </c>
      <c r="I7123" t="str">
        <f>_xlfn.XLOOKUP(shipments[[#This Row],[SPID]],people[SPID],people[Sales_person],"NA",0)</f>
        <v>Jehu Rudeforth</v>
      </c>
      <c r="J7123">
        <f>YEAR(shipments[[#This Row],[Shipdate]])</f>
        <v>2024</v>
      </c>
      <c r="K7123">
        <f>MONTH(shipments[[#This Row],[Shipdate]])</f>
        <v>8</v>
      </c>
      <c r="L7123" t="str">
        <f>TEXT(shipments[[#This Row],[Shipdate]],"mmmm")</f>
        <v>August</v>
      </c>
      <c r="M7123">
        <f>_xlfn.XLOOKUP(shipments[[#This Row],[PID]],products[PID],products[Cost_per_box],"NA",0)</f>
        <v>6.43</v>
      </c>
      <c r="N7123">
        <f>shipments[[#This Row],[Boxes]]*shipments[[#This Row],[Cost Per Box]]</f>
        <v>790.89</v>
      </c>
      <c r="O7123">
        <f>shipments[[#This Row],[Sales Amount]]-shipments[[#This Row],[Total Cost]]</f>
        <v>1171.1100000000001</v>
      </c>
      <c r="P7123" s="9">
        <f>shipments[[#This Row],[Profit]]/shipments[[#This Row],[Sales Amount]]</f>
        <v>0.59689602446483192</v>
      </c>
    </row>
    <row r="7124" spans="1:16" x14ac:dyDescent="1">
      <c r="A7124" t="s">
        <v>7178</v>
      </c>
      <c r="B7124" t="s">
        <v>8059</v>
      </c>
      <c r="C7124" t="s">
        <v>8023</v>
      </c>
      <c r="D7124" t="s">
        <v>8037</v>
      </c>
      <c r="E7124" s="1">
        <v>44977</v>
      </c>
      <c r="F7124">
        <v>1903.5</v>
      </c>
      <c r="G7124">
        <v>127</v>
      </c>
      <c r="H7124" t="s">
        <v>6</v>
      </c>
      <c r="I7124" t="str">
        <f>_xlfn.XLOOKUP(shipments[[#This Row],[SPID]],people[SPID],people[Sales_person],"NA",0)</f>
        <v>Jehu Rudeforth</v>
      </c>
      <c r="J7124">
        <f>YEAR(shipments[[#This Row],[Shipdate]])</f>
        <v>2023</v>
      </c>
      <c r="K7124">
        <f>MONTH(shipments[[#This Row],[Shipdate]])</f>
        <v>2</v>
      </c>
      <c r="L7124" t="str">
        <f>TEXT(shipments[[#This Row],[Shipdate]],"mmmm")</f>
        <v>February</v>
      </c>
      <c r="M7124">
        <f>_xlfn.XLOOKUP(shipments[[#This Row],[PID]],products[PID],products[Cost_per_box],"NA",0)</f>
        <v>6.43</v>
      </c>
      <c r="N7124">
        <f>shipments[[#This Row],[Boxes]]*shipments[[#This Row],[Cost Per Box]]</f>
        <v>816.61</v>
      </c>
      <c r="O7124">
        <f>shipments[[#This Row],[Sales Amount]]-shipments[[#This Row],[Total Cost]]</f>
        <v>1086.8899999999999</v>
      </c>
      <c r="P7124" s="9">
        <f>shipments[[#This Row],[Profit]]/shipments[[#This Row],[Sales Amount]]</f>
        <v>0.57099553454163376</v>
      </c>
    </row>
    <row r="7125" spans="1:16" x14ac:dyDescent="1">
      <c r="A7125" t="s">
        <v>7179</v>
      </c>
      <c r="B7125" t="s">
        <v>8059</v>
      </c>
      <c r="C7125" t="s">
        <v>8024</v>
      </c>
      <c r="D7125" t="s">
        <v>8032</v>
      </c>
      <c r="E7125" s="1">
        <v>45201</v>
      </c>
      <c r="F7125">
        <v>3197.25</v>
      </c>
      <c r="G7125">
        <v>189</v>
      </c>
      <c r="H7125" t="s">
        <v>6</v>
      </c>
      <c r="I7125" t="str">
        <f>_xlfn.XLOOKUP(shipments[[#This Row],[SPID]],people[SPID],people[Sales_person],"NA",0)</f>
        <v>Jehu Rudeforth</v>
      </c>
      <c r="J7125">
        <f>YEAR(shipments[[#This Row],[Shipdate]])</f>
        <v>2023</v>
      </c>
      <c r="K7125">
        <f>MONTH(shipments[[#This Row],[Shipdate]])</f>
        <v>10</v>
      </c>
      <c r="L7125" t="str">
        <f>TEXT(shipments[[#This Row],[Shipdate]],"mmmm")</f>
        <v>October</v>
      </c>
      <c r="M7125">
        <f>_xlfn.XLOOKUP(shipments[[#This Row],[PID]],products[PID],products[Cost_per_box],"NA",0)</f>
        <v>12.41</v>
      </c>
      <c r="N7125">
        <f>shipments[[#This Row],[Boxes]]*shipments[[#This Row],[Cost Per Box]]</f>
        <v>2345.4900000000002</v>
      </c>
      <c r="O7125">
        <f>shipments[[#This Row],[Sales Amount]]-shipments[[#This Row],[Total Cost]]</f>
        <v>851.75999999999976</v>
      </c>
      <c r="P7125" s="9">
        <f>shipments[[#This Row],[Profit]]/shipments[[#This Row],[Sales Amount]]</f>
        <v>0.26640394088669944</v>
      </c>
    </row>
    <row r="7126" spans="1:16" x14ac:dyDescent="1">
      <c r="A7126" t="s">
        <v>7180</v>
      </c>
      <c r="B7126" t="s">
        <v>8059</v>
      </c>
      <c r="C7126" t="s">
        <v>8024</v>
      </c>
      <c r="D7126" t="s">
        <v>8032</v>
      </c>
      <c r="E7126" s="1">
        <v>45126</v>
      </c>
      <c r="F7126">
        <v>6698.25</v>
      </c>
      <c r="G7126">
        <v>335</v>
      </c>
      <c r="H7126" t="s">
        <v>6</v>
      </c>
      <c r="I7126" t="str">
        <f>_xlfn.XLOOKUP(shipments[[#This Row],[SPID]],people[SPID],people[Sales_person],"NA",0)</f>
        <v>Jehu Rudeforth</v>
      </c>
      <c r="J7126">
        <f>YEAR(shipments[[#This Row],[Shipdate]])</f>
        <v>2023</v>
      </c>
      <c r="K7126">
        <f>MONTH(shipments[[#This Row],[Shipdate]])</f>
        <v>7</v>
      </c>
      <c r="L7126" t="str">
        <f>TEXT(shipments[[#This Row],[Shipdate]],"mmmm")</f>
        <v>July</v>
      </c>
      <c r="M7126">
        <f>_xlfn.XLOOKUP(shipments[[#This Row],[PID]],products[PID],products[Cost_per_box],"NA",0)</f>
        <v>12.41</v>
      </c>
      <c r="N7126">
        <f>shipments[[#This Row],[Boxes]]*shipments[[#This Row],[Cost Per Box]]</f>
        <v>4157.3500000000004</v>
      </c>
      <c r="O7126">
        <f>shipments[[#This Row],[Sales Amount]]-shipments[[#This Row],[Total Cost]]</f>
        <v>2540.8999999999996</v>
      </c>
      <c r="P7126" s="9">
        <f>shipments[[#This Row],[Profit]]/shipments[[#This Row],[Sales Amount]]</f>
        <v>0.37933788676146751</v>
      </c>
    </row>
    <row r="7127" spans="1:16" x14ac:dyDescent="1">
      <c r="A7127" t="s">
        <v>7181</v>
      </c>
      <c r="B7127" t="s">
        <v>8059</v>
      </c>
      <c r="C7127" t="s">
        <v>8025</v>
      </c>
      <c r="D7127" t="s">
        <v>8037</v>
      </c>
      <c r="E7127" s="1">
        <v>45054</v>
      </c>
      <c r="F7127">
        <v>6556.5</v>
      </c>
      <c r="G7127">
        <v>469</v>
      </c>
      <c r="H7127" t="s">
        <v>6</v>
      </c>
      <c r="I7127" t="str">
        <f>_xlfn.XLOOKUP(shipments[[#This Row],[SPID]],people[SPID],people[Sales_person],"NA",0)</f>
        <v>Jehu Rudeforth</v>
      </c>
      <c r="J7127">
        <f>YEAR(shipments[[#This Row],[Shipdate]])</f>
        <v>2023</v>
      </c>
      <c r="K7127">
        <f>MONTH(shipments[[#This Row],[Shipdate]])</f>
        <v>5</v>
      </c>
      <c r="L7127" t="str">
        <f>TEXT(shipments[[#This Row],[Shipdate]],"mmmm")</f>
        <v>May</v>
      </c>
      <c r="M7127">
        <f>_xlfn.XLOOKUP(shipments[[#This Row],[PID]],products[PID],products[Cost_per_box],"NA",0)</f>
        <v>9.57</v>
      </c>
      <c r="N7127">
        <f>shipments[[#This Row],[Boxes]]*shipments[[#This Row],[Cost Per Box]]</f>
        <v>4488.33</v>
      </c>
      <c r="O7127">
        <f>shipments[[#This Row],[Sales Amount]]-shipments[[#This Row],[Total Cost]]</f>
        <v>2068.17</v>
      </c>
      <c r="P7127" s="9">
        <f>shipments[[#This Row],[Profit]]/shipments[[#This Row],[Sales Amount]]</f>
        <v>0.31543811484786094</v>
      </c>
    </row>
    <row r="7128" spans="1:16" x14ac:dyDescent="1">
      <c r="A7128" t="s">
        <v>7182</v>
      </c>
      <c r="B7128" t="s">
        <v>8059</v>
      </c>
      <c r="C7128" t="s">
        <v>8026</v>
      </c>
      <c r="D7128" t="s">
        <v>8033</v>
      </c>
      <c r="E7128" s="1">
        <v>45520</v>
      </c>
      <c r="F7128">
        <v>5181.75</v>
      </c>
      <c r="G7128">
        <v>741</v>
      </c>
      <c r="H7128" t="s">
        <v>39</v>
      </c>
      <c r="I7128" t="str">
        <f>_xlfn.XLOOKUP(shipments[[#This Row],[SPID]],people[SPID],people[Sales_person],"NA",0)</f>
        <v>Jehu Rudeforth</v>
      </c>
      <c r="J7128">
        <f>YEAR(shipments[[#This Row],[Shipdate]])</f>
        <v>2024</v>
      </c>
      <c r="K7128">
        <f>MONTH(shipments[[#This Row],[Shipdate]])</f>
        <v>8</v>
      </c>
      <c r="L7128" t="str">
        <f>TEXT(shipments[[#This Row],[Shipdate]],"mmmm")</f>
        <v>August</v>
      </c>
      <c r="M7128">
        <f>_xlfn.XLOOKUP(shipments[[#This Row],[PID]],products[PID],products[Cost_per_box],"NA",0)</f>
        <v>8.43</v>
      </c>
      <c r="N7128">
        <f>shipments[[#This Row],[Boxes]]*shipments[[#This Row],[Cost Per Box]]</f>
        <v>6246.63</v>
      </c>
      <c r="O7128">
        <f>shipments[[#This Row],[Sales Amount]]-shipments[[#This Row],[Total Cost]]</f>
        <v>-1064.8800000000001</v>
      </c>
      <c r="P7128" s="9">
        <f>shipments[[#This Row],[Profit]]/shipments[[#This Row],[Sales Amount]]</f>
        <v>-0.20550586191923581</v>
      </c>
    </row>
    <row r="7129" spans="1:16" x14ac:dyDescent="1">
      <c r="A7129" t="s">
        <v>7183</v>
      </c>
      <c r="B7129" t="s">
        <v>8059</v>
      </c>
      <c r="C7129" t="s">
        <v>8026</v>
      </c>
      <c r="D7129" t="s">
        <v>8035</v>
      </c>
      <c r="E7129" s="1">
        <v>45350</v>
      </c>
      <c r="F7129">
        <v>2360.25</v>
      </c>
      <c r="G7129">
        <v>237</v>
      </c>
      <c r="H7129" t="s">
        <v>6</v>
      </c>
      <c r="I7129" t="str">
        <f>_xlfn.XLOOKUP(shipments[[#This Row],[SPID]],people[SPID],people[Sales_person],"NA",0)</f>
        <v>Jehu Rudeforth</v>
      </c>
      <c r="J7129">
        <f>YEAR(shipments[[#This Row],[Shipdate]])</f>
        <v>2024</v>
      </c>
      <c r="K7129">
        <f>MONTH(shipments[[#This Row],[Shipdate]])</f>
        <v>2</v>
      </c>
      <c r="L7129" t="str">
        <f>TEXT(shipments[[#This Row],[Shipdate]],"mmmm")</f>
        <v>February</v>
      </c>
      <c r="M7129">
        <f>_xlfn.XLOOKUP(shipments[[#This Row],[PID]],products[PID],products[Cost_per_box],"NA",0)</f>
        <v>8.43</v>
      </c>
      <c r="N7129">
        <f>shipments[[#This Row],[Boxes]]*shipments[[#This Row],[Cost Per Box]]</f>
        <v>1997.9099999999999</v>
      </c>
      <c r="O7129">
        <f>shipments[[#This Row],[Sales Amount]]-shipments[[#This Row],[Total Cost]]</f>
        <v>362.34000000000015</v>
      </c>
      <c r="P7129" s="9">
        <f>shipments[[#This Row],[Profit]]/shipments[[#This Row],[Sales Amount]]</f>
        <v>0.15351763584366068</v>
      </c>
    </row>
    <row r="7130" spans="1:16" x14ac:dyDescent="1">
      <c r="A7130" t="s">
        <v>7184</v>
      </c>
      <c r="B7130" t="s">
        <v>8059</v>
      </c>
      <c r="C7130" t="s">
        <v>8026</v>
      </c>
      <c r="D7130" t="s">
        <v>8036</v>
      </c>
      <c r="E7130" s="1">
        <v>45371</v>
      </c>
      <c r="F7130">
        <v>13466.25</v>
      </c>
      <c r="G7130">
        <v>1924</v>
      </c>
      <c r="H7130" t="s">
        <v>6</v>
      </c>
      <c r="I7130" t="str">
        <f>_xlfn.XLOOKUP(shipments[[#This Row],[SPID]],people[SPID],people[Sales_person],"NA",0)</f>
        <v>Jehu Rudeforth</v>
      </c>
      <c r="J7130">
        <f>YEAR(shipments[[#This Row],[Shipdate]])</f>
        <v>2024</v>
      </c>
      <c r="K7130">
        <f>MONTH(shipments[[#This Row],[Shipdate]])</f>
        <v>3</v>
      </c>
      <c r="L7130" t="str">
        <f>TEXT(shipments[[#This Row],[Shipdate]],"mmmm")</f>
        <v>March</v>
      </c>
      <c r="M7130">
        <f>_xlfn.XLOOKUP(shipments[[#This Row],[PID]],products[PID],products[Cost_per_box],"NA",0)</f>
        <v>8.43</v>
      </c>
      <c r="N7130">
        <f>shipments[[#This Row],[Boxes]]*shipments[[#This Row],[Cost Per Box]]</f>
        <v>16219.32</v>
      </c>
      <c r="O7130">
        <f>shipments[[#This Row],[Sales Amount]]-shipments[[#This Row],[Total Cost]]</f>
        <v>-2753.0699999999997</v>
      </c>
      <c r="P7130" s="9">
        <f>shipments[[#This Row],[Profit]]/shipments[[#This Row],[Sales Amount]]</f>
        <v>-0.20444221665274295</v>
      </c>
    </row>
    <row r="7131" spans="1:16" x14ac:dyDescent="1">
      <c r="A7131" t="s">
        <v>7185</v>
      </c>
      <c r="B7131" t="s">
        <v>8059</v>
      </c>
      <c r="C7131" t="s">
        <v>8026</v>
      </c>
      <c r="D7131" t="s">
        <v>8037</v>
      </c>
      <c r="E7131" s="1">
        <v>45287</v>
      </c>
      <c r="F7131">
        <v>839.25</v>
      </c>
      <c r="G7131">
        <v>94</v>
      </c>
      <c r="H7131" t="s">
        <v>6</v>
      </c>
      <c r="I7131" t="str">
        <f>_xlfn.XLOOKUP(shipments[[#This Row],[SPID]],people[SPID],people[Sales_person],"NA",0)</f>
        <v>Jehu Rudeforth</v>
      </c>
      <c r="J7131">
        <f>YEAR(shipments[[#This Row],[Shipdate]])</f>
        <v>2023</v>
      </c>
      <c r="K7131">
        <f>MONTH(shipments[[#This Row],[Shipdate]])</f>
        <v>12</v>
      </c>
      <c r="L7131" t="str">
        <f>TEXT(shipments[[#This Row],[Shipdate]],"mmmm")</f>
        <v>December</v>
      </c>
      <c r="M7131">
        <f>_xlfn.XLOOKUP(shipments[[#This Row],[PID]],products[PID],products[Cost_per_box],"NA",0)</f>
        <v>8.43</v>
      </c>
      <c r="N7131">
        <f>shipments[[#This Row],[Boxes]]*shipments[[#This Row],[Cost Per Box]]</f>
        <v>792.42</v>
      </c>
      <c r="O7131">
        <f>shipments[[#This Row],[Sales Amount]]-shipments[[#This Row],[Total Cost]]</f>
        <v>46.830000000000041</v>
      </c>
      <c r="P7131" s="9">
        <f>shipments[[#This Row],[Profit]]/shipments[[#This Row],[Sales Amount]]</f>
        <v>5.5799821268990218E-2</v>
      </c>
    </row>
    <row r="7132" spans="1:16" x14ac:dyDescent="1">
      <c r="A7132" t="s">
        <v>7186</v>
      </c>
      <c r="B7132" t="s">
        <v>8059</v>
      </c>
      <c r="C7132" t="s">
        <v>8026</v>
      </c>
      <c r="D7132" t="s">
        <v>8036</v>
      </c>
      <c r="E7132" s="1">
        <v>45555</v>
      </c>
      <c r="F7132">
        <v>3834</v>
      </c>
      <c r="G7132">
        <v>349</v>
      </c>
      <c r="H7132" t="s">
        <v>25</v>
      </c>
      <c r="I7132" t="str">
        <f>_xlfn.XLOOKUP(shipments[[#This Row],[SPID]],people[SPID],people[Sales_person],"NA",0)</f>
        <v>Jehu Rudeforth</v>
      </c>
      <c r="J7132">
        <f>YEAR(shipments[[#This Row],[Shipdate]])</f>
        <v>2024</v>
      </c>
      <c r="K7132">
        <f>MONTH(shipments[[#This Row],[Shipdate]])</f>
        <v>9</v>
      </c>
      <c r="L7132" t="str">
        <f>TEXT(shipments[[#This Row],[Shipdate]],"mmmm")</f>
        <v>September</v>
      </c>
      <c r="M7132">
        <f>_xlfn.XLOOKUP(shipments[[#This Row],[PID]],products[PID],products[Cost_per_box],"NA",0)</f>
        <v>8.43</v>
      </c>
      <c r="N7132">
        <f>shipments[[#This Row],[Boxes]]*shipments[[#This Row],[Cost Per Box]]</f>
        <v>2942.0699999999997</v>
      </c>
      <c r="O7132">
        <f>shipments[[#This Row],[Sales Amount]]-shipments[[#This Row],[Total Cost]]</f>
        <v>891.93000000000029</v>
      </c>
      <c r="P7132" s="9">
        <f>shipments[[#This Row],[Profit]]/shipments[[#This Row],[Sales Amount]]</f>
        <v>0.23263693270735533</v>
      </c>
    </row>
    <row r="7133" spans="1:16" x14ac:dyDescent="1">
      <c r="A7133" t="s">
        <v>7187</v>
      </c>
      <c r="B7133" t="s">
        <v>8059</v>
      </c>
      <c r="C7133" t="s">
        <v>8026</v>
      </c>
      <c r="D7133" t="s">
        <v>8033</v>
      </c>
      <c r="E7133" s="1">
        <v>45062</v>
      </c>
      <c r="F7133">
        <v>933.75</v>
      </c>
      <c r="G7133">
        <v>94</v>
      </c>
      <c r="H7133" t="s">
        <v>6</v>
      </c>
      <c r="I7133" t="str">
        <f>_xlfn.XLOOKUP(shipments[[#This Row],[SPID]],people[SPID],people[Sales_person],"NA",0)</f>
        <v>Jehu Rudeforth</v>
      </c>
      <c r="J7133">
        <f>YEAR(shipments[[#This Row],[Shipdate]])</f>
        <v>2023</v>
      </c>
      <c r="K7133">
        <f>MONTH(shipments[[#This Row],[Shipdate]])</f>
        <v>5</v>
      </c>
      <c r="L7133" t="str">
        <f>TEXT(shipments[[#This Row],[Shipdate]],"mmmm")</f>
        <v>May</v>
      </c>
      <c r="M7133">
        <f>_xlfn.XLOOKUP(shipments[[#This Row],[PID]],products[PID],products[Cost_per_box],"NA",0)</f>
        <v>8.43</v>
      </c>
      <c r="N7133">
        <f>shipments[[#This Row],[Boxes]]*shipments[[#This Row],[Cost Per Box]]</f>
        <v>792.42</v>
      </c>
      <c r="O7133">
        <f>shipments[[#This Row],[Sales Amount]]-shipments[[#This Row],[Total Cost]]</f>
        <v>141.33000000000004</v>
      </c>
      <c r="P7133" s="9">
        <f>shipments[[#This Row],[Profit]]/shipments[[#This Row],[Sales Amount]]</f>
        <v>0.15135742971887556</v>
      </c>
    </row>
    <row r="7134" spans="1:16" x14ac:dyDescent="1">
      <c r="A7134" t="s">
        <v>7188</v>
      </c>
      <c r="B7134" t="s">
        <v>8059</v>
      </c>
      <c r="C7134" t="s">
        <v>8027</v>
      </c>
      <c r="D7134" t="s">
        <v>8032</v>
      </c>
      <c r="E7134" s="1">
        <v>45244</v>
      </c>
      <c r="F7134">
        <v>6093</v>
      </c>
      <c r="G7134">
        <v>762</v>
      </c>
      <c r="H7134" t="s">
        <v>6</v>
      </c>
      <c r="I7134" t="str">
        <f>_xlfn.XLOOKUP(shipments[[#This Row],[SPID]],people[SPID],people[Sales_person],"NA",0)</f>
        <v>Jehu Rudeforth</v>
      </c>
      <c r="J7134">
        <f>YEAR(shipments[[#This Row],[Shipdate]])</f>
        <v>2023</v>
      </c>
      <c r="K7134">
        <f>MONTH(shipments[[#This Row],[Shipdate]])</f>
        <v>11</v>
      </c>
      <c r="L7134" t="str">
        <f>TEXT(shipments[[#This Row],[Shipdate]],"mmmm")</f>
        <v>November</v>
      </c>
      <c r="M7134">
        <f>_xlfn.XLOOKUP(shipments[[#This Row],[PID]],products[PID],products[Cost_per_box],"NA",0)</f>
        <v>6.8</v>
      </c>
      <c r="N7134">
        <f>shipments[[#This Row],[Boxes]]*shipments[[#This Row],[Cost Per Box]]</f>
        <v>5181.5999999999995</v>
      </c>
      <c r="O7134">
        <f>shipments[[#This Row],[Sales Amount]]-shipments[[#This Row],[Total Cost]]</f>
        <v>911.40000000000055</v>
      </c>
      <c r="P7134" s="9">
        <f>shipments[[#This Row],[Profit]]/shipments[[#This Row],[Sales Amount]]</f>
        <v>0.14958148695224036</v>
      </c>
    </row>
    <row r="7135" spans="1:16" x14ac:dyDescent="1">
      <c r="A7135" t="s">
        <v>7189</v>
      </c>
      <c r="B7135" t="s">
        <v>8059</v>
      </c>
      <c r="C7135" t="s">
        <v>8027</v>
      </c>
      <c r="D7135" t="s">
        <v>8035</v>
      </c>
      <c r="E7135" s="1">
        <v>45301</v>
      </c>
      <c r="F7135">
        <v>10577.25</v>
      </c>
      <c r="G7135">
        <v>1058</v>
      </c>
      <c r="H7135" t="s">
        <v>39</v>
      </c>
      <c r="I7135" t="str">
        <f>_xlfn.XLOOKUP(shipments[[#This Row],[SPID]],people[SPID],people[Sales_person],"NA",0)</f>
        <v>Jehu Rudeforth</v>
      </c>
      <c r="J7135">
        <f>YEAR(shipments[[#This Row],[Shipdate]])</f>
        <v>2024</v>
      </c>
      <c r="K7135">
        <f>MONTH(shipments[[#This Row],[Shipdate]])</f>
        <v>1</v>
      </c>
      <c r="L7135" t="str">
        <f>TEXT(shipments[[#This Row],[Shipdate]],"mmmm")</f>
        <v>January</v>
      </c>
      <c r="M7135">
        <f>_xlfn.XLOOKUP(shipments[[#This Row],[PID]],products[PID],products[Cost_per_box],"NA",0)</f>
        <v>6.8</v>
      </c>
      <c r="N7135">
        <f>shipments[[#This Row],[Boxes]]*shipments[[#This Row],[Cost Per Box]]</f>
        <v>7194.4</v>
      </c>
      <c r="O7135">
        <f>shipments[[#This Row],[Sales Amount]]-shipments[[#This Row],[Total Cost]]</f>
        <v>3382.8500000000004</v>
      </c>
      <c r="P7135" s="9">
        <f>shipments[[#This Row],[Profit]]/shipments[[#This Row],[Sales Amount]]</f>
        <v>0.31982320546455839</v>
      </c>
    </row>
    <row r="7136" spans="1:16" x14ac:dyDescent="1">
      <c r="A7136" t="s">
        <v>7190</v>
      </c>
      <c r="B7136" t="s">
        <v>8059</v>
      </c>
      <c r="C7136" t="s">
        <v>8027</v>
      </c>
      <c r="D7136" t="s">
        <v>8032</v>
      </c>
      <c r="E7136" s="1">
        <v>45055</v>
      </c>
      <c r="F7136">
        <v>1201.5</v>
      </c>
      <c r="G7136">
        <v>121</v>
      </c>
      <c r="H7136" t="s">
        <v>6</v>
      </c>
      <c r="I7136" t="str">
        <f>_xlfn.XLOOKUP(shipments[[#This Row],[SPID]],people[SPID],people[Sales_person],"NA",0)</f>
        <v>Jehu Rudeforth</v>
      </c>
      <c r="J7136">
        <f>YEAR(shipments[[#This Row],[Shipdate]])</f>
        <v>2023</v>
      </c>
      <c r="K7136">
        <f>MONTH(shipments[[#This Row],[Shipdate]])</f>
        <v>5</v>
      </c>
      <c r="L7136" t="str">
        <f>TEXT(shipments[[#This Row],[Shipdate]],"mmmm")</f>
        <v>May</v>
      </c>
      <c r="M7136">
        <f>_xlfn.XLOOKUP(shipments[[#This Row],[PID]],products[PID],products[Cost_per_box],"NA",0)</f>
        <v>6.8</v>
      </c>
      <c r="N7136">
        <f>shipments[[#This Row],[Boxes]]*shipments[[#This Row],[Cost Per Box]]</f>
        <v>822.8</v>
      </c>
      <c r="O7136">
        <f>shipments[[#This Row],[Sales Amount]]-shipments[[#This Row],[Total Cost]]</f>
        <v>378.70000000000005</v>
      </c>
      <c r="P7136" s="9">
        <f>shipments[[#This Row],[Profit]]/shipments[[#This Row],[Sales Amount]]</f>
        <v>0.31518934665002085</v>
      </c>
    </row>
    <row r="7137" spans="1:16" x14ac:dyDescent="1">
      <c r="A7137" t="s">
        <v>7191</v>
      </c>
      <c r="B7137" t="s">
        <v>8059</v>
      </c>
      <c r="C7137" t="s">
        <v>8027</v>
      </c>
      <c r="D7137" t="s">
        <v>8036</v>
      </c>
      <c r="E7137" s="1">
        <v>45093</v>
      </c>
      <c r="F7137">
        <v>7236</v>
      </c>
      <c r="G7137">
        <v>905</v>
      </c>
      <c r="H7137" t="s">
        <v>6</v>
      </c>
      <c r="I7137" t="str">
        <f>_xlfn.XLOOKUP(shipments[[#This Row],[SPID]],people[SPID],people[Sales_person],"NA",0)</f>
        <v>Jehu Rudeforth</v>
      </c>
      <c r="J7137">
        <f>YEAR(shipments[[#This Row],[Shipdate]])</f>
        <v>2023</v>
      </c>
      <c r="K7137">
        <f>MONTH(shipments[[#This Row],[Shipdate]])</f>
        <v>6</v>
      </c>
      <c r="L7137" t="str">
        <f>TEXT(shipments[[#This Row],[Shipdate]],"mmmm")</f>
        <v>June</v>
      </c>
      <c r="M7137">
        <f>_xlfn.XLOOKUP(shipments[[#This Row],[PID]],products[PID],products[Cost_per_box],"NA",0)</f>
        <v>6.8</v>
      </c>
      <c r="N7137">
        <f>shipments[[#This Row],[Boxes]]*shipments[[#This Row],[Cost Per Box]]</f>
        <v>6154</v>
      </c>
      <c r="O7137">
        <f>shipments[[#This Row],[Sales Amount]]-shipments[[#This Row],[Total Cost]]</f>
        <v>1082</v>
      </c>
      <c r="P7137" s="9">
        <f>shipments[[#This Row],[Profit]]/shipments[[#This Row],[Sales Amount]]</f>
        <v>0.14953012714206745</v>
      </c>
    </row>
    <row r="7138" spans="1:16" x14ac:dyDescent="1">
      <c r="A7138" t="s">
        <v>7192</v>
      </c>
      <c r="B7138" t="s">
        <v>8059</v>
      </c>
      <c r="C7138" t="s">
        <v>8027</v>
      </c>
      <c r="D7138" t="s">
        <v>8036</v>
      </c>
      <c r="E7138" s="1">
        <v>44977</v>
      </c>
      <c r="F7138">
        <v>15000.75</v>
      </c>
      <c r="G7138">
        <v>1364</v>
      </c>
      <c r="H7138" t="s">
        <v>6</v>
      </c>
      <c r="I7138" t="str">
        <f>_xlfn.XLOOKUP(shipments[[#This Row],[SPID]],people[SPID],people[Sales_person],"NA",0)</f>
        <v>Jehu Rudeforth</v>
      </c>
      <c r="J7138">
        <f>YEAR(shipments[[#This Row],[Shipdate]])</f>
        <v>2023</v>
      </c>
      <c r="K7138">
        <f>MONTH(shipments[[#This Row],[Shipdate]])</f>
        <v>2</v>
      </c>
      <c r="L7138" t="str">
        <f>TEXT(shipments[[#This Row],[Shipdate]],"mmmm")</f>
        <v>February</v>
      </c>
      <c r="M7138">
        <f>_xlfn.XLOOKUP(shipments[[#This Row],[PID]],products[PID],products[Cost_per_box],"NA",0)</f>
        <v>6.8</v>
      </c>
      <c r="N7138">
        <f>shipments[[#This Row],[Boxes]]*shipments[[#This Row],[Cost Per Box]]</f>
        <v>9275.1999999999989</v>
      </c>
      <c r="O7138">
        <f>shipments[[#This Row],[Sales Amount]]-shipments[[#This Row],[Total Cost]]</f>
        <v>5725.5500000000011</v>
      </c>
      <c r="P7138" s="9">
        <f>shipments[[#This Row],[Profit]]/shipments[[#This Row],[Sales Amount]]</f>
        <v>0.38168424912087734</v>
      </c>
    </row>
    <row r="7139" spans="1:16" x14ac:dyDescent="1">
      <c r="A7139" t="s">
        <v>7193</v>
      </c>
      <c r="B7139" t="s">
        <v>8059</v>
      </c>
      <c r="C7139" t="s">
        <v>8027</v>
      </c>
      <c r="D7139" t="s">
        <v>8037</v>
      </c>
      <c r="E7139" s="1">
        <v>45393</v>
      </c>
      <c r="F7139">
        <v>12035.25</v>
      </c>
      <c r="G7139">
        <v>1338</v>
      </c>
      <c r="H7139" t="s">
        <v>6</v>
      </c>
      <c r="I7139" t="str">
        <f>_xlfn.XLOOKUP(shipments[[#This Row],[SPID]],people[SPID],people[Sales_person],"NA",0)</f>
        <v>Jehu Rudeforth</v>
      </c>
      <c r="J7139">
        <f>YEAR(shipments[[#This Row],[Shipdate]])</f>
        <v>2024</v>
      </c>
      <c r="K7139">
        <f>MONTH(shipments[[#This Row],[Shipdate]])</f>
        <v>4</v>
      </c>
      <c r="L7139" t="str">
        <f>TEXT(shipments[[#This Row],[Shipdate]],"mmmm")</f>
        <v>April</v>
      </c>
      <c r="M7139">
        <f>_xlfn.XLOOKUP(shipments[[#This Row],[PID]],products[PID],products[Cost_per_box],"NA",0)</f>
        <v>6.8</v>
      </c>
      <c r="N7139">
        <f>shipments[[#This Row],[Boxes]]*shipments[[#This Row],[Cost Per Box]]</f>
        <v>9098.4</v>
      </c>
      <c r="O7139">
        <f>shipments[[#This Row],[Sales Amount]]-shipments[[#This Row],[Total Cost]]</f>
        <v>2936.8500000000004</v>
      </c>
      <c r="P7139" s="9">
        <f>shipments[[#This Row],[Profit]]/shipments[[#This Row],[Sales Amount]]</f>
        <v>0.24402068922540041</v>
      </c>
    </row>
    <row r="7140" spans="1:16" x14ac:dyDescent="1">
      <c r="A7140" t="s">
        <v>7194</v>
      </c>
      <c r="B7140" t="s">
        <v>8059</v>
      </c>
      <c r="C7140" t="s">
        <v>8027</v>
      </c>
      <c r="D7140" t="s">
        <v>8032</v>
      </c>
      <c r="E7140" s="1">
        <v>44981</v>
      </c>
      <c r="F7140">
        <v>14834.25</v>
      </c>
      <c r="G7140">
        <v>1484</v>
      </c>
      <c r="H7140" t="s">
        <v>6</v>
      </c>
      <c r="I7140" t="str">
        <f>_xlfn.XLOOKUP(shipments[[#This Row],[SPID]],people[SPID],people[Sales_person],"NA",0)</f>
        <v>Jehu Rudeforth</v>
      </c>
      <c r="J7140">
        <f>YEAR(shipments[[#This Row],[Shipdate]])</f>
        <v>2023</v>
      </c>
      <c r="K7140">
        <f>MONTH(shipments[[#This Row],[Shipdate]])</f>
        <v>2</v>
      </c>
      <c r="L7140" t="str">
        <f>TEXT(shipments[[#This Row],[Shipdate]],"mmmm")</f>
        <v>February</v>
      </c>
      <c r="M7140">
        <f>_xlfn.XLOOKUP(shipments[[#This Row],[PID]],products[PID],products[Cost_per_box],"NA",0)</f>
        <v>6.8</v>
      </c>
      <c r="N7140">
        <f>shipments[[#This Row],[Boxes]]*shipments[[#This Row],[Cost Per Box]]</f>
        <v>10091.199999999999</v>
      </c>
      <c r="O7140">
        <f>shipments[[#This Row],[Sales Amount]]-shipments[[#This Row],[Total Cost]]</f>
        <v>4743.0500000000011</v>
      </c>
      <c r="P7140" s="9">
        <f>shipments[[#This Row],[Profit]]/shipments[[#This Row],[Sales Amount]]</f>
        <v>0.31973642078298542</v>
      </c>
    </row>
    <row r="7141" spans="1:16" x14ac:dyDescent="1">
      <c r="A7141" t="s">
        <v>7195</v>
      </c>
      <c r="B7141" t="s">
        <v>8059</v>
      </c>
      <c r="C7141" t="s">
        <v>8029</v>
      </c>
      <c r="D7141" t="s">
        <v>8033</v>
      </c>
      <c r="E7141" s="1">
        <v>45216</v>
      </c>
      <c r="F7141">
        <v>3856.5</v>
      </c>
      <c r="G7141">
        <v>483</v>
      </c>
      <c r="H7141" t="s">
        <v>6</v>
      </c>
      <c r="I7141" t="str">
        <f>_xlfn.XLOOKUP(shipments[[#This Row],[SPID]],people[SPID],people[Sales_person],"NA",0)</f>
        <v>Jehu Rudeforth</v>
      </c>
      <c r="J7141">
        <f>YEAR(shipments[[#This Row],[Shipdate]])</f>
        <v>2023</v>
      </c>
      <c r="K7141">
        <f>MONTH(shipments[[#This Row],[Shipdate]])</f>
        <v>10</v>
      </c>
      <c r="L7141" t="str">
        <f>TEXT(shipments[[#This Row],[Shipdate]],"mmmm")</f>
        <v>October</v>
      </c>
      <c r="M7141">
        <f>_xlfn.XLOOKUP(shipments[[#This Row],[PID]],products[PID],products[Cost_per_box],"NA",0)</f>
        <v>2.76</v>
      </c>
      <c r="N7141">
        <f>shipments[[#This Row],[Boxes]]*shipments[[#This Row],[Cost Per Box]]</f>
        <v>1333.08</v>
      </c>
      <c r="O7141">
        <f>shipments[[#This Row],[Sales Amount]]-shipments[[#This Row],[Total Cost]]</f>
        <v>2523.42</v>
      </c>
      <c r="P7141" s="9">
        <f>shipments[[#This Row],[Profit]]/shipments[[#This Row],[Sales Amount]]</f>
        <v>0.65432905484247372</v>
      </c>
    </row>
    <row r="7142" spans="1:16" x14ac:dyDescent="1">
      <c r="A7142" t="s">
        <v>7196</v>
      </c>
      <c r="B7142" t="s">
        <v>8059</v>
      </c>
      <c r="C7142" t="s">
        <v>8029</v>
      </c>
      <c r="D7142" t="s">
        <v>8035</v>
      </c>
      <c r="E7142" s="1">
        <v>45328</v>
      </c>
      <c r="F7142">
        <v>9126</v>
      </c>
      <c r="G7142">
        <v>913</v>
      </c>
      <c r="H7142" t="s">
        <v>6</v>
      </c>
      <c r="I7142" t="str">
        <f>_xlfn.XLOOKUP(shipments[[#This Row],[SPID]],people[SPID],people[Sales_person],"NA",0)</f>
        <v>Jehu Rudeforth</v>
      </c>
      <c r="J7142">
        <f>YEAR(shipments[[#This Row],[Shipdate]])</f>
        <v>2024</v>
      </c>
      <c r="K7142">
        <f>MONTH(shipments[[#This Row],[Shipdate]])</f>
        <v>2</v>
      </c>
      <c r="L7142" t="str">
        <f>TEXT(shipments[[#This Row],[Shipdate]],"mmmm")</f>
        <v>February</v>
      </c>
      <c r="M7142">
        <f>_xlfn.XLOOKUP(shipments[[#This Row],[PID]],products[PID],products[Cost_per_box],"NA",0)</f>
        <v>2.76</v>
      </c>
      <c r="N7142">
        <f>shipments[[#This Row],[Boxes]]*shipments[[#This Row],[Cost Per Box]]</f>
        <v>2519.8799999999997</v>
      </c>
      <c r="O7142">
        <f>shipments[[#This Row],[Sales Amount]]-shipments[[#This Row],[Total Cost]]</f>
        <v>6606.1200000000008</v>
      </c>
      <c r="P7142" s="9">
        <f>shipments[[#This Row],[Profit]]/shipments[[#This Row],[Sales Amount]]</f>
        <v>0.72387902695595008</v>
      </c>
    </row>
    <row r="7143" spans="1:16" x14ac:dyDescent="1">
      <c r="A7143" t="s">
        <v>7197</v>
      </c>
      <c r="B7143" t="s">
        <v>8059</v>
      </c>
      <c r="C7143" t="s">
        <v>8029</v>
      </c>
      <c r="D7143" t="s">
        <v>8034</v>
      </c>
      <c r="E7143" s="1">
        <v>45240</v>
      </c>
      <c r="F7143">
        <v>1653.75</v>
      </c>
      <c r="G7143">
        <v>207</v>
      </c>
      <c r="H7143" t="s">
        <v>6</v>
      </c>
      <c r="I7143" t="str">
        <f>_xlfn.XLOOKUP(shipments[[#This Row],[SPID]],people[SPID],people[Sales_person],"NA",0)</f>
        <v>Jehu Rudeforth</v>
      </c>
      <c r="J7143">
        <f>YEAR(shipments[[#This Row],[Shipdate]])</f>
        <v>2023</v>
      </c>
      <c r="K7143">
        <f>MONTH(shipments[[#This Row],[Shipdate]])</f>
        <v>11</v>
      </c>
      <c r="L7143" t="str">
        <f>TEXT(shipments[[#This Row],[Shipdate]],"mmmm")</f>
        <v>November</v>
      </c>
      <c r="M7143">
        <f>_xlfn.XLOOKUP(shipments[[#This Row],[PID]],products[PID],products[Cost_per_box],"NA",0)</f>
        <v>2.76</v>
      </c>
      <c r="N7143">
        <f>shipments[[#This Row],[Boxes]]*shipments[[#This Row],[Cost Per Box]]</f>
        <v>571.31999999999994</v>
      </c>
      <c r="O7143">
        <f>shipments[[#This Row],[Sales Amount]]-shipments[[#This Row],[Total Cost]]</f>
        <v>1082.43</v>
      </c>
      <c r="P7143" s="9">
        <f>shipments[[#This Row],[Profit]]/shipments[[#This Row],[Sales Amount]]</f>
        <v>0.65453061224489795</v>
      </c>
    </row>
    <row r="7144" spans="1:16" x14ac:dyDescent="1">
      <c r="A7144" t="s">
        <v>7198</v>
      </c>
      <c r="B7144" t="s">
        <v>8059</v>
      </c>
      <c r="C7144" t="s">
        <v>8029</v>
      </c>
      <c r="D7144" t="s">
        <v>8037</v>
      </c>
      <c r="E7144" s="1">
        <v>45119</v>
      </c>
      <c r="F7144">
        <v>10827</v>
      </c>
      <c r="G7144">
        <v>985</v>
      </c>
      <c r="H7144" t="s">
        <v>6</v>
      </c>
      <c r="I7144" t="str">
        <f>_xlfn.XLOOKUP(shipments[[#This Row],[SPID]],people[SPID],people[Sales_person],"NA",0)</f>
        <v>Jehu Rudeforth</v>
      </c>
      <c r="J7144">
        <f>YEAR(shipments[[#This Row],[Shipdate]])</f>
        <v>2023</v>
      </c>
      <c r="K7144">
        <f>MONTH(shipments[[#This Row],[Shipdate]])</f>
        <v>7</v>
      </c>
      <c r="L7144" t="str">
        <f>TEXT(shipments[[#This Row],[Shipdate]],"mmmm")</f>
        <v>July</v>
      </c>
      <c r="M7144">
        <f>_xlfn.XLOOKUP(shipments[[#This Row],[PID]],products[PID],products[Cost_per_box],"NA",0)</f>
        <v>2.76</v>
      </c>
      <c r="N7144">
        <f>shipments[[#This Row],[Boxes]]*shipments[[#This Row],[Cost Per Box]]</f>
        <v>2718.6</v>
      </c>
      <c r="O7144">
        <f>shipments[[#This Row],[Sales Amount]]-shipments[[#This Row],[Total Cost]]</f>
        <v>8108.4</v>
      </c>
      <c r="P7144" s="9">
        <f>shipments[[#This Row],[Profit]]/shipments[[#This Row],[Sales Amount]]</f>
        <v>0.7489055139927957</v>
      </c>
    </row>
    <row r="7145" spans="1:16" x14ac:dyDescent="1">
      <c r="A7145" t="s">
        <v>7199</v>
      </c>
      <c r="B7145" t="s">
        <v>8059</v>
      </c>
      <c r="C7145" t="s">
        <v>8030</v>
      </c>
      <c r="D7145" t="s">
        <v>8035</v>
      </c>
      <c r="E7145" s="1">
        <v>45400</v>
      </c>
      <c r="F7145">
        <v>8734.5</v>
      </c>
      <c r="G7145">
        <v>795</v>
      </c>
      <c r="H7145" t="s">
        <v>6</v>
      </c>
      <c r="I7145" t="str">
        <f>_xlfn.XLOOKUP(shipments[[#This Row],[SPID]],people[SPID],people[Sales_person],"NA",0)</f>
        <v>Jehu Rudeforth</v>
      </c>
      <c r="J7145">
        <f>YEAR(shipments[[#This Row],[Shipdate]])</f>
        <v>2024</v>
      </c>
      <c r="K7145">
        <f>MONTH(shipments[[#This Row],[Shipdate]])</f>
        <v>4</v>
      </c>
      <c r="L7145" t="str">
        <f>TEXT(shipments[[#This Row],[Shipdate]],"mmmm")</f>
        <v>April</v>
      </c>
      <c r="M7145">
        <f>_xlfn.XLOOKUP(shipments[[#This Row],[PID]],products[PID],products[Cost_per_box],"NA",0)</f>
        <v>3.32</v>
      </c>
      <c r="N7145">
        <f>shipments[[#This Row],[Boxes]]*shipments[[#This Row],[Cost Per Box]]</f>
        <v>2639.4</v>
      </c>
      <c r="O7145">
        <f>shipments[[#This Row],[Sales Amount]]-shipments[[#This Row],[Total Cost]]</f>
        <v>6095.1</v>
      </c>
      <c r="P7145" s="9">
        <f>shipments[[#This Row],[Profit]]/shipments[[#This Row],[Sales Amount]]</f>
        <v>0.69781899364588706</v>
      </c>
    </row>
    <row r="7146" spans="1:16" x14ac:dyDescent="1">
      <c r="A7146" t="s">
        <v>7200</v>
      </c>
      <c r="B7146" t="s">
        <v>8059</v>
      </c>
      <c r="C7146" t="s">
        <v>8030</v>
      </c>
      <c r="D7146" t="s">
        <v>8032</v>
      </c>
      <c r="E7146" s="1">
        <v>44965</v>
      </c>
      <c r="F7146">
        <v>8086.5</v>
      </c>
      <c r="G7146">
        <v>899</v>
      </c>
      <c r="H7146" t="s">
        <v>6</v>
      </c>
      <c r="I7146" t="str">
        <f>_xlfn.XLOOKUP(shipments[[#This Row],[SPID]],people[SPID],people[Sales_person],"NA",0)</f>
        <v>Jehu Rudeforth</v>
      </c>
      <c r="J7146">
        <f>YEAR(shipments[[#This Row],[Shipdate]])</f>
        <v>2023</v>
      </c>
      <c r="K7146">
        <f>MONTH(shipments[[#This Row],[Shipdate]])</f>
        <v>2</v>
      </c>
      <c r="L7146" t="str">
        <f>TEXT(shipments[[#This Row],[Shipdate]],"mmmm")</f>
        <v>February</v>
      </c>
      <c r="M7146">
        <f>_xlfn.XLOOKUP(shipments[[#This Row],[PID]],products[PID],products[Cost_per_box],"NA",0)</f>
        <v>3.32</v>
      </c>
      <c r="N7146">
        <f>shipments[[#This Row],[Boxes]]*shipments[[#This Row],[Cost Per Box]]</f>
        <v>2984.68</v>
      </c>
      <c r="O7146">
        <f>shipments[[#This Row],[Sales Amount]]-shipments[[#This Row],[Total Cost]]</f>
        <v>5101.82</v>
      </c>
      <c r="P7146" s="9">
        <f>shipments[[#This Row],[Profit]]/shipments[[#This Row],[Sales Amount]]</f>
        <v>0.63090583070549677</v>
      </c>
    </row>
    <row r="7147" spans="1:16" x14ac:dyDescent="1">
      <c r="A7147" t="s">
        <v>7201</v>
      </c>
      <c r="B7147" t="s">
        <v>8059</v>
      </c>
      <c r="C7147" t="s">
        <v>8030</v>
      </c>
      <c r="D7147" t="s">
        <v>8032</v>
      </c>
      <c r="E7147" s="1">
        <v>45481</v>
      </c>
      <c r="F7147">
        <v>677.25</v>
      </c>
      <c r="G7147">
        <v>97</v>
      </c>
      <c r="H7147" t="s">
        <v>17</v>
      </c>
      <c r="I7147" t="str">
        <f>_xlfn.XLOOKUP(shipments[[#This Row],[SPID]],people[SPID],people[Sales_person],"NA",0)</f>
        <v>Jehu Rudeforth</v>
      </c>
      <c r="J7147">
        <f>YEAR(shipments[[#This Row],[Shipdate]])</f>
        <v>2024</v>
      </c>
      <c r="K7147">
        <f>MONTH(shipments[[#This Row],[Shipdate]])</f>
        <v>7</v>
      </c>
      <c r="L7147" t="str">
        <f>TEXT(shipments[[#This Row],[Shipdate]],"mmmm")</f>
        <v>July</v>
      </c>
      <c r="M7147">
        <f>_xlfn.XLOOKUP(shipments[[#This Row],[PID]],products[PID],products[Cost_per_box],"NA",0)</f>
        <v>3.32</v>
      </c>
      <c r="N7147">
        <f>shipments[[#This Row],[Boxes]]*shipments[[#This Row],[Cost Per Box]]</f>
        <v>322.03999999999996</v>
      </c>
      <c r="O7147">
        <f>shipments[[#This Row],[Sales Amount]]-shipments[[#This Row],[Total Cost]]</f>
        <v>355.21000000000004</v>
      </c>
      <c r="P7147" s="9">
        <f>shipments[[#This Row],[Profit]]/shipments[[#This Row],[Sales Amount]]</f>
        <v>0.52448874123292732</v>
      </c>
    </row>
    <row r="7148" spans="1:16" x14ac:dyDescent="1">
      <c r="A7148" t="s">
        <v>7202</v>
      </c>
      <c r="B7148" t="s">
        <v>8059</v>
      </c>
      <c r="C7148" t="s">
        <v>8031</v>
      </c>
      <c r="D7148" t="s">
        <v>8033</v>
      </c>
      <c r="E7148" s="1">
        <v>45079</v>
      </c>
      <c r="F7148">
        <v>3771</v>
      </c>
      <c r="G7148">
        <v>210</v>
      </c>
      <c r="H7148" t="s">
        <v>6</v>
      </c>
      <c r="I7148" t="str">
        <f>_xlfn.XLOOKUP(shipments[[#This Row],[SPID]],people[SPID],people[Sales_person],"NA",0)</f>
        <v>Jehu Rudeforth</v>
      </c>
      <c r="J7148">
        <f>YEAR(shipments[[#This Row],[Shipdate]])</f>
        <v>2023</v>
      </c>
      <c r="K7148">
        <f>MONTH(shipments[[#This Row],[Shipdate]])</f>
        <v>6</v>
      </c>
      <c r="L7148" t="str">
        <f>TEXT(shipments[[#This Row],[Shipdate]],"mmmm")</f>
        <v>June</v>
      </c>
      <c r="M7148">
        <f>_xlfn.XLOOKUP(shipments[[#This Row],[PID]],products[PID],products[Cost_per_box],"NA",0)</f>
        <v>2.65</v>
      </c>
      <c r="N7148">
        <f>shipments[[#This Row],[Boxes]]*shipments[[#This Row],[Cost Per Box]]</f>
        <v>556.5</v>
      </c>
      <c r="O7148">
        <f>shipments[[#This Row],[Sales Amount]]-shipments[[#This Row],[Total Cost]]</f>
        <v>3214.5</v>
      </c>
      <c r="P7148" s="9">
        <f>shipments[[#This Row],[Profit]]/shipments[[#This Row],[Sales Amount]]</f>
        <v>0.8524264120922832</v>
      </c>
    </row>
    <row r="7149" spans="1:16" x14ac:dyDescent="1">
      <c r="A7149" t="s">
        <v>7203</v>
      </c>
      <c r="B7149" t="s">
        <v>8059</v>
      </c>
      <c r="C7149" t="s">
        <v>8031</v>
      </c>
      <c r="D7149" t="s">
        <v>8037</v>
      </c>
      <c r="E7149" s="1">
        <v>44959</v>
      </c>
      <c r="F7149">
        <v>10649.25</v>
      </c>
      <c r="G7149">
        <v>592</v>
      </c>
      <c r="H7149" t="s">
        <v>6</v>
      </c>
      <c r="I7149" t="str">
        <f>_xlfn.XLOOKUP(shipments[[#This Row],[SPID]],people[SPID],people[Sales_person],"NA",0)</f>
        <v>Jehu Rudeforth</v>
      </c>
      <c r="J7149">
        <f>YEAR(shipments[[#This Row],[Shipdate]])</f>
        <v>2023</v>
      </c>
      <c r="K7149">
        <f>MONTH(shipments[[#This Row],[Shipdate]])</f>
        <v>2</v>
      </c>
      <c r="L7149" t="str">
        <f>TEXT(shipments[[#This Row],[Shipdate]],"mmmm")</f>
        <v>February</v>
      </c>
      <c r="M7149">
        <f>_xlfn.XLOOKUP(shipments[[#This Row],[PID]],products[PID],products[Cost_per_box],"NA",0)</f>
        <v>2.65</v>
      </c>
      <c r="N7149">
        <f>shipments[[#This Row],[Boxes]]*shipments[[#This Row],[Cost Per Box]]</f>
        <v>1568.8</v>
      </c>
      <c r="O7149">
        <f>shipments[[#This Row],[Sales Amount]]-shipments[[#This Row],[Total Cost]]</f>
        <v>9080.4500000000007</v>
      </c>
      <c r="P7149" s="9">
        <f>shipments[[#This Row],[Profit]]/shipments[[#This Row],[Sales Amount]]</f>
        <v>0.85268446134704323</v>
      </c>
    </row>
    <row r="7150" spans="1:16" x14ac:dyDescent="1">
      <c r="A7150" t="s">
        <v>7204</v>
      </c>
      <c r="B7150" t="s">
        <v>8059</v>
      </c>
      <c r="C7150" t="s">
        <v>8031</v>
      </c>
      <c r="D7150" t="s">
        <v>8035</v>
      </c>
      <c r="E7150" s="1">
        <v>44931</v>
      </c>
      <c r="F7150">
        <v>12062.25</v>
      </c>
      <c r="G7150">
        <v>604</v>
      </c>
      <c r="H7150" t="s">
        <v>6</v>
      </c>
      <c r="I7150" t="str">
        <f>_xlfn.XLOOKUP(shipments[[#This Row],[SPID]],people[SPID],people[Sales_person],"NA",0)</f>
        <v>Jehu Rudeforth</v>
      </c>
      <c r="J7150">
        <f>YEAR(shipments[[#This Row],[Shipdate]])</f>
        <v>2023</v>
      </c>
      <c r="K7150">
        <f>MONTH(shipments[[#This Row],[Shipdate]])</f>
        <v>1</v>
      </c>
      <c r="L7150" t="str">
        <f>TEXT(shipments[[#This Row],[Shipdate]],"mmmm")</f>
        <v>January</v>
      </c>
      <c r="M7150">
        <f>_xlfn.XLOOKUP(shipments[[#This Row],[PID]],products[PID],products[Cost_per_box],"NA",0)</f>
        <v>2.65</v>
      </c>
      <c r="N7150">
        <f>shipments[[#This Row],[Boxes]]*shipments[[#This Row],[Cost Per Box]]</f>
        <v>1600.6</v>
      </c>
      <c r="O7150">
        <f>shipments[[#This Row],[Sales Amount]]-shipments[[#This Row],[Total Cost]]</f>
        <v>10461.65</v>
      </c>
      <c r="P7150" s="9">
        <f>shipments[[#This Row],[Profit]]/shipments[[#This Row],[Sales Amount]]</f>
        <v>0.8673050218657381</v>
      </c>
    </row>
    <row r="7151" spans="1:16" x14ac:dyDescent="1">
      <c r="A7151" t="s">
        <v>7205</v>
      </c>
      <c r="B7151" t="s">
        <v>8059</v>
      </c>
      <c r="C7151" t="s">
        <v>8010</v>
      </c>
      <c r="D7151" t="s">
        <v>8033</v>
      </c>
      <c r="E7151" s="1">
        <v>45254</v>
      </c>
      <c r="F7151">
        <v>8802</v>
      </c>
      <c r="G7151">
        <v>629</v>
      </c>
      <c r="H7151" t="s">
        <v>6</v>
      </c>
      <c r="I7151" t="str">
        <f>_xlfn.XLOOKUP(shipments[[#This Row],[SPID]],people[SPID],people[Sales_person],"NA",0)</f>
        <v>Jehu Rudeforth</v>
      </c>
      <c r="J7151">
        <f>YEAR(shipments[[#This Row],[Shipdate]])</f>
        <v>2023</v>
      </c>
      <c r="K7151">
        <f>MONTH(shipments[[#This Row],[Shipdate]])</f>
        <v>11</v>
      </c>
      <c r="L7151" t="str">
        <f>TEXT(shipments[[#This Row],[Shipdate]],"mmmm")</f>
        <v>November</v>
      </c>
      <c r="M7151">
        <f>_xlfn.XLOOKUP(shipments[[#This Row],[PID]],products[PID],products[Cost_per_box],"NA",0)</f>
        <v>5.26</v>
      </c>
      <c r="N7151">
        <f>shipments[[#This Row],[Boxes]]*shipments[[#This Row],[Cost Per Box]]</f>
        <v>3308.54</v>
      </c>
      <c r="O7151">
        <f>shipments[[#This Row],[Sales Amount]]-shipments[[#This Row],[Total Cost]]</f>
        <v>5493.46</v>
      </c>
      <c r="P7151" s="9">
        <f>shipments[[#This Row],[Profit]]/shipments[[#This Row],[Sales Amount]]</f>
        <v>0.62411497386957515</v>
      </c>
    </row>
    <row r="7152" spans="1:16" x14ac:dyDescent="1">
      <c r="A7152" t="s">
        <v>7206</v>
      </c>
      <c r="B7152" t="s">
        <v>8059</v>
      </c>
      <c r="C7152" t="s">
        <v>8010</v>
      </c>
      <c r="D7152" t="s">
        <v>8033</v>
      </c>
      <c r="E7152" s="1">
        <v>45519</v>
      </c>
      <c r="F7152">
        <v>11702.25</v>
      </c>
      <c r="G7152">
        <v>976</v>
      </c>
      <c r="H7152" t="s">
        <v>17</v>
      </c>
      <c r="I7152" t="str">
        <f>_xlfn.XLOOKUP(shipments[[#This Row],[SPID]],people[SPID],people[Sales_person],"NA",0)</f>
        <v>Jehu Rudeforth</v>
      </c>
      <c r="J7152">
        <f>YEAR(shipments[[#This Row],[Shipdate]])</f>
        <v>2024</v>
      </c>
      <c r="K7152">
        <f>MONTH(shipments[[#This Row],[Shipdate]])</f>
        <v>8</v>
      </c>
      <c r="L7152" t="str">
        <f>TEXT(shipments[[#This Row],[Shipdate]],"mmmm")</f>
        <v>August</v>
      </c>
      <c r="M7152">
        <f>_xlfn.XLOOKUP(shipments[[#This Row],[PID]],products[PID],products[Cost_per_box],"NA",0)</f>
        <v>5.26</v>
      </c>
      <c r="N7152">
        <f>shipments[[#This Row],[Boxes]]*shipments[[#This Row],[Cost Per Box]]</f>
        <v>5133.76</v>
      </c>
      <c r="O7152">
        <f>shipments[[#This Row],[Sales Amount]]-shipments[[#This Row],[Total Cost]]</f>
        <v>6568.49</v>
      </c>
      <c r="P7152" s="9">
        <f>shipments[[#This Row],[Profit]]/shipments[[#This Row],[Sales Amount]]</f>
        <v>0.56130145912110918</v>
      </c>
    </row>
    <row r="7153" spans="1:16" x14ac:dyDescent="1">
      <c r="A7153" t="s">
        <v>7207</v>
      </c>
      <c r="B7153" t="s">
        <v>8059</v>
      </c>
      <c r="C7153" t="s">
        <v>8010</v>
      </c>
      <c r="D7153" t="s">
        <v>8033</v>
      </c>
      <c r="E7153" s="1">
        <v>45512</v>
      </c>
      <c r="F7153">
        <v>6437.25</v>
      </c>
      <c r="G7153">
        <v>537</v>
      </c>
      <c r="H7153" t="s">
        <v>17</v>
      </c>
      <c r="I7153" t="str">
        <f>_xlfn.XLOOKUP(shipments[[#This Row],[SPID]],people[SPID],people[Sales_person],"NA",0)</f>
        <v>Jehu Rudeforth</v>
      </c>
      <c r="J7153">
        <f>YEAR(shipments[[#This Row],[Shipdate]])</f>
        <v>2024</v>
      </c>
      <c r="K7153">
        <f>MONTH(shipments[[#This Row],[Shipdate]])</f>
        <v>8</v>
      </c>
      <c r="L7153" t="str">
        <f>TEXT(shipments[[#This Row],[Shipdate]],"mmmm")</f>
        <v>August</v>
      </c>
      <c r="M7153">
        <f>_xlfn.XLOOKUP(shipments[[#This Row],[PID]],products[PID],products[Cost_per_box],"NA",0)</f>
        <v>5.26</v>
      </c>
      <c r="N7153">
        <f>shipments[[#This Row],[Boxes]]*shipments[[#This Row],[Cost Per Box]]</f>
        <v>2824.62</v>
      </c>
      <c r="O7153">
        <f>shipments[[#This Row],[Sales Amount]]-shipments[[#This Row],[Total Cost]]</f>
        <v>3612.63</v>
      </c>
      <c r="P7153" s="9">
        <f>shipments[[#This Row],[Profit]]/shipments[[#This Row],[Sales Amount]]</f>
        <v>0.5612070371664919</v>
      </c>
    </row>
    <row r="7154" spans="1:16" x14ac:dyDescent="1">
      <c r="A7154" t="s">
        <v>7208</v>
      </c>
      <c r="B7154" t="s">
        <v>8059</v>
      </c>
      <c r="C7154" t="s">
        <v>8010</v>
      </c>
      <c r="D7154" t="s">
        <v>8037</v>
      </c>
      <c r="E7154" s="1">
        <v>45268</v>
      </c>
      <c r="F7154">
        <v>8520.75</v>
      </c>
      <c r="G7154">
        <v>569</v>
      </c>
      <c r="H7154" t="s">
        <v>6</v>
      </c>
      <c r="I7154" t="str">
        <f>_xlfn.XLOOKUP(shipments[[#This Row],[SPID]],people[SPID],people[Sales_person],"NA",0)</f>
        <v>Jehu Rudeforth</v>
      </c>
      <c r="J7154">
        <f>YEAR(shipments[[#This Row],[Shipdate]])</f>
        <v>2023</v>
      </c>
      <c r="K7154">
        <f>MONTH(shipments[[#This Row],[Shipdate]])</f>
        <v>12</v>
      </c>
      <c r="L7154" t="str">
        <f>TEXT(shipments[[#This Row],[Shipdate]],"mmmm")</f>
        <v>December</v>
      </c>
      <c r="M7154">
        <f>_xlfn.XLOOKUP(shipments[[#This Row],[PID]],products[PID],products[Cost_per_box],"NA",0)</f>
        <v>5.26</v>
      </c>
      <c r="N7154">
        <f>shipments[[#This Row],[Boxes]]*shipments[[#This Row],[Cost Per Box]]</f>
        <v>2992.94</v>
      </c>
      <c r="O7154">
        <f>shipments[[#This Row],[Sales Amount]]-shipments[[#This Row],[Total Cost]]</f>
        <v>5527.8099999999995</v>
      </c>
      <c r="P7154" s="9">
        <f>shipments[[#This Row],[Profit]]/shipments[[#This Row],[Sales Amount]]</f>
        <v>0.64874688261009883</v>
      </c>
    </row>
    <row r="7155" spans="1:16" x14ac:dyDescent="1">
      <c r="A7155" t="s">
        <v>7209</v>
      </c>
      <c r="B7155" t="s">
        <v>8059</v>
      </c>
      <c r="C7155" t="s">
        <v>8010</v>
      </c>
      <c r="D7155" t="s">
        <v>8037</v>
      </c>
      <c r="E7155" s="1">
        <v>45309</v>
      </c>
      <c r="F7155">
        <v>11907</v>
      </c>
      <c r="G7155">
        <v>993</v>
      </c>
      <c r="H7155" t="s">
        <v>39</v>
      </c>
      <c r="I7155" t="str">
        <f>_xlfn.XLOOKUP(shipments[[#This Row],[SPID]],people[SPID],people[Sales_person],"NA",0)</f>
        <v>Jehu Rudeforth</v>
      </c>
      <c r="J7155">
        <f>YEAR(shipments[[#This Row],[Shipdate]])</f>
        <v>2024</v>
      </c>
      <c r="K7155">
        <f>MONTH(shipments[[#This Row],[Shipdate]])</f>
        <v>1</v>
      </c>
      <c r="L7155" t="str">
        <f>TEXT(shipments[[#This Row],[Shipdate]],"mmmm")</f>
        <v>January</v>
      </c>
      <c r="M7155">
        <f>_xlfn.XLOOKUP(shipments[[#This Row],[PID]],products[PID],products[Cost_per_box],"NA",0)</f>
        <v>5.26</v>
      </c>
      <c r="N7155">
        <f>shipments[[#This Row],[Boxes]]*shipments[[#This Row],[Cost Per Box]]</f>
        <v>5223.1799999999994</v>
      </c>
      <c r="O7155">
        <f>shipments[[#This Row],[Sales Amount]]-shipments[[#This Row],[Total Cost]]</f>
        <v>6683.8200000000006</v>
      </c>
      <c r="P7155" s="9">
        <f>shipments[[#This Row],[Profit]]/shipments[[#This Row],[Sales Amount]]</f>
        <v>0.56133534895439663</v>
      </c>
    </row>
    <row r="7156" spans="1:16" x14ac:dyDescent="1">
      <c r="A7156" t="s">
        <v>7210</v>
      </c>
      <c r="B7156" t="s">
        <v>8059</v>
      </c>
      <c r="C7156" t="s">
        <v>8011</v>
      </c>
      <c r="D7156" t="s">
        <v>8037</v>
      </c>
      <c r="E7156" s="1">
        <v>45204</v>
      </c>
      <c r="F7156">
        <v>5978.25</v>
      </c>
      <c r="G7156">
        <v>428</v>
      </c>
      <c r="H7156" t="s">
        <v>6</v>
      </c>
      <c r="I7156" t="str">
        <f>_xlfn.XLOOKUP(shipments[[#This Row],[SPID]],people[SPID],people[Sales_person],"NA",0)</f>
        <v>Jehu Rudeforth</v>
      </c>
      <c r="J7156">
        <f>YEAR(shipments[[#This Row],[Shipdate]])</f>
        <v>2023</v>
      </c>
      <c r="K7156">
        <f>MONTH(shipments[[#This Row],[Shipdate]])</f>
        <v>10</v>
      </c>
      <c r="L7156" t="str">
        <f>TEXT(shipments[[#This Row],[Shipdate]],"mmmm")</f>
        <v>October</v>
      </c>
      <c r="M7156">
        <f>_xlfn.XLOOKUP(shipments[[#This Row],[PID]],products[PID],products[Cost_per_box],"NA",0)</f>
        <v>7.48</v>
      </c>
      <c r="N7156">
        <f>shipments[[#This Row],[Boxes]]*shipments[[#This Row],[Cost Per Box]]</f>
        <v>3201.44</v>
      </c>
      <c r="O7156">
        <f>shipments[[#This Row],[Sales Amount]]-shipments[[#This Row],[Total Cost]]</f>
        <v>2776.81</v>
      </c>
      <c r="P7156" s="9">
        <f>shipments[[#This Row],[Profit]]/shipments[[#This Row],[Sales Amount]]</f>
        <v>0.4644854263371388</v>
      </c>
    </row>
    <row r="7157" spans="1:16" x14ac:dyDescent="1">
      <c r="A7157" t="s">
        <v>7211</v>
      </c>
      <c r="B7157" t="s">
        <v>8059</v>
      </c>
      <c r="C7157" t="s">
        <v>8012</v>
      </c>
      <c r="D7157" t="s">
        <v>8037</v>
      </c>
      <c r="E7157" s="1">
        <v>45281</v>
      </c>
      <c r="F7157">
        <v>8419.5</v>
      </c>
      <c r="G7157">
        <v>842</v>
      </c>
      <c r="H7157" t="s">
        <v>6</v>
      </c>
      <c r="I7157" t="str">
        <f>_xlfn.XLOOKUP(shipments[[#This Row],[SPID]],people[SPID],people[Sales_person],"NA",0)</f>
        <v>Jehu Rudeforth</v>
      </c>
      <c r="J7157">
        <f>YEAR(shipments[[#This Row],[Shipdate]])</f>
        <v>2023</v>
      </c>
      <c r="K7157">
        <f>MONTH(shipments[[#This Row],[Shipdate]])</f>
        <v>12</v>
      </c>
      <c r="L7157" t="str">
        <f>TEXT(shipments[[#This Row],[Shipdate]],"mmmm")</f>
        <v>December</v>
      </c>
      <c r="M7157">
        <f>_xlfn.XLOOKUP(shipments[[#This Row],[PID]],products[PID],products[Cost_per_box],"NA",0)</f>
        <v>5.15</v>
      </c>
      <c r="N7157">
        <f>shipments[[#This Row],[Boxes]]*shipments[[#This Row],[Cost Per Box]]</f>
        <v>4336.3</v>
      </c>
      <c r="O7157">
        <f>shipments[[#This Row],[Sales Amount]]-shipments[[#This Row],[Total Cost]]</f>
        <v>4083.2</v>
      </c>
      <c r="P7157" s="9">
        <f>shipments[[#This Row],[Profit]]/shipments[[#This Row],[Sales Amount]]</f>
        <v>0.4849694162361185</v>
      </c>
    </row>
    <row r="7158" spans="1:16" x14ac:dyDescent="1">
      <c r="A7158" t="s">
        <v>7212</v>
      </c>
      <c r="B7158" t="s">
        <v>8059</v>
      </c>
      <c r="C7158" t="s">
        <v>8013</v>
      </c>
      <c r="D7158" t="s">
        <v>8036</v>
      </c>
      <c r="E7158" s="1">
        <v>45303</v>
      </c>
      <c r="F7158">
        <v>7184.25</v>
      </c>
      <c r="G7158">
        <v>1437</v>
      </c>
      <c r="H7158" t="s">
        <v>6</v>
      </c>
      <c r="I7158" t="str">
        <f>_xlfn.XLOOKUP(shipments[[#This Row],[SPID]],people[SPID],people[Sales_person],"NA",0)</f>
        <v>Jehu Rudeforth</v>
      </c>
      <c r="J7158">
        <f>YEAR(shipments[[#This Row],[Shipdate]])</f>
        <v>2024</v>
      </c>
      <c r="K7158">
        <f>MONTH(shipments[[#This Row],[Shipdate]])</f>
        <v>1</v>
      </c>
      <c r="L7158" t="str">
        <f>TEXT(shipments[[#This Row],[Shipdate]],"mmmm")</f>
        <v>January</v>
      </c>
      <c r="M7158">
        <f>_xlfn.XLOOKUP(shipments[[#This Row],[PID]],products[PID],products[Cost_per_box],"NA",0)</f>
        <v>3.85</v>
      </c>
      <c r="N7158">
        <f>shipments[[#This Row],[Boxes]]*shipments[[#This Row],[Cost Per Box]]</f>
        <v>5532.45</v>
      </c>
      <c r="O7158">
        <f>shipments[[#This Row],[Sales Amount]]-shipments[[#This Row],[Total Cost]]</f>
        <v>1651.8000000000002</v>
      </c>
      <c r="P7158" s="9">
        <f>shipments[[#This Row],[Profit]]/shipments[[#This Row],[Sales Amount]]</f>
        <v>0.2299196158262867</v>
      </c>
    </row>
    <row r="7159" spans="1:16" x14ac:dyDescent="1">
      <c r="A7159" t="s">
        <v>7213</v>
      </c>
      <c r="B7159" t="s">
        <v>8059</v>
      </c>
      <c r="C7159" t="s">
        <v>8013</v>
      </c>
      <c r="D7159" t="s">
        <v>8037</v>
      </c>
      <c r="E7159" s="1">
        <v>45285</v>
      </c>
      <c r="F7159">
        <v>2920.5</v>
      </c>
      <c r="G7159">
        <v>366</v>
      </c>
      <c r="H7159" t="s">
        <v>6</v>
      </c>
      <c r="I7159" t="str">
        <f>_xlfn.XLOOKUP(shipments[[#This Row],[SPID]],people[SPID],people[Sales_person],"NA",0)</f>
        <v>Jehu Rudeforth</v>
      </c>
      <c r="J7159">
        <f>YEAR(shipments[[#This Row],[Shipdate]])</f>
        <v>2023</v>
      </c>
      <c r="K7159">
        <f>MONTH(shipments[[#This Row],[Shipdate]])</f>
        <v>12</v>
      </c>
      <c r="L7159" t="str">
        <f>TEXT(shipments[[#This Row],[Shipdate]],"mmmm")</f>
        <v>December</v>
      </c>
      <c r="M7159">
        <f>_xlfn.XLOOKUP(shipments[[#This Row],[PID]],products[PID],products[Cost_per_box],"NA",0)</f>
        <v>3.85</v>
      </c>
      <c r="N7159">
        <f>shipments[[#This Row],[Boxes]]*shipments[[#This Row],[Cost Per Box]]</f>
        <v>1409.1000000000001</v>
      </c>
      <c r="O7159">
        <f>shipments[[#This Row],[Sales Amount]]-shipments[[#This Row],[Total Cost]]</f>
        <v>1511.3999999999999</v>
      </c>
      <c r="P7159" s="9">
        <f>shipments[[#This Row],[Profit]]/shipments[[#This Row],[Sales Amount]]</f>
        <v>0.51751412429378529</v>
      </c>
    </row>
    <row r="7160" spans="1:16" x14ac:dyDescent="1">
      <c r="A7160" t="s">
        <v>7214</v>
      </c>
      <c r="B7160" t="s">
        <v>8059</v>
      </c>
      <c r="C7160" t="s">
        <v>8013</v>
      </c>
      <c r="D7160" t="s">
        <v>8032</v>
      </c>
      <c r="E7160" s="1">
        <v>45127</v>
      </c>
      <c r="F7160">
        <v>999</v>
      </c>
      <c r="G7160">
        <v>143</v>
      </c>
      <c r="H7160" t="s">
        <v>6</v>
      </c>
      <c r="I7160" t="str">
        <f>_xlfn.XLOOKUP(shipments[[#This Row],[SPID]],people[SPID],people[Sales_person],"NA",0)</f>
        <v>Jehu Rudeforth</v>
      </c>
      <c r="J7160">
        <f>YEAR(shipments[[#This Row],[Shipdate]])</f>
        <v>2023</v>
      </c>
      <c r="K7160">
        <f>MONTH(shipments[[#This Row],[Shipdate]])</f>
        <v>7</v>
      </c>
      <c r="L7160" t="str">
        <f>TEXT(shipments[[#This Row],[Shipdate]],"mmmm")</f>
        <v>July</v>
      </c>
      <c r="M7160">
        <f>_xlfn.XLOOKUP(shipments[[#This Row],[PID]],products[PID],products[Cost_per_box],"NA",0)</f>
        <v>3.85</v>
      </c>
      <c r="N7160">
        <f>shipments[[#This Row],[Boxes]]*shipments[[#This Row],[Cost Per Box]]</f>
        <v>550.55000000000007</v>
      </c>
      <c r="O7160">
        <f>shipments[[#This Row],[Sales Amount]]-shipments[[#This Row],[Total Cost]]</f>
        <v>448.44999999999993</v>
      </c>
      <c r="P7160" s="9">
        <f>shipments[[#This Row],[Profit]]/shipments[[#This Row],[Sales Amount]]</f>
        <v>0.44889889889889883</v>
      </c>
    </row>
    <row r="7161" spans="1:16" x14ac:dyDescent="1">
      <c r="A7161" t="s">
        <v>7215</v>
      </c>
      <c r="B7161" t="s">
        <v>8059</v>
      </c>
      <c r="C7161" t="s">
        <v>8013</v>
      </c>
      <c r="D7161" t="s">
        <v>8035</v>
      </c>
      <c r="E7161" s="1">
        <v>45468</v>
      </c>
      <c r="F7161">
        <v>6633</v>
      </c>
      <c r="G7161">
        <v>830</v>
      </c>
      <c r="H7161" t="s">
        <v>6</v>
      </c>
      <c r="I7161" t="str">
        <f>_xlfn.XLOOKUP(shipments[[#This Row],[SPID]],people[SPID],people[Sales_person],"NA",0)</f>
        <v>Jehu Rudeforth</v>
      </c>
      <c r="J7161">
        <f>YEAR(shipments[[#This Row],[Shipdate]])</f>
        <v>2024</v>
      </c>
      <c r="K7161">
        <f>MONTH(shipments[[#This Row],[Shipdate]])</f>
        <v>6</v>
      </c>
      <c r="L7161" t="str">
        <f>TEXT(shipments[[#This Row],[Shipdate]],"mmmm")</f>
        <v>June</v>
      </c>
      <c r="M7161">
        <f>_xlfn.XLOOKUP(shipments[[#This Row],[PID]],products[PID],products[Cost_per_box],"NA",0)</f>
        <v>3.85</v>
      </c>
      <c r="N7161">
        <f>shipments[[#This Row],[Boxes]]*shipments[[#This Row],[Cost Per Box]]</f>
        <v>3195.5</v>
      </c>
      <c r="O7161">
        <f>shipments[[#This Row],[Sales Amount]]-shipments[[#This Row],[Total Cost]]</f>
        <v>3437.5</v>
      </c>
      <c r="P7161" s="9">
        <f>shipments[[#This Row],[Profit]]/shipments[[#This Row],[Sales Amount]]</f>
        <v>0.51824212271973469</v>
      </c>
    </row>
    <row r="7162" spans="1:16" x14ac:dyDescent="1">
      <c r="A7162" t="s">
        <v>7216</v>
      </c>
      <c r="B7162" t="s">
        <v>8059</v>
      </c>
      <c r="C7162" t="s">
        <v>8013</v>
      </c>
      <c r="D7162" t="s">
        <v>8033</v>
      </c>
      <c r="E7162" s="1">
        <v>45246</v>
      </c>
      <c r="F7162">
        <v>5161.5</v>
      </c>
      <c r="G7162">
        <v>1033</v>
      </c>
      <c r="H7162" t="s">
        <v>6</v>
      </c>
      <c r="I7162" t="str">
        <f>_xlfn.XLOOKUP(shipments[[#This Row],[SPID]],people[SPID],people[Sales_person],"NA",0)</f>
        <v>Jehu Rudeforth</v>
      </c>
      <c r="J7162">
        <f>YEAR(shipments[[#This Row],[Shipdate]])</f>
        <v>2023</v>
      </c>
      <c r="K7162">
        <f>MONTH(shipments[[#This Row],[Shipdate]])</f>
        <v>11</v>
      </c>
      <c r="L7162" t="str">
        <f>TEXT(shipments[[#This Row],[Shipdate]],"mmmm")</f>
        <v>November</v>
      </c>
      <c r="M7162">
        <f>_xlfn.XLOOKUP(shipments[[#This Row],[PID]],products[PID],products[Cost_per_box],"NA",0)</f>
        <v>3.85</v>
      </c>
      <c r="N7162">
        <f>shipments[[#This Row],[Boxes]]*shipments[[#This Row],[Cost Per Box]]</f>
        <v>3977.05</v>
      </c>
      <c r="O7162">
        <f>shipments[[#This Row],[Sales Amount]]-shipments[[#This Row],[Total Cost]]</f>
        <v>1184.4499999999998</v>
      </c>
      <c r="P7162" s="9">
        <f>shipments[[#This Row],[Profit]]/shipments[[#This Row],[Sales Amount]]</f>
        <v>0.22947786496173589</v>
      </c>
    </row>
    <row r="7163" spans="1:16" x14ac:dyDescent="1">
      <c r="A7163" t="s">
        <v>7217</v>
      </c>
      <c r="B7163" t="s">
        <v>8059</v>
      </c>
      <c r="C7163" t="s">
        <v>8013</v>
      </c>
      <c r="D7163" t="s">
        <v>8032</v>
      </c>
      <c r="E7163" s="1">
        <v>45069</v>
      </c>
      <c r="F7163">
        <v>7382.25</v>
      </c>
      <c r="G7163">
        <v>1231</v>
      </c>
      <c r="H7163" t="s">
        <v>6</v>
      </c>
      <c r="I7163" t="str">
        <f>_xlfn.XLOOKUP(shipments[[#This Row],[SPID]],people[SPID],people[Sales_person],"NA",0)</f>
        <v>Jehu Rudeforth</v>
      </c>
      <c r="J7163">
        <f>YEAR(shipments[[#This Row],[Shipdate]])</f>
        <v>2023</v>
      </c>
      <c r="K7163">
        <f>MONTH(shipments[[#This Row],[Shipdate]])</f>
        <v>5</v>
      </c>
      <c r="L7163" t="str">
        <f>TEXT(shipments[[#This Row],[Shipdate]],"mmmm")</f>
        <v>May</v>
      </c>
      <c r="M7163">
        <f>_xlfn.XLOOKUP(shipments[[#This Row],[PID]],products[PID],products[Cost_per_box],"NA",0)</f>
        <v>3.85</v>
      </c>
      <c r="N7163">
        <f>shipments[[#This Row],[Boxes]]*shipments[[#This Row],[Cost Per Box]]</f>
        <v>4739.3500000000004</v>
      </c>
      <c r="O7163">
        <f>shipments[[#This Row],[Sales Amount]]-shipments[[#This Row],[Total Cost]]</f>
        <v>2642.8999999999996</v>
      </c>
      <c r="P7163" s="9">
        <f>shipments[[#This Row],[Profit]]/shipments[[#This Row],[Sales Amount]]</f>
        <v>0.35800738257306369</v>
      </c>
    </row>
    <row r="7164" spans="1:16" x14ac:dyDescent="1">
      <c r="A7164" t="s">
        <v>7218</v>
      </c>
      <c r="B7164" t="s">
        <v>8059</v>
      </c>
      <c r="C7164" t="s">
        <v>8013</v>
      </c>
      <c r="D7164" t="s">
        <v>8033</v>
      </c>
      <c r="E7164" s="1">
        <v>45019</v>
      </c>
      <c r="F7164">
        <v>7337.25</v>
      </c>
      <c r="G7164">
        <v>1468</v>
      </c>
      <c r="H7164" t="s">
        <v>6</v>
      </c>
      <c r="I7164" t="str">
        <f>_xlfn.XLOOKUP(shipments[[#This Row],[SPID]],people[SPID],people[Sales_person],"NA",0)</f>
        <v>Jehu Rudeforth</v>
      </c>
      <c r="J7164">
        <f>YEAR(shipments[[#This Row],[Shipdate]])</f>
        <v>2023</v>
      </c>
      <c r="K7164">
        <f>MONTH(shipments[[#This Row],[Shipdate]])</f>
        <v>4</v>
      </c>
      <c r="L7164" t="str">
        <f>TEXT(shipments[[#This Row],[Shipdate]],"mmmm")</f>
        <v>April</v>
      </c>
      <c r="M7164">
        <f>_xlfn.XLOOKUP(shipments[[#This Row],[PID]],products[PID],products[Cost_per_box],"NA",0)</f>
        <v>3.85</v>
      </c>
      <c r="N7164">
        <f>shipments[[#This Row],[Boxes]]*shipments[[#This Row],[Cost Per Box]]</f>
        <v>5651.8</v>
      </c>
      <c r="O7164">
        <f>shipments[[#This Row],[Sales Amount]]-shipments[[#This Row],[Total Cost]]</f>
        <v>1685.4499999999998</v>
      </c>
      <c r="P7164" s="9">
        <f>shipments[[#This Row],[Profit]]/shipments[[#This Row],[Sales Amount]]</f>
        <v>0.2297114041364271</v>
      </c>
    </row>
    <row r="7165" spans="1:16" x14ac:dyDescent="1">
      <c r="A7165" t="s">
        <v>7219</v>
      </c>
      <c r="B7165" t="s">
        <v>8059</v>
      </c>
      <c r="C7165" t="s">
        <v>8013</v>
      </c>
      <c r="D7165" t="s">
        <v>8033</v>
      </c>
      <c r="E7165" s="1">
        <v>45099</v>
      </c>
      <c r="F7165">
        <v>2693.25</v>
      </c>
      <c r="G7165">
        <v>337</v>
      </c>
      <c r="H7165" t="s">
        <v>6</v>
      </c>
      <c r="I7165" t="str">
        <f>_xlfn.XLOOKUP(shipments[[#This Row],[SPID]],people[SPID],people[Sales_person],"NA",0)</f>
        <v>Jehu Rudeforth</v>
      </c>
      <c r="J7165">
        <f>YEAR(shipments[[#This Row],[Shipdate]])</f>
        <v>2023</v>
      </c>
      <c r="K7165">
        <f>MONTH(shipments[[#This Row],[Shipdate]])</f>
        <v>6</v>
      </c>
      <c r="L7165" t="str">
        <f>TEXT(shipments[[#This Row],[Shipdate]],"mmmm")</f>
        <v>June</v>
      </c>
      <c r="M7165">
        <f>_xlfn.XLOOKUP(shipments[[#This Row],[PID]],products[PID],products[Cost_per_box],"NA",0)</f>
        <v>3.85</v>
      </c>
      <c r="N7165">
        <f>shipments[[#This Row],[Boxes]]*shipments[[#This Row],[Cost Per Box]]</f>
        <v>1297.45</v>
      </c>
      <c r="O7165">
        <f>shipments[[#This Row],[Sales Amount]]-shipments[[#This Row],[Total Cost]]</f>
        <v>1395.8</v>
      </c>
      <c r="P7165" s="9">
        <f>shipments[[#This Row],[Profit]]/shipments[[#This Row],[Sales Amount]]</f>
        <v>0.51825860948667968</v>
      </c>
    </row>
    <row r="7166" spans="1:16" x14ac:dyDescent="1">
      <c r="A7166" t="s">
        <v>7220</v>
      </c>
      <c r="B7166" t="s">
        <v>8059</v>
      </c>
      <c r="C7166" t="s">
        <v>8014</v>
      </c>
      <c r="D7166" t="s">
        <v>8032</v>
      </c>
      <c r="E7166" s="1">
        <v>45258</v>
      </c>
      <c r="F7166">
        <v>7956</v>
      </c>
      <c r="G7166">
        <v>1592</v>
      </c>
      <c r="H7166" t="s">
        <v>6</v>
      </c>
      <c r="I7166" t="str">
        <f>_xlfn.XLOOKUP(shipments[[#This Row],[SPID]],people[SPID],people[Sales_person],"NA",0)</f>
        <v>Jehu Rudeforth</v>
      </c>
      <c r="J7166">
        <f>YEAR(shipments[[#This Row],[Shipdate]])</f>
        <v>2023</v>
      </c>
      <c r="K7166">
        <f>MONTH(shipments[[#This Row],[Shipdate]])</f>
        <v>11</v>
      </c>
      <c r="L7166" t="str">
        <f>TEXT(shipments[[#This Row],[Shipdate]],"mmmm")</f>
        <v>November</v>
      </c>
      <c r="M7166">
        <f>_xlfn.XLOOKUP(shipments[[#This Row],[PID]],products[PID],products[Cost_per_box],"NA",0)</f>
        <v>5.72</v>
      </c>
      <c r="N7166">
        <f>shipments[[#This Row],[Boxes]]*shipments[[#This Row],[Cost Per Box]]</f>
        <v>9106.24</v>
      </c>
      <c r="O7166">
        <f>shipments[[#This Row],[Sales Amount]]-shipments[[#This Row],[Total Cost]]</f>
        <v>-1150.2399999999998</v>
      </c>
      <c r="P7166" s="9">
        <f>shipments[[#This Row],[Profit]]/shipments[[#This Row],[Sales Amount]]</f>
        <v>-0.14457516339869278</v>
      </c>
    </row>
    <row r="7167" spans="1:16" x14ac:dyDescent="1">
      <c r="A7167" t="s">
        <v>7221</v>
      </c>
      <c r="B7167" t="s">
        <v>8059</v>
      </c>
      <c r="C7167" t="s">
        <v>8014</v>
      </c>
      <c r="D7167" t="s">
        <v>8033</v>
      </c>
      <c r="E7167" s="1">
        <v>45194</v>
      </c>
      <c r="F7167">
        <v>1604.25</v>
      </c>
      <c r="G7167">
        <v>268</v>
      </c>
      <c r="H7167" t="s">
        <v>6</v>
      </c>
      <c r="I7167" t="str">
        <f>_xlfn.XLOOKUP(shipments[[#This Row],[SPID]],people[SPID],people[Sales_person],"NA",0)</f>
        <v>Jehu Rudeforth</v>
      </c>
      <c r="J7167">
        <f>YEAR(shipments[[#This Row],[Shipdate]])</f>
        <v>2023</v>
      </c>
      <c r="K7167">
        <f>MONTH(shipments[[#This Row],[Shipdate]])</f>
        <v>9</v>
      </c>
      <c r="L7167" t="str">
        <f>TEXT(shipments[[#This Row],[Shipdate]],"mmmm")</f>
        <v>September</v>
      </c>
      <c r="M7167">
        <f>_xlfn.XLOOKUP(shipments[[#This Row],[PID]],products[PID],products[Cost_per_box],"NA",0)</f>
        <v>5.72</v>
      </c>
      <c r="N7167">
        <f>shipments[[#This Row],[Boxes]]*shipments[[#This Row],[Cost Per Box]]</f>
        <v>1532.96</v>
      </c>
      <c r="O7167">
        <f>shipments[[#This Row],[Sales Amount]]-shipments[[#This Row],[Total Cost]]</f>
        <v>71.289999999999964</v>
      </c>
      <c r="P7167" s="9">
        <f>shipments[[#This Row],[Profit]]/shipments[[#This Row],[Sales Amount]]</f>
        <v>4.4438211002025843E-2</v>
      </c>
    </row>
    <row r="7168" spans="1:16" x14ac:dyDescent="1">
      <c r="A7168" t="s">
        <v>7222</v>
      </c>
      <c r="B7168" t="s">
        <v>8059</v>
      </c>
      <c r="C7168" t="s">
        <v>8015</v>
      </c>
      <c r="D7168" t="s">
        <v>8037</v>
      </c>
      <c r="E7168" s="1">
        <v>45260</v>
      </c>
      <c r="F7168">
        <v>2850.75</v>
      </c>
      <c r="G7168">
        <v>119</v>
      </c>
      <c r="H7168" t="s">
        <v>6</v>
      </c>
      <c r="I7168" t="str">
        <f>_xlfn.XLOOKUP(shipments[[#This Row],[SPID]],people[SPID],people[Sales_person],"NA",0)</f>
        <v>Jehu Rudeforth</v>
      </c>
      <c r="J7168">
        <f>YEAR(shipments[[#This Row],[Shipdate]])</f>
        <v>2023</v>
      </c>
      <c r="K7168">
        <f>MONTH(shipments[[#This Row],[Shipdate]])</f>
        <v>11</v>
      </c>
      <c r="L7168" t="str">
        <f>TEXT(shipments[[#This Row],[Shipdate]],"mmmm")</f>
        <v>November</v>
      </c>
      <c r="M7168">
        <f>_xlfn.XLOOKUP(shipments[[#This Row],[PID]],products[PID],products[Cost_per_box],"NA",0)</f>
        <v>6.31</v>
      </c>
      <c r="N7168">
        <f>shipments[[#This Row],[Boxes]]*shipments[[#This Row],[Cost Per Box]]</f>
        <v>750.89</v>
      </c>
      <c r="O7168">
        <f>shipments[[#This Row],[Sales Amount]]-shipments[[#This Row],[Total Cost]]</f>
        <v>2099.86</v>
      </c>
      <c r="P7168" s="9">
        <f>shipments[[#This Row],[Profit]]/shipments[[#This Row],[Sales Amount]]</f>
        <v>0.73659914057704112</v>
      </c>
    </row>
    <row r="7169" spans="1:16" x14ac:dyDescent="1">
      <c r="A7169" t="s">
        <v>7223</v>
      </c>
      <c r="B7169" t="s">
        <v>8059</v>
      </c>
      <c r="C7169" t="s">
        <v>8015</v>
      </c>
      <c r="D7169" t="s">
        <v>8037</v>
      </c>
      <c r="E7169" s="1">
        <v>45259</v>
      </c>
      <c r="F7169">
        <v>1120.5</v>
      </c>
      <c r="G7169">
        <v>45</v>
      </c>
      <c r="H7169" t="s">
        <v>6</v>
      </c>
      <c r="I7169" t="str">
        <f>_xlfn.XLOOKUP(shipments[[#This Row],[SPID]],people[SPID],people[Sales_person],"NA",0)</f>
        <v>Jehu Rudeforth</v>
      </c>
      <c r="J7169">
        <f>YEAR(shipments[[#This Row],[Shipdate]])</f>
        <v>2023</v>
      </c>
      <c r="K7169">
        <f>MONTH(shipments[[#This Row],[Shipdate]])</f>
        <v>11</v>
      </c>
      <c r="L7169" t="str">
        <f>TEXT(shipments[[#This Row],[Shipdate]],"mmmm")</f>
        <v>November</v>
      </c>
      <c r="M7169">
        <f>_xlfn.XLOOKUP(shipments[[#This Row],[PID]],products[PID],products[Cost_per_box],"NA",0)</f>
        <v>6.31</v>
      </c>
      <c r="N7169">
        <f>shipments[[#This Row],[Boxes]]*shipments[[#This Row],[Cost Per Box]]</f>
        <v>283.95</v>
      </c>
      <c r="O7169">
        <f>shipments[[#This Row],[Sales Amount]]-shipments[[#This Row],[Total Cost]]</f>
        <v>836.55</v>
      </c>
      <c r="P7169" s="9">
        <f>shipments[[#This Row],[Profit]]/shipments[[#This Row],[Sales Amount]]</f>
        <v>0.74658634538152602</v>
      </c>
    </row>
    <row r="7170" spans="1:16" x14ac:dyDescent="1">
      <c r="A7170" t="s">
        <v>7224</v>
      </c>
      <c r="B7170" t="s">
        <v>8059</v>
      </c>
      <c r="C7170" t="s">
        <v>8016</v>
      </c>
      <c r="D7170" t="s">
        <v>8037</v>
      </c>
      <c r="E7170" s="1">
        <v>45287</v>
      </c>
      <c r="F7170">
        <v>5328</v>
      </c>
      <c r="G7170">
        <v>222</v>
      </c>
      <c r="H7170" t="s">
        <v>6</v>
      </c>
      <c r="I7170" t="str">
        <f>_xlfn.XLOOKUP(shipments[[#This Row],[SPID]],people[SPID],people[Sales_person],"NA",0)</f>
        <v>Jehu Rudeforth</v>
      </c>
      <c r="J7170">
        <f>YEAR(shipments[[#This Row],[Shipdate]])</f>
        <v>2023</v>
      </c>
      <c r="K7170">
        <f>MONTH(shipments[[#This Row],[Shipdate]])</f>
        <v>12</v>
      </c>
      <c r="L7170" t="str">
        <f>TEXT(shipments[[#This Row],[Shipdate]],"mmmm")</f>
        <v>December</v>
      </c>
      <c r="M7170">
        <f>_xlfn.XLOOKUP(shipments[[#This Row],[PID]],products[PID],products[Cost_per_box],"NA",0)</f>
        <v>9.94</v>
      </c>
      <c r="N7170">
        <f>shipments[[#This Row],[Boxes]]*shipments[[#This Row],[Cost Per Box]]</f>
        <v>2206.6799999999998</v>
      </c>
      <c r="O7170">
        <f>shipments[[#This Row],[Sales Amount]]-shipments[[#This Row],[Total Cost]]</f>
        <v>3121.32</v>
      </c>
      <c r="P7170" s="9">
        <f>shipments[[#This Row],[Profit]]/shipments[[#This Row],[Sales Amount]]</f>
        <v>0.58583333333333332</v>
      </c>
    </row>
    <row r="7171" spans="1:16" x14ac:dyDescent="1">
      <c r="A7171" t="s">
        <v>7225</v>
      </c>
      <c r="B7171" t="s">
        <v>8059</v>
      </c>
      <c r="C7171" t="s">
        <v>8018</v>
      </c>
      <c r="D7171" t="s">
        <v>8037</v>
      </c>
      <c r="E7171" s="1">
        <v>45257</v>
      </c>
      <c r="F7171">
        <v>13689</v>
      </c>
      <c r="G7171">
        <v>652</v>
      </c>
      <c r="H7171" t="s">
        <v>6</v>
      </c>
      <c r="I7171" t="str">
        <f>_xlfn.XLOOKUP(shipments[[#This Row],[SPID]],people[SPID],people[Sales_person],"NA",0)</f>
        <v>Jehu Rudeforth</v>
      </c>
      <c r="J7171">
        <f>YEAR(shipments[[#This Row],[Shipdate]])</f>
        <v>2023</v>
      </c>
      <c r="K7171">
        <f>MONTH(shipments[[#This Row],[Shipdate]])</f>
        <v>11</v>
      </c>
      <c r="L7171" t="str">
        <f>TEXT(shipments[[#This Row],[Shipdate]],"mmmm")</f>
        <v>November</v>
      </c>
      <c r="M7171">
        <f>_xlfn.XLOOKUP(shipments[[#This Row],[PID]],products[PID],products[Cost_per_box],"NA",0)</f>
        <v>3.68</v>
      </c>
      <c r="N7171">
        <f>shipments[[#This Row],[Boxes]]*shipments[[#This Row],[Cost Per Box]]</f>
        <v>2399.36</v>
      </c>
      <c r="O7171">
        <f>shipments[[#This Row],[Sales Amount]]-shipments[[#This Row],[Total Cost]]</f>
        <v>11289.64</v>
      </c>
      <c r="P7171" s="9">
        <f>shipments[[#This Row],[Profit]]/shipments[[#This Row],[Sales Amount]]</f>
        <v>0.82472350062093647</v>
      </c>
    </row>
    <row r="7172" spans="1:16" x14ac:dyDescent="1">
      <c r="A7172" t="s">
        <v>7226</v>
      </c>
      <c r="B7172" t="s">
        <v>8059</v>
      </c>
      <c r="C7172" t="s">
        <v>8019</v>
      </c>
      <c r="D7172" t="s">
        <v>8033</v>
      </c>
      <c r="E7172" s="1">
        <v>45414</v>
      </c>
      <c r="F7172">
        <v>6795</v>
      </c>
      <c r="G7172">
        <v>523</v>
      </c>
      <c r="H7172" t="s">
        <v>6</v>
      </c>
      <c r="I7172" t="str">
        <f>_xlfn.XLOOKUP(shipments[[#This Row],[SPID]],people[SPID],people[Sales_person],"NA",0)</f>
        <v>Jehu Rudeforth</v>
      </c>
      <c r="J7172">
        <f>YEAR(shipments[[#This Row],[Shipdate]])</f>
        <v>2024</v>
      </c>
      <c r="K7172">
        <f>MONTH(shipments[[#This Row],[Shipdate]])</f>
        <v>5</v>
      </c>
      <c r="L7172" t="str">
        <f>TEXT(shipments[[#This Row],[Shipdate]],"mmmm")</f>
        <v>May</v>
      </c>
      <c r="M7172">
        <f>_xlfn.XLOOKUP(shipments[[#This Row],[PID]],products[PID],products[Cost_per_box],"NA",0)</f>
        <v>8.2200000000000006</v>
      </c>
      <c r="N7172">
        <f>shipments[[#This Row],[Boxes]]*shipments[[#This Row],[Cost Per Box]]</f>
        <v>4299.0600000000004</v>
      </c>
      <c r="O7172">
        <f>shipments[[#This Row],[Sales Amount]]-shipments[[#This Row],[Total Cost]]</f>
        <v>2495.9399999999996</v>
      </c>
      <c r="P7172" s="9">
        <f>shipments[[#This Row],[Profit]]/shipments[[#This Row],[Sales Amount]]</f>
        <v>0.36732008830022067</v>
      </c>
    </row>
    <row r="7173" spans="1:16" x14ac:dyDescent="1">
      <c r="A7173" t="s">
        <v>7227</v>
      </c>
      <c r="B7173" t="s">
        <v>8059</v>
      </c>
      <c r="C7173" t="s">
        <v>8019</v>
      </c>
      <c r="D7173" t="s">
        <v>8035</v>
      </c>
      <c r="E7173" s="1">
        <v>45336</v>
      </c>
      <c r="F7173">
        <v>855</v>
      </c>
      <c r="G7173">
        <v>62</v>
      </c>
      <c r="H7173" t="s">
        <v>6</v>
      </c>
      <c r="I7173" t="str">
        <f>_xlfn.XLOOKUP(shipments[[#This Row],[SPID]],people[SPID],people[Sales_person],"NA",0)</f>
        <v>Jehu Rudeforth</v>
      </c>
      <c r="J7173">
        <f>YEAR(shipments[[#This Row],[Shipdate]])</f>
        <v>2024</v>
      </c>
      <c r="K7173">
        <f>MONTH(shipments[[#This Row],[Shipdate]])</f>
        <v>2</v>
      </c>
      <c r="L7173" t="str">
        <f>TEXT(shipments[[#This Row],[Shipdate]],"mmmm")</f>
        <v>February</v>
      </c>
      <c r="M7173">
        <f>_xlfn.XLOOKUP(shipments[[#This Row],[PID]],products[PID],products[Cost_per_box],"NA",0)</f>
        <v>8.2200000000000006</v>
      </c>
      <c r="N7173">
        <f>shipments[[#This Row],[Boxes]]*shipments[[#This Row],[Cost Per Box]]</f>
        <v>509.64000000000004</v>
      </c>
      <c r="O7173">
        <f>shipments[[#This Row],[Sales Amount]]-shipments[[#This Row],[Total Cost]]</f>
        <v>345.35999999999996</v>
      </c>
      <c r="P7173" s="9">
        <f>shipments[[#This Row],[Profit]]/shipments[[#This Row],[Sales Amount]]</f>
        <v>0.40392982456140347</v>
      </c>
    </row>
    <row r="7174" spans="1:16" x14ac:dyDescent="1">
      <c r="A7174" t="s">
        <v>7228</v>
      </c>
      <c r="B7174" t="s">
        <v>8059</v>
      </c>
      <c r="C7174" t="s">
        <v>8019</v>
      </c>
      <c r="D7174" t="s">
        <v>8032</v>
      </c>
      <c r="E7174" s="1">
        <v>44991</v>
      </c>
      <c r="F7174">
        <v>2299.5</v>
      </c>
      <c r="G7174">
        <v>177</v>
      </c>
      <c r="H7174" t="s">
        <v>6</v>
      </c>
      <c r="I7174" t="str">
        <f>_xlfn.XLOOKUP(shipments[[#This Row],[SPID]],people[SPID],people[Sales_person],"NA",0)</f>
        <v>Jehu Rudeforth</v>
      </c>
      <c r="J7174">
        <f>YEAR(shipments[[#This Row],[Shipdate]])</f>
        <v>2023</v>
      </c>
      <c r="K7174">
        <f>MONTH(shipments[[#This Row],[Shipdate]])</f>
        <v>3</v>
      </c>
      <c r="L7174" t="str">
        <f>TEXT(shipments[[#This Row],[Shipdate]],"mmmm")</f>
        <v>March</v>
      </c>
      <c r="M7174">
        <f>_xlfn.XLOOKUP(shipments[[#This Row],[PID]],products[PID],products[Cost_per_box],"NA",0)</f>
        <v>8.2200000000000006</v>
      </c>
      <c r="N7174">
        <f>shipments[[#This Row],[Boxes]]*shipments[[#This Row],[Cost Per Box]]</f>
        <v>1454.94</v>
      </c>
      <c r="O7174">
        <f>shipments[[#This Row],[Sales Amount]]-shipments[[#This Row],[Total Cost]]</f>
        <v>844.56</v>
      </c>
      <c r="P7174" s="9">
        <f>shipments[[#This Row],[Profit]]/shipments[[#This Row],[Sales Amount]]</f>
        <v>0.36727984344422698</v>
      </c>
    </row>
    <row r="7175" spans="1:16" x14ac:dyDescent="1">
      <c r="A7175" t="s">
        <v>7229</v>
      </c>
      <c r="B7175" t="s">
        <v>8059</v>
      </c>
      <c r="C7175" t="s">
        <v>8019</v>
      </c>
      <c r="D7175" t="s">
        <v>8035</v>
      </c>
      <c r="E7175" s="1">
        <v>45212</v>
      </c>
      <c r="F7175">
        <v>5865.75</v>
      </c>
      <c r="G7175">
        <v>489</v>
      </c>
      <c r="H7175" t="s">
        <v>39</v>
      </c>
      <c r="I7175" t="str">
        <f>_xlfn.XLOOKUP(shipments[[#This Row],[SPID]],people[SPID],people[Sales_person],"NA",0)</f>
        <v>Jehu Rudeforth</v>
      </c>
      <c r="J7175">
        <f>YEAR(shipments[[#This Row],[Shipdate]])</f>
        <v>2023</v>
      </c>
      <c r="K7175">
        <f>MONTH(shipments[[#This Row],[Shipdate]])</f>
        <v>10</v>
      </c>
      <c r="L7175" t="str">
        <f>TEXT(shipments[[#This Row],[Shipdate]],"mmmm")</f>
        <v>October</v>
      </c>
      <c r="M7175">
        <f>_xlfn.XLOOKUP(shipments[[#This Row],[PID]],products[PID],products[Cost_per_box],"NA",0)</f>
        <v>8.2200000000000006</v>
      </c>
      <c r="N7175">
        <f>shipments[[#This Row],[Boxes]]*shipments[[#This Row],[Cost Per Box]]</f>
        <v>4019.5800000000004</v>
      </c>
      <c r="O7175">
        <f>shipments[[#This Row],[Sales Amount]]-shipments[[#This Row],[Total Cost]]</f>
        <v>1846.1699999999996</v>
      </c>
      <c r="P7175" s="9">
        <f>shipments[[#This Row],[Profit]]/shipments[[#This Row],[Sales Amount]]</f>
        <v>0.31473724587648633</v>
      </c>
    </row>
    <row r="7176" spans="1:16" x14ac:dyDescent="1">
      <c r="A7176" t="s">
        <v>7230</v>
      </c>
      <c r="B7176" t="s">
        <v>8059</v>
      </c>
      <c r="C7176" t="s">
        <v>8020</v>
      </c>
      <c r="D7176" t="s">
        <v>8037</v>
      </c>
      <c r="E7176" s="1">
        <v>45446</v>
      </c>
      <c r="F7176">
        <v>5670</v>
      </c>
      <c r="G7176">
        <v>299</v>
      </c>
      <c r="H7176" t="s">
        <v>6</v>
      </c>
      <c r="I7176" t="str">
        <f>_xlfn.XLOOKUP(shipments[[#This Row],[SPID]],people[SPID],people[Sales_person],"NA",0)</f>
        <v>Jehu Rudeforth</v>
      </c>
      <c r="J7176">
        <f>YEAR(shipments[[#This Row],[Shipdate]])</f>
        <v>2024</v>
      </c>
      <c r="K7176">
        <f>MONTH(shipments[[#This Row],[Shipdate]])</f>
        <v>6</v>
      </c>
      <c r="L7176" t="str">
        <f>TEXT(shipments[[#This Row],[Shipdate]],"mmmm")</f>
        <v>June</v>
      </c>
      <c r="M7176">
        <f>_xlfn.XLOOKUP(shipments[[#This Row],[PID]],products[PID],products[Cost_per_box],"NA",0)</f>
        <v>10.23</v>
      </c>
      <c r="N7176">
        <f>shipments[[#This Row],[Boxes]]*shipments[[#This Row],[Cost Per Box]]</f>
        <v>3058.77</v>
      </c>
      <c r="O7176">
        <f>shipments[[#This Row],[Sales Amount]]-shipments[[#This Row],[Total Cost]]</f>
        <v>2611.23</v>
      </c>
      <c r="P7176" s="9">
        <f>shipments[[#This Row],[Profit]]/shipments[[#This Row],[Sales Amount]]</f>
        <v>0.46053439153439152</v>
      </c>
    </row>
    <row r="7177" spans="1:16" x14ac:dyDescent="1">
      <c r="A7177" t="s">
        <v>7231</v>
      </c>
      <c r="B7177" t="s">
        <v>8059</v>
      </c>
      <c r="C7177" t="s">
        <v>8020</v>
      </c>
      <c r="D7177" t="s">
        <v>8036</v>
      </c>
      <c r="E7177" s="1">
        <v>45133</v>
      </c>
      <c r="F7177">
        <v>5505.75</v>
      </c>
      <c r="G7177">
        <v>290</v>
      </c>
      <c r="H7177" t="s">
        <v>6</v>
      </c>
      <c r="I7177" t="str">
        <f>_xlfn.XLOOKUP(shipments[[#This Row],[SPID]],people[SPID],people[Sales_person],"NA",0)</f>
        <v>Jehu Rudeforth</v>
      </c>
      <c r="J7177">
        <f>YEAR(shipments[[#This Row],[Shipdate]])</f>
        <v>2023</v>
      </c>
      <c r="K7177">
        <f>MONTH(shipments[[#This Row],[Shipdate]])</f>
        <v>7</v>
      </c>
      <c r="L7177" t="str">
        <f>TEXT(shipments[[#This Row],[Shipdate]],"mmmm")</f>
        <v>July</v>
      </c>
      <c r="M7177">
        <f>_xlfn.XLOOKUP(shipments[[#This Row],[PID]],products[PID],products[Cost_per_box],"NA",0)</f>
        <v>10.23</v>
      </c>
      <c r="N7177">
        <f>shipments[[#This Row],[Boxes]]*shipments[[#This Row],[Cost Per Box]]</f>
        <v>2966.7000000000003</v>
      </c>
      <c r="O7177">
        <f>shipments[[#This Row],[Sales Amount]]-shipments[[#This Row],[Total Cost]]</f>
        <v>2539.0499999999997</v>
      </c>
      <c r="P7177" s="9">
        <f>shipments[[#This Row],[Profit]]/shipments[[#This Row],[Sales Amount]]</f>
        <v>0.46116332924669656</v>
      </c>
    </row>
    <row r="7178" spans="1:16" x14ac:dyDescent="1">
      <c r="A7178" t="s">
        <v>7232</v>
      </c>
      <c r="B7178" t="s">
        <v>8059</v>
      </c>
      <c r="C7178" t="s">
        <v>8021</v>
      </c>
      <c r="D7178" t="s">
        <v>8035</v>
      </c>
      <c r="E7178" s="1">
        <v>45371</v>
      </c>
      <c r="F7178">
        <v>2211.75</v>
      </c>
      <c r="G7178">
        <v>148</v>
      </c>
      <c r="H7178" t="s">
        <v>6</v>
      </c>
      <c r="I7178" t="str">
        <f>_xlfn.XLOOKUP(shipments[[#This Row],[SPID]],people[SPID],people[Sales_person],"NA",0)</f>
        <v>Jehu Rudeforth</v>
      </c>
      <c r="J7178">
        <f>YEAR(shipments[[#This Row],[Shipdate]])</f>
        <v>2024</v>
      </c>
      <c r="K7178">
        <f>MONTH(shipments[[#This Row],[Shipdate]])</f>
        <v>3</v>
      </c>
      <c r="L7178" t="str">
        <f>TEXT(shipments[[#This Row],[Shipdate]],"mmmm")</f>
        <v>March</v>
      </c>
      <c r="M7178">
        <f>_xlfn.XLOOKUP(shipments[[#This Row],[PID]],products[PID],products[Cost_per_box],"NA",0)</f>
        <v>4.74</v>
      </c>
      <c r="N7178">
        <f>shipments[[#This Row],[Boxes]]*shipments[[#This Row],[Cost Per Box]]</f>
        <v>701.52</v>
      </c>
      <c r="O7178">
        <f>shipments[[#This Row],[Sales Amount]]-shipments[[#This Row],[Total Cost]]</f>
        <v>1510.23</v>
      </c>
      <c r="P7178" s="9">
        <f>shipments[[#This Row],[Profit]]/shipments[[#This Row],[Sales Amount]]</f>
        <v>0.68282129535435743</v>
      </c>
    </row>
    <row r="7179" spans="1:16" x14ac:dyDescent="1">
      <c r="A7179" t="s">
        <v>7233</v>
      </c>
      <c r="B7179" t="s">
        <v>8059</v>
      </c>
      <c r="C7179" t="s">
        <v>8022</v>
      </c>
      <c r="D7179" t="s">
        <v>8032</v>
      </c>
      <c r="E7179" s="1">
        <v>45497</v>
      </c>
      <c r="F7179">
        <v>6907.5</v>
      </c>
      <c r="G7179">
        <v>1152</v>
      </c>
      <c r="H7179" t="s">
        <v>17</v>
      </c>
      <c r="I7179" t="str">
        <f>_xlfn.XLOOKUP(shipments[[#This Row],[SPID]],people[SPID],people[Sales_person],"NA",0)</f>
        <v>Jehu Rudeforth</v>
      </c>
      <c r="J7179">
        <f>YEAR(shipments[[#This Row],[Shipdate]])</f>
        <v>2024</v>
      </c>
      <c r="K7179">
        <f>MONTH(shipments[[#This Row],[Shipdate]])</f>
        <v>7</v>
      </c>
      <c r="L7179" t="str">
        <f>TEXT(shipments[[#This Row],[Shipdate]],"mmmm")</f>
        <v>July</v>
      </c>
      <c r="M7179">
        <f>_xlfn.XLOOKUP(shipments[[#This Row],[PID]],products[PID],products[Cost_per_box],"NA",0)</f>
        <v>10.51</v>
      </c>
      <c r="N7179">
        <f>shipments[[#This Row],[Boxes]]*shipments[[#This Row],[Cost Per Box]]</f>
        <v>12107.52</v>
      </c>
      <c r="O7179">
        <f>shipments[[#This Row],[Sales Amount]]-shipments[[#This Row],[Total Cost]]</f>
        <v>-5200.0200000000004</v>
      </c>
      <c r="P7179" s="9">
        <f>shipments[[#This Row],[Profit]]/shipments[[#This Row],[Sales Amount]]</f>
        <v>-0.7528078175895766</v>
      </c>
    </row>
    <row r="7180" spans="1:16" x14ac:dyDescent="1">
      <c r="A7180" t="s">
        <v>7234</v>
      </c>
      <c r="B7180" t="s">
        <v>8059</v>
      </c>
      <c r="C7180" t="s">
        <v>8022</v>
      </c>
      <c r="D7180" t="s">
        <v>8032</v>
      </c>
      <c r="E7180" s="1">
        <v>45244</v>
      </c>
      <c r="F7180">
        <v>5852.25</v>
      </c>
      <c r="G7180">
        <v>586</v>
      </c>
      <c r="H7180" t="s">
        <v>6</v>
      </c>
      <c r="I7180" t="str">
        <f>_xlfn.XLOOKUP(shipments[[#This Row],[SPID]],people[SPID],people[Sales_person],"NA",0)</f>
        <v>Jehu Rudeforth</v>
      </c>
      <c r="J7180">
        <f>YEAR(shipments[[#This Row],[Shipdate]])</f>
        <v>2023</v>
      </c>
      <c r="K7180">
        <f>MONTH(shipments[[#This Row],[Shipdate]])</f>
        <v>11</v>
      </c>
      <c r="L7180" t="str">
        <f>TEXT(shipments[[#This Row],[Shipdate]],"mmmm")</f>
        <v>November</v>
      </c>
      <c r="M7180">
        <f>_xlfn.XLOOKUP(shipments[[#This Row],[PID]],products[PID],products[Cost_per_box],"NA",0)</f>
        <v>10.51</v>
      </c>
      <c r="N7180">
        <f>shipments[[#This Row],[Boxes]]*shipments[[#This Row],[Cost Per Box]]</f>
        <v>6158.86</v>
      </c>
      <c r="O7180">
        <f>shipments[[#This Row],[Sales Amount]]-shipments[[#This Row],[Total Cost]]</f>
        <v>-306.60999999999967</v>
      </c>
      <c r="P7180" s="9">
        <f>shipments[[#This Row],[Profit]]/shipments[[#This Row],[Sales Amount]]</f>
        <v>-5.2391815113845046E-2</v>
      </c>
    </row>
    <row r="7181" spans="1:16" x14ac:dyDescent="1">
      <c r="A7181" t="s">
        <v>7235</v>
      </c>
      <c r="B7181" t="s">
        <v>8059</v>
      </c>
      <c r="C7181" t="s">
        <v>8022</v>
      </c>
      <c r="D7181" t="s">
        <v>8037</v>
      </c>
      <c r="E7181" s="1">
        <v>45211</v>
      </c>
      <c r="F7181">
        <v>2022.75</v>
      </c>
      <c r="G7181">
        <v>338</v>
      </c>
      <c r="H7181" t="s">
        <v>6</v>
      </c>
      <c r="I7181" t="str">
        <f>_xlfn.XLOOKUP(shipments[[#This Row],[SPID]],people[SPID],people[Sales_person],"NA",0)</f>
        <v>Jehu Rudeforth</v>
      </c>
      <c r="J7181">
        <f>YEAR(shipments[[#This Row],[Shipdate]])</f>
        <v>2023</v>
      </c>
      <c r="K7181">
        <f>MONTH(shipments[[#This Row],[Shipdate]])</f>
        <v>10</v>
      </c>
      <c r="L7181" t="str">
        <f>TEXT(shipments[[#This Row],[Shipdate]],"mmmm")</f>
        <v>October</v>
      </c>
      <c r="M7181">
        <f>_xlfn.XLOOKUP(shipments[[#This Row],[PID]],products[PID],products[Cost_per_box],"NA",0)</f>
        <v>10.51</v>
      </c>
      <c r="N7181">
        <f>shipments[[#This Row],[Boxes]]*shipments[[#This Row],[Cost Per Box]]</f>
        <v>3552.38</v>
      </c>
      <c r="O7181">
        <f>shipments[[#This Row],[Sales Amount]]-shipments[[#This Row],[Total Cost]]</f>
        <v>-1529.63</v>
      </c>
      <c r="P7181" s="9">
        <f>shipments[[#This Row],[Profit]]/shipments[[#This Row],[Sales Amount]]</f>
        <v>-0.75621307625757017</v>
      </c>
    </row>
    <row r="7182" spans="1:16" x14ac:dyDescent="1">
      <c r="A7182" t="s">
        <v>7236</v>
      </c>
      <c r="B7182" t="s">
        <v>8059</v>
      </c>
      <c r="C7182" t="s">
        <v>8022</v>
      </c>
      <c r="D7182" t="s">
        <v>8034</v>
      </c>
      <c r="E7182" s="1">
        <v>45243</v>
      </c>
      <c r="F7182">
        <v>4286.25</v>
      </c>
      <c r="G7182">
        <v>477</v>
      </c>
      <c r="H7182" t="s">
        <v>6</v>
      </c>
      <c r="I7182" t="str">
        <f>_xlfn.XLOOKUP(shipments[[#This Row],[SPID]],people[SPID],people[Sales_person],"NA",0)</f>
        <v>Jehu Rudeforth</v>
      </c>
      <c r="J7182">
        <f>YEAR(shipments[[#This Row],[Shipdate]])</f>
        <v>2023</v>
      </c>
      <c r="K7182">
        <f>MONTH(shipments[[#This Row],[Shipdate]])</f>
        <v>11</v>
      </c>
      <c r="L7182" t="str">
        <f>TEXT(shipments[[#This Row],[Shipdate]],"mmmm")</f>
        <v>November</v>
      </c>
      <c r="M7182">
        <f>_xlfn.XLOOKUP(shipments[[#This Row],[PID]],products[PID],products[Cost_per_box],"NA",0)</f>
        <v>10.51</v>
      </c>
      <c r="N7182">
        <f>shipments[[#This Row],[Boxes]]*shipments[[#This Row],[Cost Per Box]]</f>
        <v>5013.2699999999995</v>
      </c>
      <c r="O7182">
        <f>shipments[[#This Row],[Sales Amount]]-shipments[[#This Row],[Total Cost]]</f>
        <v>-727.01999999999953</v>
      </c>
      <c r="P7182" s="9">
        <f>shipments[[#This Row],[Profit]]/shipments[[#This Row],[Sales Amount]]</f>
        <v>-0.16961679790026235</v>
      </c>
    </row>
    <row r="7183" spans="1:16" x14ac:dyDescent="1">
      <c r="A7183" t="s">
        <v>7237</v>
      </c>
      <c r="B7183" t="s">
        <v>8059</v>
      </c>
      <c r="C7183" t="s">
        <v>8023</v>
      </c>
      <c r="D7183" t="s">
        <v>8033</v>
      </c>
      <c r="E7183" s="1">
        <v>45246</v>
      </c>
      <c r="F7183">
        <v>3532.5</v>
      </c>
      <c r="G7183">
        <v>221</v>
      </c>
      <c r="H7183" t="s">
        <v>6</v>
      </c>
      <c r="I7183" t="str">
        <f>_xlfn.XLOOKUP(shipments[[#This Row],[SPID]],people[SPID],people[Sales_person],"NA",0)</f>
        <v>Jehu Rudeforth</v>
      </c>
      <c r="J7183">
        <f>YEAR(shipments[[#This Row],[Shipdate]])</f>
        <v>2023</v>
      </c>
      <c r="K7183">
        <f>MONTH(shipments[[#This Row],[Shipdate]])</f>
        <v>11</v>
      </c>
      <c r="L7183" t="str">
        <f>TEXT(shipments[[#This Row],[Shipdate]],"mmmm")</f>
        <v>November</v>
      </c>
      <c r="M7183">
        <f>_xlfn.XLOOKUP(shipments[[#This Row],[PID]],products[PID],products[Cost_per_box],"NA",0)</f>
        <v>6.43</v>
      </c>
      <c r="N7183">
        <f>shipments[[#This Row],[Boxes]]*shipments[[#This Row],[Cost Per Box]]</f>
        <v>1421.03</v>
      </c>
      <c r="O7183">
        <f>shipments[[#This Row],[Sales Amount]]-shipments[[#This Row],[Total Cost]]</f>
        <v>2111.4700000000003</v>
      </c>
      <c r="P7183" s="9">
        <f>shipments[[#This Row],[Profit]]/shipments[[#This Row],[Sales Amount]]</f>
        <v>0.59772682236376506</v>
      </c>
    </row>
    <row r="7184" spans="1:16" x14ac:dyDescent="1">
      <c r="A7184" t="s">
        <v>7238</v>
      </c>
      <c r="B7184" t="s">
        <v>8059</v>
      </c>
      <c r="C7184" t="s">
        <v>8024</v>
      </c>
      <c r="D7184" t="s">
        <v>8037</v>
      </c>
      <c r="E7184" s="1">
        <v>45489</v>
      </c>
      <c r="F7184">
        <v>2391.75</v>
      </c>
      <c r="G7184">
        <v>141</v>
      </c>
      <c r="H7184" t="s">
        <v>17</v>
      </c>
      <c r="I7184" t="str">
        <f>_xlfn.XLOOKUP(shipments[[#This Row],[SPID]],people[SPID],people[Sales_person],"NA",0)</f>
        <v>Jehu Rudeforth</v>
      </c>
      <c r="J7184">
        <f>YEAR(shipments[[#This Row],[Shipdate]])</f>
        <v>2024</v>
      </c>
      <c r="K7184">
        <f>MONTH(shipments[[#This Row],[Shipdate]])</f>
        <v>7</v>
      </c>
      <c r="L7184" t="str">
        <f>TEXT(shipments[[#This Row],[Shipdate]],"mmmm")</f>
        <v>July</v>
      </c>
      <c r="M7184">
        <f>_xlfn.XLOOKUP(shipments[[#This Row],[PID]],products[PID],products[Cost_per_box],"NA",0)</f>
        <v>12.41</v>
      </c>
      <c r="N7184">
        <f>shipments[[#This Row],[Boxes]]*shipments[[#This Row],[Cost Per Box]]</f>
        <v>1749.81</v>
      </c>
      <c r="O7184">
        <f>shipments[[#This Row],[Sales Amount]]-shipments[[#This Row],[Total Cost]]</f>
        <v>641.94000000000005</v>
      </c>
      <c r="P7184" s="9">
        <f>shipments[[#This Row],[Profit]]/shipments[[#This Row],[Sales Amount]]</f>
        <v>0.26839761680777674</v>
      </c>
    </row>
    <row r="7185" spans="1:16" x14ac:dyDescent="1">
      <c r="A7185" t="s">
        <v>7239</v>
      </c>
      <c r="B7185" t="s">
        <v>8059</v>
      </c>
      <c r="C7185" t="s">
        <v>8024</v>
      </c>
      <c r="D7185" t="s">
        <v>8032</v>
      </c>
      <c r="E7185" s="1">
        <v>45266</v>
      </c>
      <c r="F7185">
        <v>1383.75</v>
      </c>
      <c r="G7185">
        <v>82</v>
      </c>
      <c r="H7185" t="s">
        <v>6</v>
      </c>
      <c r="I7185" t="str">
        <f>_xlfn.XLOOKUP(shipments[[#This Row],[SPID]],people[SPID],people[Sales_person],"NA",0)</f>
        <v>Jehu Rudeforth</v>
      </c>
      <c r="J7185">
        <f>YEAR(shipments[[#This Row],[Shipdate]])</f>
        <v>2023</v>
      </c>
      <c r="K7185">
        <f>MONTH(shipments[[#This Row],[Shipdate]])</f>
        <v>12</v>
      </c>
      <c r="L7185" t="str">
        <f>TEXT(shipments[[#This Row],[Shipdate]],"mmmm")</f>
        <v>December</v>
      </c>
      <c r="M7185">
        <f>_xlfn.XLOOKUP(shipments[[#This Row],[PID]],products[PID],products[Cost_per_box],"NA",0)</f>
        <v>12.41</v>
      </c>
      <c r="N7185">
        <f>shipments[[#This Row],[Boxes]]*shipments[[#This Row],[Cost Per Box]]</f>
        <v>1017.62</v>
      </c>
      <c r="O7185">
        <f>shipments[[#This Row],[Sales Amount]]-shipments[[#This Row],[Total Cost]]</f>
        <v>366.13</v>
      </c>
      <c r="P7185" s="9">
        <f>shipments[[#This Row],[Profit]]/shipments[[#This Row],[Sales Amount]]</f>
        <v>0.2645925925925926</v>
      </c>
    </row>
    <row r="7186" spans="1:16" x14ac:dyDescent="1">
      <c r="A7186" t="s">
        <v>7240</v>
      </c>
      <c r="B7186" t="s">
        <v>8059</v>
      </c>
      <c r="C7186" t="s">
        <v>8025</v>
      </c>
      <c r="D7186" t="s">
        <v>8037</v>
      </c>
      <c r="E7186" s="1">
        <v>45387</v>
      </c>
      <c r="F7186">
        <v>3692.25</v>
      </c>
      <c r="G7186">
        <v>218</v>
      </c>
      <c r="H7186" t="s">
        <v>6</v>
      </c>
      <c r="I7186" t="str">
        <f>_xlfn.XLOOKUP(shipments[[#This Row],[SPID]],people[SPID],people[Sales_person],"NA",0)</f>
        <v>Jehu Rudeforth</v>
      </c>
      <c r="J7186">
        <f>YEAR(shipments[[#This Row],[Shipdate]])</f>
        <v>2024</v>
      </c>
      <c r="K7186">
        <f>MONTH(shipments[[#This Row],[Shipdate]])</f>
        <v>4</v>
      </c>
      <c r="L7186" t="str">
        <f>TEXT(shipments[[#This Row],[Shipdate]],"mmmm")</f>
        <v>April</v>
      </c>
      <c r="M7186">
        <f>_xlfn.XLOOKUP(shipments[[#This Row],[PID]],products[PID],products[Cost_per_box],"NA",0)</f>
        <v>9.57</v>
      </c>
      <c r="N7186">
        <f>shipments[[#This Row],[Boxes]]*shipments[[#This Row],[Cost Per Box]]</f>
        <v>2086.2600000000002</v>
      </c>
      <c r="O7186">
        <f>shipments[[#This Row],[Sales Amount]]-shipments[[#This Row],[Total Cost]]</f>
        <v>1605.9899999999998</v>
      </c>
      <c r="P7186" s="9">
        <f>shipments[[#This Row],[Profit]]/shipments[[#This Row],[Sales Amount]]</f>
        <v>0.43496242128783258</v>
      </c>
    </row>
    <row r="7187" spans="1:16" x14ac:dyDescent="1">
      <c r="A7187" t="s">
        <v>7241</v>
      </c>
      <c r="B7187" t="s">
        <v>8059</v>
      </c>
      <c r="C7187" t="s">
        <v>8025</v>
      </c>
      <c r="D7187" t="s">
        <v>8032</v>
      </c>
      <c r="E7187" s="1">
        <v>45280</v>
      </c>
      <c r="F7187">
        <v>5465.25</v>
      </c>
      <c r="G7187">
        <v>365</v>
      </c>
      <c r="H7187" t="s">
        <v>6</v>
      </c>
      <c r="I7187" t="str">
        <f>_xlfn.XLOOKUP(shipments[[#This Row],[SPID]],people[SPID],people[Sales_person],"NA",0)</f>
        <v>Jehu Rudeforth</v>
      </c>
      <c r="J7187">
        <f>YEAR(shipments[[#This Row],[Shipdate]])</f>
        <v>2023</v>
      </c>
      <c r="K7187">
        <f>MONTH(shipments[[#This Row],[Shipdate]])</f>
        <v>12</v>
      </c>
      <c r="L7187" t="str">
        <f>TEXT(shipments[[#This Row],[Shipdate]],"mmmm")</f>
        <v>December</v>
      </c>
      <c r="M7187">
        <f>_xlfn.XLOOKUP(shipments[[#This Row],[PID]],products[PID],products[Cost_per_box],"NA",0)</f>
        <v>9.57</v>
      </c>
      <c r="N7187">
        <f>shipments[[#This Row],[Boxes]]*shipments[[#This Row],[Cost Per Box]]</f>
        <v>3493.05</v>
      </c>
      <c r="O7187">
        <f>shipments[[#This Row],[Sales Amount]]-shipments[[#This Row],[Total Cost]]</f>
        <v>1972.1999999999998</v>
      </c>
      <c r="P7187" s="9">
        <f>shipments[[#This Row],[Profit]]/shipments[[#This Row],[Sales Amount]]</f>
        <v>0.36086180870042539</v>
      </c>
    </row>
    <row r="7188" spans="1:16" x14ac:dyDescent="1">
      <c r="A7188" t="s">
        <v>7242</v>
      </c>
      <c r="B7188" t="s">
        <v>8059</v>
      </c>
      <c r="C7188" t="s">
        <v>8025</v>
      </c>
      <c r="D7188" t="s">
        <v>8032</v>
      </c>
      <c r="E7188" s="1">
        <v>45448</v>
      </c>
      <c r="F7188">
        <v>965.25</v>
      </c>
      <c r="G7188">
        <v>61</v>
      </c>
      <c r="H7188" t="s">
        <v>6</v>
      </c>
      <c r="I7188" t="str">
        <f>_xlfn.XLOOKUP(shipments[[#This Row],[SPID]],people[SPID],people[Sales_person],"NA",0)</f>
        <v>Jehu Rudeforth</v>
      </c>
      <c r="J7188">
        <f>YEAR(shipments[[#This Row],[Shipdate]])</f>
        <v>2024</v>
      </c>
      <c r="K7188">
        <f>MONTH(shipments[[#This Row],[Shipdate]])</f>
        <v>6</v>
      </c>
      <c r="L7188" t="str">
        <f>TEXT(shipments[[#This Row],[Shipdate]],"mmmm")</f>
        <v>June</v>
      </c>
      <c r="M7188">
        <f>_xlfn.XLOOKUP(shipments[[#This Row],[PID]],products[PID],products[Cost_per_box],"NA",0)</f>
        <v>9.57</v>
      </c>
      <c r="N7188">
        <f>shipments[[#This Row],[Boxes]]*shipments[[#This Row],[Cost Per Box]]</f>
        <v>583.77</v>
      </c>
      <c r="O7188">
        <f>shipments[[#This Row],[Sales Amount]]-shipments[[#This Row],[Total Cost]]</f>
        <v>381.48</v>
      </c>
      <c r="P7188" s="9">
        <f>shipments[[#This Row],[Profit]]/shipments[[#This Row],[Sales Amount]]</f>
        <v>0.39521367521367523</v>
      </c>
    </row>
    <row r="7189" spans="1:16" x14ac:dyDescent="1">
      <c r="A7189" t="s">
        <v>7243</v>
      </c>
      <c r="B7189" t="s">
        <v>8059</v>
      </c>
      <c r="C7189" t="s">
        <v>8027</v>
      </c>
      <c r="D7189" t="s">
        <v>8034</v>
      </c>
      <c r="E7189" s="1">
        <v>45401</v>
      </c>
      <c r="F7189">
        <v>11119.5</v>
      </c>
      <c r="G7189">
        <v>1011</v>
      </c>
      <c r="H7189" t="s">
        <v>6</v>
      </c>
      <c r="I7189" t="str">
        <f>_xlfn.XLOOKUP(shipments[[#This Row],[SPID]],people[SPID],people[Sales_person],"NA",0)</f>
        <v>Jehu Rudeforth</v>
      </c>
      <c r="J7189">
        <f>YEAR(shipments[[#This Row],[Shipdate]])</f>
        <v>2024</v>
      </c>
      <c r="K7189">
        <f>MONTH(shipments[[#This Row],[Shipdate]])</f>
        <v>4</v>
      </c>
      <c r="L7189" t="str">
        <f>TEXT(shipments[[#This Row],[Shipdate]],"mmmm")</f>
        <v>April</v>
      </c>
      <c r="M7189">
        <f>_xlfn.XLOOKUP(shipments[[#This Row],[PID]],products[PID],products[Cost_per_box],"NA",0)</f>
        <v>6.8</v>
      </c>
      <c r="N7189">
        <f>shipments[[#This Row],[Boxes]]*shipments[[#This Row],[Cost Per Box]]</f>
        <v>6874.8</v>
      </c>
      <c r="O7189">
        <f>shipments[[#This Row],[Sales Amount]]-shipments[[#This Row],[Total Cost]]</f>
        <v>4244.7</v>
      </c>
      <c r="P7189" s="9">
        <f>shipments[[#This Row],[Profit]]/shipments[[#This Row],[Sales Amount]]</f>
        <v>0.38173479023337381</v>
      </c>
    </row>
    <row r="7190" spans="1:16" x14ac:dyDescent="1">
      <c r="A7190" t="s">
        <v>7244</v>
      </c>
      <c r="B7190" t="s">
        <v>8059</v>
      </c>
      <c r="C7190" t="s">
        <v>8027</v>
      </c>
      <c r="D7190" t="s">
        <v>8033</v>
      </c>
      <c r="E7190" s="1">
        <v>44943</v>
      </c>
      <c r="F7190">
        <v>1485</v>
      </c>
      <c r="G7190">
        <v>186</v>
      </c>
      <c r="H7190" t="s">
        <v>6</v>
      </c>
      <c r="I7190" t="str">
        <f>_xlfn.XLOOKUP(shipments[[#This Row],[SPID]],people[SPID],people[Sales_person],"NA",0)</f>
        <v>Jehu Rudeforth</v>
      </c>
      <c r="J7190">
        <f>YEAR(shipments[[#This Row],[Shipdate]])</f>
        <v>2023</v>
      </c>
      <c r="K7190">
        <f>MONTH(shipments[[#This Row],[Shipdate]])</f>
        <v>1</v>
      </c>
      <c r="L7190" t="str">
        <f>TEXT(shipments[[#This Row],[Shipdate]],"mmmm")</f>
        <v>January</v>
      </c>
      <c r="M7190">
        <f>_xlfn.XLOOKUP(shipments[[#This Row],[PID]],products[PID],products[Cost_per_box],"NA",0)</f>
        <v>6.8</v>
      </c>
      <c r="N7190">
        <f>shipments[[#This Row],[Boxes]]*shipments[[#This Row],[Cost Per Box]]</f>
        <v>1264.8</v>
      </c>
      <c r="O7190">
        <f>shipments[[#This Row],[Sales Amount]]-shipments[[#This Row],[Total Cost]]</f>
        <v>220.20000000000005</v>
      </c>
      <c r="P7190" s="9">
        <f>shipments[[#This Row],[Profit]]/shipments[[#This Row],[Sales Amount]]</f>
        <v>0.14828282828282832</v>
      </c>
    </row>
    <row r="7191" spans="1:16" x14ac:dyDescent="1">
      <c r="A7191" t="s">
        <v>7245</v>
      </c>
      <c r="B7191" t="s">
        <v>8059</v>
      </c>
      <c r="C7191" t="s">
        <v>8027</v>
      </c>
      <c r="D7191" t="s">
        <v>8033</v>
      </c>
      <c r="E7191" s="1">
        <v>45341</v>
      </c>
      <c r="F7191">
        <v>2153.25</v>
      </c>
      <c r="G7191">
        <v>216</v>
      </c>
      <c r="H7191" t="s">
        <v>6</v>
      </c>
      <c r="I7191" t="str">
        <f>_xlfn.XLOOKUP(shipments[[#This Row],[SPID]],people[SPID],people[Sales_person],"NA",0)</f>
        <v>Jehu Rudeforth</v>
      </c>
      <c r="J7191">
        <f>YEAR(shipments[[#This Row],[Shipdate]])</f>
        <v>2024</v>
      </c>
      <c r="K7191">
        <f>MONTH(shipments[[#This Row],[Shipdate]])</f>
        <v>2</v>
      </c>
      <c r="L7191" t="str">
        <f>TEXT(shipments[[#This Row],[Shipdate]],"mmmm")</f>
        <v>February</v>
      </c>
      <c r="M7191">
        <f>_xlfn.XLOOKUP(shipments[[#This Row],[PID]],products[PID],products[Cost_per_box],"NA",0)</f>
        <v>6.8</v>
      </c>
      <c r="N7191">
        <f>shipments[[#This Row],[Boxes]]*shipments[[#This Row],[Cost Per Box]]</f>
        <v>1468.8</v>
      </c>
      <c r="O7191">
        <f>shipments[[#This Row],[Sales Amount]]-shipments[[#This Row],[Total Cost]]</f>
        <v>684.45</v>
      </c>
      <c r="P7191" s="9">
        <f>shipments[[#This Row],[Profit]]/shipments[[#This Row],[Sales Amount]]</f>
        <v>0.31786833855799373</v>
      </c>
    </row>
    <row r="7192" spans="1:16" x14ac:dyDescent="1">
      <c r="A7192" t="s">
        <v>7246</v>
      </c>
      <c r="B7192" t="s">
        <v>8059</v>
      </c>
      <c r="C7192" t="s">
        <v>8029</v>
      </c>
      <c r="D7192" t="s">
        <v>8032</v>
      </c>
      <c r="E7192" s="1">
        <v>45415</v>
      </c>
      <c r="F7192">
        <v>5886</v>
      </c>
      <c r="G7192">
        <v>536</v>
      </c>
      <c r="H7192" t="s">
        <v>6</v>
      </c>
      <c r="I7192" t="str">
        <f>_xlfn.XLOOKUP(shipments[[#This Row],[SPID]],people[SPID],people[Sales_person],"NA",0)</f>
        <v>Jehu Rudeforth</v>
      </c>
      <c r="J7192">
        <f>YEAR(shipments[[#This Row],[Shipdate]])</f>
        <v>2024</v>
      </c>
      <c r="K7192">
        <f>MONTH(shipments[[#This Row],[Shipdate]])</f>
        <v>5</v>
      </c>
      <c r="L7192" t="str">
        <f>TEXT(shipments[[#This Row],[Shipdate]],"mmmm")</f>
        <v>May</v>
      </c>
      <c r="M7192">
        <f>_xlfn.XLOOKUP(shipments[[#This Row],[PID]],products[PID],products[Cost_per_box],"NA",0)</f>
        <v>2.76</v>
      </c>
      <c r="N7192">
        <f>shipments[[#This Row],[Boxes]]*shipments[[#This Row],[Cost Per Box]]</f>
        <v>1479.36</v>
      </c>
      <c r="O7192">
        <f>shipments[[#This Row],[Sales Amount]]-shipments[[#This Row],[Total Cost]]</f>
        <v>4406.6400000000003</v>
      </c>
      <c r="P7192" s="9">
        <f>shipments[[#This Row],[Profit]]/shipments[[#This Row],[Sales Amount]]</f>
        <v>0.748664627930683</v>
      </c>
    </row>
    <row r="7193" spans="1:16" x14ac:dyDescent="1">
      <c r="A7193" t="s">
        <v>7247</v>
      </c>
      <c r="B7193" t="s">
        <v>8059</v>
      </c>
      <c r="C7193" t="s">
        <v>8029</v>
      </c>
      <c r="D7193" t="s">
        <v>8032</v>
      </c>
      <c r="E7193" s="1">
        <v>45506</v>
      </c>
      <c r="F7193">
        <v>1003.5</v>
      </c>
      <c r="G7193">
        <v>92</v>
      </c>
      <c r="H7193" t="s">
        <v>17</v>
      </c>
      <c r="I7193" t="str">
        <f>_xlfn.XLOOKUP(shipments[[#This Row],[SPID]],people[SPID],people[Sales_person],"NA",0)</f>
        <v>Jehu Rudeforth</v>
      </c>
      <c r="J7193">
        <f>YEAR(shipments[[#This Row],[Shipdate]])</f>
        <v>2024</v>
      </c>
      <c r="K7193">
        <f>MONTH(shipments[[#This Row],[Shipdate]])</f>
        <v>8</v>
      </c>
      <c r="L7193" t="str">
        <f>TEXT(shipments[[#This Row],[Shipdate]],"mmmm")</f>
        <v>August</v>
      </c>
      <c r="M7193">
        <f>_xlfn.XLOOKUP(shipments[[#This Row],[PID]],products[PID],products[Cost_per_box],"NA",0)</f>
        <v>2.76</v>
      </c>
      <c r="N7193">
        <f>shipments[[#This Row],[Boxes]]*shipments[[#This Row],[Cost Per Box]]</f>
        <v>253.92</v>
      </c>
      <c r="O7193">
        <f>shipments[[#This Row],[Sales Amount]]-shipments[[#This Row],[Total Cost]]</f>
        <v>749.58</v>
      </c>
      <c r="P7193" s="9">
        <f>shipments[[#This Row],[Profit]]/shipments[[#This Row],[Sales Amount]]</f>
        <v>0.74696562032884906</v>
      </c>
    </row>
    <row r="7194" spans="1:16" x14ac:dyDescent="1">
      <c r="A7194" t="s">
        <v>7248</v>
      </c>
      <c r="B7194" t="s">
        <v>8059</v>
      </c>
      <c r="C7194" t="s">
        <v>8029</v>
      </c>
      <c r="D7194" t="s">
        <v>8032</v>
      </c>
      <c r="E7194" s="1">
        <v>45468</v>
      </c>
      <c r="F7194">
        <v>6882.75</v>
      </c>
      <c r="G7194">
        <v>689</v>
      </c>
      <c r="H7194" t="s">
        <v>6</v>
      </c>
      <c r="I7194" t="str">
        <f>_xlfn.XLOOKUP(shipments[[#This Row],[SPID]],people[SPID],people[Sales_person],"NA",0)</f>
        <v>Jehu Rudeforth</v>
      </c>
      <c r="J7194">
        <f>YEAR(shipments[[#This Row],[Shipdate]])</f>
        <v>2024</v>
      </c>
      <c r="K7194">
        <f>MONTH(shipments[[#This Row],[Shipdate]])</f>
        <v>6</v>
      </c>
      <c r="L7194" t="str">
        <f>TEXT(shipments[[#This Row],[Shipdate]],"mmmm")</f>
        <v>June</v>
      </c>
      <c r="M7194">
        <f>_xlfn.XLOOKUP(shipments[[#This Row],[PID]],products[PID],products[Cost_per_box],"NA",0)</f>
        <v>2.76</v>
      </c>
      <c r="N7194">
        <f>shipments[[#This Row],[Boxes]]*shipments[[#This Row],[Cost Per Box]]</f>
        <v>1901.6399999999999</v>
      </c>
      <c r="O7194">
        <f>shipments[[#This Row],[Sales Amount]]-shipments[[#This Row],[Total Cost]]</f>
        <v>4981.1100000000006</v>
      </c>
      <c r="P7194" s="9">
        <f>shipments[[#This Row],[Profit]]/shipments[[#This Row],[Sales Amount]]</f>
        <v>0.72370927318295752</v>
      </c>
    </row>
    <row r="7195" spans="1:16" x14ac:dyDescent="1">
      <c r="A7195" t="s">
        <v>7249</v>
      </c>
      <c r="B7195" t="s">
        <v>8059</v>
      </c>
      <c r="C7195" t="s">
        <v>8029</v>
      </c>
      <c r="D7195" t="s">
        <v>8033</v>
      </c>
      <c r="E7195" s="1">
        <v>45208</v>
      </c>
      <c r="F7195">
        <v>5530.5</v>
      </c>
      <c r="G7195">
        <v>503</v>
      </c>
      <c r="H7195" t="s">
        <v>6</v>
      </c>
      <c r="I7195" t="str">
        <f>_xlfn.XLOOKUP(shipments[[#This Row],[SPID]],people[SPID],people[Sales_person],"NA",0)</f>
        <v>Jehu Rudeforth</v>
      </c>
      <c r="J7195">
        <f>YEAR(shipments[[#This Row],[Shipdate]])</f>
        <v>2023</v>
      </c>
      <c r="K7195">
        <f>MONTH(shipments[[#This Row],[Shipdate]])</f>
        <v>10</v>
      </c>
      <c r="L7195" t="str">
        <f>TEXT(shipments[[#This Row],[Shipdate]],"mmmm")</f>
        <v>October</v>
      </c>
      <c r="M7195">
        <f>_xlfn.XLOOKUP(shipments[[#This Row],[PID]],products[PID],products[Cost_per_box],"NA",0)</f>
        <v>2.76</v>
      </c>
      <c r="N7195">
        <f>shipments[[#This Row],[Boxes]]*shipments[[#This Row],[Cost Per Box]]</f>
        <v>1388.28</v>
      </c>
      <c r="O7195">
        <f>shipments[[#This Row],[Sales Amount]]-shipments[[#This Row],[Total Cost]]</f>
        <v>4142.22</v>
      </c>
      <c r="P7195" s="9">
        <f>shipments[[#This Row],[Profit]]/shipments[[#This Row],[Sales Amount]]</f>
        <v>0.74897748847301338</v>
      </c>
    </row>
    <row r="7196" spans="1:16" x14ac:dyDescent="1">
      <c r="A7196" t="s">
        <v>7250</v>
      </c>
      <c r="B7196" t="s">
        <v>8059</v>
      </c>
      <c r="C7196" t="s">
        <v>8029</v>
      </c>
      <c r="D7196" t="s">
        <v>8033</v>
      </c>
      <c r="E7196" s="1">
        <v>45121</v>
      </c>
      <c r="F7196">
        <v>7859.25</v>
      </c>
      <c r="G7196">
        <v>983</v>
      </c>
      <c r="H7196" t="s">
        <v>6</v>
      </c>
      <c r="I7196" t="str">
        <f>_xlfn.XLOOKUP(shipments[[#This Row],[SPID]],people[SPID],people[Sales_person],"NA",0)</f>
        <v>Jehu Rudeforth</v>
      </c>
      <c r="J7196">
        <f>YEAR(shipments[[#This Row],[Shipdate]])</f>
        <v>2023</v>
      </c>
      <c r="K7196">
        <f>MONTH(shipments[[#This Row],[Shipdate]])</f>
        <v>7</v>
      </c>
      <c r="L7196" t="str">
        <f>TEXT(shipments[[#This Row],[Shipdate]],"mmmm")</f>
        <v>July</v>
      </c>
      <c r="M7196">
        <f>_xlfn.XLOOKUP(shipments[[#This Row],[PID]],products[PID],products[Cost_per_box],"NA",0)</f>
        <v>2.76</v>
      </c>
      <c r="N7196">
        <f>shipments[[#This Row],[Boxes]]*shipments[[#This Row],[Cost Per Box]]</f>
        <v>2713.08</v>
      </c>
      <c r="O7196">
        <f>shipments[[#This Row],[Sales Amount]]-shipments[[#This Row],[Total Cost]]</f>
        <v>5146.17</v>
      </c>
      <c r="P7196" s="9">
        <f>shipments[[#This Row],[Profit]]/shipments[[#This Row],[Sales Amount]]</f>
        <v>0.6547914877373795</v>
      </c>
    </row>
    <row r="7197" spans="1:16" x14ac:dyDescent="1">
      <c r="A7197" t="s">
        <v>7251</v>
      </c>
      <c r="B7197" t="s">
        <v>8059</v>
      </c>
      <c r="C7197" t="s">
        <v>8029</v>
      </c>
      <c r="D7197" t="s">
        <v>8034</v>
      </c>
      <c r="E7197" s="1">
        <v>45252</v>
      </c>
      <c r="F7197">
        <v>1093.5</v>
      </c>
      <c r="G7197">
        <v>92</v>
      </c>
      <c r="H7197" t="s">
        <v>6</v>
      </c>
      <c r="I7197" t="str">
        <f>_xlfn.XLOOKUP(shipments[[#This Row],[SPID]],people[SPID],people[Sales_person],"NA",0)</f>
        <v>Jehu Rudeforth</v>
      </c>
      <c r="J7197">
        <f>YEAR(shipments[[#This Row],[Shipdate]])</f>
        <v>2023</v>
      </c>
      <c r="K7197">
        <f>MONTH(shipments[[#This Row],[Shipdate]])</f>
        <v>11</v>
      </c>
      <c r="L7197" t="str">
        <f>TEXT(shipments[[#This Row],[Shipdate]],"mmmm")</f>
        <v>November</v>
      </c>
      <c r="M7197">
        <f>_xlfn.XLOOKUP(shipments[[#This Row],[PID]],products[PID],products[Cost_per_box],"NA",0)</f>
        <v>2.76</v>
      </c>
      <c r="N7197">
        <f>shipments[[#This Row],[Boxes]]*shipments[[#This Row],[Cost Per Box]]</f>
        <v>253.92</v>
      </c>
      <c r="O7197">
        <f>shipments[[#This Row],[Sales Amount]]-shipments[[#This Row],[Total Cost]]</f>
        <v>839.58</v>
      </c>
      <c r="P7197" s="9">
        <f>shipments[[#This Row],[Profit]]/shipments[[#This Row],[Sales Amount]]</f>
        <v>0.76779149519890266</v>
      </c>
    </row>
    <row r="7198" spans="1:16" x14ac:dyDescent="1">
      <c r="A7198" t="s">
        <v>7252</v>
      </c>
      <c r="B7198" t="s">
        <v>8059</v>
      </c>
      <c r="C7198" t="s">
        <v>8030</v>
      </c>
      <c r="D7198" t="s">
        <v>8032</v>
      </c>
      <c r="E7198" s="1">
        <v>44932</v>
      </c>
      <c r="F7198">
        <v>654.75</v>
      </c>
      <c r="G7198">
        <v>66</v>
      </c>
      <c r="H7198" t="s">
        <v>6</v>
      </c>
      <c r="I7198" t="str">
        <f>_xlfn.XLOOKUP(shipments[[#This Row],[SPID]],people[SPID],people[Sales_person],"NA",0)</f>
        <v>Jehu Rudeforth</v>
      </c>
      <c r="J7198">
        <f>YEAR(shipments[[#This Row],[Shipdate]])</f>
        <v>2023</v>
      </c>
      <c r="K7198">
        <f>MONTH(shipments[[#This Row],[Shipdate]])</f>
        <v>1</v>
      </c>
      <c r="L7198" t="str">
        <f>TEXT(shipments[[#This Row],[Shipdate]],"mmmm")</f>
        <v>January</v>
      </c>
      <c r="M7198">
        <f>_xlfn.XLOOKUP(shipments[[#This Row],[PID]],products[PID],products[Cost_per_box],"NA",0)</f>
        <v>3.32</v>
      </c>
      <c r="N7198">
        <f>shipments[[#This Row],[Boxes]]*shipments[[#This Row],[Cost Per Box]]</f>
        <v>219.11999999999998</v>
      </c>
      <c r="O7198">
        <f>shipments[[#This Row],[Sales Amount]]-shipments[[#This Row],[Total Cost]]</f>
        <v>435.63</v>
      </c>
      <c r="P7198" s="9">
        <f>shipments[[#This Row],[Profit]]/shipments[[#This Row],[Sales Amount]]</f>
        <v>0.66533791523482244</v>
      </c>
    </row>
    <row r="7199" spans="1:16" x14ac:dyDescent="1">
      <c r="A7199" t="s">
        <v>7253</v>
      </c>
      <c r="B7199" t="s">
        <v>8059</v>
      </c>
      <c r="C7199" t="s">
        <v>8030</v>
      </c>
      <c r="D7199" t="s">
        <v>8032</v>
      </c>
      <c r="E7199" s="1">
        <v>45027</v>
      </c>
      <c r="F7199">
        <v>10680.75</v>
      </c>
      <c r="G7199">
        <v>1069</v>
      </c>
      <c r="H7199" t="s">
        <v>6</v>
      </c>
      <c r="I7199" t="str">
        <f>_xlfn.XLOOKUP(shipments[[#This Row],[SPID]],people[SPID],people[Sales_person],"NA",0)</f>
        <v>Jehu Rudeforth</v>
      </c>
      <c r="J7199">
        <f>YEAR(shipments[[#This Row],[Shipdate]])</f>
        <v>2023</v>
      </c>
      <c r="K7199">
        <f>MONTH(shipments[[#This Row],[Shipdate]])</f>
        <v>4</v>
      </c>
      <c r="L7199" t="str">
        <f>TEXT(shipments[[#This Row],[Shipdate]],"mmmm")</f>
        <v>April</v>
      </c>
      <c r="M7199">
        <f>_xlfn.XLOOKUP(shipments[[#This Row],[PID]],products[PID],products[Cost_per_box],"NA",0)</f>
        <v>3.32</v>
      </c>
      <c r="N7199">
        <f>shipments[[#This Row],[Boxes]]*shipments[[#This Row],[Cost Per Box]]</f>
        <v>3549.08</v>
      </c>
      <c r="O7199">
        <f>shipments[[#This Row],[Sales Amount]]-shipments[[#This Row],[Total Cost]]</f>
        <v>7131.67</v>
      </c>
      <c r="P7199" s="9">
        <f>shipments[[#This Row],[Profit]]/shipments[[#This Row],[Sales Amount]]</f>
        <v>0.66771247337499706</v>
      </c>
    </row>
    <row r="7200" spans="1:16" x14ac:dyDescent="1">
      <c r="A7200" t="s">
        <v>7254</v>
      </c>
      <c r="B7200" t="s">
        <v>8059</v>
      </c>
      <c r="C7200" t="s">
        <v>8030</v>
      </c>
      <c r="D7200" t="s">
        <v>8033</v>
      </c>
      <c r="E7200" s="1">
        <v>45461</v>
      </c>
      <c r="F7200">
        <v>5220</v>
      </c>
      <c r="G7200">
        <v>746</v>
      </c>
      <c r="H7200" t="s">
        <v>6</v>
      </c>
      <c r="I7200" t="str">
        <f>_xlfn.XLOOKUP(shipments[[#This Row],[SPID]],people[SPID],people[Sales_person],"NA",0)</f>
        <v>Jehu Rudeforth</v>
      </c>
      <c r="J7200">
        <f>YEAR(shipments[[#This Row],[Shipdate]])</f>
        <v>2024</v>
      </c>
      <c r="K7200">
        <f>MONTH(shipments[[#This Row],[Shipdate]])</f>
        <v>6</v>
      </c>
      <c r="L7200" t="str">
        <f>TEXT(shipments[[#This Row],[Shipdate]],"mmmm")</f>
        <v>June</v>
      </c>
      <c r="M7200">
        <f>_xlfn.XLOOKUP(shipments[[#This Row],[PID]],products[PID],products[Cost_per_box],"NA",0)</f>
        <v>3.32</v>
      </c>
      <c r="N7200">
        <f>shipments[[#This Row],[Boxes]]*shipments[[#This Row],[Cost Per Box]]</f>
        <v>2476.7199999999998</v>
      </c>
      <c r="O7200">
        <f>shipments[[#This Row],[Sales Amount]]-shipments[[#This Row],[Total Cost]]</f>
        <v>2743.28</v>
      </c>
      <c r="P7200" s="9">
        <f>shipments[[#This Row],[Profit]]/shipments[[#This Row],[Sales Amount]]</f>
        <v>0.52553256704980844</v>
      </c>
    </row>
    <row r="7201" spans="1:16" x14ac:dyDescent="1">
      <c r="A7201" t="s">
        <v>7255</v>
      </c>
      <c r="B7201" t="s">
        <v>8059</v>
      </c>
      <c r="C7201" t="s">
        <v>8030</v>
      </c>
      <c r="D7201" t="s">
        <v>8035</v>
      </c>
      <c r="E7201" s="1">
        <v>45021</v>
      </c>
      <c r="F7201">
        <v>4333.5</v>
      </c>
      <c r="G7201">
        <v>434</v>
      </c>
      <c r="H7201" t="s">
        <v>39</v>
      </c>
      <c r="I7201" t="str">
        <f>_xlfn.XLOOKUP(shipments[[#This Row],[SPID]],people[SPID],people[Sales_person],"NA",0)</f>
        <v>Jehu Rudeforth</v>
      </c>
      <c r="J7201">
        <f>YEAR(shipments[[#This Row],[Shipdate]])</f>
        <v>2023</v>
      </c>
      <c r="K7201">
        <f>MONTH(shipments[[#This Row],[Shipdate]])</f>
        <v>4</v>
      </c>
      <c r="L7201" t="str">
        <f>TEXT(shipments[[#This Row],[Shipdate]],"mmmm")</f>
        <v>April</v>
      </c>
      <c r="M7201">
        <f>_xlfn.XLOOKUP(shipments[[#This Row],[PID]],products[PID],products[Cost_per_box],"NA",0)</f>
        <v>3.32</v>
      </c>
      <c r="N7201">
        <f>shipments[[#This Row],[Boxes]]*shipments[[#This Row],[Cost Per Box]]</f>
        <v>1440.8799999999999</v>
      </c>
      <c r="O7201">
        <f>shipments[[#This Row],[Sales Amount]]-shipments[[#This Row],[Total Cost]]</f>
        <v>2892.62</v>
      </c>
      <c r="P7201" s="9">
        <f>shipments[[#This Row],[Profit]]/shipments[[#This Row],[Sales Amount]]</f>
        <v>0.66750201915310947</v>
      </c>
    </row>
    <row r="7202" spans="1:16" x14ac:dyDescent="1">
      <c r="A7202" t="s">
        <v>7256</v>
      </c>
      <c r="B7202" t="s">
        <v>8059</v>
      </c>
      <c r="C7202" t="s">
        <v>8030</v>
      </c>
      <c r="D7202" t="s">
        <v>8036</v>
      </c>
      <c r="E7202" s="1">
        <v>45468</v>
      </c>
      <c r="F7202">
        <v>693</v>
      </c>
      <c r="G7202">
        <v>70</v>
      </c>
      <c r="H7202" t="s">
        <v>6</v>
      </c>
      <c r="I7202" t="str">
        <f>_xlfn.XLOOKUP(shipments[[#This Row],[SPID]],people[SPID],people[Sales_person],"NA",0)</f>
        <v>Jehu Rudeforth</v>
      </c>
      <c r="J7202">
        <f>YEAR(shipments[[#This Row],[Shipdate]])</f>
        <v>2024</v>
      </c>
      <c r="K7202">
        <f>MONTH(shipments[[#This Row],[Shipdate]])</f>
        <v>6</v>
      </c>
      <c r="L7202" t="str">
        <f>TEXT(shipments[[#This Row],[Shipdate]],"mmmm")</f>
        <v>June</v>
      </c>
      <c r="M7202">
        <f>_xlfn.XLOOKUP(shipments[[#This Row],[PID]],products[PID],products[Cost_per_box],"NA",0)</f>
        <v>3.32</v>
      </c>
      <c r="N7202">
        <f>shipments[[#This Row],[Boxes]]*shipments[[#This Row],[Cost Per Box]]</f>
        <v>232.39999999999998</v>
      </c>
      <c r="O7202">
        <f>shipments[[#This Row],[Sales Amount]]-shipments[[#This Row],[Total Cost]]</f>
        <v>460.6</v>
      </c>
      <c r="P7202" s="9">
        <f>shipments[[#This Row],[Profit]]/shipments[[#This Row],[Sales Amount]]</f>
        <v>0.66464646464646471</v>
      </c>
    </row>
    <row r="7203" spans="1:16" x14ac:dyDescent="1">
      <c r="A7203" t="s">
        <v>7257</v>
      </c>
      <c r="B7203" t="s">
        <v>8059</v>
      </c>
      <c r="C7203" t="s">
        <v>8030</v>
      </c>
      <c r="D7203" t="s">
        <v>8037</v>
      </c>
      <c r="E7203" s="1">
        <v>45512</v>
      </c>
      <c r="F7203">
        <v>1899</v>
      </c>
      <c r="G7203">
        <v>211</v>
      </c>
      <c r="H7203" t="s">
        <v>17</v>
      </c>
      <c r="I7203" t="str">
        <f>_xlfn.XLOOKUP(shipments[[#This Row],[SPID]],people[SPID],people[Sales_person],"NA",0)</f>
        <v>Jehu Rudeforth</v>
      </c>
      <c r="J7203">
        <f>YEAR(shipments[[#This Row],[Shipdate]])</f>
        <v>2024</v>
      </c>
      <c r="K7203">
        <f>MONTH(shipments[[#This Row],[Shipdate]])</f>
        <v>8</v>
      </c>
      <c r="L7203" t="str">
        <f>TEXT(shipments[[#This Row],[Shipdate]],"mmmm")</f>
        <v>August</v>
      </c>
      <c r="M7203">
        <f>_xlfn.XLOOKUP(shipments[[#This Row],[PID]],products[PID],products[Cost_per_box],"NA",0)</f>
        <v>3.32</v>
      </c>
      <c r="N7203">
        <f>shipments[[#This Row],[Boxes]]*shipments[[#This Row],[Cost Per Box]]</f>
        <v>700.52</v>
      </c>
      <c r="O7203">
        <f>shipments[[#This Row],[Sales Amount]]-shipments[[#This Row],[Total Cost]]</f>
        <v>1198.48</v>
      </c>
      <c r="P7203" s="9">
        <f>shipments[[#This Row],[Profit]]/shipments[[#This Row],[Sales Amount]]</f>
        <v>0.63111111111111107</v>
      </c>
    </row>
    <row r="7204" spans="1:16" x14ac:dyDescent="1">
      <c r="A7204" t="s">
        <v>7258</v>
      </c>
      <c r="B7204" t="s">
        <v>8059</v>
      </c>
      <c r="C7204" t="s">
        <v>8030</v>
      </c>
      <c r="D7204" t="s">
        <v>8033</v>
      </c>
      <c r="E7204" s="1">
        <v>45461</v>
      </c>
      <c r="F7204">
        <v>7546.5</v>
      </c>
      <c r="G7204">
        <v>1079</v>
      </c>
      <c r="H7204" t="s">
        <v>6</v>
      </c>
      <c r="I7204" t="str">
        <f>_xlfn.XLOOKUP(shipments[[#This Row],[SPID]],people[SPID],people[Sales_person],"NA",0)</f>
        <v>Jehu Rudeforth</v>
      </c>
      <c r="J7204">
        <f>YEAR(shipments[[#This Row],[Shipdate]])</f>
        <v>2024</v>
      </c>
      <c r="K7204">
        <f>MONTH(shipments[[#This Row],[Shipdate]])</f>
        <v>6</v>
      </c>
      <c r="L7204" t="str">
        <f>TEXT(shipments[[#This Row],[Shipdate]],"mmmm")</f>
        <v>June</v>
      </c>
      <c r="M7204">
        <f>_xlfn.XLOOKUP(shipments[[#This Row],[PID]],products[PID],products[Cost_per_box],"NA",0)</f>
        <v>3.32</v>
      </c>
      <c r="N7204">
        <f>shipments[[#This Row],[Boxes]]*shipments[[#This Row],[Cost Per Box]]</f>
        <v>3582.2799999999997</v>
      </c>
      <c r="O7204">
        <f>shipments[[#This Row],[Sales Amount]]-shipments[[#This Row],[Total Cost]]</f>
        <v>3964.2200000000003</v>
      </c>
      <c r="P7204" s="9">
        <f>shipments[[#This Row],[Profit]]/shipments[[#This Row],[Sales Amount]]</f>
        <v>0.52530577088716623</v>
      </c>
    </row>
    <row r="7205" spans="1:16" x14ac:dyDescent="1">
      <c r="A7205" t="s">
        <v>7259</v>
      </c>
      <c r="B7205" t="s">
        <v>8059</v>
      </c>
      <c r="C7205" t="s">
        <v>8031</v>
      </c>
      <c r="D7205" t="s">
        <v>8032</v>
      </c>
      <c r="E7205" s="1">
        <v>45462</v>
      </c>
      <c r="F7205">
        <v>3537</v>
      </c>
      <c r="G7205">
        <v>169</v>
      </c>
      <c r="H7205" t="s">
        <v>6</v>
      </c>
      <c r="I7205" t="str">
        <f>_xlfn.XLOOKUP(shipments[[#This Row],[SPID]],people[SPID],people[Sales_person],"NA",0)</f>
        <v>Jehu Rudeforth</v>
      </c>
      <c r="J7205">
        <f>YEAR(shipments[[#This Row],[Shipdate]])</f>
        <v>2024</v>
      </c>
      <c r="K7205">
        <f>MONTH(shipments[[#This Row],[Shipdate]])</f>
        <v>6</v>
      </c>
      <c r="L7205" t="str">
        <f>TEXT(shipments[[#This Row],[Shipdate]],"mmmm")</f>
        <v>June</v>
      </c>
      <c r="M7205">
        <f>_xlfn.XLOOKUP(shipments[[#This Row],[PID]],products[PID],products[Cost_per_box],"NA",0)</f>
        <v>2.65</v>
      </c>
      <c r="N7205">
        <f>shipments[[#This Row],[Boxes]]*shipments[[#This Row],[Cost Per Box]]</f>
        <v>447.84999999999997</v>
      </c>
      <c r="O7205">
        <f>shipments[[#This Row],[Sales Amount]]-shipments[[#This Row],[Total Cost]]</f>
        <v>3089.15</v>
      </c>
      <c r="P7205" s="9">
        <f>shipments[[#This Row],[Profit]]/shipments[[#This Row],[Sales Amount]]</f>
        <v>0.8733813966638394</v>
      </c>
    </row>
    <row r="7206" spans="1:16" x14ac:dyDescent="1">
      <c r="A7206" t="s">
        <v>7260</v>
      </c>
      <c r="B7206" t="s">
        <v>8059</v>
      </c>
      <c r="C7206" t="s">
        <v>8031</v>
      </c>
      <c r="D7206" t="s">
        <v>8036</v>
      </c>
      <c r="E7206" s="1">
        <v>45275</v>
      </c>
      <c r="F7206">
        <v>6437.25</v>
      </c>
      <c r="G7206">
        <v>307</v>
      </c>
      <c r="H7206" t="s">
        <v>6</v>
      </c>
      <c r="I7206" t="str">
        <f>_xlfn.XLOOKUP(shipments[[#This Row],[SPID]],people[SPID],people[Sales_person],"NA",0)</f>
        <v>Jehu Rudeforth</v>
      </c>
      <c r="J7206">
        <f>YEAR(shipments[[#This Row],[Shipdate]])</f>
        <v>2023</v>
      </c>
      <c r="K7206">
        <f>MONTH(shipments[[#This Row],[Shipdate]])</f>
        <v>12</v>
      </c>
      <c r="L7206" t="str">
        <f>TEXT(shipments[[#This Row],[Shipdate]],"mmmm")</f>
        <v>December</v>
      </c>
      <c r="M7206">
        <f>_xlfn.XLOOKUP(shipments[[#This Row],[PID]],products[PID],products[Cost_per_box],"NA",0)</f>
        <v>2.65</v>
      </c>
      <c r="N7206">
        <f>shipments[[#This Row],[Boxes]]*shipments[[#This Row],[Cost Per Box]]</f>
        <v>813.55</v>
      </c>
      <c r="O7206">
        <f>shipments[[#This Row],[Sales Amount]]-shipments[[#This Row],[Total Cost]]</f>
        <v>5623.7</v>
      </c>
      <c r="P7206" s="9">
        <f>shipments[[#This Row],[Profit]]/shipments[[#This Row],[Sales Amount]]</f>
        <v>0.87361839294729893</v>
      </c>
    </row>
    <row r="7207" spans="1:16" x14ac:dyDescent="1">
      <c r="A7207" t="s">
        <v>7261</v>
      </c>
      <c r="B7207" t="s">
        <v>8059</v>
      </c>
      <c r="C7207" t="s">
        <v>8031</v>
      </c>
      <c r="D7207" t="s">
        <v>8037</v>
      </c>
      <c r="E7207" s="1">
        <v>45553</v>
      </c>
      <c r="F7207">
        <v>2043</v>
      </c>
      <c r="G7207">
        <v>98</v>
      </c>
      <c r="H7207" t="s">
        <v>25</v>
      </c>
      <c r="I7207" t="str">
        <f>_xlfn.XLOOKUP(shipments[[#This Row],[SPID]],people[SPID],people[Sales_person],"NA",0)</f>
        <v>Jehu Rudeforth</v>
      </c>
      <c r="J7207">
        <f>YEAR(shipments[[#This Row],[Shipdate]])</f>
        <v>2024</v>
      </c>
      <c r="K7207">
        <f>MONTH(shipments[[#This Row],[Shipdate]])</f>
        <v>9</v>
      </c>
      <c r="L7207" t="str">
        <f>TEXT(shipments[[#This Row],[Shipdate]],"mmmm")</f>
        <v>September</v>
      </c>
      <c r="M7207">
        <f>_xlfn.XLOOKUP(shipments[[#This Row],[PID]],products[PID],products[Cost_per_box],"NA",0)</f>
        <v>2.65</v>
      </c>
      <c r="N7207">
        <f>shipments[[#This Row],[Boxes]]*shipments[[#This Row],[Cost Per Box]]</f>
        <v>259.7</v>
      </c>
      <c r="O7207">
        <f>shipments[[#This Row],[Sales Amount]]-shipments[[#This Row],[Total Cost]]</f>
        <v>1783.3</v>
      </c>
      <c r="P7207" s="9">
        <f>shipments[[#This Row],[Profit]]/shipments[[#This Row],[Sales Amount]]</f>
        <v>0.8728830151737641</v>
      </c>
    </row>
    <row r="7208" spans="1:16" x14ac:dyDescent="1">
      <c r="A7208" t="s">
        <v>7262</v>
      </c>
      <c r="B7208" t="s">
        <v>8059</v>
      </c>
      <c r="C7208" t="s">
        <v>8031</v>
      </c>
      <c r="D7208" t="s">
        <v>8032</v>
      </c>
      <c r="E7208" s="1">
        <v>45469</v>
      </c>
      <c r="F7208">
        <v>10071</v>
      </c>
      <c r="G7208">
        <v>458</v>
      </c>
      <c r="H7208" t="s">
        <v>6</v>
      </c>
      <c r="I7208" t="str">
        <f>_xlfn.XLOOKUP(shipments[[#This Row],[SPID]],people[SPID],people[Sales_person],"NA",0)</f>
        <v>Jehu Rudeforth</v>
      </c>
      <c r="J7208">
        <f>YEAR(shipments[[#This Row],[Shipdate]])</f>
        <v>2024</v>
      </c>
      <c r="K7208">
        <f>MONTH(shipments[[#This Row],[Shipdate]])</f>
        <v>6</v>
      </c>
      <c r="L7208" t="str">
        <f>TEXT(shipments[[#This Row],[Shipdate]],"mmmm")</f>
        <v>June</v>
      </c>
      <c r="M7208">
        <f>_xlfn.XLOOKUP(shipments[[#This Row],[PID]],products[PID],products[Cost_per_box],"NA",0)</f>
        <v>2.65</v>
      </c>
      <c r="N7208">
        <f>shipments[[#This Row],[Boxes]]*shipments[[#This Row],[Cost Per Box]]</f>
        <v>1213.7</v>
      </c>
      <c r="O7208">
        <f>shipments[[#This Row],[Sales Amount]]-shipments[[#This Row],[Total Cost]]</f>
        <v>8857.2999999999993</v>
      </c>
      <c r="P7208" s="9">
        <f>shipments[[#This Row],[Profit]]/shipments[[#This Row],[Sales Amount]]</f>
        <v>0.87948565187171079</v>
      </c>
    </row>
    <row r="7209" spans="1:16" x14ac:dyDescent="1">
      <c r="A7209" t="s">
        <v>7263</v>
      </c>
      <c r="B7209" t="s">
        <v>8059</v>
      </c>
      <c r="C7209" t="s">
        <v>8010</v>
      </c>
      <c r="D7209" t="s">
        <v>8037</v>
      </c>
      <c r="E7209" s="1">
        <v>45153</v>
      </c>
      <c r="F7209">
        <v>4610.25</v>
      </c>
      <c r="G7209">
        <v>308</v>
      </c>
      <c r="H7209" t="s">
        <v>6</v>
      </c>
      <c r="I7209" t="str">
        <f>_xlfn.XLOOKUP(shipments[[#This Row],[SPID]],people[SPID],people[Sales_person],"NA",0)</f>
        <v>Jehu Rudeforth</v>
      </c>
      <c r="J7209">
        <f>YEAR(shipments[[#This Row],[Shipdate]])</f>
        <v>2023</v>
      </c>
      <c r="K7209">
        <f>MONTH(shipments[[#This Row],[Shipdate]])</f>
        <v>8</v>
      </c>
      <c r="L7209" t="str">
        <f>TEXT(shipments[[#This Row],[Shipdate]],"mmmm")</f>
        <v>August</v>
      </c>
      <c r="M7209">
        <f>_xlfn.XLOOKUP(shipments[[#This Row],[PID]],products[PID],products[Cost_per_box],"NA",0)</f>
        <v>5.26</v>
      </c>
      <c r="N7209">
        <f>shipments[[#This Row],[Boxes]]*shipments[[#This Row],[Cost Per Box]]</f>
        <v>1620.08</v>
      </c>
      <c r="O7209">
        <f>shipments[[#This Row],[Sales Amount]]-shipments[[#This Row],[Total Cost]]</f>
        <v>2990.17</v>
      </c>
      <c r="P7209" s="9">
        <f>shipments[[#This Row],[Profit]]/shipments[[#This Row],[Sales Amount]]</f>
        <v>0.6485917249606854</v>
      </c>
    </row>
    <row r="7210" spans="1:16" x14ac:dyDescent="1">
      <c r="A7210" t="s">
        <v>7264</v>
      </c>
      <c r="B7210" t="s">
        <v>8059</v>
      </c>
      <c r="C7210" t="s">
        <v>8010</v>
      </c>
      <c r="D7210" t="s">
        <v>8032</v>
      </c>
      <c r="E7210" s="1">
        <v>45091</v>
      </c>
      <c r="F7210">
        <v>9018</v>
      </c>
      <c r="G7210">
        <v>752</v>
      </c>
      <c r="H7210" t="s">
        <v>6</v>
      </c>
      <c r="I7210" t="str">
        <f>_xlfn.XLOOKUP(shipments[[#This Row],[SPID]],people[SPID],people[Sales_person],"NA",0)</f>
        <v>Jehu Rudeforth</v>
      </c>
      <c r="J7210">
        <f>YEAR(shipments[[#This Row],[Shipdate]])</f>
        <v>2023</v>
      </c>
      <c r="K7210">
        <f>MONTH(shipments[[#This Row],[Shipdate]])</f>
        <v>6</v>
      </c>
      <c r="L7210" t="str">
        <f>TEXT(shipments[[#This Row],[Shipdate]],"mmmm")</f>
        <v>June</v>
      </c>
      <c r="M7210">
        <f>_xlfn.XLOOKUP(shipments[[#This Row],[PID]],products[PID],products[Cost_per_box],"NA",0)</f>
        <v>5.26</v>
      </c>
      <c r="N7210">
        <f>shipments[[#This Row],[Boxes]]*shipments[[#This Row],[Cost Per Box]]</f>
        <v>3955.52</v>
      </c>
      <c r="O7210">
        <f>shipments[[#This Row],[Sales Amount]]-shipments[[#This Row],[Total Cost]]</f>
        <v>5062.4799999999996</v>
      </c>
      <c r="P7210" s="9">
        <f>shipments[[#This Row],[Profit]]/shipments[[#This Row],[Sales Amount]]</f>
        <v>0.56137502772233305</v>
      </c>
    </row>
    <row r="7211" spans="1:16" x14ac:dyDescent="1">
      <c r="A7211" t="s">
        <v>7265</v>
      </c>
      <c r="B7211" t="s">
        <v>8059</v>
      </c>
      <c r="C7211" t="s">
        <v>8010</v>
      </c>
      <c r="D7211" t="s">
        <v>8037</v>
      </c>
      <c r="E7211" s="1">
        <v>45223</v>
      </c>
      <c r="F7211">
        <v>1453.5</v>
      </c>
      <c r="G7211">
        <v>112</v>
      </c>
      <c r="H7211" t="s">
        <v>6</v>
      </c>
      <c r="I7211" t="str">
        <f>_xlfn.XLOOKUP(shipments[[#This Row],[SPID]],people[SPID],people[Sales_person],"NA",0)</f>
        <v>Jehu Rudeforth</v>
      </c>
      <c r="J7211">
        <f>YEAR(shipments[[#This Row],[Shipdate]])</f>
        <v>2023</v>
      </c>
      <c r="K7211">
        <f>MONTH(shipments[[#This Row],[Shipdate]])</f>
        <v>10</v>
      </c>
      <c r="L7211" t="str">
        <f>TEXT(shipments[[#This Row],[Shipdate]],"mmmm")</f>
        <v>October</v>
      </c>
      <c r="M7211">
        <f>_xlfn.XLOOKUP(shipments[[#This Row],[PID]],products[PID],products[Cost_per_box],"NA",0)</f>
        <v>5.26</v>
      </c>
      <c r="N7211">
        <f>shipments[[#This Row],[Boxes]]*shipments[[#This Row],[Cost Per Box]]</f>
        <v>589.12</v>
      </c>
      <c r="O7211">
        <f>shipments[[#This Row],[Sales Amount]]-shipments[[#This Row],[Total Cost]]</f>
        <v>864.38</v>
      </c>
      <c r="P7211" s="9">
        <f>shipments[[#This Row],[Profit]]/shipments[[#This Row],[Sales Amount]]</f>
        <v>0.59468868249054008</v>
      </c>
    </row>
    <row r="7212" spans="1:16" x14ac:dyDescent="1">
      <c r="A7212" t="s">
        <v>7266</v>
      </c>
      <c r="B7212" t="s">
        <v>8059</v>
      </c>
      <c r="C7212" t="s">
        <v>8010</v>
      </c>
      <c r="D7212" t="s">
        <v>8032</v>
      </c>
      <c r="E7212" s="1">
        <v>45209</v>
      </c>
      <c r="F7212">
        <v>10104.75</v>
      </c>
      <c r="G7212">
        <v>778</v>
      </c>
      <c r="H7212" t="s">
        <v>6</v>
      </c>
      <c r="I7212" t="str">
        <f>_xlfn.XLOOKUP(shipments[[#This Row],[SPID]],people[SPID],people[Sales_person],"NA",0)</f>
        <v>Jehu Rudeforth</v>
      </c>
      <c r="J7212">
        <f>YEAR(shipments[[#This Row],[Shipdate]])</f>
        <v>2023</v>
      </c>
      <c r="K7212">
        <f>MONTH(shipments[[#This Row],[Shipdate]])</f>
        <v>10</v>
      </c>
      <c r="L7212" t="str">
        <f>TEXT(shipments[[#This Row],[Shipdate]],"mmmm")</f>
        <v>October</v>
      </c>
      <c r="M7212">
        <f>_xlfn.XLOOKUP(shipments[[#This Row],[PID]],products[PID],products[Cost_per_box],"NA",0)</f>
        <v>5.26</v>
      </c>
      <c r="N7212">
        <f>shipments[[#This Row],[Boxes]]*shipments[[#This Row],[Cost Per Box]]</f>
        <v>4092.2799999999997</v>
      </c>
      <c r="O7212">
        <f>shipments[[#This Row],[Sales Amount]]-shipments[[#This Row],[Total Cost]]</f>
        <v>6012.47</v>
      </c>
      <c r="P7212" s="9">
        <f>shipments[[#This Row],[Profit]]/shipments[[#This Row],[Sales Amount]]</f>
        <v>0.59501422598282994</v>
      </c>
    </row>
    <row r="7213" spans="1:16" x14ac:dyDescent="1">
      <c r="A7213" t="s">
        <v>7267</v>
      </c>
      <c r="B7213" t="s">
        <v>8059</v>
      </c>
      <c r="C7213" t="s">
        <v>8011</v>
      </c>
      <c r="D7213" t="s">
        <v>8034</v>
      </c>
      <c r="E7213" s="1">
        <v>45078</v>
      </c>
      <c r="F7213">
        <v>3289.5</v>
      </c>
      <c r="G7213">
        <v>220</v>
      </c>
      <c r="H7213" t="s">
        <v>6</v>
      </c>
      <c r="I7213" t="str">
        <f>_xlfn.XLOOKUP(shipments[[#This Row],[SPID]],people[SPID],people[Sales_person],"NA",0)</f>
        <v>Jehu Rudeforth</v>
      </c>
      <c r="J7213">
        <f>YEAR(shipments[[#This Row],[Shipdate]])</f>
        <v>2023</v>
      </c>
      <c r="K7213">
        <f>MONTH(shipments[[#This Row],[Shipdate]])</f>
        <v>6</v>
      </c>
      <c r="L7213" t="str">
        <f>TEXT(shipments[[#This Row],[Shipdate]],"mmmm")</f>
        <v>June</v>
      </c>
      <c r="M7213">
        <f>_xlfn.XLOOKUP(shipments[[#This Row],[PID]],products[PID],products[Cost_per_box],"NA",0)</f>
        <v>7.48</v>
      </c>
      <c r="N7213">
        <f>shipments[[#This Row],[Boxes]]*shipments[[#This Row],[Cost Per Box]]</f>
        <v>1645.6000000000001</v>
      </c>
      <c r="O7213">
        <f>shipments[[#This Row],[Sales Amount]]-shipments[[#This Row],[Total Cost]]</f>
        <v>1643.8999999999999</v>
      </c>
      <c r="P7213" s="9">
        <f>shipments[[#This Row],[Profit]]/shipments[[#This Row],[Sales Amount]]</f>
        <v>0.49974160206718343</v>
      </c>
    </row>
    <row r="7214" spans="1:16" x14ac:dyDescent="1">
      <c r="A7214" t="s">
        <v>7268</v>
      </c>
      <c r="B7214" t="s">
        <v>8059</v>
      </c>
      <c r="C7214" t="s">
        <v>8011</v>
      </c>
      <c r="D7214" t="s">
        <v>8036</v>
      </c>
      <c r="E7214" s="1">
        <v>45106</v>
      </c>
      <c r="F7214">
        <v>227.25</v>
      </c>
      <c r="G7214">
        <v>16</v>
      </c>
      <c r="H7214" t="s">
        <v>6</v>
      </c>
      <c r="I7214" t="str">
        <f>_xlfn.XLOOKUP(shipments[[#This Row],[SPID]],people[SPID],people[Sales_person],"NA",0)</f>
        <v>Jehu Rudeforth</v>
      </c>
      <c r="J7214">
        <f>YEAR(shipments[[#This Row],[Shipdate]])</f>
        <v>2023</v>
      </c>
      <c r="K7214">
        <f>MONTH(shipments[[#This Row],[Shipdate]])</f>
        <v>6</v>
      </c>
      <c r="L7214" t="str">
        <f>TEXT(shipments[[#This Row],[Shipdate]],"mmmm")</f>
        <v>June</v>
      </c>
      <c r="M7214">
        <f>_xlfn.XLOOKUP(shipments[[#This Row],[PID]],products[PID],products[Cost_per_box],"NA",0)</f>
        <v>7.48</v>
      </c>
      <c r="N7214">
        <f>shipments[[#This Row],[Boxes]]*shipments[[#This Row],[Cost Per Box]]</f>
        <v>119.68</v>
      </c>
      <c r="O7214">
        <f>shipments[[#This Row],[Sales Amount]]-shipments[[#This Row],[Total Cost]]</f>
        <v>107.57</v>
      </c>
      <c r="P7214" s="9">
        <f>shipments[[#This Row],[Profit]]/shipments[[#This Row],[Sales Amount]]</f>
        <v>0.4733553355335533</v>
      </c>
    </row>
    <row r="7215" spans="1:16" x14ac:dyDescent="1">
      <c r="A7215" t="s">
        <v>7269</v>
      </c>
      <c r="B7215" t="s">
        <v>8059</v>
      </c>
      <c r="C7215" t="s">
        <v>8011</v>
      </c>
      <c r="D7215" t="s">
        <v>8037</v>
      </c>
      <c r="E7215" s="1">
        <v>45310</v>
      </c>
      <c r="F7215">
        <v>10545.75</v>
      </c>
      <c r="G7215">
        <v>812</v>
      </c>
      <c r="H7215" t="s">
        <v>6</v>
      </c>
      <c r="I7215" t="str">
        <f>_xlfn.XLOOKUP(shipments[[#This Row],[SPID]],people[SPID],people[Sales_person],"NA",0)</f>
        <v>Jehu Rudeforth</v>
      </c>
      <c r="J7215">
        <f>YEAR(shipments[[#This Row],[Shipdate]])</f>
        <v>2024</v>
      </c>
      <c r="K7215">
        <f>MONTH(shipments[[#This Row],[Shipdate]])</f>
        <v>1</v>
      </c>
      <c r="L7215" t="str">
        <f>TEXT(shipments[[#This Row],[Shipdate]],"mmmm")</f>
        <v>January</v>
      </c>
      <c r="M7215">
        <f>_xlfn.XLOOKUP(shipments[[#This Row],[PID]],products[PID],products[Cost_per_box],"NA",0)</f>
        <v>7.48</v>
      </c>
      <c r="N7215">
        <f>shipments[[#This Row],[Boxes]]*shipments[[#This Row],[Cost Per Box]]</f>
        <v>6073.76</v>
      </c>
      <c r="O7215">
        <f>shipments[[#This Row],[Sales Amount]]-shipments[[#This Row],[Total Cost]]</f>
        <v>4471.99</v>
      </c>
      <c r="P7215" s="9">
        <f>shipments[[#This Row],[Profit]]/shipments[[#This Row],[Sales Amount]]</f>
        <v>0.42405613635824857</v>
      </c>
    </row>
    <row r="7216" spans="1:16" x14ac:dyDescent="1">
      <c r="A7216" t="s">
        <v>7270</v>
      </c>
      <c r="B7216" t="s">
        <v>8059</v>
      </c>
      <c r="C7216" t="s">
        <v>8012</v>
      </c>
      <c r="D7216" t="s">
        <v>8035</v>
      </c>
      <c r="E7216" s="1">
        <v>45328</v>
      </c>
      <c r="F7216">
        <v>6813</v>
      </c>
      <c r="G7216">
        <v>568</v>
      </c>
      <c r="H7216" t="s">
        <v>6</v>
      </c>
      <c r="I7216" t="str">
        <f>_xlfn.XLOOKUP(shipments[[#This Row],[SPID]],people[SPID],people[Sales_person],"NA",0)</f>
        <v>Jehu Rudeforth</v>
      </c>
      <c r="J7216">
        <f>YEAR(shipments[[#This Row],[Shipdate]])</f>
        <v>2024</v>
      </c>
      <c r="K7216">
        <f>MONTH(shipments[[#This Row],[Shipdate]])</f>
        <v>2</v>
      </c>
      <c r="L7216" t="str">
        <f>TEXT(shipments[[#This Row],[Shipdate]],"mmmm")</f>
        <v>February</v>
      </c>
      <c r="M7216">
        <f>_xlfn.XLOOKUP(shipments[[#This Row],[PID]],products[PID],products[Cost_per_box],"NA",0)</f>
        <v>5.15</v>
      </c>
      <c r="N7216">
        <f>shipments[[#This Row],[Boxes]]*shipments[[#This Row],[Cost Per Box]]</f>
        <v>2925.2000000000003</v>
      </c>
      <c r="O7216">
        <f>shipments[[#This Row],[Sales Amount]]-shipments[[#This Row],[Total Cost]]</f>
        <v>3887.7999999999997</v>
      </c>
      <c r="P7216" s="9">
        <f>shipments[[#This Row],[Profit]]/shipments[[#This Row],[Sales Amount]]</f>
        <v>0.57064435637751354</v>
      </c>
    </row>
    <row r="7217" spans="1:16" x14ac:dyDescent="1">
      <c r="A7217" t="s">
        <v>7271</v>
      </c>
      <c r="B7217" t="s">
        <v>8059</v>
      </c>
      <c r="C7217" t="s">
        <v>8013</v>
      </c>
      <c r="D7217" t="s">
        <v>8032</v>
      </c>
      <c r="E7217" s="1">
        <v>45349</v>
      </c>
      <c r="F7217">
        <v>5580</v>
      </c>
      <c r="G7217">
        <v>798</v>
      </c>
      <c r="H7217" t="s">
        <v>6</v>
      </c>
      <c r="I7217" t="str">
        <f>_xlfn.XLOOKUP(shipments[[#This Row],[SPID]],people[SPID],people[Sales_person],"NA",0)</f>
        <v>Jehu Rudeforth</v>
      </c>
      <c r="J7217">
        <f>YEAR(shipments[[#This Row],[Shipdate]])</f>
        <v>2024</v>
      </c>
      <c r="K7217">
        <f>MONTH(shipments[[#This Row],[Shipdate]])</f>
        <v>2</v>
      </c>
      <c r="L7217" t="str">
        <f>TEXT(shipments[[#This Row],[Shipdate]],"mmmm")</f>
        <v>February</v>
      </c>
      <c r="M7217">
        <f>_xlfn.XLOOKUP(shipments[[#This Row],[PID]],products[PID],products[Cost_per_box],"NA",0)</f>
        <v>3.85</v>
      </c>
      <c r="N7217">
        <f>shipments[[#This Row],[Boxes]]*shipments[[#This Row],[Cost Per Box]]</f>
        <v>3072.3</v>
      </c>
      <c r="O7217">
        <f>shipments[[#This Row],[Sales Amount]]-shipments[[#This Row],[Total Cost]]</f>
        <v>2507.6999999999998</v>
      </c>
      <c r="P7217" s="9">
        <f>shipments[[#This Row],[Profit]]/shipments[[#This Row],[Sales Amount]]</f>
        <v>0.44940860215053763</v>
      </c>
    </row>
    <row r="7218" spans="1:16" x14ac:dyDescent="1">
      <c r="A7218" t="s">
        <v>7272</v>
      </c>
      <c r="B7218" t="s">
        <v>8059</v>
      </c>
      <c r="C7218" t="s">
        <v>8013</v>
      </c>
      <c r="D7218" t="s">
        <v>8032</v>
      </c>
      <c r="E7218" s="1">
        <v>45246</v>
      </c>
      <c r="F7218">
        <v>6682.5</v>
      </c>
      <c r="G7218">
        <v>743</v>
      </c>
      <c r="H7218" t="s">
        <v>6</v>
      </c>
      <c r="I7218" t="str">
        <f>_xlfn.XLOOKUP(shipments[[#This Row],[SPID]],people[SPID],people[Sales_person],"NA",0)</f>
        <v>Jehu Rudeforth</v>
      </c>
      <c r="J7218">
        <f>YEAR(shipments[[#This Row],[Shipdate]])</f>
        <v>2023</v>
      </c>
      <c r="K7218">
        <f>MONTH(shipments[[#This Row],[Shipdate]])</f>
        <v>11</v>
      </c>
      <c r="L7218" t="str">
        <f>TEXT(shipments[[#This Row],[Shipdate]],"mmmm")</f>
        <v>November</v>
      </c>
      <c r="M7218">
        <f>_xlfn.XLOOKUP(shipments[[#This Row],[PID]],products[PID],products[Cost_per_box],"NA",0)</f>
        <v>3.85</v>
      </c>
      <c r="N7218">
        <f>shipments[[#This Row],[Boxes]]*shipments[[#This Row],[Cost Per Box]]</f>
        <v>2860.55</v>
      </c>
      <c r="O7218">
        <f>shipments[[#This Row],[Sales Amount]]-shipments[[#This Row],[Total Cost]]</f>
        <v>3821.95</v>
      </c>
      <c r="P7218" s="9">
        <f>shipments[[#This Row],[Profit]]/shipments[[#This Row],[Sales Amount]]</f>
        <v>0.57193415637860079</v>
      </c>
    </row>
    <row r="7219" spans="1:16" x14ac:dyDescent="1">
      <c r="A7219" t="s">
        <v>7273</v>
      </c>
      <c r="B7219" t="s">
        <v>8059</v>
      </c>
      <c r="C7219" t="s">
        <v>8013</v>
      </c>
      <c r="D7219" t="s">
        <v>8037</v>
      </c>
      <c r="E7219" s="1">
        <v>45111</v>
      </c>
      <c r="F7219">
        <v>8646.75</v>
      </c>
      <c r="G7219">
        <v>1442</v>
      </c>
      <c r="H7219" t="s">
        <v>6</v>
      </c>
      <c r="I7219" t="str">
        <f>_xlfn.XLOOKUP(shipments[[#This Row],[SPID]],people[SPID],people[Sales_person],"NA",0)</f>
        <v>Jehu Rudeforth</v>
      </c>
      <c r="J7219">
        <f>YEAR(shipments[[#This Row],[Shipdate]])</f>
        <v>2023</v>
      </c>
      <c r="K7219">
        <f>MONTH(shipments[[#This Row],[Shipdate]])</f>
        <v>7</v>
      </c>
      <c r="L7219" t="str">
        <f>TEXT(shipments[[#This Row],[Shipdate]],"mmmm")</f>
        <v>July</v>
      </c>
      <c r="M7219">
        <f>_xlfn.XLOOKUP(shipments[[#This Row],[PID]],products[PID],products[Cost_per_box],"NA",0)</f>
        <v>3.85</v>
      </c>
      <c r="N7219">
        <f>shipments[[#This Row],[Boxes]]*shipments[[#This Row],[Cost Per Box]]</f>
        <v>5551.7</v>
      </c>
      <c r="O7219">
        <f>shipments[[#This Row],[Sales Amount]]-shipments[[#This Row],[Total Cost]]</f>
        <v>3095.05</v>
      </c>
      <c r="P7219" s="9">
        <f>shipments[[#This Row],[Profit]]/shipments[[#This Row],[Sales Amount]]</f>
        <v>0.35794373608581259</v>
      </c>
    </row>
    <row r="7220" spans="1:16" x14ac:dyDescent="1">
      <c r="A7220" t="s">
        <v>7274</v>
      </c>
      <c r="B7220" t="s">
        <v>8059</v>
      </c>
      <c r="C7220" t="s">
        <v>8013</v>
      </c>
      <c r="D7220" t="s">
        <v>8036</v>
      </c>
      <c r="E7220" s="1">
        <v>44937</v>
      </c>
      <c r="F7220">
        <v>1509.75</v>
      </c>
      <c r="G7220">
        <v>252</v>
      </c>
      <c r="H7220" t="s">
        <v>6</v>
      </c>
      <c r="I7220" t="str">
        <f>_xlfn.XLOOKUP(shipments[[#This Row],[SPID]],people[SPID],people[Sales_person],"NA",0)</f>
        <v>Jehu Rudeforth</v>
      </c>
      <c r="J7220">
        <f>YEAR(shipments[[#This Row],[Shipdate]])</f>
        <v>2023</v>
      </c>
      <c r="K7220">
        <f>MONTH(shipments[[#This Row],[Shipdate]])</f>
        <v>1</v>
      </c>
      <c r="L7220" t="str">
        <f>TEXT(shipments[[#This Row],[Shipdate]],"mmmm")</f>
        <v>January</v>
      </c>
      <c r="M7220">
        <f>_xlfn.XLOOKUP(shipments[[#This Row],[PID]],products[PID],products[Cost_per_box],"NA",0)</f>
        <v>3.85</v>
      </c>
      <c r="N7220">
        <f>shipments[[#This Row],[Boxes]]*shipments[[#This Row],[Cost Per Box]]</f>
        <v>970.2</v>
      </c>
      <c r="O7220">
        <f>shipments[[#This Row],[Sales Amount]]-shipments[[#This Row],[Total Cost]]</f>
        <v>539.54999999999995</v>
      </c>
      <c r="P7220" s="9">
        <f>shipments[[#This Row],[Profit]]/shipments[[#This Row],[Sales Amount]]</f>
        <v>0.35737704918032787</v>
      </c>
    </row>
    <row r="7221" spans="1:16" x14ac:dyDescent="1">
      <c r="A7221" t="s">
        <v>7275</v>
      </c>
      <c r="B7221" t="s">
        <v>8059</v>
      </c>
      <c r="C7221" t="s">
        <v>8014</v>
      </c>
      <c r="D7221" t="s">
        <v>8032</v>
      </c>
      <c r="E7221" s="1">
        <v>45471</v>
      </c>
      <c r="F7221">
        <v>2571.75</v>
      </c>
      <c r="G7221">
        <v>322</v>
      </c>
      <c r="H7221" t="s">
        <v>6</v>
      </c>
      <c r="I7221" t="str">
        <f>_xlfn.XLOOKUP(shipments[[#This Row],[SPID]],people[SPID],people[Sales_person],"NA",0)</f>
        <v>Jehu Rudeforth</v>
      </c>
      <c r="J7221">
        <f>YEAR(shipments[[#This Row],[Shipdate]])</f>
        <v>2024</v>
      </c>
      <c r="K7221">
        <f>MONTH(shipments[[#This Row],[Shipdate]])</f>
        <v>6</v>
      </c>
      <c r="L7221" t="str">
        <f>TEXT(shipments[[#This Row],[Shipdate]],"mmmm")</f>
        <v>June</v>
      </c>
      <c r="M7221">
        <f>_xlfn.XLOOKUP(shipments[[#This Row],[PID]],products[PID],products[Cost_per_box],"NA",0)</f>
        <v>5.72</v>
      </c>
      <c r="N7221">
        <f>shipments[[#This Row],[Boxes]]*shipments[[#This Row],[Cost Per Box]]</f>
        <v>1841.84</v>
      </c>
      <c r="O7221">
        <f>shipments[[#This Row],[Sales Amount]]-shipments[[#This Row],[Total Cost]]</f>
        <v>729.91000000000008</v>
      </c>
      <c r="P7221" s="9">
        <f>shipments[[#This Row],[Profit]]/shipments[[#This Row],[Sales Amount]]</f>
        <v>0.28381841158744048</v>
      </c>
    </row>
    <row r="7222" spans="1:16" x14ac:dyDescent="1">
      <c r="A7222" t="s">
        <v>7276</v>
      </c>
      <c r="B7222" t="s">
        <v>8059</v>
      </c>
      <c r="C7222" t="s">
        <v>8014</v>
      </c>
      <c r="D7222" t="s">
        <v>8036</v>
      </c>
      <c r="E7222" s="1">
        <v>45370</v>
      </c>
      <c r="F7222">
        <v>1293.75</v>
      </c>
      <c r="G7222">
        <v>185</v>
      </c>
      <c r="H7222" t="s">
        <v>6</v>
      </c>
      <c r="I7222" t="str">
        <f>_xlfn.XLOOKUP(shipments[[#This Row],[SPID]],people[SPID],people[Sales_person],"NA",0)</f>
        <v>Jehu Rudeforth</v>
      </c>
      <c r="J7222">
        <f>YEAR(shipments[[#This Row],[Shipdate]])</f>
        <v>2024</v>
      </c>
      <c r="K7222">
        <f>MONTH(shipments[[#This Row],[Shipdate]])</f>
        <v>3</v>
      </c>
      <c r="L7222" t="str">
        <f>TEXT(shipments[[#This Row],[Shipdate]],"mmmm")</f>
        <v>March</v>
      </c>
      <c r="M7222">
        <f>_xlfn.XLOOKUP(shipments[[#This Row],[PID]],products[PID],products[Cost_per_box],"NA",0)</f>
        <v>5.72</v>
      </c>
      <c r="N7222">
        <f>shipments[[#This Row],[Boxes]]*shipments[[#This Row],[Cost Per Box]]</f>
        <v>1058.2</v>
      </c>
      <c r="O7222">
        <f>shipments[[#This Row],[Sales Amount]]-shipments[[#This Row],[Total Cost]]</f>
        <v>235.54999999999995</v>
      </c>
      <c r="P7222" s="9">
        <f>shipments[[#This Row],[Profit]]/shipments[[#This Row],[Sales Amount]]</f>
        <v>0.18206763285024152</v>
      </c>
    </row>
    <row r="7223" spans="1:16" x14ac:dyDescent="1">
      <c r="A7223" t="s">
        <v>7277</v>
      </c>
      <c r="B7223" t="s">
        <v>8059</v>
      </c>
      <c r="C7223" t="s">
        <v>8014</v>
      </c>
      <c r="D7223" t="s">
        <v>8037</v>
      </c>
      <c r="E7223" s="1">
        <v>44965</v>
      </c>
      <c r="F7223">
        <v>9029.25</v>
      </c>
      <c r="G7223">
        <v>1806</v>
      </c>
      <c r="H7223" t="s">
        <v>6</v>
      </c>
      <c r="I7223" t="str">
        <f>_xlfn.XLOOKUP(shipments[[#This Row],[SPID]],people[SPID],people[Sales_person],"NA",0)</f>
        <v>Jehu Rudeforth</v>
      </c>
      <c r="J7223">
        <f>YEAR(shipments[[#This Row],[Shipdate]])</f>
        <v>2023</v>
      </c>
      <c r="K7223">
        <f>MONTH(shipments[[#This Row],[Shipdate]])</f>
        <v>2</v>
      </c>
      <c r="L7223" t="str">
        <f>TEXT(shipments[[#This Row],[Shipdate]],"mmmm")</f>
        <v>February</v>
      </c>
      <c r="M7223">
        <f>_xlfn.XLOOKUP(shipments[[#This Row],[PID]],products[PID],products[Cost_per_box],"NA",0)</f>
        <v>5.72</v>
      </c>
      <c r="N7223">
        <f>shipments[[#This Row],[Boxes]]*shipments[[#This Row],[Cost Per Box]]</f>
        <v>10330.32</v>
      </c>
      <c r="O7223">
        <f>shipments[[#This Row],[Sales Amount]]-shipments[[#This Row],[Total Cost]]</f>
        <v>-1301.0699999999997</v>
      </c>
      <c r="P7223" s="9">
        <f>shipments[[#This Row],[Profit]]/shipments[[#This Row],[Sales Amount]]</f>
        <v>-0.1440950245036963</v>
      </c>
    </row>
    <row r="7224" spans="1:16" x14ac:dyDescent="1">
      <c r="A7224" t="s">
        <v>7278</v>
      </c>
      <c r="B7224" t="s">
        <v>8059</v>
      </c>
      <c r="C7224" t="s">
        <v>8014</v>
      </c>
      <c r="D7224" t="s">
        <v>8033</v>
      </c>
      <c r="E7224" s="1">
        <v>45462</v>
      </c>
      <c r="F7224">
        <v>4315.5</v>
      </c>
      <c r="G7224">
        <v>540</v>
      </c>
      <c r="H7224" t="s">
        <v>6</v>
      </c>
      <c r="I7224" t="str">
        <f>_xlfn.XLOOKUP(shipments[[#This Row],[SPID]],people[SPID],people[Sales_person],"NA",0)</f>
        <v>Jehu Rudeforth</v>
      </c>
      <c r="J7224">
        <f>YEAR(shipments[[#This Row],[Shipdate]])</f>
        <v>2024</v>
      </c>
      <c r="K7224">
        <f>MONTH(shipments[[#This Row],[Shipdate]])</f>
        <v>6</v>
      </c>
      <c r="L7224" t="str">
        <f>TEXT(shipments[[#This Row],[Shipdate]],"mmmm")</f>
        <v>June</v>
      </c>
      <c r="M7224">
        <f>_xlfn.XLOOKUP(shipments[[#This Row],[PID]],products[PID],products[Cost_per_box],"NA",0)</f>
        <v>5.72</v>
      </c>
      <c r="N7224">
        <f>shipments[[#This Row],[Boxes]]*shipments[[#This Row],[Cost Per Box]]</f>
        <v>3088.7999999999997</v>
      </c>
      <c r="O7224">
        <f>shipments[[#This Row],[Sales Amount]]-shipments[[#This Row],[Total Cost]]</f>
        <v>1226.7000000000003</v>
      </c>
      <c r="P7224" s="9">
        <f>shipments[[#This Row],[Profit]]/shipments[[#This Row],[Sales Amount]]</f>
        <v>0.28425443169968723</v>
      </c>
    </row>
    <row r="7225" spans="1:16" x14ac:dyDescent="1">
      <c r="A7225" t="s">
        <v>7279</v>
      </c>
      <c r="B7225" t="s">
        <v>8059</v>
      </c>
      <c r="C7225" t="s">
        <v>8014</v>
      </c>
      <c r="D7225" t="s">
        <v>8035</v>
      </c>
      <c r="E7225" s="1">
        <v>45237</v>
      </c>
      <c r="F7225">
        <v>8178.75</v>
      </c>
      <c r="G7225">
        <v>1023</v>
      </c>
      <c r="H7225" t="s">
        <v>6</v>
      </c>
      <c r="I7225" t="str">
        <f>_xlfn.XLOOKUP(shipments[[#This Row],[SPID]],people[SPID],people[Sales_person],"NA",0)</f>
        <v>Jehu Rudeforth</v>
      </c>
      <c r="J7225">
        <f>YEAR(shipments[[#This Row],[Shipdate]])</f>
        <v>2023</v>
      </c>
      <c r="K7225">
        <f>MONTH(shipments[[#This Row],[Shipdate]])</f>
        <v>11</v>
      </c>
      <c r="L7225" t="str">
        <f>TEXT(shipments[[#This Row],[Shipdate]],"mmmm")</f>
        <v>November</v>
      </c>
      <c r="M7225">
        <f>_xlfn.XLOOKUP(shipments[[#This Row],[PID]],products[PID],products[Cost_per_box],"NA",0)</f>
        <v>5.72</v>
      </c>
      <c r="N7225">
        <f>shipments[[#This Row],[Boxes]]*shipments[[#This Row],[Cost Per Box]]</f>
        <v>5851.5599999999995</v>
      </c>
      <c r="O7225">
        <f>shipments[[#This Row],[Sales Amount]]-shipments[[#This Row],[Total Cost]]</f>
        <v>2327.1900000000005</v>
      </c>
      <c r="P7225" s="9">
        <f>shipments[[#This Row],[Profit]]/shipments[[#This Row],[Sales Amount]]</f>
        <v>0.28454103622191662</v>
      </c>
    </row>
    <row r="7226" spans="1:16" x14ac:dyDescent="1">
      <c r="A7226" t="s">
        <v>7280</v>
      </c>
      <c r="B7226" t="s">
        <v>8059</v>
      </c>
      <c r="C7226" t="s">
        <v>8015</v>
      </c>
      <c r="D7226" t="s">
        <v>8032</v>
      </c>
      <c r="E7226" s="1">
        <v>44957</v>
      </c>
      <c r="F7226">
        <v>4360.5</v>
      </c>
      <c r="G7226">
        <v>156</v>
      </c>
      <c r="H7226" t="s">
        <v>6</v>
      </c>
      <c r="I7226" t="str">
        <f>_xlfn.XLOOKUP(shipments[[#This Row],[SPID]],people[SPID],people[Sales_person],"NA",0)</f>
        <v>Jehu Rudeforth</v>
      </c>
      <c r="J7226">
        <f>YEAR(shipments[[#This Row],[Shipdate]])</f>
        <v>2023</v>
      </c>
      <c r="K7226">
        <f>MONTH(shipments[[#This Row],[Shipdate]])</f>
        <v>1</v>
      </c>
      <c r="L7226" t="str">
        <f>TEXT(shipments[[#This Row],[Shipdate]],"mmmm")</f>
        <v>January</v>
      </c>
      <c r="M7226">
        <f>_xlfn.XLOOKUP(shipments[[#This Row],[PID]],products[PID],products[Cost_per_box],"NA",0)</f>
        <v>6.31</v>
      </c>
      <c r="N7226">
        <f>shipments[[#This Row],[Boxes]]*shipments[[#This Row],[Cost Per Box]]</f>
        <v>984.3599999999999</v>
      </c>
      <c r="O7226">
        <f>shipments[[#This Row],[Sales Amount]]-shipments[[#This Row],[Total Cost]]</f>
        <v>3376.1400000000003</v>
      </c>
      <c r="P7226" s="9">
        <f>shipments[[#This Row],[Profit]]/shipments[[#This Row],[Sales Amount]]</f>
        <v>0.77425524595803241</v>
      </c>
    </row>
    <row r="7227" spans="1:16" x14ac:dyDescent="1">
      <c r="A7227" t="s">
        <v>7281</v>
      </c>
      <c r="B7227" t="s">
        <v>8059</v>
      </c>
      <c r="C7227" t="s">
        <v>8016</v>
      </c>
      <c r="D7227" t="s">
        <v>8036</v>
      </c>
      <c r="E7227" s="1">
        <v>45551</v>
      </c>
      <c r="F7227">
        <v>5233.5</v>
      </c>
      <c r="G7227">
        <v>187</v>
      </c>
      <c r="H7227" t="s">
        <v>25</v>
      </c>
      <c r="I7227" t="str">
        <f>_xlfn.XLOOKUP(shipments[[#This Row],[SPID]],people[SPID],people[Sales_person],"NA",0)</f>
        <v>Jehu Rudeforth</v>
      </c>
      <c r="J7227">
        <f>YEAR(shipments[[#This Row],[Shipdate]])</f>
        <v>2024</v>
      </c>
      <c r="K7227">
        <f>MONTH(shipments[[#This Row],[Shipdate]])</f>
        <v>9</v>
      </c>
      <c r="L7227" t="str">
        <f>TEXT(shipments[[#This Row],[Shipdate]],"mmmm")</f>
        <v>September</v>
      </c>
      <c r="M7227">
        <f>_xlfn.XLOOKUP(shipments[[#This Row],[PID]],products[PID],products[Cost_per_box],"NA",0)</f>
        <v>9.94</v>
      </c>
      <c r="N7227">
        <f>shipments[[#This Row],[Boxes]]*shipments[[#This Row],[Cost Per Box]]</f>
        <v>1858.78</v>
      </c>
      <c r="O7227">
        <f>shipments[[#This Row],[Sales Amount]]-shipments[[#This Row],[Total Cost]]</f>
        <v>3374.7200000000003</v>
      </c>
      <c r="P7227" s="9">
        <f>shipments[[#This Row],[Profit]]/shipments[[#This Row],[Sales Amount]]</f>
        <v>0.64483041941339447</v>
      </c>
    </row>
    <row r="7228" spans="1:16" x14ac:dyDescent="1">
      <c r="A7228" t="s">
        <v>7282</v>
      </c>
      <c r="B7228" t="s">
        <v>8059</v>
      </c>
      <c r="C7228" t="s">
        <v>8016</v>
      </c>
      <c r="D7228" t="s">
        <v>8035</v>
      </c>
      <c r="E7228" s="1">
        <v>45429</v>
      </c>
      <c r="F7228">
        <v>4970.25</v>
      </c>
      <c r="G7228">
        <v>199</v>
      </c>
      <c r="H7228" t="s">
        <v>6</v>
      </c>
      <c r="I7228" t="str">
        <f>_xlfn.XLOOKUP(shipments[[#This Row],[SPID]],people[SPID],people[Sales_person],"NA",0)</f>
        <v>Jehu Rudeforth</v>
      </c>
      <c r="J7228">
        <f>YEAR(shipments[[#This Row],[Shipdate]])</f>
        <v>2024</v>
      </c>
      <c r="K7228">
        <f>MONTH(shipments[[#This Row],[Shipdate]])</f>
        <v>5</v>
      </c>
      <c r="L7228" t="str">
        <f>TEXT(shipments[[#This Row],[Shipdate]],"mmmm")</f>
        <v>May</v>
      </c>
      <c r="M7228">
        <f>_xlfn.XLOOKUP(shipments[[#This Row],[PID]],products[PID],products[Cost_per_box],"NA",0)</f>
        <v>9.94</v>
      </c>
      <c r="N7228">
        <f>shipments[[#This Row],[Boxes]]*shipments[[#This Row],[Cost Per Box]]</f>
        <v>1978.06</v>
      </c>
      <c r="O7228">
        <f>shipments[[#This Row],[Sales Amount]]-shipments[[#This Row],[Total Cost]]</f>
        <v>2992.19</v>
      </c>
      <c r="P7228" s="9">
        <f>shipments[[#This Row],[Profit]]/shipments[[#This Row],[Sales Amount]]</f>
        <v>0.60202001911372671</v>
      </c>
    </row>
    <row r="7229" spans="1:16" x14ac:dyDescent="1">
      <c r="A7229" t="s">
        <v>7283</v>
      </c>
      <c r="B7229" t="s">
        <v>8059</v>
      </c>
      <c r="C7229" t="s">
        <v>8016</v>
      </c>
      <c r="D7229" t="s">
        <v>8032</v>
      </c>
      <c r="E7229" s="1">
        <v>45103</v>
      </c>
      <c r="F7229">
        <v>5186.25</v>
      </c>
      <c r="G7229">
        <v>186</v>
      </c>
      <c r="H7229" t="s">
        <v>6</v>
      </c>
      <c r="I7229" t="str">
        <f>_xlfn.XLOOKUP(shipments[[#This Row],[SPID]],people[SPID],people[Sales_person],"NA",0)</f>
        <v>Jehu Rudeforth</v>
      </c>
      <c r="J7229">
        <f>YEAR(shipments[[#This Row],[Shipdate]])</f>
        <v>2023</v>
      </c>
      <c r="K7229">
        <f>MONTH(shipments[[#This Row],[Shipdate]])</f>
        <v>6</v>
      </c>
      <c r="L7229" t="str">
        <f>TEXT(shipments[[#This Row],[Shipdate]],"mmmm")</f>
        <v>June</v>
      </c>
      <c r="M7229">
        <f>_xlfn.XLOOKUP(shipments[[#This Row],[PID]],products[PID],products[Cost_per_box],"NA",0)</f>
        <v>9.94</v>
      </c>
      <c r="N7229">
        <f>shipments[[#This Row],[Boxes]]*shipments[[#This Row],[Cost Per Box]]</f>
        <v>1848.84</v>
      </c>
      <c r="O7229">
        <f>shipments[[#This Row],[Sales Amount]]-shipments[[#This Row],[Total Cost]]</f>
        <v>3337.41</v>
      </c>
      <c r="P7229" s="9">
        <f>shipments[[#This Row],[Profit]]/shipments[[#This Row],[Sales Amount]]</f>
        <v>0.64351120751988433</v>
      </c>
    </row>
    <row r="7230" spans="1:16" x14ac:dyDescent="1">
      <c r="A7230" t="s">
        <v>7284</v>
      </c>
      <c r="B7230" t="s">
        <v>8059</v>
      </c>
      <c r="C7230" t="s">
        <v>8016</v>
      </c>
      <c r="D7230" t="s">
        <v>8037</v>
      </c>
      <c r="E7230" s="1">
        <v>45331</v>
      </c>
      <c r="F7230">
        <v>5573.25</v>
      </c>
      <c r="G7230">
        <v>233</v>
      </c>
      <c r="H7230" t="s">
        <v>6</v>
      </c>
      <c r="I7230" t="str">
        <f>_xlfn.XLOOKUP(shipments[[#This Row],[SPID]],people[SPID],people[Sales_person],"NA",0)</f>
        <v>Jehu Rudeforth</v>
      </c>
      <c r="J7230">
        <f>YEAR(shipments[[#This Row],[Shipdate]])</f>
        <v>2024</v>
      </c>
      <c r="K7230">
        <f>MONTH(shipments[[#This Row],[Shipdate]])</f>
        <v>2</v>
      </c>
      <c r="L7230" t="str">
        <f>TEXT(shipments[[#This Row],[Shipdate]],"mmmm")</f>
        <v>February</v>
      </c>
      <c r="M7230">
        <f>_xlfn.XLOOKUP(shipments[[#This Row],[PID]],products[PID],products[Cost_per_box],"NA",0)</f>
        <v>9.94</v>
      </c>
      <c r="N7230">
        <f>shipments[[#This Row],[Boxes]]*shipments[[#This Row],[Cost Per Box]]</f>
        <v>2316.02</v>
      </c>
      <c r="O7230">
        <f>shipments[[#This Row],[Sales Amount]]-shipments[[#This Row],[Total Cost]]</f>
        <v>3257.23</v>
      </c>
      <c r="P7230" s="9">
        <f>shipments[[#This Row],[Profit]]/shipments[[#This Row],[Sales Amount]]</f>
        <v>0.58443995873144039</v>
      </c>
    </row>
    <row r="7231" spans="1:16" x14ac:dyDescent="1">
      <c r="A7231" t="s">
        <v>7285</v>
      </c>
      <c r="B7231" t="s">
        <v>8059</v>
      </c>
      <c r="C7231" t="s">
        <v>8017</v>
      </c>
      <c r="D7231" t="s">
        <v>8032</v>
      </c>
      <c r="E7231" s="1">
        <v>44963</v>
      </c>
      <c r="F7231">
        <v>10113.75</v>
      </c>
      <c r="G7231">
        <v>482</v>
      </c>
      <c r="H7231" t="s">
        <v>6</v>
      </c>
      <c r="I7231" t="str">
        <f>_xlfn.XLOOKUP(shipments[[#This Row],[SPID]],people[SPID],people[Sales_person],"NA",0)</f>
        <v>Jehu Rudeforth</v>
      </c>
      <c r="J7231">
        <f>YEAR(shipments[[#This Row],[Shipdate]])</f>
        <v>2023</v>
      </c>
      <c r="K7231">
        <f>MONTH(shipments[[#This Row],[Shipdate]])</f>
        <v>2</v>
      </c>
      <c r="L7231" t="str">
        <f>TEXT(shipments[[#This Row],[Shipdate]],"mmmm")</f>
        <v>February</v>
      </c>
      <c r="M7231">
        <f>_xlfn.XLOOKUP(shipments[[#This Row],[PID]],products[PID],products[Cost_per_box],"NA",0)</f>
        <v>7.73</v>
      </c>
      <c r="N7231">
        <f>shipments[[#This Row],[Boxes]]*shipments[[#This Row],[Cost Per Box]]</f>
        <v>3725.86</v>
      </c>
      <c r="O7231">
        <f>shipments[[#This Row],[Sales Amount]]-shipments[[#This Row],[Total Cost]]</f>
        <v>6387.8899999999994</v>
      </c>
      <c r="P7231" s="9">
        <f>shipments[[#This Row],[Profit]]/shipments[[#This Row],[Sales Amount]]</f>
        <v>0.63160449882585579</v>
      </c>
    </row>
    <row r="7232" spans="1:16" x14ac:dyDescent="1">
      <c r="A7232" t="s">
        <v>7286</v>
      </c>
      <c r="B7232" t="s">
        <v>8059</v>
      </c>
      <c r="C7232" t="s">
        <v>8017</v>
      </c>
      <c r="D7232" t="s">
        <v>8032</v>
      </c>
      <c r="E7232" s="1">
        <v>45182</v>
      </c>
      <c r="F7232">
        <v>7249.5</v>
      </c>
      <c r="G7232">
        <v>382</v>
      </c>
      <c r="H7232" t="s">
        <v>6</v>
      </c>
      <c r="I7232" t="str">
        <f>_xlfn.XLOOKUP(shipments[[#This Row],[SPID]],people[SPID],people[Sales_person],"NA",0)</f>
        <v>Jehu Rudeforth</v>
      </c>
      <c r="J7232">
        <f>YEAR(shipments[[#This Row],[Shipdate]])</f>
        <v>2023</v>
      </c>
      <c r="K7232">
        <f>MONTH(shipments[[#This Row],[Shipdate]])</f>
        <v>9</v>
      </c>
      <c r="L7232" t="str">
        <f>TEXT(shipments[[#This Row],[Shipdate]],"mmmm")</f>
        <v>September</v>
      </c>
      <c r="M7232">
        <f>_xlfn.XLOOKUP(shipments[[#This Row],[PID]],products[PID],products[Cost_per_box],"NA",0)</f>
        <v>7.73</v>
      </c>
      <c r="N7232">
        <f>shipments[[#This Row],[Boxes]]*shipments[[#This Row],[Cost Per Box]]</f>
        <v>2952.86</v>
      </c>
      <c r="O7232">
        <f>shipments[[#This Row],[Sales Amount]]-shipments[[#This Row],[Total Cost]]</f>
        <v>4296.6399999999994</v>
      </c>
      <c r="P7232" s="9">
        <f>shipments[[#This Row],[Profit]]/shipments[[#This Row],[Sales Amount]]</f>
        <v>0.59268087454307183</v>
      </c>
    </row>
    <row r="7233" spans="1:16" x14ac:dyDescent="1">
      <c r="A7233" t="s">
        <v>7287</v>
      </c>
      <c r="B7233" t="s">
        <v>8059</v>
      </c>
      <c r="C7233" t="s">
        <v>8017</v>
      </c>
      <c r="D7233" t="s">
        <v>8036</v>
      </c>
      <c r="E7233" s="1">
        <v>45267</v>
      </c>
      <c r="F7233">
        <v>8466.75</v>
      </c>
      <c r="G7233">
        <v>471</v>
      </c>
      <c r="H7233" t="s">
        <v>6</v>
      </c>
      <c r="I7233" t="str">
        <f>_xlfn.XLOOKUP(shipments[[#This Row],[SPID]],people[SPID],people[Sales_person],"NA",0)</f>
        <v>Jehu Rudeforth</v>
      </c>
      <c r="J7233">
        <f>YEAR(shipments[[#This Row],[Shipdate]])</f>
        <v>2023</v>
      </c>
      <c r="K7233">
        <f>MONTH(shipments[[#This Row],[Shipdate]])</f>
        <v>12</v>
      </c>
      <c r="L7233" t="str">
        <f>TEXT(shipments[[#This Row],[Shipdate]],"mmmm")</f>
        <v>December</v>
      </c>
      <c r="M7233">
        <f>_xlfn.XLOOKUP(shipments[[#This Row],[PID]],products[PID],products[Cost_per_box],"NA",0)</f>
        <v>7.73</v>
      </c>
      <c r="N7233">
        <f>shipments[[#This Row],[Boxes]]*shipments[[#This Row],[Cost Per Box]]</f>
        <v>3640.8300000000004</v>
      </c>
      <c r="O7233">
        <f>shipments[[#This Row],[Sales Amount]]-shipments[[#This Row],[Total Cost]]</f>
        <v>4825.92</v>
      </c>
      <c r="P7233" s="9">
        <f>shipments[[#This Row],[Profit]]/shipments[[#This Row],[Sales Amount]]</f>
        <v>0.5699849410930995</v>
      </c>
    </row>
    <row r="7234" spans="1:16" x14ac:dyDescent="1">
      <c r="A7234" t="s">
        <v>7288</v>
      </c>
      <c r="B7234" t="s">
        <v>8059</v>
      </c>
      <c r="C7234" t="s">
        <v>8017</v>
      </c>
      <c r="D7234" t="s">
        <v>8035</v>
      </c>
      <c r="E7234" s="1">
        <v>45309</v>
      </c>
      <c r="F7234">
        <v>2711.25</v>
      </c>
      <c r="G7234">
        <v>143</v>
      </c>
      <c r="H7234" t="s">
        <v>6</v>
      </c>
      <c r="I7234" t="str">
        <f>_xlfn.XLOOKUP(shipments[[#This Row],[SPID]],people[SPID],people[Sales_person],"NA",0)</f>
        <v>Jehu Rudeforth</v>
      </c>
      <c r="J7234">
        <f>YEAR(shipments[[#This Row],[Shipdate]])</f>
        <v>2024</v>
      </c>
      <c r="K7234">
        <f>MONTH(shipments[[#This Row],[Shipdate]])</f>
        <v>1</v>
      </c>
      <c r="L7234" t="str">
        <f>TEXT(shipments[[#This Row],[Shipdate]],"mmmm")</f>
        <v>January</v>
      </c>
      <c r="M7234">
        <f>_xlfn.XLOOKUP(shipments[[#This Row],[PID]],products[PID],products[Cost_per_box],"NA",0)</f>
        <v>7.73</v>
      </c>
      <c r="N7234">
        <f>shipments[[#This Row],[Boxes]]*shipments[[#This Row],[Cost Per Box]]</f>
        <v>1105.3900000000001</v>
      </c>
      <c r="O7234">
        <f>shipments[[#This Row],[Sales Amount]]-shipments[[#This Row],[Total Cost]]</f>
        <v>1605.86</v>
      </c>
      <c r="P7234" s="9">
        <f>shipments[[#This Row],[Profit]]/shipments[[#This Row],[Sales Amount]]</f>
        <v>0.59229506685108346</v>
      </c>
    </row>
    <row r="7235" spans="1:16" x14ac:dyDescent="1">
      <c r="A7235" t="s">
        <v>7289</v>
      </c>
      <c r="B7235" t="s">
        <v>8059</v>
      </c>
      <c r="C7235" t="s">
        <v>8017</v>
      </c>
      <c r="D7235" t="s">
        <v>8034</v>
      </c>
      <c r="E7235" s="1">
        <v>45552</v>
      </c>
      <c r="F7235">
        <v>3631.5</v>
      </c>
      <c r="G7235">
        <v>192</v>
      </c>
      <c r="H7235" t="s">
        <v>25</v>
      </c>
      <c r="I7235" t="str">
        <f>_xlfn.XLOOKUP(shipments[[#This Row],[SPID]],people[SPID],people[Sales_person],"NA",0)</f>
        <v>Jehu Rudeforth</v>
      </c>
      <c r="J7235">
        <f>YEAR(shipments[[#This Row],[Shipdate]])</f>
        <v>2024</v>
      </c>
      <c r="K7235">
        <f>MONTH(shipments[[#This Row],[Shipdate]])</f>
        <v>9</v>
      </c>
      <c r="L7235" t="str">
        <f>TEXT(shipments[[#This Row],[Shipdate]],"mmmm")</f>
        <v>September</v>
      </c>
      <c r="M7235">
        <f>_xlfn.XLOOKUP(shipments[[#This Row],[PID]],products[PID],products[Cost_per_box],"NA",0)</f>
        <v>7.73</v>
      </c>
      <c r="N7235">
        <f>shipments[[#This Row],[Boxes]]*shipments[[#This Row],[Cost Per Box]]</f>
        <v>1484.16</v>
      </c>
      <c r="O7235">
        <f>shipments[[#This Row],[Sales Amount]]-shipments[[#This Row],[Total Cost]]</f>
        <v>2147.34</v>
      </c>
      <c r="P7235" s="9">
        <f>shipments[[#This Row],[Profit]]/shipments[[#This Row],[Sales Amount]]</f>
        <v>0.59130937629078895</v>
      </c>
    </row>
    <row r="7236" spans="1:16" x14ac:dyDescent="1">
      <c r="A7236" t="s">
        <v>7290</v>
      </c>
      <c r="B7236" t="s">
        <v>8059</v>
      </c>
      <c r="C7236" t="s">
        <v>8017</v>
      </c>
      <c r="D7236" t="s">
        <v>8035</v>
      </c>
      <c r="E7236" s="1">
        <v>44957</v>
      </c>
      <c r="F7236">
        <v>2529</v>
      </c>
      <c r="G7236">
        <v>115</v>
      </c>
      <c r="H7236" t="s">
        <v>6</v>
      </c>
      <c r="I7236" t="str">
        <f>_xlfn.XLOOKUP(shipments[[#This Row],[SPID]],people[SPID],people[Sales_person],"NA",0)</f>
        <v>Jehu Rudeforth</v>
      </c>
      <c r="J7236">
        <f>YEAR(shipments[[#This Row],[Shipdate]])</f>
        <v>2023</v>
      </c>
      <c r="K7236">
        <f>MONTH(shipments[[#This Row],[Shipdate]])</f>
        <v>1</v>
      </c>
      <c r="L7236" t="str">
        <f>TEXT(shipments[[#This Row],[Shipdate]],"mmmm")</f>
        <v>January</v>
      </c>
      <c r="M7236">
        <f>_xlfn.XLOOKUP(shipments[[#This Row],[PID]],products[PID],products[Cost_per_box],"NA",0)</f>
        <v>7.73</v>
      </c>
      <c r="N7236">
        <f>shipments[[#This Row],[Boxes]]*shipments[[#This Row],[Cost Per Box]]</f>
        <v>888.95</v>
      </c>
      <c r="O7236">
        <f>shipments[[#This Row],[Sales Amount]]-shipments[[#This Row],[Total Cost]]</f>
        <v>1640.05</v>
      </c>
      <c r="P7236" s="9">
        <f>shipments[[#This Row],[Profit]]/shipments[[#This Row],[Sales Amount]]</f>
        <v>0.64849742981415581</v>
      </c>
    </row>
    <row r="7237" spans="1:16" x14ac:dyDescent="1">
      <c r="A7237" t="s">
        <v>7291</v>
      </c>
      <c r="B7237" t="s">
        <v>8059</v>
      </c>
      <c r="C7237" t="s">
        <v>8017</v>
      </c>
      <c r="D7237" t="s">
        <v>8034</v>
      </c>
      <c r="E7237" s="1">
        <v>45237</v>
      </c>
      <c r="F7237">
        <v>4619.25</v>
      </c>
      <c r="G7237">
        <v>231</v>
      </c>
      <c r="H7237" t="s">
        <v>6</v>
      </c>
      <c r="I7237" t="str">
        <f>_xlfn.XLOOKUP(shipments[[#This Row],[SPID]],people[SPID],people[Sales_person],"NA",0)</f>
        <v>Jehu Rudeforth</v>
      </c>
      <c r="J7237">
        <f>YEAR(shipments[[#This Row],[Shipdate]])</f>
        <v>2023</v>
      </c>
      <c r="K7237">
        <f>MONTH(shipments[[#This Row],[Shipdate]])</f>
        <v>11</v>
      </c>
      <c r="L7237" t="str">
        <f>TEXT(shipments[[#This Row],[Shipdate]],"mmmm")</f>
        <v>November</v>
      </c>
      <c r="M7237">
        <f>_xlfn.XLOOKUP(shipments[[#This Row],[PID]],products[PID],products[Cost_per_box],"NA",0)</f>
        <v>7.73</v>
      </c>
      <c r="N7237">
        <f>shipments[[#This Row],[Boxes]]*shipments[[#This Row],[Cost Per Box]]</f>
        <v>1785.63</v>
      </c>
      <c r="O7237">
        <f>shipments[[#This Row],[Sales Amount]]-shipments[[#This Row],[Total Cost]]</f>
        <v>2833.62</v>
      </c>
      <c r="P7237" s="9">
        <f>shipments[[#This Row],[Profit]]/shipments[[#This Row],[Sales Amount]]</f>
        <v>0.61343724630621854</v>
      </c>
    </row>
    <row r="7238" spans="1:16" x14ac:dyDescent="1">
      <c r="A7238" t="s">
        <v>7292</v>
      </c>
      <c r="B7238" t="s">
        <v>8059</v>
      </c>
      <c r="C7238" t="s">
        <v>8018</v>
      </c>
      <c r="D7238" t="s">
        <v>8032</v>
      </c>
      <c r="E7238" s="1">
        <v>45174</v>
      </c>
      <c r="F7238">
        <v>10147.5</v>
      </c>
      <c r="G7238">
        <v>535</v>
      </c>
      <c r="H7238" t="s">
        <v>6</v>
      </c>
      <c r="I7238" t="str">
        <f>_xlfn.XLOOKUP(shipments[[#This Row],[SPID]],people[SPID],people[Sales_person],"NA",0)</f>
        <v>Jehu Rudeforth</v>
      </c>
      <c r="J7238">
        <f>YEAR(shipments[[#This Row],[Shipdate]])</f>
        <v>2023</v>
      </c>
      <c r="K7238">
        <f>MONTH(shipments[[#This Row],[Shipdate]])</f>
        <v>9</v>
      </c>
      <c r="L7238" t="str">
        <f>TEXT(shipments[[#This Row],[Shipdate]],"mmmm")</f>
        <v>September</v>
      </c>
      <c r="M7238">
        <f>_xlfn.XLOOKUP(shipments[[#This Row],[PID]],products[PID],products[Cost_per_box],"NA",0)</f>
        <v>3.68</v>
      </c>
      <c r="N7238">
        <f>shipments[[#This Row],[Boxes]]*shipments[[#This Row],[Cost Per Box]]</f>
        <v>1968.8000000000002</v>
      </c>
      <c r="O7238">
        <f>shipments[[#This Row],[Sales Amount]]-shipments[[#This Row],[Total Cost]]</f>
        <v>8178.7</v>
      </c>
      <c r="P7238" s="9">
        <f>shipments[[#This Row],[Profit]]/shipments[[#This Row],[Sales Amount]]</f>
        <v>0.80598176890859818</v>
      </c>
    </row>
    <row r="7239" spans="1:16" x14ac:dyDescent="1">
      <c r="A7239" t="s">
        <v>7293</v>
      </c>
      <c r="B7239" t="s">
        <v>8059</v>
      </c>
      <c r="C7239" t="s">
        <v>8019</v>
      </c>
      <c r="D7239" t="s">
        <v>8032</v>
      </c>
      <c r="E7239" s="1">
        <v>45413</v>
      </c>
      <c r="F7239">
        <v>6898.5</v>
      </c>
      <c r="G7239">
        <v>460</v>
      </c>
      <c r="H7239" t="s">
        <v>6</v>
      </c>
      <c r="I7239" t="str">
        <f>_xlfn.XLOOKUP(shipments[[#This Row],[SPID]],people[SPID],people[Sales_person],"NA",0)</f>
        <v>Jehu Rudeforth</v>
      </c>
      <c r="J7239">
        <f>YEAR(shipments[[#This Row],[Shipdate]])</f>
        <v>2024</v>
      </c>
      <c r="K7239">
        <f>MONTH(shipments[[#This Row],[Shipdate]])</f>
        <v>5</v>
      </c>
      <c r="L7239" t="str">
        <f>TEXT(shipments[[#This Row],[Shipdate]],"mmmm")</f>
        <v>May</v>
      </c>
      <c r="M7239">
        <f>_xlfn.XLOOKUP(shipments[[#This Row],[PID]],products[PID],products[Cost_per_box],"NA",0)</f>
        <v>8.2200000000000006</v>
      </c>
      <c r="N7239">
        <f>shipments[[#This Row],[Boxes]]*shipments[[#This Row],[Cost Per Box]]</f>
        <v>3781.2000000000003</v>
      </c>
      <c r="O7239">
        <f>shipments[[#This Row],[Sales Amount]]-shipments[[#This Row],[Total Cost]]</f>
        <v>3117.2999999999997</v>
      </c>
      <c r="P7239" s="9">
        <f>shipments[[#This Row],[Profit]]/shipments[[#This Row],[Sales Amount]]</f>
        <v>0.45188084366166553</v>
      </c>
    </row>
    <row r="7240" spans="1:16" x14ac:dyDescent="1">
      <c r="A7240" t="s">
        <v>7294</v>
      </c>
      <c r="B7240" t="s">
        <v>8059</v>
      </c>
      <c r="C7240" t="s">
        <v>8019</v>
      </c>
      <c r="D7240" t="s">
        <v>8033</v>
      </c>
      <c r="E7240" s="1">
        <v>45091</v>
      </c>
      <c r="F7240">
        <v>967.5</v>
      </c>
      <c r="G7240">
        <v>70</v>
      </c>
      <c r="H7240" t="s">
        <v>6</v>
      </c>
      <c r="I7240" t="str">
        <f>_xlfn.XLOOKUP(shipments[[#This Row],[SPID]],people[SPID],people[Sales_person],"NA",0)</f>
        <v>Jehu Rudeforth</v>
      </c>
      <c r="J7240">
        <f>YEAR(shipments[[#This Row],[Shipdate]])</f>
        <v>2023</v>
      </c>
      <c r="K7240">
        <f>MONTH(shipments[[#This Row],[Shipdate]])</f>
        <v>6</v>
      </c>
      <c r="L7240" t="str">
        <f>TEXT(shipments[[#This Row],[Shipdate]],"mmmm")</f>
        <v>June</v>
      </c>
      <c r="M7240">
        <f>_xlfn.XLOOKUP(shipments[[#This Row],[PID]],products[PID],products[Cost_per_box],"NA",0)</f>
        <v>8.2200000000000006</v>
      </c>
      <c r="N7240">
        <f>shipments[[#This Row],[Boxes]]*shipments[[#This Row],[Cost Per Box]]</f>
        <v>575.40000000000009</v>
      </c>
      <c r="O7240">
        <f>shipments[[#This Row],[Sales Amount]]-shipments[[#This Row],[Total Cost]]</f>
        <v>392.09999999999991</v>
      </c>
      <c r="P7240" s="9">
        <f>shipments[[#This Row],[Profit]]/shipments[[#This Row],[Sales Amount]]</f>
        <v>0.40527131782945724</v>
      </c>
    </row>
    <row r="7241" spans="1:16" x14ac:dyDescent="1">
      <c r="A7241" t="s">
        <v>7295</v>
      </c>
      <c r="B7241" t="s">
        <v>8059</v>
      </c>
      <c r="C7241" t="s">
        <v>8019</v>
      </c>
      <c r="D7241" t="s">
        <v>8034</v>
      </c>
      <c r="E7241" s="1">
        <v>45161</v>
      </c>
      <c r="F7241">
        <v>740.25</v>
      </c>
      <c r="G7241">
        <v>62</v>
      </c>
      <c r="H7241" t="s">
        <v>6</v>
      </c>
      <c r="I7241" t="str">
        <f>_xlfn.XLOOKUP(shipments[[#This Row],[SPID]],people[SPID],people[Sales_person],"NA",0)</f>
        <v>Jehu Rudeforth</v>
      </c>
      <c r="J7241">
        <f>YEAR(shipments[[#This Row],[Shipdate]])</f>
        <v>2023</v>
      </c>
      <c r="K7241">
        <f>MONTH(shipments[[#This Row],[Shipdate]])</f>
        <v>8</v>
      </c>
      <c r="L7241" t="str">
        <f>TEXT(shipments[[#This Row],[Shipdate]],"mmmm")</f>
        <v>August</v>
      </c>
      <c r="M7241">
        <f>_xlfn.XLOOKUP(shipments[[#This Row],[PID]],products[PID],products[Cost_per_box],"NA",0)</f>
        <v>8.2200000000000006</v>
      </c>
      <c r="N7241">
        <f>shipments[[#This Row],[Boxes]]*shipments[[#This Row],[Cost Per Box]]</f>
        <v>509.64000000000004</v>
      </c>
      <c r="O7241">
        <f>shipments[[#This Row],[Sales Amount]]-shipments[[#This Row],[Total Cost]]</f>
        <v>230.60999999999996</v>
      </c>
      <c r="P7241" s="9">
        <f>shipments[[#This Row],[Profit]]/shipments[[#This Row],[Sales Amount]]</f>
        <v>0.31152988855116509</v>
      </c>
    </row>
    <row r="7242" spans="1:16" x14ac:dyDescent="1">
      <c r="A7242" t="s">
        <v>7296</v>
      </c>
      <c r="B7242" t="s">
        <v>8059</v>
      </c>
      <c r="C7242" t="s">
        <v>8019</v>
      </c>
      <c r="D7242" t="s">
        <v>8035</v>
      </c>
      <c r="E7242" s="1">
        <v>45258</v>
      </c>
      <c r="F7242">
        <v>13585.5</v>
      </c>
      <c r="G7242">
        <v>850</v>
      </c>
      <c r="H7242" t="s">
        <v>39</v>
      </c>
      <c r="I7242" t="str">
        <f>_xlfn.XLOOKUP(shipments[[#This Row],[SPID]],people[SPID],people[Sales_person],"NA",0)</f>
        <v>Jehu Rudeforth</v>
      </c>
      <c r="J7242">
        <f>YEAR(shipments[[#This Row],[Shipdate]])</f>
        <v>2023</v>
      </c>
      <c r="K7242">
        <f>MONTH(shipments[[#This Row],[Shipdate]])</f>
        <v>11</v>
      </c>
      <c r="L7242" t="str">
        <f>TEXT(shipments[[#This Row],[Shipdate]],"mmmm")</f>
        <v>November</v>
      </c>
      <c r="M7242">
        <f>_xlfn.XLOOKUP(shipments[[#This Row],[PID]],products[PID],products[Cost_per_box],"NA",0)</f>
        <v>8.2200000000000006</v>
      </c>
      <c r="N7242">
        <f>shipments[[#This Row],[Boxes]]*shipments[[#This Row],[Cost Per Box]]</f>
        <v>6987.0000000000009</v>
      </c>
      <c r="O7242">
        <f>shipments[[#This Row],[Sales Amount]]-shipments[[#This Row],[Total Cost]]</f>
        <v>6598.4999999999991</v>
      </c>
      <c r="P7242" s="9">
        <f>shipments[[#This Row],[Profit]]/shipments[[#This Row],[Sales Amount]]</f>
        <v>0.48570166721872576</v>
      </c>
    </row>
    <row r="7243" spans="1:16" x14ac:dyDescent="1">
      <c r="A7243" t="s">
        <v>7297</v>
      </c>
      <c r="B7243" t="s">
        <v>8059</v>
      </c>
      <c r="C7243" t="s">
        <v>8019</v>
      </c>
      <c r="D7243" t="s">
        <v>8032</v>
      </c>
      <c r="E7243" s="1">
        <v>45519</v>
      </c>
      <c r="F7243">
        <v>3717</v>
      </c>
      <c r="G7243">
        <v>286</v>
      </c>
      <c r="H7243" t="s">
        <v>39</v>
      </c>
      <c r="I7243" t="str">
        <f>_xlfn.XLOOKUP(shipments[[#This Row],[SPID]],people[SPID],people[Sales_person],"NA",0)</f>
        <v>Jehu Rudeforth</v>
      </c>
      <c r="J7243">
        <f>YEAR(shipments[[#This Row],[Shipdate]])</f>
        <v>2024</v>
      </c>
      <c r="K7243">
        <f>MONTH(shipments[[#This Row],[Shipdate]])</f>
        <v>8</v>
      </c>
      <c r="L7243" t="str">
        <f>TEXT(shipments[[#This Row],[Shipdate]],"mmmm")</f>
        <v>August</v>
      </c>
      <c r="M7243">
        <f>_xlfn.XLOOKUP(shipments[[#This Row],[PID]],products[PID],products[Cost_per_box],"NA",0)</f>
        <v>8.2200000000000006</v>
      </c>
      <c r="N7243">
        <f>shipments[[#This Row],[Boxes]]*shipments[[#This Row],[Cost Per Box]]</f>
        <v>2350.92</v>
      </c>
      <c r="O7243">
        <f>shipments[[#This Row],[Sales Amount]]-shipments[[#This Row],[Total Cost]]</f>
        <v>1366.08</v>
      </c>
      <c r="P7243" s="9">
        <f>shipments[[#This Row],[Profit]]/shipments[[#This Row],[Sales Amount]]</f>
        <v>0.36752219531880548</v>
      </c>
    </row>
    <row r="7244" spans="1:16" x14ac:dyDescent="1">
      <c r="A7244" t="s">
        <v>7298</v>
      </c>
      <c r="B7244" t="s">
        <v>8059</v>
      </c>
      <c r="C7244" t="s">
        <v>8019</v>
      </c>
      <c r="D7244" t="s">
        <v>8036</v>
      </c>
      <c r="E7244" s="1">
        <v>45063</v>
      </c>
      <c r="F7244">
        <v>4160.25</v>
      </c>
      <c r="G7244">
        <v>298</v>
      </c>
      <c r="H7244" t="s">
        <v>6</v>
      </c>
      <c r="I7244" t="str">
        <f>_xlfn.XLOOKUP(shipments[[#This Row],[SPID]],people[SPID],people[Sales_person],"NA",0)</f>
        <v>Jehu Rudeforth</v>
      </c>
      <c r="J7244">
        <f>YEAR(shipments[[#This Row],[Shipdate]])</f>
        <v>2023</v>
      </c>
      <c r="K7244">
        <f>MONTH(shipments[[#This Row],[Shipdate]])</f>
        <v>5</v>
      </c>
      <c r="L7244" t="str">
        <f>TEXT(shipments[[#This Row],[Shipdate]],"mmmm")</f>
        <v>May</v>
      </c>
      <c r="M7244">
        <f>_xlfn.XLOOKUP(shipments[[#This Row],[PID]],products[PID],products[Cost_per_box],"NA",0)</f>
        <v>8.2200000000000006</v>
      </c>
      <c r="N7244">
        <f>shipments[[#This Row],[Boxes]]*shipments[[#This Row],[Cost Per Box]]</f>
        <v>2449.5600000000004</v>
      </c>
      <c r="O7244">
        <f>shipments[[#This Row],[Sales Amount]]-shipments[[#This Row],[Total Cost]]</f>
        <v>1710.6899999999996</v>
      </c>
      <c r="P7244" s="9">
        <f>shipments[[#This Row],[Profit]]/shipments[[#This Row],[Sales Amount]]</f>
        <v>0.41119884622318359</v>
      </c>
    </row>
    <row r="7245" spans="1:16" x14ac:dyDescent="1">
      <c r="A7245" t="s">
        <v>7299</v>
      </c>
      <c r="B7245" t="s">
        <v>8059</v>
      </c>
      <c r="C7245" t="s">
        <v>8020</v>
      </c>
      <c r="D7245" t="s">
        <v>8033</v>
      </c>
      <c r="E7245" s="1">
        <v>45201</v>
      </c>
      <c r="F7245">
        <v>7337.25</v>
      </c>
      <c r="G7245">
        <v>350</v>
      </c>
      <c r="H7245" t="s">
        <v>6</v>
      </c>
      <c r="I7245" t="str">
        <f>_xlfn.XLOOKUP(shipments[[#This Row],[SPID]],people[SPID],people[Sales_person],"NA",0)</f>
        <v>Jehu Rudeforth</v>
      </c>
      <c r="J7245">
        <f>YEAR(shipments[[#This Row],[Shipdate]])</f>
        <v>2023</v>
      </c>
      <c r="K7245">
        <f>MONTH(shipments[[#This Row],[Shipdate]])</f>
        <v>10</v>
      </c>
      <c r="L7245" t="str">
        <f>TEXT(shipments[[#This Row],[Shipdate]],"mmmm")</f>
        <v>October</v>
      </c>
      <c r="M7245">
        <f>_xlfn.XLOOKUP(shipments[[#This Row],[PID]],products[PID],products[Cost_per_box],"NA",0)</f>
        <v>10.23</v>
      </c>
      <c r="N7245">
        <f>shipments[[#This Row],[Boxes]]*shipments[[#This Row],[Cost Per Box]]</f>
        <v>3580.5</v>
      </c>
      <c r="O7245">
        <f>shipments[[#This Row],[Sales Amount]]-shipments[[#This Row],[Total Cost]]</f>
        <v>3756.75</v>
      </c>
      <c r="P7245" s="9">
        <f>shipments[[#This Row],[Profit]]/shipments[[#This Row],[Sales Amount]]</f>
        <v>0.51201063068588371</v>
      </c>
    </row>
    <row r="7246" spans="1:16" x14ac:dyDescent="1">
      <c r="A7246" t="s">
        <v>7300</v>
      </c>
      <c r="B7246" t="s">
        <v>8059</v>
      </c>
      <c r="C7246" t="s">
        <v>8021</v>
      </c>
      <c r="D7246" t="s">
        <v>8037</v>
      </c>
      <c r="E7246" s="1">
        <v>45316</v>
      </c>
      <c r="F7246">
        <v>10926</v>
      </c>
      <c r="G7246">
        <v>781</v>
      </c>
      <c r="H7246" t="s">
        <v>6</v>
      </c>
      <c r="I7246" t="str">
        <f>_xlfn.XLOOKUP(shipments[[#This Row],[SPID]],people[SPID],people[Sales_person],"NA",0)</f>
        <v>Jehu Rudeforth</v>
      </c>
      <c r="J7246">
        <f>YEAR(shipments[[#This Row],[Shipdate]])</f>
        <v>2024</v>
      </c>
      <c r="K7246">
        <f>MONTH(shipments[[#This Row],[Shipdate]])</f>
        <v>1</v>
      </c>
      <c r="L7246" t="str">
        <f>TEXT(shipments[[#This Row],[Shipdate]],"mmmm")</f>
        <v>January</v>
      </c>
      <c r="M7246">
        <f>_xlfn.XLOOKUP(shipments[[#This Row],[PID]],products[PID],products[Cost_per_box],"NA",0)</f>
        <v>4.74</v>
      </c>
      <c r="N7246">
        <f>shipments[[#This Row],[Boxes]]*shipments[[#This Row],[Cost Per Box]]</f>
        <v>3701.94</v>
      </c>
      <c r="O7246">
        <f>shipments[[#This Row],[Sales Amount]]-shipments[[#This Row],[Total Cost]]</f>
        <v>7224.0599999999995</v>
      </c>
      <c r="P7246" s="9">
        <f>shipments[[#This Row],[Profit]]/shipments[[#This Row],[Sales Amount]]</f>
        <v>0.66118066996155955</v>
      </c>
    </row>
    <row r="7247" spans="1:16" x14ac:dyDescent="1">
      <c r="A7247" t="s">
        <v>7301</v>
      </c>
      <c r="B7247" t="s">
        <v>8059</v>
      </c>
      <c r="C7247" t="s">
        <v>8022</v>
      </c>
      <c r="D7247" t="s">
        <v>8037</v>
      </c>
      <c r="E7247" s="1">
        <v>45275</v>
      </c>
      <c r="F7247">
        <v>9047.25</v>
      </c>
      <c r="G7247">
        <v>1508</v>
      </c>
      <c r="H7247" t="s">
        <v>6</v>
      </c>
      <c r="I7247" t="str">
        <f>_xlfn.XLOOKUP(shipments[[#This Row],[SPID]],people[SPID],people[Sales_person],"NA",0)</f>
        <v>Jehu Rudeforth</v>
      </c>
      <c r="J7247">
        <f>YEAR(shipments[[#This Row],[Shipdate]])</f>
        <v>2023</v>
      </c>
      <c r="K7247">
        <f>MONTH(shipments[[#This Row],[Shipdate]])</f>
        <v>12</v>
      </c>
      <c r="L7247" t="str">
        <f>TEXT(shipments[[#This Row],[Shipdate]],"mmmm")</f>
        <v>December</v>
      </c>
      <c r="M7247">
        <f>_xlfn.XLOOKUP(shipments[[#This Row],[PID]],products[PID],products[Cost_per_box],"NA",0)</f>
        <v>10.51</v>
      </c>
      <c r="N7247">
        <f>shipments[[#This Row],[Boxes]]*shipments[[#This Row],[Cost Per Box]]</f>
        <v>15849.08</v>
      </c>
      <c r="O7247">
        <f>shipments[[#This Row],[Sales Amount]]-shipments[[#This Row],[Total Cost]]</f>
        <v>-6801.83</v>
      </c>
      <c r="P7247" s="9">
        <f>shipments[[#This Row],[Profit]]/shipments[[#This Row],[Sales Amount]]</f>
        <v>-0.75181187653706927</v>
      </c>
    </row>
    <row r="7248" spans="1:16" x14ac:dyDescent="1">
      <c r="A7248" t="s">
        <v>7302</v>
      </c>
      <c r="B7248" t="s">
        <v>8059</v>
      </c>
      <c r="C7248" t="s">
        <v>8022</v>
      </c>
      <c r="D7248" t="s">
        <v>8032</v>
      </c>
      <c r="E7248" s="1">
        <v>45183</v>
      </c>
      <c r="F7248">
        <v>1111.5</v>
      </c>
      <c r="G7248">
        <v>159</v>
      </c>
      <c r="H7248" t="s">
        <v>6</v>
      </c>
      <c r="I7248" t="str">
        <f>_xlfn.XLOOKUP(shipments[[#This Row],[SPID]],people[SPID],people[Sales_person],"NA",0)</f>
        <v>Jehu Rudeforth</v>
      </c>
      <c r="J7248">
        <f>YEAR(shipments[[#This Row],[Shipdate]])</f>
        <v>2023</v>
      </c>
      <c r="K7248">
        <f>MONTH(shipments[[#This Row],[Shipdate]])</f>
        <v>9</v>
      </c>
      <c r="L7248" t="str">
        <f>TEXT(shipments[[#This Row],[Shipdate]],"mmmm")</f>
        <v>September</v>
      </c>
      <c r="M7248">
        <f>_xlfn.XLOOKUP(shipments[[#This Row],[PID]],products[PID],products[Cost_per_box],"NA",0)</f>
        <v>10.51</v>
      </c>
      <c r="N7248">
        <f>shipments[[#This Row],[Boxes]]*shipments[[#This Row],[Cost Per Box]]</f>
        <v>1671.09</v>
      </c>
      <c r="O7248">
        <f>shipments[[#This Row],[Sales Amount]]-shipments[[#This Row],[Total Cost]]</f>
        <v>-559.58999999999992</v>
      </c>
      <c r="P7248" s="9">
        <f>shipments[[#This Row],[Profit]]/shipments[[#This Row],[Sales Amount]]</f>
        <v>-0.50345479082321176</v>
      </c>
    </row>
    <row r="7249" spans="1:16" x14ac:dyDescent="1">
      <c r="A7249" t="s">
        <v>7303</v>
      </c>
      <c r="B7249" t="s">
        <v>8059</v>
      </c>
      <c r="C7249" t="s">
        <v>8023</v>
      </c>
      <c r="D7249" t="s">
        <v>8035</v>
      </c>
      <c r="E7249" s="1">
        <v>45453</v>
      </c>
      <c r="F7249">
        <v>4587.75</v>
      </c>
      <c r="G7249">
        <v>255</v>
      </c>
      <c r="H7249" t="s">
        <v>6</v>
      </c>
      <c r="I7249" t="str">
        <f>_xlfn.XLOOKUP(shipments[[#This Row],[SPID]],people[SPID],people[Sales_person],"NA",0)</f>
        <v>Jehu Rudeforth</v>
      </c>
      <c r="J7249">
        <f>YEAR(shipments[[#This Row],[Shipdate]])</f>
        <v>2024</v>
      </c>
      <c r="K7249">
        <f>MONTH(shipments[[#This Row],[Shipdate]])</f>
        <v>6</v>
      </c>
      <c r="L7249" t="str">
        <f>TEXT(shipments[[#This Row],[Shipdate]],"mmmm")</f>
        <v>June</v>
      </c>
      <c r="M7249">
        <f>_xlfn.XLOOKUP(shipments[[#This Row],[PID]],products[PID],products[Cost_per_box],"NA",0)</f>
        <v>6.43</v>
      </c>
      <c r="N7249">
        <f>shipments[[#This Row],[Boxes]]*shipments[[#This Row],[Cost Per Box]]</f>
        <v>1639.6499999999999</v>
      </c>
      <c r="O7249">
        <f>shipments[[#This Row],[Sales Amount]]-shipments[[#This Row],[Total Cost]]</f>
        <v>2948.1000000000004</v>
      </c>
      <c r="P7249" s="9">
        <f>shipments[[#This Row],[Profit]]/shipments[[#This Row],[Sales Amount]]</f>
        <v>0.6426025829655061</v>
      </c>
    </row>
    <row r="7250" spans="1:16" x14ac:dyDescent="1">
      <c r="A7250" t="s">
        <v>7304</v>
      </c>
      <c r="B7250" t="s">
        <v>8059</v>
      </c>
      <c r="C7250" t="s">
        <v>8023</v>
      </c>
      <c r="D7250" t="s">
        <v>8034</v>
      </c>
      <c r="E7250" s="1">
        <v>45419</v>
      </c>
      <c r="F7250">
        <v>4943.25</v>
      </c>
      <c r="G7250">
        <v>309</v>
      </c>
      <c r="H7250" t="s">
        <v>6</v>
      </c>
      <c r="I7250" t="str">
        <f>_xlfn.XLOOKUP(shipments[[#This Row],[SPID]],people[SPID],people[Sales_person],"NA",0)</f>
        <v>Jehu Rudeforth</v>
      </c>
      <c r="J7250">
        <f>YEAR(shipments[[#This Row],[Shipdate]])</f>
        <v>2024</v>
      </c>
      <c r="K7250">
        <f>MONTH(shipments[[#This Row],[Shipdate]])</f>
        <v>5</v>
      </c>
      <c r="L7250" t="str">
        <f>TEXT(shipments[[#This Row],[Shipdate]],"mmmm")</f>
        <v>May</v>
      </c>
      <c r="M7250">
        <f>_xlfn.XLOOKUP(shipments[[#This Row],[PID]],products[PID],products[Cost_per_box],"NA",0)</f>
        <v>6.43</v>
      </c>
      <c r="N7250">
        <f>shipments[[#This Row],[Boxes]]*shipments[[#This Row],[Cost Per Box]]</f>
        <v>1986.87</v>
      </c>
      <c r="O7250">
        <f>shipments[[#This Row],[Sales Amount]]-shipments[[#This Row],[Total Cost]]</f>
        <v>2956.38</v>
      </c>
      <c r="P7250" s="9">
        <f>shipments[[#This Row],[Profit]]/shipments[[#This Row],[Sales Amount]]</f>
        <v>0.59806402670308001</v>
      </c>
    </row>
    <row r="7251" spans="1:16" x14ac:dyDescent="1">
      <c r="A7251" t="s">
        <v>7305</v>
      </c>
      <c r="B7251" t="s">
        <v>8059</v>
      </c>
      <c r="C7251" t="s">
        <v>8023</v>
      </c>
      <c r="D7251" t="s">
        <v>8035</v>
      </c>
      <c r="E7251" s="1">
        <v>45140</v>
      </c>
      <c r="F7251">
        <v>3674.25</v>
      </c>
      <c r="G7251">
        <v>263</v>
      </c>
      <c r="H7251" t="s">
        <v>6</v>
      </c>
      <c r="I7251" t="str">
        <f>_xlfn.XLOOKUP(shipments[[#This Row],[SPID]],people[SPID],people[Sales_person],"NA",0)</f>
        <v>Jehu Rudeforth</v>
      </c>
      <c r="J7251">
        <f>YEAR(shipments[[#This Row],[Shipdate]])</f>
        <v>2023</v>
      </c>
      <c r="K7251">
        <f>MONTH(shipments[[#This Row],[Shipdate]])</f>
        <v>8</v>
      </c>
      <c r="L7251" t="str">
        <f>TEXT(shipments[[#This Row],[Shipdate]],"mmmm")</f>
        <v>August</v>
      </c>
      <c r="M7251">
        <f>_xlfn.XLOOKUP(shipments[[#This Row],[PID]],products[PID],products[Cost_per_box],"NA",0)</f>
        <v>6.43</v>
      </c>
      <c r="N7251">
        <f>shipments[[#This Row],[Boxes]]*shipments[[#This Row],[Cost Per Box]]</f>
        <v>1691.09</v>
      </c>
      <c r="O7251">
        <f>shipments[[#This Row],[Sales Amount]]-shipments[[#This Row],[Total Cost]]</f>
        <v>1983.16</v>
      </c>
      <c r="P7251" s="9">
        <f>shipments[[#This Row],[Profit]]/shipments[[#This Row],[Sales Amount]]</f>
        <v>0.53974552629788397</v>
      </c>
    </row>
    <row r="7252" spans="1:16" x14ac:dyDescent="1">
      <c r="A7252" t="s">
        <v>7306</v>
      </c>
      <c r="B7252" t="s">
        <v>8059</v>
      </c>
      <c r="C7252" t="s">
        <v>8023</v>
      </c>
      <c r="D7252" t="s">
        <v>8037</v>
      </c>
      <c r="E7252" s="1">
        <v>45377</v>
      </c>
      <c r="F7252">
        <v>1552.5</v>
      </c>
      <c r="G7252">
        <v>104</v>
      </c>
      <c r="H7252" t="s">
        <v>6</v>
      </c>
      <c r="I7252" t="str">
        <f>_xlfn.XLOOKUP(shipments[[#This Row],[SPID]],people[SPID],people[Sales_person],"NA",0)</f>
        <v>Jehu Rudeforth</v>
      </c>
      <c r="J7252">
        <f>YEAR(shipments[[#This Row],[Shipdate]])</f>
        <v>2024</v>
      </c>
      <c r="K7252">
        <f>MONTH(shipments[[#This Row],[Shipdate]])</f>
        <v>3</v>
      </c>
      <c r="L7252" t="str">
        <f>TEXT(shipments[[#This Row],[Shipdate]],"mmmm")</f>
        <v>March</v>
      </c>
      <c r="M7252">
        <f>_xlfn.XLOOKUP(shipments[[#This Row],[PID]],products[PID],products[Cost_per_box],"NA",0)</f>
        <v>6.43</v>
      </c>
      <c r="N7252">
        <f>shipments[[#This Row],[Boxes]]*shipments[[#This Row],[Cost Per Box]]</f>
        <v>668.72</v>
      </c>
      <c r="O7252">
        <f>shipments[[#This Row],[Sales Amount]]-shipments[[#This Row],[Total Cost]]</f>
        <v>883.78</v>
      </c>
      <c r="P7252" s="9">
        <f>shipments[[#This Row],[Profit]]/shipments[[#This Row],[Sales Amount]]</f>
        <v>0.56926247987117551</v>
      </c>
    </row>
    <row r="7253" spans="1:16" x14ac:dyDescent="1">
      <c r="A7253" t="s">
        <v>7307</v>
      </c>
      <c r="B7253" t="s">
        <v>8059</v>
      </c>
      <c r="C7253" t="s">
        <v>8023</v>
      </c>
      <c r="D7253" t="s">
        <v>8034</v>
      </c>
      <c r="E7253" s="1">
        <v>45496</v>
      </c>
      <c r="F7253">
        <v>4941</v>
      </c>
      <c r="G7253">
        <v>275</v>
      </c>
      <c r="H7253" t="s">
        <v>17</v>
      </c>
      <c r="I7253" t="str">
        <f>_xlfn.XLOOKUP(shipments[[#This Row],[SPID]],people[SPID],people[Sales_person],"NA",0)</f>
        <v>Jehu Rudeforth</v>
      </c>
      <c r="J7253">
        <f>YEAR(shipments[[#This Row],[Shipdate]])</f>
        <v>2024</v>
      </c>
      <c r="K7253">
        <f>MONTH(shipments[[#This Row],[Shipdate]])</f>
        <v>7</v>
      </c>
      <c r="L7253" t="str">
        <f>TEXT(shipments[[#This Row],[Shipdate]],"mmmm")</f>
        <v>July</v>
      </c>
      <c r="M7253">
        <f>_xlfn.XLOOKUP(shipments[[#This Row],[PID]],products[PID],products[Cost_per_box],"NA",0)</f>
        <v>6.43</v>
      </c>
      <c r="N7253">
        <f>shipments[[#This Row],[Boxes]]*shipments[[#This Row],[Cost Per Box]]</f>
        <v>1768.25</v>
      </c>
      <c r="O7253">
        <f>shipments[[#This Row],[Sales Amount]]-shipments[[#This Row],[Total Cost]]</f>
        <v>3172.75</v>
      </c>
      <c r="P7253" s="9">
        <f>shipments[[#This Row],[Profit]]/shipments[[#This Row],[Sales Amount]]</f>
        <v>0.64212709977737303</v>
      </c>
    </row>
    <row r="7254" spans="1:16" x14ac:dyDescent="1">
      <c r="A7254" t="s">
        <v>7308</v>
      </c>
      <c r="B7254" t="s">
        <v>8059</v>
      </c>
      <c r="C7254" t="s">
        <v>8024</v>
      </c>
      <c r="D7254" t="s">
        <v>8032</v>
      </c>
      <c r="E7254" s="1">
        <v>45083</v>
      </c>
      <c r="F7254">
        <v>137.25</v>
      </c>
      <c r="G7254">
        <v>7</v>
      </c>
      <c r="H7254" t="s">
        <v>6</v>
      </c>
      <c r="I7254" t="str">
        <f>_xlfn.XLOOKUP(shipments[[#This Row],[SPID]],people[SPID],people[Sales_person],"NA",0)</f>
        <v>Jehu Rudeforth</v>
      </c>
      <c r="J7254">
        <f>YEAR(shipments[[#This Row],[Shipdate]])</f>
        <v>2023</v>
      </c>
      <c r="K7254">
        <f>MONTH(shipments[[#This Row],[Shipdate]])</f>
        <v>6</v>
      </c>
      <c r="L7254" t="str">
        <f>TEXT(shipments[[#This Row],[Shipdate]],"mmmm")</f>
        <v>June</v>
      </c>
      <c r="M7254">
        <f>_xlfn.XLOOKUP(shipments[[#This Row],[PID]],products[PID],products[Cost_per_box],"NA",0)</f>
        <v>12.41</v>
      </c>
      <c r="N7254">
        <f>shipments[[#This Row],[Boxes]]*shipments[[#This Row],[Cost Per Box]]</f>
        <v>86.87</v>
      </c>
      <c r="O7254">
        <f>shipments[[#This Row],[Sales Amount]]-shipments[[#This Row],[Total Cost]]</f>
        <v>50.379999999999995</v>
      </c>
      <c r="P7254" s="9">
        <f>shipments[[#This Row],[Profit]]/shipments[[#This Row],[Sales Amount]]</f>
        <v>0.36706739526411652</v>
      </c>
    </row>
    <row r="7255" spans="1:16" x14ac:dyDescent="1">
      <c r="A7255" t="s">
        <v>7309</v>
      </c>
      <c r="B7255" t="s">
        <v>8059</v>
      </c>
      <c r="C7255" t="s">
        <v>8025</v>
      </c>
      <c r="D7255" t="s">
        <v>8033</v>
      </c>
      <c r="E7255" s="1">
        <v>45202</v>
      </c>
      <c r="F7255">
        <v>2810.25</v>
      </c>
      <c r="G7255">
        <v>188</v>
      </c>
      <c r="H7255" t="s">
        <v>6</v>
      </c>
      <c r="I7255" t="str">
        <f>_xlfn.XLOOKUP(shipments[[#This Row],[SPID]],people[SPID],people[Sales_person],"NA",0)</f>
        <v>Jehu Rudeforth</v>
      </c>
      <c r="J7255">
        <f>YEAR(shipments[[#This Row],[Shipdate]])</f>
        <v>2023</v>
      </c>
      <c r="K7255">
        <f>MONTH(shipments[[#This Row],[Shipdate]])</f>
        <v>10</v>
      </c>
      <c r="L7255" t="str">
        <f>TEXT(shipments[[#This Row],[Shipdate]],"mmmm")</f>
        <v>October</v>
      </c>
      <c r="M7255">
        <f>_xlfn.XLOOKUP(shipments[[#This Row],[PID]],products[PID],products[Cost_per_box],"NA",0)</f>
        <v>9.57</v>
      </c>
      <c r="N7255">
        <f>shipments[[#This Row],[Boxes]]*shipments[[#This Row],[Cost Per Box]]</f>
        <v>1799.16</v>
      </c>
      <c r="O7255">
        <f>shipments[[#This Row],[Sales Amount]]-shipments[[#This Row],[Total Cost]]</f>
        <v>1011.0899999999999</v>
      </c>
      <c r="P7255" s="9">
        <f>shipments[[#This Row],[Profit]]/shipments[[#This Row],[Sales Amount]]</f>
        <v>0.35978649586335731</v>
      </c>
    </row>
    <row r="7256" spans="1:16" x14ac:dyDescent="1">
      <c r="A7256" t="s">
        <v>7310</v>
      </c>
      <c r="B7256" t="s">
        <v>8059</v>
      </c>
      <c r="C7256" t="s">
        <v>8025</v>
      </c>
      <c r="D7256" t="s">
        <v>8033</v>
      </c>
      <c r="E7256" s="1">
        <v>45296</v>
      </c>
      <c r="F7256">
        <v>7904.25</v>
      </c>
      <c r="G7256">
        <v>495</v>
      </c>
      <c r="H7256" t="s">
        <v>6</v>
      </c>
      <c r="I7256" t="str">
        <f>_xlfn.XLOOKUP(shipments[[#This Row],[SPID]],people[SPID],people[Sales_person],"NA",0)</f>
        <v>Jehu Rudeforth</v>
      </c>
      <c r="J7256">
        <f>YEAR(shipments[[#This Row],[Shipdate]])</f>
        <v>2024</v>
      </c>
      <c r="K7256">
        <f>MONTH(shipments[[#This Row],[Shipdate]])</f>
        <v>1</v>
      </c>
      <c r="L7256" t="str">
        <f>TEXT(shipments[[#This Row],[Shipdate]],"mmmm")</f>
        <v>January</v>
      </c>
      <c r="M7256">
        <f>_xlfn.XLOOKUP(shipments[[#This Row],[PID]],products[PID],products[Cost_per_box],"NA",0)</f>
        <v>9.57</v>
      </c>
      <c r="N7256">
        <f>shipments[[#This Row],[Boxes]]*shipments[[#This Row],[Cost Per Box]]</f>
        <v>4737.1500000000005</v>
      </c>
      <c r="O7256">
        <f>shipments[[#This Row],[Sales Amount]]-shipments[[#This Row],[Total Cost]]</f>
        <v>3167.0999999999995</v>
      </c>
      <c r="P7256" s="9">
        <f>shipments[[#This Row],[Profit]]/shipments[[#This Row],[Sales Amount]]</f>
        <v>0.40068317677198967</v>
      </c>
    </row>
    <row r="7257" spans="1:16" x14ac:dyDescent="1">
      <c r="A7257" t="s">
        <v>7311</v>
      </c>
      <c r="B7257" t="s">
        <v>8059</v>
      </c>
      <c r="C7257" t="s">
        <v>8025</v>
      </c>
      <c r="D7257" t="s">
        <v>8037</v>
      </c>
      <c r="E7257" s="1">
        <v>45190</v>
      </c>
      <c r="F7257">
        <v>5186.25</v>
      </c>
      <c r="G7257">
        <v>289</v>
      </c>
      <c r="H7257" t="s">
        <v>6</v>
      </c>
      <c r="I7257" t="str">
        <f>_xlfn.XLOOKUP(shipments[[#This Row],[SPID]],people[SPID],people[Sales_person],"NA",0)</f>
        <v>Jehu Rudeforth</v>
      </c>
      <c r="J7257">
        <f>YEAR(shipments[[#This Row],[Shipdate]])</f>
        <v>2023</v>
      </c>
      <c r="K7257">
        <f>MONTH(shipments[[#This Row],[Shipdate]])</f>
        <v>9</v>
      </c>
      <c r="L7257" t="str">
        <f>TEXT(shipments[[#This Row],[Shipdate]],"mmmm")</f>
        <v>September</v>
      </c>
      <c r="M7257">
        <f>_xlfn.XLOOKUP(shipments[[#This Row],[PID]],products[PID],products[Cost_per_box],"NA",0)</f>
        <v>9.57</v>
      </c>
      <c r="N7257">
        <f>shipments[[#This Row],[Boxes]]*shipments[[#This Row],[Cost Per Box]]</f>
        <v>2765.73</v>
      </c>
      <c r="O7257">
        <f>shipments[[#This Row],[Sales Amount]]-shipments[[#This Row],[Total Cost]]</f>
        <v>2420.52</v>
      </c>
      <c r="P7257" s="9">
        <f>shipments[[#This Row],[Profit]]/shipments[[#This Row],[Sales Amount]]</f>
        <v>0.46671872740419379</v>
      </c>
    </row>
    <row r="7258" spans="1:16" x14ac:dyDescent="1">
      <c r="A7258" t="s">
        <v>7312</v>
      </c>
      <c r="B7258" t="s">
        <v>8059</v>
      </c>
      <c r="C7258" t="s">
        <v>8025</v>
      </c>
      <c r="D7258" t="s">
        <v>8036</v>
      </c>
      <c r="E7258" s="1">
        <v>45203</v>
      </c>
      <c r="F7258">
        <v>2594.25</v>
      </c>
      <c r="G7258">
        <v>173</v>
      </c>
      <c r="H7258" t="s">
        <v>6</v>
      </c>
      <c r="I7258" t="str">
        <f>_xlfn.XLOOKUP(shipments[[#This Row],[SPID]],people[SPID],people[Sales_person],"NA",0)</f>
        <v>Jehu Rudeforth</v>
      </c>
      <c r="J7258">
        <f>YEAR(shipments[[#This Row],[Shipdate]])</f>
        <v>2023</v>
      </c>
      <c r="K7258">
        <f>MONTH(shipments[[#This Row],[Shipdate]])</f>
        <v>10</v>
      </c>
      <c r="L7258" t="str">
        <f>TEXT(shipments[[#This Row],[Shipdate]],"mmmm")</f>
        <v>October</v>
      </c>
      <c r="M7258">
        <f>_xlfn.XLOOKUP(shipments[[#This Row],[PID]],products[PID],products[Cost_per_box],"NA",0)</f>
        <v>9.57</v>
      </c>
      <c r="N7258">
        <f>shipments[[#This Row],[Boxes]]*shipments[[#This Row],[Cost Per Box]]</f>
        <v>1655.6100000000001</v>
      </c>
      <c r="O7258">
        <f>shipments[[#This Row],[Sales Amount]]-shipments[[#This Row],[Total Cost]]</f>
        <v>938.63999999999987</v>
      </c>
      <c r="P7258" s="9">
        <f>shipments[[#This Row],[Profit]]/shipments[[#This Row],[Sales Amount]]</f>
        <v>0.36181555362821621</v>
      </c>
    </row>
    <row r="7259" spans="1:16" x14ac:dyDescent="1">
      <c r="A7259" t="s">
        <v>7313</v>
      </c>
      <c r="B7259" t="s">
        <v>8059</v>
      </c>
      <c r="C7259" t="s">
        <v>8026</v>
      </c>
      <c r="D7259" t="s">
        <v>8037</v>
      </c>
      <c r="E7259" s="1">
        <v>44971</v>
      </c>
      <c r="F7259">
        <v>7805.25</v>
      </c>
      <c r="G7259">
        <v>1116</v>
      </c>
      <c r="H7259" t="s">
        <v>6</v>
      </c>
      <c r="I7259" t="str">
        <f>_xlfn.XLOOKUP(shipments[[#This Row],[SPID]],people[SPID],people[Sales_person],"NA",0)</f>
        <v>Jehu Rudeforth</v>
      </c>
      <c r="J7259">
        <f>YEAR(shipments[[#This Row],[Shipdate]])</f>
        <v>2023</v>
      </c>
      <c r="K7259">
        <f>MONTH(shipments[[#This Row],[Shipdate]])</f>
        <v>2</v>
      </c>
      <c r="L7259" t="str">
        <f>TEXT(shipments[[#This Row],[Shipdate]],"mmmm")</f>
        <v>February</v>
      </c>
      <c r="M7259">
        <f>_xlfn.XLOOKUP(shipments[[#This Row],[PID]],products[PID],products[Cost_per_box],"NA",0)</f>
        <v>8.43</v>
      </c>
      <c r="N7259">
        <f>shipments[[#This Row],[Boxes]]*shipments[[#This Row],[Cost Per Box]]</f>
        <v>9407.8799999999992</v>
      </c>
      <c r="O7259">
        <f>shipments[[#This Row],[Sales Amount]]-shipments[[#This Row],[Total Cost]]</f>
        <v>-1602.6299999999992</v>
      </c>
      <c r="P7259" s="9">
        <f>shipments[[#This Row],[Profit]]/shipments[[#This Row],[Sales Amount]]</f>
        <v>-0.2053271836264052</v>
      </c>
    </row>
    <row r="7260" spans="1:16" x14ac:dyDescent="1">
      <c r="A7260" t="s">
        <v>7314</v>
      </c>
      <c r="B7260" t="s">
        <v>8059</v>
      </c>
      <c r="C7260" t="s">
        <v>8026</v>
      </c>
      <c r="D7260" t="s">
        <v>8034</v>
      </c>
      <c r="E7260" s="1">
        <v>45527</v>
      </c>
      <c r="F7260">
        <v>2085.75</v>
      </c>
      <c r="G7260">
        <v>209</v>
      </c>
      <c r="H7260" t="s">
        <v>17</v>
      </c>
      <c r="I7260" t="str">
        <f>_xlfn.XLOOKUP(shipments[[#This Row],[SPID]],people[SPID],people[Sales_person],"NA",0)</f>
        <v>Jehu Rudeforth</v>
      </c>
      <c r="J7260">
        <f>YEAR(shipments[[#This Row],[Shipdate]])</f>
        <v>2024</v>
      </c>
      <c r="K7260">
        <f>MONTH(shipments[[#This Row],[Shipdate]])</f>
        <v>8</v>
      </c>
      <c r="L7260" t="str">
        <f>TEXT(shipments[[#This Row],[Shipdate]],"mmmm")</f>
        <v>August</v>
      </c>
      <c r="M7260">
        <f>_xlfn.XLOOKUP(shipments[[#This Row],[PID]],products[PID],products[Cost_per_box],"NA",0)</f>
        <v>8.43</v>
      </c>
      <c r="N7260">
        <f>shipments[[#This Row],[Boxes]]*shipments[[#This Row],[Cost Per Box]]</f>
        <v>1761.87</v>
      </c>
      <c r="O7260">
        <f>shipments[[#This Row],[Sales Amount]]-shipments[[#This Row],[Total Cost]]</f>
        <v>323.88000000000011</v>
      </c>
      <c r="P7260" s="9">
        <f>shipments[[#This Row],[Profit]]/shipments[[#This Row],[Sales Amount]]</f>
        <v>0.15528227256382601</v>
      </c>
    </row>
    <row r="7261" spans="1:16" x14ac:dyDescent="1">
      <c r="A7261" t="s">
        <v>7315</v>
      </c>
      <c r="B7261" t="s">
        <v>8059</v>
      </c>
      <c r="C7261" t="s">
        <v>8026</v>
      </c>
      <c r="D7261" t="s">
        <v>8036</v>
      </c>
      <c r="E7261" s="1">
        <v>45247</v>
      </c>
      <c r="F7261">
        <v>3429</v>
      </c>
      <c r="G7261">
        <v>381</v>
      </c>
      <c r="H7261" t="s">
        <v>6</v>
      </c>
      <c r="I7261" t="str">
        <f>_xlfn.XLOOKUP(shipments[[#This Row],[SPID]],people[SPID],people[Sales_person],"NA",0)</f>
        <v>Jehu Rudeforth</v>
      </c>
      <c r="J7261">
        <f>YEAR(shipments[[#This Row],[Shipdate]])</f>
        <v>2023</v>
      </c>
      <c r="K7261">
        <f>MONTH(shipments[[#This Row],[Shipdate]])</f>
        <v>11</v>
      </c>
      <c r="L7261" t="str">
        <f>TEXT(shipments[[#This Row],[Shipdate]],"mmmm")</f>
        <v>November</v>
      </c>
      <c r="M7261">
        <f>_xlfn.XLOOKUP(shipments[[#This Row],[PID]],products[PID],products[Cost_per_box],"NA",0)</f>
        <v>8.43</v>
      </c>
      <c r="N7261">
        <f>shipments[[#This Row],[Boxes]]*shipments[[#This Row],[Cost Per Box]]</f>
        <v>3211.83</v>
      </c>
      <c r="O7261">
        <f>shipments[[#This Row],[Sales Amount]]-shipments[[#This Row],[Total Cost]]</f>
        <v>217.17000000000007</v>
      </c>
      <c r="P7261" s="9">
        <f>shipments[[#This Row],[Profit]]/shipments[[#This Row],[Sales Amount]]</f>
        <v>6.3333333333333353E-2</v>
      </c>
    </row>
    <row r="7262" spans="1:16" x14ac:dyDescent="1">
      <c r="A7262" t="s">
        <v>7316</v>
      </c>
      <c r="B7262" t="s">
        <v>8059</v>
      </c>
      <c r="C7262" t="s">
        <v>8026</v>
      </c>
      <c r="D7262" t="s">
        <v>8037</v>
      </c>
      <c r="E7262" s="1">
        <v>45219</v>
      </c>
      <c r="F7262">
        <v>888.75</v>
      </c>
      <c r="G7262">
        <v>112</v>
      </c>
      <c r="H7262" t="s">
        <v>6</v>
      </c>
      <c r="I7262" t="str">
        <f>_xlfn.XLOOKUP(shipments[[#This Row],[SPID]],people[SPID],people[Sales_person],"NA",0)</f>
        <v>Jehu Rudeforth</v>
      </c>
      <c r="J7262">
        <f>YEAR(shipments[[#This Row],[Shipdate]])</f>
        <v>2023</v>
      </c>
      <c r="K7262">
        <f>MONTH(shipments[[#This Row],[Shipdate]])</f>
        <v>10</v>
      </c>
      <c r="L7262" t="str">
        <f>TEXT(shipments[[#This Row],[Shipdate]],"mmmm")</f>
        <v>October</v>
      </c>
      <c r="M7262">
        <f>_xlfn.XLOOKUP(shipments[[#This Row],[PID]],products[PID],products[Cost_per_box],"NA",0)</f>
        <v>8.43</v>
      </c>
      <c r="N7262">
        <f>shipments[[#This Row],[Boxes]]*shipments[[#This Row],[Cost Per Box]]</f>
        <v>944.16</v>
      </c>
      <c r="O7262">
        <f>shipments[[#This Row],[Sales Amount]]-shipments[[#This Row],[Total Cost]]</f>
        <v>-55.409999999999968</v>
      </c>
      <c r="P7262" s="9">
        <f>shipments[[#This Row],[Profit]]/shipments[[#This Row],[Sales Amount]]</f>
        <v>-6.2345991561181396E-2</v>
      </c>
    </row>
    <row r="7263" spans="1:16" x14ac:dyDescent="1">
      <c r="A7263" t="s">
        <v>7317</v>
      </c>
      <c r="B7263" t="s">
        <v>8059</v>
      </c>
      <c r="C7263" t="s">
        <v>8027</v>
      </c>
      <c r="D7263" t="s">
        <v>8033</v>
      </c>
      <c r="E7263" s="1">
        <v>44974</v>
      </c>
      <c r="F7263">
        <v>3771</v>
      </c>
      <c r="G7263">
        <v>419</v>
      </c>
      <c r="H7263" t="s">
        <v>6</v>
      </c>
      <c r="I7263" t="str">
        <f>_xlfn.XLOOKUP(shipments[[#This Row],[SPID]],people[SPID],people[Sales_person],"NA",0)</f>
        <v>Jehu Rudeforth</v>
      </c>
      <c r="J7263">
        <f>YEAR(shipments[[#This Row],[Shipdate]])</f>
        <v>2023</v>
      </c>
      <c r="K7263">
        <f>MONTH(shipments[[#This Row],[Shipdate]])</f>
        <v>2</v>
      </c>
      <c r="L7263" t="str">
        <f>TEXT(shipments[[#This Row],[Shipdate]],"mmmm")</f>
        <v>February</v>
      </c>
      <c r="M7263">
        <f>_xlfn.XLOOKUP(shipments[[#This Row],[PID]],products[PID],products[Cost_per_box],"NA",0)</f>
        <v>6.8</v>
      </c>
      <c r="N7263">
        <f>shipments[[#This Row],[Boxes]]*shipments[[#This Row],[Cost Per Box]]</f>
        <v>2849.2</v>
      </c>
      <c r="O7263">
        <f>shipments[[#This Row],[Sales Amount]]-shipments[[#This Row],[Total Cost]]</f>
        <v>921.80000000000018</v>
      </c>
      <c r="P7263" s="9">
        <f>shipments[[#This Row],[Profit]]/shipments[[#This Row],[Sales Amount]]</f>
        <v>0.24444444444444449</v>
      </c>
    </row>
    <row r="7264" spans="1:16" x14ac:dyDescent="1">
      <c r="A7264" t="s">
        <v>7318</v>
      </c>
      <c r="B7264" t="s">
        <v>8059</v>
      </c>
      <c r="C7264" t="s">
        <v>8027</v>
      </c>
      <c r="D7264" t="s">
        <v>8032</v>
      </c>
      <c r="E7264" s="1">
        <v>45433</v>
      </c>
      <c r="F7264">
        <v>2142</v>
      </c>
      <c r="G7264">
        <v>268</v>
      </c>
      <c r="H7264" t="s">
        <v>6</v>
      </c>
      <c r="I7264" t="str">
        <f>_xlfn.XLOOKUP(shipments[[#This Row],[SPID]],people[SPID],people[Sales_person],"NA",0)</f>
        <v>Jehu Rudeforth</v>
      </c>
      <c r="J7264">
        <f>YEAR(shipments[[#This Row],[Shipdate]])</f>
        <v>2024</v>
      </c>
      <c r="K7264">
        <f>MONTH(shipments[[#This Row],[Shipdate]])</f>
        <v>5</v>
      </c>
      <c r="L7264" t="str">
        <f>TEXT(shipments[[#This Row],[Shipdate]],"mmmm")</f>
        <v>May</v>
      </c>
      <c r="M7264">
        <f>_xlfn.XLOOKUP(shipments[[#This Row],[PID]],products[PID],products[Cost_per_box],"NA",0)</f>
        <v>6.8</v>
      </c>
      <c r="N7264">
        <f>shipments[[#This Row],[Boxes]]*shipments[[#This Row],[Cost Per Box]]</f>
        <v>1822.3999999999999</v>
      </c>
      <c r="O7264">
        <f>shipments[[#This Row],[Sales Amount]]-shipments[[#This Row],[Total Cost]]</f>
        <v>319.60000000000014</v>
      </c>
      <c r="P7264" s="9">
        <f>shipments[[#This Row],[Profit]]/shipments[[#This Row],[Sales Amount]]</f>
        <v>0.14920634920634926</v>
      </c>
    </row>
    <row r="7265" spans="1:16" x14ac:dyDescent="1">
      <c r="A7265" t="s">
        <v>7319</v>
      </c>
      <c r="B7265" t="s">
        <v>8059</v>
      </c>
      <c r="C7265" t="s">
        <v>8027</v>
      </c>
      <c r="D7265" t="s">
        <v>8032</v>
      </c>
      <c r="E7265" s="1">
        <v>45012</v>
      </c>
      <c r="F7265">
        <v>1509.75</v>
      </c>
      <c r="G7265">
        <v>168</v>
      </c>
      <c r="H7265" t="s">
        <v>6</v>
      </c>
      <c r="I7265" t="str">
        <f>_xlfn.XLOOKUP(shipments[[#This Row],[SPID]],people[SPID],people[Sales_person],"NA",0)</f>
        <v>Jehu Rudeforth</v>
      </c>
      <c r="J7265">
        <f>YEAR(shipments[[#This Row],[Shipdate]])</f>
        <v>2023</v>
      </c>
      <c r="K7265">
        <f>MONTH(shipments[[#This Row],[Shipdate]])</f>
        <v>3</v>
      </c>
      <c r="L7265" t="str">
        <f>TEXT(shipments[[#This Row],[Shipdate]],"mmmm")</f>
        <v>March</v>
      </c>
      <c r="M7265">
        <f>_xlfn.XLOOKUP(shipments[[#This Row],[PID]],products[PID],products[Cost_per_box],"NA",0)</f>
        <v>6.8</v>
      </c>
      <c r="N7265">
        <f>shipments[[#This Row],[Boxes]]*shipments[[#This Row],[Cost Per Box]]</f>
        <v>1142.3999999999999</v>
      </c>
      <c r="O7265">
        <f>shipments[[#This Row],[Sales Amount]]-shipments[[#This Row],[Total Cost]]</f>
        <v>367.35000000000014</v>
      </c>
      <c r="P7265" s="9">
        <f>shipments[[#This Row],[Profit]]/shipments[[#This Row],[Sales Amount]]</f>
        <v>0.24331843020367619</v>
      </c>
    </row>
    <row r="7266" spans="1:16" x14ac:dyDescent="1">
      <c r="A7266" t="s">
        <v>7320</v>
      </c>
      <c r="B7266" t="s">
        <v>8059</v>
      </c>
      <c r="C7266" t="s">
        <v>8027</v>
      </c>
      <c r="D7266" t="s">
        <v>8036</v>
      </c>
      <c r="E7266" s="1">
        <v>45320</v>
      </c>
      <c r="F7266">
        <v>1692</v>
      </c>
      <c r="G7266">
        <v>212</v>
      </c>
      <c r="H7266" t="s">
        <v>6</v>
      </c>
      <c r="I7266" t="str">
        <f>_xlfn.XLOOKUP(shipments[[#This Row],[SPID]],people[SPID],people[Sales_person],"NA",0)</f>
        <v>Jehu Rudeforth</v>
      </c>
      <c r="J7266">
        <f>YEAR(shipments[[#This Row],[Shipdate]])</f>
        <v>2024</v>
      </c>
      <c r="K7266">
        <f>MONTH(shipments[[#This Row],[Shipdate]])</f>
        <v>1</v>
      </c>
      <c r="L7266" t="str">
        <f>TEXT(shipments[[#This Row],[Shipdate]],"mmmm")</f>
        <v>January</v>
      </c>
      <c r="M7266">
        <f>_xlfn.XLOOKUP(shipments[[#This Row],[PID]],products[PID],products[Cost_per_box],"NA",0)</f>
        <v>6.8</v>
      </c>
      <c r="N7266">
        <f>shipments[[#This Row],[Boxes]]*shipments[[#This Row],[Cost Per Box]]</f>
        <v>1441.6</v>
      </c>
      <c r="O7266">
        <f>shipments[[#This Row],[Sales Amount]]-shipments[[#This Row],[Total Cost]]</f>
        <v>250.40000000000009</v>
      </c>
      <c r="P7266" s="9">
        <f>shipments[[#This Row],[Profit]]/shipments[[#This Row],[Sales Amount]]</f>
        <v>0.14799054373522463</v>
      </c>
    </row>
    <row r="7267" spans="1:16" x14ac:dyDescent="1">
      <c r="A7267" t="s">
        <v>7321</v>
      </c>
      <c r="B7267" t="s">
        <v>8059</v>
      </c>
      <c r="C7267" t="s">
        <v>8028</v>
      </c>
      <c r="D7267" t="s">
        <v>8034</v>
      </c>
      <c r="E7267" s="1">
        <v>45337</v>
      </c>
      <c r="F7267">
        <v>51.75</v>
      </c>
      <c r="G7267">
        <v>3</v>
      </c>
      <c r="H7267" t="s">
        <v>6</v>
      </c>
      <c r="I7267" t="str">
        <f>_xlfn.XLOOKUP(shipments[[#This Row],[SPID]],people[SPID],people[Sales_person],"NA",0)</f>
        <v>Jehu Rudeforth</v>
      </c>
      <c r="J7267">
        <f>YEAR(shipments[[#This Row],[Shipdate]])</f>
        <v>2024</v>
      </c>
      <c r="K7267">
        <f>MONTH(shipments[[#This Row],[Shipdate]])</f>
        <v>2</v>
      </c>
      <c r="L7267" t="str">
        <f>TEXT(shipments[[#This Row],[Shipdate]],"mmmm")</f>
        <v>February</v>
      </c>
      <c r="M7267">
        <f>_xlfn.XLOOKUP(shipments[[#This Row],[PID]],products[PID],products[Cost_per_box],"NA",0)</f>
        <v>5.04</v>
      </c>
      <c r="N7267">
        <f>shipments[[#This Row],[Boxes]]*shipments[[#This Row],[Cost Per Box]]</f>
        <v>15.120000000000001</v>
      </c>
      <c r="O7267">
        <f>shipments[[#This Row],[Sales Amount]]-shipments[[#This Row],[Total Cost]]</f>
        <v>36.629999999999995</v>
      </c>
      <c r="P7267" s="9">
        <f>shipments[[#This Row],[Profit]]/shipments[[#This Row],[Sales Amount]]</f>
        <v>0.70782608695652161</v>
      </c>
    </row>
    <row r="7268" spans="1:16" x14ac:dyDescent="1">
      <c r="A7268" t="s">
        <v>7322</v>
      </c>
      <c r="B7268" t="s">
        <v>8059</v>
      </c>
      <c r="C7268" t="s">
        <v>8028</v>
      </c>
      <c r="D7268" t="s">
        <v>8036</v>
      </c>
      <c r="E7268" s="1">
        <v>45202</v>
      </c>
      <c r="F7268">
        <v>996.75</v>
      </c>
      <c r="G7268">
        <v>35</v>
      </c>
      <c r="H7268" t="s">
        <v>6</v>
      </c>
      <c r="I7268" t="str">
        <f>_xlfn.XLOOKUP(shipments[[#This Row],[SPID]],people[SPID],people[Sales_person],"NA",0)</f>
        <v>Jehu Rudeforth</v>
      </c>
      <c r="J7268">
        <f>YEAR(shipments[[#This Row],[Shipdate]])</f>
        <v>2023</v>
      </c>
      <c r="K7268">
        <f>MONTH(shipments[[#This Row],[Shipdate]])</f>
        <v>10</v>
      </c>
      <c r="L7268" t="str">
        <f>TEXT(shipments[[#This Row],[Shipdate]],"mmmm")</f>
        <v>October</v>
      </c>
      <c r="M7268">
        <f>_xlfn.XLOOKUP(shipments[[#This Row],[PID]],products[PID],products[Cost_per_box],"NA",0)</f>
        <v>5.04</v>
      </c>
      <c r="N7268">
        <f>shipments[[#This Row],[Boxes]]*shipments[[#This Row],[Cost Per Box]]</f>
        <v>176.4</v>
      </c>
      <c r="O7268">
        <f>shipments[[#This Row],[Sales Amount]]-shipments[[#This Row],[Total Cost]]</f>
        <v>820.35</v>
      </c>
      <c r="P7268" s="9">
        <f>shipments[[#This Row],[Profit]]/shipments[[#This Row],[Sales Amount]]</f>
        <v>0.82302483069977428</v>
      </c>
    </row>
    <row r="7269" spans="1:16" x14ac:dyDescent="1">
      <c r="A7269" t="s">
        <v>7323</v>
      </c>
      <c r="B7269" t="s">
        <v>8059</v>
      </c>
      <c r="C7269" t="s">
        <v>8028</v>
      </c>
      <c r="D7269" t="s">
        <v>8032</v>
      </c>
      <c r="E7269" s="1">
        <v>45141</v>
      </c>
      <c r="F7269">
        <v>9258.75</v>
      </c>
      <c r="G7269">
        <v>371</v>
      </c>
      <c r="H7269" t="s">
        <v>6</v>
      </c>
      <c r="I7269" t="str">
        <f>_xlfn.XLOOKUP(shipments[[#This Row],[SPID]],people[SPID],people[Sales_person],"NA",0)</f>
        <v>Jehu Rudeforth</v>
      </c>
      <c r="J7269">
        <f>YEAR(shipments[[#This Row],[Shipdate]])</f>
        <v>2023</v>
      </c>
      <c r="K7269">
        <f>MONTH(shipments[[#This Row],[Shipdate]])</f>
        <v>8</v>
      </c>
      <c r="L7269" t="str">
        <f>TEXT(shipments[[#This Row],[Shipdate]],"mmmm")</f>
        <v>August</v>
      </c>
      <c r="M7269">
        <f>_xlfn.XLOOKUP(shipments[[#This Row],[PID]],products[PID],products[Cost_per_box],"NA",0)</f>
        <v>5.04</v>
      </c>
      <c r="N7269">
        <f>shipments[[#This Row],[Boxes]]*shipments[[#This Row],[Cost Per Box]]</f>
        <v>1869.84</v>
      </c>
      <c r="O7269">
        <f>shipments[[#This Row],[Sales Amount]]-shipments[[#This Row],[Total Cost]]</f>
        <v>7388.91</v>
      </c>
      <c r="P7269" s="9">
        <f>shipments[[#This Row],[Profit]]/shipments[[#This Row],[Sales Amount]]</f>
        <v>0.79804617253948962</v>
      </c>
    </row>
    <row r="7270" spans="1:16" x14ac:dyDescent="1">
      <c r="A7270" t="s">
        <v>7324</v>
      </c>
      <c r="B7270" t="s">
        <v>8059</v>
      </c>
      <c r="C7270" t="s">
        <v>8028</v>
      </c>
      <c r="D7270" t="s">
        <v>8035</v>
      </c>
      <c r="E7270" s="1">
        <v>45436</v>
      </c>
      <c r="F7270">
        <v>3741.75</v>
      </c>
      <c r="G7270">
        <v>144</v>
      </c>
      <c r="H7270" t="s">
        <v>6</v>
      </c>
      <c r="I7270" t="str">
        <f>_xlfn.XLOOKUP(shipments[[#This Row],[SPID]],people[SPID],people[Sales_person],"NA",0)</f>
        <v>Jehu Rudeforth</v>
      </c>
      <c r="J7270">
        <f>YEAR(shipments[[#This Row],[Shipdate]])</f>
        <v>2024</v>
      </c>
      <c r="K7270">
        <f>MONTH(shipments[[#This Row],[Shipdate]])</f>
        <v>5</v>
      </c>
      <c r="L7270" t="str">
        <f>TEXT(shipments[[#This Row],[Shipdate]],"mmmm")</f>
        <v>May</v>
      </c>
      <c r="M7270">
        <f>_xlfn.XLOOKUP(shipments[[#This Row],[PID]],products[PID],products[Cost_per_box],"NA",0)</f>
        <v>5.04</v>
      </c>
      <c r="N7270">
        <f>shipments[[#This Row],[Boxes]]*shipments[[#This Row],[Cost Per Box]]</f>
        <v>725.76</v>
      </c>
      <c r="O7270">
        <f>shipments[[#This Row],[Sales Amount]]-shipments[[#This Row],[Total Cost]]</f>
        <v>3015.99</v>
      </c>
      <c r="P7270" s="9">
        <f>shipments[[#This Row],[Profit]]/shipments[[#This Row],[Sales Amount]]</f>
        <v>0.80603728202044489</v>
      </c>
    </row>
    <row r="7271" spans="1:16" x14ac:dyDescent="1">
      <c r="A7271" t="s">
        <v>7325</v>
      </c>
      <c r="B7271" t="s">
        <v>8059</v>
      </c>
      <c r="C7271" t="s">
        <v>8028</v>
      </c>
      <c r="D7271" t="s">
        <v>8034</v>
      </c>
      <c r="E7271" s="1">
        <v>45461</v>
      </c>
      <c r="F7271">
        <v>9072</v>
      </c>
      <c r="G7271">
        <v>363</v>
      </c>
      <c r="H7271" t="s">
        <v>6</v>
      </c>
      <c r="I7271" t="str">
        <f>_xlfn.XLOOKUP(shipments[[#This Row],[SPID]],people[SPID],people[Sales_person],"NA",0)</f>
        <v>Jehu Rudeforth</v>
      </c>
      <c r="J7271">
        <f>YEAR(shipments[[#This Row],[Shipdate]])</f>
        <v>2024</v>
      </c>
      <c r="K7271">
        <f>MONTH(shipments[[#This Row],[Shipdate]])</f>
        <v>6</v>
      </c>
      <c r="L7271" t="str">
        <f>TEXT(shipments[[#This Row],[Shipdate]],"mmmm")</f>
        <v>June</v>
      </c>
      <c r="M7271">
        <f>_xlfn.XLOOKUP(shipments[[#This Row],[PID]],products[PID],products[Cost_per_box],"NA",0)</f>
        <v>5.04</v>
      </c>
      <c r="N7271">
        <f>shipments[[#This Row],[Boxes]]*shipments[[#This Row],[Cost Per Box]]</f>
        <v>1829.52</v>
      </c>
      <c r="O7271">
        <f>shipments[[#This Row],[Sales Amount]]-shipments[[#This Row],[Total Cost]]</f>
        <v>7242.48</v>
      </c>
      <c r="P7271" s="9">
        <f>shipments[[#This Row],[Profit]]/shipments[[#This Row],[Sales Amount]]</f>
        <v>0.79833333333333334</v>
      </c>
    </row>
    <row r="7272" spans="1:16" x14ac:dyDescent="1">
      <c r="A7272" t="s">
        <v>7326</v>
      </c>
      <c r="B7272" t="s">
        <v>8059</v>
      </c>
      <c r="C7272" t="s">
        <v>8029</v>
      </c>
      <c r="D7272" t="s">
        <v>8036</v>
      </c>
      <c r="E7272" s="1">
        <v>45020</v>
      </c>
      <c r="F7272">
        <v>7618.5</v>
      </c>
      <c r="G7272">
        <v>635</v>
      </c>
      <c r="H7272" t="s">
        <v>6</v>
      </c>
      <c r="I7272" t="str">
        <f>_xlfn.XLOOKUP(shipments[[#This Row],[SPID]],people[SPID],people[Sales_person],"NA",0)</f>
        <v>Jehu Rudeforth</v>
      </c>
      <c r="J7272">
        <f>YEAR(shipments[[#This Row],[Shipdate]])</f>
        <v>2023</v>
      </c>
      <c r="K7272">
        <f>MONTH(shipments[[#This Row],[Shipdate]])</f>
        <v>4</v>
      </c>
      <c r="L7272" t="str">
        <f>TEXT(shipments[[#This Row],[Shipdate]],"mmmm")</f>
        <v>April</v>
      </c>
      <c r="M7272">
        <f>_xlfn.XLOOKUP(shipments[[#This Row],[PID]],products[PID],products[Cost_per_box],"NA",0)</f>
        <v>2.76</v>
      </c>
      <c r="N7272">
        <f>shipments[[#This Row],[Boxes]]*shipments[[#This Row],[Cost Per Box]]</f>
        <v>1752.6</v>
      </c>
      <c r="O7272">
        <f>shipments[[#This Row],[Sales Amount]]-shipments[[#This Row],[Total Cost]]</f>
        <v>5865.9</v>
      </c>
      <c r="P7272" s="9">
        <f>shipments[[#This Row],[Profit]]/shipments[[#This Row],[Sales Amount]]</f>
        <v>0.76995471549517613</v>
      </c>
    </row>
    <row r="7273" spans="1:16" x14ac:dyDescent="1">
      <c r="A7273" t="s">
        <v>7327</v>
      </c>
      <c r="B7273" t="s">
        <v>8059</v>
      </c>
      <c r="C7273" t="s">
        <v>8029</v>
      </c>
      <c r="D7273" t="s">
        <v>8034</v>
      </c>
      <c r="E7273" s="1">
        <v>45362</v>
      </c>
      <c r="F7273">
        <v>137.25</v>
      </c>
      <c r="G7273">
        <v>13</v>
      </c>
      <c r="H7273" t="s">
        <v>6</v>
      </c>
      <c r="I7273" t="str">
        <f>_xlfn.XLOOKUP(shipments[[#This Row],[SPID]],people[SPID],people[Sales_person],"NA",0)</f>
        <v>Jehu Rudeforth</v>
      </c>
      <c r="J7273">
        <f>YEAR(shipments[[#This Row],[Shipdate]])</f>
        <v>2024</v>
      </c>
      <c r="K7273">
        <f>MONTH(shipments[[#This Row],[Shipdate]])</f>
        <v>3</v>
      </c>
      <c r="L7273" t="str">
        <f>TEXT(shipments[[#This Row],[Shipdate]],"mmmm")</f>
        <v>March</v>
      </c>
      <c r="M7273">
        <f>_xlfn.XLOOKUP(shipments[[#This Row],[PID]],products[PID],products[Cost_per_box],"NA",0)</f>
        <v>2.76</v>
      </c>
      <c r="N7273">
        <f>shipments[[#This Row],[Boxes]]*shipments[[#This Row],[Cost Per Box]]</f>
        <v>35.879999999999995</v>
      </c>
      <c r="O7273">
        <f>shipments[[#This Row],[Sales Amount]]-shipments[[#This Row],[Total Cost]]</f>
        <v>101.37</v>
      </c>
      <c r="P7273" s="9">
        <f>shipments[[#This Row],[Profit]]/shipments[[#This Row],[Sales Amount]]</f>
        <v>0.73857923497267763</v>
      </c>
    </row>
    <row r="7274" spans="1:16" x14ac:dyDescent="1">
      <c r="A7274" t="s">
        <v>7328</v>
      </c>
      <c r="B7274" t="s">
        <v>8059</v>
      </c>
      <c r="C7274" t="s">
        <v>8030</v>
      </c>
      <c r="D7274" t="s">
        <v>8033</v>
      </c>
      <c r="E7274" s="1">
        <v>45547</v>
      </c>
      <c r="F7274">
        <v>2889</v>
      </c>
      <c r="G7274">
        <v>362</v>
      </c>
      <c r="H7274" t="s">
        <v>25</v>
      </c>
      <c r="I7274" t="str">
        <f>_xlfn.XLOOKUP(shipments[[#This Row],[SPID]],people[SPID],people[Sales_person],"NA",0)</f>
        <v>Jehu Rudeforth</v>
      </c>
      <c r="J7274">
        <f>YEAR(shipments[[#This Row],[Shipdate]])</f>
        <v>2024</v>
      </c>
      <c r="K7274">
        <f>MONTH(shipments[[#This Row],[Shipdate]])</f>
        <v>9</v>
      </c>
      <c r="L7274" t="str">
        <f>TEXT(shipments[[#This Row],[Shipdate]],"mmmm")</f>
        <v>September</v>
      </c>
      <c r="M7274">
        <f>_xlfn.XLOOKUP(shipments[[#This Row],[PID]],products[PID],products[Cost_per_box],"NA",0)</f>
        <v>3.32</v>
      </c>
      <c r="N7274">
        <f>shipments[[#This Row],[Boxes]]*shipments[[#This Row],[Cost Per Box]]</f>
        <v>1201.8399999999999</v>
      </c>
      <c r="O7274">
        <f>shipments[[#This Row],[Sales Amount]]-shipments[[#This Row],[Total Cost]]</f>
        <v>1687.16</v>
      </c>
      <c r="P7274" s="9">
        <f>shipments[[#This Row],[Profit]]/shipments[[#This Row],[Sales Amount]]</f>
        <v>0.58399446175147107</v>
      </c>
    </row>
    <row r="7275" spans="1:16" x14ac:dyDescent="1">
      <c r="A7275" t="s">
        <v>7329</v>
      </c>
      <c r="B7275" t="s">
        <v>8059</v>
      </c>
      <c r="C7275" t="s">
        <v>8031</v>
      </c>
      <c r="D7275" t="s">
        <v>8033</v>
      </c>
      <c r="E7275" s="1">
        <v>45138</v>
      </c>
      <c r="F7275">
        <v>1559.25</v>
      </c>
      <c r="G7275">
        <v>78</v>
      </c>
      <c r="H7275" t="s">
        <v>6</v>
      </c>
      <c r="I7275" t="str">
        <f>_xlfn.XLOOKUP(shipments[[#This Row],[SPID]],people[SPID],people[Sales_person],"NA",0)</f>
        <v>Jehu Rudeforth</v>
      </c>
      <c r="J7275">
        <f>YEAR(shipments[[#This Row],[Shipdate]])</f>
        <v>2023</v>
      </c>
      <c r="K7275">
        <f>MONTH(shipments[[#This Row],[Shipdate]])</f>
        <v>7</v>
      </c>
      <c r="L7275" t="str">
        <f>TEXT(shipments[[#This Row],[Shipdate]],"mmmm")</f>
        <v>July</v>
      </c>
      <c r="M7275">
        <f>_xlfn.XLOOKUP(shipments[[#This Row],[PID]],products[PID],products[Cost_per_box],"NA",0)</f>
        <v>2.65</v>
      </c>
      <c r="N7275">
        <f>shipments[[#This Row],[Boxes]]*shipments[[#This Row],[Cost Per Box]]</f>
        <v>206.7</v>
      </c>
      <c r="O7275">
        <f>shipments[[#This Row],[Sales Amount]]-shipments[[#This Row],[Total Cost]]</f>
        <v>1352.55</v>
      </c>
      <c r="P7275" s="9">
        <f>shipments[[#This Row],[Profit]]/shipments[[#This Row],[Sales Amount]]</f>
        <v>0.86743626743626745</v>
      </c>
    </row>
    <row r="7276" spans="1:16" x14ac:dyDescent="1">
      <c r="A7276" t="s">
        <v>7330</v>
      </c>
      <c r="B7276" t="s">
        <v>8059</v>
      </c>
      <c r="C7276" t="s">
        <v>8031</v>
      </c>
      <c r="D7276" t="s">
        <v>8037</v>
      </c>
      <c r="E7276" s="1">
        <v>45357</v>
      </c>
      <c r="F7276">
        <v>969.75</v>
      </c>
      <c r="G7276">
        <v>47</v>
      </c>
      <c r="H7276" t="s">
        <v>6</v>
      </c>
      <c r="I7276" t="str">
        <f>_xlfn.XLOOKUP(shipments[[#This Row],[SPID]],people[SPID],people[Sales_person],"NA",0)</f>
        <v>Jehu Rudeforth</v>
      </c>
      <c r="J7276">
        <f>YEAR(shipments[[#This Row],[Shipdate]])</f>
        <v>2024</v>
      </c>
      <c r="K7276">
        <f>MONTH(shipments[[#This Row],[Shipdate]])</f>
        <v>3</v>
      </c>
      <c r="L7276" t="str">
        <f>TEXT(shipments[[#This Row],[Shipdate]],"mmmm")</f>
        <v>March</v>
      </c>
      <c r="M7276">
        <f>_xlfn.XLOOKUP(shipments[[#This Row],[PID]],products[PID],products[Cost_per_box],"NA",0)</f>
        <v>2.65</v>
      </c>
      <c r="N7276">
        <f>shipments[[#This Row],[Boxes]]*shipments[[#This Row],[Cost Per Box]]</f>
        <v>124.55</v>
      </c>
      <c r="O7276">
        <f>shipments[[#This Row],[Sales Amount]]-shipments[[#This Row],[Total Cost]]</f>
        <v>845.2</v>
      </c>
      <c r="P7276" s="9">
        <f>shipments[[#This Row],[Profit]]/shipments[[#This Row],[Sales Amount]]</f>
        <v>0.87156483629801496</v>
      </c>
    </row>
    <row r="7277" spans="1:16" x14ac:dyDescent="1">
      <c r="A7277" t="s">
        <v>7331</v>
      </c>
      <c r="B7277" t="s">
        <v>8059</v>
      </c>
      <c r="C7277" t="s">
        <v>8031</v>
      </c>
      <c r="D7277" t="s">
        <v>8033</v>
      </c>
      <c r="E7277" s="1">
        <v>45300</v>
      </c>
      <c r="F7277">
        <v>5454</v>
      </c>
      <c r="G7277">
        <v>273</v>
      </c>
      <c r="H7277" t="s">
        <v>6</v>
      </c>
      <c r="I7277" t="str">
        <f>_xlfn.XLOOKUP(shipments[[#This Row],[SPID]],people[SPID],people[Sales_person],"NA",0)</f>
        <v>Jehu Rudeforth</v>
      </c>
      <c r="J7277">
        <f>YEAR(shipments[[#This Row],[Shipdate]])</f>
        <v>2024</v>
      </c>
      <c r="K7277">
        <f>MONTH(shipments[[#This Row],[Shipdate]])</f>
        <v>1</v>
      </c>
      <c r="L7277" t="str">
        <f>TEXT(shipments[[#This Row],[Shipdate]],"mmmm")</f>
        <v>January</v>
      </c>
      <c r="M7277">
        <f>_xlfn.XLOOKUP(shipments[[#This Row],[PID]],products[PID],products[Cost_per_box],"NA",0)</f>
        <v>2.65</v>
      </c>
      <c r="N7277">
        <f>shipments[[#This Row],[Boxes]]*shipments[[#This Row],[Cost Per Box]]</f>
        <v>723.44999999999993</v>
      </c>
      <c r="O7277">
        <f>shipments[[#This Row],[Sales Amount]]-shipments[[#This Row],[Total Cost]]</f>
        <v>4730.55</v>
      </c>
      <c r="P7277" s="9">
        <f>shipments[[#This Row],[Profit]]/shipments[[#This Row],[Sales Amount]]</f>
        <v>0.8673542354235424</v>
      </c>
    </row>
    <row r="7278" spans="1:16" x14ac:dyDescent="1">
      <c r="A7278" t="s">
        <v>7332</v>
      </c>
      <c r="B7278" t="s">
        <v>8059</v>
      </c>
      <c r="C7278" t="s">
        <v>8031</v>
      </c>
      <c r="D7278" t="s">
        <v>8033</v>
      </c>
      <c r="E7278" s="1">
        <v>45523</v>
      </c>
      <c r="F7278">
        <v>8095.5</v>
      </c>
      <c r="G7278">
        <v>405</v>
      </c>
      <c r="H7278" t="s">
        <v>17</v>
      </c>
      <c r="I7278" t="str">
        <f>_xlfn.XLOOKUP(shipments[[#This Row],[SPID]],people[SPID],people[Sales_person],"NA",0)</f>
        <v>Jehu Rudeforth</v>
      </c>
      <c r="J7278">
        <f>YEAR(shipments[[#This Row],[Shipdate]])</f>
        <v>2024</v>
      </c>
      <c r="K7278">
        <f>MONTH(shipments[[#This Row],[Shipdate]])</f>
        <v>8</v>
      </c>
      <c r="L7278" t="str">
        <f>TEXT(shipments[[#This Row],[Shipdate]],"mmmm")</f>
        <v>August</v>
      </c>
      <c r="M7278">
        <f>_xlfn.XLOOKUP(shipments[[#This Row],[PID]],products[PID],products[Cost_per_box],"NA",0)</f>
        <v>2.65</v>
      </c>
      <c r="N7278">
        <f>shipments[[#This Row],[Boxes]]*shipments[[#This Row],[Cost Per Box]]</f>
        <v>1073.25</v>
      </c>
      <c r="O7278">
        <f>shipments[[#This Row],[Sales Amount]]-shipments[[#This Row],[Total Cost]]</f>
        <v>7022.25</v>
      </c>
      <c r="P7278" s="9">
        <f>shipments[[#This Row],[Profit]]/shipments[[#This Row],[Sales Amount]]</f>
        <v>0.86742634797109508</v>
      </c>
    </row>
    <row r="7279" spans="1:16" x14ac:dyDescent="1">
      <c r="A7279" t="s">
        <v>7333</v>
      </c>
      <c r="B7279" t="s">
        <v>8059</v>
      </c>
      <c r="C7279" t="s">
        <v>8031</v>
      </c>
      <c r="D7279" t="s">
        <v>8036</v>
      </c>
      <c r="E7279" s="1">
        <v>45125</v>
      </c>
      <c r="F7279">
        <v>5829.75</v>
      </c>
      <c r="G7279">
        <v>324</v>
      </c>
      <c r="H7279" t="s">
        <v>6</v>
      </c>
      <c r="I7279" t="str">
        <f>_xlfn.XLOOKUP(shipments[[#This Row],[SPID]],people[SPID],people[Sales_person],"NA",0)</f>
        <v>Jehu Rudeforth</v>
      </c>
      <c r="J7279">
        <f>YEAR(shipments[[#This Row],[Shipdate]])</f>
        <v>2023</v>
      </c>
      <c r="K7279">
        <f>MONTH(shipments[[#This Row],[Shipdate]])</f>
        <v>7</v>
      </c>
      <c r="L7279" t="str">
        <f>TEXT(shipments[[#This Row],[Shipdate]],"mmmm")</f>
        <v>July</v>
      </c>
      <c r="M7279">
        <f>_xlfn.XLOOKUP(shipments[[#This Row],[PID]],products[PID],products[Cost_per_box],"NA",0)</f>
        <v>2.65</v>
      </c>
      <c r="N7279">
        <f>shipments[[#This Row],[Boxes]]*shipments[[#This Row],[Cost Per Box]]</f>
        <v>858.6</v>
      </c>
      <c r="O7279">
        <f>shipments[[#This Row],[Sales Amount]]-shipments[[#This Row],[Total Cost]]</f>
        <v>4971.1499999999996</v>
      </c>
      <c r="P7279" s="9">
        <f>shipments[[#This Row],[Profit]]/shipments[[#This Row],[Sales Amount]]</f>
        <v>0.85272095715939789</v>
      </c>
    </row>
    <row r="7280" spans="1:16" x14ac:dyDescent="1">
      <c r="A7280" t="s">
        <v>7334</v>
      </c>
      <c r="B7280" t="s">
        <v>8059</v>
      </c>
      <c r="C7280" t="s">
        <v>8031</v>
      </c>
      <c r="D7280" t="s">
        <v>8032</v>
      </c>
      <c r="E7280" s="1">
        <v>45327</v>
      </c>
      <c r="F7280">
        <v>5411.25</v>
      </c>
      <c r="G7280">
        <v>271</v>
      </c>
      <c r="H7280" t="s">
        <v>6</v>
      </c>
      <c r="I7280" t="str">
        <f>_xlfn.XLOOKUP(shipments[[#This Row],[SPID]],people[SPID],people[Sales_person],"NA",0)</f>
        <v>Jehu Rudeforth</v>
      </c>
      <c r="J7280">
        <f>YEAR(shipments[[#This Row],[Shipdate]])</f>
        <v>2024</v>
      </c>
      <c r="K7280">
        <f>MONTH(shipments[[#This Row],[Shipdate]])</f>
        <v>2</v>
      </c>
      <c r="L7280" t="str">
        <f>TEXT(shipments[[#This Row],[Shipdate]],"mmmm")</f>
        <v>February</v>
      </c>
      <c r="M7280">
        <f>_xlfn.XLOOKUP(shipments[[#This Row],[PID]],products[PID],products[Cost_per_box],"NA",0)</f>
        <v>2.65</v>
      </c>
      <c r="N7280">
        <f>shipments[[#This Row],[Boxes]]*shipments[[#This Row],[Cost Per Box]]</f>
        <v>718.15</v>
      </c>
      <c r="O7280">
        <f>shipments[[#This Row],[Sales Amount]]-shipments[[#This Row],[Total Cost]]</f>
        <v>4693.1000000000004</v>
      </c>
      <c r="P7280" s="9">
        <f>shipments[[#This Row],[Profit]]/shipments[[#This Row],[Sales Amount]]</f>
        <v>0.86728574728574737</v>
      </c>
    </row>
    <row r="7281" spans="1:16" x14ac:dyDescent="1">
      <c r="A7281" t="s">
        <v>7335</v>
      </c>
      <c r="B7281" t="s">
        <v>8059</v>
      </c>
      <c r="C7281" t="s">
        <v>8031</v>
      </c>
      <c r="D7281" t="s">
        <v>8034</v>
      </c>
      <c r="E7281" s="1">
        <v>44950</v>
      </c>
      <c r="F7281">
        <v>11425.5</v>
      </c>
      <c r="G7281">
        <v>602</v>
      </c>
      <c r="H7281" t="s">
        <v>6</v>
      </c>
      <c r="I7281" t="str">
        <f>_xlfn.XLOOKUP(shipments[[#This Row],[SPID]],people[SPID],people[Sales_person],"NA",0)</f>
        <v>Jehu Rudeforth</v>
      </c>
      <c r="J7281">
        <f>YEAR(shipments[[#This Row],[Shipdate]])</f>
        <v>2023</v>
      </c>
      <c r="K7281">
        <f>MONTH(shipments[[#This Row],[Shipdate]])</f>
        <v>1</v>
      </c>
      <c r="L7281" t="str">
        <f>TEXT(shipments[[#This Row],[Shipdate]],"mmmm")</f>
        <v>January</v>
      </c>
      <c r="M7281">
        <f>_xlfn.XLOOKUP(shipments[[#This Row],[PID]],products[PID],products[Cost_per_box],"NA",0)</f>
        <v>2.65</v>
      </c>
      <c r="N7281">
        <f>shipments[[#This Row],[Boxes]]*shipments[[#This Row],[Cost Per Box]]</f>
        <v>1595.3</v>
      </c>
      <c r="O7281">
        <f>shipments[[#This Row],[Sales Amount]]-shipments[[#This Row],[Total Cost]]</f>
        <v>9830.2000000000007</v>
      </c>
      <c r="P7281" s="9">
        <f>shipments[[#This Row],[Profit]]/shipments[[#This Row],[Sales Amount]]</f>
        <v>0.86037372543871171</v>
      </c>
    </row>
    <row r="7282" spans="1:16" x14ac:dyDescent="1">
      <c r="A7282" t="s">
        <v>7336</v>
      </c>
      <c r="B7282" t="s">
        <v>8059</v>
      </c>
      <c r="C7282" t="s">
        <v>8031</v>
      </c>
      <c r="D7282" t="s">
        <v>8037</v>
      </c>
      <c r="E7282" s="1">
        <v>45254</v>
      </c>
      <c r="F7282">
        <v>13477.5</v>
      </c>
      <c r="G7282">
        <v>642</v>
      </c>
      <c r="H7282" t="s">
        <v>6</v>
      </c>
      <c r="I7282" t="str">
        <f>_xlfn.XLOOKUP(shipments[[#This Row],[SPID]],people[SPID],people[Sales_person],"NA",0)</f>
        <v>Jehu Rudeforth</v>
      </c>
      <c r="J7282">
        <f>YEAR(shipments[[#This Row],[Shipdate]])</f>
        <v>2023</v>
      </c>
      <c r="K7282">
        <f>MONTH(shipments[[#This Row],[Shipdate]])</f>
        <v>11</v>
      </c>
      <c r="L7282" t="str">
        <f>TEXT(shipments[[#This Row],[Shipdate]],"mmmm")</f>
        <v>November</v>
      </c>
      <c r="M7282">
        <f>_xlfn.XLOOKUP(shipments[[#This Row],[PID]],products[PID],products[Cost_per_box],"NA",0)</f>
        <v>2.65</v>
      </c>
      <c r="N7282">
        <f>shipments[[#This Row],[Boxes]]*shipments[[#This Row],[Cost Per Box]]</f>
        <v>1701.3</v>
      </c>
      <c r="O7282">
        <f>shipments[[#This Row],[Sales Amount]]-shipments[[#This Row],[Total Cost]]</f>
        <v>11776.2</v>
      </c>
      <c r="P7282" s="9">
        <f>shipments[[#This Row],[Profit]]/shipments[[#This Row],[Sales Amount]]</f>
        <v>0.87376739009460214</v>
      </c>
    </row>
    <row r="7283" spans="1:16" x14ac:dyDescent="1">
      <c r="A7283" t="s">
        <v>7337</v>
      </c>
      <c r="B7283" t="s">
        <v>8059</v>
      </c>
      <c r="C7283" t="s">
        <v>8010</v>
      </c>
      <c r="D7283" t="s">
        <v>8033</v>
      </c>
      <c r="E7283" s="1">
        <v>45049</v>
      </c>
      <c r="F7283">
        <v>7636.5</v>
      </c>
      <c r="G7283">
        <v>637</v>
      </c>
      <c r="H7283" t="s">
        <v>6</v>
      </c>
      <c r="I7283" t="str">
        <f>_xlfn.XLOOKUP(shipments[[#This Row],[SPID]],people[SPID],people[Sales_person],"NA",0)</f>
        <v>Jehu Rudeforth</v>
      </c>
      <c r="J7283">
        <f>YEAR(shipments[[#This Row],[Shipdate]])</f>
        <v>2023</v>
      </c>
      <c r="K7283">
        <f>MONTH(shipments[[#This Row],[Shipdate]])</f>
        <v>5</v>
      </c>
      <c r="L7283" t="str">
        <f>TEXT(shipments[[#This Row],[Shipdate]],"mmmm")</f>
        <v>May</v>
      </c>
      <c r="M7283">
        <f>_xlfn.XLOOKUP(shipments[[#This Row],[PID]],products[PID],products[Cost_per_box],"NA",0)</f>
        <v>5.26</v>
      </c>
      <c r="N7283">
        <f>shipments[[#This Row],[Boxes]]*shipments[[#This Row],[Cost Per Box]]</f>
        <v>3350.62</v>
      </c>
      <c r="O7283">
        <f>shipments[[#This Row],[Sales Amount]]-shipments[[#This Row],[Total Cost]]</f>
        <v>4285.88</v>
      </c>
      <c r="P7283" s="9">
        <f>shipments[[#This Row],[Profit]]/shipments[[#This Row],[Sales Amount]]</f>
        <v>0.56123616840175472</v>
      </c>
    </row>
    <row r="7284" spans="1:16" x14ac:dyDescent="1">
      <c r="A7284" t="s">
        <v>7338</v>
      </c>
      <c r="B7284" t="s">
        <v>8059</v>
      </c>
      <c r="C7284" t="s">
        <v>8010</v>
      </c>
      <c r="D7284" t="s">
        <v>8036</v>
      </c>
      <c r="E7284" s="1">
        <v>45082</v>
      </c>
      <c r="F7284">
        <v>3102.75</v>
      </c>
      <c r="G7284">
        <v>239</v>
      </c>
      <c r="H7284" t="s">
        <v>6</v>
      </c>
      <c r="I7284" t="str">
        <f>_xlfn.XLOOKUP(shipments[[#This Row],[SPID]],people[SPID],people[Sales_person],"NA",0)</f>
        <v>Jehu Rudeforth</v>
      </c>
      <c r="J7284">
        <f>YEAR(shipments[[#This Row],[Shipdate]])</f>
        <v>2023</v>
      </c>
      <c r="K7284">
        <f>MONTH(shipments[[#This Row],[Shipdate]])</f>
        <v>6</v>
      </c>
      <c r="L7284" t="str">
        <f>TEXT(shipments[[#This Row],[Shipdate]],"mmmm")</f>
        <v>June</v>
      </c>
      <c r="M7284">
        <f>_xlfn.XLOOKUP(shipments[[#This Row],[PID]],products[PID],products[Cost_per_box],"NA",0)</f>
        <v>5.26</v>
      </c>
      <c r="N7284">
        <f>shipments[[#This Row],[Boxes]]*shipments[[#This Row],[Cost Per Box]]</f>
        <v>1257.1399999999999</v>
      </c>
      <c r="O7284">
        <f>shipments[[#This Row],[Sales Amount]]-shipments[[#This Row],[Total Cost]]</f>
        <v>1845.6100000000001</v>
      </c>
      <c r="P7284" s="9">
        <f>shipments[[#This Row],[Profit]]/shipments[[#This Row],[Sales Amount]]</f>
        <v>0.59483039239384417</v>
      </c>
    </row>
    <row r="7285" spans="1:16" x14ac:dyDescent="1">
      <c r="A7285" t="s">
        <v>7339</v>
      </c>
      <c r="B7285" t="s">
        <v>8059</v>
      </c>
      <c r="C7285" t="s">
        <v>8010</v>
      </c>
      <c r="D7285" t="s">
        <v>8037</v>
      </c>
      <c r="E7285" s="1">
        <v>45041</v>
      </c>
      <c r="F7285">
        <v>7157.25</v>
      </c>
      <c r="G7285">
        <v>597</v>
      </c>
      <c r="H7285" t="s">
        <v>6</v>
      </c>
      <c r="I7285" t="str">
        <f>_xlfn.XLOOKUP(shipments[[#This Row],[SPID]],people[SPID],people[Sales_person],"NA",0)</f>
        <v>Jehu Rudeforth</v>
      </c>
      <c r="J7285">
        <f>YEAR(shipments[[#This Row],[Shipdate]])</f>
        <v>2023</v>
      </c>
      <c r="K7285">
        <f>MONTH(shipments[[#This Row],[Shipdate]])</f>
        <v>4</v>
      </c>
      <c r="L7285" t="str">
        <f>TEXT(shipments[[#This Row],[Shipdate]],"mmmm")</f>
        <v>April</v>
      </c>
      <c r="M7285">
        <f>_xlfn.XLOOKUP(shipments[[#This Row],[PID]],products[PID],products[Cost_per_box],"NA",0)</f>
        <v>5.26</v>
      </c>
      <c r="N7285">
        <f>shipments[[#This Row],[Boxes]]*shipments[[#This Row],[Cost Per Box]]</f>
        <v>3140.22</v>
      </c>
      <c r="O7285">
        <f>shipments[[#This Row],[Sales Amount]]-shipments[[#This Row],[Total Cost]]</f>
        <v>4017.03</v>
      </c>
      <c r="P7285" s="9">
        <f>shipments[[#This Row],[Profit]]/shipments[[#This Row],[Sales Amount]]</f>
        <v>0.56125327465157715</v>
      </c>
    </row>
    <row r="7286" spans="1:16" x14ac:dyDescent="1">
      <c r="A7286" t="s">
        <v>7340</v>
      </c>
      <c r="B7286" t="s">
        <v>8059</v>
      </c>
      <c r="C7286" t="s">
        <v>8010</v>
      </c>
      <c r="D7286" t="s">
        <v>8033</v>
      </c>
      <c r="E7286" s="1">
        <v>44979</v>
      </c>
      <c r="F7286">
        <v>9841.5</v>
      </c>
      <c r="G7286">
        <v>703</v>
      </c>
      <c r="H7286" t="s">
        <v>6</v>
      </c>
      <c r="I7286" t="str">
        <f>_xlfn.XLOOKUP(shipments[[#This Row],[SPID]],people[SPID],people[Sales_person],"NA",0)</f>
        <v>Jehu Rudeforth</v>
      </c>
      <c r="J7286">
        <f>YEAR(shipments[[#This Row],[Shipdate]])</f>
        <v>2023</v>
      </c>
      <c r="K7286">
        <f>MONTH(shipments[[#This Row],[Shipdate]])</f>
        <v>2</v>
      </c>
      <c r="L7286" t="str">
        <f>TEXT(shipments[[#This Row],[Shipdate]],"mmmm")</f>
        <v>February</v>
      </c>
      <c r="M7286">
        <f>_xlfn.XLOOKUP(shipments[[#This Row],[PID]],products[PID],products[Cost_per_box],"NA",0)</f>
        <v>5.26</v>
      </c>
      <c r="N7286">
        <f>shipments[[#This Row],[Boxes]]*shipments[[#This Row],[Cost Per Box]]</f>
        <v>3697.7799999999997</v>
      </c>
      <c r="O7286">
        <f>shipments[[#This Row],[Sales Amount]]-shipments[[#This Row],[Total Cost]]</f>
        <v>6143.72</v>
      </c>
      <c r="P7286" s="9">
        <f>shipments[[#This Row],[Profit]]/shipments[[#This Row],[Sales Amount]]</f>
        <v>0.62426662602245597</v>
      </c>
    </row>
    <row r="7287" spans="1:16" x14ac:dyDescent="1">
      <c r="A7287" t="s">
        <v>7341</v>
      </c>
      <c r="B7287" t="s">
        <v>8059</v>
      </c>
      <c r="C7287" t="s">
        <v>8010</v>
      </c>
      <c r="D7287" t="s">
        <v>8032</v>
      </c>
      <c r="E7287" s="1">
        <v>45107</v>
      </c>
      <c r="F7287">
        <v>5820.75</v>
      </c>
      <c r="G7287">
        <v>364</v>
      </c>
      <c r="H7287" t="s">
        <v>6</v>
      </c>
      <c r="I7287" t="str">
        <f>_xlfn.XLOOKUP(shipments[[#This Row],[SPID]],people[SPID],people[Sales_person],"NA",0)</f>
        <v>Jehu Rudeforth</v>
      </c>
      <c r="J7287">
        <f>YEAR(shipments[[#This Row],[Shipdate]])</f>
        <v>2023</v>
      </c>
      <c r="K7287">
        <f>MONTH(shipments[[#This Row],[Shipdate]])</f>
        <v>6</v>
      </c>
      <c r="L7287" t="str">
        <f>TEXT(shipments[[#This Row],[Shipdate]],"mmmm")</f>
        <v>June</v>
      </c>
      <c r="M7287">
        <f>_xlfn.XLOOKUP(shipments[[#This Row],[PID]],products[PID],products[Cost_per_box],"NA",0)</f>
        <v>5.26</v>
      </c>
      <c r="N7287">
        <f>shipments[[#This Row],[Boxes]]*shipments[[#This Row],[Cost Per Box]]</f>
        <v>1914.6399999999999</v>
      </c>
      <c r="O7287">
        <f>shipments[[#This Row],[Sales Amount]]-shipments[[#This Row],[Total Cost]]</f>
        <v>3906.11</v>
      </c>
      <c r="P7287" s="9">
        <f>shipments[[#This Row],[Profit]]/shipments[[#This Row],[Sales Amount]]</f>
        <v>0.6710664433277499</v>
      </c>
    </row>
    <row r="7288" spans="1:16" x14ac:dyDescent="1">
      <c r="A7288" t="s">
        <v>7342</v>
      </c>
      <c r="B7288" t="s">
        <v>8059</v>
      </c>
      <c r="C7288" t="s">
        <v>8010</v>
      </c>
      <c r="D7288" t="s">
        <v>8033</v>
      </c>
      <c r="E7288" s="1">
        <v>45168</v>
      </c>
      <c r="F7288">
        <v>4090.5</v>
      </c>
      <c r="G7288">
        <v>315</v>
      </c>
      <c r="H7288" t="s">
        <v>6</v>
      </c>
      <c r="I7288" t="str">
        <f>_xlfn.XLOOKUP(shipments[[#This Row],[SPID]],people[SPID],people[Sales_person],"NA",0)</f>
        <v>Jehu Rudeforth</v>
      </c>
      <c r="J7288">
        <f>YEAR(shipments[[#This Row],[Shipdate]])</f>
        <v>2023</v>
      </c>
      <c r="K7288">
        <f>MONTH(shipments[[#This Row],[Shipdate]])</f>
        <v>8</v>
      </c>
      <c r="L7288" t="str">
        <f>TEXT(shipments[[#This Row],[Shipdate]],"mmmm")</f>
        <v>August</v>
      </c>
      <c r="M7288">
        <f>_xlfn.XLOOKUP(shipments[[#This Row],[PID]],products[PID],products[Cost_per_box],"NA",0)</f>
        <v>5.26</v>
      </c>
      <c r="N7288">
        <f>shipments[[#This Row],[Boxes]]*shipments[[#This Row],[Cost Per Box]]</f>
        <v>1656.8999999999999</v>
      </c>
      <c r="O7288">
        <f>shipments[[#This Row],[Sales Amount]]-shipments[[#This Row],[Total Cost]]</f>
        <v>2433.6000000000004</v>
      </c>
      <c r="P7288" s="9">
        <f>shipments[[#This Row],[Profit]]/shipments[[#This Row],[Sales Amount]]</f>
        <v>0.59493949394939505</v>
      </c>
    </row>
    <row r="7289" spans="1:16" x14ac:dyDescent="1">
      <c r="A7289" t="s">
        <v>7343</v>
      </c>
      <c r="B7289" t="s">
        <v>8059</v>
      </c>
      <c r="C7289" t="s">
        <v>8012</v>
      </c>
      <c r="D7289" t="s">
        <v>8036</v>
      </c>
      <c r="E7289" s="1">
        <v>45278</v>
      </c>
      <c r="F7289">
        <v>5523.75</v>
      </c>
      <c r="G7289">
        <v>425</v>
      </c>
      <c r="H7289" t="s">
        <v>39</v>
      </c>
      <c r="I7289" t="str">
        <f>_xlfn.XLOOKUP(shipments[[#This Row],[SPID]],people[SPID],people[Sales_person],"NA",0)</f>
        <v>Jehu Rudeforth</v>
      </c>
      <c r="J7289">
        <f>YEAR(shipments[[#This Row],[Shipdate]])</f>
        <v>2023</v>
      </c>
      <c r="K7289">
        <f>MONTH(shipments[[#This Row],[Shipdate]])</f>
        <v>12</v>
      </c>
      <c r="L7289" t="str">
        <f>TEXT(shipments[[#This Row],[Shipdate]],"mmmm")</f>
        <v>December</v>
      </c>
      <c r="M7289">
        <f>_xlfn.XLOOKUP(shipments[[#This Row],[PID]],products[PID],products[Cost_per_box],"NA",0)</f>
        <v>5.15</v>
      </c>
      <c r="N7289">
        <f>shipments[[#This Row],[Boxes]]*shipments[[#This Row],[Cost Per Box]]</f>
        <v>2188.75</v>
      </c>
      <c r="O7289">
        <f>shipments[[#This Row],[Sales Amount]]-shipments[[#This Row],[Total Cost]]</f>
        <v>3335</v>
      </c>
      <c r="P7289" s="9">
        <f>shipments[[#This Row],[Profit]]/shipments[[#This Row],[Sales Amount]]</f>
        <v>0.60375650599683184</v>
      </c>
    </row>
    <row r="7290" spans="1:16" x14ac:dyDescent="1">
      <c r="A7290" t="s">
        <v>7344</v>
      </c>
      <c r="B7290" t="s">
        <v>8059</v>
      </c>
      <c r="C7290" t="s">
        <v>8012</v>
      </c>
      <c r="D7290" t="s">
        <v>8037</v>
      </c>
      <c r="E7290" s="1">
        <v>45484</v>
      </c>
      <c r="F7290">
        <v>1842.75</v>
      </c>
      <c r="G7290">
        <v>142</v>
      </c>
      <c r="H7290" t="s">
        <v>17</v>
      </c>
      <c r="I7290" t="str">
        <f>_xlfn.XLOOKUP(shipments[[#This Row],[SPID]],people[SPID],people[Sales_person],"NA",0)</f>
        <v>Jehu Rudeforth</v>
      </c>
      <c r="J7290">
        <f>YEAR(shipments[[#This Row],[Shipdate]])</f>
        <v>2024</v>
      </c>
      <c r="K7290">
        <f>MONTH(shipments[[#This Row],[Shipdate]])</f>
        <v>7</v>
      </c>
      <c r="L7290" t="str">
        <f>TEXT(shipments[[#This Row],[Shipdate]],"mmmm")</f>
        <v>July</v>
      </c>
      <c r="M7290">
        <f>_xlfn.XLOOKUP(shipments[[#This Row],[PID]],products[PID],products[Cost_per_box],"NA",0)</f>
        <v>5.15</v>
      </c>
      <c r="N7290">
        <f>shipments[[#This Row],[Boxes]]*shipments[[#This Row],[Cost Per Box]]</f>
        <v>731.30000000000007</v>
      </c>
      <c r="O7290">
        <f>shipments[[#This Row],[Sales Amount]]-shipments[[#This Row],[Total Cost]]</f>
        <v>1111.4499999999998</v>
      </c>
      <c r="P7290" s="9">
        <f>shipments[[#This Row],[Profit]]/shipments[[#This Row],[Sales Amount]]</f>
        <v>0.60314746981413636</v>
      </c>
    </row>
    <row r="7291" spans="1:16" x14ac:dyDescent="1">
      <c r="A7291" t="s">
        <v>7345</v>
      </c>
      <c r="B7291" t="s">
        <v>8059</v>
      </c>
      <c r="C7291" t="s">
        <v>8013</v>
      </c>
      <c r="D7291" t="s">
        <v>8035</v>
      </c>
      <c r="E7291" s="1">
        <v>45225</v>
      </c>
      <c r="F7291">
        <v>7490.25</v>
      </c>
      <c r="G7291">
        <v>937</v>
      </c>
      <c r="H7291" t="s">
        <v>6</v>
      </c>
      <c r="I7291" t="str">
        <f>_xlfn.XLOOKUP(shipments[[#This Row],[SPID]],people[SPID],people[Sales_person],"NA",0)</f>
        <v>Jehu Rudeforth</v>
      </c>
      <c r="J7291">
        <f>YEAR(shipments[[#This Row],[Shipdate]])</f>
        <v>2023</v>
      </c>
      <c r="K7291">
        <f>MONTH(shipments[[#This Row],[Shipdate]])</f>
        <v>10</v>
      </c>
      <c r="L7291" t="str">
        <f>TEXT(shipments[[#This Row],[Shipdate]],"mmmm")</f>
        <v>October</v>
      </c>
      <c r="M7291">
        <f>_xlfn.XLOOKUP(shipments[[#This Row],[PID]],products[PID],products[Cost_per_box],"NA",0)</f>
        <v>3.85</v>
      </c>
      <c r="N7291">
        <f>shipments[[#This Row],[Boxes]]*shipments[[#This Row],[Cost Per Box]]</f>
        <v>3607.4500000000003</v>
      </c>
      <c r="O7291">
        <f>shipments[[#This Row],[Sales Amount]]-shipments[[#This Row],[Total Cost]]</f>
        <v>3882.7999999999997</v>
      </c>
      <c r="P7291" s="9">
        <f>shipments[[#This Row],[Profit]]/shipments[[#This Row],[Sales Amount]]</f>
        <v>0.51838056139648203</v>
      </c>
    </row>
    <row r="7292" spans="1:16" x14ac:dyDescent="1">
      <c r="A7292" t="s">
        <v>7346</v>
      </c>
      <c r="B7292" t="s">
        <v>8059</v>
      </c>
      <c r="C7292" t="s">
        <v>8013</v>
      </c>
      <c r="D7292" t="s">
        <v>8033</v>
      </c>
      <c r="E7292" s="1">
        <v>44957</v>
      </c>
      <c r="F7292">
        <v>12726</v>
      </c>
      <c r="G7292">
        <v>1818</v>
      </c>
      <c r="H7292" t="s">
        <v>6</v>
      </c>
      <c r="I7292" t="str">
        <f>_xlfn.XLOOKUP(shipments[[#This Row],[SPID]],people[SPID],people[Sales_person],"NA",0)</f>
        <v>Jehu Rudeforth</v>
      </c>
      <c r="J7292">
        <f>YEAR(shipments[[#This Row],[Shipdate]])</f>
        <v>2023</v>
      </c>
      <c r="K7292">
        <f>MONTH(shipments[[#This Row],[Shipdate]])</f>
        <v>1</v>
      </c>
      <c r="L7292" t="str">
        <f>TEXT(shipments[[#This Row],[Shipdate]],"mmmm")</f>
        <v>January</v>
      </c>
      <c r="M7292">
        <f>_xlfn.XLOOKUP(shipments[[#This Row],[PID]],products[PID],products[Cost_per_box],"NA",0)</f>
        <v>3.85</v>
      </c>
      <c r="N7292">
        <f>shipments[[#This Row],[Boxes]]*shipments[[#This Row],[Cost Per Box]]</f>
        <v>6999.3</v>
      </c>
      <c r="O7292">
        <f>shipments[[#This Row],[Sales Amount]]-shipments[[#This Row],[Total Cost]]</f>
        <v>5726.7</v>
      </c>
      <c r="P7292" s="9">
        <f>shipments[[#This Row],[Profit]]/shipments[[#This Row],[Sales Amount]]</f>
        <v>0.45</v>
      </c>
    </row>
    <row r="7293" spans="1:16" x14ac:dyDescent="1">
      <c r="A7293" t="s">
        <v>7347</v>
      </c>
      <c r="B7293" t="s">
        <v>8059</v>
      </c>
      <c r="C7293" t="s">
        <v>8013</v>
      </c>
      <c r="D7293" t="s">
        <v>8036</v>
      </c>
      <c r="E7293" s="1">
        <v>45064</v>
      </c>
      <c r="F7293">
        <v>852.75</v>
      </c>
      <c r="G7293">
        <v>171</v>
      </c>
      <c r="H7293" t="s">
        <v>6</v>
      </c>
      <c r="I7293" t="str">
        <f>_xlfn.XLOOKUP(shipments[[#This Row],[SPID]],people[SPID],people[Sales_person],"NA",0)</f>
        <v>Jehu Rudeforth</v>
      </c>
      <c r="J7293">
        <f>YEAR(shipments[[#This Row],[Shipdate]])</f>
        <v>2023</v>
      </c>
      <c r="K7293">
        <f>MONTH(shipments[[#This Row],[Shipdate]])</f>
        <v>5</v>
      </c>
      <c r="L7293" t="str">
        <f>TEXT(shipments[[#This Row],[Shipdate]],"mmmm")</f>
        <v>May</v>
      </c>
      <c r="M7293">
        <f>_xlfn.XLOOKUP(shipments[[#This Row],[PID]],products[PID],products[Cost_per_box],"NA",0)</f>
        <v>3.85</v>
      </c>
      <c r="N7293">
        <f>shipments[[#This Row],[Boxes]]*shipments[[#This Row],[Cost Per Box]]</f>
        <v>658.35</v>
      </c>
      <c r="O7293">
        <f>shipments[[#This Row],[Sales Amount]]-shipments[[#This Row],[Total Cost]]</f>
        <v>194.39999999999998</v>
      </c>
      <c r="P7293" s="9">
        <f>shipments[[#This Row],[Profit]]/shipments[[#This Row],[Sales Amount]]</f>
        <v>0.22796833773087069</v>
      </c>
    </row>
    <row r="7294" spans="1:16" x14ac:dyDescent="1">
      <c r="A7294" t="s">
        <v>7348</v>
      </c>
      <c r="B7294" t="s">
        <v>8059</v>
      </c>
      <c r="C7294" t="s">
        <v>8013</v>
      </c>
      <c r="D7294" t="s">
        <v>8037</v>
      </c>
      <c r="E7294" s="1">
        <v>45205</v>
      </c>
      <c r="F7294">
        <v>1089</v>
      </c>
      <c r="G7294">
        <v>182</v>
      </c>
      <c r="H7294" t="s">
        <v>6</v>
      </c>
      <c r="I7294" t="str">
        <f>_xlfn.XLOOKUP(shipments[[#This Row],[SPID]],people[SPID],people[Sales_person],"NA",0)</f>
        <v>Jehu Rudeforth</v>
      </c>
      <c r="J7294">
        <f>YEAR(shipments[[#This Row],[Shipdate]])</f>
        <v>2023</v>
      </c>
      <c r="K7294">
        <f>MONTH(shipments[[#This Row],[Shipdate]])</f>
        <v>10</v>
      </c>
      <c r="L7294" t="str">
        <f>TEXT(shipments[[#This Row],[Shipdate]],"mmmm")</f>
        <v>October</v>
      </c>
      <c r="M7294">
        <f>_xlfn.XLOOKUP(shipments[[#This Row],[PID]],products[PID],products[Cost_per_box],"NA",0)</f>
        <v>3.85</v>
      </c>
      <c r="N7294">
        <f>shipments[[#This Row],[Boxes]]*shipments[[#This Row],[Cost Per Box]]</f>
        <v>700.7</v>
      </c>
      <c r="O7294">
        <f>shipments[[#This Row],[Sales Amount]]-shipments[[#This Row],[Total Cost]]</f>
        <v>388.29999999999995</v>
      </c>
      <c r="P7294" s="9">
        <f>shipments[[#This Row],[Profit]]/shipments[[#This Row],[Sales Amount]]</f>
        <v>0.35656565656565653</v>
      </c>
    </row>
    <row r="7295" spans="1:16" x14ac:dyDescent="1">
      <c r="A7295" t="s">
        <v>7349</v>
      </c>
      <c r="B7295" t="s">
        <v>8059</v>
      </c>
      <c r="C7295" t="s">
        <v>8013</v>
      </c>
      <c r="D7295" t="s">
        <v>8037</v>
      </c>
      <c r="E7295" s="1">
        <v>45299</v>
      </c>
      <c r="F7295">
        <v>2058.75</v>
      </c>
      <c r="G7295">
        <v>344</v>
      </c>
      <c r="H7295" t="s">
        <v>39</v>
      </c>
      <c r="I7295" t="str">
        <f>_xlfn.XLOOKUP(shipments[[#This Row],[SPID]],people[SPID],people[Sales_person],"NA",0)</f>
        <v>Jehu Rudeforth</v>
      </c>
      <c r="J7295">
        <f>YEAR(shipments[[#This Row],[Shipdate]])</f>
        <v>2024</v>
      </c>
      <c r="K7295">
        <f>MONTH(shipments[[#This Row],[Shipdate]])</f>
        <v>1</v>
      </c>
      <c r="L7295" t="str">
        <f>TEXT(shipments[[#This Row],[Shipdate]],"mmmm")</f>
        <v>January</v>
      </c>
      <c r="M7295">
        <f>_xlfn.XLOOKUP(shipments[[#This Row],[PID]],products[PID],products[Cost_per_box],"NA",0)</f>
        <v>3.85</v>
      </c>
      <c r="N7295">
        <f>shipments[[#This Row],[Boxes]]*shipments[[#This Row],[Cost Per Box]]</f>
        <v>1324.4</v>
      </c>
      <c r="O7295">
        <f>shipments[[#This Row],[Sales Amount]]-shipments[[#This Row],[Total Cost]]</f>
        <v>734.34999999999991</v>
      </c>
      <c r="P7295" s="9">
        <f>shipments[[#This Row],[Profit]]/shipments[[#This Row],[Sales Amount]]</f>
        <v>0.35669702489374616</v>
      </c>
    </row>
    <row r="7296" spans="1:16" x14ac:dyDescent="1">
      <c r="A7296" t="s">
        <v>7350</v>
      </c>
      <c r="B7296" t="s">
        <v>8059</v>
      </c>
      <c r="C7296" t="s">
        <v>8013</v>
      </c>
      <c r="D7296" t="s">
        <v>8037</v>
      </c>
      <c r="E7296" s="1">
        <v>45208</v>
      </c>
      <c r="F7296">
        <v>3865.5</v>
      </c>
      <c r="G7296">
        <v>553</v>
      </c>
      <c r="H7296" t="s">
        <v>6</v>
      </c>
      <c r="I7296" t="str">
        <f>_xlfn.XLOOKUP(shipments[[#This Row],[SPID]],people[SPID],people[Sales_person],"NA",0)</f>
        <v>Jehu Rudeforth</v>
      </c>
      <c r="J7296">
        <f>YEAR(shipments[[#This Row],[Shipdate]])</f>
        <v>2023</v>
      </c>
      <c r="K7296">
        <f>MONTH(shipments[[#This Row],[Shipdate]])</f>
        <v>10</v>
      </c>
      <c r="L7296" t="str">
        <f>TEXT(shipments[[#This Row],[Shipdate]],"mmmm")</f>
        <v>October</v>
      </c>
      <c r="M7296">
        <f>_xlfn.XLOOKUP(shipments[[#This Row],[PID]],products[PID],products[Cost_per_box],"NA",0)</f>
        <v>3.85</v>
      </c>
      <c r="N7296">
        <f>shipments[[#This Row],[Boxes]]*shipments[[#This Row],[Cost Per Box]]</f>
        <v>2129.0500000000002</v>
      </c>
      <c r="O7296">
        <f>shipments[[#This Row],[Sales Amount]]-shipments[[#This Row],[Total Cost]]</f>
        <v>1736.4499999999998</v>
      </c>
      <c r="P7296" s="9">
        <f>shipments[[#This Row],[Profit]]/shipments[[#This Row],[Sales Amount]]</f>
        <v>0.44921743629543393</v>
      </c>
    </row>
    <row r="7297" spans="1:16" x14ac:dyDescent="1">
      <c r="A7297" t="s">
        <v>7351</v>
      </c>
      <c r="B7297" t="s">
        <v>8059</v>
      </c>
      <c r="C7297" t="s">
        <v>8013</v>
      </c>
      <c r="D7297" t="s">
        <v>8032</v>
      </c>
      <c r="E7297" s="1">
        <v>45209</v>
      </c>
      <c r="F7297">
        <v>7449.75</v>
      </c>
      <c r="G7297">
        <v>1065</v>
      </c>
      <c r="H7297" t="s">
        <v>39</v>
      </c>
      <c r="I7297" t="str">
        <f>_xlfn.XLOOKUP(shipments[[#This Row],[SPID]],people[SPID],people[Sales_person],"NA",0)</f>
        <v>Jehu Rudeforth</v>
      </c>
      <c r="J7297">
        <f>YEAR(shipments[[#This Row],[Shipdate]])</f>
        <v>2023</v>
      </c>
      <c r="K7297">
        <f>MONTH(shipments[[#This Row],[Shipdate]])</f>
        <v>10</v>
      </c>
      <c r="L7297" t="str">
        <f>TEXT(shipments[[#This Row],[Shipdate]],"mmmm")</f>
        <v>October</v>
      </c>
      <c r="M7297">
        <f>_xlfn.XLOOKUP(shipments[[#This Row],[PID]],products[PID],products[Cost_per_box],"NA",0)</f>
        <v>3.85</v>
      </c>
      <c r="N7297">
        <f>shipments[[#This Row],[Boxes]]*shipments[[#This Row],[Cost Per Box]]</f>
        <v>4100.25</v>
      </c>
      <c r="O7297">
        <f>shipments[[#This Row],[Sales Amount]]-shipments[[#This Row],[Total Cost]]</f>
        <v>3349.5</v>
      </c>
      <c r="P7297" s="9">
        <f>shipments[[#This Row],[Profit]]/shipments[[#This Row],[Sales Amount]]</f>
        <v>0.44961240310077522</v>
      </c>
    </row>
    <row r="7298" spans="1:16" x14ac:dyDescent="1">
      <c r="A7298" t="s">
        <v>7352</v>
      </c>
      <c r="B7298" t="s">
        <v>8059</v>
      </c>
      <c r="C7298" t="s">
        <v>8014</v>
      </c>
      <c r="D7298" t="s">
        <v>8032</v>
      </c>
      <c r="E7298" s="1">
        <v>45126</v>
      </c>
      <c r="F7298">
        <v>573.75</v>
      </c>
      <c r="G7298">
        <v>115</v>
      </c>
      <c r="H7298" t="s">
        <v>6</v>
      </c>
      <c r="I7298" t="str">
        <f>_xlfn.XLOOKUP(shipments[[#This Row],[SPID]],people[SPID],people[Sales_person],"NA",0)</f>
        <v>Jehu Rudeforth</v>
      </c>
      <c r="J7298">
        <f>YEAR(shipments[[#This Row],[Shipdate]])</f>
        <v>2023</v>
      </c>
      <c r="K7298">
        <f>MONTH(shipments[[#This Row],[Shipdate]])</f>
        <v>7</v>
      </c>
      <c r="L7298" t="str">
        <f>TEXT(shipments[[#This Row],[Shipdate]],"mmmm")</f>
        <v>July</v>
      </c>
      <c r="M7298">
        <f>_xlfn.XLOOKUP(shipments[[#This Row],[PID]],products[PID],products[Cost_per_box],"NA",0)</f>
        <v>5.72</v>
      </c>
      <c r="N7298">
        <f>shipments[[#This Row],[Boxes]]*shipments[[#This Row],[Cost Per Box]]</f>
        <v>657.8</v>
      </c>
      <c r="O7298">
        <f>shipments[[#This Row],[Sales Amount]]-shipments[[#This Row],[Total Cost]]</f>
        <v>-84.049999999999955</v>
      </c>
      <c r="P7298" s="9">
        <f>shipments[[#This Row],[Profit]]/shipments[[#This Row],[Sales Amount]]</f>
        <v>-0.14649237472766877</v>
      </c>
    </row>
    <row r="7299" spans="1:16" x14ac:dyDescent="1">
      <c r="A7299" t="s">
        <v>7353</v>
      </c>
      <c r="B7299" t="s">
        <v>8059</v>
      </c>
      <c r="C7299" t="s">
        <v>8014</v>
      </c>
      <c r="D7299" t="s">
        <v>8033</v>
      </c>
      <c r="E7299" s="1">
        <v>45446</v>
      </c>
      <c r="F7299">
        <v>684</v>
      </c>
      <c r="G7299">
        <v>137</v>
      </c>
      <c r="H7299" t="s">
        <v>6</v>
      </c>
      <c r="I7299" t="str">
        <f>_xlfn.XLOOKUP(shipments[[#This Row],[SPID]],people[SPID],people[Sales_person],"NA",0)</f>
        <v>Jehu Rudeforth</v>
      </c>
      <c r="J7299">
        <f>YEAR(shipments[[#This Row],[Shipdate]])</f>
        <v>2024</v>
      </c>
      <c r="K7299">
        <f>MONTH(shipments[[#This Row],[Shipdate]])</f>
        <v>6</v>
      </c>
      <c r="L7299" t="str">
        <f>TEXT(shipments[[#This Row],[Shipdate]],"mmmm")</f>
        <v>June</v>
      </c>
      <c r="M7299">
        <f>_xlfn.XLOOKUP(shipments[[#This Row],[PID]],products[PID],products[Cost_per_box],"NA",0)</f>
        <v>5.72</v>
      </c>
      <c r="N7299">
        <f>shipments[[#This Row],[Boxes]]*shipments[[#This Row],[Cost Per Box]]</f>
        <v>783.64</v>
      </c>
      <c r="O7299">
        <f>shipments[[#This Row],[Sales Amount]]-shipments[[#This Row],[Total Cost]]</f>
        <v>-99.639999999999986</v>
      </c>
      <c r="P7299" s="9">
        <f>shipments[[#This Row],[Profit]]/shipments[[#This Row],[Sales Amount]]</f>
        <v>-0.14567251461988301</v>
      </c>
    </row>
    <row r="7300" spans="1:16" x14ac:dyDescent="1">
      <c r="A7300" t="s">
        <v>7354</v>
      </c>
      <c r="B7300" t="s">
        <v>8059</v>
      </c>
      <c r="C7300" t="s">
        <v>8014</v>
      </c>
      <c r="D7300" t="s">
        <v>8037</v>
      </c>
      <c r="E7300" s="1">
        <v>45547</v>
      </c>
      <c r="F7300">
        <v>2810.25</v>
      </c>
      <c r="G7300">
        <v>313</v>
      </c>
      <c r="H7300" t="s">
        <v>25</v>
      </c>
      <c r="I7300" t="str">
        <f>_xlfn.XLOOKUP(shipments[[#This Row],[SPID]],people[SPID],people[Sales_person],"NA",0)</f>
        <v>Jehu Rudeforth</v>
      </c>
      <c r="J7300">
        <f>YEAR(shipments[[#This Row],[Shipdate]])</f>
        <v>2024</v>
      </c>
      <c r="K7300">
        <f>MONTH(shipments[[#This Row],[Shipdate]])</f>
        <v>9</v>
      </c>
      <c r="L7300" t="str">
        <f>TEXT(shipments[[#This Row],[Shipdate]],"mmmm")</f>
        <v>September</v>
      </c>
      <c r="M7300">
        <f>_xlfn.XLOOKUP(shipments[[#This Row],[PID]],products[PID],products[Cost_per_box],"NA",0)</f>
        <v>5.72</v>
      </c>
      <c r="N7300">
        <f>shipments[[#This Row],[Boxes]]*shipments[[#This Row],[Cost Per Box]]</f>
        <v>1790.36</v>
      </c>
      <c r="O7300">
        <f>shipments[[#This Row],[Sales Amount]]-shipments[[#This Row],[Total Cost]]</f>
        <v>1019.8900000000001</v>
      </c>
      <c r="P7300" s="9">
        <f>shipments[[#This Row],[Profit]]/shipments[[#This Row],[Sales Amount]]</f>
        <v>0.36291788986744955</v>
      </c>
    </row>
    <row r="7301" spans="1:16" x14ac:dyDescent="1">
      <c r="A7301" t="s">
        <v>7355</v>
      </c>
      <c r="B7301" t="s">
        <v>8059</v>
      </c>
      <c r="C7301" t="s">
        <v>8014</v>
      </c>
      <c r="D7301" t="s">
        <v>8037</v>
      </c>
      <c r="E7301" s="1">
        <v>45313</v>
      </c>
      <c r="F7301">
        <v>6745.5</v>
      </c>
      <c r="G7301">
        <v>844</v>
      </c>
      <c r="H7301" t="s">
        <v>6</v>
      </c>
      <c r="I7301" t="str">
        <f>_xlfn.XLOOKUP(shipments[[#This Row],[SPID]],people[SPID],people[Sales_person],"NA",0)</f>
        <v>Jehu Rudeforth</v>
      </c>
      <c r="J7301">
        <f>YEAR(shipments[[#This Row],[Shipdate]])</f>
        <v>2024</v>
      </c>
      <c r="K7301">
        <f>MONTH(shipments[[#This Row],[Shipdate]])</f>
        <v>1</v>
      </c>
      <c r="L7301" t="str">
        <f>TEXT(shipments[[#This Row],[Shipdate]],"mmmm")</f>
        <v>January</v>
      </c>
      <c r="M7301">
        <f>_xlfn.XLOOKUP(shipments[[#This Row],[PID]],products[PID],products[Cost_per_box],"NA",0)</f>
        <v>5.72</v>
      </c>
      <c r="N7301">
        <f>shipments[[#This Row],[Boxes]]*shipments[[#This Row],[Cost Per Box]]</f>
        <v>4827.6799999999994</v>
      </c>
      <c r="O7301">
        <f>shipments[[#This Row],[Sales Amount]]-shipments[[#This Row],[Total Cost]]</f>
        <v>1917.8200000000006</v>
      </c>
      <c r="P7301" s="9">
        <f>shipments[[#This Row],[Profit]]/shipments[[#This Row],[Sales Amount]]</f>
        <v>0.28431102216292353</v>
      </c>
    </row>
    <row r="7302" spans="1:16" x14ac:dyDescent="1">
      <c r="A7302" t="s">
        <v>7356</v>
      </c>
      <c r="B7302" t="s">
        <v>8059</v>
      </c>
      <c r="C7302" t="s">
        <v>8014</v>
      </c>
      <c r="D7302" t="s">
        <v>8033</v>
      </c>
      <c r="E7302" s="1">
        <v>45135</v>
      </c>
      <c r="F7302">
        <v>3312</v>
      </c>
      <c r="G7302">
        <v>474</v>
      </c>
      <c r="H7302" t="s">
        <v>6</v>
      </c>
      <c r="I7302" t="str">
        <f>_xlfn.XLOOKUP(shipments[[#This Row],[SPID]],people[SPID],people[Sales_person],"NA",0)</f>
        <v>Jehu Rudeforth</v>
      </c>
      <c r="J7302">
        <f>YEAR(shipments[[#This Row],[Shipdate]])</f>
        <v>2023</v>
      </c>
      <c r="K7302">
        <f>MONTH(shipments[[#This Row],[Shipdate]])</f>
        <v>7</v>
      </c>
      <c r="L7302" t="str">
        <f>TEXT(shipments[[#This Row],[Shipdate]],"mmmm")</f>
        <v>July</v>
      </c>
      <c r="M7302">
        <f>_xlfn.XLOOKUP(shipments[[#This Row],[PID]],products[PID],products[Cost_per_box],"NA",0)</f>
        <v>5.72</v>
      </c>
      <c r="N7302">
        <f>shipments[[#This Row],[Boxes]]*shipments[[#This Row],[Cost Per Box]]</f>
        <v>2711.2799999999997</v>
      </c>
      <c r="O7302">
        <f>shipments[[#This Row],[Sales Amount]]-shipments[[#This Row],[Total Cost]]</f>
        <v>600.72000000000025</v>
      </c>
      <c r="P7302" s="9">
        <f>shipments[[#This Row],[Profit]]/shipments[[#This Row],[Sales Amount]]</f>
        <v>0.18137681159420296</v>
      </c>
    </row>
    <row r="7303" spans="1:16" x14ac:dyDescent="1">
      <c r="A7303" t="s">
        <v>7357</v>
      </c>
      <c r="B7303" t="s">
        <v>8059</v>
      </c>
      <c r="C7303" t="s">
        <v>8014</v>
      </c>
      <c r="D7303" t="s">
        <v>8037</v>
      </c>
      <c r="E7303" s="1">
        <v>44930</v>
      </c>
      <c r="F7303">
        <v>405</v>
      </c>
      <c r="G7303">
        <v>51</v>
      </c>
      <c r="H7303" t="s">
        <v>6</v>
      </c>
      <c r="I7303" t="str">
        <f>_xlfn.XLOOKUP(shipments[[#This Row],[SPID]],people[SPID],people[Sales_person],"NA",0)</f>
        <v>Jehu Rudeforth</v>
      </c>
      <c r="J7303">
        <f>YEAR(shipments[[#This Row],[Shipdate]])</f>
        <v>2023</v>
      </c>
      <c r="K7303">
        <f>MONTH(shipments[[#This Row],[Shipdate]])</f>
        <v>1</v>
      </c>
      <c r="L7303" t="str">
        <f>TEXT(shipments[[#This Row],[Shipdate]],"mmmm")</f>
        <v>January</v>
      </c>
      <c r="M7303">
        <f>_xlfn.XLOOKUP(shipments[[#This Row],[PID]],products[PID],products[Cost_per_box],"NA",0)</f>
        <v>5.72</v>
      </c>
      <c r="N7303">
        <f>shipments[[#This Row],[Boxes]]*shipments[[#This Row],[Cost Per Box]]</f>
        <v>291.71999999999997</v>
      </c>
      <c r="O7303">
        <f>shipments[[#This Row],[Sales Amount]]-shipments[[#This Row],[Total Cost]]</f>
        <v>113.28000000000003</v>
      </c>
      <c r="P7303" s="9">
        <f>shipments[[#This Row],[Profit]]/shipments[[#This Row],[Sales Amount]]</f>
        <v>0.27970370370370379</v>
      </c>
    </row>
    <row r="7304" spans="1:16" x14ac:dyDescent="1">
      <c r="A7304" t="s">
        <v>7358</v>
      </c>
      <c r="B7304" t="s">
        <v>8059</v>
      </c>
      <c r="C7304" t="s">
        <v>8015</v>
      </c>
      <c r="D7304" t="s">
        <v>8036</v>
      </c>
      <c r="E7304" s="1">
        <v>45209</v>
      </c>
      <c r="F7304">
        <v>3372.75</v>
      </c>
      <c r="G7304">
        <v>130</v>
      </c>
      <c r="H7304" t="s">
        <v>6</v>
      </c>
      <c r="I7304" t="str">
        <f>_xlfn.XLOOKUP(shipments[[#This Row],[SPID]],people[SPID],people[Sales_person],"NA",0)</f>
        <v>Jehu Rudeforth</v>
      </c>
      <c r="J7304">
        <f>YEAR(shipments[[#This Row],[Shipdate]])</f>
        <v>2023</v>
      </c>
      <c r="K7304">
        <f>MONTH(shipments[[#This Row],[Shipdate]])</f>
        <v>10</v>
      </c>
      <c r="L7304" t="str">
        <f>TEXT(shipments[[#This Row],[Shipdate]],"mmmm")</f>
        <v>October</v>
      </c>
      <c r="M7304">
        <f>_xlfn.XLOOKUP(shipments[[#This Row],[PID]],products[PID],products[Cost_per_box],"NA",0)</f>
        <v>6.31</v>
      </c>
      <c r="N7304">
        <f>shipments[[#This Row],[Boxes]]*shipments[[#This Row],[Cost Per Box]]</f>
        <v>820.3</v>
      </c>
      <c r="O7304">
        <f>shipments[[#This Row],[Sales Amount]]-shipments[[#This Row],[Total Cost]]</f>
        <v>2552.4499999999998</v>
      </c>
      <c r="P7304" s="9">
        <f>shipments[[#This Row],[Profit]]/shipments[[#This Row],[Sales Amount]]</f>
        <v>0.75678600548513819</v>
      </c>
    </row>
    <row r="7305" spans="1:16" x14ac:dyDescent="1">
      <c r="A7305" t="s">
        <v>7359</v>
      </c>
      <c r="B7305" t="s">
        <v>8059</v>
      </c>
      <c r="C7305" t="s">
        <v>8015</v>
      </c>
      <c r="D7305" t="s">
        <v>8037</v>
      </c>
      <c r="E7305" s="1">
        <v>44963</v>
      </c>
      <c r="F7305">
        <v>2781</v>
      </c>
      <c r="G7305">
        <v>107</v>
      </c>
      <c r="H7305" t="s">
        <v>6</v>
      </c>
      <c r="I7305" t="str">
        <f>_xlfn.XLOOKUP(shipments[[#This Row],[SPID]],people[SPID],people[Sales_person],"NA",0)</f>
        <v>Jehu Rudeforth</v>
      </c>
      <c r="J7305">
        <f>YEAR(shipments[[#This Row],[Shipdate]])</f>
        <v>2023</v>
      </c>
      <c r="K7305">
        <f>MONTH(shipments[[#This Row],[Shipdate]])</f>
        <v>2</v>
      </c>
      <c r="L7305" t="str">
        <f>TEXT(shipments[[#This Row],[Shipdate]],"mmmm")</f>
        <v>February</v>
      </c>
      <c r="M7305">
        <f>_xlfn.XLOOKUP(shipments[[#This Row],[PID]],products[PID],products[Cost_per_box],"NA",0)</f>
        <v>6.31</v>
      </c>
      <c r="N7305">
        <f>shipments[[#This Row],[Boxes]]*shipments[[#This Row],[Cost Per Box]]</f>
        <v>675.17</v>
      </c>
      <c r="O7305">
        <f>shipments[[#This Row],[Sales Amount]]-shipments[[#This Row],[Total Cost]]</f>
        <v>2105.83</v>
      </c>
      <c r="P7305" s="9">
        <f>shipments[[#This Row],[Profit]]/shipments[[#This Row],[Sales Amount]]</f>
        <v>0.7572204243078029</v>
      </c>
    </row>
    <row r="7306" spans="1:16" x14ac:dyDescent="1">
      <c r="A7306" t="s">
        <v>7360</v>
      </c>
      <c r="B7306" t="s">
        <v>8059</v>
      </c>
      <c r="C7306" t="s">
        <v>8015</v>
      </c>
      <c r="D7306" t="s">
        <v>8037</v>
      </c>
      <c r="E7306" s="1">
        <v>45411</v>
      </c>
      <c r="F7306">
        <v>3386.25</v>
      </c>
      <c r="G7306">
        <v>131</v>
      </c>
      <c r="H7306" t="s">
        <v>39</v>
      </c>
      <c r="I7306" t="str">
        <f>_xlfn.XLOOKUP(shipments[[#This Row],[SPID]],people[SPID],people[Sales_person],"NA",0)</f>
        <v>Jehu Rudeforth</v>
      </c>
      <c r="J7306">
        <f>YEAR(shipments[[#This Row],[Shipdate]])</f>
        <v>2024</v>
      </c>
      <c r="K7306">
        <f>MONTH(shipments[[#This Row],[Shipdate]])</f>
        <v>4</v>
      </c>
      <c r="L7306" t="str">
        <f>TEXT(shipments[[#This Row],[Shipdate]],"mmmm")</f>
        <v>April</v>
      </c>
      <c r="M7306">
        <f>_xlfn.XLOOKUP(shipments[[#This Row],[PID]],products[PID],products[Cost_per_box],"NA",0)</f>
        <v>6.31</v>
      </c>
      <c r="N7306">
        <f>shipments[[#This Row],[Boxes]]*shipments[[#This Row],[Cost Per Box]]</f>
        <v>826.6099999999999</v>
      </c>
      <c r="O7306">
        <f>shipments[[#This Row],[Sales Amount]]-shipments[[#This Row],[Total Cost]]</f>
        <v>2559.6400000000003</v>
      </c>
      <c r="P7306" s="9">
        <f>shipments[[#This Row],[Profit]]/shipments[[#This Row],[Sales Amount]]</f>
        <v>0.75589221114802518</v>
      </c>
    </row>
    <row r="7307" spans="1:16" x14ac:dyDescent="1">
      <c r="A7307" t="s">
        <v>7361</v>
      </c>
      <c r="B7307" t="s">
        <v>8059</v>
      </c>
      <c r="C7307" t="s">
        <v>8016</v>
      </c>
      <c r="D7307" t="s">
        <v>8032</v>
      </c>
      <c r="E7307" s="1">
        <v>45491</v>
      </c>
      <c r="F7307">
        <v>6203.25</v>
      </c>
      <c r="G7307">
        <v>222</v>
      </c>
      <c r="H7307" t="s">
        <v>17</v>
      </c>
      <c r="I7307" t="str">
        <f>_xlfn.XLOOKUP(shipments[[#This Row],[SPID]],people[SPID],people[Sales_person],"NA",0)</f>
        <v>Jehu Rudeforth</v>
      </c>
      <c r="J7307">
        <f>YEAR(shipments[[#This Row],[Shipdate]])</f>
        <v>2024</v>
      </c>
      <c r="K7307">
        <f>MONTH(shipments[[#This Row],[Shipdate]])</f>
        <v>7</v>
      </c>
      <c r="L7307" t="str">
        <f>TEXT(shipments[[#This Row],[Shipdate]],"mmmm")</f>
        <v>July</v>
      </c>
      <c r="M7307">
        <f>_xlfn.XLOOKUP(shipments[[#This Row],[PID]],products[PID],products[Cost_per_box],"NA",0)</f>
        <v>9.94</v>
      </c>
      <c r="N7307">
        <f>shipments[[#This Row],[Boxes]]*shipments[[#This Row],[Cost Per Box]]</f>
        <v>2206.6799999999998</v>
      </c>
      <c r="O7307">
        <f>shipments[[#This Row],[Sales Amount]]-shipments[[#This Row],[Total Cost]]</f>
        <v>3996.57</v>
      </c>
      <c r="P7307" s="9">
        <f>shipments[[#This Row],[Profit]]/shipments[[#This Row],[Sales Amount]]</f>
        <v>0.64427034215935197</v>
      </c>
    </row>
    <row r="7308" spans="1:16" x14ac:dyDescent="1">
      <c r="A7308" t="s">
        <v>7362</v>
      </c>
      <c r="B7308" t="s">
        <v>8059</v>
      </c>
      <c r="C7308" t="s">
        <v>8017</v>
      </c>
      <c r="D7308" t="s">
        <v>8032</v>
      </c>
      <c r="E7308" s="1">
        <v>45110</v>
      </c>
      <c r="F7308">
        <v>1836</v>
      </c>
      <c r="G7308">
        <v>97</v>
      </c>
      <c r="H7308" t="s">
        <v>6</v>
      </c>
      <c r="I7308" t="str">
        <f>_xlfn.XLOOKUP(shipments[[#This Row],[SPID]],people[SPID],people[Sales_person],"NA",0)</f>
        <v>Jehu Rudeforth</v>
      </c>
      <c r="J7308">
        <f>YEAR(shipments[[#This Row],[Shipdate]])</f>
        <v>2023</v>
      </c>
      <c r="K7308">
        <f>MONTH(shipments[[#This Row],[Shipdate]])</f>
        <v>7</v>
      </c>
      <c r="L7308" t="str">
        <f>TEXT(shipments[[#This Row],[Shipdate]],"mmmm")</f>
        <v>July</v>
      </c>
      <c r="M7308">
        <f>_xlfn.XLOOKUP(shipments[[#This Row],[PID]],products[PID],products[Cost_per_box],"NA",0)</f>
        <v>7.73</v>
      </c>
      <c r="N7308">
        <f>shipments[[#This Row],[Boxes]]*shipments[[#This Row],[Cost Per Box]]</f>
        <v>749.81000000000006</v>
      </c>
      <c r="O7308">
        <f>shipments[[#This Row],[Sales Amount]]-shipments[[#This Row],[Total Cost]]</f>
        <v>1086.19</v>
      </c>
      <c r="P7308" s="9">
        <f>shipments[[#This Row],[Profit]]/shipments[[#This Row],[Sales Amount]]</f>
        <v>0.59160675381263617</v>
      </c>
    </row>
    <row r="7309" spans="1:16" x14ac:dyDescent="1">
      <c r="A7309" t="s">
        <v>7363</v>
      </c>
      <c r="B7309" t="s">
        <v>8059</v>
      </c>
      <c r="C7309" t="s">
        <v>8017</v>
      </c>
      <c r="D7309" t="s">
        <v>8033</v>
      </c>
      <c r="E7309" s="1">
        <v>45488</v>
      </c>
      <c r="F7309">
        <v>16488</v>
      </c>
      <c r="G7309">
        <v>825</v>
      </c>
      <c r="H7309" t="s">
        <v>17</v>
      </c>
      <c r="I7309" t="str">
        <f>_xlfn.XLOOKUP(shipments[[#This Row],[SPID]],people[SPID],people[Sales_person],"NA",0)</f>
        <v>Jehu Rudeforth</v>
      </c>
      <c r="J7309">
        <f>YEAR(shipments[[#This Row],[Shipdate]])</f>
        <v>2024</v>
      </c>
      <c r="K7309">
        <f>MONTH(shipments[[#This Row],[Shipdate]])</f>
        <v>7</v>
      </c>
      <c r="L7309" t="str">
        <f>TEXT(shipments[[#This Row],[Shipdate]],"mmmm")</f>
        <v>July</v>
      </c>
      <c r="M7309">
        <f>_xlfn.XLOOKUP(shipments[[#This Row],[PID]],products[PID],products[Cost_per_box],"NA",0)</f>
        <v>7.73</v>
      </c>
      <c r="N7309">
        <f>shipments[[#This Row],[Boxes]]*shipments[[#This Row],[Cost Per Box]]</f>
        <v>6377.25</v>
      </c>
      <c r="O7309">
        <f>shipments[[#This Row],[Sales Amount]]-shipments[[#This Row],[Total Cost]]</f>
        <v>10110.75</v>
      </c>
      <c r="P7309" s="9">
        <f>shipments[[#This Row],[Profit]]/shipments[[#This Row],[Sales Amount]]</f>
        <v>0.61321870451237259</v>
      </c>
    </row>
    <row r="7310" spans="1:16" x14ac:dyDescent="1">
      <c r="A7310" t="s">
        <v>7364</v>
      </c>
      <c r="B7310" t="s">
        <v>8059</v>
      </c>
      <c r="C7310" t="s">
        <v>8017</v>
      </c>
      <c r="D7310" t="s">
        <v>8032</v>
      </c>
      <c r="E7310" s="1">
        <v>45167</v>
      </c>
      <c r="F7310">
        <v>10599.75</v>
      </c>
      <c r="G7310">
        <v>558</v>
      </c>
      <c r="H7310" t="s">
        <v>6</v>
      </c>
      <c r="I7310" t="str">
        <f>_xlfn.XLOOKUP(shipments[[#This Row],[SPID]],people[SPID],people[Sales_person],"NA",0)</f>
        <v>Jehu Rudeforth</v>
      </c>
      <c r="J7310">
        <f>YEAR(shipments[[#This Row],[Shipdate]])</f>
        <v>2023</v>
      </c>
      <c r="K7310">
        <f>MONTH(shipments[[#This Row],[Shipdate]])</f>
        <v>8</v>
      </c>
      <c r="L7310" t="str">
        <f>TEXT(shipments[[#This Row],[Shipdate]],"mmmm")</f>
        <v>August</v>
      </c>
      <c r="M7310">
        <f>_xlfn.XLOOKUP(shipments[[#This Row],[PID]],products[PID],products[Cost_per_box],"NA",0)</f>
        <v>7.73</v>
      </c>
      <c r="N7310">
        <f>shipments[[#This Row],[Boxes]]*shipments[[#This Row],[Cost Per Box]]</f>
        <v>4313.34</v>
      </c>
      <c r="O7310">
        <f>shipments[[#This Row],[Sales Amount]]-shipments[[#This Row],[Total Cost]]</f>
        <v>6286.41</v>
      </c>
      <c r="P7310" s="9">
        <f>shipments[[#This Row],[Profit]]/shipments[[#This Row],[Sales Amount]]</f>
        <v>0.59307153470600715</v>
      </c>
    </row>
    <row r="7311" spans="1:16" x14ac:dyDescent="1">
      <c r="A7311" t="s">
        <v>7365</v>
      </c>
      <c r="B7311" t="s">
        <v>8059</v>
      </c>
      <c r="C7311" t="s">
        <v>8017</v>
      </c>
      <c r="D7311" t="s">
        <v>8033</v>
      </c>
      <c r="E7311" s="1">
        <v>45106</v>
      </c>
      <c r="F7311">
        <v>11225.25</v>
      </c>
      <c r="G7311">
        <v>535</v>
      </c>
      <c r="H7311" t="s">
        <v>6</v>
      </c>
      <c r="I7311" t="str">
        <f>_xlfn.XLOOKUP(shipments[[#This Row],[SPID]],people[SPID],people[Sales_person],"NA",0)</f>
        <v>Jehu Rudeforth</v>
      </c>
      <c r="J7311">
        <f>YEAR(shipments[[#This Row],[Shipdate]])</f>
        <v>2023</v>
      </c>
      <c r="K7311">
        <f>MONTH(shipments[[#This Row],[Shipdate]])</f>
        <v>6</v>
      </c>
      <c r="L7311" t="str">
        <f>TEXT(shipments[[#This Row],[Shipdate]],"mmmm")</f>
        <v>June</v>
      </c>
      <c r="M7311">
        <f>_xlfn.XLOOKUP(shipments[[#This Row],[PID]],products[PID],products[Cost_per_box],"NA",0)</f>
        <v>7.73</v>
      </c>
      <c r="N7311">
        <f>shipments[[#This Row],[Boxes]]*shipments[[#This Row],[Cost Per Box]]</f>
        <v>4135.55</v>
      </c>
      <c r="O7311">
        <f>shipments[[#This Row],[Sales Amount]]-shipments[[#This Row],[Total Cost]]</f>
        <v>7089.7</v>
      </c>
      <c r="P7311" s="9">
        <f>shipments[[#This Row],[Profit]]/shipments[[#This Row],[Sales Amount]]</f>
        <v>0.6315850426493842</v>
      </c>
    </row>
    <row r="7312" spans="1:16" x14ac:dyDescent="1">
      <c r="A7312" t="s">
        <v>7366</v>
      </c>
      <c r="B7312" t="s">
        <v>8059</v>
      </c>
      <c r="C7312" t="s">
        <v>8017</v>
      </c>
      <c r="D7312" t="s">
        <v>8032</v>
      </c>
      <c r="E7312" s="1">
        <v>44953</v>
      </c>
      <c r="F7312">
        <v>5276.25</v>
      </c>
      <c r="G7312">
        <v>264</v>
      </c>
      <c r="H7312" t="s">
        <v>6</v>
      </c>
      <c r="I7312" t="str">
        <f>_xlfn.XLOOKUP(shipments[[#This Row],[SPID]],people[SPID],people[Sales_person],"NA",0)</f>
        <v>Jehu Rudeforth</v>
      </c>
      <c r="J7312">
        <f>YEAR(shipments[[#This Row],[Shipdate]])</f>
        <v>2023</v>
      </c>
      <c r="K7312">
        <f>MONTH(shipments[[#This Row],[Shipdate]])</f>
        <v>1</v>
      </c>
      <c r="L7312" t="str">
        <f>TEXT(shipments[[#This Row],[Shipdate]],"mmmm")</f>
        <v>January</v>
      </c>
      <c r="M7312">
        <f>_xlfn.XLOOKUP(shipments[[#This Row],[PID]],products[PID],products[Cost_per_box],"NA",0)</f>
        <v>7.73</v>
      </c>
      <c r="N7312">
        <f>shipments[[#This Row],[Boxes]]*shipments[[#This Row],[Cost Per Box]]</f>
        <v>2040.72</v>
      </c>
      <c r="O7312">
        <f>shipments[[#This Row],[Sales Amount]]-shipments[[#This Row],[Total Cost]]</f>
        <v>3235.5299999999997</v>
      </c>
      <c r="P7312" s="9">
        <f>shipments[[#This Row],[Profit]]/shipments[[#This Row],[Sales Amount]]</f>
        <v>0.61322530206112291</v>
      </c>
    </row>
    <row r="7313" spans="1:16" x14ac:dyDescent="1">
      <c r="A7313" t="s">
        <v>7367</v>
      </c>
      <c r="B7313" t="s">
        <v>8059</v>
      </c>
      <c r="C7313" t="s">
        <v>8019</v>
      </c>
      <c r="D7313" t="s">
        <v>8033</v>
      </c>
      <c r="E7313" s="1">
        <v>45259</v>
      </c>
      <c r="F7313">
        <v>1791</v>
      </c>
      <c r="G7313">
        <v>150</v>
      </c>
      <c r="H7313" t="s">
        <v>6</v>
      </c>
      <c r="I7313" t="str">
        <f>_xlfn.XLOOKUP(shipments[[#This Row],[SPID]],people[SPID],people[Sales_person],"NA",0)</f>
        <v>Jehu Rudeforth</v>
      </c>
      <c r="J7313">
        <f>YEAR(shipments[[#This Row],[Shipdate]])</f>
        <v>2023</v>
      </c>
      <c r="K7313">
        <f>MONTH(shipments[[#This Row],[Shipdate]])</f>
        <v>11</v>
      </c>
      <c r="L7313" t="str">
        <f>TEXT(shipments[[#This Row],[Shipdate]],"mmmm")</f>
        <v>November</v>
      </c>
      <c r="M7313">
        <f>_xlfn.XLOOKUP(shipments[[#This Row],[PID]],products[PID],products[Cost_per_box],"NA",0)</f>
        <v>8.2200000000000006</v>
      </c>
      <c r="N7313">
        <f>shipments[[#This Row],[Boxes]]*shipments[[#This Row],[Cost Per Box]]</f>
        <v>1233</v>
      </c>
      <c r="O7313">
        <f>shipments[[#This Row],[Sales Amount]]-shipments[[#This Row],[Total Cost]]</f>
        <v>558</v>
      </c>
      <c r="P7313" s="9">
        <f>shipments[[#This Row],[Profit]]/shipments[[#This Row],[Sales Amount]]</f>
        <v>0.31155778894472363</v>
      </c>
    </row>
    <row r="7314" spans="1:16" x14ac:dyDescent="1">
      <c r="A7314" t="s">
        <v>7368</v>
      </c>
      <c r="B7314" t="s">
        <v>8059</v>
      </c>
      <c r="C7314" t="s">
        <v>8019</v>
      </c>
      <c r="D7314" t="s">
        <v>8033</v>
      </c>
      <c r="E7314" s="1">
        <v>45266</v>
      </c>
      <c r="F7314">
        <v>3442.5</v>
      </c>
      <c r="G7314">
        <v>287</v>
      </c>
      <c r="H7314" t="s">
        <v>6</v>
      </c>
      <c r="I7314" t="str">
        <f>_xlfn.XLOOKUP(shipments[[#This Row],[SPID]],people[SPID],people[Sales_person],"NA",0)</f>
        <v>Jehu Rudeforth</v>
      </c>
      <c r="J7314">
        <f>YEAR(shipments[[#This Row],[Shipdate]])</f>
        <v>2023</v>
      </c>
      <c r="K7314">
        <f>MONTH(shipments[[#This Row],[Shipdate]])</f>
        <v>12</v>
      </c>
      <c r="L7314" t="str">
        <f>TEXT(shipments[[#This Row],[Shipdate]],"mmmm")</f>
        <v>December</v>
      </c>
      <c r="M7314">
        <f>_xlfn.XLOOKUP(shipments[[#This Row],[PID]],products[PID],products[Cost_per_box],"NA",0)</f>
        <v>8.2200000000000006</v>
      </c>
      <c r="N7314">
        <f>shipments[[#This Row],[Boxes]]*shipments[[#This Row],[Cost Per Box]]</f>
        <v>2359.1400000000003</v>
      </c>
      <c r="O7314">
        <f>shipments[[#This Row],[Sales Amount]]-shipments[[#This Row],[Total Cost]]</f>
        <v>1083.3599999999997</v>
      </c>
      <c r="P7314" s="9">
        <f>shipments[[#This Row],[Profit]]/shipments[[#This Row],[Sales Amount]]</f>
        <v>0.31470152505446614</v>
      </c>
    </row>
    <row r="7315" spans="1:16" x14ac:dyDescent="1">
      <c r="A7315" t="s">
        <v>7369</v>
      </c>
      <c r="B7315" t="s">
        <v>8059</v>
      </c>
      <c r="C7315" t="s">
        <v>8019</v>
      </c>
      <c r="D7315" t="s">
        <v>8036</v>
      </c>
      <c r="E7315" s="1">
        <v>45191</v>
      </c>
      <c r="F7315">
        <v>3354.75</v>
      </c>
      <c r="G7315">
        <v>259</v>
      </c>
      <c r="H7315" t="s">
        <v>6</v>
      </c>
      <c r="I7315" t="str">
        <f>_xlfn.XLOOKUP(shipments[[#This Row],[SPID]],people[SPID],people[Sales_person],"NA",0)</f>
        <v>Jehu Rudeforth</v>
      </c>
      <c r="J7315">
        <f>YEAR(shipments[[#This Row],[Shipdate]])</f>
        <v>2023</v>
      </c>
      <c r="K7315">
        <f>MONTH(shipments[[#This Row],[Shipdate]])</f>
        <v>9</v>
      </c>
      <c r="L7315" t="str">
        <f>TEXT(shipments[[#This Row],[Shipdate]],"mmmm")</f>
        <v>September</v>
      </c>
      <c r="M7315">
        <f>_xlfn.XLOOKUP(shipments[[#This Row],[PID]],products[PID],products[Cost_per_box],"NA",0)</f>
        <v>8.2200000000000006</v>
      </c>
      <c r="N7315">
        <f>shipments[[#This Row],[Boxes]]*shipments[[#This Row],[Cost Per Box]]</f>
        <v>2128.98</v>
      </c>
      <c r="O7315">
        <f>shipments[[#This Row],[Sales Amount]]-shipments[[#This Row],[Total Cost]]</f>
        <v>1225.77</v>
      </c>
      <c r="P7315" s="9">
        <f>shipments[[#This Row],[Profit]]/shipments[[#This Row],[Sales Amount]]</f>
        <v>0.36538341158059467</v>
      </c>
    </row>
    <row r="7316" spans="1:16" x14ac:dyDescent="1">
      <c r="A7316" t="s">
        <v>7370</v>
      </c>
      <c r="B7316" t="s">
        <v>8059</v>
      </c>
      <c r="C7316" t="s">
        <v>8019</v>
      </c>
      <c r="D7316" t="s">
        <v>8032</v>
      </c>
      <c r="E7316" s="1">
        <v>45469</v>
      </c>
      <c r="F7316">
        <v>8903.25</v>
      </c>
      <c r="G7316">
        <v>685</v>
      </c>
      <c r="H7316" t="s">
        <v>6</v>
      </c>
      <c r="I7316" t="str">
        <f>_xlfn.XLOOKUP(shipments[[#This Row],[SPID]],people[SPID],people[Sales_person],"NA",0)</f>
        <v>Jehu Rudeforth</v>
      </c>
      <c r="J7316">
        <f>YEAR(shipments[[#This Row],[Shipdate]])</f>
        <v>2024</v>
      </c>
      <c r="K7316">
        <f>MONTH(shipments[[#This Row],[Shipdate]])</f>
        <v>6</v>
      </c>
      <c r="L7316" t="str">
        <f>TEXT(shipments[[#This Row],[Shipdate]],"mmmm")</f>
        <v>June</v>
      </c>
      <c r="M7316">
        <f>_xlfn.XLOOKUP(shipments[[#This Row],[PID]],products[PID],products[Cost_per_box],"NA",0)</f>
        <v>8.2200000000000006</v>
      </c>
      <c r="N7316">
        <f>shipments[[#This Row],[Boxes]]*shipments[[#This Row],[Cost Per Box]]</f>
        <v>5630.7000000000007</v>
      </c>
      <c r="O7316">
        <f>shipments[[#This Row],[Sales Amount]]-shipments[[#This Row],[Total Cost]]</f>
        <v>3272.5499999999993</v>
      </c>
      <c r="P7316" s="9">
        <f>shipments[[#This Row],[Profit]]/shipments[[#This Row],[Sales Amount]]</f>
        <v>0.36756802291298113</v>
      </c>
    </row>
    <row r="7317" spans="1:16" x14ac:dyDescent="1">
      <c r="A7317" t="s">
        <v>7371</v>
      </c>
      <c r="B7317" t="s">
        <v>8059</v>
      </c>
      <c r="C7317" t="s">
        <v>8019</v>
      </c>
      <c r="D7317" t="s">
        <v>8035</v>
      </c>
      <c r="E7317" s="1">
        <v>45093</v>
      </c>
      <c r="F7317">
        <v>8293.5</v>
      </c>
      <c r="G7317">
        <v>638</v>
      </c>
      <c r="H7317" t="s">
        <v>6</v>
      </c>
      <c r="I7317" t="str">
        <f>_xlfn.XLOOKUP(shipments[[#This Row],[SPID]],people[SPID],people[Sales_person],"NA",0)</f>
        <v>Jehu Rudeforth</v>
      </c>
      <c r="J7317">
        <f>YEAR(shipments[[#This Row],[Shipdate]])</f>
        <v>2023</v>
      </c>
      <c r="K7317">
        <f>MONTH(shipments[[#This Row],[Shipdate]])</f>
        <v>6</v>
      </c>
      <c r="L7317" t="str">
        <f>TEXT(shipments[[#This Row],[Shipdate]],"mmmm")</f>
        <v>June</v>
      </c>
      <c r="M7317">
        <f>_xlfn.XLOOKUP(shipments[[#This Row],[PID]],products[PID],products[Cost_per_box],"NA",0)</f>
        <v>8.2200000000000006</v>
      </c>
      <c r="N7317">
        <f>shipments[[#This Row],[Boxes]]*shipments[[#This Row],[Cost Per Box]]</f>
        <v>5244.3600000000006</v>
      </c>
      <c r="O7317">
        <f>shipments[[#This Row],[Sales Amount]]-shipments[[#This Row],[Total Cost]]</f>
        <v>3049.1399999999994</v>
      </c>
      <c r="P7317" s="9">
        <f>shipments[[#This Row],[Profit]]/shipments[[#This Row],[Sales Amount]]</f>
        <v>0.36765418701392649</v>
      </c>
    </row>
    <row r="7318" spans="1:16" x14ac:dyDescent="1">
      <c r="A7318" t="s">
        <v>7372</v>
      </c>
      <c r="B7318" t="s">
        <v>8059</v>
      </c>
      <c r="C7318" t="s">
        <v>8020</v>
      </c>
      <c r="D7318" t="s">
        <v>8034</v>
      </c>
      <c r="E7318" s="1">
        <v>45063</v>
      </c>
      <c r="F7318">
        <v>14989.5</v>
      </c>
      <c r="G7318">
        <v>789</v>
      </c>
      <c r="H7318" t="s">
        <v>6</v>
      </c>
      <c r="I7318" t="str">
        <f>_xlfn.XLOOKUP(shipments[[#This Row],[SPID]],people[SPID],people[Sales_person],"NA",0)</f>
        <v>Jehu Rudeforth</v>
      </c>
      <c r="J7318">
        <f>YEAR(shipments[[#This Row],[Shipdate]])</f>
        <v>2023</v>
      </c>
      <c r="K7318">
        <f>MONTH(shipments[[#This Row],[Shipdate]])</f>
        <v>5</v>
      </c>
      <c r="L7318" t="str">
        <f>TEXT(shipments[[#This Row],[Shipdate]],"mmmm")</f>
        <v>May</v>
      </c>
      <c r="M7318">
        <f>_xlfn.XLOOKUP(shipments[[#This Row],[PID]],products[PID],products[Cost_per_box],"NA",0)</f>
        <v>10.23</v>
      </c>
      <c r="N7318">
        <f>shipments[[#This Row],[Boxes]]*shipments[[#This Row],[Cost Per Box]]</f>
        <v>8071.47</v>
      </c>
      <c r="O7318">
        <f>shipments[[#This Row],[Sales Amount]]-shipments[[#This Row],[Total Cost]]</f>
        <v>6918.03</v>
      </c>
      <c r="P7318" s="9">
        <f>shipments[[#This Row],[Profit]]/shipments[[#This Row],[Sales Amount]]</f>
        <v>0.46152506754728306</v>
      </c>
    </row>
    <row r="7319" spans="1:16" x14ac:dyDescent="1">
      <c r="A7319" t="s">
        <v>7373</v>
      </c>
      <c r="B7319" t="s">
        <v>8059</v>
      </c>
      <c r="C7319" t="s">
        <v>8021</v>
      </c>
      <c r="D7319" t="s">
        <v>8037</v>
      </c>
      <c r="E7319" s="1">
        <v>45554</v>
      </c>
      <c r="F7319">
        <v>6637.5</v>
      </c>
      <c r="G7319">
        <v>415</v>
      </c>
      <c r="H7319" t="s">
        <v>25</v>
      </c>
      <c r="I7319" t="str">
        <f>_xlfn.XLOOKUP(shipments[[#This Row],[SPID]],people[SPID],people[Sales_person],"NA",0)</f>
        <v>Jehu Rudeforth</v>
      </c>
      <c r="J7319">
        <f>YEAR(shipments[[#This Row],[Shipdate]])</f>
        <v>2024</v>
      </c>
      <c r="K7319">
        <f>MONTH(shipments[[#This Row],[Shipdate]])</f>
        <v>9</v>
      </c>
      <c r="L7319" t="str">
        <f>TEXT(shipments[[#This Row],[Shipdate]],"mmmm")</f>
        <v>September</v>
      </c>
      <c r="M7319">
        <f>_xlfn.XLOOKUP(shipments[[#This Row],[PID]],products[PID],products[Cost_per_box],"NA",0)</f>
        <v>4.74</v>
      </c>
      <c r="N7319">
        <f>shipments[[#This Row],[Boxes]]*shipments[[#This Row],[Cost Per Box]]</f>
        <v>1967.1000000000001</v>
      </c>
      <c r="O7319">
        <f>shipments[[#This Row],[Sales Amount]]-shipments[[#This Row],[Total Cost]]</f>
        <v>4670.3999999999996</v>
      </c>
      <c r="P7319" s="9">
        <f>shipments[[#This Row],[Profit]]/shipments[[#This Row],[Sales Amount]]</f>
        <v>0.703638418079096</v>
      </c>
    </row>
    <row r="7320" spans="1:16" x14ac:dyDescent="1">
      <c r="A7320" t="s">
        <v>7374</v>
      </c>
      <c r="B7320" t="s">
        <v>8059</v>
      </c>
      <c r="C7320" t="s">
        <v>8021</v>
      </c>
      <c r="D7320" t="s">
        <v>8037</v>
      </c>
      <c r="E7320" s="1">
        <v>45404</v>
      </c>
      <c r="F7320">
        <v>603</v>
      </c>
      <c r="G7320">
        <v>38</v>
      </c>
      <c r="H7320" t="s">
        <v>6</v>
      </c>
      <c r="I7320" t="str">
        <f>_xlfn.XLOOKUP(shipments[[#This Row],[SPID]],people[SPID],people[Sales_person],"NA",0)</f>
        <v>Jehu Rudeforth</v>
      </c>
      <c r="J7320">
        <f>YEAR(shipments[[#This Row],[Shipdate]])</f>
        <v>2024</v>
      </c>
      <c r="K7320">
        <f>MONTH(shipments[[#This Row],[Shipdate]])</f>
        <v>4</v>
      </c>
      <c r="L7320" t="str">
        <f>TEXT(shipments[[#This Row],[Shipdate]],"mmmm")</f>
        <v>April</v>
      </c>
      <c r="M7320">
        <f>_xlfn.XLOOKUP(shipments[[#This Row],[PID]],products[PID],products[Cost_per_box],"NA",0)</f>
        <v>4.74</v>
      </c>
      <c r="N7320">
        <f>shipments[[#This Row],[Boxes]]*shipments[[#This Row],[Cost Per Box]]</f>
        <v>180.12</v>
      </c>
      <c r="O7320">
        <f>shipments[[#This Row],[Sales Amount]]-shipments[[#This Row],[Total Cost]]</f>
        <v>422.88</v>
      </c>
      <c r="P7320" s="9">
        <f>shipments[[#This Row],[Profit]]/shipments[[#This Row],[Sales Amount]]</f>
        <v>0.70129353233830849</v>
      </c>
    </row>
    <row r="7321" spans="1:16" x14ac:dyDescent="1">
      <c r="A7321" t="s">
        <v>7375</v>
      </c>
      <c r="B7321" t="s">
        <v>8059</v>
      </c>
      <c r="C7321" t="s">
        <v>8021</v>
      </c>
      <c r="D7321" t="s">
        <v>8037</v>
      </c>
      <c r="E7321" s="1">
        <v>45279</v>
      </c>
      <c r="F7321">
        <v>7290</v>
      </c>
      <c r="G7321">
        <v>486</v>
      </c>
      <c r="H7321" t="s">
        <v>6</v>
      </c>
      <c r="I7321" t="str">
        <f>_xlfn.XLOOKUP(shipments[[#This Row],[SPID]],people[SPID],people[Sales_person],"NA",0)</f>
        <v>Jehu Rudeforth</v>
      </c>
      <c r="J7321">
        <f>YEAR(shipments[[#This Row],[Shipdate]])</f>
        <v>2023</v>
      </c>
      <c r="K7321">
        <f>MONTH(shipments[[#This Row],[Shipdate]])</f>
        <v>12</v>
      </c>
      <c r="L7321" t="str">
        <f>TEXT(shipments[[#This Row],[Shipdate]],"mmmm")</f>
        <v>December</v>
      </c>
      <c r="M7321">
        <f>_xlfn.XLOOKUP(shipments[[#This Row],[PID]],products[PID],products[Cost_per_box],"NA",0)</f>
        <v>4.74</v>
      </c>
      <c r="N7321">
        <f>shipments[[#This Row],[Boxes]]*shipments[[#This Row],[Cost Per Box]]</f>
        <v>2303.6400000000003</v>
      </c>
      <c r="O7321">
        <f>shipments[[#This Row],[Sales Amount]]-shipments[[#This Row],[Total Cost]]</f>
        <v>4986.3599999999997</v>
      </c>
      <c r="P7321" s="9">
        <f>shipments[[#This Row],[Profit]]/shipments[[#This Row],[Sales Amount]]</f>
        <v>0.68399999999999994</v>
      </c>
    </row>
    <row r="7322" spans="1:16" x14ac:dyDescent="1">
      <c r="A7322" t="s">
        <v>7376</v>
      </c>
      <c r="B7322" t="s">
        <v>8059</v>
      </c>
      <c r="C7322" t="s">
        <v>8021</v>
      </c>
      <c r="D7322" t="s">
        <v>8033</v>
      </c>
      <c r="E7322" s="1">
        <v>45440</v>
      </c>
      <c r="F7322">
        <v>715.5</v>
      </c>
      <c r="G7322">
        <v>48</v>
      </c>
      <c r="H7322" t="s">
        <v>6</v>
      </c>
      <c r="I7322" t="str">
        <f>_xlfn.XLOOKUP(shipments[[#This Row],[SPID]],people[SPID],people[Sales_person],"NA",0)</f>
        <v>Jehu Rudeforth</v>
      </c>
      <c r="J7322">
        <f>YEAR(shipments[[#This Row],[Shipdate]])</f>
        <v>2024</v>
      </c>
      <c r="K7322">
        <f>MONTH(shipments[[#This Row],[Shipdate]])</f>
        <v>5</v>
      </c>
      <c r="L7322" t="str">
        <f>TEXT(shipments[[#This Row],[Shipdate]],"mmmm")</f>
        <v>May</v>
      </c>
      <c r="M7322">
        <f>_xlfn.XLOOKUP(shipments[[#This Row],[PID]],products[PID],products[Cost_per_box],"NA",0)</f>
        <v>4.74</v>
      </c>
      <c r="N7322">
        <f>shipments[[#This Row],[Boxes]]*shipments[[#This Row],[Cost Per Box]]</f>
        <v>227.52</v>
      </c>
      <c r="O7322">
        <f>shipments[[#This Row],[Sales Amount]]-shipments[[#This Row],[Total Cost]]</f>
        <v>487.98</v>
      </c>
      <c r="P7322" s="9">
        <f>shipments[[#This Row],[Profit]]/shipments[[#This Row],[Sales Amount]]</f>
        <v>0.68201257861635223</v>
      </c>
    </row>
    <row r="7323" spans="1:16" x14ac:dyDescent="1">
      <c r="A7323" t="s">
        <v>7377</v>
      </c>
      <c r="B7323" t="s">
        <v>8059</v>
      </c>
      <c r="C7323" t="s">
        <v>8021</v>
      </c>
      <c r="D7323" t="s">
        <v>8034</v>
      </c>
      <c r="E7323" s="1">
        <v>45324</v>
      </c>
      <c r="F7323">
        <v>4248</v>
      </c>
      <c r="G7323">
        <v>304</v>
      </c>
      <c r="H7323" t="s">
        <v>6</v>
      </c>
      <c r="I7323" t="str">
        <f>_xlfn.XLOOKUP(shipments[[#This Row],[SPID]],people[SPID],people[Sales_person],"NA",0)</f>
        <v>Jehu Rudeforth</v>
      </c>
      <c r="J7323">
        <f>YEAR(shipments[[#This Row],[Shipdate]])</f>
        <v>2024</v>
      </c>
      <c r="K7323">
        <f>MONTH(shipments[[#This Row],[Shipdate]])</f>
        <v>2</v>
      </c>
      <c r="L7323" t="str">
        <f>TEXT(shipments[[#This Row],[Shipdate]],"mmmm")</f>
        <v>February</v>
      </c>
      <c r="M7323">
        <f>_xlfn.XLOOKUP(shipments[[#This Row],[PID]],products[PID],products[Cost_per_box],"NA",0)</f>
        <v>4.74</v>
      </c>
      <c r="N7323">
        <f>shipments[[#This Row],[Boxes]]*shipments[[#This Row],[Cost Per Box]]</f>
        <v>1440.96</v>
      </c>
      <c r="O7323">
        <f>shipments[[#This Row],[Sales Amount]]-shipments[[#This Row],[Total Cost]]</f>
        <v>2807.04</v>
      </c>
      <c r="P7323" s="9">
        <f>shipments[[#This Row],[Profit]]/shipments[[#This Row],[Sales Amount]]</f>
        <v>0.66079096045197738</v>
      </c>
    </row>
    <row r="7324" spans="1:16" x14ac:dyDescent="1">
      <c r="A7324" t="s">
        <v>7378</v>
      </c>
      <c r="B7324" t="s">
        <v>8059</v>
      </c>
      <c r="C7324" t="s">
        <v>8022</v>
      </c>
      <c r="D7324" t="s">
        <v>8032</v>
      </c>
      <c r="E7324" s="1">
        <v>45169</v>
      </c>
      <c r="F7324">
        <v>8887.5</v>
      </c>
      <c r="G7324">
        <v>1270</v>
      </c>
      <c r="H7324" t="s">
        <v>6</v>
      </c>
      <c r="I7324" t="str">
        <f>_xlfn.XLOOKUP(shipments[[#This Row],[SPID]],people[SPID],people[Sales_person],"NA",0)</f>
        <v>Jehu Rudeforth</v>
      </c>
      <c r="J7324">
        <f>YEAR(shipments[[#This Row],[Shipdate]])</f>
        <v>2023</v>
      </c>
      <c r="K7324">
        <f>MONTH(shipments[[#This Row],[Shipdate]])</f>
        <v>8</v>
      </c>
      <c r="L7324" t="str">
        <f>TEXT(shipments[[#This Row],[Shipdate]],"mmmm")</f>
        <v>August</v>
      </c>
      <c r="M7324">
        <f>_xlfn.XLOOKUP(shipments[[#This Row],[PID]],products[PID],products[Cost_per_box],"NA",0)</f>
        <v>10.51</v>
      </c>
      <c r="N7324">
        <f>shipments[[#This Row],[Boxes]]*shipments[[#This Row],[Cost Per Box]]</f>
        <v>13347.699999999999</v>
      </c>
      <c r="O7324">
        <f>shipments[[#This Row],[Sales Amount]]-shipments[[#This Row],[Total Cost]]</f>
        <v>-4460.1999999999989</v>
      </c>
      <c r="P7324" s="9">
        <f>shipments[[#This Row],[Profit]]/shipments[[#This Row],[Sales Amount]]</f>
        <v>-0.50185091420534444</v>
      </c>
    </row>
    <row r="7325" spans="1:16" x14ac:dyDescent="1">
      <c r="A7325" t="s">
        <v>7379</v>
      </c>
      <c r="B7325" t="s">
        <v>8059</v>
      </c>
      <c r="C7325" t="s">
        <v>8022</v>
      </c>
      <c r="D7325" t="s">
        <v>8032</v>
      </c>
      <c r="E7325" s="1">
        <v>45110</v>
      </c>
      <c r="F7325">
        <v>7452</v>
      </c>
      <c r="G7325">
        <v>1065</v>
      </c>
      <c r="H7325" t="s">
        <v>6</v>
      </c>
      <c r="I7325" t="str">
        <f>_xlfn.XLOOKUP(shipments[[#This Row],[SPID]],people[SPID],people[Sales_person],"NA",0)</f>
        <v>Jehu Rudeforth</v>
      </c>
      <c r="J7325">
        <f>YEAR(shipments[[#This Row],[Shipdate]])</f>
        <v>2023</v>
      </c>
      <c r="K7325">
        <f>MONTH(shipments[[#This Row],[Shipdate]])</f>
        <v>7</v>
      </c>
      <c r="L7325" t="str">
        <f>TEXT(shipments[[#This Row],[Shipdate]],"mmmm")</f>
        <v>July</v>
      </c>
      <c r="M7325">
        <f>_xlfn.XLOOKUP(shipments[[#This Row],[PID]],products[PID],products[Cost_per_box],"NA",0)</f>
        <v>10.51</v>
      </c>
      <c r="N7325">
        <f>shipments[[#This Row],[Boxes]]*shipments[[#This Row],[Cost Per Box]]</f>
        <v>11193.15</v>
      </c>
      <c r="O7325">
        <f>shipments[[#This Row],[Sales Amount]]-shipments[[#This Row],[Total Cost]]</f>
        <v>-3741.1499999999996</v>
      </c>
      <c r="P7325" s="9">
        <f>shipments[[#This Row],[Profit]]/shipments[[#This Row],[Sales Amount]]</f>
        <v>-0.50203301127214162</v>
      </c>
    </row>
    <row r="7326" spans="1:16" x14ac:dyDescent="1">
      <c r="A7326" t="s">
        <v>7380</v>
      </c>
      <c r="B7326" t="s">
        <v>8059</v>
      </c>
      <c r="C7326" t="s">
        <v>8022</v>
      </c>
      <c r="D7326" t="s">
        <v>8033</v>
      </c>
      <c r="E7326" s="1">
        <v>45134</v>
      </c>
      <c r="F7326">
        <v>7447.5</v>
      </c>
      <c r="G7326">
        <v>931</v>
      </c>
      <c r="H7326" t="s">
        <v>6</v>
      </c>
      <c r="I7326" t="str">
        <f>_xlfn.XLOOKUP(shipments[[#This Row],[SPID]],people[SPID],people[Sales_person],"NA",0)</f>
        <v>Jehu Rudeforth</v>
      </c>
      <c r="J7326">
        <f>YEAR(shipments[[#This Row],[Shipdate]])</f>
        <v>2023</v>
      </c>
      <c r="K7326">
        <f>MONTH(shipments[[#This Row],[Shipdate]])</f>
        <v>7</v>
      </c>
      <c r="L7326" t="str">
        <f>TEXT(shipments[[#This Row],[Shipdate]],"mmmm")</f>
        <v>July</v>
      </c>
      <c r="M7326">
        <f>_xlfn.XLOOKUP(shipments[[#This Row],[PID]],products[PID],products[Cost_per_box],"NA",0)</f>
        <v>10.51</v>
      </c>
      <c r="N7326">
        <f>shipments[[#This Row],[Boxes]]*shipments[[#This Row],[Cost Per Box]]</f>
        <v>9784.81</v>
      </c>
      <c r="O7326">
        <f>shipments[[#This Row],[Sales Amount]]-shipments[[#This Row],[Total Cost]]</f>
        <v>-2337.3099999999995</v>
      </c>
      <c r="P7326" s="9">
        <f>shipments[[#This Row],[Profit]]/shipments[[#This Row],[Sales Amount]]</f>
        <v>-0.31383820073850277</v>
      </c>
    </row>
    <row r="7327" spans="1:16" x14ac:dyDescent="1">
      <c r="A7327" t="s">
        <v>7381</v>
      </c>
      <c r="B7327" t="s">
        <v>8059</v>
      </c>
      <c r="C7327" t="s">
        <v>8022</v>
      </c>
      <c r="D7327" t="s">
        <v>8037</v>
      </c>
      <c r="E7327" s="1">
        <v>45432</v>
      </c>
      <c r="F7327">
        <v>9742.5</v>
      </c>
      <c r="G7327">
        <v>1624</v>
      </c>
      <c r="H7327" t="s">
        <v>6</v>
      </c>
      <c r="I7327" t="str">
        <f>_xlfn.XLOOKUP(shipments[[#This Row],[SPID]],people[SPID],people[Sales_person],"NA",0)</f>
        <v>Jehu Rudeforth</v>
      </c>
      <c r="J7327">
        <f>YEAR(shipments[[#This Row],[Shipdate]])</f>
        <v>2024</v>
      </c>
      <c r="K7327">
        <f>MONTH(shipments[[#This Row],[Shipdate]])</f>
        <v>5</v>
      </c>
      <c r="L7327" t="str">
        <f>TEXT(shipments[[#This Row],[Shipdate]],"mmmm")</f>
        <v>May</v>
      </c>
      <c r="M7327">
        <f>_xlfn.XLOOKUP(shipments[[#This Row],[PID]],products[PID],products[Cost_per_box],"NA",0)</f>
        <v>10.51</v>
      </c>
      <c r="N7327">
        <f>shipments[[#This Row],[Boxes]]*shipments[[#This Row],[Cost Per Box]]</f>
        <v>17068.239999999998</v>
      </c>
      <c r="O7327">
        <f>shipments[[#This Row],[Sales Amount]]-shipments[[#This Row],[Total Cost]]</f>
        <v>-7325.739999999998</v>
      </c>
      <c r="P7327" s="9">
        <f>shipments[[#This Row],[Profit]]/shipments[[#This Row],[Sales Amount]]</f>
        <v>-0.75193636130356667</v>
      </c>
    </row>
    <row r="7328" spans="1:16" x14ac:dyDescent="1">
      <c r="A7328" t="s">
        <v>7382</v>
      </c>
      <c r="B7328" t="s">
        <v>8059</v>
      </c>
      <c r="C7328" t="s">
        <v>8022</v>
      </c>
      <c r="D7328" t="s">
        <v>8035</v>
      </c>
      <c r="E7328" s="1">
        <v>45047</v>
      </c>
      <c r="F7328">
        <v>4378.5</v>
      </c>
      <c r="G7328">
        <v>626</v>
      </c>
      <c r="H7328" t="s">
        <v>6</v>
      </c>
      <c r="I7328" t="str">
        <f>_xlfn.XLOOKUP(shipments[[#This Row],[SPID]],people[SPID],people[Sales_person],"NA",0)</f>
        <v>Jehu Rudeforth</v>
      </c>
      <c r="J7328">
        <f>YEAR(shipments[[#This Row],[Shipdate]])</f>
        <v>2023</v>
      </c>
      <c r="K7328">
        <f>MONTH(shipments[[#This Row],[Shipdate]])</f>
        <v>5</v>
      </c>
      <c r="L7328" t="str">
        <f>TEXT(shipments[[#This Row],[Shipdate]],"mmmm")</f>
        <v>May</v>
      </c>
      <c r="M7328">
        <f>_xlfn.XLOOKUP(shipments[[#This Row],[PID]],products[PID],products[Cost_per_box],"NA",0)</f>
        <v>10.51</v>
      </c>
      <c r="N7328">
        <f>shipments[[#This Row],[Boxes]]*shipments[[#This Row],[Cost Per Box]]</f>
        <v>6579.26</v>
      </c>
      <c r="O7328">
        <f>shipments[[#This Row],[Sales Amount]]-shipments[[#This Row],[Total Cost]]</f>
        <v>-2200.7600000000002</v>
      </c>
      <c r="P7328" s="9">
        <f>shipments[[#This Row],[Profit]]/shipments[[#This Row],[Sales Amount]]</f>
        <v>-0.50262875413954555</v>
      </c>
    </row>
    <row r="7329" spans="1:16" x14ac:dyDescent="1">
      <c r="A7329" t="s">
        <v>7383</v>
      </c>
      <c r="B7329" t="s">
        <v>8059</v>
      </c>
      <c r="C7329" t="s">
        <v>8022</v>
      </c>
      <c r="D7329" t="s">
        <v>8037</v>
      </c>
      <c r="E7329" s="1">
        <v>45292</v>
      </c>
      <c r="F7329">
        <v>1962</v>
      </c>
      <c r="G7329">
        <v>197</v>
      </c>
      <c r="H7329" t="s">
        <v>6</v>
      </c>
      <c r="I7329" t="str">
        <f>_xlfn.XLOOKUP(shipments[[#This Row],[SPID]],people[SPID],people[Sales_person],"NA",0)</f>
        <v>Jehu Rudeforth</v>
      </c>
      <c r="J7329">
        <f>YEAR(shipments[[#This Row],[Shipdate]])</f>
        <v>2024</v>
      </c>
      <c r="K7329">
        <f>MONTH(shipments[[#This Row],[Shipdate]])</f>
        <v>1</v>
      </c>
      <c r="L7329" t="str">
        <f>TEXT(shipments[[#This Row],[Shipdate]],"mmmm")</f>
        <v>January</v>
      </c>
      <c r="M7329">
        <f>_xlfn.XLOOKUP(shipments[[#This Row],[PID]],products[PID],products[Cost_per_box],"NA",0)</f>
        <v>10.51</v>
      </c>
      <c r="N7329">
        <f>shipments[[#This Row],[Boxes]]*shipments[[#This Row],[Cost Per Box]]</f>
        <v>2070.4699999999998</v>
      </c>
      <c r="O7329">
        <f>shipments[[#This Row],[Sales Amount]]-shipments[[#This Row],[Total Cost]]</f>
        <v>-108.4699999999998</v>
      </c>
      <c r="P7329" s="9">
        <f>shipments[[#This Row],[Profit]]/shipments[[#This Row],[Sales Amount]]</f>
        <v>-5.5285423037716511E-2</v>
      </c>
    </row>
    <row r="7330" spans="1:16" x14ac:dyDescent="1">
      <c r="A7330" t="s">
        <v>7384</v>
      </c>
      <c r="B7330" t="s">
        <v>8059</v>
      </c>
      <c r="C7330" t="s">
        <v>8022</v>
      </c>
      <c r="D7330" t="s">
        <v>8037</v>
      </c>
      <c r="E7330" s="1">
        <v>45287</v>
      </c>
      <c r="F7330">
        <v>11488.5</v>
      </c>
      <c r="G7330">
        <v>1277</v>
      </c>
      <c r="H7330" t="s">
        <v>6</v>
      </c>
      <c r="I7330" t="str">
        <f>_xlfn.XLOOKUP(shipments[[#This Row],[SPID]],people[SPID],people[Sales_person],"NA",0)</f>
        <v>Jehu Rudeforth</v>
      </c>
      <c r="J7330">
        <f>YEAR(shipments[[#This Row],[Shipdate]])</f>
        <v>2023</v>
      </c>
      <c r="K7330">
        <f>MONTH(shipments[[#This Row],[Shipdate]])</f>
        <v>12</v>
      </c>
      <c r="L7330" t="str">
        <f>TEXT(shipments[[#This Row],[Shipdate]],"mmmm")</f>
        <v>December</v>
      </c>
      <c r="M7330">
        <f>_xlfn.XLOOKUP(shipments[[#This Row],[PID]],products[PID],products[Cost_per_box],"NA",0)</f>
        <v>10.51</v>
      </c>
      <c r="N7330">
        <f>shipments[[#This Row],[Boxes]]*shipments[[#This Row],[Cost Per Box]]</f>
        <v>13421.27</v>
      </c>
      <c r="O7330">
        <f>shipments[[#This Row],[Sales Amount]]-shipments[[#This Row],[Total Cost]]</f>
        <v>-1932.7700000000004</v>
      </c>
      <c r="P7330" s="9">
        <f>shipments[[#This Row],[Profit]]/shipments[[#This Row],[Sales Amount]]</f>
        <v>-0.16823519171345261</v>
      </c>
    </row>
    <row r="7331" spans="1:16" x14ac:dyDescent="1">
      <c r="A7331" t="s">
        <v>7385</v>
      </c>
      <c r="B7331" t="s">
        <v>8059</v>
      </c>
      <c r="C7331" t="s">
        <v>8022</v>
      </c>
      <c r="D7331" t="s">
        <v>8032</v>
      </c>
      <c r="E7331" s="1">
        <v>44951</v>
      </c>
      <c r="F7331">
        <v>2004.75</v>
      </c>
      <c r="G7331">
        <v>251</v>
      </c>
      <c r="H7331" t="s">
        <v>6</v>
      </c>
      <c r="I7331" t="str">
        <f>_xlfn.XLOOKUP(shipments[[#This Row],[SPID]],people[SPID],people[Sales_person],"NA",0)</f>
        <v>Jehu Rudeforth</v>
      </c>
      <c r="J7331">
        <f>YEAR(shipments[[#This Row],[Shipdate]])</f>
        <v>2023</v>
      </c>
      <c r="K7331">
        <f>MONTH(shipments[[#This Row],[Shipdate]])</f>
        <v>1</v>
      </c>
      <c r="L7331" t="str">
        <f>TEXT(shipments[[#This Row],[Shipdate]],"mmmm")</f>
        <v>January</v>
      </c>
      <c r="M7331">
        <f>_xlfn.XLOOKUP(shipments[[#This Row],[PID]],products[PID],products[Cost_per_box],"NA",0)</f>
        <v>10.51</v>
      </c>
      <c r="N7331">
        <f>shipments[[#This Row],[Boxes]]*shipments[[#This Row],[Cost Per Box]]</f>
        <v>2638.0099999999998</v>
      </c>
      <c r="O7331">
        <f>shipments[[#This Row],[Sales Amount]]-shipments[[#This Row],[Total Cost]]</f>
        <v>-633.25999999999976</v>
      </c>
      <c r="P7331" s="9">
        <f>shipments[[#This Row],[Profit]]/shipments[[#This Row],[Sales Amount]]</f>
        <v>-0.31587978550941503</v>
      </c>
    </row>
    <row r="7332" spans="1:16" x14ac:dyDescent="1">
      <c r="A7332" t="s">
        <v>7386</v>
      </c>
      <c r="B7332" t="s">
        <v>8059</v>
      </c>
      <c r="C7332" t="s">
        <v>8022</v>
      </c>
      <c r="D7332" t="s">
        <v>8036</v>
      </c>
      <c r="E7332" s="1">
        <v>45288</v>
      </c>
      <c r="F7332">
        <v>1892.25</v>
      </c>
      <c r="G7332">
        <v>237</v>
      </c>
      <c r="H7332" t="s">
        <v>6</v>
      </c>
      <c r="I7332" t="str">
        <f>_xlfn.XLOOKUP(shipments[[#This Row],[SPID]],people[SPID],people[Sales_person],"NA",0)</f>
        <v>Jehu Rudeforth</v>
      </c>
      <c r="J7332">
        <f>YEAR(shipments[[#This Row],[Shipdate]])</f>
        <v>2023</v>
      </c>
      <c r="K7332">
        <f>MONTH(shipments[[#This Row],[Shipdate]])</f>
        <v>12</v>
      </c>
      <c r="L7332" t="str">
        <f>TEXT(shipments[[#This Row],[Shipdate]],"mmmm")</f>
        <v>December</v>
      </c>
      <c r="M7332">
        <f>_xlfn.XLOOKUP(shipments[[#This Row],[PID]],products[PID],products[Cost_per_box],"NA",0)</f>
        <v>10.51</v>
      </c>
      <c r="N7332">
        <f>shipments[[#This Row],[Boxes]]*shipments[[#This Row],[Cost Per Box]]</f>
        <v>2490.87</v>
      </c>
      <c r="O7332">
        <f>shipments[[#This Row],[Sales Amount]]-shipments[[#This Row],[Total Cost]]</f>
        <v>-598.61999999999989</v>
      </c>
      <c r="P7332" s="9">
        <f>shipments[[#This Row],[Profit]]/shipments[[#This Row],[Sales Amount]]</f>
        <v>-0.31635354736424887</v>
      </c>
    </row>
    <row r="7333" spans="1:16" x14ac:dyDescent="1">
      <c r="A7333" t="s">
        <v>7387</v>
      </c>
      <c r="B7333" t="s">
        <v>8059</v>
      </c>
      <c r="C7333" t="s">
        <v>8022</v>
      </c>
      <c r="D7333" t="s">
        <v>8035</v>
      </c>
      <c r="E7333" s="1">
        <v>45449</v>
      </c>
      <c r="F7333">
        <v>7611.75</v>
      </c>
      <c r="G7333">
        <v>1269</v>
      </c>
      <c r="H7333" t="s">
        <v>6</v>
      </c>
      <c r="I7333" t="str">
        <f>_xlfn.XLOOKUP(shipments[[#This Row],[SPID]],people[SPID],people[Sales_person],"NA",0)</f>
        <v>Jehu Rudeforth</v>
      </c>
      <c r="J7333">
        <f>YEAR(shipments[[#This Row],[Shipdate]])</f>
        <v>2024</v>
      </c>
      <c r="K7333">
        <f>MONTH(shipments[[#This Row],[Shipdate]])</f>
        <v>6</v>
      </c>
      <c r="L7333" t="str">
        <f>TEXT(shipments[[#This Row],[Shipdate]],"mmmm")</f>
        <v>June</v>
      </c>
      <c r="M7333">
        <f>_xlfn.XLOOKUP(shipments[[#This Row],[PID]],products[PID],products[Cost_per_box],"NA",0)</f>
        <v>10.51</v>
      </c>
      <c r="N7333">
        <f>shipments[[#This Row],[Boxes]]*shipments[[#This Row],[Cost Per Box]]</f>
        <v>13337.19</v>
      </c>
      <c r="O7333">
        <f>shipments[[#This Row],[Sales Amount]]-shipments[[#This Row],[Total Cost]]</f>
        <v>-5725.4400000000005</v>
      </c>
      <c r="P7333" s="9">
        <f>shipments[[#This Row],[Profit]]/shipments[[#This Row],[Sales Amount]]</f>
        <v>-0.75218445167011538</v>
      </c>
    </row>
    <row r="7334" spans="1:16" x14ac:dyDescent="1">
      <c r="A7334" t="s">
        <v>7388</v>
      </c>
      <c r="B7334" t="s">
        <v>8059</v>
      </c>
      <c r="C7334" t="s">
        <v>8023</v>
      </c>
      <c r="D7334" t="s">
        <v>8037</v>
      </c>
      <c r="E7334" s="1">
        <v>45288</v>
      </c>
      <c r="F7334">
        <v>7773.75</v>
      </c>
      <c r="G7334">
        <v>486</v>
      </c>
      <c r="H7334" t="s">
        <v>6</v>
      </c>
      <c r="I7334" t="str">
        <f>_xlfn.XLOOKUP(shipments[[#This Row],[SPID]],people[SPID],people[Sales_person],"NA",0)</f>
        <v>Jehu Rudeforth</v>
      </c>
      <c r="J7334">
        <f>YEAR(shipments[[#This Row],[Shipdate]])</f>
        <v>2023</v>
      </c>
      <c r="K7334">
        <f>MONTH(shipments[[#This Row],[Shipdate]])</f>
        <v>12</v>
      </c>
      <c r="L7334" t="str">
        <f>TEXT(shipments[[#This Row],[Shipdate]],"mmmm")</f>
        <v>December</v>
      </c>
      <c r="M7334">
        <f>_xlfn.XLOOKUP(shipments[[#This Row],[PID]],products[PID],products[Cost_per_box],"NA",0)</f>
        <v>6.43</v>
      </c>
      <c r="N7334">
        <f>shipments[[#This Row],[Boxes]]*shipments[[#This Row],[Cost Per Box]]</f>
        <v>3124.98</v>
      </c>
      <c r="O7334">
        <f>shipments[[#This Row],[Sales Amount]]-shipments[[#This Row],[Total Cost]]</f>
        <v>4648.7700000000004</v>
      </c>
      <c r="P7334" s="9">
        <f>shipments[[#This Row],[Profit]]/shipments[[#This Row],[Sales Amount]]</f>
        <v>0.59800868306801747</v>
      </c>
    </row>
    <row r="7335" spans="1:16" x14ac:dyDescent="1">
      <c r="A7335" t="s">
        <v>7389</v>
      </c>
      <c r="B7335" t="s">
        <v>8059</v>
      </c>
      <c r="C7335" t="s">
        <v>8023</v>
      </c>
      <c r="D7335" t="s">
        <v>8033</v>
      </c>
      <c r="E7335" s="1">
        <v>45251</v>
      </c>
      <c r="F7335">
        <v>4299.75</v>
      </c>
      <c r="G7335">
        <v>239</v>
      </c>
      <c r="H7335" t="s">
        <v>6</v>
      </c>
      <c r="I7335" t="str">
        <f>_xlfn.XLOOKUP(shipments[[#This Row],[SPID]],people[SPID],people[Sales_person],"NA",0)</f>
        <v>Jehu Rudeforth</v>
      </c>
      <c r="J7335">
        <f>YEAR(shipments[[#This Row],[Shipdate]])</f>
        <v>2023</v>
      </c>
      <c r="K7335">
        <f>MONTH(shipments[[#This Row],[Shipdate]])</f>
        <v>11</v>
      </c>
      <c r="L7335" t="str">
        <f>TEXT(shipments[[#This Row],[Shipdate]],"mmmm")</f>
        <v>November</v>
      </c>
      <c r="M7335">
        <f>_xlfn.XLOOKUP(shipments[[#This Row],[PID]],products[PID],products[Cost_per_box],"NA",0)</f>
        <v>6.43</v>
      </c>
      <c r="N7335">
        <f>shipments[[#This Row],[Boxes]]*shipments[[#This Row],[Cost Per Box]]</f>
        <v>1536.77</v>
      </c>
      <c r="O7335">
        <f>shipments[[#This Row],[Sales Amount]]-shipments[[#This Row],[Total Cost]]</f>
        <v>2762.98</v>
      </c>
      <c r="P7335" s="9">
        <f>shipments[[#This Row],[Profit]]/shipments[[#This Row],[Sales Amount]]</f>
        <v>0.64259084830513402</v>
      </c>
    </row>
    <row r="7336" spans="1:16" x14ac:dyDescent="1">
      <c r="A7336" t="s">
        <v>7390</v>
      </c>
      <c r="B7336" t="s">
        <v>8059</v>
      </c>
      <c r="C7336" t="s">
        <v>8024</v>
      </c>
      <c r="D7336" t="s">
        <v>8037</v>
      </c>
      <c r="E7336" s="1">
        <v>45180</v>
      </c>
      <c r="F7336">
        <v>9931.5</v>
      </c>
      <c r="G7336">
        <v>585</v>
      </c>
      <c r="H7336" t="s">
        <v>6</v>
      </c>
      <c r="I7336" t="str">
        <f>_xlfn.XLOOKUP(shipments[[#This Row],[SPID]],people[SPID],people[Sales_person],"NA",0)</f>
        <v>Jehu Rudeforth</v>
      </c>
      <c r="J7336">
        <f>YEAR(shipments[[#This Row],[Shipdate]])</f>
        <v>2023</v>
      </c>
      <c r="K7336">
        <f>MONTH(shipments[[#This Row],[Shipdate]])</f>
        <v>9</v>
      </c>
      <c r="L7336" t="str">
        <f>TEXT(shipments[[#This Row],[Shipdate]],"mmmm")</f>
        <v>September</v>
      </c>
      <c r="M7336">
        <f>_xlfn.XLOOKUP(shipments[[#This Row],[PID]],products[PID],products[Cost_per_box],"NA",0)</f>
        <v>12.41</v>
      </c>
      <c r="N7336">
        <f>shipments[[#This Row],[Boxes]]*shipments[[#This Row],[Cost Per Box]]</f>
        <v>7259.85</v>
      </c>
      <c r="O7336">
        <f>shipments[[#This Row],[Sales Amount]]-shipments[[#This Row],[Total Cost]]</f>
        <v>2671.6499999999996</v>
      </c>
      <c r="P7336" s="9">
        <f>shipments[[#This Row],[Profit]]/shipments[[#This Row],[Sales Amount]]</f>
        <v>0.26900770276393288</v>
      </c>
    </row>
    <row r="7337" spans="1:16" x14ac:dyDescent="1">
      <c r="A7337" t="s">
        <v>7391</v>
      </c>
      <c r="B7337" t="s">
        <v>8059</v>
      </c>
      <c r="C7337" t="s">
        <v>8024</v>
      </c>
      <c r="D7337" t="s">
        <v>8032</v>
      </c>
      <c r="E7337" s="1">
        <v>45545</v>
      </c>
      <c r="F7337">
        <v>12840.75</v>
      </c>
      <c r="G7337">
        <v>676</v>
      </c>
      <c r="H7337" t="s">
        <v>25</v>
      </c>
      <c r="I7337" t="str">
        <f>_xlfn.XLOOKUP(shipments[[#This Row],[SPID]],people[SPID],people[Sales_person],"NA",0)</f>
        <v>Jehu Rudeforth</v>
      </c>
      <c r="J7337">
        <f>YEAR(shipments[[#This Row],[Shipdate]])</f>
        <v>2024</v>
      </c>
      <c r="K7337">
        <f>MONTH(shipments[[#This Row],[Shipdate]])</f>
        <v>9</v>
      </c>
      <c r="L7337" t="str">
        <f>TEXT(shipments[[#This Row],[Shipdate]],"mmmm")</f>
        <v>September</v>
      </c>
      <c r="M7337">
        <f>_xlfn.XLOOKUP(shipments[[#This Row],[PID]],products[PID],products[Cost_per_box],"NA",0)</f>
        <v>12.41</v>
      </c>
      <c r="N7337">
        <f>shipments[[#This Row],[Boxes]]*shipments[[#This Row],[Cost Per Box]]</f>
        <v>8389.16</v>
      </c>
      <c r="O7337">
        <f>shipments[[#This Row],[Sales Amount]]-shipments[[#This Row],[Total Cost]]</f>
        <v>4451.59</v>
      </c>
      <c r="P7337" s="9">
        <f>shipments[[#This Row],[Profit]]/shipments[[#This Row],[Sales Amount]]</f>
        <v>0.34667679068590229</v>
      </c>
    </row>
    <row r="7338" spans="1:16" x14ac:dyDescent="1">
      <c r="A7338" t="s">
        <v>7392</v>
      </c>
      <c r="B7338" t="s">
        <v>8059</v>
      </c>
      <c r="C7338" t="s">
        <v>8025</v>
      </c>
      <c r="D7338" t="s">
        <v>8033</v>
      </c>
      <c r="E7338" s="1">
        <v>44952</v>
      </c>
      <c r="F7338">
        <v>8703</v>
      </c>
      <c r="G7338">
        <v>512</v>
      </c>
      <c r="H7338" t="s">
        <v>6</v>
      </c>
      <c r="I7338" t="str">
        <f>_xlfn.XLOOKUP(shipments[[#This Row],[SPID]],people[SPID],people[Sales_person],"NA",0)</f>
        <v>Jehu Rudeforth</v>
      </c>
      <c r="J7338">
        <f>YEAR(shipments[[#This Row],[Shipdate]])</f>
        <v>2023</v>
      </c>
      <c r="K7338">
        <f>MONTH(shipments[[#This Row],[Shipdate]])</f>
        <v>1</v>
      </c>
      <c r="L7338" t="str">
        <f>TEXT(shipments[[#This Row],[Shipdate]],"mmmm")</f>
        <v>January</v>
      </c>
      <c r="M7338">
        <f>_xlfn.XLOOKUP(shipments[[#This Row],[PID]],products[PID],products[Cost_per_box],"NA",0)</f>
        <v>9.57</v>
      </c>
      <c r="N7338">
        <f>shipments[[#This Row],[Boxes]]*shipments[[#This Row],[Cost Per Box]]</f>
        <v>4899.84</v>
      </c>
      <c r="O7338">
        <f>shipments[[#This Row],[Sales Amount]]-shipments[[#This Row],[Total Cost]]</f>
        <v>3803.16</v>
      </c>
      <c r="P7338" s="9">
        <f>shipments[[#This Row],[Profit]]/shipments[[#This Row],[Sales Amount]]</f>
        <v>0.43699413995174075</v>
      </c>
    </row>
    <row r="7339" spans="1:16" x14ac:dyDescent="1">
      <c r="A7339" t="s">
        <v>7393</v>
      </c>
      <c r="B7339" t="s">
        <v>8059</v>
      </c>
      <c r="C7339" t="s">
        <v>8025</v>
      </c>
      <c r="D7339" t="s">
        <v>8033</v>
      </c>
      <c r="E7339" s="1">
        <v>45533</v>
      </c>
      <c r="F7339">
        <v>3017.25</v>
      </c>
      <c r="G7339">
        <v>216</v>
      </c>
      <c r="H7339" t="s">
        <v>17</v>
      </c>
      <c r="I7339" t="str">
        <f>_xlfn.XLOOKUP(shipments[[#This Row],[SPID]],people[SPID],people[Sales_person],"NA",0)</f>
        <v>Jehu Rudeforth</v>
      </c>
      <c r="J7339">
        <f>YEAR(shipments[[#This Row],[Shipdate]])</f>
        <v>2024</v>
      </c>
      <c r="K7339">
        <f>MONTH(shipments[[#This Row],[Shipdate]])</f>
        <v>8</v>
      </c>
      <c r="L7339" t="str">
        <f>TEXT(shipments[[#This Row],[Shipdate]],"mmmm")</f>
        <v>August</v>
      </c>
      <c r="M7339">
        <f>_xlfn.XLOOKUP(shipments[[#This Row],[PID]],products[PID],products[Cost_per_box],"NA",0)</f>
        <v>9.57</v>
      </c>
      <c r="N7339">
        <f>shipments[[#This Row],[Boxes]]*shipments[[#This Row],[Cost Per Box]]</f>
        <v>2067.12</v>
      </c>
      <c r="O7339">
        <f>shipments[[#This Row],[Sales Amount]]-shipments[[#This Row],[Total Cost]]</f>
        <v>950.13000000000011</v>
      </c>
      <c r="P7339" s="9">
        <f>shipments[[#This Row],[Profit]]/shipments[[#This Row],[Sales Amount]]</f>
        <v>0.31489932885906041</v>
      </c>
    </row>
    <row r="7340" spans="1:16" x14ac:dyDescent="1">
      <c r="A7340" t="s">
        <v>7394</v>
      </c>
      <c r="B7340" t="s">
        <v>8059</v>
      </c>
      <c r="C7340" t="s">
        <v>8025</v>
      </c>
      <c r="D7340" t="s">
        <v>8032</v>
      </c>
      <c r="E7340" s="1">
        <v>45468</v>
      </c>
      <c r="F7340">
        <v>4614.75</v>
      </c>
      <c r="G7340">
        <v>308</v>
      </c>
      <c r="H7340" t="s">
        <v>6</v>
      </c>
      <c r="I7340" t="str">
        <f>_xlfn.XLOOKUP(shipments[[#This Row],[SPID]],people[SPID],people[Sales_person],"NA",0)</f>
        <v>Jehu Rudeforth</v>
      </c>
      <c r="J7340">
        <f>YEAR(shipments[[#This Row],[Shipdate]])</f>
        <v>2024</v>
      </c>
      <c r="K7340">
        <f>MONTH(shipments[[#This Row],[Shipdate]])</f>
        <v>6</v>
      </c>
      <c r="L7340" t="str">
        <f>TEXT(shipments[[#This Row],[Shipdate]],"mmmm")</f>
        <v>June</v>
      </c>
      <c r="M7340">
        <f>_xlfn.XLOOKUP(shipments[[#This Row],[PID]],products[PID],products[Cost_per_box],"NA",0)</f>
        <v>9.57</v>
      </c>
      <c r="N7340">
        <f>shipments[[#This Row],[Boxes]]*shipments[[#This Row],[Cost Per Box]]</f>
        <v>2947.56</v>
      </c>
      <c r="O7340">
        <f>shipments[[#This Row],[Sales Amount]]-shipments[[#This Row],[Total Cost]]</f>
        <v>1667.19</v>
      </c>
      <c r="P7340" s="9">
        <f>shipments[[#This Row],[Profit]]/shipments[[#This Row],[Sales Amount]]</f>
        <v>0.36127417519908989</v>
      </c>
    </row>
    <row r="7341" spans="1:16" x14ac:dyDescent="1">
      <c r="A7341" t="s">
        <v>7395</v>
      </c>
      <c r="B7341" t="s">
        <v>8059</v>
      </c>
      <c r="C7341" t="s">
        <v>8026</v>
      </c>
      <c r="D7341" t="s">
        <v>8032</v>
      </c>
      <c r="E7341" s="1">
        <v>45287</v>
      </c>
      <c r="F7341">
        <v>3494.25</v>
      </c>
      <c r="G7341">
        <v>389</v>
      </c>
      <c r="H7341" t="s">
        <v>6</v>
      </c>
      <c r="I7341" t="str">
        <f>_xlfn.XLOOKUP(shipments[[#This Row],[SPID]],people[SPID],people[Sales_person],"NA",0)</f>
        <v>Jehu Rudeforth</v>
      </c>
      <c r="J7341">
        <f>YEAR(shipments[[#This Row],[Shipdate]])</f>
        <v>2023</v>
      </c>
      <c r="K7341">
        <f>MONTH(shipments[[#This Row],[Shipdate]])</f>
        <v>12</v>
      </c>
      <c r="L7341" t="str">
        <f>TEXT(shipments[[#This Row],[Shipdate]],"mmmm")</f>
        <v>December</v>
      </c>
      <c r="M7341">
        <f>_xlfn.XLOOKUP(shipments[[#This Row],[PID]],products[PID],products[Cost_per_box],"NA",0)</f>
        <v>8.43</v>
      </c>
      <c r="N7341">
        <f>shipments[[#This Row],[Boxes]]*shipments[[#This Row],[Cost Per Box]]</f>
        <v>3279.27</v>
      </c>
      <c r="O7341">
        <f>shipments[[#This Row],[Sales Amount]]-shipments[[#This Row],[Total Cost]]</f>
        <v>214.98000000000002</v>
      </c>
      <c r="P7341" s="9">
        <f>shipments[[#This Row],[Profit]]/shipments[[#This Row],[Sales Amount]]</f>
        <v>6.1523932174286332E-2</v>
      </c>
    </row>
    <row r="7342" spans="1:16" x14ac:dyDescent="1">
      <c r="A7342" t="s">
        <v>7396</v>
      </c>
      <c r="B7342" t="s">
        <v>8059</v>
      </c>
      <c r="C7342" t="s">
        <v>8026</v>
      </c>
      <c r="D7342" t="s">
        <v>8032</v>
      </c>
      <c r="E7342" s="1">
        <v>45147</v>
      </c>
      <c r="F7342">
        <v>3474</v>
      </c>
      <c r="G7342">
        <v>386</v>
      </c>
      <c r="H7342" t="s">
        <v>6</v>
      </c>
      <c r="I7342" t="str">
        <f>_xlfn.XLOOKUP(shipments[[#This Row],[SPID]],people[SPID],people[Sales_person],"NA",0)</f>
        <v>Jehu Rudeforth</v>
      </c>
      <c r="J7342">
        <f>YEAR(shipments[[#This Row],[Shipdate]])</f>
        <v>2023</v>
      </c>
      <c r="K7342">
        <f>MONTH(shipments[[#This Row],[Shipdate]])</f>
        <v>8</v>
      </c>
      <c r="L7342" t="str">
        <f>TEXT(shipments[[#This Row],[Shipdate]],"mmmm")</f>
        <v>August</v>
      </c>
      <c r="M7342">
        <f>_xlfn.XLOOKUP(shipments[[#This Row],[PID]],products[PID],products[Cost_per_box],"NA",0)</f>
        <v>8.43</v>
      </c>
      <c r="N7342">
        <f>shipments[[#This Row],[Boxes]]*shipments[[#This Row],[Cost Per Box]]</f>
        <v>3253.98</v>
      </c>
      <c r="O7342">
        <f>shipments[[#This Row],[Sales Amount]]-shipments[[#This Row],[Total Cost]]</f>
        <v>220.01999999999998</v>
      </c>
      <c r="P7342" s="9">
        <f>shipments[[#This Row],[Profit]]/shipments[[#This Row],[Sales Amount]]</f>
        <v>6.3333333333333325E-2</v>
      </c>
    </row>
    <row r="7343" spans="1:16" x14ac:dyDescent="1">
      <c r="A7343" t="s">
        <v>7397</v>
      </c>
      <c r="B7343" t="s">
        <v>8059</v>
      </c>
      <c r="C7343" t="s">
        <v>8026</v>
      </c>
      <c r="D7343" t="s">
        <v>8034</v>
      </c>
      <c r="E7343" s="1">
        <v>45138</v>
      </c>
      <c r="F7343">
        <v>8160.75</v>
      </c>
      <c r="G7343">
        <v>1021</v>
      </c>
      <c r="H7343" t="s">
        <v>6</v>
      </c>
      <c r="I7343" t="str">
        <f>_xlfn.XLOOKUP(shipments[[#This Row],[SPID]],people[SPID],people[Sales_person],"NA",0)</f>
        <v>Jehu Rudeforth</v>
      </c>
      <c r="J7343">
        <f>YEAR(shipments[[#This Row],[Shipdate]])</f>
        <v>2023</v>
      </c>
      <c r="K7343">
        <f>MONTH(shipments[[#This Row],[Shipdate]])</f>
        <v>7</v>
      </c>
      <c r="L7343" t="str">
        <f>TEXT(shipments[[#This Row],[Shipdate]],"mmmm")</f>
        <v>July</v>
      </c>
      <c r="M7343">
        <f>_xlfn.XLOOKUP(shipments[[#This Row],[PID]],products[PID],products[Cost_per_box],"NA",0)</f>
        <v>8.43</v>
      </c>
      <c r="N7343">
        <f>shipments[[#This Row],[Boxes]]*shipments[[#This Row],[Cost Per Box]]</f>
        <v>8607.0299999999988</v>
      </c>
      <c r="O7343">
        <f>shipments[[#This Row],[Sales Amount]]-shipments[[#This Row],[Total Cost]]</f>
        <v>-446.27999999999884</v>
      </c>
      <c r="P7343" s="9">
        <f>shipments[[#This Row],[Profit]]/shipments[[#This Row],[Sales Amount]]</f>
        <v>-5.4686150170020993E-2</v>
      </c>
    </row>
    <row r="7344" spans="1:16" x14ac:dyDescent="1">
      <c r="A7344" t="s">
        <v>7398</v>
      </c>
      <c r="B7344" t="s">
        <v>8059</v>
      </c>
      <c r="C7344" t="s">
        <v>8026</v>
      </c>
      <c r="D7344" t="s">
        <v>8032</v>
      </c>
      <c r="E7344" s="1">
        <v>45512</v>
      </c>
      <c r="F7344">
        <v>4290.75</v>
      </c>
      <c r="G7344">
        <v>391</v>
      </c>
      <c r="H7344" t="s">
        <v>17</v>
      </c>
      <c r="I7344" t="str">
        <f>_xlfn.XLOOKUP(shipments[[#This Row],[SPID]],people[SPID],people[Sales_person],"NA",0)</f>
        <v>Jehu Rudeforth</v>
      </c>
      <c r="J7344">
        <f>YEAR(shipments[[#This Row],[Shipdate]])</f>
        <v>2024</v>
      </c>
      <c r="K7344">
        <f>MONTH(shipments[[#This Row],[Shipdate]])</f>
        <v>8</v>
      </c>
      <c r="L7344" t="str">
        <f>TEXT(shipments[[#This Row],[Shipdate]],"mmmm")</f>
        <v>August</v>
      </c>
      <c r="M7344">
        <f>_xlfn.XLOOKUP(shipments[[#This Row],[PID]],products[PID],products[Cost_per_box],"NA",0)</f>
        <v>8.43</v>
      </c>
      <c r="N7344">
        <f>shipments[[#This Row],[Boxes]]*shipments[[#This Row],[Cost Per Box]]</f>
        <v>3296.13</v>
      </c>
      <c r="O7344">
        <f>shipments[[#This Row],[Sales Amount]]-shipments[[#This Row],[Total Cost]]</f>
        <v>994.61999999999989</v>
      </c>
      <c r="P7344" s="9">
        <f>shipments[[#This Row],[Profit]]/shipments[[#This Row],[Sales Amount]]</f>
        <v>0.23180562838664567</v>
      </c>
    </row>
    <row r="7345" spans="1:16" x14ac:dyDescent="1">
      <c r="A7345" t="s">
        <v>7399</v>
      </c>
      <c r="B7345" t="s">
        <v>8059</v>
      </c>
      <c r="C7345" t="s">
        <v>8026</v>
      </c>
      <c r="D7345" t="s">
        <v>8037</v>
      </c>
      <c r="E7345" s="1">
        <v>45230</v>
      </c>
      <c r="F7345">
        <v>15198.75</v>
      </c>
      <c r="G7345">
        <v>1689</v>
      </c>
      <c r="H7345" t="s">
        <v>6</v>
      </c>
      <c r="I7345" t="str">
        <f>_xlfn.XLOOKUP(shipments[[#This Row],[SPID]],people[SPID],people[Sales_person],"NA",0)</f>
        <v>Jehu Rudeforth</v>
      </c>
      <c r="J7345">
        <f>YEAR(shipments[[#This Row],[Shipdate]])</f>
        <v>2023</v>
      </c>
      <c r="K7345">
        <f>MONTH(shipments[[#This Row],[Shipdate]])</f>
        <v>10</v>
      </c>
      <c r="L7345" t="str">
        <f>TEXT(shipments[[#This Row],[Shipdate]],"mmmm")</f>
        <v>October</v>
      </c>
      <c r="M7345">
        <f>_xlfn.XLOOKUP(shipments[[#This Row],[PID]],products[PID],products[Cost_per_box],"NA",0)</f>
        <v>8.43</v>
      </c>
      <c r="N7345">
        <f>shipments[[#This Row],[Boxes]]*shipments[[#This Row],[Cost Per Box]]</f>
        <v>14238.269999999999</v>
      </c>
      <c r="O7345">
        <f>shipments[[#This Row],[Sales Amount]]-shipments[[#This Row],[Total Cost]]</f>
        <v>960.48000000000138</v>
      </c>
      <c r="P7345" s="9">
        <f>shipments[[#This Row],[Profit]]/shipments[[#This Row],[Sales Amount]]</f>
        <v>6.3194670614359821E-2</v>
      </c>
    </row>
    <row r="7346" spans="1:16" x14ac:dyDescent="1">
      <c r="A7346" t="s">
        <v>7400</v>
      </c>
      <c r="B7346" t="s">
        <v>8059</v>
      </c>
      <c r="C7346" t="s">
        <v>8027</v>
      </c>
      <c r="D7346" t="s">
        <v>8034</v>
      </c>
      <c r="E7346" s="1">
        <v>44935</v>
      </c>
      <c r="F7346">
        <v>18659.25</v>
      </c>
      <c r="G7346">
        <v>2074</v>
      </c>
      <c r="H7346" t="s">
        <v>6</v>
      </c>
      <c r="I7346" t="str">
        <f>_xlfn.XLOOKUP(shipments[[#This Row],[SPID]],people[SPID],people[Sales_person],"NA",0)</f>
        <v>Jehu Rudeforth</v>
      </c>
      <c r="J7346">
        <f>YEAR(shipments[[#This Row],[Shipdate]])</f>
        <v>2023</v>
      </c>
      <c r="K7346">
        <f>MONTH(shipments[[#This Row],[Shipdate]])</f>
        <v>1</v>
      </c>
      <c r="L7346" t="str">
        <f>TEXT(shipments[[#This Row],[Shipdate]],"mmmm")</f>
        <v>January</v>
      </c>
      <c r="M7346">
        <f>_xlfn.XLOOKUP(shipments[[#This Row],[PID]],products[PID],products[Cost_per_box],"NA",0)</f>
        <v>6.8</v>
      </c>
      <c r="N7346">
        <f>shipments[[#This Row],[Boxes]]*shipments[[#This Row],[Cost Per Box]]</f>
        <v>14103.199999999999</v>
      </c>
      <c r="O7346">
        <f>shipments[[#This Row],[Sales Amount]]-shipments[[#This Row],[Total Cost]]</f>
        <v>4556.0500000000011</v>
      </c>
      <c r="P7346" s="9">
        <f>shipments[[#This Row],[Profit]]/shipments[[#This Row],[Sales Amount]]</f>
        <v>0.24417112156169199</v>
      </c>
    </row>
    <row r="7347" spans="1:16" x14ac:dyDescent="1">
      <c r="A7347" t="s">
        <v>7401</v>
      </c>
      <c r="B7347" t="s">
        <v>8059</v>
      </c>
      <c r="C7347" t="s">
        <v>8027</v>
      </c>
      <c r="D7347" t="s">
        <v>8033</v>
      </c>
      <c r="E7347" s="1">
        <v>45299</v>
      </c>
      <c r="F7347">
        <v>17887.5</v>
      </c>
      <c r="G7347">
        <v>2236</v>
      </c>
      <c r="H7347" t="s">
        <v>6</v>
      </c>
      <c r="I7347" t="str">
        <f>_xlfn.XLOOKUP(shipments[[#This Row],[SPID]],people[SPID],people[Sales_person],"NA",0)</f>
        <v>Jehu Rudeforth</v>
      </c>
      <c r="J7347">
        <f>YEAR(shipments[[#This Row],[Shipdate]])</f>
        <v>2024</v>
      </c>
      <c r="K7347">
        <f>MONTH(shipments[[#This Row],[Shipdate]])</f>
        <v>1</v>
      </c>
      <c r="L7347" t="str">
        <f>TEXT(shipments[[#This Row],[Shipdate]],"mmmm")</f>
        <v>January</v>
      </c>
      <c r="M7347">
        <f>_xlfn.XLOOKUP(shipments[[#This Row],[PID]],products[PID],products[Cost_per_box],"NA",0)</f>
        <v>6.8</v>
      </c>
      <c r="N7347">
        <f>shipments[[#This Row],[Boxes]]*shipments[[#This Row],[Cost Per Box]]</f>
        <v>15204.8</v>
      </c>
      <c r="O7347">
        <f>shipments[[#This Row],[Sales Amount]]-shipments[[#This Row],[Total Cost]]</f>
        <v>2682.7000000000007</v>
      </c>
      <c r="P7347" s="9">
        <f>shipments[[#This Row],[Profit]]/shipments[[#This Row],[Sales Amount]]</f>
        <v>0.14997624039133478</v>
      </c>
    </row>
    <row r="7348" spans="1:16" x14ac:dyDescent="1">
      <c r="A7348" t="s">
        <v>7402</v>
      </c>
      <c r="B7348" t="s">
        <v>8059</v>
      </c>
      <c r="C7348" t="s">
        <v>8027</v>
      </c>
      <c r="D7348" t="s">
        <v>8037</v>
      </c>
      <c r="E7348" s="1">
        <v>45131</v>
      </c>
      <c r="F7348">
        <v>19901.25</v>
      </c>
      <c r="G7348">
        <v>2844</v>
      </c>
      <c r="H7348" t="s">
        <v>6</v>
      </c>
      <c r="I7348" t="str">
        <f>_xlfn.XLOOKUP(shipments[[#This Row],[SPID]],people[SPID],people[Sales_person],"NA",0)</f>
        <v>Jehu Rudeforth</v>
      </c>
      <c r="J7348">
        <f>YEAR(shipments[[#This Row],[Shipdate]])</f>
        <v>2023</v>
      </c>
      <c r="K7348">
        <f>MONTH(shipments[[#This Row],[Shipdate]])</f>
        <v>7</v>
      </c>
      <c r="L7348" t="str">
        <f>TEXT(shipments[[#This Row],[Shipdate]],"mmmm")</f>
        <v>July</v>
      </c>
      <c r="M7348">
        <f>_xlfn.XLOOKUP(shipments[[#This Row],[PID]],products[PID],products[Cost_per_box],"NA",0)</f>
        <v>6.8</v>
      </c>
      <c r="N7348">
        <f>shipments[[#This Row],[Boxes]]*shipments[[#This Row],[Cost Per Box]]</f>
        <v>19339.2</v>
      </c>
      <c r="O7348">
        <f>shipments[[#This Row],[Sales Amount]]-shipments[[#This Row],[Total Cost]]</f>
        <v>562.04999999999927</v>
      </c>
      <c r="P7348" s="9">
        <f>shipments[[#This Row],[Profit]]/shipments[[#This Row],[Sales Amount]]</f>
        <v>2.8241944601469719E-2</v>
      </c>
    </row>
    <row r="7349" spans="1:16" x14ac:dyDescent="1">
      <c r="A7349" t="s">
        <v>7403</v>
      </c>
      <c r="B7349" t="s">
        <v>8059</v>
      </c>
      <c r="C7349" t="s">
        <v>8027</v>
      </c>
      <c r="D7349" t="s">
        <v>8032</v>
      </c>
      <c r="E7349" s="1">
        <v>45538</v>
      </c>
      <c r="F7349">
        <v>5526</v>
      </c>
      <c r="G7349">
        <v>691</v>
      </c>
      <c r="H7349" t="s">
        <v>25</v>
      </c>
      <c r="I7349" t="str">
        <f>_xlfn.XLOOKUP(shipments[[#This Row],[SPID]],people[SPID],people[Sales_person],"NA",0)</f>
        <v>Jehu Rudeforth</v>
      </c>
      <c r="J7349">
        <f>YEAR(shipments[[#This Row],[Shipdate]])</f>
        <v>2024</v>
      </c>
      <c r="K7349">
        <f>MONTH(shipments[[#This Row],[Shipdate]])</f>
        <v>9</v>
      </c>
      <c r="L7349" t="str">
        <f>TEXT(shipments[[#This Row],[Shipdate]],"mmmm")</f>
        <v>September</v>
      </c>
      <c r="M7349">
        <f>_xlfn.XLOOKUP(shipments[[#This Row],[PID]],products[PID],products[Cost_per_box],"NA",0)</f>
        <v>6.8</v>
      </c>
      <c r="N7349">
        <f>shipments[[#This Row],[Boxes]]*shipments[[#This Row],[Cost Per Box]]</f>
        <v>4698.8</v>
      </c>
      <c r="O7349">
        <f>shipments[[#This Row],[Sales Amount]]-shipments[[#This Row],[Total Cost]]</f>
        <v>827.19999999999982</v>
      </c>
      <c r="P7349" s="9">
        <f>shipments[[#This Row],[Profit]]/shipments[[#This Row],[Sales Amount]]</f>
        <v>0.14969236337314509</v>
      </c>
    </row>
    <row r="7350" spans="1:16" x14ac:dyDescent="1">
      <c r="A7350" t="s">
        <v>7404</v>
      </c>
      <c r="B7350" t="s">
        <v>8059</v>
      </c>
      <c r="C7350" t="s">
        <v>8028</v>
      </c>
      <c r="D7350" t="s">
        <v>8033</v>
      </c>
      <c r="E7350" s="1">
        <v>45147</v>
      </c>
      <c r="F7350">
        <v>1284.75</v>
      </c>
      <c r="G7350">
        <v>46</v>
      </c>
      <c r="H7350" t="s">
        <v>39</v>
      </c>
      <c r="I7350" t="str">
        <f>_xlfn.XLOOKUP(shipments[[#This Row],[SPID]],people[SPID],people[Sales_person],"NA",0)</f>
        <v>Jehu Rudeforth</v>
      </c>
      <c r="J7350">
        <f>YEAR(shipments[[#This Row],[Shipdate]])</f>
        <v>2023</v>
      </c>
      <c r="K7350">
        <f>MONTH(shipments[[#This Row],[Shipdate]])</f>
        <v>8</v>
      </c>
      <c r="L7350" t="str">
        <f>TEXT(shipments[[#This Row],[Shipdate]],"mmmm")</f>
        <v>August</v>
      </c>
      <c r="M7350">
        <f>_xlfn.XLOOKUP(shipments[[#This Row],[PID]],products[PID],products[Cost_per_box],"NA",0)</f>
        <v>5.04</v>
      </c>
      <c r="N7350">
        <f>shipments[[#This Row],[Boxes]]*shipments[[#This Row],[Cost Per Box]]</f>
        <v>231.84</v>
      </c>
      <c r="O7350">
        <f>shipments[[#This Row],[Sales Amount]]-shipments[[#This Row],[Total Cost]]</f>
        <v>1052.9100000000001</v>
      </c>
      <c r="P7350" s="9">
        <f>shipments[[#This Row],[Profit]]/shipments[[#This Row],[Sales Amount]]</f>
        <v>0.81954465849387048</v>
      </c>
    </row>
    <row r="7351" spans="1:16" x14ac:dyDescent="1">
      <c r="A7351" t="s">
        <v>7405</v>
      </c>
      <c r="B7351" t="s">
        <v>8059</v>
      </c>
      <c r="C7351" t="s">
        <v>8029</v>
      </c>
      <c r="D7351" t="s">
        <v>8036</v>
      </c>
      <c r="E7351" s="1">
        <v>45097</v>
      </c>
      <c r="F7351">
        <v>6909.75</v>
      </c>
      <c r="G7351">
        <v>691</v>
      </c>
      <c r="H7351" t="s">
        <v>6</v>
      </c>
      <c r="I7351" t="str">
        <f>_xlfn.XLOOKUP(shipments[[#This Row],[SPID]],people[SPID],people[Sales_person],"NA",0)</f>
        <v>Jehu Rudeforth</v>
      </c>
      <c r="J7351">
        <f>YEAR(shipments[[#This Row],[Shipdate]])</f>
        <v>2023</v>
      </c>
      <c r="K7351">
        <f>MONTH(shipments[[#This Row],[Shipdate]])</f>
        <v>6</v>
      </c>
      <c r="L7351" t="str">
        <f>TEXT(shipments[[#This Row],[Shipdate]],"mmmm")</f>
        <v>June</v>
      </c>
      <c r="M7351">
        <f>_xlfn.XLOOKUP(shipments[[#This Row],[PID]],products[PID],products[Cost_per_box],"NA",0)</f>
        <v>2.76</v>
      </c>
      <c r="N7351">
        <f>shipments[[#This Row],[Boxes]]*shipments[[#This Row],[Cost Per Box]]</f>
        <v>1907.1599999999999</v>
      </c>
      <c r="O7351">
        <f>shipments[[#This Row],[Sales Amount]]-shipments[[#This Row],[Total Cost]]</f>
        <v>5002.59</v>
      </c>
      <c r="P7351" s="9">
        <f>shipments[[#This Row],[Profit]]/shipments[[#This Row],[Sales Amount]]</f>
        <v>0.72399001411049602</v>
      </c>
    </row>
    <row r="7352" spans="1:16" x14ac:dyDescent="1">
      <c r="A7352" t="s">
        <v>7406</v>
      </c>
      <c r="B7352" t="s">
        <v>8059</v>
      </c>
      <c r="C7352" t="s">
        <v>8030</v>
      </c>
      <c r="D7352" t="s">
        <v>8035</v>
      </c>
      <c r="E7352" s="1">
        <v>45188</v>
      </c>
      <c r="F7352">
        <v>866.25</v>
      </c>
      <c r="G7352">
        <v>79</v>
      </c>
      <c r="H7352" t="s">
        <v>6</v>
      </c>
      <c r="I7352" t="str">
        <f>_xlfn.XLOOKUP(shipments[[#This Row],[SPID]],people[SPID],people[Sales_person],"NA",0)</f>
        <v>Jehu Rudeforth</v>
      </c>
      <c r="J7352">
        <f>YEAR(shipments[[#This Row],[Shipdate]])</f>
        <v>2023</v>
      </c>
      <c r="K7352">
        <f>MONTH(shipments[[#This Row],[Shipdate]])</f>
        <v>9</v>
      </c>
      <c r="L7352" t="str">
        <f>TEXT(shipments[[#This Row],[Shipdate]],"mmmm")</f>
        <v>September</v>
      </c>
      <c r="M7352">
        <f>_xlfn.XLOOKUP(shipments[[#This Row],[PID]],products[PID],products[Cost_per_box],"NA",0)</f>
        <v>3.32</v>
      </c>
      <c r="N7352">
        <f>shipments[[#This Row],[Boxes]]*shipments[[#This Row],[Cost Per Box]]</f>
        <v>262.27999999999997</v>
      </c>
      <c r="O7352">
        <f>shipments[[#This Row],[Sales Amount]]-shipments[[#This Row],[Total Cost]]</f>
        <v>603.97</v>
      </c>
      <c r="P7352" s="9">
        <f>shipments[[#This Row],[Profit]]/shipments[[#This Row],[Sales Amount]]</f>
        <v>0.6972236652236653</v>
      </c>
    </row>
    <row r="7353" spans="1:16" x14ac:dyDescent="1">
      <c r="A7353" t="s">
        <v>7407</v>
      </c>
      <c r="B7353" t="s">
        <v>8059</v>
      </c>
      <c r="C7353" t="s">
        <v>8030</v>
      </c>
      <c r="D7353" t="s">
        <v>8037</v>
      </c>
      <c r="E7353" s="1">
        <v>44960</v>
      </c>
      <c r="F7353">
        <v>1966.5</v>
      </c>
      <c r="G7353">
        <v>219</v>
      </c>
      <c r="H7353" t="s">
        <v>6</v>
      </c>
      <c r="I7353" t="str">
        <f>_xlfn.XLOOKUP(shipments[[#This Row],[SPID]],people[SPID],people[Sales_person],"NA",0)</f>
        <v>Jehu Rudeforth</v>
      </c>
      <c r="J7353">
        <f>YEAR(shipments[[#This Row],[Shipdate]])</f>
        <v>2023</v>
      </c>
      <c r="K7353">
        <f>MONTH(shipments[[#This Row],[Shipdate]])</f>
        <v>2</v>
      </c>
      <c r="L7353" t="str">
        <f>TEXT(shipments[[#This Row],[Shipdate]],"mmmm")</f>
        <v>February</v>
      </c>
      <c r="M7353">
        <f>_xlfn.XLOOKUP(shipments[[#This Row],[PID]],products[PID],products[Cost_per_box],"NA",0)</f>
        <v>3.32</v>
      </c>
      <c r="N7353">
        <f>shipments[[#This Row],[Boxes]]*shipments[[#This Row],[Cost Per Box]]</f>
        <v>727.07999999999993</v>
      </c>
      <c r="O7353">
        <f>shipments[[#This Row],[Sales Amount]]-shipments[[#This Row],[Total Cost]]</f>
        <v>1239.42</v>
      </c>
      <c r="P7353" s="9">
        <f>shipments[[#This Row],[Profit]]/shipments[[#This Row],[Sales Amount]]</f>
        <v>0.63026697177726931</v>
      </c>
    </row>
    <row r="7354" spans="1:16" x14ac:dyDescent="1">
      <c r="A7354" t="s">
        <v>7408</v>
      </c>
      <c r="B7354" t="s">
        <v>8059</v>
      </c>
      <c r="C7354" t="s">
        <v>8031</v>
      </c>
      <c r="D7354" t="s">
        <v>8037</v>
      </c>
      <c r="E7354" s="1">
        <v>45083</v>
      </c>
      <c r="F7354">
        <v>14179.5</v>
      </c>
      <c r="G7354">
        <v>747</v>
      </c>
      <c r="H7354" t="s">
        <v>6</v>
      </c>
      <c r="I7354" t="str">
        <f>_xlfn.XLOOKUP(shipments[[#This Row],[SPID]],people[SPID],people[Sales_person],"NA",0)</f>
        <v>Jehu Rudeforth</v>
      </c>
      <c r="J7354">
        <f>YEAR(shipments[[#This Row],[Shipdate]])</f>
        <v>2023</v>
      </c>
      <c r="K7354">
        <f>MONTH(shipments[[#This Row],[Shipdate]])</f>
        <v>6</v>
      </c>
      <c r="L7354" t="str">
        <f>TEXT(shipments[[#This Row],[Shipdate]],"mmmm")</f>
        <v>June</v>
      </c>
      <c r="M7354">
        <f>_xlfn.XLOOKUP(shipments[[#This Row],[PID]],products[PID],products[Cost_per_box],"NA",0)</f>
        <v>2.65</v>
      </c>
      <c r="N7354">
        <f>shipments[[#This Row],[Boxes]]*shipments[[#This Row],[Cost Per Box]]</f>
        <v>1979.55</v>
      </c>
      <c r="O7354">
        <f>shipments[[#This Row],[Sales Amount]]-shipments[[#This Row],[Total Cost]]</f>
        <v>12199.95</v>
      </c>
      <c r="P7354" s="9">
        <f>shipments[[#This Row],[Profit]]/shipments[[#This Row],[Sales Amount]]</f>
        <v>0.86039352586480489</v>
      </c>
    </row>
    <row r="7355" spans="1:16" x14ac:dyDescent="1">
      <c r="A7355" t="s">
        <v>7409</v>
      </c>
      <c r="B7355" t="s">
        <v>8059</v>
      </c>
      <c r="C7355" t="s">
        <v>8031</v>
      </c>
      <c r="D7355" t="s">
        <v>8033</v>
      </c>
      <c r="E7355" s="1">
        <v>45349</v>
      </c>
      <c r="F7355">
        <v>5798.25</v>
      </c>
      <c r="G7355">
        <v>306</v>
      </c>
      <c r="H7355" t="s">
        <v>6</v>
      </c>
      <c r="I7355" t="str">
        <f>_xlfn.XLOOKUP(shipments[[#This Row],[SPID]],people[SPID],people[Sales_person],"NA",0)</f>
        <v>Jehu Rudeforth</v>
      </c>
      <c r="J7355">
        <f>YEAR(shipments[[#This Row],[Shipdate]])</f>
        <v>2024</v>
      </c>
      <c r="K7355">
        <f>MONTH(shipments[[#This Row],[Shipdate]])</f>
        <v>2</v>
      </c>
      <c r="L7355" t="str">
        <f>TEXT(shipments[[#This Row],[Shipdate]],"mmmm")</f>
        <v>February</v>
      </c>
      <c r="M7355">
        <f>_xlfn.XLOOKUP(shipments[[#This Row],[PID]],products[PID],products[Cost_per_box],"NA",0)</f>
        <v>2.65</v>
      </c>
      <c r="N7355">
        <f>shipments[[#This Row],[Boxes]]*shipments[[#This Row],[Cost Per Box]]</f>
        <v>810.9</v>
      </c>
      <c r="O7355">
        <f>shipments[[#This Row],[Sales Amount]]-shipments[[#This Row],[Total Cost]]</f>
        <v>4987.3500000000004</v>
      </c>
      <c r="P7355" s="9">
        <f>shipments[[#This Row],[Profit]]/shipments[[#This Row],[Sales Amount]]</f>
        <v>0.86014745828482742</v>
      </c>
    </row>
    <row r="7356" spans="1:16" x14ac:dyDescent="1">
      <c r="A7356" t="s">
        <v>7410</v>
      </c>
      <c r="B7356" t="s">
        <v>8061</v>
      </c>
      <c r="C7356" t="s">
        <v>8010</v>
      </c>
      <c r="D7356" t="s">
        <v>8032</v>
      </c>
      <c r="E7356" s="1">
        <v>45034</v>
      </c>
      <c r="F7356">
        <v>8838</v>
      </c>
      <c r="G7356">
        <v>553</v>
      </c>
      <c r="H7356" t="s">
        <v>6</v>
      </c>
      <c r="I7356" t="str">
        <f>_xlfn.XLOOKUP(shipments[[#This Row],[SPID]],people[SPID],people[Sales_person],"NA",0)</f>
        <v>Van Tuxwell</v>
      </c>
      <c r="J7356">
        <f>YEAR(shipments[[#This Row],[Shipdate]])</f>
        <v>2023</v>
      </c>
      <c r="K7356">
        <f>MONTH(shipments[[#This Row],[Shipdate]])</f>
        <v>4</v>
      </c>
      <c r="L7356" t="str">
        <f>TEXT(shipments[[#This Row],[Shipdate]],"mmmm")</f>
        <v>April</v>
      </c>
      <c r="M7356">
        <f>_xlfn.XLOOKUP(shipments[[#This Row],[PID]],products[PID],products[Cost_per_box],"NA",0)</f>
        <v>5.26</v>
      </c>
      <c r="N7356">
        <f>shipments[[#This Row],[Boxes]]*shipments[[#This Row],[Cost Per Box]]</f>
        <v>2908.7799999999997</v>
      </c>
      <c r="O7356">
        <f>shipments[[#This Row],[Sales Amount]]-shipments[[#This Row],[Total Cost]]</f>
        <v>5929.22</v>
      </c>
      <c r="P7356" s="9">
        <f>shipments[[#This Row],[Profit]]/shipments[[#This Row],[Sales Amount]]</f>
        <v>0.670878026702874</v>
      </c>
    </row>
    <row r="7357" spans="1:16" x14ac:dyDescent="1">
      <c r="A7357" t="s">
        <v>7412</v>
      </c>
      <c r="B7357" t="s">
        <v>8061</v>
      </c>
      <c r="C7357" t="s">
        <v>8010</v>
      </c>
      <c r="D7357" t="s">
        <v>8033</v>
      </c>
      <c r="E7357" s="1">
        <v>45331</v>
      </c>
      <c r="F7357">
        <v>1095.75</v>
      </c>
      <c r="G7357">
        <v>79</v>
      </c>
      <c r="H7357" t="s">
        <v>6</v>
      </c>
      <c r="I7357" t="str">
        <f>_xlfn.XLOOKUP(shipments[[#This Row],[SPID]],people[SPID],people[Sales_person],"NA",0)</f>
        <v>Van Tuxwell</v>
      </c>
      <c r="J7357">
        <f>YEAR(shipments[[#This Row],[Shipdate]])</f>
        <v>2024</v>
      </c>
      <c r="K7357">
        <f>MONTH(shipments[[#This Row],[Shipdate]])</f>
        <v>2</v>
      </c>
      <c r="L7357" t="str">
        <f>TEXT(shipments[[#This Row],[Shipdate]],"mmmm")</f>
        <v>February</v>
      </c>
      <c r="M7357">
        <f>_xlfn.XLOOKUP(shipments[[#This Row],[PID]],products[PID],products[Cost_per_box],"NA",0)</f>
        <v>5.26</v>
      </c>
      <c r="N7357">
        <f>shipments[[#This Row],[Boxes]]*shipments[[#This Row],[Cost Per Box]]</f>
        <v>415.53999999999996</v>
      </c>
      <c r="O7357">
        <f>shipments[[#This Row],[Sales Amount]]-shipments[[#This Row],[Total Cost]]</f>
        <v>680.21</v>
      </c>
      <c r="P7357" s="9">
        <f>shipments[[#This Row],[Profit]]/shipments[[#This Row],[Sales Amount]]</f>
        <v>0.62077116130504228</v>
      </c>
    </row>
    <row r="7358" spans="1:16" x14ac:dyDescent="1">
      <c r="A7358" t="s">
        <v>7413</v>
      </c>
      <c r="B7358" t="s">
        <v>8061</v>
      </c>
      <c r="C7358" t="s">
        <v>8010</v>
      </c>
      <c r="D7358" t="s">
        <v>8037</v>
      </c>
      <c r="E7358" s="1">
        <v>45448</v>
      </c>
      <c r="F7358">
        <v>1509.75</v>
      </c>
      <c r="G7358">
        <v>117</v>
      </c>
      <c r="H7358" t="s">
        <v>6</v>
      </c>
      <c r="I7358" t="str">
        <f>_xlfn.XLOOKUP(shipments[[#This Row],[SPID]],people[SPID],people[Sales_person],"NA",0)</f>
        <v>Van Tuxwell</v>
      </c>
      <c r="J7358">
        <f>YEAR(shipments[[#This Row],[Shipdate]])</f>
        <v>2024</v>
      </c>
      <c r="K7358">
        <f>MONTH(shipments[[#This Row],[Shipdate]])</f>
        <v>6</v>
      </c>
      <c r="L7358" t="str">
        <f>TEXT(shipments[[#This Row],[Shipdate]],"mmmm")</f>
        <v>June</v>
      </c>
      <c r="M7358">
        <f>_xlfn.XLOOKUP(shipments[[#This Row],[PID]],products[PID],products[Cost_per_box],"NA",0)</f>
        <v>5.26</v>
      </c>
      <c r="N7358">
        <f>shipments[[#This Row],[Boxes]]*shipments[[#This Row],[Cost Per Box]]</f>
        <v>615.41999999999996</v>
      </c>
      <c r="O7358">
        <f>shipments[[#This Row],[Sales Amount]]-shipments[[#This Row],[Total Cost]]</f>
        <v>894.33</v>
      </c>
      <c r="P7358" s="9">
        <f>shipments[[#This Row],[Profit]]/shipments[[#This Row],[Sales Amount]]</f>
        <v>0.59236959761549923</v>
      </c>
    </row>
    <row r="7359" spans="1:16" x14ac:dyDescent="1">
      <c r="A7359" t="s">
        <v>7414</v>
      </c>
      <c r="B7359" t="s">
        <v>8061</v>
      </c>
      <c r="C7359" t="s">
        <v>8011</v>
      </c>
      <c r="D7359" t="s">
        <v>8037</v>
      </c>
      <c r="E7359" s="1">
        <v>45244</v>
      </c>
      <c r="F7359">
        <v>3613.5</v>
      </c>
      <c r="G7359">
        <v>241</v>
      </c>
      <c r="H7359" t="s">
        <v>6</v>
      </c>
      <c r="I7359" t="str">
        <f>_xlfn.XLOOKUP(shipments[[#This Row],[SPID]],people[SPID],people[Sales_person],"NA",0)</f>
        <v>Van Tuxwell</v>
      </c>
      <c r="J7359">
        <f>YEAR(shipments[[#This Row],[Shipdate]])</f>
        <v>2023</v>
      </c>
      <c r="K7359">
        <f>MONTH(shipments[[#This Row],[Shipdate]])</f>
        <v>11</v>
      </c>
      <c r="L7359" t="str">
        <f>TEXT(shipments[[#This Row],[Shipdate]],"mmmm")</f>
        <v>November</v>
      </c>
      <c r="M7359">
        <f>_xlfn.XLOOKUP(shipments[[#This Row],[PID]],products[PID],products[Cost_per_box],"NA",0)</f>
        <v>7.48</v>
      </c>
      <c r="N7359">
        <f>shipments[[#This Row],[Boxes]]*shipments[[#This Row],[Cost Per Box]]</f>
        <v>1802.68</v>
      </c>
      <c r="O7359">
        <f>shipments[[#This Row],[Sales Amount]]-shipments[[#This Row],[Total Cost]]</f>
        <v>1810.82</v>
      </c>
      <c r="P7359" s="9">
        <f>shipments[[#This Row],[Profit]]/shipments[[#This Row],[Sales Amount]]</f>
        <v>0.50112633181126331</v>
      </c>
    </row>
    <row r="7360" spans="1:16" x14ac:dyDescent="1">
      <c r="A7360" t="s">
        <v>7415</v>
      </c>
      <c r="B7360" t="s">
        <v>8061</v>
      </c>
      <c r="C7360" t="s">
        <v>8013</v>
      </c>
      <c r="D7360" t="s">
        <v>8033</v>
      </c>
      <c r="E7360" s="1">
        <v>45350</v>
      </c>
      <c r="F7360">
        <v>5879.25</v>
      </c>
      <c r="G7360">
        <v>840</v>
      </c>
      <c r="H7360" t="s">
        <v>6</v>
      </c>
      <c r="I7360" t="str">
        <f>_xlfn.XLOOKUP(shipments[[#This Row],[SPID]],people[SPID],people[Sales_person],"NA",0)</f>
        <v>Van Tuxwell</v>
      </c>
      <c r="J7360">
        <f>YEAR(shipments[[#This Row],[Shipdate]])</f>
        <v>2024</v>
      </c>
      <c r="K7360">
        <f>MONTH(shipments[[#This Row],[Shipdate]])</f>
        <v>2</v>
      </c>
      <c r="L7360" t="str">
        <f>TEXT(shipments[[#This Row],[Shipdate]],"mmmm")</f>
        <v>February</v>
      </c>
      <c r="M7360">
        <f>_xlfn.XLOOKUP(shipments[[#This Row],[PID]],products[PID],products[Cost_per_box],"NA",0)</f>
        <v>3.85</v>
      </c>
      <c r="N7360">
        <f>shipments[[#This Row],[Boxes]]*shipments[[#This Row],[Cost Per Box]]</f>
        <v>3234</v>
      </c>
      <c r="O7360">
        <f>shipments[[#This Row],[Sales Amount]]-shipments[[#This Row],[Total Cost]]</f>
        <v>2645.25</v>
      </c>
      <c r="P7360" s="9">
        <f>shipments[[#This Row],[Profit]]/shipments[[#This Row],[Sales Amount]]</f>
        <v>0.44992983798953951</v>
      </c>
    </row>
    <row r="7361" spans="1:16" x14ac:dyDescent="1">
      <c r="A7361" t="s">
        <v>7416</v>
      </c>
      <c r="B7361" t="s">
        <v>8061</v>
      </c>
      <c r="C7361" t="s">
        <v>8013</v>
      </c>
      <c r="D7361" t="s">
        <v>8032</v>
      </c>
      <c r="E7361" s="1">
        <v>45022</v>
      </c>
      <c r="F7361">
        <v>3939.75</v>
      </c>
      <c r="G7361">
        <v>438</v>
      </c>
      <c r="H7361" t="s">
        <v>6</v>
      </c>
      <c r="I7361" t="str">
        <f>_xlfn.XLOOKUP(shipments[[#This Row],[SPID]],people[SPID],people[Sales_person],"NA",0)</f>
        <v>Van Tuxwell</v>
      </c>
      <c r="J7361">
        <f>YEAR(shipments[[#This Row],[Shipdate]])</f>
        <v>2023</v>
      </c>
      <c r="K7361">
        <f>MONTH(shipments[[#This Row],[Shipdate]])</f>
        <v>4</v>
      </c>
      <c r="L7361" t="str">
        <f>TEXT(shipments[[#This Row],[Shipdate]],"mmmm")</f>
        <v>April</v>
      </c>
      <c r="M7361">
        <f>_xlfn.XLOOKUP(shipments[[#This Row],[PID]],products[PID],products[Cost_per_box],"NA",0)</f>
        <v>3.85</v>
      </c>
      <c r="N7361">
        <f>shipments[[#This Row],[Boxes]]*shipments[[#This Row],[Cost Per Box]]</f>
        <v>1686.3</v>
      </c>
      <c r="O7361">
        <f>shipments[[#This Row],[Sales Amount]]-shipments[[#This Row],[Total Cost]]</f>
        <v>2253.4499999999998</v>
      </c>
      <c r="P7361" s="9">
        <f>shipments[[#This Row],[Profit]]/shipments[[#This Row],[Sales Amount]]</f>
        <v>0.57197791738054438</v>
      </c>
    </row>
    <row r="7362" spans="1:16" x14ac:dyDescent="1">
      <c r="A7362" t="s">
        <v>7417</v>
      </c>
      <c r="B7362" t="s">
        <v>8061</v>
      </c>
      <c r="C7362" t="s">
        <v>8013</v>
      </c>
      <c r="D7362" t="s">
        <v>8036</v>
      </c>
      <c r="E7362" s="1">
        <v>45511</v>
      </c>
      <c r="F7362">
        <v>2632.5</v>
      </c>
      <c r="G7362">
        <v>377</v>
      </c>
      <c r="H7362" t="s">
        <v>17</v>
      </c>
      <c r="I7362" t="str">
        <f>_xlfn.XLOOKUP(shipments[[#This Row],[SPID]],people[SPID],people[Sales_person],"NA",0)</f>
        <v>Van Tuxwell</v>
      </c>
      <c r="J7362">
        <f>YEAR(shipments[[#This Row],[Shipdate]])</f>
        <v>2024</v>
      </c>
      <c r="K7362">
        <f>MONTH(shipments[[#This Row],[Shipdate]])</f>
        <v>8</v>
      </c>
      <c r="L7362" t="str">
        <f>TEXT(shipments[[#This Row],[Shipdate]],"mmmm")</f>
        <v>August</v>
      </c>
      <c r="M7362">
        <f>_xlfn.XLOOKUP(shipments[[#This Row],[PID]],products[PID],products[Cost_per_box],"NA",0)</f>
        <v>3.85</v>
      </c>
      <c r="N7362">
        <f>shipments[[#This Row],[Boxes]]*shipments[[#This Row],[Cost Per Box]]</f>
        <v>1451.45</v>
      </c>
      <c r="O7362">
        <f>shipments[[#This Row],[Sales Amount]]-shipments[[#This Row],[Total Cost]]</f>
        <v>1181.05</v>
      </c>
      <c r="P7362" s="9">
        <f>shipments[[#This Row],[Profit]]/shipments[[#This Row],[Sales Amount]]</f>
        <v>0.44864197530864197</v>
      </c>
    </row>
    <row r="7363" spans="1:16" x14ac:dyDescent="1">
      <c r="A7363" t="s">
        <v>7418</v>
      </c>
      <c r="B7363" t="s">
        <v>8061</v>
      </c>
      <c r="C7363" t="s">
        <v>8013</v>
      </c>
      <c r="D7363" t="s">
        <v>8032</v>
      </c>
      <c r="E7363" s="1">
        <v>45085</v>
      </c>
      <c r="F7363">
        <v>312.75</v>
      </c>
      <c r="G7363">
        <v>63</v>
      </c>
      <c r="H7363" t="s">
        <v>6</v>
      </c>
      <c r="I7363" t="str">
        <f>_xlfn.XLOOKUP(shipments[[#This Row],[SPID]],people[SPID],people[Sales_person],"NA",0)</f>
        <v>Van Tuxwell</v>
      </c>
      <c r="J7363">
        <f>YEAR(shipments[[#This Row],[Shipdate]])</f>
        <v>2023</v>
      </c>
      <c r="K7363">
        <f>MONTH(shipments[[#This Row],[Shipdate]])</f>
        <v>6</v>
      </c>
      <c r="L7363" t="str">
        <f>TEXT(shipments[[#This Row],[Shipdate]],"mmmm")</f>
        <v>June</v>
      </c>
      <c r="M7363">
        <f>_xlfn.XLOOKUP(shipments[[#This Row],[PID]],products[PID],products[Cost_per_box],"NA",0)</f>
        <v>3.85</v>
      </c>
      <c r="N7363">
        <f>shipments[[#This Row],[Boxes]]*shipments[[#This Row],[Cost Per Box]]</f>
        <v>242.55</v>
      </c>
      <c r="O7363">
        <f>shipments[[#This Row],[Sales Amount]]-shipments[[#This Row],[Total Cost]]</f>
        <v>70.199999999999989</v>
      </c>
      <c r="P7363" s="9">
        <f>shipments[[#This Row],[Profit]]/shipments[[#This Row],[Sales Amount]]</f>
        <v>0.22446043165467622</v>
      </c>
    </row>
    <row r="7364" spans="1:16" x14ac:dyDescent="1">
      <c r="A7364" t="s">
        <v>7419</v>
      </c>
      <c r="B7364" t="s">
        <v>8061</v>
      </c>
      <c r="C7364" t="s">
        <v>8014</v>
      </c>
      <c r="D7364" t="s">
        <v>8033</v>
      </c>
      <c r="E7364" s="1">
        <v>45156</v>
      </c>
      <c r="F7364">
        <v>1741.5</v>
      </c>
      <c r="G7364">
        <v>194</v>
      </c>
      <c r="H7364" t="s">
        <v>6</v>
      </c>
      <c r="I7364" t="str">
        <f>_xlfn.XLOOKUP(shipments[[#This Row],[SPID]],people[SPID],people[Sales_person],"NA",0)</f>
        <v>Van Tuxwell</v>
      </c>
      <c r="J7364">
        <f>YEAR(shipments[[#This Row],[Shipdate]])</f>
        <v>2023</v>
      </c>
      <c r="K7364">
        <f>MONTH(shipments[[#This Row],[Shipdate]])</f>
        <v>8</v>
      </c>
      <c r="L7364" t="str">
        <f>TEXT(shipments[[#This Row],[Shipdate]],"mmmm")</f>
        <v>August</v>
      </c>
      <c r="M7364">
        <f>_xlfn.XLOOKUP(shipments[[#This Row],[PID]],products[PID],products[Cost_per_box],"NA",0)</f>
        <v>5.72</v>
      </c>
      <c r="N7364">
        <f>shipments[[#This Row],[Boxes]]*shipments[[#This Row],[Cost Per Box]]</f>
        <v>1109.68</v>
      </c>
      <c r="O7364">
        <f>shipments[[#This Row],[Sales Amount]]-shipments[[#This Row],[Total Cost]]</f>
        <v>631.81999999999994</v>
      </c>
      <c r="P7364" s="9">
        <f>shipments[[#This Row],[Profit]]/shipments[[#This Row],[Sales Amount]]</f>
        <v>0.36280218202698822</v>
      </c>
    </row>
    <row r="7365" spans="1:16" x14ac:dyDescent="1">
      <c r="A7365" t="s">
        <v>7420</v>
      </c>
      <c r="B7365" t="s">
        <v>8061</v>
      </c>
      <c r="C7365" t="s">
        <v>8014</v>
      </c>
      <c r="D7365" t="s">
        <v>8036</v>
      </c>
      <c r="E7365" s="1">
        <v>45211</v>
      </c>
      <c r="F7365">
        <v>8196.75</v>
      </c>
      <c r="G7365">
        <v>1640</v>
      </c>
      <c r="H7365" t="s">
        <v>6</v>
      </c>
      <c r="I7365" t="str">
        <f>_xlfn.XLOOKUP(shipments[[#This Row],[SPID]],people[SPID],people[Sales_person],"NA",0)</f>
        <v>Van Tuxwell</v>
      </c>
      <c r="J7365">
        <f>YEAR(shipments[[#This Row],[Shipdate]])</f>
        <v>2023</v>
      </c>
      <c r="K7365">
        <f>MONTH(shipments[[#This Row],[Shipdate]])</f>
        <v>10</v>
      </c>
      <c r="L7365" t="str">
        <f>TEXT(shipments[[#This Row],[Shipdate]],"mmmm")</f>
        <v>October</v>
      </c>
      <c r="M7365">
        <f>_xlfn.XLOOKUP(shipments[[#This Row],[PID]],products[PID],products[Cost_per_box],"NA",0)</f>
        <v>5.72</v>
      </c>
      <c r="N7365">
        <f>shipments[[#This Row],[Boxes]]*shipments[[#This Row],[Cost Per Box]]</f>
        <v>9380.7999999999993</v>
      </c>
      <c r="O7365">
        <f>shipments[[#This Row],[Sales Amount]]-shipments[[#This Row],[Total Cost]]</f>
        <v>-1184.0499999999993</v>
      </c>
      <c r="P7365" s="9">
        <f>shipments[[#This Row],[Profit]]/shipments[[#This Row],[Sales Amount]]</f>
        <v>-0.14445359441241948</v>
      </c>
    </row>
    <row r="7366" spans="1:16" x14ac:dyDescent="1">
      <c r="A7366" t="s">
        <v>7421</v>
      </c>
      <c r="B7366" t="s">
        <v>8061</v>
      </c>
      <c r="C7366" t="s">
        <v>8014</v>
      </c>
      <c r="D7366" t="s">
        <v>8037</v>
      </c>
      <c r="E7366" s="1">
        <v>45560</v>
      </c>
      <c r="F7366">
        <v>5796</v>
      </c>
      <c r="G7366">
        <v>644</v>
      </c>
      <c r="H7366" t="s">
        <v>39</v>
      </c>
      <c r="I7366" t="str">
        <f>_xlfn.XLOOKUP(shipments[[#This Row],[SPID]],people[SPID],people[Sales_person],"NA",0)</f>
        <v>Van Tuxwell</v>
      </c>
      <c r="J7366">
        <f>YEAR(shipments[[#This Row],[Shipdate]])</f>
        <v>2024</v>
      </c>
      <c r="K7366">
        <f>MONTH(shipments[[#This Row],[Shipdate]])</f>
        <v>9</v>
      </c>
      <c r="L7366" t="str">
        <f>TEXT(shipments[[#This Row],[Shipdate]],"mmmm")</f>
        <v>September</v>
      </c>
      <c r="M7366">
        <f>_xlfn.XLOOKUP(shipments[[#This Row],[PID]],products[PID],products[Cost_per_box],"NA",0)</f>
        <v>5.72</v>
      </c>
      <c r="N7366">
        <f>shipments[[#This Row],[Boxes]]*shipments[[#This Row],[Cost Per Box]]</f>
        <v>3683.68</v>
      </c>
      <c r="O7366">
        <f>shipments[[#This Row],[Sales Amount]]-shipments[[#This Row],[Total Cost]]</f>
        <v>2112.3200000000002</v>
      </c>
      <c r="P7366" s="9">
        <f>shipments[[#This Row],[Profit]]/shipments[[#This Row],[Sales Amount]]</f>
        <v>0.36444444444444446</v>
      </c>
    </row>
    <row r="7367" spans="1:16" x14ac:dyDescent="1">
      <c r="A7367" t="s">
        <v>7422</v>
      </c>
      <c r="B7367" t="s">
        <v>8061</v>
      </c>
      <c r="C7367" t="s">
        <v>8014</v>
      </c>
      <c r="D7367" t="s">
        <v>8032</v>
      </c>
      <c r="E7367" s="1">
        <v>45021</v>
      </c>
      <c r="F7367">
        <v>474.75</v>
      </c>
      <c r="G7367">
        <v>53</v>
      </c>
      <c r="H7367" t="s">
        <v>6</v>
      </c>
      <c r="I7367" t="str">
        <f>_xlfn.XLOOKUP(shipments[[#This Row],[SPID]],people[SPID],people[Sales_person],"NA",0)</f>
        <v>Van Tuxwell</v>
      </c>
      <c r="J7367">
        <f>YEAR(shipments[[#This Row],[Shipdate]])</f>
        <v>2023</v>
      </c>
      <c r="K7367">
        <f>MONTH(shipments[[#This Row],[Shipdate]])</f>
        <v>4</v>
      </c>
      <c r="L7367" t="str">
        <f>TEXT(shipments[[#This Row],[Shipdate]],"mmmm")</f>
        <v>April</v>
      </c>
      <c r="M7367">
        <f>_xlfn.XLOOKUP(shipments[[#This Row],[PID]],products[PID],products[Cost_per_box],"NA",0)</f>
        <v>5.72</v>
      </c>
      <c r="N7367">
        <f>shipments[[#This Row],[Boxes]]*shipments[[#This Row],[Cost Per Box]]</f>
        <v>303.15999999999997</v>
      </c>
      <c r="O7367">
        <f>shipments[[#This Row],[Sales Amount]]-shipments[[#This Row],[Total Cost]]</f>
        <v>171.59000000000003</v>
      </c>
      <c r="P7367" s="9">
        <f>shipments[[#This Row],[Profit]]/shipments[[#This Row],[Sales Amount]]</f>
        <v>0.36143233280674048</v>
      </c>
    </row>
    <row r="7368" spans="1:16" x14ac:dyDescent="1">
      <c r="A7368" t="s">
        <v>7423</v>
      </c>
      <c r="B7368" t="s">
        <v>8061</v>
      </c>
      <c r="C7368" t="s">
        <v>8014</v>
      </c>
      <c r="D7368" t="s">
        <v>8032</v>
      </c>
      <c r="E7368" s="1">
        <v>45502</v>
      </c>
      <c r="F7368">
        <v>5375.25</v>
      </c>
      <c r="G7368">
        <v>896</v>
      </c>
      <c r="H7368" t="s">
        <v>17</v>
      </c>
      <c r="I7368" t="str">
        <f>_xlfn.XLOOKUP(shipments[[#This Row],[SPID]],people[SPID],people[Sales_person],"NA",0)</f>
        <v>Van Tuxwell</v>
      </c>
      <c r="J7368">
        <f>YEAR(shipments[[#This Row],[Shipdate]])</f>
        <v>2024</v>
      </c>
      <c r="K7368">
        <f>MONTH(shipments[[#This Row],[Shipdate]])</f>
        <v>7</v>
      </c>
      <c r="L7368" t="str">
        <f>TEXT(shipments[[#This Row],[Shipdate]],"mmmm")</f>
        <v>July</v>
      </c>
      <c r="M7368">
        <f>_xlfn.XLOOKUP(shipments[[#This Row],[PID]],products[PID],products[Cost_per_box],"NA",0)</f>
        <v>5.72</v>
      </c>
      <c r="N7368">
        <f>shipments[[#This Row],[Boxes]]*shipments[[#This Row],[Cost Per Box]]</f>
        <v>5125.12</v>
      </c>
      <c r="O7368">
        <f>shipments[[#This Row],[Sales Amount]]-shipments[[#This Row],[Total Cost]]</f>
        <v>250.13000000000011</v>
      </c>
      <c r="P7368" s="9">
        <f>shipments[[#This Row],[Profit]]/shipments[[#This Row],[Sales Amount]]</f>
        <v>4.6533649597693148E-2</v>
      </c>
    </row>
    <row r="7369" spans="1:16" x14ac:dyDescent="1">
      <c r="A7369" t="s">
        <v>7424</v>
      </c>
      <c r="B7369" t="s">
        <v>8061</v>
      </c>
      <c r="C7369" t="s">
        <v>8014</v>
      </c>
      <c r="D7369" t="s">
        <v>8032</v>
      </c>
      <c r="E7369" s="1">
        <v>45307</v>
      </c>
      <c r="F7369">
        <v>8493.75</v>
      </c>
      <c r="G7369">
        <v>1416</v>
      </c>
      <c r="H7369" t="s">
        <v>6</v>
      </c>
      <c r="I7369" t="str">
        <f>_xlfn.XLOOKUP(shipments[[#This Row],[SPID]],people[SPID],people[Sales_person],"NA",0)</f>
        <v>Van Tuxwell</v>
      </c>
      <c r="J7369">
        <f>YEAR(shipments[[#This Row],[Shipdate]])</f>
        <v>2024</v>
      </c>
      <c r="K7369">
        <f>MONTH(shipments[[#This Row],[Shipdate]])</f>
        <v>1</v>
      </c>
      <c r="L7369" t="str">
        <f>TEXT(shipments[[#This Row],[Shipdate]],"mmmm")</f>
        <v>January</v>
      </c>
      <c r="M7369">
        <f>_xlfn.XLOOKUP(shipments[[#This Row],[PID]],products[PID],products[Cost_per_box],"NA",0)</f>
        <v>5.72</v>
      </c>
      <c r="N7369">
        <f>shipments[[#This Row],[Boxes]]*shipments[[#This Row],[Cost Per Box]]</f>
        <v>8099.5199999999995</v>
      </c>
      <c r="O7369">
        <f>shipments[[#This Row],[Sales Amount]]-shipments[[#This Row],[Total Cost]]</f>
        <v>394.23000000000047</v>
      </c>
      <c r="P7369" s="9">
        <f>shipments[[#This Row],[Profit]]/shipments[[#This Row],[Sales Amount]]</f>
        <v>4.6414128035320142E-2</v>
      </c>
    </row>
    <row r="7370" spans="1:16" x14ac:dyDescent="1">
      <c r="A7370" t="s">
        <v>7425</v>
      </c>
      <c r="B7370" t="s">
        <v>8061</v>
      </c>
      <c r="C7370" t="s">
        <v>8015</v>
      </c>
      <c r="D7370" t="s">
        <v>8037</v>
      </c>
      <c r="E7370" s="1">
        <v>45208</v>
      </c>
      <c r="F7370">
        <v>2783.25</v>
      </c>
      <c r="G7370">
        <v>108</v>
      </c>
      <c r="H7370" t="s">
        <v>6</v>
      </c>
      <c r="I7370" t="str">
        <f>_xlfn.XLOOKUP(shipments[[#This Row],[SPID]],people[SPID],people[Sales_person],"NA",0)</f>
        <v>Van Tuxwell</v>
      </c>
      <c r="J7370">
        <f>YEAR(shipments[[#This Row],[Shipdate]])</f>
        <v>2023</v>
      </c>
      <c r="K7370">
        <f>MONTH(shipments[[#This Row],[Shipdate]])</f>
        <v>10</v>
      </c>
      <c r="L7370" t="str">
        <f>TEXT(shipments[[#This Row],[Shipdate]],"mmmm")</f>
        <v>October</v>
      </c>
      <c r="M7370">
        <f>_xlfn.XLOOKUP(shipments[[#This Row],[PID]],products[PID],products[Cost_per_box],"NA",0)</f>
        <v>6.31</v>
      </c>
      <c r="N7370">
        <f>shipments[[#This Row],[Boxes]]*shipments[[#This Row],[Cost Per Box]]</f>
        <v>681.4799999999999</v>
      </c>
      <c r="O7370">
        <f>shipments[[#This Row],[Sales Amount]]-shipments[[#This Row],[Total Cost]]</f>
        <v>2101.77</v>
      </c>
      <c r="P7370" s="9">
        <f>shipments[[#This Row],[Profit]]/shipments[[#This Row],[Sales Amount]]</f>
        <v>0.75514955537590944</v>
      </c>
    </row>
    <row r="7371" spans="1:16" x14ac:dyDescent="1">
      <c r="A7371" t="s">
        <v>7426</v>
      </c>
      <c r="B7371" t="s">
        <v>8061</v>
      </c>
      <c r="C7371" t="s">
        <v>8015</v>
      </c>
      <c r="D7371" t="s">
        <v>8032</v>
      </c>
      <c r="E7371" s="1">
        <v>44949</v>
      </c>
      <c r="F7371">
        <v>3991.5</v>
      </c>
      <c r="G7371">
        <v>154</v>
      </c>
      <c r="H7371" t="s">
        <v>6</v>
      </c>
      <c r="I7371" t="str">
        <f>_xlfn.XLOOKUP(shipments[[#This Row],[SPID]],people[SPID],people[Sales_person],"NA",0)</f>
        <v>Van Tuxwell</v>
      </c>
      <c r="J7371">
        <f>YEAR(shipments[[#This Row],[Shipdate]])</f>
        <v>2023</v>
      </c>
      <c r="K7371">
        <f>MONTH(shipments[[#This Row],[Shipdate]])</f>
        <v>1</v>
      </c>
      <c r="L7371" t="str">
        <f>TEXT(shipments[[#This Row],[Shipdate]],"mmmm")</f>
        <v>January</v>
      </c>
      <c r="M7371">
        <f>_xlfn.XLOOKUP(shipments[[#This Row],[PID]],products[PID],products[Cost_per_box],"NA",0)</f>
        <v>6.31</v>
      </c>
      <c r="N7371">
        <f>shipments[[#This Row],[Boxes]]*shipments[[#This Row],[Cost Per Box]]</f>
        <v>971.7399999999999</v>
      </c>
      <c r="O7371">
        <f>shipments[[#This Row],[Sales Amount]]-shipments[[#This Row],[Total Cost]]</f>
        <v>3019.76</v>
      </c>
      <c r="P7371" s="9">
        <f>shipments[[#This Row],[Profit]]/shipments[[#This Row],[Sales Amount]]</f>
        <v>0.75654766378554439</v>
      </c>
    </row>
    <row r="7372" spans="1:16" x14ac:dyDescent="1">
      <c r="A7372" t="s">
        <v>7427</v>
      </c>
      <c r="B7372" t="s">
        <v>8061</v>
      </c>
      <c r="C7372" t="s">
        <v>8015</v>
      </c>
      <c r="D7372" t="s">
        <v>8037</v>
      </c>
      <c r="E7372" s="1">
        <v>45121</v>
      </c>
      <c r="F7372">
        <v>2756.25</v>
      </c>
      <c r="G7372">
        <v>107</v>
      </c>
      <c r="H7372" t="s">
        <v>6</v>
      </c>
      <c r="I7372" t="str">
        <f>_xlfn.XLOOKUP(shipments[[#This Row],[SPID]],people[SPID],people[Sales_person],"NA",0)</f>
        <v>Van Tuxwell</v>
      </c>
      <c r="J7372">
        <f>YEAR(shipments[[#This Row],[Shipdate]])</f>
        <v>2023</v>
      </c>
      <c r="K7372">
        <f>MONTH(shipments[[#This Row],[Shipdate]])</f>
        <v>7</v>
      </c>
      <c r="L7372" t="str">
        <f>TEXT(shipments[[#This Row],[Shipdate]],"mmmm")</f>
        <v>July</v>
      </c>
      <c r="M7372">
        <f>_xlfn.XLOOKUP(shipments[[#This Row],[PID]],products[PID],products[Cost_per_box],"NA",0)</f>
        <v>6.31</v>
      </c>
      <c r="N7372">
        <f>shipments[[#This Row],[Boxes]]*shipments[[#This Row],[Cost Per Box]]</f>
        <v>675.17</v>
      </c>
      <c r="O7372">
        <f>shipments[[#This Row],[Sales Amount]]-shipments[[#This Row],[Total Cost]]</f>
        <v>2081.08</v>
      </c>
      <c r="P7372" s="9">
        <f>shipments[[#This Row],[Profit]]/shipments[[#This Row],[Sales Amount]]</f>
        <v>0.75504036281179132</v>
      </c>
    </row>
    <row r="7373" spans="1:16" x14ac:dyDescent="1">
      <c r="A7373" t="s">
        <v>7428</v>
      </c>
      <c r="B7373" t="s">
        <v>8061</v>
      </c>
      <c r="C7373" t="s">
        <v>8016</v>
      </c>
      <c r="D7373" t="s">
        <v>8033</v>
      </c>
      <c r="E7373" s="1">
        <v>44984</v>
      </c>
      <c r="F7373">
        <v>4113</v>
      </c>
      <c r="G7373">
        <v>165</v>
      </c>
      <c r="H7373" t="s">
        <v>6</v>
      </c>
      <c r="I7373" t="str">
        <f>_xlfn.XLOOKUP(shipments[[#This Row],[SPID]],people[SPID],people[Sales_person],"NA",0)</f>
        <v>Van Tuxwell</v>
      </c>
      <c r="J7373">
        <f>YEAR(shipments[[#This Row],[Shipdate]])</f>
        <v>2023</v>
      </c>
      <c r="K7373">
        <f>MONTH(shipments[[#This Row],[Shipdate]])</f>
        <v>2</v>
      </c>
      <c r="L7373" t="str">
        <f>TEXT(shipments[[#This Row],[Shipdate]],"mmmm")</f>
        <v>February</v>
      </c>
      <c r="M7373">
        <f>_xlfn.XLOOKUP(shipments[[#This Row],[PID]],products[PID],products[Cost_per_box],"NA",0)</f>
        <v>9.94</v>
      </c>
      <c r="N7373">
        <f>shipments[[#This Row],[Boxes]]*shipments[[#This Row],[Cost Per Box]]</f>
        <v>1640.1</v>
      </c>
      <c r="O7373">
        <f>shipments[[#This Row],[Sales Amount]]-shipments[[#This Row],[Total Cost]]</f>
        <v>2472.9</v>
      </c>
      <c r="P7373" s="9">
        <f>shipments[[#This Row],[Profit]]/shipments[[#This Row],[Sales Amount]]</f>
        <v>0.60123997082421587</v>
      </c>
    </row>
    <row r="7374" spans="1:16" x14ac:dyDescent="1">
      <c r="A7374" t="s">
        <v>7429</v>
      </c>
      <c r="B7374" t="s">
        <v>8061</v>
      </c>
      <c r="C7374" t="s">
        <v>8016</v>
      </c>
      <c r="D7374" t="s">
        <v>8036</v>
      </c>
      <c r="E7374" s="1">
        <v>45212</v>
      </c>
      <c r="F7374">
        <v>6567.75</v>
      </c>
      <c r="G7374">
        <v>253</v>
      </c>
      <c r="H7374" t="s">
        <v>6</v>
      </c>
      <c r="I7374" t="str">
        <f>_xlfn.XLOOKUP(shipments[[#This Row],[SPID]],people[SPID],people[Sales_person],"NA",0)</f>
        <v>Van Tuxwell</v>
      </c>
      <c r="J7374">
        <f>YEAR(shipments[[#This Row],[Shipdate]])</f>
        <v>2023</v>
      </c>
      <c r="K7374">
        <f>MONTH(shipments[[#This Row],[Shipdate]])</f>
        <v>10</v>
      </c>
      <c r="L7374" t="str">
        <f>TEXT(shipments[[#This Row],[Shipdate]],"mmmm")</f>
        <v>October</v>
      </c>
      <c r="M7374">
        <f>_xlfn.XLOOKUP(shipments[[#This Row],[PID]],products[PID],products[Cost_per_box],"NA",0)</f>
        <v>9.94</v>
      </c>
      <c r="N7374">
        <f>shipments[[#This Row],[Boxes]]*shipments[[#This Row],[Cost Per Box]]</f>
        <v>2514.8199999999997</v>
      </c>
      <c r="O7374">
        <f>shipments[[#This Row],[Sales Amount]]-shipments[[#This Row],[Total Cost]]</f>
        <v>4052.9300000000003</v>
      </c>
      <c r="P7374" s="9">
        <f>shipments[[#This Row],[Profit]]/shipments[[#This Row],[Sales Amount]]</f>
        <v>0.61709565680788703</v>
      </c>
    </row>
    <row r="7375" spans="1:16" x14ac:dyDescent="1">
      <c r="A7375" t="s">
        <v>7430</v>
      </c>
      <c r="B7375" t="s">
        <v>8061</v>
      </c>
      <c r="C7375" t="s">
        <v>8016</v>
      </c>
      <c r="D7375" t="s">
        <v>8037</v>
      </c>
      <c r="E7375" s="1">
        <v>45492</v>
      </c>
      <c r="F7375">
        <v>5829.75</v>
      </c>
      <c r="G7375">
        <v>225</v>
      </c>
      <c r="H7375" t="s">
        <v>17</v>
      </c>
      <c r="I7375" t="str">
        <f>_xlfn.XLOOKUP(shipments[[#This Row],[SPID]],people[SPID],people[Sales_person],"NA",0)</f>
        <v>Van Tuxwell</v>
      </c>
      <c r="J7375">
        <f>YEAR(shipments[[#This Row],[Shipdate]])</f>
        <v>2024</v>
      </c>
      <c r="K7375">
        <f>MONTH(shipments[[#This Row],[Shipdate]])</f>
        <v>7</v>
      </c>
      <c r="L7375" t="str">
        <f>TEXT(shipments[[#This Row],[Shipdate]],"mmmm")</f>
        <v>July</v>
      </c>
      <c r="M7375">
        <f>_xlfn.XLOOKUP(shipments[[#This Row],[PID]],products[PID],products[Cost_per_box],"NA",0)</f>
        <v>9.94</v>
      </c>
      <c r="N7375">
        <f>shipments[[#This Row],[Boxes]]*shipments[[#This Row],[Cost Per Box]]</f>
        <v>2236.5</v>
      </c>
      <c r="O7375">
        <f>shipments[[#This Row],[Sales Amount]]-shipments[[#This Row],[Total Cost]]</f>
        <v>3593.25</v>
      </c>
      <c r="P7375" s="9">
        <f>shipments[[#This Row],[Profit]]/shipments[[#This Row],[Sales Amount]]</f>
        <v>0.61636433809340019</v>
      </c>
    </row>
    <row r="7376" spans="1:16" x14ac:dyDescent="1">
      <c r="A7376" t="s">
        <v>7431</v>
      </c>
      <c r="B7376" t="s">
        <v>8061</v>
      </c>
      <c r="C7376" t="s">
        <v>8016</v>
      </c>
      <c r="D7376" t="s">
        <v>8033</v>
      </c>
      <c r="E7376" s="1">
        <v>45323</v>
      </c>
      <c r="F7376">
        <v>5528.25</v>
      </c>
      <c r="G7376">
        <v>198</v>
      </c>
      <c r="H7376" t="s">
        <v>6</v>
      </c>
      <c r="I7376" t="str">
        <f>_xlfn.XLOOKUP(shipments[[#This Row],[SPID]],people[SPID],people[Sales_person],"NA",0)</f>
        <v>Van Tuxwell</v>
      </c>
      <c r="J7376">
        <f>YEAR(shipments[[#This Row],[Shipdate]])</f>
        <v>2024</v>
      </c>
      <c r="K7376">
        <f>MONTH(shipments[[#This Row],[Shipdate]])</f>
        <v>2</v>
      </c>
      <c r="L7376" t="str">
        <f>TEXT(shipments[[#This Row],[Shipdate]],"mmmm")</f>
        <v>February</v>
      </c>
      <c r="M7376">
        <f>_xlfn.XLOOKUP(shipments[[#This Row],[PID]],products[PID],products[Cost_per_box],"NA",0)</f>
        <v>9.94</v>
      </c>
      <c r="N7376">
        <f>shipments[[#This Row],[Boxes]]*shipments[[#This Row],[Cost Per Box]]</f>
        <v>1968.12</v>
      </c>
      <c r="O7376">
        <f>shipments[[#This Row],[Sales Amount]]-shipments[[#This Row],[Total Cost]]</f>
        <v>3560.13</v>
      </c>
      <c r="P7376" s="9">
        <f>shipments[[#This Row],[Profit]]/shipments[[#This Row],[Sales Amount]]</f>
        <v>0.64398860398860402</v>
      </c>
    </row>
    <row r="7377" spans="1:16" x14ac:dyDescent="1">
      <c r="A7377" t="s">
        <v>7432</v>
      </c>
      <c r="B7377" t="s">
        <v>8061</v>
      </c>
      <c r="C7377" t="s">
        <v>8017</v>
      </c>
      <c r="D7377" t="s">
        <v>8033</v>
      </c>
      <c r="E7377" s="1">
        <v>45152</v>
      </c>
      <c r="F7377">
        <v>3685.5</v>
      </c>
      <c r="G7377">
        <v>168</v>
      </c>
      <c r="H7377" t="s">
        <v>6</v>
      </c>
      <c r="I7377" t="str">
        <f>_xlfn.XLOOKUP(shipments[[#This Row],[SPID]],people[SPID],people[Sales_person],"NA",0)</f>
        <v>Van Tuxwell</v>
      </c>
      <c r="J7377">
        <f>YEAR(shipments[[#This Row],[Shipdate]])</f>
        <v>2023</v>
      </c>
      <c r="K7377">
        <f>MONTH(shipments[[#This Row],[Shipdate]])</f>
        <v>8</v>
      </c>
      <c r="L7377" t="str">
        <f>TEXT(shipments[[#This Row],[Shipdate]],"mmmm")</f>
        <v>August</v>
      </c>
      <c r="M7377">
        <f>_xlfn.XLOOKUP(shipments[[#This Row],[PID]],products[PID],products[Cost_per_box],"NA",0)</f>
        <v>7.73</v>
      </c>
      <c r="N7377">
        <f>shipments[[#This Row],[Boxes]]*shipments[[#This Row],[Cost Per Box]]</f>
        <v>1298.6400000000001</v>
      </c>
      <c r="O7377">
        <f>shipments[[#This Row],[Sales Amount]]-shipments[[#This Row],[Total Cost]]</f>
        <v>2386.8599999999997</v>
      </c>
      <c r="P7377" s="9">
        <f>shipments[[#This Row],[Profit]]/shipments[[#This Row],[Sales Amount]]</f>
        <v>0.6476353276353275</v>
      </c>
    </row>
    <row r="7378" spans="1:16" x14ac:dyDescent="1">
      <c r="A7378" t="s">
        <v>7433</v>
      </c>
      <c r="B7378" t="s">
        <v>8061</v>
      </c>
      <c r="C7378" t="s">
        <v>8017</v>
      </c>
      <c r="D7378" t="s">
        <v>8035</v>
      </c>
      <c r="E7378" s="1">
        <v>45182</v>
      </c>
      <c r="F7378">
        <v>7272</v>
      </c>
      <c r="G7378">
        <v>331</v>
      </c>
      <c r="H7378" t="s">
        <v>6</v>
      </c>
      <c r="I7378" t="str">
        <f>_xlfn.XLOOKUP(shipments[[#This Row],[SPID]],people[SPID],people[Sales_person],"NA",0)</f>
        <v>Van Tuxwell</v>
      </c>
      <c r="J7378">
        <f>YEAR(shipments[[#This Row],[Shipdate]])</f>
        <v>2023</v>
      </c>
      <c r="K7378">
        <f>MONTH(shipments[[#This Row],[Shipdate]])</f>
        <v>9</v>
      </c>
      <c r="L7378" t="str">
        <f>TEXT(shipments[[#This Row],[Shipdate]],"mmmm")</f>
        <v>September</v>
      </c>
      <c r="M7378">
        <f>_xlfn.XLOOKUP(shipments[[#This Row],[PID]],products[PID],products[Cost_per_box],"NA",0)</f>
        <v>7.73</v>
      </c>
      <c r="N7378">
        <f>shipments[[#This Row],[Boxes]]*shipments[[#This Row],[Cost Per Box]]</f>
        <v>2558.63</v>
      </c>
      <c r="O7378">
        <f>shipments[[#This Row],[Sales Amount]]-shipments[[#This Row],[Total Cost]]</f>
        <v>4713.37</v>
      </c>
      <c r="P7378" s="9">
        <f>shipments[[#This Row],[Profit]]/shipments[[#This Row],[Sales Amount]]</f>
        <v>0.64815319031903185</v>
      </c>
    </row>
    <row r="7379" spans="1:16" x14ac:dyDescent="1">
      <c r="A7379" t="s">
        <v>7434</v>
      </c>
      <c r="B7379" t="s">
        <v>8061</v>
      </c>
      <c r="C7379" t="s">
        <v>8018</v>
      </c>
      <c r="D7379" t="s">
        <v>8035</v>
      </c>
      <c r="E7379" s="1">
        <v>45097</v>
      </c>
      <c r="F7379">
        <v>9634.5</v>
      </c>
      <c r="G7379">
        <v>419</v>
      </c>
      <c r="H7379" t="s">
        <v>6</v>
      </c>
      <c r="I7379" t="str">
        <f>_xlfn.XLOOKUP(shipments[[#This Row],[SPID]],people[SPID],people[Sales_person],"NA",0)</f>
        <v>Van Tuxwell</v>
      </c>
      <c r="J7379">
        <f>YEAR(shipments[[#This Row],[Shipdate]])</f>
        <v>2023</v>
      </c>
      <c r="K7379">
        <f>MONTH(shipments[[#This Row],[Shipdate]])</f>
        <v>6</v>
      </c>
      <c r="L7379" t="str">
        <f>TEXT(shipments[[#This Row],[Shipdate]],"mmmm")</f>
        <v>June</v>
      </c>
      <c r="M7379">
        <f>_xlfn.XLOOKUP(shipments[[#This Row],[PID]],products[PID],products[Cost_per_box],"NA",0)</f>
        <v>3.68</v>
      </c>
      <c r="N7379">
        <f>shipments[[#This Row],[Boxes]]*shipments[[#This Row],[Cost Per Box]]</f>
        <v>1541.92</v>
      </c>
      <c r="O7379">
        <f>shipments[[#This Row],[Sales Amount]]-shipments[[#This Row],[Total Cost]]</f>
        <v>8092.58</v>
      </c>
      <c r="P7379" s="9">
        <f>shipments[[#This Row],[Profit]]/shipments[[#This Row],[Sales Amount]]</f>
        <v>0.83995848253671701</v>
      </c>
    </row>
    <row r="7380" spans="1:16" x14ac:dyDescent="1">
      <c r="A7380" t="s">
        <v>7435</v>
      </c>
      <c r="B7380" t="s">
        <v>8061</v>
      </c>
      <c r="C7380" t="s">
        <v>8019</v>
      </c>
      <c r="D7380" t="s">
        <v>8032</v>
      </c>
      <c r="E7380" s="1">
        <v>45063</v>
      </c>
      <c r="F7380">
        <v>3179.25</v>
      </c>
      <c r="G7380">
        <v>228</v>
      </c>
      <c r="H7380" t="s">
        <v>6</v>
      </c>
      <c r="I7380" t="str">
        <f>_xlfn.XLOOKUP(shipments[[#This Row],[SPID]],people[SPID],people[Sales_person],"NA",0)</f>
        <v>Van Tuxwell</v>
      </c>
      <c r="J7380">
        <f>YEAR(shipments[[#This Row],[Shipdate]])</f>
        <v>2023</v>
      </c>
      <c r="K7380">
        <f>MONTH(shipments[[#This Row],[Shipdate]])</f>
        <v>5</v>
      </c>
      <c r="L7380" t="str">
        <f>TEXT(shipments[[#This Row],[Shipdate]],"mmmm")</f>
        <v>May</v>
      </c>
      <c r="M7380">
        <f>_xlfn.XLOOKUP(shipments[[#This Row],[PID]],products[PID],products[Cost_per_box],"NA",0)</f>
        <v>8.2200000000000006</v>
      </c>
      <c r="N7380">
        <f>shipments[[#This Row],[Boxes]]*shipments[[#This Row],[Cost Per Box]]</f>
        <v>1874.16</v>
      </c>
      <c r="O7380">
        <f>shipments[[#This Row],[Sales Amount]]-shipments[[#This Row],[Total Cost]]</f>
        <v>1305.0899999999999</v>
      </c>
      <c r="P7380" s="9">
        <f>shipments[[#This Row],[Profit]]/shipments[[#This Row],[Sales Amount]]</f>
        <v>0.41050247699929227</v>
      </c>
    </row>
    <row r="7381" spans="1:16" x14ac:dyDescent="1">
      <c r="A7381" t="s">
        <v>7436</v>
      </c>
      <c r="B7381" t="s">
        <v>8061</v>
      </c>
      <c r="C7381" t="s">
        <v>8019</v>
      </c>
      <c r="D7381" t="s">
        <v>8032</v>
      </c>
      <c r="E7381" s="1">
        <v>45134</v>
      </c>
      <c r="F7381">
        <v>1487.25</v>
      </c>
      <c r="G7381">
        <v>107</v>
      </c>
      <c r="H7381" t="s">
        <v>6</v>
      </c>
      <c r="I7381" t="str">
        <f>_xlfn.XLOOKUP(shipments[[#This Row],[SPID]],people[SPID],people[Sales_person],"NA",0)</f>
        <v>Van Tuxwell</v>
      </c>
      <c r="J7381">
        <f>YEAR(shipments[[#This Row],[Shipdate]])</f>
        <v>2023</v>
      </c>
      <c r="K7381">
        <f>MONTH(shipments[[#This Row],[Shipdate]])</f>
        <v>7</v>
      </c>
      <c r="L7381" t="str">
        <f>TEXT(shipments[[#This Row],[Shipdate]],"mmmm")</f>
        <v>July</v>
      </c>
      <c r="M7381">
        <f>_xlfn.XLOOKUP(shipments[[#This Row],[PID]],products[PID],products[Cost_per_box],"NA",0)</f>
        <v>8.2200000000000006</v>
      </c>
      <c r="N7381">
        <f>shipments[[#This Row],[Boxes]]*shipments[[#This Row],[Cost Per Box]]</f>
        <v>879.54000000000008</v>
      </c>
      <c r="O7381">
        <f>shipments[[#This Row],[Sales Amount]]-shipments[[#This Row],[Total Cost]]</f>
        <v>607.70999999999992</v>
      </c>
      <c r="P7381" s="9">
        <f>shipments[[#This Row],[Profit]]/shipments[[#This Row],[Sales Amount]]</f>
        <v>0.40861321230458897</v>
      </c>
    </row>
    <row r="7382" spans="1:16" x14ac:dyDescent="1">
      <c r="A7382" t="s">
        <v>7437</v>
      </c>
      <c r="B7382" t="s">
        <v>8061</v>
      </c>
      <c r="C7382" t="s">
        <v>8019</v>
      </c>
      <c r="D7382" t="s">
        <v>8033</v>
      </c>
      <c r="E7382" s="1">
        <v>45236</v>
      </c>
      <c r="F7382">
        <v>3186</v>
      </c>
      <c r="G7382">
        <v>200</v>
      </c>
      <c r="H7382" t="s">
        <v>6</v>
      </c>
      <c r="I7382" t="str">
        <f>_xlfn.XLOOKUP(shipments[[#This Row],[SPID]],people[SPID],people[Sales_person],"NA",0)</f>
        <v>Van Tuxwell</v>
      </c>
      <c r="J7382">
        <f>YEAR(shipments[[#This Row],[Shipdate]])</f>
        <v>2023</v>
      </c>
      <c r="K7382">
        <f>MONTH(shipments[[#This Row],[Shipdate]])</f>
        <v>11</v>
      </c>
      <c r="L7382" t="str">
        <f>TEXT(shipments[[#This Row],[Shipdate]],"mmmm")</f>
        <v>November</v>
      </c>
      <c r="M7382">
        <f>_xlfn.XLOOKUP(shipments[[#This Row],[PID]],products[PID],products[Cost_per_box],"NA",0)</f>
        <v>8.2200000000000006</v>
      </c>
      <c r="N7382">
        <f>shipments[[#This Row],[Boxes]]*shipments[[#This Row],[Cost Per Box]]</f>
        <v>1644.0000000000002</v>
      </c>
      <c r="O7382">
        <f>shipments[[#This Row],[Sales Amount]]-shipments[[#This Row],[Total Cost]]</f>
        <v>1541.9999999999998</v>
      </c>
      <c r="P7382" s="9">
        <f>shipments[[#This Row],[Profit]]/shipments[[#This Row],[Sales Amount]]</f>
        <v>0.48399246704331444</v>
      </c>
    </row>
    <row r="7383" spans="1:16" x14ac:dyDescent="1">
      <c r="A7383" t="s">
        <v>7438</v>
      </c>
      <c r="B7383" t="s">
        <v>8061</v>
      </c>
      <c r="C7383" t="s">
        <v>8019</v>
      </c>
      <c r="D7383" t="s">
        <v>8034</v>
      </c>
      <c r="E7383" s="1">
        <v>45435</v>
      </c>
      <c r="F7383">
        <v>1028.25</v>
      </c>
      <c r="G7383">
        <v>86</v>
      </c>
      <c r="H7383" t="s">
        <v>6</v>
      </c>
      <c r="I7383" t="str">
        <f>_xlfn.XLOOKUP(shipments[[#This Row],[SPID]],people[SPID],people[Sales_person],"NA",0)</f>
        <v>Van Tuxwell</v>
      </c>
      <c r="J7383">
        <f>YEAR(shipments[[#This Row],[Shipdate]])</f>
        <v>2024</v>
      </c>
      <c r="K7383">
        <f>MONTH(shipments[[#This Row],[Shipdate]])</f>
        <v>5</v>
      </c>
      <c r="L7383" t="str">
        <f>TEXT(shipments[[#This Row],[Shipdate]],"mmmm")</f>
        <v>May</v>
      </c>
      <c r="M7383">
        <f>_xlfn.XLOOKUP(shipments[[#This Row],[PID]],products[PID],products[Cost_per_box],"NA",0)</f>
        <v>8.2200000000000006</v>
      </c>
      <c r="N7383">
        <f>shipments[[#This Row],[Boxes]]*shipments[[#This Row],[Cost Per Box]]</f>
        <v>706.92000000000007</v>
      </c>
      <c r="O7383">
        <f>shipments[[#This Row],[Sales Amount]]-shipments[[#This Row],[Total Cost]]</f>
        <v>321.32999999999993</v>
      </c>
      <c r="P7383" s="9">
        <f>shipments[[#This Row],[Profit]]/shipments[[#This Row],[Sales Amount]]</f>
        <v>0.31250182348650613</v>
      </c>
    </row>
    <row r="7384" spans="1:16" x14ac:dyDescent="1">
      <c r="A7384" t="s">
        <v>7439</v>
      </c>
      <c r="B7384" t="s">
        <v>8061</v>
      </c>
      <c r="C7384" t="s">
        <v>8019</v>
      </c>
      <c r="D7384" t="s">
        <v>8037</v>
      </c>
      <c r="E7384" s="1">
        <v>45555</v>
      </c>
      <c r="F7384">
        <v>10793.25</v>
      </c>
      <c r="G7384">
        <v>675</v>
      </c>
      <c r="H7384" t="s">
        <v>25</v>
      </c>
      <c r="I7384" t="str">
        <f>_xlfn.XLOOKUP(shipments[[#This Row],[SPID]],people[SPID],people[Sales_person],"NA",0)</f>
        <v>Van Tuxwell</v>
      </c>
      <c r="J7384">
        <f>YEAR(shipments[[#This Row],[Shipdate]])</f>
        <v>2024</v>
      </c>
      <c r="K7384">
        <f>MONTH(shipments[[#This Row],[Shipdate]])</f>
        <v>9</v>
      </c>
      <c r="L7384" t="str">
        <f>TEXT(shipments[[#This Row],[Shipdate]],"mmmm")</f>
        <v>September</v>
      </c>
      <c r="M7384">
        <f>_xlfn.XLOOKUP(shipments[[#This Row],[PID]],products[PID],products[Cost_per_box],"NA",0)</f>
        <v>8.2200000000000006</v>
      </c>
      <c r="N7384">
        <f>shipments[[#This Row],[Boxes]]*shipments[[#This Row],[Cost Per Box]]</f>
        <v>5548.5</v>
      </c>
      <c r="O7384">
        <f>shipments[[#This Row],[Sales Amount]]-shipments[[#This Row],[Total Cost]]</f>
        <v>5244.75</v>
      </c>
      <c r="P7384" s="9">
        <f>shipments[[#This Row],[Profit]]/shipments[[#This Row],[Sales Amount]]</f>
        <v>0.48592870544090055</v>
      </c>
    </row>
    <row r="7385" spans="1:16" x14ac:dyDescent="1">
      <c r="A7385" t="s">
        <v>7440</v>
      </c>
      <c r="B7385" t="s">
        <v>8061</v>
      </c>
      <c r="C7385" t="s">
        <v>8020</v>
      </c>
      <c r="D7385" t="s">
        <v>8037</v>
      </c>
      <c r="E7385" s="1">
        <v>45484</v>
      </c>
      <c r="F7385">
        <v>12096</v>
      </c>
      <c r="G7385">
        <v>637</v>
      </c>
      <c r="H7385" t="s">
        <v>17</v>
      </c>
      <c r="I7385" t="str">
        <f>_xlfn.XLOOKUP(shipments[[#This Row],[SPID]],people[SPID],people[Sales_person],"NA",0)</f>
        <v>Van Tuxwell</v>
      </c>
      <c r="J7385">
        <f>YEAR(shipments[[#This Row],[Shipdate]])</f>
        <v>2024</v>
      </c>
      <c r="K7385">
        <f>MONTH(shipments[[#This Row],[Shipdate]])</f>
        <v>7</v>
      </c>
      <c r="L7385" t="str">
        <f>TEXT(shipments[[#This Row],[Shipdate]],"mmmm")</f>
        <v>July</v>
      </c>
      <c r="M7385">
        <f>_xlfn.XLOOKUP(shipments[[#This Row],[PID]],products[PID],products[Cost_per_box],"NA",0)</f>
        <v>10.23</v>
      </c>
      <c r="N7385">
        <f>shipments[[#This Row],[Boxes]]*shipments[[#This Row],[Cost Per Box]]</f>
        <v>6516.51</v>
      </c>
      <c r="O7385">
        <f>shipments[[#This Row],[Sales Amount]]-shipments[[#This Row],[Total Cost]]</f>
        <v>5579.49</v>
      </c>
      <c r="P7385" s="9">
        <f>shipments[[#This Row],[Profit]]/shipments[[#This Row],[Sales Amount]]</f>
        <v>0.46126736111111111</v>
      </c>
    </row>
    <row r="7386" spans="1:16" x14ac:dyDescent="1">
      <c r="A7386" t="s">
        <v>7441</v>
      </c>
      <c r="B7386" t="s">
        <v>8061</v>
      </c>
      <c r="C7386" t="s">
        <v>8021</v>
      </c>
      <c r="D7386" t="s">
        <v>8036</v>
      </c>
      <c r="E7386" s="1">
        <v>45393</v>
      </c>
      <c r="F7386">
        <v>10919.25</v>
      </c>
      <c r="G7386">
        <v>728</v>
      </c>
      <c r="H7386" t="s">
        <v>6</v>
      </c>
      <c r="I7386" t="str">
        <f>_xlfn.XLOOKUP(shipments[[#This Row],[SPID]],people[SPID],people[Sales_person],"NA",0)</f>
        <v>Van Tuxwell</v>
      </c>
      <c r="J7386">
        <f>YEAR(shipments[[#This Row],[Shipdate]])</f>
        <v>2024</v>
      </c>
      <c r="K7386">
        <f>MONTH(shipments[[#This Row],[Shipdate]])</f>
        <v>4</v>
      </c>
      <c r="L7386" t="str">
        <f>TEXT(shipments[[#This Row],[Shipdate]],"mmmm")</f>
        <v>April</v>
      </c>
      <c r="M7386">
        <f>_xlfn.XLOOKUP(shipments[[#This Row],[PID]],products[PID],products[Cost_per_box],"NA",0)</f>
        <v>4.74</v>
      </c>
      <c r="N7386">
        <f>shipments[[#This Row],[Boxes]]*shipments[[#This Row],[Cost Per Box]]</f>
        <v>3450.7200000000003</v>
      </c>
      <c r="O7386">
        <f>shipments[[#This Row],[Sales Amount]]-shipments[[#This Row],[Total Cost]]</f>
        <v>7468.53</v>
      </c>
      <c r="P7386" s="9">
        <f>shipments[[#This Row],[Profit]]/shipments[[#This Row],[Sales Amount]]</f>
        <v>0.68397829521258324</v>
      </c>
    </row>
    <row r="7387" spans="1:16" x14ac:dyDescent="1">
      <c r="A7387" t="s">
        <v>7442</v>
      </c>
      <c r="B7387" t="s">
        <v>8061</v>
      </c>
      <c r="C7387" t="s">
        <v>8021</v>
      </c>
      <c r="D7387" t="s">
        <v>8036</v>
      </c>
      <c r="E7387" s="1">
        <v>45180</v>
      </c>
      <c r="F7387">
        <v>6669</v>
      </c>
      <c r="G7387">
        <v>477</v>
      </c>
      <c r="H7387" t="s">
        <v>6</v>
      </c>
      <c r="I7387" t="str">
        <f>_xlfn.XLOOKUP(shipments[[#This Row],[SPID]],people[SPID],people[Sales_person],"NA",0)</f>
        <v>Van Tuxwell</v>
      </c>
      <c r="J7387">
        <f>YEAR(shipments[[#This Row],[Shipdate]])</f>
        <v>2023</v>
      </c>
      <c r="K7387">
        <f>MONTH(shipments[[#This Row],[Shipdate]])</f>
        <v>9</v>
      </c>
      <c r="L7387" t="str">
        <f>TEXT(shipments[[#This Row],[Shipdate]],"mmmm")</f>
        <v>September</v>
      </c>
      <c r="M7387">
        <f>_xlfn.XLOOKUP(shipments[[#This Row],[PID]],products[PID],products[Cost_per_box],"NA",0)</f>
        <v>4.74</v>
      </c>
      <c r="N7387">
        <f>shipments[[#This Row],[Boxes]]*shipments[[#This Row],[Cost Per Box]]</f>
        <v>2260.98</v>
      </c>
      <c r="O7387">
        <f>shipments[[#This Row],[Sales Amount]]-shipments[[#This Row],[Total Cost]]</f>
        <v>4408.0200000000004</v>
      </c>
      <c r="P7387" s="9">
        <f>shipments[[#This Row],[Profit]]/shipments[[#This Row],[Sales Amount]]</f>
        <v>0.6609716599190284</v>
      </c>
    </row>
    <row r="7388" spans="1:16" x14ac:dyDescent="1">
      <c r="A7388" t="s">
        <v>7443</v>
      </c>
      <c r="B7388" t="s">
        <v>8061</v>
      </c>
      <c r="C7388" t="s">
        <v>8021</v>
      </c>
      <c r="D7388" t="s">
        <v>8035</v>
      </c>
      <c r="E7388" s="1">
        <v>45135</v>
      </c>
      <c r="F7388">
        <v>5107.5</v>
      </c>
      <c r="G7388">
        <v>393</v>
      </c>
      <c r="H7388" t="s">
        <v>6</v>
      </c>
      <c r="I7388" t="str">
        <f>_xlfn.XLOOKUP(shipments[[#This Row],[SPID]],people[SPID],people[Sales_person],"NA",0)</f>
        <v>Van Tuxwell</v>
      </c>
      <c r="J7388">
        <f>YEAR(shipments[[#This Row],[Shipdate]])</f>
        <v>2023</v>
      </c>
      <c r="K7388">
        <f>MONTH(shipments[[#This Row],[Shipdate]])</f>
        <v>7</v>
      </c>
      <c r="L7388" t="str">
        <f>TEXT(shipments[[#This Row],[Shipdate]],"mmmm")</f>
        <v>July</v>
      </c>
      <c r="M7388">
        <f>_xlfn.XLOOKUP(shipments[[#This Row],[PID]],products[PID],products[Cost_per_box],"NA",0)</f>
        <v>4.74</v>
      </c>
      <c r="N7388">
        <f>shipments[[#This Row],[Boxes]]*shipments[[#This Row],[Cost Per Box]]</f>
        <v>1862.8200000000002</v>
      </c>
      <c r="O7388">
        <f>shipments[[#This Row],[Sales Amount]]-shipments[[#This Row],[Total Cost]]</f>
        <v>3244.68</v>
      </c>
      <c r="P7388" s="9">
        <f>shipments[[#This Row],[Profit]]/shipments[[#This Row],[Sales Amount]]</f>
        <v>0.63527753303964751</v>
      </c>
    </row>
    <row r="7389" spans="1:16" x14ac:dyDescent="1">
      <c r="A7389" t="s">
        <v>7444</v>
      </c>
      <c r="B7389" t="s">
        <v>8061</v>
      </c>
      <c r="C7389" t="s">
        <v>8021</v>
      </c>
      <c r="D7389" t="s">
        <v>8037</v>
      </c>
      <c r="E7389" s="1">
        <v>45048</v>
      </c>
      <c r="F7389">
        <v>4610.25</v>
      </c>
      <c r="G7389">
        <v>355</v>
      </c>
      <c r="H7389" t="s">
        <v>6</v>
      </c>
      <c r="I7389" t="str">
        <f>_xlfn.XLOOKUP(shipments[[#This Row],[SPID]],people[SPID],people[Sales_person],"NA",0)</f>
        <v>Van Tuxwell</v>
      </c>
      <c r="J7389">
        <f>YEAR(shipments[[#This Row],[Shipdate]])</f>
        <v>2023</v>
      </c>
      <c r="K7389">
        <f>MONTH(shipments[[#This Row],[Shipdate]])</f>
        <v>5</v>
      </c>
      <c r="L7389" t="str">
        <f>TEXT(shipments[[#This Row],[Shipdate]],"mmmm")</f>
        <v>May</v>
      </c>
      <c r="M7389">
        <f>_xlfn.XLOOKUP(shipments[[#This Row],[PID]],products[PID],products[Cost_per_box],"NA",0)</f>
        <v>4.74</v>
      </c>
      <c r="N7389">
        <f>shipments[[#This Row],[Boxes]]*shipments[[#This Row],[Cost Per Box]]</f>
        <v>1682.7</v>
      </c>
      <c r="O7389">
        <f>shipments[[#This Row],[Sales Amount]]-shipments[[#This Row],[Total Cost]]</f>
        <v>2927.55</v>
      </c>
      <c r="P7389" s="9">
        <f>shipments[[#This Row],[Profit]]/shipments[[#This Row],[Sales Amount]]</f>
        <v>0.63500894745404268</v>
      </c>
    </row>
    <row r="7390" spans="1:16" x14ac:dyDescent="1">
      <c r="A7390" t="s">
        <v>7445</v>
      </c>
      <c r="B7390" t="s">
        <v>8061</v>
      </c>
      <c r="C7390" t="s">
        <v>8022</v>
      </c>
      <c r="D7390" t="s">
        <v>8032</v>
      </c>
      <c r="E7390" s="1">
        <v>45392</v>
      </c>
      <c r="F7390">
        <v>1347.75</v>
      </c>
      <c r="G7390">
        <v>169</v>
      </c>
      <c r="H7390" t="s">
        <v>6</v>
      </c>
      <c r="I7390" t="str">
        <f>_xlfn.XLOOKUP(shipments[[#This Row],[SPID]],people[SPID],people[Sales_person],"NA",0)</f>
        <v>Van Tuxwell</v>
      </c>
      <c r="J7390">
        <f>YEAR(shipments[[#This Row],[Shipdate]])</f>
        <v>2024</v>
      </c>
      <c r="K7390">
        <f>MONTH(shipments[[#This Row],[Shipdate]])</f>
        <v>4</v>
      </c>
      <c r="L7390" t="str">
        <f>TEXT(shipments[[#This Row],[Shipdate]],"mmmm")</f>
        <v>April</v>
      </c>
      <c r="M7390">
        <f>_xlfn.XLOOKUP(shipments[[#This Row],[PID]],products[PID],products[Cost_per_box],"NA",0)</f>
        <v>10.51</v>
      </c>
      <c r="N7390">
        <f>shipments[[#This Row],[Boxes]]*shipments[[#This Row],[Cost Per Box]]</f>
        <v>1776.19</v>
      </c>
      <c r="O7390">
        <f>shipments[[#This Row],[Sales Amount]]-shipments[[#This Row],[Total Cost]]</f>
        <v>-428.44000000000005</v>
      </c>
      <c r="P7390" s="9">
        <f>shipments[[#This Row],[Profit]]/shipments[[#This Row],[Sales Amount]]</f>
        <v>-0.31789278427007978</v>
      </c>
    </row>
    <row r="7391" spans="1:16" x14ac:dyDescent="1">
      <c r="A7391" t="s">
        <v>7446</v>
      </c>
      <c r="B7391" t="s">
        <v>8061</v>
      </c>
      <c r="C7391" t="s">
        <v>8022</v>
      </c>
      <c r="D7391" t="s">
        <v>8036</v>
      </c>
      <c r="E7391" s="1">
        <v>44964</v>
      </c>
      <c r="F7391">
        <v>4547.25</v>
      </c>
      <c r="G7391">
        <v>758</v>
      </c>
      <c r="H7391" t="s">
        <v>6</v>
      </c>
      <c r="I7391" t="str">
        <f>_xlfn.XLOOKUP(shipments[[#This Row],[SPID]],people[SPID],people[Sales_person],"NA",0)</f>
        <v>Van Tuxwell</v>
      </c>
      <c r="J7391">
        <f>YEAR(shipments[[#This Row],[Shipdate]])</f>
        <v>2023</v>
      </c>
      <c r="K7391">
        <f>MONTH(shipments[[#This Row],[Shipdate]])</f>
        <v>2</v>
      </c>
      <c r="L7391" t="str">
        <f>TEXT(shipments[[#This Row],[Shipdate]],"mmmm")</f>
        <v>February</v>
      </c>
      <c r="M7391">
        <f>_xlfn.XLOOKUP(shipments[[#This Row],[PID]],products[PID],products[Cost_per_box],"NA",0)</f>
        <v>10.51</v>
      </c>
      <c r="N7391">
        <f>shipments[[#This Row],[Boxes]]*shipments[[#This Row],[Cost Per Box]]</f>
        <v>7966.58</v>
      </c>
      <c r="O7391">
        <f>shipments[[#This Row],[Sales Amount]]-shipments[[#This Row],[Total Cost]]</f>
        <v>-3419.33</v>
      </c>
      <c r="P7391" s="9">
        <f>shipments[[#This Row],[Profit]]/shipments[[#This Row],[Sales Amount]]</f>
        <v>-0.75195557754686893</v>
      </c>
    </row>
    <row r="7392" spans="1:16" x14ac:dyDescent="1">
      <c r="A7392" t="s">
        <v>7447</v>
      </c>
      <c r="B7392" t="s">
        <v>8061</v>
      </c>
      <c r="C7392" t="s">
        <v>8022</v>
      </c>
      <c r="D7392" t="s">
        <v>8032</v>
      </c>
      <c r="E7392" s="1">
        <v>45190</v>
      </c>
      <c r="F7392">
        <v>1471.5</v>
      </c>
      <c r="G7392">
        <v>211</v>
      </c>
      <c r="H7392" t="s">
        <v>6</v>
      </c>
      <c r="I7392" t="str">
        <f>_xlfn.XLOOKUP(shipments[[#This Row],[SPID]],people[SPID],people[Sales_person],"NA",0)</f>
        <v>Van Tuxwell</v>
      </c>
      <c r="J7392">
        <f>YEAR(shipments[[#This Row],[Shipdate]])</f>
        <v>2023</v>
      </c>
      <c r="K7392">
        <f>MONTH(shipments[[#This Row],[Shipdate]])</f>
        <v>9</v>
      </c>
      <c r="L7392" t="str">
        <f>TEXT(shipments[[#This Row],[Shipdate]],"mmmm")</f>
        <v>September</v>
      </c>
      <c r="M7392">
        <f>_xlfn.XLOOKUP(shipments[[#This Row],[PID]],products[PID],products[Cost_per_box],"NA",0)</f>
        <v>10.51</v>
      </c>
      <c r="N7392">
        <f>shipments[[#This Row],[Boxes]]*shipments[[#This Row],[Cost Per Box]]</f>
        <v>2217.61</v>
      </c>
      <c r="O7392">
        <f>shipments[[#This Row],[Sales Amount]]-shipments[[#This Row],[Total Cost]]</f>
        <v>-746.11000000000013</v>
      </c>
      <c r="P7392" s="9">
        <f>shipments[[#This Row],[Profit]]/shipments[[#This Row],[Sales Amount]]</f>
        <v>-0.50704043493034323</v>
      </c>
    </row>
    <row r="7393" spans="1:16" x14ac:dyDescent="1">
      <c r="A7393" t="s">
        <v>7448</v>
      </c>
      <c r="B7393" t="s">
        <v>8061</v>
      </c>
      <c r="C7393" t="s">
        <v>8022</v>
      </c>
      <c r="D7393" t="s">
        <v>8033</v>
      </c>
      <c r="E7393" s="1">
        <v>45082</v>
      </c>
      <c r="F7393">
        <v>7818.75</v>
      </c>
      <c r="G7393">
        <v>869</v>
      </c>
      <c r="H7393" t="s">
        <v>6</v>
      </c>
      <c r="I7393" t="str">
        <f>_xlfn.XLOOKUP(shipments[[#This Row],[SPID]],people[SPID],people[Sales_person],"NA",0)</f>
        <v>Van Tuxwell</v>
      </c>
      <c r="J7393">
        <f>YEAR(shipments[[#This Row],[Shipdate]])</f>
        <v>2023</v>
      </c>
      <c r="K7393">
        <f>MONTH(shipments[[#This Row],[Shipdate]])</f>
        <v>6</v>
      </c>
      <c r="L7393" t="str">
        <f>TEXT(shipments[[#This Row],[Shipdate]],"mmmm")</f>
        <v>June</v>
      </c>
      <c r="M7393">
        <f>_xlfn.XLOOKUP(shipments[[#This Row],[PID]],products[PID],products[Cost_per_box],"NA",0)</f>
        <v>10.51</v>
      </c>
      <c r="N7393">
        <f>shipments[[#This Row],[Boxes]]*shipments[[#This Row],[Cost Per Box]]</f>
        <v>9133.19</v>
      </c>
      <c r="O7393">
        <f>shipments[[#This Row],[Sales Amount]]-shipments[[#This Row],[Total Cost]]</f>
        <v>-1314.4400000000005</v>
      </c>
      <c r="P7393" s="9">
        <f>shipments[[#This Row],[Profit]]/shipments[[#This Row],[Sales Amount]]</f>
        <v>-0.16811382893685059</v>
      </c>
    </row>
    <row r="7394" spans="1:16" x14ac:dyDescent="1">
      <c r="A7394" t="s">
        <v>7449</v>
      </c>
      <c r="B7394" t="s">
        <v>8061</v>
      </c>
      <c r="C7394" t="s">
        <v>8023</v>
      </c>
      <c r="D7394" t="s">
        <v>8032</v>
      </c>
      <c r="E7394" s="1">
        <v>45427</v>
      </c>
      <c r="F7394">
        <v>4313.25</v>
      </c>
      <c r="G7394">
        <v>240</v>
      </c>
      <c r="H7394" t="s">
        <v>39</v>
      </c>
      <c r="I7394" t="str">
        <f>_xlfn.XLOOKUP(shipments[[#This Row],[SPID]],people[SPID],people[Sales_person],"NA",0)</f>
        <v>Van Tuxwell</v>
      </c>
      <c r="J7394">
        <f>YEAR(shipments[[#This Row],[Shipdate]])</f>
        <v>2024</v>
      </c>
      <c r="K7394">
        <f>MONTH(shipments[[#This Row],[Shipdate]])</f>
        <v>5</v>
      </c>
      <c r="L7394" t="str">
        <f>TEXT(shipments[[#This Row],[Shipdate]],"mmmm")</f>
        <v>May</v>
      </c>
      <c r="M7394">
        <f>_xlfn.XLOOKUP(shipments[[#This Row],[PID]],products[PID],products[Cost_per_box],"NA",0)</f>
        <v>6.43</v>
      </c>
      <c r="N7394">
        <f>shipments[[#This Row],[Boxes]]*shipments[[#This Row],[Cost Per Box]]</f>
        <v>1543.1999999999998</v>
      </c>
      <c r="O7394">
        <f>shipments[[#This Row],[Sales Amount]]-shipments[[#This Row],[Total Cost]]</f>
        <v>2770.05</v>
      </c>
      <c r="P7394" s="9">
        <f>shipments[[#This Row],[Profit]]/shipments[[#This Row],[Sales Amount]]</f>
        <v>0.64221874456616246</v>
      </c>
    </row>
    <row r="7395" spans="1:16" x14ac:dyDescent="1">
      <c r="A7395" t="s">
        <v>7450</v>
      </c>
      <c r="B7395" t="s">
        <v>8061</v>
      </c>
      <c r="C7395" t="s">
        <v>8023</v>
      </c>
      <c r="D7395" t="s">
        <v>8036</v>
      </c>
      <c r="E7395" s="1">
        <v>45020</v>
      </c>
      <c r="F7395">
        <v>3971.25</v>
      </c>
      <c r="G7395">
        <v>284</v>
      </c>
      <c r="H7395" t="s">
        <v>6</v>
      </c>
      <c r="I7395" t="str">
        <f>_xlfn.XLOOKUP(shipments[[#This Row],[SPID]],people[SPID],people[Sales_person],"NA",0)</f>
        <v>Van Tuxwell</v>
      </c>
      <c r="J7395">
        <f>YEAR(shipments[[#This Row],[Shipdate]])</f>
        <v>2023</v>
      </c>
      <c r="K7395">
        <f>MONTH(shipments[[#This Row],[Shipdate]])</f>
        <v>4</v>
      </c>
      <c r="L7395" t="str">
        <f>TEXT(shipments[[#This Row],[Shipdate]],"mmmm")</f>
        <v>April</v>
      </c>
      <c r="M7395">
        <f>_xlfn.XLOOKUP(shipments[[#This Row],[PID]],products[PID],products[Cost_per_box],"NA",0)</f>
        <v>6.43</v>
      </c>
      <c r="N7395">
        <f>shipments[[#This Row],[Boxes]]*shipments[[#This Row],[Cost Per Box]]</f>
        <v>1826.12</v>
      </c>
      <c r="O7395">
        <f>shipments[[#This Row],[Sales Amount]]-shipments[[#This Row],[Total Cost]]</f>
        <v>2145.13</v>
      </c>
      <c r="P7395" s="9">
        <f>shipments[[#This Row],[Profit]]/shipments[[#This Row],[Sales Amount]]</f>
        <v>0.54016493547371736</v>
      </c>
    </row>
    <row r="7396" spans="1:16" x14ac:dyDescent="1">
      <c r="A7396" t="s">
        <v>7451</v>
      </c>
      <c r="B7396" t="s">
        <v>8061</v>
      </c>
      <c r="C7396" t="s">
        <v>8023</v>
      </c>
      <c r="D7396" t="s">
        <v>8037</v>
      </c>
      <c r="E7396" s="1">
        <v>45120</v>
      </c>
      <c r="F7396">
        <v>4286.25</v>
      </c>
      <c r="G7396">
        <v>253</v>
      </c>
      <c r="H7396" t="s">
        <v>6</v>
      </c>
      <c r="I7396" t="str">
        <f>_xlfn.XLOOKUP(shipments[[#This Row],[SPID]],people[SPID],people[Sales_person],"NA",0)</f>
        <v>Van Tuxwell</v>
      </c>
      <c r="J7396">
        <f>YEAR(shipments[[#This Row],[Shipdate]])</f>
        <v>2023</v>
      </c>
      <c r="K7396">
        <f>MONTH(shipments[[#This Row],[Shipdate]])</f>
        <v>7</v>
      </c>
      <c r="L7396" t="str">
        <f>TEXT(shipments[[#This Row],[Shipdate]],"mmmm")</f>
        <v>July</v>
      </c>
      <c r="M7396">
        <f>_xlfn.XLOOKUP(shipments[[#This Row],[PID]],products[PID],products[Cost_per_box],"NA",0)</f>
        <v>6.43</v>
      </c>
      <c r="N7396">
        <f>shipments[[#This Row],[Boxes]]*shipments[[#This Row],[Cost Per Box]]</f>
        <v>1626.79</v>
      </c>
      <c r="O7396">
        <f>shipments[[#This Row],[Sales Amount]]-shipments[[#This Row],[Total Cost]]</f>
        <v>2659.46</v>
      </c>
      <c r="P7396" s="9">
        <f>shipments[[#This Row],[Profit]]/shipments[[#This Row],[Sales Amount]]</f>
        <v>0.62046310877806943</v>
      </c>
    </row>
    <row r="7397" spans="1:16" x14ac:dyDescent="1">
      <c r="A7397" t="s">
        <v>7452</v>
      </c>
      <c r="B7397" t="s">
        <v>8061</v>
      </c>
      <c r="C7397" t="s">
        <v>8023</v>
      </c>
      <c r="D7397" t="s">
        <v>8037</v>
      </c>
      <c r="E7397" s="1">
        <v>45425</v>
      </c>
      <c r="F7397">
        <v>4907.25</v>
      </c>
      <c r="G7397">
        <v>289</v>
      </c>
      <c r="H7397" t="s">
        <v>6</v>
      </c>
      <c r="I7397" t="str">
        <f>_xlfn.XLOOKUP(shipments[[#This Row],[SPID]],people[SPID],people[Sales_person],"NA",0)</f>
        <v>Van Tuxwell</v>
      </c>
      <c r="J7397">
        <f>YEAR(shipments[[#This Row],[Shipdate]])</f>
        <v>2024</v>
      </c>
      <c r="K7397">
        <f>MONTH(shipments[[#This Row],[Shipdate]])</f>
        <v>5</v>
      </c>
      <c r="L7397" t="str">
        <f>TEXT(shipments[[#This Row],[Shipdate]],"mmmm")</f>
        <v>May</v>
      </c>
      <c r="M7397">
        <f>_xlfn.XLOOKUP(shipments[[#This Row],[PID]],products[PID],products[Cost_per_box],"NA",0)</f>
        <v>6.43</v>
      </c>
      <c r="N7397">
        <f>shipments[[#This Row],[Boxes]]*shipments[[#This Row],[Cost Per Box]]</f>
        <v>1858.27</v>
      </c>
      <c r="O7397">
        <f>shipments[[#This Row],[Sales Amount]]-shipments[[#This Row],[Total Cost]]</f>
        <v>3048.98</v>
      </c>
      <c r="P7397" s="9">
        <f>shipments[[#This Row],[Profit]]/shipments[[#This Row],[Sales Amount]]</f>
        <v>0.62132151408630087</v>
      </c>
    </row>
    <row r="7398" spans="1:16" x14ac:dyDescent="1">
      <c r="A7398" t="s">
        <v>7453</v>
      </c>
      <c r="B7398" t="s">
        <v>8061</v>
      </c>
      <c r="C7398" t="s">
        <v>8023</v>
      </c>
      <c r="D7398" t="s">
        <v>8036</v>
      </c>
      <c r="E7398" s="1">
        <v>45278</v>
      </c>
      <c r="F7398">
        <v>202.5</v>
      </c>
      <c r="G7398">
        <v>14</v>
      </c>
      <c r="H7398" t="s">
        <v>6</v>
      </c>
      <c r="I7398" t="str">
        <f>_xlfn.XLOOKUP(shipments[[#This Row],[SPID]],people[SPID],people[Sales_person],"NA",0)</f>
        <v>Van Tuxwell</v>
      </c>
      <c r="J7398">
        <f>YEAR(shipments[[#This Row],[Shipdate]])</f>
        <v>2023</v>
      </c>
      <c r="K7398">
        <f>MONTH(shipments[[#This Row],[Shipdate]])</f>
        <v>12</v>
      </c>
      <c r="L7398" t="str">
        <f>TEXT(shipments[[#This Row],[Shipdate]],"mmmm")</f>
        <v>December</v>
      </c>
      <c r="M7398">
        <f>_xlfn.XLOOKUP(shipments[[#This Row],[PID]],products[PID],products[Cost_per_box],"NA",0)</f>
        <v>6.43</v>
      </c>
      <c r="N7398">
        <f>shipments[[#This Row],[Boxes]]*shipments[[#This Row],[Cost Per Box]]</f>
        <v>90.02</v>
      </c>
      <c r="O7398">
        <f>shipments[[#This Row],[Sales Amount]]-shipments[[#This Row],[Total Cost]]</f>
        <v>112.48</v>
      </c>
      <c r="P7398" s="9">
        <f>shipments[[#This Row],[Profit]]/shipments[[#This Row],[Sales Amount]]</f>
        <v>0.55545679012345683</v>
      </c>
    </row>
    <row r="7399" spans="1:16" x14ac:dyDescent="1">
      <c r="A7399" t="s">
        <v>7454</v>
      </c>
      <c r="B7399" t="s">
        <v>8061</v>
      </c>
      <c r="C7399" t="s">
        <v>8023</v>
      </c>
      <c r="D7399" t="s">
        <v>8037</v>
      </c>
      <c r="E7399" s="1">
        <v>45370</v>
      </c>
      <c r="F7399">
        <v>4965.75</v>
      </c>
      <c r="G7399">
        <v>293</v>
      </c>
      <c r="H7399" t="s">
        <v>6</v>
      </c>
      <c r="I7399" t="str">
        <f>_xlfn.XLOOKUP(shipments[[#This Row],[SPID]],people[SPID],people[Sales_person],"NA",0)</f>
        <v>Van Tuxwell</v>
      </c>
      <c r="J7399">
        <f>YEAR(shipments[[#This Row],[Shipdate]])</f>
        <v>2024</v>
      </c>
      <c r="K7399">
        <f>MONTH(shipments[[#This Row],[Shipdate]])</f>
        <v>3</v>
      </c>
      <c r="L7399" t="str">
        <f>TEXT(shipments[[#This Row],[Shipdate]],"mmmm")</f>
        <v>March</v>
      </c>
      <c r="M7399">
        <f>_xlfn.XLOOKUP(shipments[[#This Row],[PID]],products[PID],products[Cost_per_box],"NA",0)</f>
        <v>6.43</v>
      </c>
      <c r="N7399">
        <f>shipments[[#This Row],[Boxes]]*shipments[[#This Row],[Cost Per Box]]</f>
        <v>1883.99</v>
      </c>
      <c r="O7399">
        <f>shipments[[#This Row],[Sales Amount]]-shipments[[#This Row],[Total Cost]]</f>
        <v>3081.76</v>
      </c>
      <c r="P7399" s="9">
        <f>shipments[[#This Row],[Profit]]/shipments[[#This Row],[Sales Amount]]</f>
        <v>0.62060313145043555</v>
      </c>
    </row>
    <row r="7400" spans="1:16" x14ac:dyDescent="1">
      <c r="A7400" t="s">
        <v>7455</v>
      </c>
      <c r="B7400" t="s">
        <v>8061</v>
      </c>
      <c r="C7400" t="s">
        <v>8024</v>
      </c>
      <c r="D7400" t="s">
        <v>8033</v>
      </c>
      <c r="E7400" s="1">
        <v>45231</v>
      </c>
      <c r="F7400">
        <v>8100</v>
      </c>
      <c r="G7400">
        <v>405</v>
      </c>
      <c r="H7400" t="s">
        <v>6</v>
      </c>
      <c r="I7400" t="str">
        <f>_xlfn.XLOOKUP(shipments[[#This Row],[SPID]],people[SPID],people[Sales_person],"NA",0)</f>
        <v>Van Tuxwell</v>
      </c>
      <c r="J7400">
        <f>YEAR(shipments[[#This Row],[Shipdate]])</f>
        <v>2023</v>
      </c>
      <c r="K7400">
        <f>MONTH(shipments[[#This Row],[Shipdate]])</f>
        <v>11</v>
      </c>
      <c r="L7400" t="str">
        <f>TEXT(shipments[[#This Row],[Shipdate]],"mmmm")</f>
        <v>November</v>
      </c>
      <c r="M7400">
        <f>_xlfn.XLOOKUP(shipments[[#This Row],[PID]],products[PID],products[Cost_per_box],"NA",0)</f>
        <v>12.41</v>
      </c>
      <c r="N7400">
        <f>shipments[[#This Row],[Boxes]]*shipments[[#This Row],[Cost Per Box]]</f>
        <v>5026.05</v>
      </c>
      <c r="O7400">
        <f>shipments[[#This Row],[Sales Amount]]-shipments[[#This Row],[Total Cost]]</f>
        <v>3073.95</v>
      </c>
      <c r="P7400" s="9">
        <f>shipments[[#This Row],[Profit]]/shipments[[#This Row],[Sales Amount]]</f>
        <v>0.3795</v>
      </c>
    </row>
    <row r="7401" spans="1:16" x14ac:dyDescent="1">
      <c r="A7401" t="s">
        <v>7456</v>
      </c>
      <c r="B7401" t="s">
        <v>8061</v>
      </c>
      <c r="C7401" t="s">
        <v>8024</v>
      </c>
      <c r="D7401" t="s">
        <v>8037</v>
      </c>
      <c r="E7401" s="1">
        <v>45125</v>
      </c>
      <c r="F7401">
        <v>10838.25</v>
      </c>
      <c r="G7401">
        <v>571</v>
      </c>
      <c r="H7401" t="s">
        <v>6</v>
      </c>
      <c r="I7401" t="str">
        <f>_xlfn.XLOOKUP(shipments[[#This Row],[SPID]],people[SPID],people[Sales_person],"NA",0)</f>
        <v>Van Tuxwell</v>
      </c>
      <c r="J7401">
        <f>YEAR(shipments[[#This Row],[Shipdate]])</f>
        <v>2023</v>
      </c>
      <c r="K7401">
        <f>MONTH(shipments[[#This Row],[Shipdate]])</f>
        <v>7</v>
      </c>
      <c r="L7401" t="str">
        <f>TEXT(shipments[[#This Row],[Shipdate]],"mmmm")</f>
        <v>July</v>
      </c>
      <c r="M7401">
        <f>_xlfn.XLOOKUP(shipments[[#This Row],[PID]],products[PID],products[Cost_per_box],"NA",0)</f>
        <v>12.41</v>
      </c>
      <c r="N7401">
        <f>shipments[[#This Row],[Boxes]]*shipments[[#This Row],[Cost Per Box]]</f>
        <v>7086.11</v>
      </c>
      <c r="O7401">
        <f>shipments[[#This Row],[Sales Amount]]-shipments[[#This Row],[Total Cost]]</f>
        <v>3752.1400000000003</v>
      </c>
      <c r="P7401" s="9">
        <f>shipments[[#This Row],[Profit]]/shipments[[#This Row],[Sales Amount]]</f>
        <v>0.34619426567942246</v>
      </c>
    </row>
    <row r="7402" spans="1:16" x14ac:dyDescent="1">
      <c r="A7402" t="s">
        <v>7457</v>
      </c>
      <c r="B7402" t="s">
        <v>8061</v>
      </c>
      <c r="C7402" t="s">
        <v>8025</v>
      </c>
      <c r="D7402" t="s">
        <v>8032</v>
      </c>
      <c r="E7402" s="1">
        <v>45427</v>
      </c>
      <c r="F7402">
        <v>8660.25</v>
      </c>
      <c r="G7402">
        <v>542</v>
      </c>
      <c r="H7402" t="s">
        <v>6</v>
      </c>
      <c r="I7402" t="str">
        <f>_xlfn.XLOOKUP(shipments[[#This Row],[SPID]],people[SPID],people[Sales_person],"NA",0)</f>
        <v>Van Tuxwell</v>
      </c>
      <c r="J7402">
        <f>YEAR(shipments[[#This Row],[Shipdate]])</f>
        <v>2024</v>
      </c>
      <c r="K7402">
        <f>MONTH(shipments[[#This Row],[Shipdate]])</f>
        <v>5</v>
      </c>
      <c r="L7402" t="str">
        <f>TEXT(shipments[[#This Row],[Shipdate]],"mmmm")</f>
        <v>May</v>
      </c>
      <c r="M7402">
        <f>_xlfn.XLOOKUP(shipments[[#This Row],[PID]],products[PID],products[Cost_per_box],"NA",0)</f>
        <v>9.57</v>
      </c>
      <c r="N7402">
        <f>shipments[[#This Row],[Boxes]]*shipments[[#This Row],[Cost Per Box]]</f>
        <v>5186.9400000000005</v>
      </c>
      <c r="O7402">
        <f>shipments[[#This Row],[Sales Amount]]-shipments[[#This Row],[Total Cost]]</f>
        <v>3473.3099999999995</v>
      </c>
      <c r="P7402" s="9">
        <f>shipments[[#This Row],[Profit]]/shipments[[#This Row],[Sales Amount]]</f>
        <v>0.40106347969169476</v>
      </c>
    </row>
    <row r="7403" spans="1:16" x14ac:dyDescent="1">
      <c r="A7403" t="s">
        <v>7458</v>
      </c>
      <c r="B7403" t="s">
        <v>8061</v>
      </c>
      <c r="C7403" t="s">
        <v>8025</v>
      </c>
      <c r="D7403" t="s">
        <v>8032</v>
      </c>
      <c r="E7403" s="1">
        <v>45190</v>
      </c>
      <c r="F7403">
        <v>4063.5</v>
      </c>
      <c r="G7403">
        <v>291</v>
      </c>
      <c r="H7403" t="s">
        <v>6</v>
      </c>
      <c r="I7403" t="str">
        <f>_xlfn.XLOOKUP(shipments[[#This Row],[SPID]],people[SPID],people[Sales_person],"NA",0)</f>
        <v>Van Tuxwell</v>
      </c>
      <c r="J7403">
        <f>YEAR(shipments[[#This Row],[Shipdate]])</f>
        <v>2023</v>
      </c>
      <c r="K7403">
        <f>MONTH(shipments[[#This Row],[Shipdate]])</f>
        <v>9</v>
      </c>
      <c r="L7403" t="str">
        <f>TEXT(shipments[[#This Row],[Shipdate]],"mmmm")</f>
        <v>September</v>
      </c>
      <c r="M7403">
        <f>_xlfn.XLOOKUP(shipments[[#This Row],[PID]],products[PID],products[Cost_per_box],"NA",0)</f>
        <v>9.57</v>
      </c>
      <c r="N7403">
        <f>shipments[[#This Row],[Boxes]]*shipments[[#This Row],[Cost Per Box]]</f>
        <v>2784.87</v>
      </c>
      <c r="O7403">
        <f>shipments[[#This Row],[Sales Amount]]-shipments[[#This Row],[Total Cost]]</f>
        <v>1278.6300000000001</v>
      </c>
      <c r="P7403" s="9">
        <f>shipments[[#This Row],[Profit]]/shipments[[#This Row],[Sales Amount]]</f>
        <v>0.31466223698781842</v>
      </c>
    </row>
    <row r="7404" spans="1:16" x14ac:dyDescent="1">
      <c r="A7404" t="s">
        <v>7459</v>
      </c>
      <c r="B7404" t="s">
        <v>8061</v>
      </c>
      <c r="C7404" t="s">
        <v>8027</v>
      </c>
      <c r="D7404" t="s">
        <v>8032</v>
      </c>
      <c r="E7404" s="1">
        <v>45455</v>
      </c>
      <c r="F7404">
        <v>9423</v>
      </c>
      <c r="G7404">
        <v>1047</v>
      </c>
      <c r="H7404" t="s">
        <v>6</v>
      </c>
      <c r="I7404" t="str">
        <f>_xlfn.XLOOKUP(shipments[[#This Row],[SPID]],people[SPID],people[Sales_person],"NA",0)</f>
        <v>Van Tuxwell</v>
      </c>
      <c r="J7404">
        <f>YEAR(shipments[[#This Row],[Shipdate]])</f>
        <v>2024</v>
      </c>
      <c r="K7404">
        <f>MONTH(shipments[[#This Row],[Shipdate]])</f>
        <v>6</v>
      </c>
      <c r="L7404" t="str">
        <f>TEXT(shipments[[#This Row],[Shipdate]],"mmmm")</f>
        <v>June</v>
      </c>
      <c r="M7404">
        <f>_xlfn.XLOOKUP(shipments[[#This Row],[PID]],products[PID],products[Cost_per_box],"NA",0)</f>
        <v>6.8</v>
      </c>
      <c r="N7404">
        <f>shipments[[#This Row],[Boxes]]*shipments[[#This Row],[Cost Per Box]]</f>
        <v>7119.5999999999995</v>
      </c>
      <c r="O7404">
        <f>shipments[[#This Row],[Sales Amount]]-shipments[[#This Row],[Total Cost]]</f>
        <v>2303.4000000000005</v>
      </c>
      <c r="P7404" s="9">
        <f>shipments[[#This Row],[Profit]]/shipments[[#This Row],[Sales Amount]]</f>
        <v>0.24444444444444449</v>
      </c>
    </row>
    <row r="7405" spans="1:16" x14ac:dyDescent="1">
      <c r="A7405" t="s">
        <v>7460</v>
      </c>
      <c r="B7405" t="s">
        <v>8061</v>
      </c>
      <c r="C7405" t="s">
        <v>8027</v>
      </c>
      <c r="D7405" t="s">
        <v>8035</v>
      </c>
      <c r="E7405" s="1">
        <v>45219</v>
      </c>
      <c r="F7405">
        <v>8986.5</v>
      </c>
      <c r="G7405">
        <v>899</v>
      </c>
      <c r="H7405" t="s">
        <v>6</v>
      </c>
      <c r="I7405" t="str">
        <f>_xlfn.XLOOKUP(shipments[[#This Row],[SPID]],people[SPID],people[Sales_person],"NA",0)</f>
        <v>Van Tuxwell</v>
      </c>
      <c r="J7405">
        <f>YEAR(shipments[[#This Row],[Shipdate]])</f>
        <v>2023</v>
      </c>
      <c r="K7405">
        <f>MONTH(shipments[[#This Row],[Shipdate]])</f>
        <v>10</v>
      </c>
      <c r="L7405" t="str">
        <f>TEXT(shipments[[#This Row],[Shipdate]],"mmmm")</f>
        <v>October</v>
      </c>
      <c r="M7405">
        <f>_xlfn.XLOOKUP(shipments[[#This Row],[PID]],products[PID],products[Cost_per_box],"NA",0)</f>
        <v>6.8</v>
      </c>
      <c r="N7405">
        <f>shipments[[#This Row],[Boxes]]*shipments[[#This Row],[Cost Per Box]]</f>
        <v>6113.2</v>
      </c>
      <c r="O7405">
        <f>shipments[[#This Row],[Sales Amount]]-shipments[[#This Row],[Total Cost]]</f>
        <v>2873.3</v>
      </c>
      <c r="P7405" s="9">
        <f>shipments[[#This Row],[Profit]]/shipments[[#This Row],[Sales Amount]]</f>
        <v>0.31973515829299509</v>
      </c>
    </row>
    <row r="7406" spans="1:16" x14ac:dyDescent="1">
      <c r="A7406" t="s">
        <v>7461</v>
      </c>
      <c r="B7406" t="s">
        <v>8061</v>
      </c>
      <c r="C7406" t="s">
        <v>8028</v>
      </c>
      <c r="D7406" t="s">
        <v>8034</v>
      </c>
      <c r="E7406" s="1">
        <v>45194</v>
      </c>
      <c r="F7406">
        <v>821.25</v>
      </c>
      <c r="G7406">
        <v>31</v>
      </c>
      <c r="H7406" t="s">
        <v>6</v>
      </c>
      <c r="I7406" t="str">
        <f>_xlfn.XLOOKUP(shipments[[#This Row],[SPID]],people[SPID],people[Sales_person],"NA",0)</f>
        <v>Van Tuxwell</v>
      </c>
      <c r="J7406">
        <f>YEAR(shipments[[#This Row],[Shipdate]])</f>
        <v>2023</v>
      </c>
      <c r="K7406">
        <f>MONTH(shipments[[#This Row],[Shipdate]])</f>
        <v>9</v>
      </c>
      <c r="L7406" t="str">
        <f>TEXT(shipments[[#This Row],[Shipdate]],"mmmm")</f>
        <v>September</v>
      </c>
      <c r="M7406">
        <f>_xlfn.XLOOKUP(shipments[[#This Row],[PID]],products[PID],products[Cost_per_box],"NA",0)</f>
        <v>5.04</v>
      </c>
      <c r="N7406">
        <f>shipments[[#This Row],[Boxes]]*shipments[[#This Row],[Cost Per Box]]</f>
        <v>156.24</v>
      </c>
      <c r="O7406">
        <f>shipments[[#This Row],[Sales Amount]]-shipments[[#This Row],[Total Cost]]</f>
        <v>665.01</v>
      </c>
      <c r="P7406" s="9">
        <f>shipments[[#This Row],[Profit]]/shipments[[#This Row],[Sales Amount]]</f>
        <v>0.80975342465753419</v>
      </c>
    </row>
    <row r="7407" spans="1:16" x14ac:dyDescent="1">
      <c r="A7407" t="s">
        <v>7462</v>
      </c>
      <c r="B7407" t="s">
        <v>8061</v>
      </c>
      <c r="C7407" t="s">
        <v>8028</v>
      </c>
      <c r="D7407" t="s">
        <v>8036</v>
      </c>
      <c r="E7407" s="1">
        <v>45226</v>
      </c>
      <c r="F7407">
        <v>7589.25</v>
      </c>
      <c r="G7407">
        <v>304</v>
      </c>
      <c r="H7407" t="s">
        <v>6</v>
      </c>
      <c r="I7407" t="str">
        <f>_xlfn.XLOOKUP(shipments[[#This Row],[SPID]],people[SPID],people[Sales_person],"NA",0)</f>
        <v>Van Tuxwell</v>
      </c>
      <c r="J7407">
        <f>YEAR(shipments[[#This Row],[Shipdate]])</f>
        <v>2023</v>
      </c>
      <c r="K7407">
        <f>MONTH(shipments[[#This Row],[Shipdate]])</f>
        <v>10</v>
      </c>
      <c r="L7407" t="str">
        <f>TEXT(shipments[[#This Row],[Shipdate]],"mmmm")</f>
        <v>October</v>
      </c>
      <c r="M7407">
        <f>_xlfn.XLOOKUP(shipments[[#This Row],[PID]],products[PID],products[Cost_per_box],"NA",0)</f>
        <v>5.04</v>
      </c>
      <c r="N7407">
        <f>shipments[[#This Row],[Boxes]]*shipments[[#This Row],[Cost Per Box]]</f>
        <v>1532.16</v>
      </c>
      <c r="O7407">
        <f>shipments[[#This Row],[Sales Amount]]-shipments[[#This Row],[Total Cost]]</f>
        <v>6057.09</v>
      </c>
      <c r="P7407" s="9">
        <f>shipments[[#This Row],[Profit]]/shipments[[#This Row],[Sales Amount]]</f>
        <v>0.79811443818559147</v>
      </c>
    </row>
    <row r="7408" spans="1:16" x14ac:dyDescent="1">
      <c r="A7408" t="s">
        <v>7463</v>
      </c>
      <c r="B7408" t="s">
        <v>8061</v>
      </c>
      <c r="C7408" t="s">
        <v>8029</v>
      </c>
      <c r="D7408" t="s">
        <v>8035</v>
      </c>
      <c r="E7408" s="1">
        <v>45429</v>
      </c>
      <c r="F7408">
        <v>6648.75</v>
      </c>
      <c r="G7408">
        <v>555</v>
      </c>
      <c r="H7408" t="s">
        <v>6</v>
      </c>
      <c r="I7408" t="str">
        <f>_xlfn.XLOOKUP(shipments[[#This Row],[SPID]],people[SPID],people[Sales_person],"NA",0)</f>
        <v>Van Tuxwell</v>
      </c>
      <c r="J7408">
        <f>YEAR(shipments[[#This Row],[Shipdate]])</f>
        <v>2024</v>
      </c>
      <c r="K7408">
        <f>MONTH(shipments[[#This Row],[Shipdate]])</f>
        <v>5</v>
      </c>
      <c r="L7408" t="str">
        <f>TEXT(shipments[[#This Row],[Shipdate]],"mmmm")</f>
        <v>May</v>
      </c>
      <c r="M7408">
        <f>_xlfn.XLOOKUP(shipments[[#This Row],[PID]],products[PID],products[Cost_per_box],"NA",0)</f>
        <v>2.76</v>
      </c>
      <c r="N7408">
        <f>shipments[[#This Row],[Boxes]]*shipments[[#This Row],[Cost Per Box]]</f>
        <v>1531.8</v>
      </c>
      <c r="O7408">
        <f>shipments[[#This Row],[Sales Amount]]-shipments[[#This Row],[Total Cost]]</f>
        <v>5116.95</v>
      </c>
      <c r="P7408" s="9">
        <f>shipments[[#This Row],[Profit]]/shipments[[#This Row],[Sales Amount]]</f>
        <v>0.76961082910321488</v>
      </c>
    </row>
    <row r="7409" spans="1:16" x14ac:dyDescent="1">
      <c r="A7409" t="s">
        <v>7464</v>
      </c>
      <c r="B7409" t="s">
        <v>8061</v>
      </c>
      <c r="C7409" t="s">
        <v>8030</v>
      </c>
      <c r="D7409" t="s">
        <v>8037</v>
      </c>
      <c r="E7409" s="1">
        <v>45110</v>
      </c>
      <c r="F7409">
        <v>2331</v>
      </c>
      <c r="G7409">
        <v>234</v>
      </c>
      <c r="H7409" t="s">
        <v>6</v>
      </c>
      <c r="I7409" t="str">
        <f>_xlfn.XLOOKUP(shipments[[#This Row],[SPID]],people[SPID],people[Sales_person],"NA",0)</f>
        <v>Van Tuxwell</v>
      </c>
      <c r="J7409">
        <f>YEAR(shipments[[#This Row],[Shipdate]])</f>
        <v>2023</v>
      </c>
      <c r="K7409">
        <f>MONTH(shipments[[#This Row],[Shipdate]])</f>
        <v>7</v>
      </c>
      <c r="L7409" t="str">
        <f>TEXT(shipments[[#This Row],[Shipdate]],"mmmm")</f>
        <v>July</v>
      </c>
      <c r="M7409">
        <f>_xlfn.XLOOKUP(shipments[[#This Row],[PID]],products[PID],products[Cost_per_box],"NA",0)</f>
        <v>3.32</v>
      </c>
      <c r="N7409">
        <f>shipments[[#This Row],[Boxes]]*shipments[[#This Row],[Cost Per Box]]</f>
        <v>776.88</v>
      </c>
      <c r="O7409">
        <f>shipments[[#This Row],[Sales Amount]]-shipments[[#This Row],[Total Cost]]</f>
        <v>1554.12</v>
      </c>
      <c r="P7409" s="9">
        <f>shipments[[#This Row],[Profit]]/shipments[[#This Row],[Sales Amount]]</f>
        <v>0.66671814671814666</v>
      </c>
    </row>
    <row r="7410" spans="1:16" x14ac:dyDescent="1">
      <c r="A7410" t="s">
        <v>7465</v>
      </c>
      <c r="B7410" t="s">
        <v>8061</v>
      </c>
      <c r="C7410" t="s">
        <v>8030</v>
      </c>
      <c r="D7410" t="s">
        <v>8033</v>
      </c>
      <c r="E7410" s="1">
        <v>45342</v>
      </c>
      <c r="F7410">
        <v>7040.25</v>
      </c>
      <c r="G7410">
        <v>881</v>
      </c>
      <c r="H7410" t="s">
        <v>39</v>
      </c>
      <c r="I7410" t="str">
        <f>_xlfn.XLOOKUP(shipments[[#This Row],[SPID]],people[SPID],people[Sales_person],"NA",0)</f>
        <v>Van Tuxwell</v>
      </c>
      <c r="J7410">
        <f>YEAR(shipments[[#This Row],[Shipdate]])</f>
        <v>2024</v>
      </c>
      <c r="K7410">
        <f>MONTH(shipments[[#This Row],[Shipdate]])</f>
        <v>2</v>
      </c>
      <c r="L7410" t="str">
        <f>TEXT(shipments[[#This Row],[Shipdate]],"mmmm")</f>
        <v>February</v>
      </c>
      <c r="M7410">
        <f>_xlfn.XLOOKUP(shipments[[#This Row],[PID]],products[PID],products[Cost_per_box],"NA",0)</f>
        <v>3.32</v>
      </c>
      <c r="N7410">
        <f>shipments[[#This Row],[Boxes]]*shipments[[#This Row],[Cost Per Box]]</f>
        <v>2924.92</v>
      </c>
      <c r="O7410">
        <f>shipments[[#This Row],[Sales Amount]]-shipments[[#This Row],[Total Cost]]</f>
        <v>4115.33</v>
      </c>
      <c r="P7410" s="9">
        <f>shipments[[#This Row],[Profit]]/shipments[[#This Row],[Sales Amount]]</f>
        <v>0.5845431625297397</v>
      </c>
    </row>
    <row r="7411" spans="1:16" x14ac:dyDescent="1">
      <c r="A7411" t="s">
        <v>7466</v>
      </c>
      <c r="B7411" t="s">
        <v>8061</v>
      </c>
      <c r="C7411" t="s">
        <v>8031</v>
      </c>
      <c r="D7411" t="s">
        <v>8032</v>
      </c>
      <c r="E7411" s="1">
        <v>45043</v>
      </c>
      <c r="F7411">
        <v>6810.75</v>
      </c>
      <c r="G7411">
        <v>341</v>
      </c>
      <c r="H7411" t="s">
        <v>6</v>
      </c>
      <c r="I7411" t="str">
        <f>_xlfn.XLOOKUP(shipments[[#This Row],[SPID]],people[SPID],people[Sales_person],"NA",0)</f>
        <v>Van Tuxwell</v>
      </c>
      <c r="J7411">
        <f>YEAR(shipments[[#This Row],[Shipdate]])</f>
        <v>2023</v>
      </c>
      <c r="K7411">
        <f>MONTH(shipments[[#This Row],[Shipdate]])</f>
        <v>4</v>
      </c>
      <c r="L7411" t="str">
        <f>TEXT(shipments[[#This Row],[Shipdate]],"mmmm")</f>
        <v>April</v>
      </c>
      <c r="M7411">
        <f>_xlfn.XLOOKUP(shipments[[#This Row],[PID]],products[PID],products[Cost_per_box],"NA",0)</f>
        <v>2.65</v>
      </c>
      <c r="N7411">
        <f>shipments[[#This Row],[Boxes]]*shipments[[#This Row],[Cost Per Box]]</f>
        <v>903.65</v>
      </c>
      <c r="O7411">
        <f>shipments[[#This Row],[Sales Amount]]-shipments[[#This Row],[Total Cost]]</f>
        <v>5907.1</v>
      </c>
      <c r="P7411" s="9">
        <f>shipments[[#This Row],[Profit]]/shipments[[#This Row],[Sales Amount]]</f>
        <v>0.8673200455162795</v>
      </c>
    </row>
    <row r="7412" spans="1:16" x14ac:dyDescent="1">
      <c r="A7412" t="s">
        <v>7467</v>
      </c>
      <c r="B7412" t="s">
        <v>8061</v>
      </c>
      <c r="C7412" t="s">
        <v>8031</v>
      </c>
      <c r="D7412" t="s">
        <v>8032</v>
      </c>
      <c r="E7412" s="1">
        <v>45504</v>
      </c>
      <c r="F7412">
        <v>3415.5</v>
      </c>
      <c r="G7412">
        <v>180</v>
      </c>
      <c r="H7412" t="s">
        <v>17</v>
      </c>
      <c r="I7412" t="str">
        <f>_xlfn.XLOOKUP(shipments[[#This Row],[SPID]],people[SPID],people[Sales_person],"NA",0)</f>
        <v>Van Tuxwell</v>
      </c>
      <c r="J7412">
        <f>YEAR(shipments[[#This Row],[Shipdate]])</f>
        <v>2024</v>
      </c>
      <c r="K7412">
        <f>MONTH(shipments[[#This Row],[Shipdate]])</f>
        <v>7</v>
      </c>
      <c r="L7412" t="str">
        <f>TEXT(shipments[[#This Row],[Shipdate]],"mmmm")</f>
        <v>July</v>
      </c>
      <c r="M7412">
        <f>_xlfn.XLOOKUP(shipments[[#This Row],[PID]],products[PID],products[Cost_per_box],"NA",0)</f>
        <v>2.65</v>
      </c>
      <c r="N7412">
        <f>shipments[[#This Row],[Boxes]]*shipments[[#This Row],[Cost Per Box]]</f>
        <v>477</v>
      </c>
      <c r="O7412">
        <f>shipments[[#This Row],[Sales Amount]]-shipments[[#This Row],[Total Cost]]</f>
        <v>2938.5</v>
      </c>
      <c r="P7412" s="9">
        <f>shipments[[#This Row],[Profit]]/shipments[[#This Row],[Sales Amount]]</f>
        <v>0.86034255599472986</v>
      </c>
    </row>
    <row r="7413" spans="1:16" x14ac:dyDescent="1">
      <c r="A7413" t="s">
        <v>7468</v>
      </c>
      <c r="B7413" t="s">
        <v>8061</v>
      </c>
      <c r="C7413" t="s">
        <v>8031</v>
      </c>
      <c r="D7413" t="s">
        <v>8037</v>
      </c>
      <c r="E7413" s="1">
        <v>45076</v>
      </c>
      <c r="F7413">
        <v>11180.25</v>
      </c>
      <c r="G7413">
        <v>622</v>
      </c>
      <c r="H7413" t="s">
        <v>6</v>
      </c>
      <c r="I7413" t="str">
        <f>_xlfn.XLOOKUP(shipments[[#This Row],[SPID]],people[SPID],people[Sales_person],"NA",0)</f>
        <v>Van Tuxwell</v>
      </c>
      <c r="J7413">
        <f>YEAR(shipments[[#This Row],[Shipdate]])</f>
        <v>2023</v>
      </c>
      <c r="K7413">
        <f>MONTH(shipments[[#This Row],[Shipdate]])</f>
        <v>5</v>
      </c>
      <c r="L7413" t="str">
        <f>TEXT(shipments[[#This Row],[Shipdate]],"mmmm")</f>
        <v>May</v>
      </c>
      <c r="M7413">
        <f>_xlfn.XLOOKUP(shipments[[#This Row],[PID]],products[PID],products[Cost_per_box],"NA",0)</f>
        <v>2.65</v>
      </c>
      <c r="N7413">
        <f>shipments[[#This Row],[Boxes]]*shipments[[#This Row],[Cost Per Box]]</f>
        <v>1648.3</v>
      </c>
      <c r="O7413">
        <f>shipments[[#This Row],[Sales Amount]]-shipments[[#This Row],[Total Cost]]</f>
        <v>9531.9500000000007</v>
      </c>
      <c r="P7413" s="9">
        <f>shipments[[#This Row],[Profit]]/shipments[[#This Row],[Sales Amount]]</f>
        <v>0.85257038080543823</v>
      </c>
    </row>
    <row r="7414" spans="1:16" x14ac:dyDescent="1">
      <c r="A7414" t="s">
        <v>7469</v>
      </c>
      <c r="B7414" t="s">
        <v>8061</v>
      </c>
      <c r="C7414" t="s">
        <v>8010</v>
      </c>
      <c r="D7414" t="s">
        <v>8035</v>
      </c>
      <c r="E7414" s="1">
        <v>45209</v>
      </c>
      <c r="F7414">
        <v>13558.5</v>
      </c>
      <c r="G7414">
        <v>969</v>
      </c>
      <c r="H7414" t="s">
        <v>6</v>
      </c>
      <c r="I7414" t="str">
        <f>_xlfn.XLOOKUP(shipments[[#This Row],[SPID]],people[SPID],people[Sales_person],"NA",0)</f>
        <v>Van Tuxwell</v>
      </c>
      <c r="J7414">
        <f>YEAR(shipments[[#This Row],[Shipdate]])</f>
        <v>2023</v>
      </c>
      <c r="K7414">
        <f>MONTH(shipments[[#This Row],[Shipdate]])</f>
        <v>10</v>
      </c>
      <c r="L7414" t="str">
        <f>TEXT(shipments[[#This Row],[Shipdate]],"mmmm")</f>
        <v>October</v>
      </c>
      <c r="M7414">
        <f>_xlfn.XLOOKUP(shipments[[#This Row],[PID]],products[PID],products[Cost_per_box],"NA",0)</f>
        <v>5.26</v>
      </c>
      <c r="N7414">
        <f>shipments[[#This Row],[Boxes]]*shipments[[#This Row],[Cost Per Box]]</f>
        <v>5096.9399999999996</v>
      </c>
      <c r="O7414">
        <f>shipments[[#This Row],[Sales Amount]]-shipments[[#This Row],[Total Cost]]</f>
        <v>8461.5600000000013</v>
      </c>
      <c r="P7414" s="9">
        <f>shipments[[#This Row],[Profit]]/shipments[[#This Row],[Sales Amount]]</f>
        <v>0.6240778847217614</v>
      </c>
    </row>
    <row r="7415" spans="1:16" x14ac:dyDescent="1">
      <c r="A7415" t="s">
        <v>7470</v>
      </c>
      <c r="B7415" t="s">
        <v>8061</v>
      </c>
      <c r="C7415" t="s">
        <v>8010</v>
      </c>
      <c r="D7415" t="s">
        <v>8036</v>
      </c>
      <c r="E7415" s="1">
        <v>45121</v>
      </c>
      <c r="F7415">
        <v>1433.25</v>
      </c>
      <c r="G7415">
        <v>96</v>
      </c>
      <c r="H7415" t="s">
        <v>6</v>
      </c>
      <c r="I7415" t="str">
        <f>_xlfn.XLOOKUP(shipments[[#This Row],[SPID]],people[SPID],people[Sales_person],"NA",0)</f>
        <v>Van Tuxwell</v>
      </c>
      <c r="J7415">
        <f>YEAR(shipments[[#This Row],[Shipdate]])</f>
        <v>2023</v>
      </c>
      <c r="K7415">
        <f>MONTH(shipments[[#This Row],[Shipdate]])</f>
        <v>7</v>
      </c>
      <c r="L7415" t="str">
        <f>TEXT(shipments[[#This Row],[Shipdate]],"mmmm")</f>
        <v>July</v>
      </c>
      <c r="M7415">
        <f>_xlfn.XLOOKUP(shipments[[#This Row],[PID]],products[PID],products[Cost_per_box],"NA",0)</f>
        <v>5.26</v>
      </c>
      <c r="N7415">
        <f>shipments[[#This Row],[Boxes]]*shipments[[#This Row],[Cost Per Box]]</f>
        <v>504.96</v>
      </c>
      <c r="O7415">
        <f>shipments[[#This Row],[Sales Amount]]-shipments[[#This Row],[Total Cost]]</f>
        <v>928.29</v>
      </c>
      <c r="P7415" s="9">
        <f>shipments[[#This Row],[Profit]]/shipments[[#This Row],[Sales Amount]]</f>
        <v>0.64768184196755618</v>
      </c>
    </row>
    <row r="7416" spans="1:16" x14ac:dyDescent="1">
      <c r="A7416" t="s">
        <v>7471</v>
      </c>
      <c r="B7416" t="s">
        <v>8061</v>
      </c>
      <c r="C7416" t="s">
        <v>8010</v>
      </c>
      <c r="D7416" t="s">
        <v>8036</v>
      </c>
      <c r="E7416" s="1">
        <v>45526</v>
      </c>
      <c r="F7416">
        <v>686.25</v>
      </c>
      <c r="G7416">
        <v>50</v>
      </c>
      <c r="H7416" t="s">
        <v>17</v>
      </c>
      <c r="I7416" t="str">
        <f>_xlfn.XLOOKUP(shipments[[#This Row],[SPID]],people[SPID],people[Sales_person],"NA",0)</f>
        <v>Van Tuxwell</v>
      </c>
      <c r="J7416">
        <f>YEAR(shipments[[#This Row],[Shipdate]])</f>
        <v>2024</v>
      </c>
      <c r="K7416">
        <f>MONTH(shipments[[#This Row],[Shipdate]])</f>
        <v>8</v>
      </c>
      <c r="L7416" t="str">
        <f>TEXT(shipments[[#This Row],[Shipdate]],"mmmm")</f>
        <v>August</v>
      </c>
      <c r="M7416">
        <f>_xlfn.XLOOKUP(shipments[[#This Row],[PID]],products[PID],products[Cost_per_box],"NA",0)</f>
        <v>5.26</v>
      </c>
      <c r="N7416">
        <f>shipments[[#This Row],[Boxes]]*shipments[[#This Row],[Cost Per Box]]</f>
        <v>263</v>
      </c>
      <c r="O7416">
        <f>shipments[[#This Row],[Sales Amount]]-shipments[[#This Row],[Total Cost]]</f>
        <v>423.25</v>
      </c>
      <c r="P7416" s="9">
        <f>shipments[[#This Row],[Profit]]/shipments[[#This Row],[Sales Amount]]</f>
        <v>0.61675774134790529</v>
      </c>
    </row>
    <row r="7417" spans="1:16" x14ac:dyDescent="1">
      <c r="A7417" t="s">
        <v>7472</v>
      </c>
      <c r="B7417" t="s">
        <v>8061</v>
      </c>
      <c r="C7417" t="s">
        <v>8010</v>
      </c>
      <c r="D7417" t="s">
        <v>8032</v>
      </c>
      <c r="E7417" s="1">
        <v>45483</v>
      </c>
      <c r="F7417">
        <v>6871.5</v>
      </c>
      <c r="G7417">
        <v>459</v>
      </c>
      <c r="H7417" t="s">
        <v>17</v>
      </c>
      <c r="I7417" t="str">
        <f>_xlfn.XLOOKUP(shipments[[#This Row],[SPID]],people[SPID],people[Sales_person],"NA",0)</f>
        <v>Van Tuxwell</v>
      </c>
      <c r="J7417">
        <f>YEAR(shipments[[#This Row],[Shipdate]])</f>
        <v>2024</v>
      </c>
      <c r="K7417">
        <f>MONTH(shipments[[#This Row],[Shipdate]])</f>
        <v>7</v>
      </c>
      <c r="L7417" t="str">
        <f>TEXT(shipments[[#This Row],[Shipdate]],"mmmm")</f>
        <v>July</v>
      </c>
      <c r="M7417">
        <f>_xlfn.XLOOKUP(shipments[[#This Row],[PID]],products[PID],products[Cost_per_box],"NA",0)</f>
        <v>5.26</v>
      </c>
      <c r="N7417">
        <f>shipments[[#This Row],[Boxes]]*shipments[[#This Row],[Cost Per Box]]</f>
        <v>2414.3399999999997</v>
      </c>
      <c r="O7417">
        <f>shipments[[#This Row],[Sales Amount]]-shipments[[#This Row],[Total Cost]]</f>
        <v>4457.16</v>
      </c>
      <c r="P7417" s="9">
        <f>shipments[[#This Row],[Profit]]/shipments[[#This Row],[Sales Amount]]</f>
        <v>0.64864440078585461</v>
      </c>
    </row>
    <row r="7418" spans="1:16" x14ac:dyDescent="1">
      <c r="A7418" t="s">
        <v>7473</v>
      </c>
      <c r="B7418" t="s">
        <v>8061</v>
      </c>
      <c r="C7418" t="s">
        <v>8010</v>
      </c>
      <c r="D7418" t="s">
        <v>8037</v>
      </c>
      <c r="E7418" s="1">
        <v>45020</v>
      </c>
      <c r="F7418">
        <v>342</v>
      </c>
      <c r="G7418">
        <v>22</v>
      </c>
      <c r="H7418" t="s">
        <v>6</v>
      </c>
      <c r="I7418" t="str">
        <f>_xlfn.XLOOKUP(shipments[[#This Row],[SPID]],people[SPID],people[Sales_person],"NA",0)</f>
        <v>Van Tuxwell</v>
      </c>
      <c r="J7418">
        <f>YEAR(shipments[[#This Row],[Shipdate]])</f>
        <v>2023</v>
      </c>
      <c r="K7418">
        <f>MONTH(shipments[[#This Row],[Shipdate]])</f>
        <v>4</v>
      </c>
      <c r="L7418" t="str">
        <f>TEXT(shipments[[#This Row],[Shipdate]],"mmmm")</f>
        <v>April</v>
      </c>
      <c r="M7418">
        <f>_xlfn.XLOOKUP(shipments[[#This Row],[PID]],products[PID],products[Cost_per_box],"NA",0)</f>
        <v>5.26</v>
      </c>
      <c r="N7418">
        <f>shipments[[#This Row],[Boxes]]*shipments[[#This Row],[Cost Per Box]]</f>
        <v>115.72</v>
      </c>
      <c r="O7418">
        <f>shipments[[#This Row],[Sales Amount]]-shipments[[#This Row],[Total Cost]]</f>
        <v>226.28</v>
      </c>
      <c r="P7418" s="9">
        <f>shipments[[#This Row],[Profit]]/shipments[[#This Row],[Sales Amount]]</f>
        <v>0.6616374269005848</v>
      </c>
    </row>
    <row r="7419" spans="1:16" x14ac:dyDescent="1">
      <c r="A7419" t="s">
        <v>7474</v>
      </c>
      <c r="B7419" t="s">
        <v>8061</v>
      </c>
      <c r="C7419" t="s">
        <v>8012</v>
      </c>
      <c r="D7419" t="s">
        <v>8033</v>
      </c>
      <c r="E7419" s="1">
        <v>45394</v>
      </c>
      <c r="F7419">
        <v>1824.75</v>
      </c>
      <c r="G7419">
        <v>141</v>
      </c>
      <c r="H7419" t="s">
        <v>6</v>
      </c>
      <c r="I7419" t="str">
        <f>_xlfn.XLOOKUP(shipments[[#This Row],[SPID]],people[SPID],people[Sales_person],"NA",0)</f>
        <v>Van Tuxwell</v>
      </c>
      <c r="J7419">
        <f>YEAR(shipments[[#This Row],[Shipdate]])</f>
        <v>2024</v>
      </c>
      <c r="K7419">
        <f>MONTH(shipments[[#This Row],[Shipdate]])</f>
        <v>4</v>
      </c>
      <c r="L7419" t="str">
        <f>TEXT(shipments[[#This Row],[Shipdate]],"mmmm")</f>
        <v>April</v>
      </c>
      <c r="M7419">
        <f>_xlfn.XLOOKUP(shipments[[#This Row],[PID]],products[PID],products[Cost_per_box],"NA",0)</f>
        <v>5.15</v>
      </c>
      <c r="N7419">
        <f>shipments[[#This Row],[Boxes]]*shipments[[#This Row],[Cost Per Box]]</f>
        <v>726.15000000000009</v>
      </c>
      <c r="O7419">
        <f>shipments[[#This Row],[Sales Amount]]-shipments[[#This Row],[Total Cost]]</f>
        <v>1098.5999999999999</v>
      </c>
      <c r="P7419" s="9">
        <f>shipments[[#This Row],[Profit]]/shipments[[#This Row],[Sales Amount]]</f>
        <v>0.60205507603781339</v>
      </c>
    </row>
    <row r="7420" spans="1:16" x14ac:dyDescent="1">
      <c r="A7420" t="s">
        <v>7475</v>
      </c>
      <c r="B7420" t="s">
        <v>8061</v>
      </c>
      <c r="C7420" t="s">
        <v>8013</v>
      </c>
      <c r="D7420" t="s">
        <v>8037</v>
      </c>
      <c r="E7420" s="1">
        <v>45247</v>
      </c>
      <c r="F7420">
        <v>8379</v>
      </c>
      <c r="G7420">
        <v>1676</v>
      </c>
      <c r="H7420" t="s">
        <v>6</v>
      </c>
      <c r="I7420" t="str">
        <f>_xlfn.XLOOKUP(shipments[[#This Row],[SPID]],people[SPID],people[Sales_person],"NA",0)</f>
        <v>Van Tuxwell</v>
      </c>
      <c r="J7420">
        <f>YEAR(shipments[[#This Row],[Shipdate]])</f>
        <v>2023</v>
      </c>
      <c r="K7420">
        <f>MONTH(shipments[[#This Row],[Shipdate]])</f>
        <v>11</v>
      </c>
      <c r="L7420" t="str">
        <f>TEXT(shipments[[#This Row],[Shipdate]],"mmmm")</f>
        <v>November</v>
      </c>
      <c r="M7420">
        <f>_xlfn.XLOOKUP(shipments[[#This Row],[PID]],products[PID],products[Cost_per_box],"NA",0)</f>
        <v>3.85</v>
      </c>
      <c r="N7420">
        <f>shipments[[#This Row],[Boxes]]*shipments[[#This Row],[Cost Per Box]]</f>
        <v>6452.6</v>
      </c>
      <c r="O7420">
        <f>shipments[[#This Row],[Sales Amount]]-shipments[[#This Row],[Total Cost]]</f>
        <v>1926.3999999999996</v>
      </c>
      <c r="P7420" s="9">
        <f>shipments[[#This Row],[Profit]]/shipments[[#This Row],[Sales Amount]]</f>
        <v>0.22990810359231406</v>
      </c>
    </row>
    <row r="7421" spans="1:16" x14ac:dyDescent="1">
      <c r="A7421" t="s">
        <v>7476</v>
      </c>
      <c r="B7421" t="s">
        <v>8061</v>
      </c>
      <c r="C7421" t="s">
        <v>8013</v>
      </c>
      <c r="D7421" t="s">
        <v>8036</v>
      </c>
      <c r="E7421" s="1">
        <v>45047</v>
      </c>
      <c r="F7421">
        <v>1651.5</v>
      </c>
      <c r="G7421">
        <v>236</v>
      </c>
      <c r="H7421" t="s">
        <v>6</v>
      </c>
      <c r="I7421" t="str">
        <f>_xlfn.XLOOKUP(shipments[[#This Row],[SPID]],people[SPID],people[Sales_person],"NA",0)</f>
        <v>Van Tuxwell</v>
      </c>
      <c r="J7421">
        <f>YEAR(shipments[[#This Row],[Shipdate]])</f>
        <v>2023</v>
      </c>
      <c r="K7421">
        <f>MONTH(shipments[[#This Row],[Shipdate]])</f>
        <v>5</v>
      </c>
      <c r="L7421" t="str">
        <f>TEXT(shipments[[#This Row],[Shipdate]],"mmmm")</f>
        <v>May</v>
      </c>
      <c r="M7421">
        <f>_xlfn.XLOOKUP(shipments[[#This Row],[PID]],products[PID],products[Cost_per_box],"NA",0)</f>
        <v>3.85</v>
      </c>
      <c r="N7421">
        <f>shipments[[#This Row],[Boxes]]*shipments[[#This Row],[Cost Per Box]]</f>
        <v>908.6</v>
      </c>
      <c r="O7421">
        <f>shipments[[#This Row],[Sales Amount]]-shipments[[#This Row],[Total Cost]]</f>
        <v>742.9</v>
      </c>
      <c r="P7421" s="9">
        <f>shipments[[#This Row],[Profit]]/shipments[[#This Row],[Sales Amount]]</f>
        <v>0.44983348471086887</v>
      </c>
    </row>
    <row r="7422" spans="1:16" x14ac:dyDescent="1">
      <c r="A7422" t="s">
        <v>7477</v>
      </c>
      <c r="B7422" t="s">
        <v>8061</v>
      </c>
      <c r="C7422" t="s">
        <v>8013</v>
      </c>
      <c r="D7422" t="s">
        <v>8036</v>
      </c>
      <c r="E7422" s="1">
        <v>45265</v>
      </c>
      <c r="F7422">
        <v>11342.25</v>
      </c>
      <c r="G7422">
        <v>1261</v>
      </c>
      <c r="H7422" t="s">
        <v>6</v>
      </c>
      <c r="I7422" t="str">
        <f>_xlfn.XLOOKUP(shipments[[#This Row],[SPID]],people[SPID],people[Sales_person],"NA",0)</f>
        <v>Van Tuxwell</v>
      </c>
      <c r="J7422">
        <f>YEAR(shipments[[#This Row],[Shipdate]])</f>
        <v>2023</v>
      </c>
      <c r="K7422">
        <f>MONTH(shipments[[#This Row],[Shipdate]])</f>
        <v>12</v>
      </c>
      <c r="L7422" t="str">
        <f>TEXT(shipments[[#This Row],[Shipdate]],"mmmm")</f>
        <v>December</v>
      </c>
      <c r="M7422">
        <f>_xlfn.XLOOKUP(shipments[[#This Row],[PID]],products[PID],products[Cost_per_box],"NA",0)</f>
        <v>3.85</v>
      </c>
      <c r="N7422">
        <f>shipments[[#This Row],[Boxes]]*shipments[[#This Row],[Cost Per Box]]</f>
        <v>4854.8500000000004</v>
      </c>
      <c r="O7422">
        <f>shipments[[#This Row],[Sales Amount]]-shipments[[#This Row],[Total Cost]]</f>
        <v>6487.4</v>
      </c>
      <c r="P7422" s="9">
        <f>shipments[[#This Row],[Profit]]/shipments[[#This Row],[Sales Amount]]</f>
        <v>0.57196764310432235</v>
      </c>
    </row>
    <row r="7423" spans="1:16" x14ac:dyDescent="1">
      <c r="A7423" t="s">
        <v>7478</v>
      </c>
      <c r="B7423" t="s">
        <v>8061</v>
      </c>
      <c r="C7423" t="s">
        <v>8013</v>
      </c>
      <c r="D7423" t="s">
        <v>8037</v>
      </c>
      <c r="E7423" s="1">
        <v>45432</v>
      </c>
      <c r="F7423">
        <v>3181.5</v>
      </c>
      <c r="G7423">
        <v>354</v>
      </c>
      <c r="H7423" t="s">
        <v>6</v>
      </c>
      <c r="I7423" t="str">
        <f>_xlfn.XLOOKUP(shipments[[#This Row],[SPID]],people[SPID],people[Sales_person],"NA",0)</f>
        <v>Van Tuxwell</v>
      </c>
      <c r="J7423">
        <f>YEAR(shipments[[#This Row],[Shipdate]])</f>
        <v>2024</v>
      </c>
      <c r="K7423">
        <f>MONTH(shipments[[#This Row],[Shipdate]])</f>
        <v>5</v>
      </c>
      <c r="L7423" t="str">
        <f>TEXT(shipments[[#This Row],[Shipdate]],"mmmm")</f>
        <v>May</v>
      </c>
      <c r="M7423">
        <f>_xlfn.XLOOKUP(shipments[[#This Row],[PID]],products[PID],products[Cost_per_box],"NA",0)</f>
        <v>3.85</v>
      </c>
      <c r="N7423">
        <f>shipments[[#This Row],[Boxes]]*shipments[[#This Row],[Cost Per Box]]</f>
        <v>1362.9</v>
      </c>
      <c r="O7423">
        <f>shipments[[#This Row],[Sales Amount]]-shipments[[#This Row],[Total Cost]]</f>
        <v>1818.6</v>
      </c>
      <c r="P7423" s="9">
        <f>shipments[[#This Row],[Profit]]/shipments[[#This Row],[Sales Amount]]</f>
        <v>0.57161716171617161</v>
      </c>
    </row>
    <row r="7424" spans="1:16" x14ac:dyDescent="1">
      <c r="A7424" t="s">
        <v>7479</v>
      </c>
      <c r="B7424" t="s">
        <v>8061</v>
      </c>
      <c r="C7424" t="s">
        <v>8013</v>
      </c>
      <c r="D7424" t="s">
        <v>8037</v>
      </c>
      <c r="E7424" s="1">
        <v>45127</v>
      </c>
      <c r="F7424">
        <v>6718.5</v>
      </c>
      <c r="G7424">
        <v>1120</v>
      </c>
      <c r="H7424" t="s">
        <v>6</v>
      </c>
      <c r="I7424" t="str">
        <f>_xlfn.XLOOKUP(shipments[[#This Row],[SPID]],people[SPID],people[Sales_person],"NA",0)</f>
        <v>Van Tuxwell</v>
      </c>
      <c r="J7424">
        <f>YEAR(shipments[[#This Row],[Shipdate]])</f>
        <v>2023</v>
      </c>
      <c r="K7424">
        <f>MONTH(shipments[[#This Row],[Shipdate]])</f>
        <v>7</v>
      </c>
      <c r="L7424" t="str">
        <f>TEXT(shipments[[#This Row],[Shipdate]],"mmmm")</f>
        <v>July</v>
      </c>
      <c r="M7424">
        <f>_xlfn.XLOOKUP(shipments[[#This Row],[PID]],products[PID],products[Cost_per_box],"NA",0)</f>
        <v>3.85</v>
      </c>
      <c r="N7424">
        <f>shipments[[#This Row],[Boxes]]*shipments[[#This Row],[Cost Per Box]]</f>
        <v>4312</v>
      </c>
      <c r="O7424">
        <f>shipments[[#This Row],[Sales Amount]]-shipments[[#This Row],[Total Cost]]</f>
        <v>2406.5</v>
      </c>
      <c r="P7424" s="9">
        <f>shipments[[#This Row],[Profit]]/shipments[[#This Row],[Sales Amount]]</f>
        <v>0.35819007218873261</v>
      </c>
    </row>
    <row r="7425" spans="1:16" x14ac:dyDescent="1">
      <c r="A7425" t="s">
        <v>7480</v>
      </c>
      <c r="B7425" t="s">
        <v>8061</v>
      </c>
      <c r="C7425" t="s">
        <v>8014</v>
      </c>
      <c r="D7425" t="s">
        <v>8037</v>
      </c>
      <c r="E7425" s="1">
        <v>45054</v>
      </c>
      <c r="F7425">
        <v>7629.75</v>
      </c>
      <c r="G7425">
        <v>954</v>
      </c>
      <c r="H7425" t="s">
        <v>6</v>
      </c>
      <c r="I7425" t="str">
        <f>_xlfn.XLOOKUP(shipments[[#This Row],[SPID]],people[SPID],people[Sales_person],"NA",0)</f>
        <v>Van Tuxwell</v>
      </c>
      <c r="J7425">
        <f>YEAR(shipments[[#This Row],[Shipdate]])</f>
        <v>2023</v>
      </c>
      <c r="K7425">
        <f>MONTH(shipments[[#This Row],[Shipdate]])</f>
        <v>5</v>
      </c>
      <c r="L7425" t="str">
        <f>TEXT(shipments[[#This Row],[Shipdate]],"mmmm")</f>
        <v>May</v>
      </c>
      <c r="M7425">
        <f>_xlfn.XLOOKUP(shipments[[#This Row],[PID]],products[PID],products[Cost_per_box],"NA",0)</f>
        <v>5.72</v>
      </c>
      <c r="N7425">
        <f>shipments[[#This Row],[Boxes]]*shipments[[#This Row],[Cost Per Box]]</f>
        <v>5456.88</v>
      </c>
      <c r="O7425">
        <f>shipments[[#This Row],[Sales Amount]]-shipments[[#This Row],[Total Cost]]</f>
        <v>2172.87</v>
      </c>
      <c r="P7425" s="9">
        <f>shipments[[#This Row],[Profit]]/shipments[[#This Row],[Sales Amount]]</f>
        <v>0.2847891477440283</v>
      </c>
    </row>
    <row r="7426" spans="1:16" x14ac:dyDescent="1">
      <c r="A7426" t="s">
        <v>7481</v>
      </c>
      <c r="B7426" t="s">
        <v>8061</v>
      </c>
      <c r="C7426" t="s">
        <v>8014</v>
      </c>
      <c r="D7426" t="s">
        <v>8033</v>
      </c>
      <c r="E7426" s="1">
        <v>45099</v>
      </c>
      <c r="F7426">
        <v>2524.5</v>
      </c>
      <c r="G7426">
        <v>505</v>
      </c>
      <c r="H7426" t="s">
        <v>6</v>
      </c>
      <c r="I7426" t="str">
        <f>_xlfn.XLOOKUP(shipments[[#This Row],[SPID]],people[SPID],people[Sales_person],"NA",0)</f>
        <v>Van Tuxwell</v>
      </c>
      <c r="J7426">
        <f>YEAR(shipments[[#This Row],[Shipdate]])</f>
        <v>2023</v>
      </c>
      <c r="K7426">
        <f>MONTH(shipments[[#This Row],[Shipdate]])</f>
        <v>6</v>
      </c>
      <c r="L7426" t="str">
        <f>TEXT(shipments[[#This Row],[Shipdate]],"mmmm")</f>
        <v>June</v>
      </c>
      <c r="M7426">
        <f>_xlfn.XLOOKUP(shipments[[#This Row],[PID]],products[PID],products[Cost_per_box],"NA",0)</f>
        <v>5.72</v>
      </c>
      <c r="N7426">
        <f>shipments[[#This Row],[Boxes]]*shipments[[#This Row],[Cost Per Box]]</f>
        <v>2888.6</v>
      </c>
      <c r="O7426">
        <f>shipments[[#This Row],[Sales Amount]]-shipments[[#This Row],[Total Cost]]</f>
        <v>-364.09999999999991</v>
      </c>
      <c r="P7426" s="9">
        <f>shipments[[#This Row],[Profit]]/shipments[[#This Row],[Sales Amount]]</f>
        <v>-0.14422657952069712</v>
      </c>
    </row>
    <row r="7427" spans="1:16" x14ac:dyDescent="1">
      <c r="A7427" t="s">
        <v>7482</v>
      </c>
      <c r="B7427" t="s">
        <v>8061</v>
      </c>
      <c r="C7427" t="s">
        <v>8014</v>
      </c>
      <c r="D7427" t="s">
        <v>8036</v>
      </c>
      <c r="E7427" s="1">
        <v>45448</v>
      </c>
      <c r="F7427">
        <v>3865.5</v>
      </c>
      <c r="G7427">
        <v>484</v>
      </c>
      <c r="H7427" t="s">
        <v>39</v>
      </c>
      <c r="I7427" t="str">
        <f>_xlfn.XLOOKUP(shipments[[#This Row],[SPID]],people[SPID],people[Sales_person],"NA",0)</f>
        <v>Van Tuxwell</v>
      </c>
      <c r="J7427">
        <f>YEAR(shipments[[#This Row],[Shipdate]])</f>
        <v>2024</v>
      </c>
      <c r="K7427">
        <f>MONTH(shipments[[#This Row],[Shipdate]])</f>
        <v>6</v>
      </c>
      <c r="L7427" t="str">
        <f>TEXT(shipments[[#This Row],[Shipdate]],"mmmm")</f>
        <v>June</v>
      </c>
      <c r="M7427">
        <f>_xlfn.XLOOKUP(shipments[[#This Row],[PID]],products[PID],products[Cost_per_box],"NA",0)</f>
        <v>5.72</v>
      </c>
      <c r="N7427">
        <f>shipments[[#This Row],[Boxes]]*shipments[[#This Row],[Cost Per Box]]</f>
        <v>2768.48</v>
      </c>
      <c r="O7427">
        <f>shipments[[#This Row],[Sales Amount]]-shipments[[#This Row],[Total Cost]]</f>
        <v>1097.02</v>
      </c>
      <c r="P7427" s="9">
        <f>shipments[[#This Row],[Profit]]/shipments[[#This Row],[Sales Amount]]</f>
        <v>0.28379769758116674</v>
      </c>
    </row>
    <row r="7428" spans="1:16" x14ac:dyDescent="1">
      <c r="A7428" t="s">
        <v>7483</v>
      </c>
      <c r="B7428" t="s">
        <v>8061</v>
      </c>
      <c r="C7428" t="s">
        <v>8014</v>
      </c>
      <c r="D7428" t="s">
        <v>8032</v>
      </c>
      <c r="E7428" s="1">
        <v>45338</v>
      </c>
      <c r="F7428">
        <v>7449.75</v>
      </c>
      <c r="G7428">
        <v>828</v>
      </c>
      <c r="H7428" t="s">
        <v>6</v>
      </c>
      <c r="I7428" t="str">
        <f>_xlfn.XLOOKUP(shipments[[#This Row],[SPID]],people[SPID],people[Sales_person],"NA",0)</f>
        <v>Van Tuxwell</v>
      </c>
      <c r="J7428">
        <f>YEAR(shipments[[#This Row],[Shipdate]])</f>
        <v>2024</v>
      </c>
      <c r="K7428">
        <f>MONTH(shipments[[#This Row],[Shipdate]])</f>
        <v>2</v>
      </c>
      <c r="L7428" t="str">
        <f>TEXT(shipments[[#This Row],[Shipdate]],"mmmm")</f>
        <v>February</v>
      </c>
      <c r="M7428">
        <f>_xlfn.XLOOKUP(shipments[[#This Row],[PID]],products[PID],products[Cost_per_box],"NA",0)</f>
        <v>5.72</v>
      </c>
      <c r="N7428">
        <f>shipments[[#This Row],[Boxes]]*shipments[[#This Row],[Cost Per Box]]</f>
        <v>4736.16</v>
      </c>
      <c r="O7428">
        <f>shipments[[#This Row],[Sales Amount]]-shipments[[#This Row],[Total Cost]]</f>
        <v>2713.59</v>
      </c>
      <c r="P7428" s="9">
        <f>shipments[[#This Row],[Profit]]/shipments[[#This Row],[Sales Amount]]</f>
        <v>0.3642524916943522</v>
      </c>
    </row>
    <row r="7429" spans="1:16" x14ac:dyDescent="1">
      <c r="A7429" t="s">
        <v>7484</v>
      </c>
      <c r="B7429" t="s">
        <v>8061</v>
      </c>
      <c r="C7429" t="s">
        <v>8015</v>
      </c>
      <c r="D7429" t="s">
        <v>8037</v>
      </c>
      <c r="E7429" s="1">
        <v>45502</v>
      </c>
      <c r="F7429">
        <v>2124</v>
      </c>
      <c r="G7429">
        <v>89</v>
      </c>
      <c r="H7429" t="s">
        <v>17</v>
      </c>
      <c r="I7429" t="str">
        <f>_xlfn.XLOOKUP(shipments[[#This Row],[SPID]],people[SPID],people[Sales_person],"NA",0)</f>
        <v>Van Tuxwell</v>
      </c>
      <c r="J7429">
        <f>YEAR(shipments[[#This Row],[Shipdate]])</f>
        <v>2024</v>
      </c>
      <c r="K7429">
        <f>MONTH(shipments[[#This Row],[Shipdate]])</f>
        <v>7</v>
      </c>
      <c r="L7429" t="str">
        <f>TEXT(shipments[[#This Row],[Shipdate]],"mmmm")</f>
        <v>July</v>
      </c>
      <c r="M7429">
        <f>_xlfn.XLOOKUP(shipments[[#This Row],[PID]],products[PID],products[Cost_per_box],"NA",0)</f>
        <v>6.31</v>
      </c>
      <c r="N7429">
        <f>shipments[[#This Row],[Boxes]]*shipments[[#This Row],[Cost Per Box]]</f>
        <v>561.58999999999992</v>
      </c>
      <c r="O7429">
        <f>shipments[[#This Row],[Sales Amount]]-shipments[[#This Row],[Total Cost]]</f>
        <v>1562.41</v>
      </c>
      <c r="P7429" s="9">
        <f>shipments[[#This Row],[Profit]]/shipments[[#This Row],[Sales Amount]]</f>
        <v>0.73559792843691152</v>
      </c>
    </row>
    <row r="7430" spans="1:16" x14ac:dyDescent="1">
      <c r="A7430" t="s">
        <v>7485</v>
      </c>
      <c r="B7430" t="s">
        <v>8061</v>
      </c>
      <c r="C7430" t="s">
        <v>8016</v>
      </c>
      <c r="D7430" t="s">
        <v>8033</v>
      </c>
      <c r="E7430" s="1">
        <v>45313</v>
      </c>
      <c r="F7430">
        <v>5532.75</v>
      </c>
      <c r="G7430">
        <v>213</v>
      </c>
      <c r="H7430" t="s">
        <v>6</v>
      </c>
      <c r="I7430" t="str">
        <f>_xlfn.XLOOKUP(shipments[[#This Row],[SPID]],people[SPID],people[Sales_person],"NA",0)</f>
        <v>Van Tuxwell</v>
      </c>
      <c r="J7430">
        <f>YEAR(shipments[[#This Row],[Shipdate]])</f>
        <v>2024</v>
      </c>
      <c r="K7430">
        <f>MONTH(shipments[[#This Row],[Shipdate]])</f>
        <v>1</v>
      </c>
      <c r="L7430" t="str">
        <f>TEXT(shipments[[#This Row],[Shipdate]],"mmmm")</f>
        <v>January</v>
      </c>
      <c r="M7430">
        <f>_xlfn.XLOOKUP(shipments[[#This Row],[PID]],products[PID],products[Cost_per_box],"NA",0)</f>
        <v>9.94</v>
      </c>
      <c r="N7430">
        <f>shipments[[#This Row],[Boxes]]*shipments[[#This Row],[Cost Per Box]]</f>
        <v>2117.2199999999998</v>
      </c>
      <c r="O7430">
        <f>shipments[[#This Row],[Sales Amount]]-shipments[[#This Row],[Total Cost]]</f>
        <v>3415.53</v>
      </c>
      <c r="P7430" s="9">
        <f>shipments[[#This Row],[Profit]]/shipments[[#This Row],[Sales Amount]]</f>
        <v>0.6173295377524739</v>
      </c>
    </row>
    <row r="7431" spans="1:16" x14ac:dyDescent="1">
      <c r="A7431" t="s">
        <v>7486</v>
      </c>
      <c r="B7431" t="s">
        <v>8061</v>
      </c>
      <c r="C7431" t="s">
        <v>8016</v>
      </c>
      <c r="D7431" t="s">
        <v>8033</v>
      </c>
      <c r="E7431" s="1">
        <v>45330</v>
      </c>
      <c r="F7431">
        <v>3921.75</v>
      </c>
      <c r="G7431">
        <v>164</v>
      </c>
      <c r="H7431" t="s">
        <v>6</v>
      </c>
      <c r="I7431" t="str">
        <f>_xlfn.XLOOKUP(shipments[[#This Row],[SPID]],people[SPID],people[Sales_person],"NA",0)</f>
        <v>Van Tuxwell</v>
      </c>
      <c r="J7431">
        <f>YEAR(shipments[[#This Row],[Shipdate]])</f>
        <v>2024</v>
      </c>
      <c r="K7431">
        <f>MONTH(shipments[[#This Row],[Shipdate]])</f>
        <v>2</v>
      </c>
      <c r="L7431" t="str">
        <f>TEXT(shipments[[#This Row],[Shipdate]],"mmmm")</f>
        <v>February</v>
      </c>
      <c r="M7431">
        <f>_xlfn.XLOOKUP(shipments[[#This Row],[PID]],products[PID],products[Cost_per_box],"NA",0)</f>
        <v>9.94</v>
      </c>
      <c r="N7431">
        <f>shipments[[#This Row],[Boxes]]*shipments[[#This Row],[Cost Per Box]]</f>
        <v>1630.1599999999999</v>
      </c>
      <c r="O7431">
        <f>shipments[[#This Row],[Sales Amount]]-shipments[[#This Row],[Total Cost]]</f>
        <v>2291.59</v>
      </c>
      <c r="P7431" s="9">
        <f>shipments[[#This Row],[Profit]]/shipments[[#This Row],[Sales Amount]]</f>
        <v>0.58432842481035252</v>
      </c>
    </row>
    <row r="7432" spans="1:16" x14ac:dyDescent="1">
      <c r="A7432" t="s">
        <v>7487</v>
      </c>
      <c r="B7432" t="s">
        <v>8061</v>
      </c>
      <c r="C7432" t="s">
        <v>8017</v>
      </c>
      <c r="D7432" t="s">
        <v>8037</v>
      </c>
      <c r="E7432" s="1">
        <v>45247</v>
      </c>
      <c r="F7432">
        <v>3649.5</v>
      </c>
      <c r="G7432">
        <v>174</v>
      </c>
      <c r="H7432" t="s">
        <v>6</v>
      </c>
      <c r="I7432" t="str">
        <f>_xlfn.XLOOKUP(shipments[[#This Row],[SPID]],people[SPID],people[Sales_person],"NA",0)</f>
        <v>Van Tuxwell</v>
      </c>
      <c r="J7432">
        <f>YEAR(shipments[[#This Row],[Shipdate]])</f>
        <v>2023</v>
      </c>
      <c r="K7432">
        <f>MONTH(shipments[[#This Row],[Shipdate]])</f>
        <v>11</v>
      </c>
      <c r="L7432" t="str">
        <f>TEXT(shipments[[#This Row],[Shipdate]],"mmmm")</f>
        <v>November</v>
      </c>
      <c r="M7432">
        <f>_xlfn.XLOOKUP(shipments[[#This Row],[PID]],products[PID],products[Cost_per_box],"NA",0)</f>
        <v>7.73</v>
      </c>
      <c r="N7432">
        <f>shipments[[#This Row],[Boxes]]*shipments[[#This Row],[Cost Per Box]]</f>
        <v>1345.02</v>
      </c>
      <c r="O7432">
        <f>shipments[[#This Row],[Sales Amount]]-shipments[[#This Row],[Total Cost]]</f>
        <v>2304.48</v>
      </c>
      <c r="P7432" s="9">
        <f>shipments[[#This Row],[Profit]]/shipments[[#This Row],[Sales Amount]]</f>
        <v>0.63145088368269631</v>
      </c>
    </row>
    <row r="7433" spans="1:16" x14ac:dyDescent="1">
      <c r="A7433" t="s">
        <v>7488</v>
      </c>
      <c r="B7433" t="s">
        <v>8061</v>
      </c>
      <c r="C7433" t="s">
        <v>8017</v>
      </c>
      <c r="D7433" t="s">
        <v>8032</v>
      </c>
      <c r="E7433" s="1">
        <v>45028</v>
      </c>
      <c r="F7433">
        <v>13252.5</v>
      </c>
      <c r="G7433">
        <v>663</v>
      </c>
      <c r="H7433" t="s">
        <v>6</v>
      </c>
      <c r="I7433" t="str">
        <f>_xlfn.XLOOKUP(shipments[[#This Row],[SPID]],people[SPID],people[Sales_person],"NA",0)</f>
        <v>Van Tuxwell</v>
      </c>
      <c r="J7433">
        <f>YEAR(shipments[[#This Row],[Shipdate]])</f>
        <v>2023</v>
      </c>
      <c r="K7433">
        <f>MONTH(shipments[[#This Row],[Shipdate]])</f>
        <v>4</v>
      </c>
      <c r="L7433" t="str">
        <f>TEXT(shipments[[#This Row],[Shipdate]],"mmmm")</f>
        <v>April</v>
      </c>
      <c r="M7433">
        <f>_xlfn.XLOOKUP(shipments[[#This Row],[PID]],products[PID],products[Cost_per_box],"NA",0)</f>
        <v>7.73</v>
      </c>
      <c r="N7433">
        <f>shipments[[#This Row],[Boxes]]*shipments[[#This Row],[Cost Per Box]]</f>
        <v>5124.9900000000007</v>
      </c>
      <c r="O7433">
        <f>shipments[[#This Row],[Sales Amount]]-shipments[[#This Row],[Total Cost]]</f>
        <v>8127.5099999999993</v>
      </c>
      <c r="P7433" s="9">
        <f>shipments[[#This Row],[Profit]]/shipments[[#This Row],[Sales Amount]]</f>
        <v>0.6132812676853423</v>
      </c>
    </row>
    <row r="7434" spans="1:16" x14ac:dyDescent="1">
      <c r="A7434" t="s">
        <v>7489</v>
      </c>
      <c r="B7434" t="s">
        <v>8061</v>
      </c>
      <c r="C7434" t="s">
        <v>8017</v>
      </c>
      <c r="D7434" t="s">
        <v>8033</v>
      </c>
      <c r="E7434" s="1">
        <v>45484</v>
      </c>
      <c r="F7434">
        <v>6531.75</v>
      </c>
      <c r="G7434">
        <v>363</v>
      </c>
      <c r="H7434" t="s">
        <v>17</v>
      </c>
      <c r="I7434" t="str">
        <f>_xlfn.XLOOKUP(shipments[[#This Row],[SPID]],people[SPID],people[Sales_person],"NA",0)</f>
        <v>Van Tuxwell</v>
      </c>
      <c r="J7434">
        <f>YEAR(shipments[[#This Row],[Shipdate]])</f>
        <v>2024</v>
      </c>
      <c r="K7434">
        <f>MONTH(shipments[[#This Row],[Shipdate]])</f>
        <v>7</v>
      </c>
      <c r="L7434" t="str">
        <f>TEXT(shipments[[#This Row],[Shipdate]],"mmmm")</f>
        <v>July</v>
      </c>
      <c r="M7434">
        <f>_xlfn.XLOOKUP(shipments[[#This Row],[PID]],products[PID],products[Cost_per_box],"NA",0)</f>
        <v>7.73</v>
      </c>
      <c r="N7434">
        <f>shipments[[#This Row],[Boxes]]*shipments[[#This Row],[Cost Per Box]]</f>
        <v>2805.9900000000002</v>
      </c>
      <c r="O7434">
        <f>shipments[[#This Row],[Sales Amount]]-shipments[[#This Row],[Total Cost]]</f>
        <v>3725.7599999999998</v>
      </c>
      <c r="P7434" s="9">
        <f>shipments[[#This Row],[Profit]]/shipments[[#This Row],[Sales Amount]]</f>
        <v>0.57040762429670455</v>
      </c>
    </row>
    <row r="7435" spans="1:16" x14ac:dyDescent="1">
      <c r="A7435" t="s">
        <v>7490</v>
      </c>
      <c r="B7435" t="s">
        <v>8061</v>
      </c>
      <c r="C7435" t="s">
        <v>8017</v>
      </c>
      <c r="D7435" t="s">
        <v>8035</v>
      </c>
      <c r="E7435" s="1">
        <v>44965</v>
      </c>
      <c r="F7435">
        <v>13407.75</v>
      </c>
      <c r="G7435">
        <v>745</v>
      </c>
      <c r="H7435" t="s">
        <v>6</v>
      </c>
      <c r="I7435" t="str">
        <f>_xlfn.XLOOKUP(shipments[[#This Row],[SPID]],people[SPID],people[Sales_person],"NA",0)</f>
        <v>Van Tuxwell</v>
      </c>
      <c r="J7435">
        <f>YEAR(shipments[[#This Row],[Shipdate]])</f>
        <v>2023</v>
      </c>
      <c r="K7435">
        <f>MONTH(shipments[[#This Row],[Shipdate]])</f>
        <v>2</v>
      </c>
      <c r="L7435" t="str">
        <f>TEXT(shipments[[#This Row],[Shipdate]],"mmmm")</f>
        <v>February</v>
      </c>
      <c r="M7435">
        <f>_xlfn.XLOOKUP(shipments[[#This Row],[PID]],products[PID],products[Cost_per_box],"NA",0)</f>
        <v>7.73</v>
      </c>
      <c r="N7435">
        <f>shipments[[#This Row],[Boxes]]*shipments[[#This Row],[Cost Per Box]]</f>
        <v>5758.85</v>
      </c>
      <c r="O7435">
        <f>shipments[[#This Row],[Sales Amount]]-shipments[[#This Row],[Total Cost]]</f>
        <v>7648.9</v>
      </c>
      <c r="P7435" s="9">
        <f>shipments[[#This Row],[Profit]]/shipments[[#This Row],[Sales Amount]]</f>
        <v>0.57048348902686874</v>
      </c>
    </row>
    <row r="7436" spans="1:16" x14ac:dyDescent="1">
      <c r="A7436" t="s">
        <v>7491</v>
      </c>
      <c r="B7436" t="s">
        <v>8061</v>
      </c>
      <c r="C7436" t="s">
        <v>8018</v>
      </c>
      <c r="D7436" t="s">
        <v>8037</v>
      </c>
      <c r="E7436" s="1">
        <v>44999</v>
      </c>
      <c r="F7436">
        <v>1989</v>
      </c>
      <c r="G7436">
        <v>87</v>
      </c>
      <c r="H7436" t="s">
        <v>39</v>
      </c>
      <c r="I7436" t="str">
        <f>_xlfn.XLOOKUP(shipments[[#This Row],[SPID]],people[SPID],people[Sales_person],"NA",0)</f>
        <v>Van Tuxwell</v>
      </c>
      <c r="J7436">
        <f>YEAR(shipments[[#This Row],[Shipdate]])</f>
        <v>2023</v>
      </c>
      <c r="K7436">
        <f>MONTH(shipments[[#This Row],[Shipdate]])</f>
        <v>3</v>
      </c>
      <c r="L7436" t="str">
        <f>TEXT(shipments[[#This Row],[Shipdate]],"mmmm")</f>
        <v>March</v>
      </c>
      <c r="M7436">
        <f>_xlfn.XLOOKUP(shipments[[#This Row],[PID]],products[PID],products[Cost_per_box],"NA",0)</f>
        <v>3.68</v>
      </c>
      <c r="N7436">
        <f>shipments[[#This Row],[Boxes]]*shipments[[#This Row],[Cost Per Box]]</f>
        <v>320.16000000000003</v>
      </c>
      <c r="O7436">
        <f>shipments[[#This Row],[Sales Amount]]-shipments[[#This Row],[Total Cost]]</f>
        <v>1668.84</v>
      </c>
      <c r="P7436" s="9">
        <f>shipments[[#This Row],[Profit]]/shipments[[#This Row],[Sales Amount]]</f>
        <v>0.83903469079939663</v>
      </c>
    </row>
    <row r="7437" spans="1:16" x14ac:dyDescent="1">
      <c r="A7437" t="s">
        <v>7492</v>
      </c>
      <c r="B7437" t="s">
        <v>8061</v>
      </c>
      <c r="C7437" t="s">
        <v>8019</v>
      </c>
      <c r="D7437" t="s">
        <v>8033</v>
      </c>
      <c r="E7437" s="1">
        <v>45335</v>
      </c>
      <c r="F7437">
        <v>288</v>
      </c>
      <c r="G7437">
        <v>20</v>
      </c>
      <c r="H7437" t="s">
        <v>6</v>
      </c>
      <c r="I7437" t="str">
        <f>_xlfn.XLOOKUP(shipments[[#This Row],[SPID]],people[SPID],people[Sales_person],"NA",0)</f>
        <v>Van Tuxwell</v>
      </c>
      <c r="J7437">
        <f>YEAR(shipments[[#This Row],[Shipdate]])</f>
        <v>2024</v>
      </c>
      <c r="K7437">
        <f>MONTH(shipments[[#This Row],[Shipdate]])</f>
        <v>2</v>
      </c>
      <c r="L7437" t="str">
        <f>TEXT(shipments[[#This Row],[Shipdate]],"mmmm")</f>
        <v>February</v>
      </c>
      <c r="M7437">
        <f>_xlfn.XLOOKUP(shipments[[#This Row],[PID]],products[PID],products[Cost_per_box],"NA",0)</f>
        <v>8.2200000000000006</v>
      </c>
      <c r="N7437">
        <f>shipments[[#This Row],[Boxes]]*shipments[[#This Row],[Cost Per Box]]</f>
        <v>164.4</v>
      </c>
      <c r="O7437">
        <f>shipments[[#This Row],[Sales Amount]]-shipments[[#This Row],[Total Cost]]</f>
        <v>123.6</v>
      </c>
      <c r="P7437" s="9">
        <f>shipments[[#This Row],[Profit]]/shipments[[#This Row],[Sales Amount]]</f>
        <v>0.42916666666666664</v>
      </c>
    </row>
    <row r="7438" spans="1:16" x14ac:dyDescent="1">
      <c r="A7438" t="s">
        <v>7493</v>
      </c>
      <c r="B7438" t="s">
        <v>8061</v>
      </c>
      <c r="C7438" t="s">
        <v>8019</v>
      </c>
      <c r="D7438" t="s">
        <v>8037</v>
      </c>
      <c r="E7438" s="1">
        <v>45050</v>
      </c>
      <c r="F7438">
        <v>6356.25</v>
      </c>
      <c r="G7438">
        <v>455</v>
      </c>
      <c r="H7438" t="s">
        <v>6</v>
      </c>
      <c r="I7438" t="str">
        <f>_xlfn.XLOOKUP(shipments[[#This Row],[SPID]],people[SPID],people[Sales_person],"NA",0)</f>
        <v>Van Tuxwell</v>
      </c>
      <c r="J7438">
        <f>YEAR(shipments[[#This Row],[Shipdate]])</f>
        <v>2023</v>
      </c>
      <c r="K7438">
        <f>MONTH(shipments[[#This Row],[Shipdate]])</f>
        <v>5</v>
      </c>
      <c r="L7438" t="str">
        <f>TEXT(shipments[[#This Row],[Shipdate]],"mmmm")</f>
        <v>May</v>
      </c>
      <c r="M7438">
        <f>_xlfn.XLOOKUP(shipments[[#This Row],[PID]],products[PID],products[Cost_per_box],"NA",0)</f>
        <v>8.2200000000000006</v>
      </c>
      <c r="N7438">
        <f>shipments[[#This Row],[Boxes]]*shipments[[#This Row],[Cost Per Box]]</f>
        <v>3740.1000000000004</v>
      </c>
      <c r="O7438">
        <f>shipments[[#This Row],[Sales Amount]]-shipments[[#This Row],[Total Cost]]</f>
        <v>2616.1499999999996</v>
      </c>
      <c r="P7438" s="9">
        <f>shipments[[#This Row],[Profit]]/shipments[[#This Row],[Sales Amount]]</f>
        <v>0.41158702064896752</v>
      </c>
    </row>
    <row r="7439" spans="1:16" x14ac:dyDescent="1">
      <c r="A7439" t="s">
        <v>7494</v>
      </c>
      <c r="B7439" t="s">
        <v>8061</v>
      </c>
      <c r="C7439" t="s">
        <v>8019</v>
      </c>
      <c r="D7439" t="s">
        <v>8037</v>
      </c>
      <c r="E7439" s="1">
        <v>45468</v>
      </c>
      <c r="F7439">
        <v>1469.25</v>
      </c>
      <c r="G7439">
        <v>105</v>
      </c>
      <c r="H7439" t="s">
        <v>6</v>
      </c>
      <c r="I7439" t="str">
        <f>_xlfn.XLOOKUP(shipments[[#This Row],[SPID]],people[SPID],people[Sales_person],"NA",0)</f>
        <v>Van Tuxwell</v>
      </c>
      <c r="J7439">
        <f>YEAR(shipments[[#This Row],[Shipdate]])</f>
        <v>2024</v>
      </c>
      <c r="K7439">
        <f>MONTH(shipments[[#This Row],[Shipdate]])</f>
        <v>6</v>
      </c>
      <c r="L7439" t="str">
        <f>TEXT(shipments[[#This Row],[Shipdate]],"mmmm")</f>
        <v>June</v>
      </c>
      <c r="M7439">
        <f>_xlfn.XLOOKUP(shipments[[#This Row],[PID]],products[PID],products[Cost_per_box],"NA",0)</f>
        <v>8.2200000000000006</v>
      </c>
      <c r="N7439">
        <f>shipments[[#This Row],[Boxes]]*shipments[[#This Row],[Cost Per Box]]</f>
        <v>863.1</v>
      </c>
      <c r="O7439">
        <f>shipments[[#This Row],[Sales Amount]]-shipments[[#This Row],[Total Cost]]</f>
        <v>606.15</v>
      </c>
      <c r="P7439" s="9">
        <f>shipments[[#This Row],[Profit]]/shipments[[#This Row],[Sales Amount]]</f>
        <v>0.41255742725880551</v>
      </c>
    </row>
    <row r="7440" spans="1:16" x14ac:dyDescent="1">
      <c r="A7440" t="s">
        <v>7495</v>
      </c>
      <c r="B7440" t="s">
        <v>8061</v>
      </c>
      <c r="C7440" t="s">
        <v>8021</v>
      </c>
      <c r="D7440" t="s">
        <v>8036</v>
      </c>
      <c r="E7440" s="1">
        <v>45113</v>
      </c>
      <c r="F7440">
        <v>1401.75</v>
      </c>
      <c r="G7440">
        <v>108</v>
      </c>
      <c r="H7440" t="s">
        <v>6</v>
      </c>
      <c r="I7440" t="str">
        <f>_xlfn.XLOOKUP(shipments[[#This Row],[SPID]],people[SPID],people[Sales_person],"NA",0)</f>
        <v>Van Tuxwell</v>
      </c>
      <c r="J7440">
        <f>YEAR(shipments[[#This Row],[Shipdate]])</f>
        <v>2023</v>
      </c>
      <c r="K7440">
        <f>MONTH(shipments[[#This Row],[Shipdate]])</f>
        <v>7</v>
      </c>
      <c r="L7440" t="str">
        <f>TEXT(shipments[[#This Row],[Shipdate]],"mmmm")</f>
        <v>July</v>
      </c>
      <c r="M7440">
        <f>_xlfn.XLOOKUP(shipments[[#This Row],[PID]],products[PID],products[Cost_per_box],"NA",0)</f>
        <v>4.74</v>
      </c>
      <c r="N7440">
        <f>shipments[[#This Row],[Boxes]]*shipments[[#This Row],[Cost Per Box]]</f>
        <v>511.92</v>
      </c>
      <c r="O7440">
        <f>shipments[[#This Row],[Sales Amount]]-shipments[[#This Row],[Total Cost]]</f>
        <v>889.82999999999993</v>
      </c>
      <c r="P7440" s="9">
        <f>shipments[[#This Row],[Profit]]/shipments[[#This Row],[Sales Amount]]</f>
        <v>0.6347993579454253</v>
      </c>
    </row>
    <row r="7441" spans="1:16" x14ac:dyDescent="1">
      <c r="A7441" t="s">
        <v>7496</v>
      </c>
      <c r="B7441" t="s">
        <v>8061</v>
      </c>
      <c r="C7441" t="s">
        <v>8021</v>
      </c>
      <c r="D7441" t="s">
        <v>8033</v>
      </c>
      <c r="E7441" s="1">
        <v>45511</v>
      </c>
      <c r="F7441">
        <v>4803.75</v>
      </c>
      <c r="G7441">
        <v>344</v>
      </c>
      <c r="H7441" t="s">
        <v>17</v>
      </c>
      <c r="I7441" t="str">
        <f>_xlfn.XLOOKUP(shipments[[#This Row],[SPID]],people[SPID],people[Sales_person],"NA",0)</f>
        <v>Van Tuxwell</v>
      </c>
      <c r="J7441">
        <f>YEAR(shipments[[#This Row],[Shipdate]])</f>
        <v>2024</v>
      </c>
      <c r="K7441">
        <f>MONTH(shipments[[#This Row],[Shipdate]])</f>
        <v>8</v>
      </c>
      <c r="L7441" t="str">
        <f>TEXT(shipments[[#This Row],[Shipdate]],"mmmm")</f>
        <v>August</v>
      </c>
      <c r="M7441">
        <f>_xlfn.XLOOKUP(shipments[[#This Row],[PID]],products[PID],products[Cost_per_box],"NA",0)</f>
        <v>4.74</v>
      </c>
      <c r="N7441">
        <f>shipments[[#This Row],[Boxes]]*shipments[[#This Row],[Cost Per Box]]</f>
        <v>1630.5600000000002</v>
      </c>
      <c r="O7441">
        <f>shipments[[#This Row],[Sales Amount]]-shipments[[#This Row],[Total Cost]]</f>
        <v>3173.1899999999996</v>
      </c>
      <c r="P7441" s="9">
        <f>shipments[[#This Row],[Profit]]/shipments[[#This Row],[Sales Amount]]</f>
        <v>0.66056518345042925</v>
      </c>
    </row>
    <row r="7442" spans="1:16" x14ac:dyDescent="1">
      <c r="A7442" t="s">
        <v>7497</v>
      </c>
      <c r="B7442" t="s">
        <v>8061</v>
      </c>
      <c r="C7442" t="s">
        <v>8021</v>
      </c>
      <c r="D7442" t="s">
        <v>8036</v>
      </c>
      <c r="E7442" s="1">
        <v>45488</v>
      </c>
      <c r="F7442">
        <v>4632.75</v>
      </c>
      <c r="G7442">
        <v>290</v>
      </c>
      <c r="H7442" t="s">
        <v>17</v>
      </c>
      <c r="I7442" t="str">
        <f>_xlfn.XLOOKUP(shipments[[#This Row],[SPID]],people[SPID],people[Sales_person],"NA",0)</f>
        <v>Van Tuxwell</v>
      </c>
      <c r="J7442">
        <f>YEAR(shipments[[#This Row],[Shipdate]])</f>
        <v>2024</v>
      </c>
      <c r="K7442">
        <f>MONTH(shipments[[#This Row],[Shipdate]])</f>
        <v>7</v>
      </c>
      <c r="L7442" t="str">
        <f>TEXT(shipments[[#This Row],[Shipdate]],"mmmm")</f>
        <v>July</v>
      </c>
      <c r="M7442">
        <f>_xlfn.XLOOKUP(shipments[[#This Row],[PID]],products[PID],products[Cost_per_box],"NA",0)</f>
        <v>4.74</v>
      </c>
      <c r="N7442">
        <f>shipments[[#This Row],[Boxes]]*shipments[[#This Row],[Cost Per Box]]</f>
        <v>1374.6000000000001</v>
      </c>
      <c r="O7442">
        <f>shipments[[#This Row],[Sales Amount]]-shipments[[#This Row],[Total Cost]]</f>
        <v>3258.1499999999996</v>
      </c>
      <c r="P7442" s="9">
        <f>shipments[[#This Row],[Profit]]/shipments[[#This Row],[Sales Amount]]</f>
        <v>0.70328638497652574</v>
      </c>
    </row>
    <row r="7443" spans="1:16" x14ac:dyDescent="1">
      <c r="A7443" t="s">
        <v>7498</v>
      </c>
      <c r="B7443" t="s">
        <v>8061</v>
      </c>
      <c r="C7443" t="s">
        <v>8021</v>
      </c>
      <c r="D7443" t="s">
        <v>8037</v>
      </c>
      <c r="E7443" s="1">
        <v>45019</v>
      </c>
      <c r="F7443">
        <v>4158</v>
      </c>
      <c r="G7443">
        <v>297</v>
      </c>
      <c r="H7443" t="s">
        <v>6</v>
      </c>
      <c r="I7443" t="str">
        <f>_xlfn.XLOOKUP(shipments[[#This Row],[SPID]],people[SPID],people[Sales_person],"NA",0)</f>
        <v>Van Tuxwell</v>
      </c>
      <c r="J7443">
        <f>YEAR(shipments[[#This Row],[Shipdate]])</f>
        <v>2023</v>
      </c>
      <c r="K7443">
        <f>MONTH(shipments[[#This Row],[Shipdate]])</f>
        <v>4</v>
      </c>
      <c r="L7443" t="str">
        <f>TEXT(shipments[[#This Row],[Shipdate]],"mmmm")</f>
        <v>April</v>
      </c>
      <c r="M7443">
        <f>_xlfn.XLOOKUP(shipments[[#This Row],[PID]],products[PID],products[Cost_per_box],"NA",0)</f>
        <v>4.74</v>
      </c>
      <c r="N7443">
        <f>shipments[[#This Row],[Boxes]]*shipments[[#This Row],[Cost Per Box]]</f>
        <v>1407.78</v>
      </c>
      <c r="O7443">
        <f>shipments[[#This Row],[Sales Amount]]-shipments[[#This Row],[Total Cost]]</f>
        <v>2750.2200000000003</v>
      </c>
      <c r="P7443" s="9">
        <f>shipments[[#This Row],[Profit]]/shipments[[#This Row],[Sales Amount]]</f>
        <v>0.66142857142857148</v>
      </c>
    </row>
    <row r="7444" spans="1:16" x14ac:dyDescent="1">
      <c r="A7444" t="s">
        <v>7499</v>
      </c>
      <c r="B7444" t="s">
        <v>8061</v>
      </c>
      <c r="C7444" t="s">
        <v>8022</v>
      </c>
      <c r="D7444" t="s">
        <v>8034</v>
      </c>
      <c r="E7444" s="1">
        <v>44960</v>
      </c>
      <c r="F7444">
        <v>3246.75</v>
      </c>
      <c r="G7444">
        <v>406</v>
      </c>
      <c r="H7444" t="s">
        <v>6</v>
      </c>
      <c r="I7444" t="str">
        <f>_xlfn.XLOOKUP(shipments[[#This Row],[SPID]],people[SPID],people[Sales_person],"NA",0)</f>
        <v>Van Tuxwell</v>
      </c>
      <c r="J7444">
        <f>YEAR(shipments[[#This Row],[Shipdate]])</f>
        <v>2023</v>
      </c>
      <c r="K7444">
        <f>MONTH(shipments[[#This Row],[Shipdate]])</f>
        <v>2</v>
      </c>
      <c r="L7444" t="str">
        <f>TEXT(shipments[[#This Row],[Shipdate]],"mmmm")</f>
        <v>February</v>
      </c>
      <c r="M7444">
        <f>_xlfn.XLOOKUP(shipments[[#This Row],[PID]],products[PID],products[Cost_per_box],"NA",0)</f>
        <v>10.51</v>
      </c>
      <c r="N7444">
        <f>shipments[[#This Row],[Boxes]]*shipments[[#This Row],[Cost Per Box]]</f>
        <v>4267.0599999999995</v>
      </c>
      <c r="O7444">
        <f>shipments[[#This Row],[Sales Amount]]-shipments[[#This Row],[Total Cost]]</f>
        <v>-1020.3099999999995</v>
      </c>
      <c r="P7444" s="9">
        <f>shipments[[#This Row],[Profit]]/shipments[[#This Row],[Sales Amount]]</f>
        <v>-0.31425579425579409</v>
      </c>
    </row>
    <row r="7445" spans="1:16" x14ac:dyDescent="1">
      <c r="A7445" t="s">
        <v>7500</v>
      </c>
      <c r="B7445" t="s">
        <v>8061</v>
      </c>
      <c r="C7445" t="s">
        <v>8022</v>
      </c>
      <c r="D7445" t="s">
        <v>8037</v>
      </c>
      <c r="E7445" s="1">
        <v>45404</v>
      </c>
      <c r="F7445">
        <v>4097.25</v>
      </c>
      <c r="G7445">
        <v>456</v>
      </c>
      <c r="H7445" t="s">
        <v>6</v>
      </c>
      <c r="I7445" t="str">
        <f>_xlfn.XLOOKUP(shipments[[#This Row],[SPID]],people[SPID],people[Sales_person],"NA",0)</f>
        <v>Van Tuxwell</v>
      </c>
      <c r="J7445">
        <f>YEAR(shipments[[#This Row],[Shipdate]])</f>
        <v>2024</v>
      </c>
      <c r="K7445">
        <f>MONTH(shipments[[#This Row],[Shipdate]])</f>
        <v>4</v>
      </c>
      <c r="L7445" t="str">
        <f>TEXT(shipments[[#This Row],[Shipdate]],"mmmm")</f>
        <v>April</v>
      </c>
      <c r="M7445">
        <f>_xlfn.XLOOKUP(shipments[[#This Row],[PID]],products[PID],products[Cost_per_box],"NA",0)</f>
        <v>10.51</v>
      </c>
      <c r="N7445">
        <f>shipments[[#This Row],[Boxes]]*shipments[[#This Row],[Cost Per Box]]</f>
        <v>4792.5599999999995</v>
      </c>
      <c r="O7445">
        <f>shipments[[#This Row],[Sales Amount]]-shipments[[#This Row],[Total Cost]]</f>
        <v>-695.30999999999949</v>
      </c>
      <c r="P7445" s="9">
        <f>shipments[[#This Row],[Profit]]/shipments[[#This Row],[Sales Amount]]</f>
        <v>-0.16970162914149722</v>
      </c>
    </row>
    <row r="7446" spans="1:16" x14ac:dyDescent="1">
      <c r="A7446" t="s">
        <v>7501</v>
      </c>
      <c r="B7446" t="s">
        <v>8061</v>
      </c>
      <c r="C7446" t="s">
        <v>8022</v>
      </c>
      <c r="D7446" t="s">
        <v>8037</v>
      </c>
      <c r="E7446" s="1">
        <v>45553</v>
      </c>
      <c r="F7446">
        <v>2544.75</v>
      </c>
      <c r="G7446">
        <v>425</v>
      </c>
      <c r="H7446" t="s">
        <v>25</v>
      </c>
      <c r="I7446" t="str">
        <f>_xlfn.XLOOKUP(shipments[[#This Row],[SPID]],people[SPID],people[Sales_person],"NA",0)</f>
        <v>Van Tuxwell</v>
      </c>
      <c r="J7446">
        <f>YEAR(shipments[[#This Row],[Shipdate]])</f>
        <v>2024</v>
      </c>
      <c r="K7446">
        <f>MONTH(shipments[[#This Row],[Shipdate]])</f>
        <v>9</v>
      </c>
      <c r="L7446" t="str">
        <f>TEXT(shipments[[#This Row],[Shipdate]],"mmmm")</f>
        <v>September</v>
      </c>
      <c r="M7446">
        <f>_xlfn.XLOOKUP(shipments[[#This Row],[PID]],products[PID],products[Cost_per_box],"NA",0)</f>
        <v>10.51</v>
      </c>
      <c r="N7446">
        <f>shipments[[#This Row],[Boxes]]*shipments[[#This Row],[Cost Per Box]]</f>
        <v>4466.75</v>
      </c>
      <c r="O7446">
        <f>shipments[[#This Row],[Sales Amount]]-shipments[[#This Row],[Total Cost]]</f>
        <v>-1922</v>
      </c>
      <c r="P7446" s="9">
        <f>shipments[[#This Row],[Profit]]/shipments[[#This Row],[Sales Amount]]</f>
        <v>-0.75528047941841048</v>
      </c>
    </row>
    <row r="7447" spans="1:16" x14ac:dyDescent="1">
      <c r="A7447" t="s">
        <v>7502</v>
      </c>
      <c r="B7447" t="s">
        <v>8061</v>
      </c>
      <c r="C7447" t="s">
        <v>8022</v>
      </c>
      <c r="D7447" t="s">
        <v>8037</v>
      </c>
      <c r="E7447" s="1">
        <v>45519</v>
      </c>
      <c r="F7447">
        <v>101.25</v>
      </c>
      <c r="G7447">
        <v>11</v>
      </c>
      <c r="H7447" t="s">
        <v>17</v>
      </c>
      <c r="I7447" t="str">
        <f>_xlfn.XLOOKUP(shipments[[#This Row],[SPID]],people[SPID],people[Sales_person],"NA",0)</f>
        <v>Van Tuxwell</v>
      </c>
      <c r="J7447">
        <f>YEAR(shipments[[#This Row],[Shipdate]])</f>
        <v>2024</v>
      </c>
      <c r="K7447">
        <f>MONTH(shipments[[#This Row],[Shipdate]])</f>
        <v>8</v>
      </c>
      <c r="L7447" t="str">
        <f>TEXT(shipments[[#This Row],[Shipdate]],"mmmm")</f>
        <v>August</v>
      </c>
      <c r="M7447">
        <f>_xlfn.XLOOKUP(shipments[[#This Row],[PID]],products[PID],products[Cost_per_box],"NA",0)</f>
        <v>10.51</v>
      </c>
      <c r="N7447">
        <f>shipments[[#This Row],[Boxes]]*shipments[[#This Row],[Cost Per Box]]</f>
        <v>115.61</v>
      </c>
      <c r="O7447">
        <f>shipments[[#This Row],[Sales Amount]]-shipments[[#This Row],[Total Cost]]</f>
        <v>-14.36</v>
      </c>
      <c r="P7447" s="9">
        <f>shipments[[#This Row],[Profit]]/shipments[[#This Row],[Sales Amount]]</f>
        <v>-0.14182716049382715</v>
      </c>
    </row>
    <row r="7448" spans="1:16" x14ac:dyDescent="1">
      <c r="A7448" t="s">
        <v>7503</v>
      </c>
      <c r="B7448" t="s">
        <v>8061</v>
      </c>
      <c r="C7448" t="s">
        <v>8022</v>
      </c>
      <c r="D7448" t="s">
        <v>8036</v>
      </c>
      <c r="E7448" s="1">
        <v>44965</v>
      </c>
      <c r="F7448">
        <v>668.25</v>
      </c>
      <c r="G7448">
        <v>112</v>
      </c>
      <c r="H7448" t="s">
        <v>6</v>
      </c>
      <c r="I7448" t="str">
        <f>_xlfn.XLOOKUP(shipments[[#This Row],[SPID]],people[SPID],people[Sales_person],"NA",0)</f>
        <v>Van Tuxwell</v>
      </c>
      <c r="J7448">
        <f>YEAR(shipments[[#This Row],[Shipdate]])</f>
        <v>2023</v>
      </c>
      <c r="K7448">
        <f>MONTH(shipments[[#This Row],[Shipdate]])</f>
        <v>2</v>
      </c>
      <c r="L7448" t="str">
        <f>TEXT(shipments[[#This Row],[Shipdate]],"mmmm")</f>
        <v>February</v>
      </c>
      <c r="M7448">
        <f>_xlfn.XLOOKUP(shipments[[#This Row],[PID]],products[PID],products[Cost_per_box],"NA",0)</f>
        <v>10.51</v>
      </c>
      <c r="N7448">
        <f>shipments[[#This Row],[Boxes]]*shipments[[#This Row],[Cost Per Box]]</f>
        <v>1177.1199999999999</v>
      </c>
      <c r="O7448">
        <f>shipments[[#This Row],[Sales Amount]]-shipments[[#This Row],[Total Cost]]</f>
        <v>-508.86999999999989</v>
      </c>
      <c r="P7448" s="9">
        <f>shipments[[#This Row],[Profit]]/shipments[[#This Row],[Sales Amount]]</f>
        <v>-0.76149644594089028</v>
      </c>
    </row>
    <row r="7449" spans="1:16" x14ac:dyDescent="1">
      <c r="A7449" t="s">
        <v>7504</v>
      </c>
      <c r="B7449" t="s">
        <v>8061</v>
      </c>
      <c r="C7449" t="s">
        <v>8025</v>
      </c>
      <c r="D7449" t="s">
        <v>8035</v>
      </c>
      <c r="E7449" s="1">
        <v>45286</v>
      </c>
      <c r="F7449">
        <v>947.25</v>
      </c>
      <c r="G7449">
        <v>64</v>
      </c>
      <c r="H7449" t="s">
        <v>6</v>
      </c>
      <c r="I7449" t="str">
        <f>_xlfn.XLOOKUP(shipments[[#This Row],[SPID]],people[SPID],people[Sales_person],"NA",0)</f>
        <v>Van Tuxwell</v>
      </c>
      <c r="J7449">
        <f>YEAR(shipments[[#This Row],[Shipdate]])</f>
        <v>2023</v>
      </c>
      <c r="K7449">
        <f>MONTH(shipments[[#This Row],[Shipdate]])</f>
        <v>12</v>
      </c>
      <c r="L7449" t="str">
        <f>TEXT(shipments[[#This Row],[Shipdate]],"mmmm")</f>
        <v>December</v>
      </c>
      <c r="M7449">
        <f>_xlfn.XLOOKUP(shipments[[#This Row],[PID]],products[PID],products[Cost_per_box],"NA",0)</f>
        <v>9.57</v>
      </c>
      <c r="N7449">
        <f>shipments[[#This Row],[Boxes]]*shipments[[#This Row],[Cost Per Box]]</f>
        <v>612.48</v>
      </c>
      <c r="O7449">
        <f>shipments[[#This Row],[Sales Amount]]-shipments[[#This Row],[Total Cost]]</f>
        <v>334.77</v>
      </c>
      <c r="P7449" s="9">
        <f>shipments[[#This Row],[Profit]]/shipments[[#This Row],[Sales Amount]]</f>
        <v>0.35341250989707046</v>
      </c>
    </row>
    <row r="7450" spans="1:16" x14ac:dyDescent="1">
      <c r="A7450" t="s">
        <v>7505</v>
      </c>
      <c r="B7450" t="s">
        <v>8061</v>
      </c>
      <c r="C7450" t="s">
        <v>8026</v>
      </c>
      <c r="D7450" t="s">
        <v>8037</v>
      </c>
      <c r="E7450" s="1">
        <v>45439</v>
      </c>
      <c r="F7450">
        <v>5874.75</v>
      </c>
      <c r="G7450">
        <v>735</v>
      </c>
      <c r="H7450" t="s">
        <v>6</v>
      </c>
      <c r="I7450" t="str">
        <f>_xlfn.XLOOKUP(shipments[[#This Row],[SPID]],people[SPID],people[Sales_person],"NA",0)</f>
        <v>Van Tuxwell</v>
      </c>
      <c r="J7450">
        <f>YEAR(shipments[[#This Row],[Shipdate]])</f>
        <v>2024</v>
      </c>
      <c r="K7450">
        <f>MONTH(shipments[[#This Row],[Shipdate]])</f>
        <v>5</v>
      </c>
      <c r="L7450" t="str">
        <f>TEXT(shipments[[#This Row],[Shipdate]],"mmmm")</f>
        <v>May</v>
      </c>
      <c r="M7450">
        <f>_xlfn.XLOOKUP(shipments[[#This Row],[PID]],products[PID],products[Cost_per_box],"NA",0)</f>
        <v>8.43</v>
      </c>
      <c r="N7450">
        <f>shipments[[#This Row],[Boxes]]*shipments[[#This Row],[Cost Per Box]]</f>
        <v>6196.05</v>
      </c>
      <c r="O7450">
        <f>shipments[[#This Row],[Sales Amount]]-shipments[[#This Row],[Total Cost]]</f>
        <v>-321.30000000000018</v>
      </c>
      <c r="P7450" s="9">
        <f>shipments[[#This Row],[Profit]]/shipments[[#This Row],[Sales Amount]]</f>
        <v>-5.4691689008042929E-2</v>
      </c>
    </row>
    <row r="7451" spans="1:16" x14ac:dyDescent="1">
      <c r="A7451" t="s">
        <v>7506</v>
      </c>
      <c r="B7451" t="s">
        <v>8061</v>
      </c>
      <c r="C7451" t="s">
        <v>8026</v>
      </c>
      <c r="D7451" t="s">
        <v>8032</v>
      </c>
      <c r="E7451" s="1">
        <v>45467</v>
      </c>
      <c r="F7451">
        <v>918</v>
      </c>
      <c r="G7451">
        <v>115</v>
      </c>
      <c r="H7451" t="s">
        <v>6</v>
      </c>
      <c r="I7451" t="str">
        <f>_xlfn.XLOOKUP(shipments[[#This Row],[SPID]],people[SPID],people[Sales_person],"NA",0)</f>
        <v>Van Tuxwell</v>
      </c>
      <c r="J7451">
        <f>YEAR(shipments[[#This Row],[Shipdate]])</f>
        <v>2024</v>
      </c>
      <c r="K7451">
        <f>MONTH(shipments[[#This Row],[Shipdate]])</f>
        <v>6</v>
      </c>
      <c r="L7451" t="str">
        <f>TEXT(shipments[[#This Row],[Shipdate]],"mmmm")</f>
        <v>June</v>
      </c>
      <c r="M7451">
        <f>_xlfn.XLOOKUP(shipments[[#This Row],[PID]],products[PID],products[Cost_per_box],"NA",0)</f>
        <v>8.43</v>
      </c>
      <c r="N7451">
        <f>shipments[[#This Row],[Boxes]]*shipments[[#This Row],[Cost Per Box]]</f>
        <v>969.44999999999993</v>
      </c>
      <c r="O7451">
        <f>shipments[[#This Row],[Sales Amount]]-shipments[[#This Row],[Total Cost]]</f>
        <v>-51.449999999999932</v>
      </c>
      <c r="P7451" s="9">
        <f>shipments[[#This Row],[Profit]]/shipments[[#This Row],[Sales Amount]]</f>
        <v>-5.6045751633986854E-2</v>
      </c>
    </row>
    <row r="7452" spans="1:16" x14ac:dyDescent="1">
      <c r="A7452" t="s">
        <v>7507</v>
      </c>
      <c r="B7452" t="s">
        <v>8061</v>
      </c>
      <c r="C7452" t="s">
        <v>8026</v>
      </c>
      <c r="D7452" t="s">
        <v>8034</v>
      </c>
      <c r="E7452" s="1">
        <v>45140</v>
      </c>
      <c r="F7452">
        <v>110.25</v>
      </c>
      <c r="G7452">
        <v>12</v>
      </c>
      <c r="H7452" t="s">
        <v>6</v>
      </c>
      <c r="I7452" t="str">
        <f>_xlfn.XLOOKUP(shipments[[#This Row],[SPID]],people[SPID],people[Sales_person],"NA",0)</f>
        <v>Van Tuxwell</v>
      </c>
      <c r="J7452">
        <f>YEAR(shipments[[#This Row],[Shipdate]])</f>
        <v>2023</v>
      </c>
      <c r="K7452">
        <f>MONTH(shipments[[#This Row],[Shipdate]])</f>
        <v>8</v>
      </c>
      <c r="L7452" t="str">
        <f>TEXT(shipments[[#This Row],[Shipdate]],"mmmm")</f>
        <v>August</v>
      </c>
      <c r="M7452">
        <f>_xlfn.XLOOKUP(shipments[[#This Row],[PID]],products[PID],products[Cost_per_box],"NA",0)</f>
        <v>8.43</v>
      </c>
      <c r="N7452">
        <f>shipments[[#This Row],[Boxes]]*shipments[[#This Row],[Cost Per Box]]</f>
        <v>101.16</v>
      </c>
      <c r="O7452">
        <f>shipments[[#This Row],[Sales Amount]]-shipments[[#This Row],[Total Cost]]</f>
        <v>9.0900000000000034</v>
      </c>
      <c r="P7452" s="9">
        <f>shipments[[#This Row],[Profit]]/shipments[[#This Row],[Sales Amount]]</f>
        <v>8.2448979591836766E-2</v>
      </c>
    </row>
    <row r="7453" spans="1:16" x14ac:dyDescent="1">
      <c r="A7453" t="s">
        <v>7508</v>
      </c>
      <c r="B7453" t="s">
        <v>8061</v>
      </c>
      <c r="C7453" t="s">
        <v>8026</v>
      </c>
      <c r="D7453" t="s">
        <v>8035</v>
      </c>
      <c r="E7453" s="1">
        <v>45182</v>
      </c>
      <c r="F7453">
        <v>3087</v>
      </c>
      <c r="G7453">
        <v>281</v>
      </c>
      <c r="H7453" t="s">
        <v>6</v>
      </c>
      <c r="I7453" t="str">
        <f>_xlfn.XLOOKUP(shipments[[#This Row],[SPID]],people[SPID],people[Sales_person],"NA",0)</f>
        <v>Van Tuxwell</v>
      </c>
      <c r="J7453">
        <f>YEAR(shipments[[#This Row],[Shipdate]])</f>
        <v>2023</v>
      </c>
      <c r="K7453">
        <f>MONTH(shipments[[#This Row],[Shipdate]])</f>
        <v>9</v>
      </c>
      <c r="L7453" t="str">
        <f>TEXT(shipments[[#This Row],[Shipdate]],"mmmm")</f>
        <v>September</v>
      </c>
      <c r="M7453">
        <f>_xlfn.XLOOKUP(shipments[[#This Row],[PID]],products[PID],products[Cost_per_box],"NA",0)</f>
        <v>8.43</v>
      </c>
      <c r="N7453">
        <f>shipments[[#This Row],[Boxes]]*shipments[[#This Row],[Cost Per Box]]</f>
        <v>2368.83</v>
      </c>
      <c r="O7453">
        <f>shipments[[#This Row],[Sales Amount]]-shipments[[#This Row],[Total Cost]]</f>
        <v>718.17000000000007</v>
      </c>
      <c r="P7453" s="9">
        <f>shipments[[#This Row],[Profit]]/shipments[[#This Row],[Sales Amount]]</f>
        <v>0.23264334305150633</v>
      </c>
    </row>
    <row r="7454" spans="1:16" x14ac:dyDescent="1">
      <c r="A7454" t="s">
        <v>7509</v>
      </c>
      <c r="B7454" t="s">
        <v>8061</v>
      </c>
      <c r="C7454" t="s">
        <v>8027</v>
      </c>
      <c r="D7454" t="s">
        <v>8033</v>
      </c>
      <c r="E7454" s="1">
        <v>45104</v>
      </c>
      <c r="F7454">
        <v>10302.75</v>
      </c>
      <c r="G7454">
        <v>1145</v>
      </c>
      <c r="H7454" t="s">
        <v>6</v>
      </c>
      <c r="I7454" t="str">
        <f>_xlfn.XLOOKUP(shipments[[#This Row],[SPID]],people[SPID],people[Sales_person],"NA",0)</f>
        <v>Van Tuxwell</v>
      </c>
      <c r="J7454">
        <f>YEAR(shipments[[#This Row],[Shipdate]])</f>
        <v>2023</v>
      </c>
      <c r="K7454">
        <f>MONTH(shipments[[#This Row],[Shipdate]])</f>
        <v>6</v>
      </c>
      <c r="L7454" t="str">
        <f>TEXT(shipments[[#This Row],[Shipdate]],"mmmm")</f>
        <v>June</v>
      </c>
      <c r="M7454">
        <f>_xlfn.XLOOKUP(shipments[[#This Row],[PID]],products[PID],products[Cost_per_box],"NA",0)</f>
        <v>6.8</v>
      </c>
      <c r="N7454">
        <f>shipments[[#This Row],[Boxes]]*shipments[[#This Row],[Cost Per Box]]</f>
        <v>7786</v>
      </c>
      <c r="O7454">
        <f>shipments[[#This Row],[Sales Amount]]-shipments[[#This Row],[Total Cost]]</f>
        <v>2516.75</v>
      </c>
      <c r="P7454" s="9">
        <f>shipments[[#This Row],[Profit]]/shipments[[#This Row],[Sales Amount]]</f>
        <v>0.24427943995535173</v>
      </c>
    </row>
    <row r="7455" spans="1:16" x14ac:dyDescent="1">
      <c r="A7455" t="s">
        <v>7510</v>
      </c>
      <c r="B7455" t="s">
        <v>8061</v>
      </c>
      <c r="C7455" t="s">
        <v>8027</v>
      </c>
      <c r="D7455" t="s">
        <v>8036</v>
      </c>
      <c r="E7455" s="1">
        <v>44964</v>
      </c>
      <c r="F7455">
        <v>11765.25</v>
      </c>
      <c r="G7455">
        <v>1308</v>
      </c>
      <c r="H7455" t="s">
        <v>6</v>
      </c>
      <c r="I7455" t="str">
        <f>_xlfn.XLOOKUP(shipments[[#This Row],[SPID]],people[SPID],people[Sales_person],"NA",0)</f>
        <v>Van Tuxwell</v>
      </c>
      <c r="J7455">
        <f>YEAR(shipments[[#This Row],[Shipdate]])</f>
        <v>2023</v>
      </c>
      <c r="K7455">
        <f>MONTH(shipments[[#This Row],[Shipdate]])</f>
        <v>2</v>
      </c>
      <c r="L7455" t="str">
        <f>TEXT(shipments[[#This Row],[Shipdate]],"mmmm")</f>
        <v>February</v>
      </c>
      <c r="M7455">
        <f>_xlfn.XLOOKUP(shipments[[#This Row],[PID]],products[PID],products[Cost_per_box],"NA",0)</f>
        <v>6.8</v>
      </c>
      <c r="N7455">
        <f>shipments[[#This Row],[Boxes]]*shipments[[#This Row],[Cost Per Box]]</f>
        <v>8894.4</v>
      </c>
      <c r="O7455">
        <f>shipments[[#This Row],[Sales Amount]]-shipments[[#This Row],[Total Cost]]</f>
        <v>2870.8500000000004</v>
      </c>
      <c r="P7455" s="9">
        <f>shipments[[#This Row],[Profit]]/shipments[[#This Row],[Sales Amount]]</f>
        <v>0.24401096449289222</v>
      </c>
    </row>
    <row r="7456" spans="1:16" x14ac:dyDescent="1">
      <c r="A7456" t="s">
        <v>7511</v>
      </c>
      <c r="B7456" t="s">
        <v>8061</v>
      </c>
      <c r="C7456" t="s">
        <v>8027</v>
      </c>
      <c r="D7456" t="s">
        <v>8037</v>
      </c>
      <c r="E7456" s="1">
        <v>45331</v>
      </c>
      <c r="F7456">
        <v>5233.5</v>
      </c>
      <c r="G7456">
        <v>582</v>
      </c>
      <c r="H7456" t="s">
        <v>6</v>
      </c>
      <c r="I7456" t="str">
        <f>_xlfn.XLOOKUP(shipments[[#This Row],[SPID]],people[SPID],people[Sales_person],"NA",0)</f>
        <v>Van Tuxwell</v>
      </c>
      <c r="J7456">
        <f>YEAR(shipments[[#This Row],[Shipdate]])</f>
        <v>2024</v>
      </c>
      <c r="K7456">
        <f>MONTH(shipments[[#This Row],[Shipdate]])</f>
        <v>2</v>
      </c>
      <c r="L7456" t="str">
        <f>TEXT(shipments[[#This Row],[Shipdate]],"mmmm")</f>
        <v>February</v>
      </c>
      <c r="M7456">
        <f>_xlfn.XLOOKUP(shipments[[#This Row],[PID]],products[PID],products[Cost_per_box],"NA",0)</f>
        <v>6.8</v>
      </c>
      <c r="N7456">
        <f>shipments[[#This Row],[Boxes]]*shipments[[#This Row],[Cost Per Box]]</f>
        <v>3957.6</v>
      </c>
      <c r="O7456">
        <f>shipments[[#This Row],[Sales Amount]]-shipments[[#This Row],[Total Cost]]</f>
        <v>1275.9000000000001</v>
      </c>
      <c r="P7456" s="9">
        <f>shipments[[#This Row],[Profit]]/shipments[[#This Row],[Sales Amount]]</f>
        <v>0.24379478360561768</v>
      </c>
    </row>
    <row r="7457" spans="1:16" x14ac:dyDescent="1">
      <c r="A7457" t="s">
        <v>7512</v>
      </c>
      <c r="B7457" t="s">
        <v>8061</v>
      </c>
      <c r="C7457" t="s">
        <v>8028</v>
      </c>
      <c r="D7457" t="s">
        <v>8037</v>
      </c>
      <c r="E7457" s="1">
        <v>45506</v>
      </c>
      <c r="F7457">
        <v>1980</v>
      </c>
      <c r="G7457">
        <v>77</v>
      </c>
      <c r="H7457" t="s">
        <v>17</v>
      </c>
      <c r="I7457" t="str">
        <f>_xlfn.XLOOKUP(shipments[[#This Row],[SPID]],people[SPID],people[Sales_person],"NA",0)</f>
        <v>Van Tuxwell</v>
      </c>
      <c r="J7457">
        <f>YEAR(shipments[[#This Row],[Shipdate]])</f>
        <v>2024</v>
      </c>
      <c r="K7457">
        <f>MONTH(shipments[[#This Row],[Shipdate]])</f>
        <v>8</v>
      </c>
      <c r="L7457" t="str">
        <f>TEXT(shipments[[#This Row],[Shipdate]],"mmmm")</f>
        <v>August</v>
      </c>
      <c r="M7457">
        <f>_xlfn.XLOOKUP(shipments[[#This Row],[PID]],products[PID],products[Cost_per_box],"NA",0)</f>
        <v>5.04</v>
      </c>
      <c r="N7457">
        <f>shipments[[#This Row],[Boxes]]*shipments[[#This Row],[Cost Per Box]]</f>
        <v>388.08</v>
      </c>
      <c r="O7457">
        <f>shipments[[#This Row],[Sales Amount]]-shipments[[#This Row],[Total Cost]]</f>
        <v>1591.92</v>
      </c>
      <c r="P7457" s="9">
        <f>shipments[[#This Row],[Profit]]/shipments[[#This Row],[Sales Amount]]</f>
        <v>0.80400000000000005</v>
      </c>
    </row>
    <row r="7458" spans="1:16" x14ac:dyDescent="1">
      <c r="A7458" t="s">
        <v>7513</v>
      </c>
      <c r="B7458" t="s">
        <v>8061</v>
      </c>
      <c r="C7458" t="s">
        <v>8029</v>
      </c>
      <c r="D7458" t="s">
        <v>8037</v>
      </c>
      <c r="E7458" s="1">
        <v>45455</v>
      </c>
      <c r="F7458">
        <v>722.25</v>
      </c>
      <c r="G7458">
        <v>91</v>
      </c>
      <c r="H7458" t="s">
        <v>6</v>
      </c>
      <c r="I7458" t="str">
        <f>_xlfn.XLOOKUP(shipments[[#This Row],[SPID]],people[SPID],people[Sales_person],"NA",0)</f>
        <v>Van Tuxwell</v>
      </c>
      <c r="J7458">
        <f>YEAR(shipments[[#This Row],[Shipdate]])</f>
        <v>2024</v>
      </c>
      <c r="K7458">
        <f>MONTH(shipments[[#This Row],[Shipdate]])</f>
        <v>6</v>
      </c>
      <c r="L7458" t="str">
        <f>TEXT(shipments[[#This Row],[Shipdate]],"mmmm")</f>
        <v>June</v>
      </c>
      <c r="M7458">
        <f>_xlfn.XLOOKUP(shipments[[#This Row],[PID]],products[PID],products[Cost_per_box],"NA",0)</f>
        <v>2.76</v>
      </c>
      <c r="N7458">
        <f>shipments[[#This Row],[Boxes]]*shipments[[#This Row],[Cost Per Box]]</f>
        <v>251.15999999999997</v>
      </c>
      <c r="O7458">
        <f>shipments[[#This Row],[Sales Amount]]-shipments[[#This Row],[Total Cost]]</f>
        <v>471.09000000000003</v>
      </c>
      <c r="P7458" s="9">
        <f>shipments[[#This Row],[Profit]]/shipments[[#This Row],[Sales Amount]]</f>
        <v>0.6522533748701973</v>
      </c>
    </row>
    <row r="7459" spans="1:16" x14ac:dyDescent="1">
      <c r="A7459" t="s">
        <v>7514</v>
      </c>
      <c r="B7459" t="s">
        <v>8061</v>
      </c>
      <c r="C7459" t="s">
        <v>8029</v>
      </c>
      <c r="D7459" t="s">
        <v>8032</v>
      </c>
      <c r="E7459" s="1">
        <v>45327</v>
      </c>
      <c r="F7459">
        <v>1847.25</v>
      </c>
      <c r="G7459">
        <v>154</v>
      </c>
      <c r="H7459" t="s">
        <v>6</v>
      </c>
      <c r="I7459" t="str">
        <f>_xlfn.XLOOKUP(shipments[[#This Row],[SPID]],people[SPID],people[Sales_person],"NA",0)</f>
        <v>Van Tuxwell</v>
      </c>
      <c r="J7459">
        <f>YEAR(shipments[[#This Row],[Shipdate]])</f>
        <v>2024</v>
      </c>
      <c r="K7459">
        <f>MONTH(shipments[[#This Row],[Shipdate]])</f>
        <v>2</v>
      </c>
      <c r="L7459" t="str">
        <f>TEXT(shipments[[#This Row],[Shipdate]],"mmmm")</f>
        <v>February</v>
      </c>
      <c r="M7459">
        <f>_xlfn.XLOOKUP(shipments[[#This Row],[PID]],products[PID],products[Cost_per_box],"NA",0)</f>
        <v>2.76</v>
      </c>
      <c r="N7459">
        <f>shipments[[#This Row],[Boxes]]*shipments[[#This Row],[Cost Per Box]]</f>
        <v>425.03999999999996</v>
      </c>
      <c r="O7459">
        <f>shipments[[#This Row],[Sales Amount]]-shipments[[#This Row],[Total Cost]]</f>
        <v>1422.21</v>
      </c>
      <c r="P7459" s="9">
        <f>shipments[[#This Row],[Profit]]/shipments[[#This Row],[Sales Amount]]</f>
        <v>0.76990661794559478</v>
      </c>
    </row>
    <row r="7460" spans="1:16" x14ac:dyDescent="1">
      <c r="A7460" t="s">
        <v>7515</v>
      </c>
      <c r="B7460" t="s">
        <v>8061</v>
      </c>
      <c r="C7460" t="s">
        <v>8029</v>
      </c>
      <c r="D7460" t="s">
        <v>8035</v>
      </c>
      <c r="E7460" s="1">
        <v>45328</v>
      </c>
      <c r="F7460">
        <v>3642.75</v>
      </c>
      <c r="G7460">
        <v>332</v>
      </c>
      <c r="H7460" t="s">
        <v>6</v>
      </c>
      <c r="I7460" t="str">
        <f>_xlfn.XLOOKUP(shipments[[#This Row],[SPID]],people[SPID],people[Sales_person],"NA",0)</f>
        <v>Van Tuxwell</v>
      </c>
      <c r="J7460">
        <f>YEAR(shipments[[#This Row],[Shipdate]])</f>
        <v>2024</v>
      </c>
      <c r="K7460">
        <f>MONTH(shipments[[#This Row],[Shipdate]])</f>
        <v>2</v>
      </c>
      <c r="L7460" t="str">
        <f>TEXT(shipments[[#This Row],[Shipdate]],"mmmm")</f>
        <v>February</v>
      </c>
      <c r="M7460">
        <f>_xlfn.XLOOKUP(shipments[[#This Row],[PID]],products[PID],products[Cost_per_box],"NA",0)</f>
        <v>2.76</v>
      </c>
      <c r="N7460">
        <f>shipments[[#This Row],[Boxes]]*shipments[[#This Row],[Cost Per Box]]</f>
        <v>916.31999999999994</v>
      </c>
      <c r="O7460">
        <f>shipments[[#This Row],[Sales Amount]]-shipments[[#This Row],[Total Cost]]</f>
        <v>2726.4300000000003</v>
      </c>
      <c r="P7460" s="9">
        <f>shipments[[#This Row],[Profit]]/shipments[[#This Row],[Sales Amount]]</f>
        <v>0.74845377805229574</v>
      </c>
    </row>
    <row r="7461" spans="1:16" x14ac:dyDescent="1">
      <c r="A7461" t="s">
        <v>7516</v>
      </c>
      <c r="B7461" t="s">
        <v>8061</v>
      </c>
      <c r="C7461" t="s">
        <v>8030</v>
      </c>
      <c r="D7461" t="s">
        <v>8033</v>
      </c>
      <c r="E7461" s="1">
        <v>45329</v>
      </c>
      <c r="F7461">
        <v>5487.75</v>
      </c>
      <c r="G7461">
        <v>549</v>
      </c>
      <c r="H7461" t="s">
        <v>6</v>
      </c>
      <c r="I7461" t="str">
        <f>_xlfn.XLOOKUP(shipments[[#This Row],[SPID]],people[SPID],people[Sales_person],"NA",0)</f>
        <v>Van Tuxwell</v>
      </c>
      <c r="J7461">
        <f>YEAR(shipments[[#This Row],[Shipdate]])</f>
        <v>2024</v>
      </c>
      <c r="K7461">
        <f>MONTH(shipments[[#This Row],[Shipdate]])</f>
        <v>2</v>
      </c>
      <c r="L7461" t="str">
        <f>TEXT(shipments[[#This Row],[Shipdate]],"mmmm")</f>
        <v>February</v>
      </c>
      <c r="M7461">
        <f>_xlfn.XLOOKUP(shipments[[#This Row],[PID]],products[PID],products[Cost_per_box],"NA",0)</f>
        <v>3.32</v>
      </c>
      <c r="N7461">
        <f>shipments[[#This Row],[Boxes]]*shipments[[#This Row],[Cost Per Box]]</f>
        <v>1822.6799999999998</v>
      </c>
      <c r="O7461">
        <f>shipments[[#This Row],[Sales Amount]]-shipments[[#This Row],[Total Cost]]</f>
        <v>3665.07</v>
      </c>
      <c r="P7461" s="9">
        <f>shipments[[#This Row],[Profit]]/shipments[[#This Row],[Sales Amount]]</f>
        <v>0.66786387863878638</v>
      </c>
    </row>
    <row r="7462" spans="1:16" x14ac:dyDescent="1">
      <c r="A7462" t="s">
        <v>7517</v>
      </c>
      <c r="B7462" t="s">
        <v>8061</v>
      </c>
      <c r="C7462" t="s">
        <v>8030</v>
      </c>
      <c r="D7462" t="s">
        <v>8035</v>
      </c>
      <c r="E7462" s="1">
        <v>44949</v>
      </c>
      <c r="F7462">
        <v>6696</v>
      </c>
      <c r="G7462">
        <v>609</v>
      </c>
      <c r="H7462" t="s">
        <v>6</v>
      </c>
      <c r="I7462" t="str">
        <f>_xlfn.XLOOKUP(shipments[[#This Row],[SPID]],people[SPID],people[Sales_person],"NA",0)</f>
        <v>Van Tuxwell</v>
      </c>
      <c r="J7462">
        <f>YEAR(shipments[[#This Row],[Shipdate]])</f>
        <v>2023</v>
      </c>
      <c r="K7462">
        <f>MONTH(shipments[[#This Row],[Shipdate]])</f>
        <v>1</v>
      </c>
      <c r="L7462" t="str">
        <f>TEXT(shipments[[#This Row],[Shipdate]],"mmmm")</f>
        <v>January</v>
      </c>
      <c r="M7462">
        <f>_xlfn.XLOOKUP(shipments[[#This Row],[PID]],products[PID],products[Cost_per_box],"NA",0)</f>
        <v>3.32</v>
      </c>
      <c r="N7462">
        <f>shipments[[#This Row],[Boxes]]*shipments[[#This Row],[Cost Per Box]]</f>
        <v>2021.8799999999999</v>
      </c>
      <c r="O7462">
        <f>shipments[[#This Row],[Sales Amount]]-shipments[[#This Row],[Total Cost]]</f>
        <v>4674.12</v>
      </c>
      <c r="P7462" s="9">
        <f>shipments[[#This Row],[Profit]]/shipments[[#This Row],[Sales Amount]]</f>
        <v>0.69804659498207888</v>
      </c>
    </row>
    <row r="7463" spans="1:16" x14ac:dyDescent="1">
      <c r="A7463" t="s">
        <v>7518</v>
      </c>
      <c r="B7463" t="s">
        <v>8061</v>
      </c>
      <c r="C7463" t="s">
        <v>8030</v>
      </c>
      <c r="D7463" t="s">
        <v>8035</v>
      </c>
      <c r="E7463" s="1">
        <v>45436</v>
      </c>
      <c r="F7463">
        <v>4765.5</v>
      </c>
      <c r="G7463">
        <v>477</v>
      </c>
      <c r="H7463" t="s">
        <v>6</v>
      </c>
      <c r="I7463" t="str">
        <f>_xlfn.XLOOKUP(shipments[[#This Row],[SPID]],people[SPID],people[Sales_person],"NA",0)</f>
        <v>Van Tuxwell</v>
      </c>
      <c r="J7463">
        <f>YEAR(shipments[[#This Row],[Shipdate]])</f>
        <v>2024</v>
      </c>
      <c r="K7463">
        <f>MONTH(shipments[[#This Row],[Shipdate]])</f>
        <v>5</v>
      </c>
      <c r="L7463" t="str">
        <f>TEXT(shipments[[#This Row],[Shipdate]],"mmmm")</f>
        <v>May</v>
      </c>
      <c r="M7463">
        <f>_xlfn.XLOOKUP(shipments[[#This Row],[PID]],products[PID],products[Cost_per_box],"NA",0)</f>
        <v>3.32</v>
      </c>
      <c r="N7463">
        <f>shipments[[#This Row],[Boxes]]*shipments[[#This Row],[Cost Per Box]]</f>
        <v>1583.6399999999999</v>
      </c>
      <c r="O7463">
        <f>shipments[[#This Row],[Sales Amount]]-shipments[[#This Row],[Total Cost]]</f>
        <v>3181.86</v>
      </c>
      <c r="P7463" s="9">
        <f>shipments[[#This Row],[Profit]]/shipments[[#This Row],[Sales Amount]]</f>
        <v>0.66768649669499536</v>
      </c>
    </row>
    <row r="7464" spans="1:16" x14ac:dyDescent="1">
      <c r="A7464" t="s">
        <v>7519</v>
      </c>
      <c r="B7464" t="s">
        <v>8061</v>
      </c>
      <c r="C7464" t="s">
        <v>8030</v>
      </c>
      <c r="D7464" t="s">
        <v>8032</v>
      </c>
      <c r="E7464" s="1">
        <v>45551</v>
      </c>
      <c r="F7464">
        <v>4716</v>
      </c>
      <c r="G7464">
        <v>590</v>
      </c>
      <c r="H7464" t="s">
        <v>25</v>
      </c>
      <c r="I7464" t="str">
        <f>_xlfn.XLOOKUP(shipments[[#This Row],[SPID]],people[SPID],people[Sales_person],"NA",0)</f>
        <v>Van Tuxwell</v>
      </c>
      <c r="J7464">
        <f>YEAR(shipments[[#This Row],[Shipdate]])</f>
        <v>2024</v>
      </c>
      <c r="K7464">
        <f>MONTH(shipments[[#This Row],[Shipdate]])</f>
        <v>9</v>
      </c>
      <c r="L7464" t="str">
        <f>TEXT(shipments[[#This Row],[Shipdate]],"mmmm")</f>
        <v>September</v>
      </c>
      <c r="M7464">
        <f>_xlfn.XLOOKUP(shipments[[#This Row],[PID]],products[PID],products[Cost_per_box],"NA",0)</f>
        <v>3.32</v>
      </c>
      <c r="N7464">
        <f>shipments[[#This Row],[Boxes]]*shipments[[#This Row],[Cost Per Box]]</f>
        <v>1958.8</v>
      </c>
      <c r="O7464">
        <f>shipments[[#This Row],[Sales Amount]]-shipments[[#This Row],[Total Cost]]</f>
        <v>2757.2</v>
      </c>
      <c r="P7464" s="9">
        <f>shipments[[#This Row],[Profit]]/shipments[[#This Row],[Sales Amount]]</f>
        <v>0.58464800678541129</v>
      </c>
    </row>
    <row r="7465" spans="1:16" x14ac:dyDescent="1">
      <c r="A7465" t="s">
        <v>7520</v>
      </c>
      <c r="B7465" t="s">
        <v>8061</v>
      </c>
      <c r="C7465" t="s">
        <v>8030</v>
      </c>
      <c r="D7465" t="s">
        <v>8033</v>
      </c>
      <c r="E7465" s="1">
        <v>45525</v>
      </c>
      <c r="F7465">
        <v>6039</v>
      </c>
      <c r="G7465">
        <v>863</v>
      </c>
      <c r="H7465" t="s">
        <v>17</v>
      </c>
      <c r="I7465" t="str">
        <f>_xlfn.XLOOKUP(shipments[[#This Row],[SPID]],people[SPID],people[Sales_person],"NA",0)</f>
        <v>Van Tuxwell</v>
      </c>
      <c r="J7465">
        <f>YEAR(shipments[[#This Row],[Shipdate]])</f>
        <v>2024</v>
      </c>
      <c r="K7465">
        <f>MONTH(shipments[[#This Row],[Shipdate]])</f>
        <v>8</v>
      </c>
      <c r="L7465" t="str">
        <f>TEXT(shipments[[#This Row],[Shipdate]],"mmmm")</f>
        <v>August</v>
      </c>
      <c r="M7465">
        <f>_xlfn.XLOOKUP(shipments[[#This Row],[PID]],products[PID],products[Cost_per_box],"NA",0)</f>
        <v>3.32</v>
      </c>
      <c r="N7465">
        <f>shipments[[#This Row],[Boxes]]*shipments[[#This Row],[Cost Per Box]]</f>
        <v>2865.16</v>
      </c>
      <c r="O7465">
        <f>shipments[[#This Row],[Sales Amount]]-shipments[[#This Row],[Total Cost]]</f>
        <v>3173.84</v>
      </c>
      <c r="P7465" s="9">
        <f>shipments[[#This Row],[Profit]]/shipments[[#This Row],[Sales Amount]]</f>
        <v>0.52555721145885081</v>
      </c>
    </row>
    <row r="7466" spans="1:16" x14ac:dyDescent="1">
      <c r="A7466" t="s">
        <v>7521</v>
      </c>
      <c r="B7466" t="s">
        <v>8061</v>
      </c>
      <c r="C7466" t="s">
        <v>8031</v>
      </c>
      <c r="D7466" t="s">
        <v>8036</v>
      </c>
      <c r="E7466" s="1">
        <v>45148</v>
      </c>
      <c r="F7466">
        <v>9675</v>
      </c>
      <c r="G7466">
        <v>538</v>
      </c>
      <c r="H7466" t="s">
        <v>6</v>
      </c>
      <c r="I7466" t="str">
        <f>_xlfn.XLOOKUP(shipments[[#This Row],[SPID]],people[SPID],people[Sales_person],"NA",0)</f>
        <v>Van Tuxwell</v>
      </c>
      <c r="J7466">
        <f>YEAR(shipments[[#This Row],[Shipdate]])</f>
        <v>2023</v>
      </c>
      <c r="K7466">
        <f>MONTH(shipments[[#This Row],[Shipdate]])</f>
        <v>8</v>
      </c>
      <c r="L7466" t="str">
        <f>TEXT(shipments[[#This Row],[Shipdate]],"mmmm")</f>
        <v>August</v>
      </c>
      <c r="M7466">
        <f>_xlfn.XLOOKUP(shipments[[#This Row],[PID]],products[PID],products[Cost_per_box],"NA",0)</f>
        <v>2.65</v>
      </c>
      <c r="N7466">
        <f>shipments[[#This Row],[Boxes]]*shipments[[#This Row],[Cost Per Box]]</f>
        <v>1425.7</v>
      </c>
      <c r="O7466">
        <f>shipments[[#This Row],[Sales Amount]]-shipments[[#This Row],[Total Cost]]</f>
        <v>8249.2999999999993</v>
      </c>
      <c r="P7466" s="9">
        <f>shipments[[#This Row],[Profit]]/shipments[[#This Row],[Sales Amount]]</f>
        <v>0.85264082687338494</v>
      </c>
    </row>
    <row r="7467" spans="1:16" x14ac:dyDescent="1">
      <c r="A7467" t="s">
        <v>7522</v>
      </c>
      <c r="B7467" t="s">
        <v>8061</v>
      </c>
      <c r="C7467" t="s">
        <v>8031</v>
      </c>
      <c r="D7467" t="s">
        <v>8032</v>
      </c>
      <c r="E7467" s="1">
        <v>44928</v>
      </c>
      <c r="F7467">
        <v>4374</v>
      </c>
      <c r="G7467">
        <v>199</v>
      </c>
      <c r="H7467" t="s">
        <v>6</v>
      </c>
      <c r="I7467" t="str">
        <f>_xlfn.XLOOKUP(shipments[[#This Row],[SPID]],people[SPID],people[Sales_person],"NA",0)</f>
        <v>Van Tuxwell</v>
      </c>
      <c r="J7467">
        <f>YEAR(shipments[[#This Row],[Shipdate]])</f>
        <v>2023</v>
      </c>
      <c r="K7467">
        <f>MONTH(shipments[[#This Row],[Shipdate]])</f>
        <v>1</v>
      </c>
      <c r="L7467" t="str">
        <f>TEXT(shipments[[#This Row],[Shipdate]],"mmmm")</f>
        <v>January</v>
      </c>
      <c r="M7467">
        <f>_xlfn.XLOOKUP(shipments[[#This Row],[PID]],products[PID],products[Cost_per_box],"NA",0)</f>
        <v>2.65</v>
      </c>
      <c r="N7467">
        <f>shipments[[#This Row],[Boxes]]*shipments[[#This Row],[Cost Per Box]]</f>
        <v>527.35</v>
      </c>
      <c r="O7467">
        <f>shipments[[#This Row],[Sales Amount]]-shipments[[#This Row],[Total Cost]]</f>
        <v>3846.65</v>
      </c>
      <c r="P7467" s="9">
        <f>shipments[[#This Row],[Profit]]/shipments[[#This Row],[Sales Amount]]</f>
        <v>0.87943529949702792</v>
      </c>
    </row>
    <row r="7468" spans="1:16" x14ac:dyDescent="1">
      <c r="A7468" t="s">
        <v>7523</v>
      </c>
      <c r="B7468" t="s">
        <v>8061</v>
      </c>
      <c r="C7468" t="s">
        <v>8031</v>
      </c>
      <c r="D7468" t="s">
        <v>8037</v>
      </c>
      <c r="E7468" s="1">
        <v>45163</v>
      </c>
      <c r="F7468">
        <v>8347.5</v>
      </c>
      <c r="G7468">
        <v>440</v>
      </c>
      <c r="H7468" t="s">
        <v>6</v>
      </c>
      <c r="I7468" t="str">
        <f>_xlfn.XLOOKUP(shipments[[#This Row],[SPID]],people[SPID],people[Sales_person],"NA",0)</f>
        <v>Van Tuxwell</v>
      </c>
      <c r="J7468">
        <f>YEAR(shipments[[#This Row],[Shipdate]])</f>
        <v>2023</v>
      </c>
      <c r="K7468">
        <f>MONTH(shipments[[#This Row],[Shipdate]])</f>
        <v>8</v>
      </c>
      <c r="L7468" t="str">
        <f>TEXT(shipments[[#This Row],[Shipdate]],"mmmm")</f>
        <v>August</v>
      </c>
      <c r="M7468">
        <f>_xlfn.XLOOKUP(shipments[[#This Row],[PID]],products[PID],products[Cost_per_box],"NA",0)</f>
        <v>2.65</v>
      </c>
      <c r="N7468">
        <f>shipments[[#This Row],[Boxes]]*shipments[[#This Row],[Cost Per Box]]</f>
        <v>1166</v>
      </c>
      <c r="O7468">
        <f>shipments[[#This Row],[Sales Amount]]-shipments[[#This Row],[Total Cost]]</f>
        <v>7181.5</v>
      </c>
      <c r="P7468" s="9">
        <f>shipments[[#This Row],[Profit]]/shipments[[#This Row],[Sales Amount]]</f>
        <v>0.86031746031746037</v>
      </c>
    </row>
    <row r="7469" spans="1:16" x14ac:dyDescent="1">
      <c r="A7469" t="s">
        <v>7524</v>
      </c>
      <c r="B7469" t="s">
        <v>8062</v>
      </c>
      <c r="C7469" t="s">
        <v>8010</v>
      </c>
      <c r="D7469" t="s">
        <v>8035</v>
      </c>
      <c r="E7469" s="1">
        <v>45559</v>
      </c>
      <c r="F7469">
        <v>15241.5</v>
      </c>
      <c r="G7469">
        <v>1173</v>
      </c>
      <c r="H7469" t="s">
        <v>25</v>
      </c>
      <c r="I7469" t="str">
        <f>_xlfn.XLOOKUP(shipments[[#This Row],[SPID]],people[SPID],people[Sales_person],"NA",0)</f>
        <v>Roddy Speechley</v>
      </c>
      <c r="J7469">
        <f>YEAR(shipments[[#This Row],[Shipdate]])</f>
        <v>2024</v>
      </c>
      <c r="K7469">
        <f>MONTH(shipments[[#This Row],[Shipdate]])</f>
        <v>9</v>
      </c>
      <c r="L7469" t="str">
        <f>TEXT(shipments[[#This Row],[Shipdate]],"mmmm")</f>
        <v>September</v>
      </c>
      <c r="M7469">
        <f>_xlfn.XLOOKUP(shipments[[#This Row],[PID]],products[PID],products[Cost_per_box],"NA",0)</f>
        <v>5.26</v>
      </c>
      <c r="N7469">
        <f>shipments[[#This Row],[Boxes]]*shipments[[#This Row],[Cost Per Box]]</f>
        <v>6169.98</v>
      </c>
      <c r="O7469">
        <f>shipments[[#This Row],[Sales Amount]]-shipments[[#This Row],[Total Cost]]</f>
        <v>9071.52</v>
      </c>
      <c r="P7469" s="9">
        <f>shipments[[#This Row],[Profit]]/shipments[[#This Row],[Sales Amount]]</f>
        <v>0.59518551323688618</v>
      </c>
    </row>
    <row r="7470" spans="1:16" x14ac:dyDescent="1">
      <c r="A7470" t="s">
        <v>7526</v>
      </c>
      <c r="B7470" t="s">
        <v>8062</v>
      </c>
      <c r="C7470" t="s">
        <v>8010</v>
      </c>
      <c r="D7470" t="s">
        <v>8036</v>
      </c>
      <c r="E7470" s="1">
        <v>45484</v>
      </c>
      <c r="F7470">
        <v>5980.5</v>
      </c>
      <c r="G7470">
        <v>461</v>
      </c>
      <c r="H7470" t="s">
        <v>17</v>
      </c>
      <c r="I7470" t="str">
        <f>_xlfn.XLOOKUP(shipments[[#This Row],[SPID]],people[SPID],people[Sales_person],"NA",0)</f>
        <v>Roddy Speechley</v>
      </c>
      <c r="J7470">
        <f>YEAR(shipments[[#This Row],[Shipdate]])</f>
        <v>2024</v>
      </c>
      <c r="K7470">
        <f>MONTH(shipments[[#This Row],[Shipdate]])</f>
        <v>7</v>
      </c>
      <c r="L7470" t="str">
        <f>TEXT(shipments[[#This Row],[Shipdate]],"mmmm")</f>
        <v>July</v>
      </c>
      <c r="M7470">
        <f>_xlfn.XLOOKUP(shipments[[#This Row],[PID]],products[PID],products[Cost_per_box],"NA",0)</f>
        <v>5.26</v>
      </c>
      <c r="N7470">
        <f>shipments[[#This Row],[Boxes]]*shipments[[#This Row],[Cost Per Box]]</f>
        <v>2424.86</v>
      </c>
      <c r="O7470">
        <f>shipments[[#This Row],[Sales Amount]]-shipments[[#This Row],[Total Cost]]</f>
        <v>3555.64</v>
      </c>
      <c r="P7470" s="9">
        <f>shipments[[#This Row],[Profit]]/shipments[[#This Row],[Sales Amount]]</f>
        <v>0.59453891815065629</v>
      </c>
    </row>
    <row r="7471" spans="1:16" x14ac:dyDescent="1">
      <c r="A7471" t="s">
        <v>7527</v>
      </c>
      <c r="B7471" t="s">
        <v>8062</v>
      </c>
      <c r="C7471" t="s">
        <v>8010</v>
      </c>
      <c r="D7471" t="s">
        <v>8032</v>
      </c>
      <c r="E7471" s="1">
        <v>45415</v>
      </c>
      <c r="F7471">
        <v>10894.5</v>
      </c>
      <c r="G7471">
        <v>681</v>
      </c>
      <c r="H7471" t="s">
        <v>6</v>
      </c>
      <c r="I7471" t="str">
        <f>_xlfn.XLOOKUP(shipments[[#This Row],[SPID]],people[SPID],people[Sales_person],"NA",0)</f>
        <v>Roddy Speechley</v>
      </c>
      <c r="J7471">
        <f>YEAR(shipments[[#This Row],[Shipdate]])</f>
        <v>2024</v>
      </c>
      <c r="K7471">
        <f>MONTH(shipments[[#This Row],[Shipdate]])</f>
        <v>5</v>
      </c>
      <c r="L7471" t="str">
        <f>TEXT(shipments[[#This Row],[Shipdate]],"mmmm")</f>
        <v>May</v>
      </c>
      <c r="M7471">
        <f>_xlfn.XLOOKUP(shipments[[#This Row],[PID]],products[PID],products[Cost_per_box],"NA",0)</f>
        <v>5.26</v>
      </c>
      <c r="N7471">
        <f>shipments[[#This Row],[Boxes]]*shipments[[#This Row],[Cost Per Box]]</f>
        <v>3582.06</v>
      </c>
      <c r="O7471">
        <f>shipments[[#This Row],[Sales Amount]]-shipments[[#This Row],[Total Cost]]</f>
        <v>7312.4400000000005</v>
      </c>
      <c r="P7471" s="9">
        <f>shipments[[#This Row],[Profit]]/shipments[[#This Row],[Sales Amount]]</f>
        <v>0.6712047363348479</v>
      </c>
    </row>
    <row r="7472" spans="1:16" x14ac:dyDescent="1">
      <c r="A7472" t="s">
        <v>7528</v>
      </c>
      <c r="B7472" t="s">
        <v>8062</v>
      </c>
      <c r="C7472" t="s">
        <v>8010</v>
      </c>
      <c r="D7472" t="s">
        <v>8034</v>
      </c>
      <c r="E7472" s="1">
        <v>44956</v>
      </c>
      <c r="F7472">
        <v>1671.75</v>
      </c>
      <c r="G7472">
        <v>129</v>
      </c>
      <c r="H7472" t="s">
        <v>6</v>
      </c>
      <c r="I7472" t="str">
        <f>_xlfn.XLOOKUP(shipments[[#This Row],[SPID]],people[SPID],people[Sales_person],"NA",0)</f>
        <v>Roddy Speechley</v>
      </c>
      <c r="J7472">
        <f>YEAR(shipments[[#This Row],[Shipdate]])</f>
        <v>2023</v>
      </c>
      <c r="K7472">
        <f>MONTH(shipments[[#This Row],[Shipdate]])</f>
        <v>1</v>
      </c>
      <c r="L7472" t="str">
        <f>TEXT(shipments[[#This Row],[Shipdate]],"mmmm")</f>
        <v>January</v>
      </c>
      <c r="M7472">
        <f>_xlfn.XLOOKUP(shipments[[#This Row],[PID]],products[PID],products[Cost_per_box],"NA",0)</f>
        <v>5.26</v>
      </c>
      <c r="N7472">
        <f>shipments[[#This Row],[Boxes]]*shipments[[#This Row],[Cost Per Box]]</f>
        <v>678.54</v>
      </c>
      <c r="O7472">
        <f>shipments[[#This Row],[Sales Amount]]-shipments[[#This Row],[Total Cost]]</f>
        <v>993.21</v>
      </c>
      <c r="P7472" s="9">
        <f>shipments[[#This Row],[Profit]]/shipments[[#This Row],[Sales Amount]]</f>
        <v>0.59411395244504261</v>
      </c>
    </row>
    <row r="7473" spans="1:16" x14ac:dyDescent="1">
      <c r="A7473" t="s">
        <v>7529</v>
      </c>
      <c r="B7473" t="s">
        <v>8062</v>
      </c>
      <c r="C7473" t="s">
        <v>8011</v>
      </c>
      <c r="D7473" t="s">
        <v>8032</v>
      </c>
      <c r="E7473" s="1">
        <v>45400</v>
      </c>
      <c r="F7473">
        <v>5550.75</v>
      </c>
      <c r="G7473">
        <v>427</v>
      </c>
      <c r="H7473" t="s">
        <v>39</v>
      </c>
      <c r="I7473" t="str">
        <f>_xlfn.XLOOKUP(shipments[[#This Row],[SPID]],people[SPID],people[Sales_person],"NA",0)</f>
        <v>Roddy Speechley</v>
      </c>
      <c r="J7473">
        <f>YEAR(shipments[[#This Row],[Shipdate]])</f>
        <v>2024</v>
      </c>
      <c r="K7473">
        <f>MONTH(shipments[[#This Row],[Shipdate]])</f>
        <v>4</v>
      </c>
      <c r="L7473" t="str">
        <f>TEXT(shipments[[#This Row],[Shipdate]],"mmmm")</f>
        <v>April</v>
      </c>
      <c r="M7473">
        <f>_xlfn.XLOOKUP(shipments[[#This Row],[PID]],products[PID],products[Cost_per_box],"NA",0)</f>
        <v>7.48</v>
      </c>
      <c r="N7473">
        <f>shipments[[#This Row],[Boxes]]*shipments[[#This Row],[Cost Per Box]]</f>
        <v>3193.96</v>
      </c>
      <c r="O7473">
        <f>shipments[[#This Row],[Sales Amount]]-shipments[[#This Row],[Total Cost]]</f>
        <v>2356.79</v>
      </c>
      <c r="P7473" s="9">
        <f>shipments[[#This Row],[Profit]]/shipments[[#This Row],[Sales Amount]]</f>
        <v>0.42458946989145613</v>
      </c>
    </row>
    <row r="7474" spans="1:16" x14ac:dyDescent="1">
      <c r="A7474" t="s">
        <v>7530</v>
      </c>
      <c r="B7474" t="s">
        <v>8062</v>
      </c>
      <c r="C7474" t="s">
        <v>8011</v>
      </c>
      <c r="D7474" t="s">
        <v>8037</v>
      </c>
      <c r="E7474" s="1">
        <v>45341</v>
      </c>
      <c r="F7474">
        <v>6180.75</v>
      </c>
      <c r="G7474">
        <v>364</v>
      </c>
      <c r="H7474" t="s">
        <v>6</v>
      </c>
      <c r="I7474" t="str">
        <f>_xlfn.XLOOKUP(shipments[[#This Row],[SPID]],people[SPID],people[Sales_person],"NA",0)</f>
        <v>Roddy Speechley</v>
      </c>
      <c r="J7474">
        <f>YEAR(shipments[[#This Row],[Shipdate]])</f>
        <v>2024</v>
      </c>
      <c r="K7474">
        <f>MONTH(shipments[[#This Row],[Shipdate]])</f>
        <v>2</v>
      </c>
      <c r="L7474" t="str">
        <f>TEXT(shipments[[#This Row],[Shipdate]],"mmmm")</f>
        <v>February</v>
      </c>
      <c r="M7474">
        <f>_xlfn.XLOOKUP(shipments[[#This Row],[PID]],products[PID],products[Cost_per_box],"NA",0)</f>
        <v>7.48</v>
      </c>
      <c r="N7474">
        <f>shipments[[#This Row],[Boxes]]*shipments[[#This Row],[Cost Per Box]]</f>
        <v>2722.7200000000003</v>
      </c>
      <c r="O7474">
        <f>shipments[[#This Row],[Sales Amount]]-shipments[[#This Row],[Total Cost]]</f>
        <v>3458.0299999999997</v>
      </c>
      <c r="P7474" s="9">
        <f>shipments[[#This Row],[Profit]]/shipments[[#This Row],[Sales Amount]]</f>
        <v>0.55948388140597816</v>
      </c>
    </row>
    <row r="7475" spans="1:16" x14ac:dyDescent="1">
      <c r="A7475" t="s">
        <v>7531</v>
      </c>
      <c r="B7475" t="s">
        <v>8062</v>
      </c>
      <c r="C7475" t="s">
        <v>8012</v>
      </c>
      <c r="D7475" t="s">
        <v>8036</v>
      </c>
      <c r="E7475" s="1">
        <v>45139</v>
      </c>
      <c r="F7475">
        <v>7344</v>
      </c>
      <c r="G7475">
        <v>612</v>
      </c>
      <c r="H7475" t="s">
        <v>6</v>
      </c>
      <c r="I7475" t="str">
        <f>_xlfn.XLOOKUP(shipments[[#This Row],[SPID]],people[SPID],people[Sales_person],"NA",0)</f>
        <v>Roddy Speechley</v>
      </c>
      <c r="J7475">
        <f>YEAR(shipments[[#This Row],[Shipdate]])</f>
        <v>2023</v>
      </c>
      <c r="K7475">
        <f>MONTH(shipments[[#This Row],[Shipdate]])</f>
        <v>8</v>
      </c>
      <c r="L7475" t="str">
        <f>TEXT(shipments[[#This Row],[Shipdate]],"mmmm")</f>
        <v>August</v>
      </c>
      <c r="M7475">
        <f>_xlfn.XLOOKUP(shipments[[#This Row],[PID]],products[PID],products[Cost_per_box],"NA",0)</f>
        <v>5.15</v>
      </c>
      <c r="N7475">
        <f>shipments[[#This Row],[Boxes]]*shipments[[#This Row],[Cost Per Box]]</f>
        <v>3151.8</v>
      </c>
      <c r="O7475">
        <f>shipments[[#This Row],[Sales Amount]]-shipments[[#This Row],[Total Cost]]</f>
        <v>4192.2</v>
      </c>
      <c r="P7475" s="9">
        <f>shipments[[#This Row],[Profit]]/shipments[[#This Row],[Sales Amount]]</f>
        <v>0.5708333333333333</v>
      </c>
    </row>
    <row r="7476" spans="1:16" x14ac:dyDescent="1">
      <c r="A7476" t="s">
        <v>7532</v>
      </c>
      <c r="B7476" t="s">
        <v>8062</v>
      </c>
      <c r="C7476" t="s">
        <v>8013</v>
      </c>
      <c r="D7476" t="s">
        <v>8037</v>
      </c>
      <c r="E7476" s="1">
        <v>45350</v>
      </c>
      <c r="F7476">
        <v>3042</v>
      </c>
      <c r="G7476">
        <v>507</v>
      </c>
      <c r="H7476" t="s">
        <v>6</v>
      </c>
      <c r="I7476" t="str">
        <f>_xlfn.XLOOKUP(shipments[[#This Row],[SPID]],people[SPID],people[Sales_person],"NA",0)</f>
        <v>Roddy Speechley</v>
      </c>
      <c r="J7476">
        <f>YEAR(shipments[[#This Row],[Shipdate]])</f>
        <v>2024</v>
      </c>
      <c r="K7476">
        <f>MONTH(shipments[[#This Row],[Shipdate]])</f>
        <v>2</v>
      </c>
      <c r="L7476" t="str">
        <f>TEXT(shipments[[#This Row],[Shipdate]],"mmmm")</f>
        <v>February</v>
      </c>
      <c r="M7476">
        <f>_xlfn.XLOOKUP(shipments[[#This Row],[PID]],products[PID],products[Cost_per_box],"NA",0)</f>
        <v>3.85</v>
      </c>
      <c r="N7476">
        <f>shipments[[#This Row],[Boxes]]*shipments[[#This Row],[Cost Per Box]]</f>
        <v>1951.95</v>
      </c>
      <c r="O7476">
        <f>shipments[[#This Row],[Sales Amount]]-shipments[[#This Row],[Total Cost]]</f>
        <v>1090.05</v>
      </c>
      <c r="P7476" s="9">
        <f>shipments[[#This Row],[Profit]]/shipments[[#This Row],[Sales Amount]]</f>
        <v>0.35833333333333334</v>
      </c>
    </row>
    <row r="7477" spans="1:16" x14ac:dyDescent="1">
      <c r="A7477" t="s">
        <v>7533</v>
      </c>
      <c r="B7477" t="s">
        <v>8062</v>
      </c>
      <c r="C7477" t="s">
        <v>8013</v>
      </c>
      <c r="D7477" t="s">
        <v>8032</v>
      </c>
      <c r="E7477" s="1">
        <v>45299</v>
      </c>
      <c r="F7477">
        <v>5985</v>
      </c>
      <c r="G7477">
        <v>855</v>
      </c>
      <c r="H7477" t="s">
        <v>6</v>
      </c>
      <c r="I7477" t="str">
        <f>_xlfn.XLOOKUP(shipments[[#This Row],[SPID]],people[SPID],people[Sales_person],"NA",0)</f>
        <v>Roddy Speechley</v>
      </c>
      <c r="J7477">
        <f>YEAR(shipments[[#This Row],[Shipdate]])</f>
        <v>2024</v>
      </c>
      <c r="K7477">
        <f>MONTH(shipments[[#This Row],[Shipdate]])</f>
        <v>1</v>
      </c>
      <c r="L7477" t="str">
        <f>TEXT(shipments[[#This Row],[Shipdate]],"mmmm")</f>
        <v>January</v>
      </c>
      <c r="M7477">
        <f>_xlfn.XLOOKUP(shipments[[#This Row],[PID]],products[PID],products[Cost_per_box],"NA",0)</f>
        <v>3.85</v>
      </c>
      <c r="N7477">
        <f>shipments[[#This Row],[Boxes]]*shipments[[#This Row],[Cost Per Box]]</f>
        <v>3291.75</v>
      </c>
      <c r="O7477">
        <f>shipments[[#This Row],[Sales Amount]]-shipments[[#This Row],[Total Cost]]</f>
        <v>2693.25</v>
      </c>
      <c r="P7477" s="9">
        <f>shipments[[#This Row],[Profit]]/shipments[[#This Row],[Sales Amount]]</f>
        <v>0.45</v>
      </c>
    </row>
    <row r="7478" spans="1:16" x14ac:dyDescent="1">
      <c r="A7478" t="s">
        <v>7534</v>
      </c>
      <c r="B7478" t="s">
        <v>8062</v>
      </c>
      <c r="C7478" t="s">
        <v>8013</v>
      </c>
      <c r="D7478" t="s">
        <v>8032</v>
      </c>
      <c r="E7478" s="1">
        <v>45096</v>
      </c>
      <c r="F7478">
        <v>1642.5</v>
      </c>
      <c r="G7478">
        <v>274</v>
      </c>
      <c r="H7478" t="s">
        <v>6</v>
      </c>
      <c r="I7478" t="str">
        <f>_xlfn.XLOOKUP(shipments[[#This Row],[SPID]],people[SPID],people[Sales_person],"NA",0)</f>
        <v>Roddy Speechley</v>
      </c>
      <c r="J7478">
        <f>YEAR(shipments[[#This Row],[Shipdate]])</f>
        <v>2023</v>
      </c>
      <c r="K7478">
        <f>MONTH(shipments[[#This Row],[Shipdate]])</f>
        <v>6</v>
      </c>
      <c r="L7478" t="str">
        <f>TEXT(shipments[[#This Row],[Shipdate]],"mmmm")</f>
        <v>June</v>
      </c>
      <c r="M7478">
        <f>_xlfn.XLOOKUP(shipments[[#This Row],[PID]],products[PID],products[Cost_per_box],"NA",0)</f>
        <v>3.85</v>
      </c>
      <c r="N7478">
        <f>shipments[[#This Row],[Boxes]]*shipments[[#This Row],[Cost Per Box]]</f>
        <v>1054.9000000000001</v>
      </c>
      <c r="O7478">
        <f>shipments[[#This Row],[Sales Amount]]-shipments[[#This Row],[Total Cost]]</f>
        <v>587.59999999999991</v>
      </c>
      <c r="P7478" s="9">
        <f>shipments[[#This Row],[Profit]]/shipments[[#This Row],[Sales Amount]]</f>
        <v>0.3577473363774733</v>
      </c>
    </row>
    <row r="7479" spans="1:16" x14ac:dyDescent="1">
      <c r="A7479" t="s">
        <v>7535</v>
      </c>
      <c r="B7479" t="s">
        <v>8062</v>
      </c>
      <c r="C7479" t="s">
        <v>8014</v>
      </c>
      <c r="D7479" t="s">
        <v>8032</v>
      </c>
      <c r="E7479" s="1">
        <v>45153</v>
      </c>
      <c r="F7479">
        <v>1793.25</v>
      </c>
      <c r="G7479">
        <v>225</v>
      </c>
      <c r="H7479" t="s">
        <v>6</v>
      </c>
      <c r="I7479" t="str">
        <f>_xlfn.XLOOKUP(shipments[[#This Row],[SPID]],people[SPID],people[Sales_person],"NA",0)</f>
        <v>Roddy Speechley</v>
      </c>
      <c r="J7479">
        <f>YEAR(shipments[[#This Row],[Shipdate]])</f>
        <v>2023</v>
      </c>
      <c r="K7479">
        <f>MONTH(shipments[[#This Row],[Shipdate]])</f>
        <v>8</v>
      </c>
      <c r="L7479" t="str">
        <f>TEXT(shipments[[#This Row],[Shipdate]],"mmmm")</f>
        <v>August</v>
      </c>
      <c r="M7479">
        <f>_xlfn.XLOOKUP(shipments[[#This Row],[PID]],products[PID],products[Cost_per_box],"NA",0)</f>
        <v>5.72</v>
      </c>
      <c r="N7479">
        <f>shipments[[#This Row],[Boxes]]*shipments[[#This Row],[Cost Per Box]]</f>
        <v>1287</v>
      </c>
      <c r="O7479">
        <f>shipments[[#This Row],[Sales Amount]]-shipments[[#This Row],[Total Cost]]</f>
        <v>506.25</v>
      </c>
      <c r="P7479" s="9">
        <f>shipments[[#This Row],[Profit]]/shipments[[#This Row],[Sales Amount]]</f>
        <v>0.2823086574654956</v>
      </c>
    </row>
    <row r="7480" spans="1:16" x14ac:dyDescent="1">
      <c r="A7480" t="s">
        <v>7536</v>
      </c>
      <c r="B7480" t="s">
        <v>8062</v>
      </c>
      <c r="C7480" t="s">
        <v>8014</v>
      </c>
      <c r="D7480" t="s">
        <v>8033</v>
      </c>
      <c r="E7480" s="1">
        <v>45180</v>
      </c>
      <c r="F7480">
        <v>5217.75</v>
      </c>
      <c r="G7480">
        <v>580</v>
      </c>
      <c r="H7480" t="s">
        <v>6</v>
      </c>
      <c r="I7480" t="str">
        <f>_xlfn.XLOOKUP(shipments[[#This Row],[SPID]],people[SPID],people[Sales_person],"NA",0)</f>
        <v>Roddy Speechley</v>
      </c>
      <c r="J7480">
        <f>YEAR(shipments[[#This Row],[Shipdate]])</f>
        <v>2023</v>
      </c>
      <c r="K7480">
        <f>MONTH(shipments[[#This Row],[Shipdate]])</f>
        <v>9</v>
      </c>
      <c r="L7480" t="str">
        <f>TEXT(shipments[[#This Row],[Shipdate]],"mmmm")</f>
        <v>September</v>
      </c>
      <c r="M7480">
        <f>_xlfn.XLOOKUP(shipments[[#This Row],[PID]],products[PID],products[Cost_per_box],"NA",0)</f>
        <v>5.72</v>
      </c>
      <c r="N7480">
        <f>shipments[[#This Row],[Boxes]]*shipments[[#This Row],[Cost Per Box]]</f>
        <v>3317.6</v>
      </c>
      <c r="O7480">
        <f>shipments[[#This Row],[Sales Amount]]-shipments[[#This Row],[Total Cost]]</f>
        <v>1900.15</v>
      </c>
      <c r="P7480" s="9">
        <f>shipments[[#This Row],[Profit]]/shipments[[#This Row],[Sales Amount]]</f>
        <v>0.36417037995304491</v>
      </c>
    </row>
    <row r="7481" spans="1:16" x14ac:dyDescent="1">
      <c r="A7481" t="s">
        <v>7537</v>
      </c>
      <c r="B7481" t="s">
        <v>8062</v>
      </c>
      <c r="C7481" t="s">
        <v>8014</v>
      </c>
      <c r="D7481" t="s">
        <v>8033</v>
      </c>
      <c r="E7481" s="1">
        <v>45505</v>
      </c>
      <c r="F7481">
        <v>2202.75</v>
      </c>
      <c r="G7481">
        <v>315</v>
      </c>
      <c r="H7481" t="s">
        <v>17</v>
      </c>
      <c r="I7481" t="str">
        <f>_xlfn.XLOOKUP(shipments[[#This Row],[SPID]],people[SPID],people[Sales_person],"NA",0)</f>
        <v>Roddy Speechley</v>
      </c>
      <c r="J7481">
        <f>YEAR(shipments[[#This Row],[Shipdate]])</f>
        <v>2024</v>
      </c>
      <c r="K7481">
        <f>MONTH(shipments[[#This Row],[Shipdate]])</f>
        <v>8</v>
      </c>
      <c r="L7481" t="str">
        <f>TEXT(shipments[[#This Row],[Shipdate]],"mmmm")</f>
        <v>August</v>
      </c>
      <c r="M7481">
        <f>_xlfn.XLOOKUP(shipments[[#This Row],[PID]],products[PID],products[Cost_per_box],"NA",0)</f>
        <v>5.72</v>
      </c>
      <c r="N7481">
        <f>shipments[[#This Row],[Boxes]]*shipments[[#This Row],[Cost Per Box]]</f>
        <v>1801.8</v>
      </c>
      <c r="O7481">
        <f>shipments[[#This Row],[Sales Amount]]-shipments[[#This Row],[Total Cost]]</f>
        <v>400.95000000000005</v>
      </c>
      <c r="P7481" s="9">
        <f>shipments[[#This Row],[Profit]]/shipments[[#This Row],[Sales Amount]]</f>
        <v>0.18202247191011239</v>
      </c>
    </row>
    <row r="7482" spans="1:16" x14ac:dyDescent="1">
      <c r="A7482" t="s">
        <v>7538</v>
      </c>
      <c r="B7482" t="s">
        <v>8062</v>
      </c>
      <c r="C7482" t="s">
        <v>8014</v>
      </c>
      <c r="D7482" t="s">
        <v>8036</v>
      </c>
      <c r="E7482" s="1">
        <v>45516</v>
      </c>
      <c r="F7482">
        <v>2954.25</v>
      </c>
      <c r="G7482">
        <v>423</v>
      </c>
      <c r="H7482" t="s">
        <v>17</v>
      </c>
      <c r="I7482" t="str">
        <f>_xlfn.XLOOKUP(shipments[[#This Row],[SPID]],people[SPID],people[Sales_person],"NA",0)</f>
        <v>Roddy Speechley</v>
      </c>
      <c r="J7482">
        <f>YEAR(shipments[[#This Row],[Shipdate]])</f>
        <v>2024</v>
      </c>
      <c r="K7482">
        <f>MONTH(shipments[[#This Row],[Shipdate]])</f>
        <v>8</v>
      </c>
      <c r="L7482" t="str">
        <f>TEXT(shipments[[#This Row],[Shipdate]],"mmmm")</f>
        <v>August</v>
      </c>
      <c r="M7482">
        <f>_xlfn.XLOOKUP(shipments[[#This Row],[PID]],products[PID],products[Cost_per_box],"NA",0)</f>
        <v>5.72</v>
      </c>
      <c r="N7482">
        <f>shipments[[#This Row],[Boxes]]*shipments[[#This Row],[Cost Per Box]]</f>
        <v>2419.56</v>
      </c>
      <c r="O7482">
        <f>shipments[[#This Row],[Sales Amount]]-shipments[[#This Row],[Total Cost]]</f>
        <v>534.69000000000005</v>
      </c>
      <c r="P7482" s="9">
        <f>shipments[[#This Row],[Profit]]/shipments[[#This Row],[Sales Amount]]</f>
        <v>0.18099009900990101</v>
      </c>
    </row>
    <row r="7483" spans="1:16" x14ac:dyDescent="1">
      <c r="A7483" t="s">
        <v>7539</v>
      </c>
      <c r="B7483" t="s">
        <v>8062</v>
      </c>
      <c r="C7483" t="s">
        <v>8014</v>
      </c>
      <c r="D7483" t="s">
        <v>8037</v>
      </c>
      <c r="E7483" s="1">
        <v>44967</v>
      </c>
      <c r="F7483">
        <v>11459.25</v>
      </c>
      <c r="G7483">
        <v>1910</v>
      </c>
      <c r="H7483" t="s">
        <v>6</v>
      </c>
      <c r="I7483" t="str">
        <f>_xlfn.XLOOKUP(shipments[[#This Row],[SPID]],people[SPID],people[Sales_person],"NA",0)</f>
        <v>Roddy Speechley</v>
      </c>
      <c r="J7483">
        <f>YEAR(shipments[[#This Row],[Shipdate]])</f>
        <v>2023</v>
      </c>
      <c r="K7483">
        <f>MONTH(shipments[[#This Row],[Shipdate]])</f>
        <v>2</v>
      </c>
      <c r="L7483" t="str">
        <f>TEXT(shipments[[#This Row],[Shipdate]],"mmmm")</f>
        <v>February</v>
      </c>
      <c r="M7483">
        <f>_xlfn.XLOOKUP(shipments[[#This Row],[PID]],products[PID],products[Cost_per_box],"NA",0)</f>
        <v>5.72</v>
      </c>
      <c r="N7483">
        <f>shipments[[#This Row],[Boxes]]*shipments[[#This Row],[Cost Per Box]]</f>
        <v>10925.199999999999</v>
      </c>
      <c r="O7483">
        <f>shipments[[#This Row],[Sales Amount]]-shipments[[#This Row],[Total Cost]]</f>
        <v>534.05000000000109</v>
      </c>
      <c r="P7483" s="9">
        <f>shipments[[#This Row],[Profit]]/shipments[[#This Row],[Sales Amount]]</f>
        <v>4.6604271658267436E-2</v>
      </c>
    </row>
    <row r="7484" spans="1:16" x14ac:dyDescent="1">
      <c r="A7484" t="s">
        <v>7540</v>
      </c>
      <c r="B7484" t="s">
        <v>8062</v>
      </c>
      <c r="C7484" t="s">
        <v>8014</v>
      </c>
      <c r="D7484" t="s">
        <v>8032</v>
      </c>
      <c r="E7484" s="1">
        <v>45090</v>
      </c>
      <c r="F7484">
        <v>544.5</v>
      </c>
      <c r="G7484">
        <v>61</v>
      </c>
      <c r="H7484" t="s">
        <v>6</v>
      </c>
      <c r="I7484" t="str">
        <f>_xlfn.XLOOKUP(shipments[[#This Row],[SPID]],people[SPID],people[Sales_person],"NA",0)</f>
        <v>Roddy Speechley</v>
      </c>
      <c r="J7484">
        <f>YEAR(shipments[[#This Row],[Shipdate]])</f>
        <v>2023</v>
      </c>
      <c r="K7484">
        <f>MONTH(shipments[[#This Row],[Shipdate]])</f>
        <v>6</v>
      </c>
      <c r="L7484" t="str">
        <f>TEXT(shipments[[#This Row],[Shipdate]],"mmmm")</f>
        <v>June</v>
      </c>
      <c r="M7484">
        <f>_xlfn.XLOOKUP(shipments[[#This Row],[PID]],products[PID],products[Cost_per_box],"NA",0)</f>
        <v>5.72</v>
      </c>
      <c r="N7484">
        <f>shipments[[#This Row],[Boxes]]*shipments[[#This Row],[Cost Per Box]]</f>
        <v>348.91999999999996</v>
      </c>
      <c r="O7484">
        <f>shipments[[#This Row],[Sales Amount]]-shipments[[#This Row],[Total Cost]]</f>
        <v>195.58000000000004</v>
      </c>
      <c r="P7484" s="9">
        <f>shipments[[#This Row],[Profit]]/shipments[[#This Row],[Sales Amount]]</f>
        <v>0.35919191919191928</v>
      </c>
    </row>
    <row r="7485" spans="1:16" x14ac:dyDescent="1">
      <c r="A7485" t="s">
        <v>7541</v>
      </c>
      <c r="B7485" t="s">
        <v>8062</v>
      </c>
      <c r="C7485" t="s">
        <v>8014</v>
      </c>
      <c r="D7485" t="s">
        <v>8036</v>
      </c>
      <c r="E7485" s="1">
        <v>45503</v>
      </c>
      <c r="F7485">
        <v>9400.5</v>
      </c>
      <c r="G7485">
        <v>1176</v>
      </c>
      <c r="H7485" t="s">
        <v>17</v>
      </c>
      <c r="I7485" t="str">
        <f>_xlfn.XLOOKUP(shipments[[#This Row],[SPID]],people[SPID],people[Sales_person],"NA",0)</f>
        <v>Roddy Speechley</v>
      </c>
      <c r="J7485">
        <f>YEAR(shipments[[#This Row],[Shipdate]])</f>
        <v>2024</v>
      </c>
      <c r="K7485">
        <f>MONTH(shipments[[#This Row],[Shipdate]])</f>
        <v>7</v>
      </c>
      <c r="L7485" t="str">
        <f>TEXT(shipments[[#This Row],[Shipdate]],"mmmm")</f>
        <v>July</v>
      </c>
      <c r="M7485">
        <f>_xlfn.XLOOKUP(shipments[[#This Row],[PID]],products[PID],products[Cost_per_box],"NA",0)</f>
        <v>5.72</v>
      </c>
      <c r="N7485">
        <f>shipments[[#This Row],[Boxes]]*shipments[[#This Row],[Cost Per Box]]</f>
        <v>6726.7199999999993</v>
      </c>
      <c r="O7485">
        <f>shipments[[#This Row],[Sales Amount]]-shipments[[#This Row],[Total Cost]]</f>
        <v>2673.7800000000007</v>
      </c>
      <c r="P7485" s="9">
        <f>shipments[[#This Row],[Profit]]/shipments[[#This Row],[Sales Amount]]</f>
        <v>0.28442955161959477</v>
      </c>
    </row>
    <row r="7486" spans="1:16" x14ac:dyDescent="1">
      <c r="A7486" t="s">
        <v>7542</v>
      </c>
      <c r="B7486" t="s">
        <v>8062</v>
      </c>
      <c r="C7486" t="s">
        <v>8014</v>
      </c>
      <c r="D7486" t="s">
        <v>8032</v>
      </c>
      <c r="E7486" s="1">
        <v>45383</v>
      </c>
      <c r="F7486">
        <v>8244</v>
      </c>
      <c r="G7486">
        <v>1031</v>
      </c>
      <c r="H7486" t="s">
        <v>6</v>
      </c>
      <c r="I7486" t="str">
        <f>_xlfn.XLOOKUP(shipments[[#This Row],[SPID]],people[SPID],people[Sales_person],"NA",0)</f>
        <v>Roddy Speechley</v>
      </c>
      <c r="J7486">
        <f>YEAR(shipments[[#This Row],[Shipdate]])</f>
        <v>2024</v>
      </c>
      <c r="K7486">
        <f>MONTH(shipments[[#This Row],[Shipdate]])</f>
        <v>4</v>
      </c>
      <c r="L7486" t="str">
        <f>TEXT(shipments[[#This Row],[Shipdate]],"mmmm")</f>
        <v>April</v>
      </c>
      <c r="M7486">
        <f>_xlfn.XLOOKUP(shipments[[#This Row],[PID]],products[PID],products[Cost_per_box],"NA",0)</f>
        <v>5.72</v>
      </c>
      <c r="N7486">
        <f>shipments[[#This Row],[Boxes]]*shipments[[#This Row],[Cost Per Box]]</f>
        <v>5897.32</v>
      </c>
      <c r="O7486">
        <f>shipments[[#This Row],[Sales Amount]]-shipments[[#This Row],[Total Cost]]</f>
        <v>2346.6800000000003</v>
      </c>
      <c r="P7486" s="9">
        <f>shipments[[#This Row],[Profit]]/shipments[[#This Row],[Sales Amount]]</f>
        <v>0.28465308102862691</v>
      </c>
    </row>
    <row r="7487" spans="1:16" x14ac:dyDescent="1">
      <c r="A7487" t="s">
        <v>7543</v>
      </c>
      <c r="B7487" t="s">
        <v>8062</v>
      </c>
      <c r="C7487" t="s">
        <v>8014</v>
      </c>
      <c r="D7487" t="s">
        <v>8033</v>
      </c>
      <c r="E7487" s="1">
        <v>45105</v>
      </c>
      <c r="F7487">
        <v>816.75</v>
      </c>
      <c r="G7487">
        <v>164</v>
      </c>
      <c r="H7487" t="s">
        <v>6</v>
      </c>
      <c r="I7487" t="str">
        <f>_xlfn.XLOOKUP(shipments[[#This Row],[SPID]],people[SPID],people[Sales_person],"NA",0)</f>
        <v>Roddy Speechley</v>
      </c>
      <c r="J7487">
        <f>YEAR(shipments[[#This Row],[Shipdate]])</f>
        <v>2023</v>
      </c>
      <c r="K7487">
        <f>MONTH(shipments[[#This Row],[Shipdate]])</f>
        <v>6</v>
      </c>
      <c r="L7487" t="str">
        <f>TEXT(shipments[[#This Row],[Shipdate]],"mmmm")</f>
        <v>June</v>
      </c>
      <c r="M7487">
        <f>_xlfn.XLOOKUP(shipments[[#This Row],[PID]],products[PID],products[Cost_per_box],"NA",0)</f>
        <v>5.72</v>
      </c>
      <c r="N7487">
        <f>shipments[[#This Row],[Boxes]]*shipments[[#This Row],[Cost Per Box]]</f>
        <v>938.07999999999993</v>
      </c>
      <c r="O7487">
        <f>shipments[[#This Row],[Sales Amount]]-shipments[[#This Row],[Total Cost]]</f>
        <v>-121.32999999999993</v>
      </c>
      <c r="P7487" s="9">
        <f>shipments[[#This Row],[Profit]]/shipments[[#This Row],[Sales Amount]]</f>
        <v>-0.14855218855218846</v>
      </c>
    </row>
    <row r="7488" spans="1:16" x14ac:dyDescent="1">
      <c r="A7488" t="s">
        <v>7544</v>
      </c>
      <c r="B7488" t="s">
        <v>8062</v>
      </c>
      <c r="C7488" t="s">
        <v>8014</v>
      </c>
      <c r="D7488" t="s">
        <v>8035</v>
      </c>
      <c r="E7488" s="1">
        <v>45425</v>
      </c>
      <c r="F7488">
        <v>2139.75</v>
      </c>
      <c r="G7488">
        <v>268</v>
      </c>
      <c r="H7488" t="s">
        <v>6</v>
      </c>
      <c r="I7488" t="str">
        <f>_xlfn.XLOOKUP(shipments[[#This Row],[SPID]],people[SPID],people[Sales_person],"NA",0)</f>
        <v>Roddy Speechley</v>
      </c>
      <c r="J7488">
        <f>YEAR(shipments[[#This Row],[Shipdate]])</f>
        <v>2024</v>
      </c>
      <c r="K7488">
        <f>MONTH(shipments[[#This Row],[Shipdate]])</f>
        <v>5</v>
      </c>
      <c r="L7488" t="str">
        <f>TEXT(shipments[[#This Row],[Shipdate]],"mmmm")</f>
        <v>May</v>
      </c>
      <c r="M7488">
        <f>_xlfn.XLOOKUP(shipments[[#This Row],[PID]],products[PID],products[Cost_per_box],"NA",0)</f>
        <v>5.72</v>
      </c>
      <c r="N7488">
        <f>shipments[[#This Row],[Boxes]]*shipments[[#This Row],[Cost Per Box]]</f>
        <v>1532.96</v>
      </c>
      <c r="O7488">
        <f>shipments[[#This Row],[Sales Amount]]-shipments[[#This Row],[Total Cost]]</f>
        <v>606.79</v>
      </c>
      <c r="P7488" s="9">
        <f>shipments[[#This Row],[Profit]]/shipments[[#This Row],[Sales Amount]]</f>
        <v>0.28357985745998365</v>
      </c>
    </row>
    <row r="7489" spans="1:16" x14ac:dyDescent="1">
      <c r="A7489" t="s">
        <v>7545</v>
      </c>
      <c r="B7489" t="s">
        <v>8062</v>
      </c>
      <c r="C7489" t="s">
        <v>8016</v>
      </c>
      <c r="D7489" t="s">
        <v>8034</v>
      </c>
      <c r="E7489" s="1">
        <v>45372</v>
      </c>
      <c r="F7489">
        <v>5834.25</v>
      </c>
      <c r="G7489">
        <v>234</v>
      </c>
      <c r="H7489" t="s">
        <v>6</v>
      </c>
      <c r="I7489" t="str">
        <f>_xlfn.XLOOKUP(shipments[[#This Row],[SPID]],people[SPID],people[Sales_person],"NA",0)</f>
        <v>Roddy Speechley</v>
      </c>
      <c r="J7489">
        <f>YEAR(shipments[[#This Row],[Shipdate]])</f>
        <v>2024</v>
      </c>
      <c r="K7489">
        <f>MONTH(shipments[[#This Row],[Shipdate]])</f>
        <v>3</v>
      </c>
      <c r="L7489" t="str">
        <f>TEXT(shipments[[#This Row],[Shipdate]],"mmmm")</f>
        <v>March</v>
      </c>
      <c r="M7489">
        <f>_xlfn.XLOOKUP(shipments[[#This Row],[PID]],products[PID],products[Cost_per_box],"NA",0)</f>
        <v>9.94</v>
      </c>
      <c r="N7489">
        <f>shipments[[#This Row],[Boxes]]*shipments[[#This Row],[Cost Per Box]]</f>
        <v>2325.96</v>
      </c>
      <c r="O7489">
        <f>shipments[[#This Row],[Sales Amount]]-shipments[[#This Row],[Total Cost]]</f>
        <v>3508.29</v>
      </c>
      <c r="P7489" s="9">
        <f>shipments[[#This Row],[Profit]]/shipments[[#This Row],[Sales Amount]]</f>
        <v>0.60132664866949481</v>
      </c>
    </row>
    <row r="7490" spans="1:16" x14ac:dyDescent="1">
      <c r="A7490" t="s">
        <v>7546</v>
      </c>
      <c r="B7490" t="s">
        <v>8062</v>
      </c>
      <c r="C7490" t="s">
        <v>8016</v>
      </c>
      <c r="D7490" t="s">
        <v>8032</v>
      </c>
      <c r="E7490" s="1">
        <v>45149</v>
      </c>
      <c r="F7490">
        <v>4367.25</v>
      </c>
      <c r="G7490">
        <v>156</v>
      </c>
      <c r="H7490" t="s">
        <v>6</v>
      </c>
      <c r="I7490" t="str">
        <f>_xlfn.XLOOKUP(shipments[[#This Row],[SPID]],people[SPID],people[Sales_person],"NA",0)</f>
        <v>Roddy Speechley</v>
      </c>
      <c r="J7490">
        <f>YEAR(shipments[[#This Row],[Shipdate]])</f>
        <v>2023</v>
      </c>
      <c r="K7490">
        <f>MONTH(shipments[[#This Row],[Shipdate]])</f>
        <v>8</v>
      </c>
      <c r="L7490" t="str">
        <f>TEXT(shipments[[#This Row],[Shipdate]],"mmmm")</f>
        <v>August</v>
      </c>
      <c r="M7490">
        <f>_xlfn.XLOOKUP(shipments[[#This Row],[PID]],products[PID],products[Cost_per_box],"NA",0)</f>
        <v>9.94</v>
      </c>
      <c r="N7490">
        <f>shipments[[#This Row],[Boxes]]*shipments[[#This Row],[Cost Per Box]]</f>
        <v>1550.6399999999999</v>
      </c>
      <c r="O7490">
        <f>shipments[[#This Row],[Sales Amount]]-shipments[[#This Row],[Total Cost]]</f>
        <v>2816.61</v>
      </c>
      <c r="P7490" s="9">
        <f>shipments[[#This Row],[Profit]]/shipments[[#This Row],[Sales Amount]]</f>
        <v>0.64493903486175519</v>
      </c>
    </row>
    <row r="7491" spans="1:16" x14ac:dyDescent="1">
      <c r="A7491" t="s">
        <v>7547</v>
      </c>
      <c r="B7491" t="s">
        <v>8062</v>
      </c>
      <c r="C7491" t="s">
        <v>8016</v>
      </c>
      <c r="D7491" t="s">
        <v>8037</v>
      </c>
      <c r="E7491" s="1">
        <v>45127</v>
      </c>
      <c r="F7491">
        <v>3937.5</v>
      </c>
      <c r="G7491">
        <v>146</v>
      </c>
      <c r="H7491" t="s">
        <v>6</v>
      </c>
      <c r="I7491" t="str">
        <f>_xlfn.XLOOKUP(shipments[[#This Row],[SPID]],people[SPID],people[Sales_person],"NA",0)</f>
        <v>Roddy Speechley</v>
      </c>
      <c r="J7491">
        <f>YEAR(shipments[[#This Row],[Shipdate]])</f>
        <v>2023</v>
      </c>
      <c r="K7491">
        <f>MONTH(shipments[[#This Row],[Shipdate]])</f>
        <v>7</v>
      </c>
      <c r="L7491" t="str">
        <f>TEXT(shipments[[#This Row],[Shipdate]],"mmmm")</f>
        <v>July</v>
      </c>
      <c r="M7491">
        <f>_xlfn.XLOOKUP(shipments[[#This Row],[PID]],products[PID],products[Cost_per_box],"NA",0)</f>
        <v>9.94</v>
      </c>
      <c r="N7491">
        <f>shipments[[#This Row],[Boxes]]*shipments[[#This Row],[Cost Per Box]]</f>
        <v>1451.24</v>
      </c>
      <c r="O7491">
        <f>shipments[[#This Row],[Sales Amount]]-shipments[[#This Row],[Total Cost]]</f>
        <v>2486.2600000000002</v>
      </c>
      <c r="P7491" s="9">
        <f>shipments[[#This Row],[Profit]]/shipments[[#This Row],[Sales Amount]]</f>
        <v>0.63143111111111117</v>
      </c>
    </row>
    <row r="7492" spans="1:16" x14ac:dyDescent="1">
      <c r="A7492" t="s">
        <v>7548</v>
      </c>
      <c r="B7492" t="s">
        <v>8062</v>
      </c>
      <c r="C7492" t="s">
        <v>8017</v>
      </c>
      <c r="D7492" t="s">
        <v>8034</v>
      </c>
      <c r="E7492" s="1">
        <v>44999</v>
      </c>
      <c r="F7492">
        <v>4565.25</v>
      </c>
      <c r="G7492">
        <v>208</v>
      </c>
      <c r="H7492" t="s">
        <v>6</v>
      </c>
      <c r="I7492" t="str">
        <f>_xlfn.XLOOKUP(shipments[[#This Row],[SPID]],people[SPID],people[Sales_person],"NA",0)</f>
        <v>Roddy Speechley</v>
      </c>
      <c r="J7492">
        <f>YEAR(shipments[[#This Row],[Shipdate]])</f>
        <v>2023</v>
      </c>
      <c r="K7492">
        <f>MONTH(shipments[[#This Row],[Shipdate]])</f>
        <v>3</v>
      </c>
      <c r="L7492" t="str">
        <f>TEXT(shipments[[#This Row],[Shipdate]],"mmmm")</f>
        <v>March</v>
      </c>
      <c r="M7492">
        <f>_xlfn.XLOOKUP(shipments[[#This Row],[PID]],products[PID],products[Cost_per_box],"NA",0)</f>
        <v>7.73</v>
      </c>
      <c r="N7492">
        <f>shipments[[#This Row],[Boxes]]*shipments[[#This Row],[Cost Per Box]]</f>
        <v>1607.8400000000001</v>
      </c>
      <c r="O7492">
        <f>shipments[[#This Row],[Sales Amount]]-shipments[[#This Row],[Total Cost]]</f>
        <v>2957.41</v>
      </c>
      <c r="P7492" s="9">
        <f>shipments[[#This Row],[Profit]]/shipments[[#This Row],[Sales Amount]]</f>
        <v>0.64780899184053442</v>
      </c>
    </row>
    <row r="7493" spans="1:16" x14ac:dyDescent="1">
      <c r="A7493" t="s">
        <v>7549</v>
      </c>
      <c r="B7493" t="s">
        <v>8062</v>
      </c>
      <c r="C7493" t="s">
        <v>8017</v>
      </c>
      <c r="D7493" t="s">
        <v>8037</v>
      </c>
      <c r="E7493" s="1">
        <v>45294</v>
      </c>
      <c r="F7493">
        <v>11297.25</v>
      </c>
      <c r="G7493">
        <v>628</v>
      </c>
      <c r="H7493" t="s">
        <v>6</v>
      </c>
      <c r="I7493" t="str">
        <f>_xlfn.XLOOKUP(shipments[[#This Row],[SPID]],people[SPID],people[Sales_person],"NA",0)</f>
        <v>Roddy Speechley</v>
      </c>
      <c r="J7493">
        <f>YEAR(shipments[[#This Row],[Shipdate]])</f>
        <v>2024</v>
      </c>
      <c r="K7493">
        <f>MONTH(shipments[[#This Row],[Shipdate]])</f>
        <v>1</v>
      </c>
      <c r="L7493" t="str">
        <f>TEXT(shipments[[#This Row],[Shipdate]],"mmmm")</f>
        <v>January</v>
      </c>
      <c r="M7493">
        <f>_xlfn.XLOOKUP(shipments[[#This Row],[PID]],products[PID],products[Cost_per_box],"NA",0)</f>
        <v>7.73</v>
      </c>
      <c r="N7493">
        <f>shipments[[#This Row],[Boxes]]*shipments[[#This Row],[Cost Per Box]]</f>
        <v>4854.4400000000005</v>
      </c>
      <c r="O7493">
        <f>shipments[[#This Row],[Sales Amount]]-shipments[[#This Row],[Total Cost]]</f>
        <v>6442.8099999999995</v>
      </c>
      <c r="P7493" s="9">
        <f>shipments[[#This Row],[Profit]]/shipments[[#This Row],[Sales Amount]]</f>
        <v>0.57029896656265899</v>
      </c>
    </row>
    <row r="7494" spans="1:16" x14ac:dyDescent="1">
      <c r="A7494" t="s">
        <v>7550</v>
      </c>
      <c r="B7494" t="s">
        <v>8062</v>
      </c>
      <c r="C7494" t="s">
        <v>8017</v>
      </c>
      <c r="D7494" t="s">
        <v>8037</v>
      </c>
      <c r="E7494" s="1">
        <v>45127</v>
      </c>
      <c r="F7494">
        <v>10093.5</v>
      </c>
      <c r="G7494">
        <v>561</v>
      </c>
      <c r="H7494" t="s">
        <v>6</v>
      </c>
      <c r="I7494" t="str">
        <f>_xlfn.XLOOKUP(shipments[[#This Row],[SPID]],people[SPID],people[Sales_person],"NA",0)</f>
        <v>Roddy Speechley</v>
      </c>
      <c r="J7494">
        <f>YEAR(shipments[[#This Row],[Shipdate]])</f>
        <v>2023</v>
      </c>
      <c r="K7494">
        <f>MONTH(shipments[[#This Row],[Shipdate]])</f>
        <v>7</v>
      </c>
      <c r="L7494" t="str">
        <f>TEXT(shipments[[#This Row],[Shipdate]],"mmmm")</f>
        <v>July</v>
      </c>
      <c r="M7494">
        <f>_xlfn.XLOOKUP(shipments[[#This Row],[PID]],products[PID],products[Cost_per_box],"NA",0)</f>
        <v>7.73</v>
      </c>
      <c r="N7494">
        <f>shipments[[#This Row],[Boxes]]*shipments[[#This Row],[Cost Per Box]]</f>
        <v>4336.5300000000007</v>
      </c>
      <c r="O7494">
        <f>shipments[[#This Row],[Sales Amount]]-shipments[[#This Row],[Total Cost]]</f>
        <v>5756.9699999999993</v>
      </c>
      <c r="P7494" s="9">
        <f>shipments[[#This Row],[Profit]]/shipments[[#This Row],[Sales Amount]]</f>
        <v>0.57036409570515667</v>
      </c>
    </row>
    <row r="7495" spans="1:16" x14ac:dyDescent="1">
      <c r="A7495" t="s">
        <v>7551</v>
      </c>
      <c r="B7495" t="s">
        <v>8062</v>
      </c>
      <c r="C7495" t="s">
        <v>8017</v>
      </c>
      <c r="D7495" t="s">
        <v>8035</v>
      </c>
      <c r="E7495" s="1">
        <v>44946</v>
      </c>
      <c r="F7495">
        <v>14285.25</v>
      </c>
      <c r="G7495">
        <v>650</v>
      </c>
      <c r="H7495" t="s">
        <v>6</v>
      </c>
      <c r="I7495" t="str">
        <f>_xlfn.XLOOKUP(shipments[[#This Row],[SPID]],people[SPID],people[Sales_person],"NA",0)</f>
        <v>Roddy Speechley</v>
      </c>
      <c r="J7495">
        <f>YEAR(shipments[[#This Row],[Shipdate]])</f>
        <v>2023</v>
      </c>
      <c r="K7495">
        <f>MONTH(shipments[[#This Row],[Shipdate]])</f>
        <v>1</v>
      </c>
      <c r="L7495" t="str">
        <f>TEXT(shipments[[#This Row],[Shipdate]],"mmmm")</f>
        <v>January</v>
      </c>
      <c r="M7495">
        <f>_xlfn.XLOOKUP(shipments[[#This Row],[PID]],products[PID],products[Cost_per_box],"NA",0)</f>
        <v>7.73</v>
      </c>
      <c r="N7495">
        <f>shipments[[#This Row],[Boxes]]*shipments[[#This Row],[Cost Per Box]]</f>
        <v>5024.5</v>
      </c>
      <c r="O7495">
        <f>shipments[[#This Row],[Sales Amount]]-shipments[[#This Row],[Total Cost]]</f>
        <v>9260.75</v>
      </c>
      <c r="P7495" s="9">
        <f>shipments[[#This Row],[Profit]]/shipments[[#This Row],[Sales Amount]]</f>
        <v>0.64827356889098897</v>
      </c>
    </row>
    <row r="7496" spans="1:16" x14ac:dyDescent="1">
      <c r="A7496" t="s">
        <v>7552</v>
      </c>
      <c r="B7496" t="s">
        <v>8062</v>
      </c>
      <c r="C7496" t="s">
        <v>8017</v>
      </c>
      <c r="D7496" t="s">
        <v>8037</v>
      </c>
      <c r="E7496" s="1">
        <v>45272</v>
      </c>
      <c r="F7496">
        <v>11868.75</v>
      </c>
      <c r="G7496">
        <v>594</v>
      </c>
      <c r="H7496" t="s">
        <v>6</v>
      </c>
      <c r="I7496" t="str">
        <f>_xlfn.XLOOKUP(shipments[[#This Row],[SPID]],people[SPID],people[Sales_person],"NA",0)</f>
        <v>Roddy Speechley</v>
      </c>
      <c r="J7496">
        <f>YEAR(shipments[[#This Row],[Shipdate]])</f>
        <v>2023</v>
      </c>
      <c r="K7496">
        <f>MONTH(shipments[[#This Row],[Shipdate]])</f>
        <v>12</v>
      </c>
      <c r="L7496" t="str">
        <f>TEXT(shipments[[#This Row],[Shipdate]],"mmmm")</f>
        <v>December</v>
      </c>
      <c r="M7496">
        <f>_xlfn.XLOOKUP(shipments[[#This Row],[PID]],products[PID],products[Cost_per_box],"NA",0)</f>
        <v>7.73</v>
      </c>
      <c r="N7496">
        <f>shipments[[#This Row],[Boxes]]*shipments[[#This Row],[Cost Per Box]]</f>
        <v>4591.62</v>
      </c>
      <c r="O7496">
        <f>shipments[[#This Row],[Sales Amount]]-shipments[[#This Row],[Total Cost]]</f>
        <v>7277.13</v>
      </c>
      <c r="P7496" s="9">
        <f>shipments[[#This Row],[Profit]]/shipments[[#This Row],[Sales Amount]]</f>
        <v>0.61313364928909952</v>
      </c>
    </row>
    <row r="7497" spans="1:16" x14ac:dyDescent="1">
      <c r="A7497" t="s">
        <v>7553</v>
      </c>
      <c r="B7497" t="s">
        <v>8062</v>
      </c>
      <c r="C7497" t="s">
        <v>8019</v>
      </c>
      <c r="D7497" t="s">
        <v>8036</v>
      </c>
      <c r="E7497" s="1">
        <v>45495</v>
      </c>
      <c r="F7497">
        <v>5377.5</v>
      </c>
      <c r="G7497">
        <v>359</v>
      </c>
      <c r="H7497" t="s">
        <v>17</v>
      </c>
      <c r="I7497" t="str">
        <f>_xlfn.XLOOKUP(shipments[[#This Row],[SPID]],people[SPID],people[Sales_person],"NA",0)</f>
        <v>Roddy Speechley</v>
      </c>
      <c r="J7497">
        <f>YEAR(shipments[[#This Row],[Shipdate]])</f>
        <v>2024</v>
      </c>
      <c r="K7497">
        <f>MONTH(shipments[[#This Row],[Shipdate]])</f>
        <v>7</v>
      </c>
      <c r="L7497" t="str">
        <f>TEXT(shipments[[#This Row],[Shipdate]],"mmmm")</f>
        <v>July</v>
      </c>
      <c r="M7497">
        <f>_xlfn.XLOOKUP(shipments[[#This Row],[PID]],products[PID],products[Cost_per_box],"NA",0)</f>
        <v>8.2200000000000006</v>
      </c>
      <c r="N7497">
        <f>shipments[[#This Row],[Boxes]]*shipments[[#This Row],[Cost Per Box]]</f>
        <v>2950.98</v>
      </c>
      <c r="O7497">
        <f>shipments[[#This Row],[Sales Amount]]-shipments[[#This Row],[Total Cost]]</f>
        <v>2426.52</v>
      </c>
      <c r="P7497" s="9">
        <f>shipments[[#This Row],[Profit]]/shipments[[#This Row],[Sales Amount]]</f>
        <v>0.45123570432357041</v>
      </c>
    </row>
    <row r="7498" spans="1:16" x14ac:dyDescent="1">
      <c r="A7498" t="s">
        <v>7554</v>
      </c>
      <c r="B7498" t="s">
        <v>8062</v>
      </c>
      <c r="C7498" t="s">
        <v>8020</v>
      </c>
      <c r="D7498" t="s">
        <v>8032</v>
      </c>
      <c r="E7498" s="1">
        <v>45502</v>
      </c>
      <c r="F7498">
        <v>8579.25</v>
      </c>
      <c r="G7498">
        <v>505</v>
      </c>
      <c r="H7498" t="s">
        <v>39</v>
      </c>
      <c r="I7498" t="str">
        <f>_xlfn.XLOOKUP(shipments[[#This Row],[SPID]],people[SPID],people[Sales_person],"NA",0)</f>
        <v>Roddy Speechley</v>
      </c>
      <c r="J7498">
        <f>YEAR(shipments[[#This Row],[Shipdate]])</f>
        <v>2024</v>
      </c>
      <c r="K7498">
        <f>MONTH(shipments[[#This Row],[Shipdate]])</f>
        <v>7</v>
      </c>
      <c r="L7498" t="str">
        <f>TEXT(shipments[[#This Row],[Shipdate]],"mmmm")</f>
        <v>July</v>
      </c>
      <c r="M7498">
        <f>_xlfn.XLOOKUP(shipments[[#This Row],[PID]],products[PID],products[Cost_per_box],"NA",0)</f>
        <v>10.23</v>
      </c>
      <c r="N7498">
        <f>shipments[[#This Row],[Boxes]]*shipments[[#This Row],[Cost Per Box]]</f>
        <v>5166.1500000000005</v>
      </c>
      <c r="O7498">
        <f>shipments[[#This Row],[Sales Amount]]-shipments[[#This Row],[Total Cost]]</f>
        <v>3413.0999999999995</v>
      </c>
      <c r="P7498" s="9">
        <f>shipments[[#This Row],[Profit]]/shipments[[#This Row],[Sales Amount]]</f>
        <v>0.39783197831978312</v>
      </c>
    </row>
    <row r="7499" spans="1:16" x14ac:dyDescent="1">
      <c r="A7499" t="s">
        <v>7555</v>
      </c>
      <c r="B7499" t="s">
        <v>8062</v>
      </c>
      <c r="C7499" t="s">
        <v>8020</v>
      </c>
      <c r="D7499" t="s">
        <v>8035</v>
      </c>
      <c r="E7499" s="1">
        <v>45481</v>
      </c>
      <c r="F7499">
        <v>12982.5</v>
      </c>
      <c r="G7499">
        <v>764</v>
      </c>
      <c r="H7499" t="s">
        <v>17</v>
      </c>
      <c r="I7499" t="str">
        <f>_xlfn.XLOOKUP(shipments[[#This Row],[SPID]],people[SPID],people[Sales_person],"NA",0)</f>
        <v>Roddy Speechley</v>
      </c>
      <c r="J7499">
        <f>YEAR(shipments[[#This Row],[Shipdate]])</f>
        <v>2024</v>
      </c>
      <c r="K7499">
        <f>MONTH(shipments[[#This Row],[Shipdate]])</f>
        <v>7</v>
      </c>
      <c r="L7499" t="str">
        <f>TEXT(shipments[[#This Row],[Shipdate]],"mmmm")</f>
        <v>July</v>
      </c>
      <c r="M7499">
        <f>_xlfn.XLOOKUP(shipments[[#This Row],[PID]],products[PID],products[Cost_per_box],"NA",0)</f>
        <v>10.23</v>
      </c>
      <c r="N7499">
        <f>shipments[[#This Row],[Boxes]]*shipments[[#This Row],[Cost Per Box]]</f>
        <v>7815.72</v>
      </c>
      <c r="O7499">
        <f>shipments[[#This Row],[Sales Amount]]-shipments[[#This Row],[Total Cost]]</f>
        <v>5166.78</v>
      </c>
      <c r="P7499" s="9">
        <f>shipments[[#This Row],[Profit]]/shipments[[#This Row],[Sales Amount]]</f>
        <v>0.39798035817446559</v>
      </c>
    </row>
    <row r="7500" spans="1:16" x14ac:dyDescent="1">
      <c r="A7500" t="s">
        <v>7556</v>
      </c>
      <c r="B7500" t="s">
        <v>8062</v>
      </c>
      <c r="C7500" t="s">
        <v>8021</v>
      </c>
      <c r="D7500" t="s">
        <v>8032</v>
      </c>
      <c r="E7500" s="1">
        <v>45371</v>
      </c>
      <c r="F7500">
        <v>5161.5</v>
      </c>
      <c r="G7500">
        <v>369</v>
      </c>
      <c r="H7500" t="s">
        <v>6</v>
      </c>
      <c r="I7500" t="str">
        <f>_xlfn.XLOOKUP(shipments[[#This Row],[SPID]],people[SPID],people[Sales_person],"NA",0)</f>
        <v>Roddy Speechley</v>
      </c>
      <c r="J7500">
        <f>YEAR(shipments[[#This Row],[Shipdate]])</f>
        <v>2024</v>
      </c>
      <c r="K7500">
        <f>MONTH(shipments[[#This Row],[Shipdate]])</f>
        <v>3</v>
      </c>
      <c r="L7500" t="str">
        <f>TEXT(shipments[[#This Row],[Shipdate]],"mmmm")</f>
        <v>March</v>
      </c>
      <c r="M7500">
        <f>_xlfn.XLOOKUP(shipments[[#This Row],[PID]],products[PID],products[Cost_per_box],"NA",0)</f>
        <v>4.74</v>
      </c>
      <c r="N7500">
        <f>shipments[[#This Row],[Boxes]]*shipments[[#This Row],[Cost Per Box]]</f>
        <v>1749.0600000000002</v>
      </c>
      <c r="O7500">
        <f>shipments[[#This Row],[Sales Amount]]-shipments[[#This Row],[Total Cost]]</f>
        <v>3412.4399999999996</v>
      </c>
      <c r="P7500" s="9">
        <f>shipments[[#This Row],[Profit]]/shipments[[#This Row],[Sales Amount]]</f>
        <v>0.66113339145597205</v>
      </c>
    </row>
    <row r="7501" spans="1:16" x14ac:dyDescent="1">
      <c r="A7501" t="s">
        <v>7557</v>
      </c>
      <c r="B7501" t="s">
        <v>8062</v>
      </c>
      <c r="C7501" t="s">
        <v>8021</v>
      </c>
      <c r="D7501" t="s">
        <v>8037</v>
      </c>
      <c r="E7501" s="1">
        <v>45054</v>
      </c>
      <c r="F7501">
        <v>850.5</v>
      </c>
      <c r="G7501">
        <v>54</v>
      </c>
      <c r="H7501" t="s">
        <v>6</v>
      </c>
      <c r="I7501" t="str">
        <f>_xlfn.XLOOKUP(shipments[[#This Row],[SPID]],people[SPID],people[Sales_person],"NA",0)</f>
        <v>Roddy Speechley</v>
      </c>
      <c r="J7501">
        <f>YEAR(shipments[[#This Row],[Shipdate]])</f>
        <v>2023</v>
      </c>
      <c r="K7501">
        <f>MONTH(shipments[[#This Row],[Shipdate]])</f>
        <v>5</v>
      </c>
      <c r="L7501" t="str">
        <f>TEXT(shipments[[#This Row],[Shipdate]],"mmmm")</f>
        <v>May</v>
      </c>
      <c r="M7501">
        <f>_xlfn.XLOOKUP(shipments[[#This Row],[PID]],products[PID],products[Cost_per_box],"NA",0)</f>
        <v>4.74</v>
      </c>
      <c r="N7501">
        <f>shipments[[#This Row],[Boxes]]*shipments[[#This Row],[Cost Per Box]]</f>
        <v>255.96</v>
      </c>
      <c r="O7501">
        <f>shipments[[#This Row],[Sales Amount]]-shipments[[#This Row],[Total Cost]]</f>
        <v>594.54</v>
      </c>
      <c r="P7501" s="9">
        <f>shipments[[#This Row],[Profit]]/shipments[[#This Row],[Sales Amount]]</f>
        <v>0.69904761904761903</v>
      </c>
    </row>
    <row r="7502" spans="1:16" x14ac:dyDescent="1">
      <c r="A7502" t="s">
        <v>7558</v>
      </c>
      <c r="B7502" t="s">
        <v>8062</v>
      </c>
      <c r="C7502" t="s">
        <v>8021</v>
      </c>
      <c r="D7502" t="s">
        <v>8037</v>
      </c>
      <c r="E7502" s="1">
        <v>45254</v>
      </c>
      <c r="F7502">
        <v>9942.75</v>
      </c>
      <c r="G7502">
        <v>663</v>
      </c>
      <c r="H7502" t="s">
        <v>6</v>
      </c>
      <c r="I7502" t="str">
        <f>_xlfn.XLOOKUP(shipments[[#This Row],[SPID]],people[SPID],people[Sales_person],"NA",0)</f>
        <v>Roddy Speechley</v>
      </c>
      <c r="J7502">
        <f>YEAR(shipments[[#This Row],[Shipdate]])</f>
        <v>2023</v>
      </c>
      <c r="K7502">
        <f>MONTH(shipments[[#This Row],[Shipdate]])</f>
        <v>11</v>
      </c>
      <c r="L7502" t="str">
        <f>TEXT(shipments[[#This Row],[Shipdate]],"mmmm")</f>
        <v>November</v>
      </c>
      <c r="M7502">
        <f>_xlfn.XLOOKUP(shipments[[#This Row],[PID]],products[PID],products[Cost_per_box],"NA",0)</f>
        <v>4.74</v>
      </c>
      <c r="N7502">
        <f>shipments[[#This Row],[Boxes]]*shipments[[#This Row],[Cost Per Box]]</f>
        <v>3142.6200000000003</v>
      </c>
      <c r="O7502">
        <f>shipments[[#This Row],[Sales Amount]]-shipments[[#This Row],[Total Cost]]</f>
        <v>6800.1299999999992</v>
      </c>
      <c r="P7502" s="9">
        <f>shipments[[#This Row],[Profit]]/shipments[[#This Row],[Sales Amount]]</f>
        <v>0.68392849060873495</v>
      </c>
    </row>
    <row r="7503" spans="1:16" x14ac:dyDescent="1">
      <c r="A7503" t="s">
        <v>7559</v>
      </c>
      <c r="B7503" t="s">
        <v>8062</v>
      </c>
      <c r="C7503" t="s">
        <v>8021</v>
      </c>
      <c r="D7503" t="s">
        <v>8032</v>
      </c>
      <c r="E7503" s="1">
        <v>44972</v>
      </c>
      <c r="F7503">
        <v>3665.25</v>
      </c>
      <c r="G7503">
        <v>262</v>
      </c>
      <c r="H7503" t="s">
        <v>6</v>
      </c>
      <c r="I7503" t="str">
        <f>_xlfn.XLOOKUP(shipments[[#This Row],[SPID]],people[SPID],people[Sales_person],"NA",0)</f>
        <v>Roddy Speechley</v>
      </c>
      <c r="J7503">
        <f>YEAR(shipments[[#This Row],[Shipdate]])</f>
        <v>2023</v>
      </c>
      <c r="K7503">
        <f>MONTH(shipments[[#This Row],[Shipdate]])</f>
        <v>2</v>
      </c>
      <c r="L7503" t="str">
        <f>TEXT(shipments[[#This Row],[Shipdate]],"mmmm")</f>
        <v>February</v>
      </c>
      <c r="M7503">
        <f>_xlfn.XLOOKUP(shipments[[#This Row],[PID]],products[PID],products[Cost_per_box],"NA",0)</f>
        <v>4.74</v>
      </c>
      <c r="N7503">
        <f>shipments[[#This Row],[Boxes]]*shipments[[#This Row],[Cost Per Box]]</f>
        <v>1241.8800000000001</v>
      </c>
      <c r="O7503">
        <f>shipments[[#This Row],[Sales Amount]]-shipments[[#This Row],[Total Cost]]</f>
        <v>2423.37</v>
      </c>
      <c r="P7503" s="9">
        <f>shipments[[#This Row],[Profit]]/shipments[[#This Row],[Sales Amount]]</f>
        <v>0.66117454471045634</v>
      </c>
    </row>
    <row r="7504" spans="1:16" x14ac:dyDescent="1">
      <c r="A7504" t="s">
        <v>7560</v>
      </c>
      <c r="B7504" t="s">
        <v>8062</v>
      </c>
      <c r="C7504" t="s">
        <v>8022</v>
      </c>
      <c r="D7504" t="s">
        <v>8032</v>
      </c>
      <c r="E7504" s="1">
        <v>45041</v>
      </c>
      <c r="F7504">
        <v>6234.75</v>
      </c>
      <c r="G7504">
        <v>891</v>
      </c>
      <c r="H7504" t="s">
        <v>6</v>
      </c>
      <c r="I7504" t="str">
        <f>_xlfn.XLOOKUP(shipments[[#This Row],[SPID]],people[SPID],people[Sales_person],"NA",0)</f>
        <v>Roddy Speechley</v>
      </c>
      <c r="J7504">
        <f>YEAR(shipments[[#This Row],[Shipdate]])</f>
        <v>2023</v>
      </c>
      <c r="K7504">
        <f>MONTH(shipments[[#This Row],[Shipdate]])</f>
        <v>4</v>
      </c>
      <c r="L7504" t="str">
        <f>TEXT(shipments[[#This Row],[Shipdate]],"mmmm")</f>
        <v>April</v>
      </c>
      <c r="M7504">
        <f>_xlfn.XLOOKUP(shipments[[#This Row],[PID]],products[PID],products[Cost_per_box],"NA",0)</f>
        <v>10.51</v>
      </c>
      <c r="N7504">
        <f>shipments[[#This Row],[Boxes]]*shipments[[#This Row],[Cost Per Box]]</f>
        <v>9364.41</v>
      </c>
      <c r="O7504">
        <f>shipments[[#This Row],[Sales Amount]]-shipments[[#This Row],[Total Cost]]</f>
        <v>-3129.66</v>
      </c>
      <c r="P7504" s="9">
        <f>shipments[[#This Row],[Profit]]/shipments[[#This Row],[Sales Amount]]</f>
        <v>-0.50197040779501978</v>
      </c>
    </row>
    <row r="7505" spans="1:16" x14ac:dyDescent="1">
      <c r="A7505" t="s">
        <v>7561</v>
      </c>
      <c r="B7505" t="s">
        <v>8062</v>
      </c>
      <c r="C7505" t="s">
        <v>8022</v>
      </c>
      <c r="D7505" t="s">
        <v>8032</v>
      </c>
      <c r="E7505" s="1">
        <v>45359</v>
      </c>
      <c r="F7505">
        <v>380.25</v>
      </c>
      <c r="G7505">
        <v>64</v>
      </c>
      <c r="H7505" t="s">
        <v>6</v>
      </c>
      <c r="I7505" t="str">
        <f>_xlfn.XLOOKUP(shipments[[#This Row],[SPID]],people[SPID],people[Sales_person],"NA",0)</f>
        <v>Roddy Speechley</v>
      </c>
      <c r="J7505">
        <f>YEAR(shipments[[#This Row],[Shipdate]])</f>
        <v>2024</v>
      </c>
      <c r="K7505">
        <f>MONTH(shipments[[#This Row],[Shipdate]])</f>
        <v>3</v>
      </c>
      <c r="L7505" t="str">
        <f>TEXT(shipments[[#This Row],[Shipdate]],"mmmm")</f>
        <v>March</v>
      </c>
      <c r="M7505">
        <f>_xlfn.XLOOKUP(shipments[[#This Row],[PID]],products[PID],products[Cost_per_box],"NA",0)</f>
        <v>10.51</v>
      </c>
      <c r="N7505">
        <f>shipments[[#This Row],[Boxes]]*shipments[[#This Row],[Cost Per Box]]</f>
        <v>672.64</v>
      </c>
      <c r="O7505">
        <f>shipments[[#This Row],[Sales Amount]]-shipments[[#This Row],[Total Cost]]</f>
        <v>-292.39</v>
      </c>
      <c r="P7505" s="9">
        <f>shipments[[#This Row],[Profit]]/shipments[[#This Row],[Sales Amount]]</f>
        <v>-0.76894148586456279</v>
      </c>
    </row>
    <row r="7506" spans="1:16" x14ac:dyDescent="1">
      <c r="A7506" t="s">
        <v>7562</v>
      </c>
      <c r="B7506" t="s">
        <v>8062</v>
      </c>
      <c r="C7506" t="s">
        <v>8022</v>
      </c>
      <c r="D7506" t="s">
        <v>8033</v>
      </c>
      <c r="E7506" s="1">
        <v>45526</v>
      </c>
      <c r="F7506">
        <v>9456.75</v>
      </c>
      <c r="G7506">
        <v>1051</v>
      </c>
      <c r="H7506" t="s">
        <v>17</v>
      </c>
      <c r="I7506" t="str">
        <f>_xlfn.XLOOKUP(shipments[[#This Row],[SPID]],people[SPID],people[Sales_person],"NA",0)</f>
        <v>Roddy Speechley</v>
      </c>
      <c r="J7506">
        <f>YEAR(shipments[[#This Row],[Shipdate]])</f>
        <v>2024</v>
      </c>
      <c r="K7506">
        <f>MONTH(shipments[[#This Row],[Shipdate]])</f>
        <v>8</v>
      </c>
      <c r="L7506" t="str">
        <f>TEXT(shipments[[#This Row],[Shipdate]],"mmmm")</f>
        <v>August</v>
      </c>
      <c r="M7506">
        <f>_xlfn.XLOOKUP(shipments[[#This Row],[PID]],products[PID],products[Cost_per_box],"NA",0)</f>
        <v>10.51</v>
      </c>
      <c r="N7506">
        <f>shipments[[#This Row],[Boxes]]*shipments[[#This Row],[Cost Per Box]]</f>
        <v>11046.01</v>
      </c>
      <c r="O7506">
        <f>shipments[[#This Row],[Sales Amount]]-shipments[[#This Row],[Total Cost]]</f>
        <v>-1589.2600000000002</v>
      </c>
      <c r="P7506" s="9">
        <f>shipments[[#This Row],[Profit]]/shipments[[#This Row],[Sales Amount]]</f>
        <v>-0.16805562164591431</v>
      </c>
    </row>
    <row r="7507" spans="1:16" x14ac:dyDescent="1">
      <c r="A7507" t="s">
        <v>7563</v>
      </c>
      <c r="B7507" t="s">
        <v>8062</v>
      </c>
      <c r="C7507" t="s">
        <v>8022</v>
      </c>
      <c r="D7507" t="s">
        <v>8034</v>
      </c>
      <c r="E7507" s="1">
        <v>45020</v>
      </c>
      <c r="F7507">
        <v>3271.5</v>
      </c>
      <c r="G7507">
        <v>546</v>
      </c>
      <c r="H7507" t="s">
        <v>6</v>
      </c>
      <c r="I7507" t="str">
        <f>_xlfn.XLOOKUP(shipments[[#This Row],[SPID]],people[SPID],people[Sales_person],"NA",0)</f>
        <v>Roddy Speechley</v>
      </c>
      <c r="J7507">
        <f>YEAR(shipments[[#This Row],[Shipdate]])</f>
        <v>2023</v>
      </c>
      <c r="K7507">
        <f>MONTH(shipments[[#This Row],[Shipdate]])</f>
        <v>4</v>
      </c>
      <c r="L7507" t="str">
        <f>TEXT(shipments[[#This Row],[Shipdate]],"mmmm")</f>
        <v>April</v>
      </c>
      <c r="M7507">
        <f>_xlfn.XLOOKUP(shipments[[#This Row],[PID]],products[PID],products[Cost_per_box],"NA",0)</f>
        <v>10.51</v>
      </c>
      <c r="N7507">
        <f>shipments[[#This Row],[Boxes]]*shipments[[#This Row],[Cost Per Box]]</f>
        <v>5738.46</v>
      </c>
      <c r="O7507">
        <f>shipments[[#This Row],[Sales Amount]]-shipments[[#This Row],[Total Cost]]</f>
        <v>-2466.96</v>
      </c>
      <c r="P7507" s="9">
        <f>shipments[[#This Row],[Profit]]/shipments[[#This Row],[Sales Amount]]</f>
        <v>-0.75407611187528656</v>
      </c>
    </row>
    <row r="7508" spans="1:16" x14ac:dyDescent="1">
      <c r="A7508" t="s">
        <v>7564</v>
      </c>
      <c r="B7508" t="s">
        <v>8062</v>
      </c>
      <c r="C7508" t="s">
        <v>8022</v>
      </c>
      <c r="D7508" t="s">
        <v>8035</v>
      </c>
      <c r="E7508" s="1">
        <v>45264</v>
      </c>
      <c r="F7508">
        <v>8239.5</v>
      </c>
      <c r="G7508">
        <v>916</v>
      </c>
      <c r="H7508" t="s">
        <v>6</v>
      </c>
      <c r="I7508" t="str">
        <f>_xlfn.XLOOKUP(shipments[[#This Row],[SPID]],people[SPID],people[Sales_person],"NA",0)</f>
        <v>Roddy Speechley</v>
      </c>
      <c r="J7508">
        <f>YEAR(shipments[[#This Row],[Shipdate]])</f>
        <v>2023</v>
      </c>
      <c r="K7508">
        <f>MONTH(shipments[[#This Row],[Shipdate]])</f>
        <v>12</v>
      </c>
      <c r="L7508" t="str">
        <f>TEXT(shipments[[#This Row],[Shipdate]],"mmmm")</f>
        <v>December</v>
      </c>
      <c r="M7508">
        <f>_xlfn.XLOOKUP(shipments[[#This Row],[PID]],products[PID],products[Cost_per_box],"NA",0)</f>
        <v>10.51</v>
      </c>
      <c r="N7508">
        <f>shipments[[#This Row],[Boxes]]*shipments[[#This Row],[Cost Per Box]]</f>
        <v>9627.16</v>
      </c>
      <c r="O7508">
        <f>shipments[[#This Row],[Sales Amount]]-shipments[[#This Row],[Total Cost]]</f>
        <v>-1387.6599999999999</v>
      </c>
      <c r="P7508" s="9">
        <f>shipments[[#This Row],[Profit]]/shipments[[#This Row],[Sales Amount]]</f>
        <v>-0.16841555919655318</v>
      </c>
    </row>
    <row r="7509" spans="1:16" x14ac:dyDescent="1">
      <c r="A7509" t="s">
        <v>7565</v>
      </c>
      <c r="B7509" t="s">
        <v>8062</v>
      </c>
      <c r="C7509" t="s">
        <v>8022</v>
      </c>
      <c r="D7509" t="s">
        <v>8033</v>
      </c>
      <c r="E7509" s="1">
        <v>45238</v>
      </c>
      <c r="F7509">
        <v>4666.5</v>
      </c>
      <c r="G7509">
        <v>667</v>
      </c>
      <c r="H7509" t="s">
        <v>6</v>
      </c>
      <c r="I7509" t="str">
        <f>_xlfn.XLOOKUP(shipments[[#This Row],[SPID]],people[SPID],people[Sales_person],"NA",0)</f>
        <v>Roddy Speechley</v>
      </c>
      <c r="J7509">
        <f>YEAR(shipments[[#This Row],[Shipdate]])</f>
        <v>2023</v>
      </c>
      <c r="K7509">
        <f>MONTH(shipments[[#This Row],[Shipdate]])</f>
        <v>11</v>
      </c>
      <c r="L7509" t="str">
        <f>TEXT(shipments[[#This Row],[Shipdate]],"mmmm")</f>
        <v>November</v>
      </c>
      <c r="M7509">
        <f>_xlfn.XLOOKUP(shipments[[#This Row],[PID]],products[PID],products[Cost_per_box],"NA",0)</f>
        <v>10.51</v>
      </c>
      <c r="N7509">
        <f>shipments[[#This Row],[Boxes]]*shipments[[#This Row],[Cost Per Box]]</f>
        <v>7010.17</v>
      </c>
      <c r="O7509">
        <f>shipments[[#This Row],[Sales Amount]]-shipments[[#This Row],[Total Cost]]</f>
        <v>-2343.67</v>
      </c>
      <c r="P7509" s="9">
        <f>shipments[[#This Row],[Profit]]/shipments[[#This Row],[Sales Amount]]</f>
        <v>-0.50223293689060322</v>
      </c>
    </row>
    <row r="7510" spans="1:16" x14ac:dyDescent="1">
      <c r="A7510" t="s">
        <v>7566</v>
      </c>
      <c r="B7510" t="s">
        <v>8062</v>
      </c>
      <c r="C7510" t="s">
        <v>8023</v>
      </c>
      <c r="D7510" t="s">
        <v>8037</v>
      </c>
      <c r="E7510" s="1">
        <v>45135</v>
      </c>
      <c r="F7510">
        <v>7364.25</v>
      </c>
      <c r="G7510">
        <v>491</v>
      </c>
      <c r="H7510" t="s">
        <v>6</v>
      </c>
      <c r="I7510" t="str">
        <f>_xlfn.XLOOKUP(shipments[[#This Row],[SPID]],people[SPID],people[Sales_person],"NA",0)</f>
        <v>Roddy Speechley</v>
      </c>
      <c r="J7510">
        <f>YEAR(shipments[[#This Row],[Shipdate]])</f>
        <v>2023</v>
      </c>
      <c r="K7510">
        <f>MONTH(shipments[[#This Row],[Shipdate]])</f>
        <v>7</v>
      </c>
      <c r="L7510" t="str">
        <f>TEXT(shipments[[#This Row],[Shipdate]],"mmmm")</f>
        <v>July</v>
      </c>
      <c r="M7510">
        <f>_xlfn.XLOOKUP(shipments[[#This Row],[PID]],products[PID],products[Cost_per_box],"NA",0)</f>
        <v>6.43</v>
      </c>
      <c r="N7510">
        <f>shipments[[#This Row],[Boxes]]*shipments[[#This Row],[Cost Per Box]]</f>
        <v>3157.1299999999997</v>
      </c>
      <c r="O7510">
        <f>shipments[[#This Row],[Sales Amount]]-shipments[[#This Row],[Total Cost]]</f>
        <v>4207.1200000000008</v>
      </c>
      <c r="P7510" s="9">
        <f>shipments[[#This Row],[Profit]]/shipments[[#This Row],[Sales Amount]]</f>
        <v>0.57128967647757756</v>
      </c>
    </row>
    <row r="7511" spans="1:16" x14ac:dyDescent="1">
      <c r="A7511" t="s">
        <v>7567</v>
      </c>
      <c r="B7511" t="s">
        <v>8062</v>
      </c>
      <c r="C7511" t="s">
        <v>8024</v>
      </c>
      <c r="D7511" t="s">
        <v>8036</v>
      </c>
      <c r="E7511" s="1">
        <v>45380</v>
      </c>
      <c r="F7511">
        <v>659.25</v>
      </c>
      <c r="G7511">
        <v>39</v>
      </c>
      <c r="H7511" t="s">
        <v>6</v>
      </c>
      <c r="I7511" t="str">
        <f>_xlfn.XLOOKUP(shipments[[#This Row],[SPID]],people[SPID],people[Sales_person],"NA",0)</f>
        <v>Roddy Speechley</v>
      </c>
      <c r="J7511">
        <f>YEAR(shipments[[#This Row],[Shipdate]])</f>
        <v>2024</v>
      </c>
      <c r="K7511">
        <f>MONTH(shipments[[#This Row],[Shipdate]])</f>
        <v>3</v>
      </c>
      <c r="L7511" t="str">
        <f>TEXT(shipments[[#This Row],[Shipdate]],"mmmm")</f>
        <v>March</v>
      </c>
      <c r="M7511">
        <f>_xlfn.XLOOKUP(shipments[[#This Row],[PID]],products[PID],products[Cost_per_box],"NA",0)</f>
        <v>12.41</v>
      </c>
      <c r="N7511">
        <f>shipments[[#This Row],[Boxes]]*shipments[[#This Row],[Cost Per Box]]</f>
        <v>483.99</v>
      </c>
      <c r="O7511">
        <f>shipments[[#This Row],[Sales Amount]]-shipments[[#This Row],[Total Cost]]</f>
        <v>175.26</v>
      </c>
      <c r="P7511" s="9">
        <f>shipments[[#This Row],[Profit]]/shipments[[#This Row],[Sales Amount]]</f>
        <v>0.26584755403868032</v>
      </c>
    </row>
    <row r="7512" spans="1:16" x14ac:dyDescent="1">
      <c r="A7512" t="s">
        <v>7568</v>
      </c>
      <c r="B7512" t="s">
        <v>8062</v>
      </c>
      <c r="C7512" t="s">
        <v>8024</v>
      </c>
      <c r="D7512" t="s">
        <v>8035</v>
      </c>
      <c r="E7512" s="1">
        <v>45453</v>
      </c>
      <c r="F7512">
        <v>6905.25</v>
      </c>
      <c r="G7512">
        <v>384</v>
      </c>
      <c r="H7512" t="s">
        <v>6</v>
      </c>
      <c r="I7512" t="str">
        <f>_xlfn.XLOOKUP(shipments[[#This Row],[SPID]],people[SPID],people[Sales_person],"NA",0)</f>
        <v>Roddy Speechley</v>
      </c>
      <c r="J7512">
        <f>YEAR(shipments[[#This Row],[Shipdate]])</f>
        <v>2024</v>
      </c>
      <c r="K7512">
        <f>MONTH(shipments[[#This Row],[Shipdate]])</f>
        <v>6</v>
      </c>
      <c r="L7512" t="str">
        <f>TEXT(shipments[[#This Row],[Shipdate]],"mmmm")</f>
        <v>June</v>
      </c>
      <c r="M7512">
        <f>_xlfn.XLOOKUP(shipments[[#This Row],[PID]],products[PID],products[Cost_per_box],"NA",0)</f>
        <v>12.41</v>
      </c>
      <c r="N7512">
        <f>shipments[[#This Row],[Boxes]]*shipments[[#This Row],[Cost Per Box]]</f>
        <v>4765.4400000000005</v>
      </c>
      <c r="O7512">
        <f>shipments[[#This Row],[Sales Amount]]-shipments[[#This Row],[Total Cost]]</f>
        <v>2139.8099999999995</v>
      </c>
      <c r="P7512" s="9">
        <f>shipments[[#This Row],[Profit]]/shipments[[#This Row],[Sales Amount]]</f>
        <v>0.30988161181709561</v>
      </c>
    </row>
    <row r="7513" spans="1:16" x14ac:dyDescent="1">
      <c r="A7513" t="s">
        <v>7569</v>
      </c>
      <c r="B7513" t="s">
        <v>8062</v>
      </c>
      <c r="C7513" t="s">
        <v>8025</v>
      </c>
      <c r="D7513" t="s">
        <v>8033</v>
      </c>
      <c r="E7513" s="1">
        <v>45343</v>
      </c>
      <c r="F7513">
        <v>2283.75</v>
      </c>
      <c r="G7513">
        <v>164</v>
      </c>
      <c r="H7513" t="s">
        <v>6</v>
      </c>
      <c r="I7513" t="str">
        <f>_xlfn.XLOOKUP(shipments[[#This Row],[SPID]],people[SPID],people[Sales_person],"NA",0)</f>
        <v>Roddy Speechley</v>
      </c>
      <c r="J7513">
        <f>YEAR(shipments[[#This Row],[Shipdate]])</f>
        <v>2024</v>
      </c>
      <c r="K7513">
        <f>MONTH(shipments[[#This Row],[Shipdate]])</f>
        <v>2</v>
      </c>
      <c r="L7513" t="str">
        <f>TEXT(shipments[[#This Row],[Shipdate]],"mmmm")</f>
        <v>February</v>
      </c>
      <c r="M7513">
        <f>_xlfn.XLOOKUP(shipments[[#This Row],[PID]],products[PID],products[Cost_per_box],"NA",0)</f>
        <v>9.57</v>
      </c>
      <c r="N7513">
        <f>shipments[[#This Row],[Boxes]]*shipments[[#This Row],[Cost Per Box]]</f>
        <v>1569.48</v>
      </c>
      <c r="O7513">
        <f>shipments[[#This Row],[Sales Amount]]-shipments[[#This Row],[Total Cost]]</f>
        <v>714.27</v>
      </c>
      <c r="P7513" s="9">
        <f>shipments[[#This Row],[Profit]]/shipments[[#This Row],[Sales Amount]]</f>
        <v>0.31276190476190474</v>
      </c>
    </row>
    <row r="7514" spans="1:16" x14ac:dyDescent="1">
      <c r="A7514" t="s">
        <v>7570</v>
      </c>
      <c r="B7514" t="s">
        <v>8062</v>
      </c>
      <c r="C7514" t="s">
        <v>8025</v>
      </c>
      <c r="D7514" t="s">
        <v>8035</v>
      </c>
      <c r="E7514" s="1">
        <v>45534</v>
      </c>
      <c r="F7514">
        <v>7062.75</v>
      </c>
      <c r="G7514">
        <v>505</v>
      </c>
      <c r="H7514" t="s">
        <v>17</v>
      </c>
      <c r="I7514" t="str">
        <f>_xlfn.XLOOKUP(shipments[[#This Row],[SPID]],people[SPID],people[Sales_person],"NA",0)</f>
        <v>Roddy Speechley</v>
      </c>
      <c r="J7514">
        <f>YEAR(shipments[[#This Row],[Shipdate]])</f>
        <v>2024</v>
      </c>
      <c r="K7514">
        <f>MONTH(shipments[[#This Row],[Shipdate]])</f>
        <v>8</v>
      </c>
      <c r="L7514" t="str">
        <f>TEXT(shipments[[#This Row],[Shipdate]],"mmmm")</f>
        <v>August</v>
      </c>
      <c r="M7514">
        <f>_xlfn.XLOOKUP(shipments[[#This Row],[PID]],products[PID],products[Cost_per_box],"NA",0)</f>
        <v>9.57</v>
      </c>
      <c r="N7514">
        <f>shipments[[#This Row],[Boxes]]*shipments[[#This Row],[Cost Per Box]]</f>
        <v>4832.8500000000004</v>
      </c>
      <c r="O7514">
        <f>shipments[[#This Row],[Sales Amount]]-shipments[[#This Row],[Total Cost]]</f>
        <v>2229.8999999999996</v>
      </c>
      <c r="P7514" s="9">
        <f>shipments[[#This Row],[Profit]]/shipments[[#This Row],[Sales Amount]]</f>
        <v>0.31572687692471058</v>
      </c>
    </row>
    <row r="7515" spans="1:16" x14ac:dyDescent="1">
      <c r="A7515" t="s">
        <v>7571</v>
      </c>
      <c r="B7515" t="s">
        <v>8062</v>
      </c>
      <c r="C7515" t="s">
        <v>8026</v>
      </c>
      <c r="D7515" t="s">
        <v>8033</v>
      </c>
      <c r="E7515" s="1">
        <v>45091</v>
      </c>
      <c r="F7515">
        <v>5220</v>
      </c>
      <c r="G7515">
        <v>475</v>
      </c>
      <c r="H7515" t="s">
        <v>6</v>
      </c>
      <c r="I7515" t="str">
        <f>_xlfn.XLOOKUP(shipments[[#This Row],[SPID]],people[SPID],people[Sales_person],"NA",0)</f>
        <v>Roddy Speechley</v>
      </c>
      <c r="J7515">
        <f>YEAR(shipments[[#This Row],[Shipdate]])</f>
        <v>2023</v>
      </c>
      <c r="K7515">
        <f>MONTH(shipments[[#This Row],[Shipdate]])</f>
        <v>6</v>
      </c>
      <c r="L7515" t="str">
        <f>TEXT(shipments[[#This Row],[Shipdate]],"mmmm")</f>
        <v>June</v>
      </c>
      <c r="M7515">
        <f>_xlfn.XLOOKUP(shipments[[#This Row],[PID]],products[PID],products[Cost_per_box],"NA",0)</f>
        <v>8.43</v>
      </c>
      <c r="N7515">
        <f>shipments[[#This Row],[Boxes]]*shipments[[#This Row],[Cost Per Box]]</f>
        <v>4004.25</v>
      </c>
      <c r="O7515">
        <f>shipments[[#This Row],[Sales Amount]]-shipments[[#This Row],[Total Cost]]</f>
        <v>1215.75</v>
      </c>
      <c r="P7515" s="9">
        <f>shipments[[#This Row],[Profit]]/shipments[[#This Row],[Sales Amount]]</f>
        <v>0.2329022988505747</v>
      </c>
    </row>
    <row r="7516" spans="1:16" x14ac:dyDescent="1">
      <c r="A7516" t="s">
        <v>7572</v>
      </c>
      <c r="B7516" t="s">
        <v>8062</v>
      </c>
      <c r="C7516" t="s">
        <v>8026</v>
      </c>
      <c r="D7516" t="s">
        <v>8036</v>
      </c>
      <c r="E7516" s="1">
        <v>45258</v>
      </c>
      <c r="F7516">
        <v>7305.75</v>
      </c>
      <c r="G7516">
        <v>914</v>
      </c>
      <c r="H7516" t="s">
        <v>6</v>
      </c>
      <c r="I7516" t="str">
        <f>_xlfn.XLOOKUP(shipments[[#This Row],[SPID]],people[SPID],people[Sales_person],"NA",0)</f>
        <v>Roddy Speechley</v>
      </c>
      <c r="J7516">
        <f>YEAR(shipments[[#This Row],[Shipdate]])</f>
        <v>2023</v>
      </c>
      <c r="K7516">
        <f>MONTH(shipments[[#This Row],[Shipdate]])</f>
        <v>11</v>
      </c>
      <c r="L7516" t="str">
        <f>TEXT(shipments[[#This Row],[Shipdate]],"mmmm")</f>
        <v>November</v>
      </c>
      <c r="M7516">
        <f>_xlfn.XLOOKUP(shipments[[#This Row],[PID]],products[PID],products[Cost_per_box],"NA",0)</f>
        <v>8.43</v>
      </c>
      <c r="N7516">
        <f>shipments[[#This Row],[Boxes]]*shipments[[#This Row],[Cost Per Box]]</f>
        <v>7705.0199999999995</v>
      </c>
      <c r="O7516">
        <f>shipments[[#This Row],[Sales Amount]]-shipments[[#This Row],[Total Cost]]</f>
        <v>-399.26999999999953</v>
      </c>
      <c r="P7516" s="9">
        <f>shipments[[#This Row],[Profit]]/shipments[[#This Row],[Sales Amount]]</f>
        <v>-5.4651473154706844E-2</v>
      </c>
    </row>
    <row r="7517" spans="1:16" x14ac:dyDescent="1">
      <c r="A7517" t="s">
        <v>7573</v>
      </c>
      <c r="B7517" t="s">
        <v>8062</v>
      </c>
      <c r="C7517" t="s">
        <v>8027</v>
      </c>
      <c r="D7517" t="s">
        <v>8032</v>
      </c>
      <c r="E7517" s="1">
        <v>45341</v>
      </c>
      <c r="F7517">
        <v>4509</v>
      </c>
      <c r="G7517">
        <v>564</v>
      </c>
      <c r="H7517" t="s">
        <v>6</v>
      </c>
      <c r="I7517" t="str">
        <f>_xlfn.XLOOKUP(shipments[[#This Row],[SPID]],people[SPID],people[Sales_person],"NA",0)</f>
        <v>Roddy Speechley</v>
      </c>
      <c r="J7517">
        <f>YEAR(shipments[[#This Row],[Shipdate]])</f>
        <v>2024</v>
      </c>
      <c r="K7517">
        <f>MONTH(shipments[[#This Row],[Shipdate]])</f>
        <v>2</v>
      </c>
      <c r="L7517" t="str">
        <f>TEXT(shipments[[#This Row],[Shipdate]],"mmmm")</f>
        <v>February</v>
      </c>
      <c r="M7517">
        <f>_xlfn.XLOOKUP(shipments[[#This Row],[PID]],products[PID],products[Cost_per_box],"NA",0)</f>
        <v>6.8</v>
      </c>
      <c r="N7517">
        <f>shipments[[#This Row],[Boxes]]*shipments[[#This Row],[Cost Per Box]]</f>
        <v>3835.2</v>
      </c>
      <c r="O7517">
        <f>shipments[[#This Row],[Sales Amount]]-shipments[[#This Row],[Total Cost]]</f>
        <v>673.80000000000018</v>
      </c>
      <c r="P7517" s="9">
        <f>shipments[[#This Row],[Profit]]/shipments[[#This Row],[Sales Amount]]</f>
        <v>0.14943446440452432</v>
      </c>
    </row>
    <row r="7518" spans="1:16" x14ac:dyDescent="1">
      <c r="A7518" t="s">
        <v>7574</v>
      </c>
      <c r="B7518" t="s">
        <v>8062</v>
      </c>
      <c r="C7518" t="s">
        <v>8027</v>
      </c>
      <c r="D7518" t="s">
        <v>8033</v>
      </c>
      <c r="E7518" s="1">
        <v>45462</v>
      </c>
      <c r="F7518">
        <v>6601.5</v>
      </c>
      <c r="G7518">
        <v>661</v>
      </c>
      <c r="H7518" t="s">
        <v>6</v>
      </c>
      <c r="I7518" t="str">
        <f>_xlfn.XLOOKUP(shipments[[#This Row],[SPID]],people[SPID],people[Sales_person],"NA",0)</f>
        <v>Roddy Speechley</v>
      </c>
      <c r="J7518">
        <f>YEAR(shipments[[#This Row],[Shipdate]])</f>
        <v>2024</v>
      </c>
      <c r="K7518">
        <f>MONTH(shipments[[#This Row],[Shipdate]])</f>
        <v>6</v>
      </c>
      <c r="L7518" t="str">
        <f>TEXT(shipments[[#This Row],[Shipdate]],"mmmm")</f>
        <v>June</v>
      </c>
      <c r="M7518">
        <f>_xlfn.XLOOKUP(shipments[[#This Row],[PID]],products[PID],products[Cost_per_box],"NA",0)</f>
        <v>6.8</v>
      </c>
      <c r="N7518">
        <f>shipments[[#This Row],[Boxes]]*shipments[[#This Row],[Cost Per Box]]</f>
        <v>4494.8</v>
      </c>
      <c r="O7518">
        <f>shipments[[#This Row],[Sales Amount]]-shipments[[#This Row],[Total Cost]]</f>
        <v>2106.6999999999998</v>
      </c>
      <c r="P7518" s="9">
        <f>shipments[[#This Row],[Profit]]/shipments[[#This Row],[Sales Amount]]</f>
        <v>0.31912444141482993</v>
      </c>
    </row>
    <row r="7519" spans="1:16" x14ac:dyDescent="1">
      <c r="A7519" t="s">
        <v>7575</v>
      </c>
      <c r="B7519" t="s">
        <v>8062</v>
      </c>
      <c r="C7519" t="s">
        <v>8027</v>
      </c>
      <c r="D7519" t="s">
        <v>8033</v>
      </c>
      <c r="E7519" s="1">
        <v>45156</v>
      </c>
      <c r="F7519">
        <v>8667</v>
      </c>
      <c r="G7519">
        <v>1084</v>
      </c>
      <c r="H7519" t="s">
        <v>6</v>
      </c>
      <c r="I7519" t="str">
        <f>_xlfn.XLOOKUP(shipments[[#This Row],[SPID]],people[SPID],people[Sales_person],"NA",0)</f>
        <v>Roddy Speechley</v>
      </c>
      <c r="J7519">
        <f>YEAR(shipments[[#This Row],[Shipdate]])</f>
        <v>2023</v>
      </c>
      <c r="K7519">
        <f>MONTH(shipments[[#This Row],[Shipdate]])</f>
        <v>8</v>
      </c>
      <c r="L7519" t="str">
        <f>TEXT(shipments[[#This Row],[Shipdate]],"mmmm")</f>
        <v>August</v>
      </c>
      <c r="M7519">
        <f>_xlfn.XLOOKUP(shipments[[#This Row],[PID]],products[PID],products[Cost_per_box],"NA",0)</f>
        <v>6.8</v>
      </c>
      <c r="N7519">
        <f>shipments[[#This Row],[Boxes]]*shipments[[#This Row],[Cost Per Box]]</f>
        <v>7371.2</v>
      </c>
      <c r="O7519">
        <f>shipments[[#This Row],[Sales Amount]]-shipments[[#This Row],[Total Cost]]</f>
        <v>1295.8000000000002</v>
      </c>
      <c r="P7519" s="9">
        <f>shipments[[#This Row],[Profit]]/shipments[[#This Row],[Sales Amount]]</f>
        <v>0.14950963424483676</v>
      </c>
    </row>
    <row r="7520" spans="1:16" x14ac:dyDescent="1">
      <c r="A7520" t="s">
        <v>7576</v>
      </c>
      <c r="B7520" t="s">
        <v>8062</v>
      </c>
      <c r="C7520" t="s">
        <v>8027</v>
      </c>
      <c r="D7520" t="s">
        <v>8037</v>
      </c>
      <c r="E7520" s="1">
        <v>45559</v>
      </c>
      <c r="F7520">
        <v>3107.25</v>
      </c>
      <c r="G7520">
        <v>444</v>
      </c>
      <c r="H7520" t="s">
        <v>25</v>
      </c>
      <c r="I7520" t="str">
        <f>_xlfn.XLOOKUP(shipments[[#This Row],[SPID]],people[SPID],people[Sales_person],"NA",0)</f>
        <v>Roddy Speechley</v>
      </c>
      <c r="J7520">
        <f>YEAR(shipments[[#This Row],[Shipdate]])</f>
        <v>2024</v>
      </c>
      <c r="K7520">
        <f>MONTH(shipments[[#This Row],[Shipdate]])</f>
        <v>9</v>
      </c>
      <c r="L7520" t="str">
        <f>TEXT(shipments[[#This Row],[Shipdate]],"mmmm")</f>
        <v>September</v>
      </c>
      <c r="M7520">
        <f>_xlfn.XLOOKUP(shipments[[#This Row],[PID]],products[PID],products[Cost_per_box],"NA",0)</f>
        <v>6.8</v>
      </c>
      <c r="N7520">
        <f>shipments[[#This Row],[Boxes]]*shipments[[#This Row],[Cost Per Box]]</f>
        <v>3019.2</v>
      </c>
      <c r="O7520">
        <f>shipments[[#This Row],[Sales Amount]]-shipments[[#This Row],[Total Cost]]</f>
        <v>88.050000000000182</v>
      </c>
      <c r="P7520" s="9">
        <f>shipments[[#This Row],[Profit]]/shipments[[#This Row],[Sales Amount]]</f>
        <v>2.8336953898141504E-2</v>
      </c>
    </row>
    <row r="7521" spans="1:16" x14ac:dyDescent="1">
      <c r="A7521" t="s">
        <v>7577</v>
      </c>
      <c r="B7521" t="s">
        <v>8062</v>
      </c>
      <c r="C7521" t="s">
        <v>8028</v>
      </c>
      <c r="D7521" t="s">
        <v>8035</v>
      </c>
      <c r="E7521" s="1">
        <v>45413</v>
      </c>
      <c r="F7521">
        <v>12917.25</v>
      </c>
      <c r="G7521">
        <v>479</v>
      </c>
      <c r="H7521" t="s">
        <v>6</v>
      </c>
      <c r="I7521" t="str">
        <f>_xlfn.XLOOKUP(shipments[[#This Row],[SPID]],people[SPID],people[Sales_person],"NA",0)</f>
        <v>Roddy Speechley</v>
      </c>
      <c r="J7521">
        <f>YEAR(shipments[[#This Row],[Shipdate]])</f>
        <v>2024</v>
      </c>
      <c r="K7521">
        <f>MONTH(shipments[[#This Row],[Shipdate]])</f>
        <v>5</v>
      </c>
      <c r="L7521" t="str">
        <f>TEXT(shipments[[#This Row],[Shipdate]],"mmmm")</f>
        <v>May</v>
      </c>
      <c r="M7521">
        <f>_xlfn.XLOOKUP(shipments[[#This Row],[PID]],products[PID],products[Cost_per_box],"NA",0)</f>
        <v>5.04</v>
      </c>
      <c r="N7521">
        <f>shipments[[#This Row],[Boxes]]*shipments[[#This Row],[Cost Per Box]]</f>
        <v>2414.16</v>
      </c>
      <c r="O7521">
        <f>shipments[[#This Row],[Sales Amount]]-shipments[[#This Row],[Total Cost]]</f>
        <v>10503.09</v>
      </c>
      <c r="P7521" s="9">
        <f>shipments[[#This Row],[Profit]]/shipments[[#This Row],[Sales Amount]]</f>
        <v>0.81310573070893577</v>
      </c>
    </row>
    <row r="7522" spans="1:16" x14ac:dyDescent="1">
      <c r="A7522" t="s">
        <v>7578</v>
      </c>
      <c r="B7522" t="s">
        <v>8062</v>
      </c>
      <c r="C7522" t="s">
        <v>8029</v>
      </c>
      <c r="D7522" t="s">
        <v>8032</v>
      </c>
      <c r="E7522" s="1">
        <v>45490</v>
      </c>
      <c r="F7522">
        <v>23721.75</v>
      </c>
      <c r="G7522">
        <v>2636</v>
      </c>
      <c r="H7522" t="s">
        <v>17</v>
      </c>
      <c r="I7522" t="str">
        <f>_xlfn.XLOOKUP(shipments[[#This Row],[SPID]],people[SPID],people[Sales_person],"NA",0)</f>
        <v>Roddy Speechley</v>
      </c>
      <c r="J7522">
        <f>YEAR(shipments[[#This Row],[Shipdate]])</f>
        <v>2024</v>
      </c>
      <c r="K7522">
        <f>MONTH(shipments[[#This Row],[Shipdate]])</f>
        <v>7</v>
      </c>
      <c r="L7522" t="str">
        <f>TEXT(shipments[[#This Row],[Shipdate]],"mmmm")</f>
        <v>July</v>
      </c>
      <c r="M7522">
        <f>_xlfn.XLOOKUP(shipments[[#This Row],[PID]],products[PID],products[Cost_per_box],"NA",0)</f>
        <v>2.76</v>
      </c>
      <c r="N7522">
        <f>shipments[[#This Row],[Boxes]]*shipments[[#This Row],[Cost Per Box]]</f>
        <v>7275.36</v>
      </c>
      <c r="O7522">
        <f>shipments[[#This Row],[Sales Amount]]-shipments[[#This Row],[Total Cost]]</f>
        <v>16446.39</v>
      </c>
      <c r="P7522" s="9">
        <f>shipments[[#This Row],[Profit]]/shipments[[#This Row],[Sales Amount]]</f>
        <v>0.69330424610325969</v>
      </c>
    </row>
    <row r="7523" spans="1:16" x14ac:dyDescent="1">
      <c r="A7523" t="s">
        <v>7579</v>
      </c>
      <c r="B7523" t="s">
        <v>8062</v>
      </c>
      <c r="C7523" t="s">
        <v>8029</v>
      </c>
      <c r="D7523" t="s">
        <v>8037</v>
      </c>
      <c r="E7523" s="1">
        <v>45293</v>
      </c>
      <c r="F7523">
        <v>5445</v>
      </c>
      <c r="G7523">
        <v>545</v>
      </c>
      <c r="H7523" t="s">
        <v>6</v>
      </c>
      <c r="I7523" t="str">
        <f>_xlfn.XLOOKUP(shipments[[#This Row],[SPID]],people[SPID],people[Sales_person],"NA",0)</f>
        <v>Roddy Speechley</v>
      </c>
      <c r="J7523">
        <f>YEAR(shipments[[#This Row],[Shipdate]])</f>
        <v>2024</v>
      </c>
      <c r="K7523">
        <f>MONTH(shipments[[#This Row],[Shipdate]])</f>
        <v>1</v>
      </c>
      <c r="L7523" t="str">
        <f>TEXT(shipments[[#This Row],[Shipdate]],"mmmm")</f>
        <v>January</v>
      </c>
      <c r="M7523">
        <f>_xlfn.XLOOKUP(shipments[[#This Row],[PID]],products[PID],products[Cost_per_box],"NA",0)</f>
        <v>2.76</v>
      </c>
      <c r="N7523">
        <f>shipments[[#This Row],[Boxes]]*shipments[[#This Row],[Cost Per Box]]</f>
        <v>1504.1999999999998</v>
      </c>
      <c r="O7523">
        <f>shipments[[#This Row],[Sales Amount]]-shipments[[#This Row],[Total Cost]]</f>
        <v>3940.8</v>
      </c>
      <c r="P7523" s="9">
        <f>shipments[[#This Row],[Profit]]/shipments[[#This Row],[Sales Amount]]</f>
        <v>0.72374655647382924</v>
      </c>
    </row>
    <row r="7524" spans="1:16" x14ac:dyDescent="1">
      <c r="A7524" t="s">
        <v>7580</v>
      </c>
      <c r="B7524" t="s">
        <v>8062</v>
      </c>
      <c r="C7524" t="s">
        <v>8029</v>
      </c>
      <c r="D7524" t="s">
        <v>8037</v>
      </c>
      <c r="E7524" s="1">
        <v>45287</v>
      </c>
      <c r="F7524">
        <v>13653</v>
      </c>
      <c r="G7524">
        <v>1138</v>
      </c>
      <c r="H7524" t="s">
        <v>6</v>
      </c>
      <c r="I7524" t="str">
        <f>_xlfn.XLOOKUP(shipments[[#This Row],[SPID]],people[SPID],people[Sales_person],"NA",0)</f>
        <v>Roddy Speechley</v>
      </c>
      <c r="J7524">
        <f>YEAR(shipments[[#This Row],[Shipdate]])</f>
        <v>2023</v>
      </c>
      <c r="K7524">
        <f>MONTH(shipments[[#This Row],[Shipdate]])</f>
        <v>12</v>
      </c>
      <c r="L7524" t="str">
        <f>TEXT(shipments[[#This Row],[Shipdate]],"mmmm")</f>
        <v>December</v>
      </c>
      <c r="M7524">
        <f>_xlfn.XLOOKUP(shipments[[#This Row],[PID]],products[PID],products[Cost_per_box],"NA",0)</f>
        <v>2.76</v>
      </c>
      <c r="N7524">
        <f>shipments[[#This Row],[Boxes]]*shipments[[#This Row],[Cost Per Box]]</f>
        <v>3140.8799999999997</v>
      </c>
      <c r="O7524">
        <f>shipments[[#This Row],[Sales Amount]]-shipments[[#This Row],[Total Cost]]</f>
        <v>10512.12</v>
      </c>
      <c r="P7524" s="9">
        <f>shipments[[#This Row],[Profit]]/shipments[[#This Row],[Sales Amount]]</f>
        <v>0.7699494616567788</v>
      </c>
    </row>
    <row r="7525" spans="1:16" x14ac:dyDescent="1">
      <c r="A7525" t="s">
        <v>7581</v>
      </c>
      <c r="B7525" t="s">
        <v>8062</v>
      </c>
      <c r="C7525" t="s">
        <v>8029</v>
      </c>
      <c r="D7525" t="s">
        <v>8033</v>
      </c>
      <c r="E7525" s="1">
        <v>45093</v>
      </c>
      <c r="F7525">
        <v>1235.25</v>
      </c>
      <c r="G7525">
        <v>113</v>
      </c>
      <c r="H7525" t="s">
        <v>6</v>
      </c>
      <c r="I7525" t="str">
        <f>_xlfn.XLOOKUP(shipments[[#This Row],[SPID]],people[SPID],people[Sales_person],"NA",0)</f>
        <v>Roddy Speechley</v>
      </c>
      <c r="J7525">
        <f>YEAR(shipments[[#This Row],[Shipdate]])</f>
        <v>2023</v>
      </c>
      <c r="K7525">
        <f>MONTH(shipments[[#This Row],[Shipdate]])</f>
        <v>6</v>
      </c>
      <c r="L7525" t="str">
        <f>TEXT(shipments[[#This Row],[Shipdate]],"mmmm")</f>
        <v>June</v>
      </c>
      <c r="M7525">
        <f>_xlfn.XLOOKUP(shipments[[#This Row],[PID]],products[PID],products[Cost_per_box],"NA",0)</f>
        <v>2.76</v>
      </c>
      <c r="N7525">
        <f>shipments[[#This Row],[Boxes]]*shipments[[#This Row],[Cost Per Box]]</f>
        <v>311.88</v>
      </c>
      <c r="O7525">
        <f>shipments[[#This Row],[Sales Amount]]-shipments[[#This Row],[Total Cost]]</f>
        <v>923.37</v>
      </c>
      <c r="P7525" s="9">
        <f>shipments[[#This Row],[Profit]]/shipments[[#This Row],[Sales Amount]]</f>
        <v>0.74751669702489376</v>
      </c>
    </row>
    <row r="7526" spans="1:16" x14ac:dyDescent="1">
      <c r="A7526" t="s">
        <v>7582</v>
      </c>
      <c r="B7526" t="s">
        <v>8062</v>
      </c>
      <c r="C7526" t="s">
        <v>8029</v>
      </c>
      <c r="D7526" t="s">
        <v>8037</v>
      </c>
      <c r="E7526" s="1">
        <v>45260</v>
      </c>
      <c r="F7526">
        <v>13835.25</v>
      </c>
      <c r="G7526">
        <v>1730</v>
      </c>
      <c r="H7526" t="s">
        <v>6</v>
      </c>
      <c r="I7526" t="str">
        <f>_xlfn.XLOOKUP(shipments[[#This Row],[SPID]],people[SPID],people[Sales_person],"NA",0)</f>
        <v>Roddy Speechley</v>
      </c>
      <c r="J7526">
        <f>YEAR(shipments[[#This Row],[Shipdate]])</f>
        <v>2023</v>
      </c>
      <c r="K7526">
        <f>MONTH(shipments[[#This Row],[Shipdate]])</f>
        <v>11</v>
      </c>
      <c r="L7526" t="str">
        <f>TEXT(shipments[[#This Row],[Shipdate]],"mmmm")</f>
        <v>November</v>
      </c>
      <c r="M7526">
        <f>_xlfn.XLOOKUP(shipments[[#This Row],[PID]],products[PID],products[Cost_per_box],"NA",0)</f>
        <v>2.76</v>
      </c>
      <c r="N7526">
        <f>shipments[[#This Row],[Boxes]]*shipments[[#This Row],[Cost Per Box]]</f>
        <v>4774.7999999999993</v>
      </c>
      <c r="O7526">
        <f>shipments[[#This Row],[Sales Amount]]-shipments[[#This Row],[Total Cost]]</f>
        <v>9060.4500000000007</v>
      </c>
      <c r="P7526" s="9">
        <f>shipments[[#This Row],[Profit]]/shipments[[#This Row],[Sales Amount]]</f>
        <v>0.65488155255597125</v>
      </c>
    </row>
    <row r="7527" spans="1:16" x14ac:dyDescent="1">
      <c r="A7527" t="s">
        <v>7583</v>
      </c>
      <c r="B7527" t="s">
        <v>8062</v>
      </c>
      <c r="C7527" t="s">
        <v>8030</v>
      </c>
      <c r="D7527" t="s">
        <v>8037</v>
      </c>
      <c r="E7527" s="1">
        <v>45127</v>
      </c>
      <c r="F7527">
        <v>9884.25</v>
      </c>
      <c r="G7527">
        <v>1099</v>
      </c>
      <c r="H7527" t="s">
        <v>6</v>
      </c>
      <c r="I7527" t="str">
        <f>_xlfn.XLOOKUP(shipments[[#This Row],[SPID]],people[SPID],people[Sales_person],"NA",0)</f>
        <v>Roddy Speechley</v>
      </c>
      <c r="J7527">
        <f>YEAR(shipments[[#This Row],[Shipdate]])</f>
        <v>2023</v>
      </c>
      <c r="K7527">
        <f>MONTH(shipments[[#This Row],[Shipdate]])</f>
        <v>7</v>
      </c>
      <c r="L7527" t="str">
        <f>TEXT(shipments[[#This Row],[Shipdate]],"mmmm")</f>
        <v>July</v>
      </c>
      <c r="M7527">
        <f>_xlfn.XLOOKUP(shipments[[#This Row],[PID]],products[PID],products[Cost_per_box],"NA",0)</f>
        <v>3.32</v>
      </c>
      <c r="N7527">
        <f>shipments[[#This Row],[Boxes]]*shipments[[#This Row],[Cost Per Box]]</f>
        <v>3648.68</v>
      </c>
      <c r="O7527">
        <f>shipments[[#This Row],[Sales Amount]]-shipments[[#This Row],[Total Cost]]</f>
        <v>6235.57</v>
      </c>
      <c r="P7527" s="9">
        <f>shipments[[#This Row],[Profit]]/shipments[[#This Row],[Sales Amount]]</f>
        <v>0.6308591951842577</v>
      </c>
    </row>
    <row r="7528" spans="1:16" x14ac:dyDescent="1">
      <c r="A7528" t="s">
        <v>7584</v>
      </c>
      <c r="B7528" t="s">
        <v>8062</v>
      </c>
      <c r="C7528" t="s">
        <v>8030</v>
      </c>
      <c r="D7528" t="s">
        <v>8037</v>
      </c>
      <c r="E7528" s="1">
        <v>45209</v>
      </c>
      <c r="F7528">
        <v>3575.25</v>
      </c>
      <c r="G7528">
        <v>398</v>
      </c>
      <c r="H7528" t="s">
        <v>6</v>
      </c>
      <c r="I7528" t="str">
        <f>_xlfn.XLOOKUP(shipments[[#This Row],[SPID]],people[SPID],people[Sales_person],"NA",0)</f>
        <v>Roddy Speechley</v>
      </c>
      <c r="J7528">
        <f>YEAR(shipments[[#This Row],[Shipdate]])</f>
        <v>2023</v>
      </c>
      <c r="K7528">
        <f>MONTH(shipments[[#This Row],[Shipdate]])</f>
        <v>10</v>
      </c>
      <c r="L7528" t="str">
        <f>TEXT(shipments[[#This Row],[Shipdate]],"mmmm")</f>
        <v>October</v>
      </c>
      <c r="M7528">
        <f>_xlfn.XLOOKUP(shipments[[#This Row],[PID]],products[PID],products[Cost_per_box],"NA",0)</f>
        <v>3.32</v>
      </c>
      <c r="N7528">
        <f>shipments[[#This Row],[Boxes]]*shipments[[#This Row],[Cost Per Box]]</f>
        <v>1321.36</v>
      </c>
      <c r="O7528">
        <f>shipments[[#This Row],[Sales Amount]]-shipments[[#This Row],[Total Cost]]</f>
        <v>2253.8900000000003</v>
      </c>
      <c r="P7528" s="9">
        <f>shipments[[#This Row],[Profit]]/shipments[[#This Row],[Sales Amount]]</f>
        <v>0.63041465631774007</v>
      </c>
    </row>
    <row r="7529" spans="1:16" x14ac:dyDescent="1">
      <c r="A7529" t="s">
        <v>7585</v>
      </c>
      <c r="B7529" t="s">
        <v>8062</v>
      </c>
      <c r="C7529" t="s">
        <v>8030</v>
      </c>
      <c r="D7529" t="s">
        <v>8033</v>
      </c>
      <c r="E7529" s="1">
        <v>44929</v>
      </c>
      <c r="F7529">
        <v>7933.5</v>
      </c>
      <c r="G7529">
        <v>794</v>
      </c>
      <c r="H7529" t="s">
        <v>6</v>
      </c>
      <c r="I7529" t="str">
        <f>_xlfn.XLOOKUP(shipments[[#This Row],[SPID]],people[SPID],people[Sales_person],"NA",0)</f>
        <v>Roddy Speechley</v>
      </c>
      <c r="J7529">
        <f>YEAR(shipments[[#This Row],[Shipdate]])</f>
        <v>2023</v>
      </c>
      <c r="K7529">
        <f>MONTH(shipments[[#This Row],[Shipdate]])</f>
        <v>1</v>
      </c>
      <c r="L7529" t="str">
        <f>TEXT(shipments[[#This Row],[Shipdate]],"mmmm")</f>
        <v>January</v>
      </c>
      <c r="M7529">
        <f>_xlfn.XLOOKUP(shipments[[#This Row],[PID]],products[PID],products[Cost_per_box],"NA",0)</f>
        <v>3.32</v>
      </c>
      <c r="N7529">
        <f>shipments[[#This Row],[Boxes]]*shipments[[#This Row],[Cost Per Box]]</f>
        <v>2636.08</v>
      </c>
      <c r="O7529">
        <f>shipments[[#This Row],[Sales Amount]]-shipments[[#This Row],[Total Cost]]</f>
        <v>5297.42</v>
      </c>
      <c r="P7529" s="9">
        <f>shipments[[#This Row],[Profit]]/shipments[[#This Row],[Sales Amount]]</f>
        <v>0.66772798890779606</v>
      </c>
    </row>
    <row r="7530" spans="1:16" x14ac:dyDescent="1">
      <c r="A7530" t="s">
        <v>7586</v>
      </c>
      <c r="B7530" t="s">
        <v>8062</v>
      </c>
      <c r="C7530" t="s">
        <v>8030</v>
      </c>
      <c r="D7530" t="s">
        <v>8034</v>
      </c>
      <c r="E7530" s="1">
        <v>45474</v>
      </c>
      <c r="F7530">
        <v>103.5</v>
      </c>
      <c r="G7530">
        <v>13</v>
      </c>
      <c r="H7530" t="s">
        <v>17</v>
      </c>
      <c r="I7530" t="str">
        <f>_xlfn.XLOOKUP(shipments[[#This Row],[SPID]],people[SPID],people[Sales_person],"NA",0)</f>
        <v>Roddy Speechley</v>
      </c>
      <c r="J7530">
        <f>YEAR(shipments[[#This Row],[Shipdate]])</f>
        <v>2024</v>
      </c>
      <c r="K7530">
        <f>MONTH(shipments[[#This Row],[Shipdate]])</f>
        <v>7</v>
      </c>
      <c r="L7530" t="str">
        <f>TEXT(shipments[[#This Row],[Shipdate]],"mmmm")</f>
        <v>July</v>
      </c>
      <c r="M7530">
        <f>_xlfn.XLOOKUP(shipments[[#This Row],[PID]],products[PID],products[Cost_per_box],"NA",0)</f>
        <v>3.32</v>
      </c>
      <c r="N7530">
        <f>shipments[[#This Row],[Boxes]]*shipments[[#This Row],[Cost Per Box]]</f>
        <v>43.16</v>
      </c>
      <c r="O7530">
        <f>shipments[[#This Row],[Sales Amount]]-shipments[[#This Row],[Total Cost]]</f>
        <v>60.34</v>
      </c>
      <c r="P7530" s="9">
        <f>shipments[[#This Row],[Profit]]/shipments[[#This Row],[Sales Amount]]</f>
        <v>0.58299516908212567</v>
      </c>
    </row>
    <row r="7531" spans="1:16" x14ac:dyDescent="1">
      <c r="A7531" t="s">
        <v>7587</v>
      </c>
      <c r="B7531" t="s">
        <v>8062</v>
      </c>
      <c r="C7531" t="s">
        <v>8031</v>
      </c>
      <c r="D7531" t="s">
        <v>8035</v>
      </c>
      <c r="E7531" s="1">
        <v>44938</v>
      </c>
      <c r="F7531">
        <v>7908.75</v>
      </c>
      <c r="G7531">
        <v>396</v>
      </c>
      <c r="H7531" t="s">
        <v>6</v>
      </c>
      <c r="I7531" t="str">
        <f>_xlfn.XLOOKUP(shipments[[#This Row],[SPID]],people[SPID],people[Sales_person],"NA",0)</f>
        <v>Roddy Speechley</v>
      </c>
      <c r="J7531">
        <f>YEAR(shipments[[#This Row],[Shipdate]])</f>
        <v>2023</v>
      </c>
      <c r="K7531">
        <f>MONTH(shipments[[#This Row],[Shipdate]])</f>
        <v>1</v>
      </c>
      <c r="L7531" t="str">
        <f>TEXT(shipments[[#This Row],[Shipdate]],"mmmm")</f>
        <v>January</v>
      </c>
      <c r="M7531">
        <f>_xlfn.XLOOKUP(shipments[[#This Row],[PID]],products[PID],products[Cost_per_box],"NA",0)</f>
        <v>2.65</v>
      </c>
      <c r="N7531">
        <f>shipments[[#This Row],[Boxes]]*shipments[[#This Row],[Cost Per Box]]</f>
        <v>1049.3999999999999</v>
      </c>
      <c r="O7531">
        <f>shipments[[#This Row],[Sales Amount]]-shipments[[#This Row],[Total Cost]]</f>
        <v>6859.35</v>
      </c>
      <c r="P7531" s="9">
        <f>shipments[[#This Row],[Profit]]/shipments[[#This Row],[Sales Amount]]</f>
        <v>0.86731152204836415</v>
      </c>
    </row>
    <row r="7532" spans="1:16" x14ac:dyDescent="1">
      <c r="A7532" t="s">
        <v>7588</v>
      </c>
      <c r="B7532" t="s">
        <v>8062</v>
      </c>
      <c r="C7532" t="s">
        <v>8031</v>
      </c>
      <c r="D7532" t="s">
        <v>8032</v>
      </c>
      <c r="E7532" s="1">
        <v>44959</v>
      </c>
      <c r="F7532">
        <v>6111</v>
      </c>
      <c r="G7532">
        <v>340</v>
      </c>
      <c r="H7532" t="s">
        <v>6</v>
      </c>
      <c r="I7532" t="str">
        <f>_xlfn.XLOOKUP(shipments[[#This Row],[SPID]],people[SPID],people[Sales_person],"NA",0)</f>
        <v>Roddy Speechley</v>
      </c>
      <c r="J7532">
        <f>YEAR(shipments[[#This Row],[Shipdate]])</f>
        <v>2023</v>
      </c>
      <c r="K7532">
        <f>MONTH(shipments[[#This Row],[Shipdate]])</f>
        <v>2</v>
      </c>
      <c r="L7532" t="str">
        <f>TEXT(shipments[[#This Row],[Shipdate]],"mmmm")</f>
        <v>February</v>
      </c>
      <c r="M7532">
        <f>_xlfn.XLOOKUP(shipments[[#This Row],[PID]],products[PID],products[Cost_per_box],"NA",0)</f>
        <v>2.65</v>
      </c>
      <c r="N7532">
        <f>shipments[[#This Row],[Boxes]]*shipments[[#This Row],[Cost Per Box]]</f>
        <v>901</v>
      </c>
      <c r="O7532">
        <f>shipments[[#This Row],[Sales Amount]]-shipments[[#This Row],[Total Cost]]</f>
        <v>5210</v>
      </c>
      <c r="P7532" s="9">
        <f>shipments[[#This Row],[Profit]]/shipments[[#This Row],[Sales Amount]]</f>
        <v>0.85256095565373913</v>
      </c>
    </row>
    <row r="7533" spans="1:16" x14ac:dyDescent="1">
      <c r="A7533" t="s">
        <v>7589</v>
      </c>
      <c r="B7533" t="s">
        <v>8062</v>
      </c>
      <c r="C7533" t="s">
        <v>8031</v>
      </c>
      <c r="D7533" t="s">
        <v>8032</v>
      </c>
      <c r="E7533" s="1">
        <v>45201</v>
      </c>
      <c r="F7533">
        <v>8014.5</v>
      </c>
      <c r="G7533">
        <v>365</v>
      </c>
      <c r="H7533" t="s">
        <v>6</v>
      </c>
      <c r="I7533" t="str">
        <f>_xlfn.XLOOKUP(shipments[[#This Row],[SPID]],people[SPID],people[Sales_person],"NA",0)</f>
        <v>Roddy Speechley</v>
      </c>
      <c r="J7533">
        <f>YEAR(shipments[[#This Row],[Shipdate]])</f>
        <v>2023</v>
      </c>
      <c r="K7533">
        <f>MONTH(shipments[[#This Row],[Shipdate]])</f>
        <v>10</v>
      </c>
      <c r="L7533" t="str">
        <f>TEXT(shipments[[#This Row],[Shipdate]],"mmmm")</f>
        <v>October</v>
      </c>
      <c r="M7533">
        <f>_xlfn.XLOOKUP(shipments[[#This Row],[PID]],products[PID],products[Cost_per_box],"NA",0)</f>
        <v>2.65</v>
      </c>
      <c r="N7533">
        <f>shipments[[#This Row],[Boxes]]*shipments[[#This Row],[Cost Per Box]]</f>
        <v>967.25</v>
      </c>
      <c r="O7533">
        <f>shipments[[#This Row],[Sales Amount]]-shipments[[#This Row],[Total Cost]]</f>
        <v>7047.25</v>
      </c>
      <c r="P7533" s="9">
        <f>shipments[[#This Row],[Profit]]/shipments[[#This Row],[Sales Amount]]</f>
        <v>0.8793124961008173</v>
      </c>
    </row>
    <row r="7534" spans="1:16" x14ac:dyDescent="1">
      <c r="A7534" t="s">
        <v>7590</v>
      </c>
      <c r="B7534" t="s">
        <v>8062</v>
      </c>
      <c r="C7534" t="s">
        <v>8010</v>
      </c>
      <c r="D7534" t="s">
        <v>8032</v>
      </c>
      <c r="E7534" s="1">
        <v>45554</v>
      </c>
      <c r="F7534">
        <v>1314</v>
      </c>
      <c r="G7534">
        <v>102</v>
      </c>
      <c r="H7534" t="s">
        <v>25</v>
      </c>
      <c r="I7534" t="str">
        <f>_xlfn.XLOOKUP(shipments[[#This Row],[SPID]],people[SPID],people[Sales_person],"NA",0)</f>
        <v>Roddy Speechley</v>
      </c>
      <c r="J7534">
        <f>YEAR(shipments[[#This Row],[Shipdate]])</f>
        <v>2024</v>
      </c>
      <c r="K7534">
        <f>MONTH(shipments[[#This Row],[Shipdate]])</f>
        <v>9</v>
      </c>
      <c r="L7534" t="str">
        <f>TEXT(shipments[[#This Row],[Shipdate]],"mmmm")</f>
        <v>September</v>
      </c>
      <c r="M7534">
        <f>_xlfn.XLOOKUP(shipments[[#This Row],[PID]],products[PID],products[Cost_per_box],"NA",0)</f>
        <v>5.26</v>
      </c>
      <c r="N7534">
        <f>shipments[[#This Row],[Boxes]]*shipments[[#This Row],[Cost Per Box]]</f>
        <v>536.52</v>
      </c>
      <c r="O7534">
        <f>shipments[[#This Row],[Sales Amount]]-shipments[[#This Row],[Total Cost]]</f>
        <v>777.48</v>
      </c>
      <c r="P7534" s="9">
        <f>shipments[[#This Row],[Profit]]/shipments[[#This Row],[Sales Amount]]</f>
        <v>0.59168949771689494</v>
      </c>
    </row>
    <row r="7535" spans="1:16" x14ac:dyDescent="1">
      <c r="A7535" t="s">
        <v>7591</v>
      </c>
      <c r="B7535" t="s">
        <v>8062</v>
      </c>
      <c r="C7535" t="s">
        <v>8010</v>
      </c>
      <c r="D7535" t="s">
        <v>8035</v>
      </c>
      <c r="E7535" s="1">
        <v>45316</v>
      </c>
      <c r="F7535">
        <v>12483</v>
      </c>
      <c r="G7535">
        <v>833</v>
      </c>
      <c r="H7535" t="s">
        <v>6</v>
      </c>
      <c r="I7535" t="str">
        <f>_xlfn.XLOOKUP(shipments[[#This Row],[SPID]],people[SPID],people[Sales_person],"NA",0)</f>
        <v>Roddy Speechley</v>
      </c>
      <c r="J7535">
        <f>YEAR(shipments[[#This Row],[Shipdate]])</f>
        <v>2024</v>
      </c>
      <c r="K7535">
        <f>MONTH(shipments[[#This Row],[Shipdate]])</f>
        <v>1</v>
      </c>
      <c r="L7535" t="str">
        <f>TEXT(shipments[[#This Row],[Shipdate]],"mmmm")</f>
        <v>January</v>
      </c>
      <c r="M7535">
        <f>_xlfn.XLOOKUP(shipments[[#This Row],[PID]],products[PID],products[Cost_per_box],"NA",0)</f>
        <v>5.26</v>
      </c>
      <c r="N7535">
        <f>shipments[[#This Row],[Boxes]]*shipments[[#This Row],[Cost Per Box]]</f>
        <v>4381.58</v>
      </c>
      <c r="O7535">
        <f>shipments[[#This Row],[Sales Amount]]-shipments[[#This Row],[Total Cost]]</f>
        <v>8101.42</v>
      </c>
      <c r="P7535" s="9">
        <f>shipments[[#This Row],[Profit]]/shipments[[#This Row],[Sales Amount]]</f>
        <v>0.64899623487943603</v>
      </c>
    </row>
    <row r="7536" spans="1:16" x14ac:dyDescent="1">
      <c r="A7536" t="s">
        <v>7592</v>
      </c>
      <c r="B7536" t="s">
        <v>8062</v>
      </c>
      <c r="C7536" t="s">
        <v>8010</v>
      </c>
      <c r="D7536" t="s">
        <v>8034</v>
      </c>
      <c r="E7536" s="1">
        <v>44959</v>
      </c>
      <c r="F7536">
        <v>2362.5</v>
      </c>
      <c r="G7536">
        <v>148</v>
      </c>
      <c r="H7536" t="s">
        <v>6</v>
      </c>
      <c r="I7536" t="str">
        <f>_xlfn.XLOOKUP(shipments[[#This Row],[SPID]],people[SPID],people[Sales_person],"NA",0)</f>
        <v>Roddy Speechley</v>
      </c>
      <c r="J7536">
        <f>YEAR(shipments[[#This Row],[Shipdate]])</f>
        <v>2023</v>
      </c>
      <c r="K7536">
        <f>MONTH(shipments[[#This Row],[Shipdate]])</f>
        <v>2</v>
      </c>
      <c r="L7536" t="str">
        <f>TEXT(shipments[[#This Row],[Shipdate]],"mmmm")</f>
        <v>February</v>
      </c>
      <c r="M7536">
        <f>_xlfn.XLOOKUP(shipments[[#This Row],[PID]],products[PID],products[Cost_per_box],"NA",0)</f>
        <v>5.26</v>
      </c>
      <c r="N7536">
        <f>shipments[[#This Row],[Boxes]]*shipments[[#This Row],[Cost Per Box]]</f>
        <v>778.48</v>
      </c>
      <c r="O7536">
        <f>shipments[[#This Row],[Sales Amount]]-shipments[[#This Row],[Total Cost]]</f>
        <v>1584.02</v>
      </c>
      <c r="P7536" s="9">
        <f>shipments[[#This Row],[Profit]]/shipments[[#This Row],[Sales Amount]]</f>
        <v>0.67048465608465613</v>
      </c>
    </row>
    <row r="7537" spans="1:16" x14ac:dyDescent="1">
      <c r="A7537" t="s">
        <v>7593</v>
      </c>
      <c r="B7537" t="s">
        <v>8062</v>
      </c>
      <c r="C7537" t="s">
        <v>8010</v>
      </c>
      <c r="D7537" t="s">
        <v>8032</v>
      </c>
      <c r="E7537" s="1">
        <v>45139</v>
      </c>
      <c r="F7537">
        <v>4871.25</v>
      </c>
      <c r="G7537">
        <v>305</v>
      </c>
      <c r="H7537" t="s">
        <v>6</v>
      </c>
      <c r="I7537" t="str">
        <f>_xlfn.XLOOKUP(shipments[[#This Row],[SPID]],people[SPID],people[Sales_person],"NA",0)</f>
        <v>Roddy Speechley</v>
      </c>
      <c r="J7537">
        <f>YEAR(shipments[[#This Row],[Shipdate]])</f>
        <v>2023</v>
      </c>
      <c r="K7537">
        <f>MONTH(shipments[[#This Row],[Shipdate]])</f>
        <v>8</v>
      </c>
      <c r="L7537" t="str">
        <f>TEXT(shipments[[#This Row],[Shipdate]],"mmmm")</f>
        <v>August</v>
      </c>
      <c r="M7537">
        <f>_xlfn.XLOOKUP(shipments[[#This Row],[PID]],products[PID],products[Cost_per_box],"NA",0)</f>
        <v>5.26</v>
      </c>
      <c r="N7537">
        <f>shipments[[#This Row],[Boxes]]*shipments[[#This Row],[Cost Per Box]]</f>
        <v>1604.3</v>
      </c>
      <c r="O7537">
        <f>shipments[[#This Row],[Sales Amount]]-shipments[[#This Row],[Total Cost]]</f>
        <v>3266.95</v>
      </c>
      <c r="P7537" s="9">
        <f>shipments[[#This Row],[Profit]]/shipments[[#This Row],[Sales Amount]]</f>
        <v>0.67065948165255318</v>
      </c>
    </row>
    <row r="7538" spans="1:16" x14ac:dyDescent="1">
      <c r="A7538" t="s">
        <v>7594</v>
      </c>
      <c r="B7538" t="s">
        <v>8062</v>
      </c>
      <c r="C7538" t="s">
        <v>8010</v>
      </c>
      <c r="D7538" t="s">
        <v>8037</v>
      </c>
      <c r="E7538" s="1">
        <v>45407</v>
      </c>
      <c r="F7538">
        <v>3021.75</v>
      </c>
      <c r="G7538">
        <v>252</v>
      </c>
      <c r="H7538" t="s">
        <v>6</v>
      </c>
      <c r="I7538" t="str">
        <f>_xlfn.XLOOKUP(shipments[[#This Row],[SPID]],people[SPID],people[Sales_person],"NA",0)</f>
        <v>Roddy Speechley</v>
      </c>
      <c r="J7538">
        <f>YEAR(shipments[[#This Row],[Shipdate]])</f>
        <v>2024</v>
      </c>
      <c r="K7538">
        <f>MONTH(shipments[[#This Row],[Shipdate]])</f>
        <v>4</v>
      </c>
      <c r="L7538" t="str">
        <f>TEXT(shipments[[#This Row],[Shipdate]],"mmmm")</f>
        <v>April</v>
      </c>
      <c r="M7538">
        <f>_xlfn.XLOOKUP(shipments[[#This Row],[PID]],products[PID],products[Cost_per_box],"NA",0)</f>
        <v>5.26</v>
      </c>
      <c r="N7538">
        <f>shipments[[#This Row],[Boxes]]*shipments[[#This Row],[Cost Per Box]]</f>
        <v>1325.52</v>
      </c>
      <c r="O7538">
        <f>shipments[[#This Row],[Sales Amount]]-shipments[[#This Row],[Total Cost]]</f>
        <v>1696.23</v>
      </c>
      <c r="P7538" s="9">
        <f>shipments[[#This Row],[Profit]]/shipments[[#This Row],[Sales Amount]]</f>
        <v>0.56134028294862248</v>
      </c>
    </row>
    <row r="7539" spans="1:16" x14ac:dyDescent="1">
      <c r="A7539" t="s">
        <v>7595</v>
      </c>
      <c r="B7539" t="s">
        <v>8062</v>
      </c>
      <c r="C7539" t="s">
        <v>8012</v>
      </c>
      <c r="D7539" t="s">
        <v>8032</v>
      </c>
      <c r="E7539" s="1">
        <v>45518</v>
      </c>
      <c r="F7539">
        <v>9058.5</v>
      </c>
      <c r="G7539">
        <v>1007</v>
      </c>
      <c r="H7539" t="s">
        <v>17</v>
      </c>
      <c r="I7539" t="str">
        <f>_xlfn.XLOOKUP(shipments[[#This Row],[SPID]],people[SPID],people[Sales_person],"NA",0)</f>
        <v>Roddy Speechley</v>
      </c>
      <c r="J7539">
        <f>YEAR(shipments[[#This Row],[Shipdate]])</f>
        <v>2024</v>
      </c>
      <c r="K7539">
        <f>MONTH(shipments[[#This Row],[Shipdate]])</f>
        <v>8</v>
      </c>
      <c r="L7539" t="str">
        <f>TEXT(shipments[[#This Row],[Shipdate]],"mmmm")</f>
        <v>August</v>
      </c>
      <c r="M7539">
        <f>_xlfn.XLOOKUP(shipments[[#This Row],[PID]],products[PID],products[Cost_per_box],"NA",0)</f>
        <v>5.15</v>
      </c>
      <c r="N7539">
        <f>shipments[[#This Row],[Boxes]]*shipments[[#This Row],[Cost Per Box]]</f>
        <v>5186.05</v>
      </c>
      <c r="O7539">
        <f>shipments[[#This Row],[Sales Amount]]-shipments[[#This Row],[Total Cost]]</f>
        <v>3872.45</v>
      </c>
      <c r="P7539" s="9">
        <f>shipments[[#This Row],[Profit]]/shipments[[#This Row],[Sales Amount]]</f>
        <v>0.42749351437876026</v>
      </c>
    </row>
    <row r="7540" spans="1:16" x14ac:dyDescent="1">
      <c r="A7540" t="s">
        <v>7596</v>
      </c>
      <c r="B7540" t="s">
        <v>8062</v>
      </c>
      <c r="C7540" t="s">
        <v>8012</v>
      </c>
      <c r="D7540" t="s">
        <v>8033</v>
      </c>
      <c r="E7540" s="1">
        <v>45124</v>
      </c>
      <c r="F7540">
        <v>940.5</v>
      </c>
      <c r="G7540">
        <v>105</v>
      </c>
      <c r="H7540" t="s">
        <v>6</v>
      </c>
      <c r="I7540" t="str">
        <f>_xlfn.XLOOKUP(shipments[[#This Row],[SPID]],people[SPID],people[Sales_person],"NA",0)</f>
        <v>Roddy Speechley</v>
      </c>
      <c r="J7540">
        <f>YEAR(shipments[[#This Row],[Shipdate]])</f>
        <v>2023</v>
      </c>
      <c r="K7540">
        <f>MONTH(shipments[[#This Row],[Shipdate]])</f>
        <v>7</v>
      </c>
      <c r="L7540" t="str">
        <f>TEXT(shipments[[#This Row],[Shipdate]],"mmmm")</f>
        <v>July</v>
      </c>
      <c r="M7540">
        <f>_xlfn.XLOOKUP(shipments[[#This Row],[PID]],products[PID],products[Cost_per_box],"NA",0)</f>
        <v>5.15</v>
      </c>
      <c r="N7540">
        <f>shipments[[#This Row],[Boxes]]*shipments[[#This Row],[Cost Per Box]]</f>
        <v>540.75</v>
      </c>
      <c r="O7540">
        <f>shipments[[#This Row],[Sales Amount]]-shipments[[#This Row],[Total Cost]]</f>
        <v>399.75</v>
      </c>
      <c r="P7540" s="9">
        <f>shipments[[#This Row],[Profit]]/shipments[[#This Row],[Sales Amount]]</f>
        <v>0.42503987240829344</v>
      </c>
    </row>
    <row r="7541" spans="1:16" x14ac:dyDescent="1">
      <c r="A7541" t="s">
        <v>7597</v>
      </c>
      <c r="B7541" t="s">
        <v>8062</v>
      </c>
      <c r="C7541" t="s">
        <v>8013</v>
      </c>
      <c r="D7541" t="s">
        <v>8037</v>
      </c>
      <c r="E7541" s="1">
        <v>45336</v>
      </c>
      <c r="F7541">
        <v>3809.25</v>
      </c>
      <c r="G7541">
        <v>635</v>
      </c>
      <c r="H7541" t="s">
        <v>6</v>
      </c>
      <c r="I7541" t="str">
        <f>_xlfn.XLOOKUP(shipments[[#This Row],[SPID]],people[SPID],people[Sales_person],"NA",0)</f>
        <v>Roddy Speechley</v>
      </c>
      <c r="J7541">
        <f>YEAR(shipments[[#This Row],[Shipdate]])</f>
        <v>2024</v>
      </c>
      <c r="K7541">
        <f>MONTH(shipments[[#This Row],[Shipdate]])</f>
        <v>2</v>
      </c>
      <c r="L7541" t="str">
        <f>TEXT(shipments[[#This Row],[Shipdate]],"mmmm")</f>
        <v>February</v>
      </c>
      <c r="M7541">
        <f>_xlfn.XLOOKUP(shipments[[#This Row],[PID]],products[PID],products[Cost_per_box],"NA",0)</f>
        <v>3.85</v>
      </c>
      <c r="N7541">
        <f>shipments[[#This Row],[Boxes]]*shipments[[#This Row],[Cost Per Box]]</f>
        <v>2444.75</v>
      </c>
      <c r="O7541">
        <f>shipments[[#This Row],[Sales Amount]]-shipments[[#This Row],[Total Cost]]</f>
        <v>1364.5</v>
      </c>
      <c r="P7541" s="9">
        <f>shipments[[#This Row],[Profit]]/shipments[[#This Row],[Sales Amount]]</f>
        <v>0.35820699612784668</v>
      </c>
    </row>
    <row r="7542" spans="1:16" x14ac:dyDescent="1">
      <c r="A7542" t="s">
        <v>7598</v>
      </c>
      <c r="B7542" t="s">
        <v>8062</v>
      </c>
      <c r="C7542" t="s">
        <v>8013</v>
      </c>
      <c r="D7542" t="s">
        <v>8033</v>
      </c>
      <c r="E7542" s="1">
        <v>45232</v>
      </c>
      <c r="F7542">
        <v>432</v>
      </c>
      <c r="G7542">
        <v>48</v>
      </c>
      <c r="H7542" t="s">
        <v>6</v>
      </c>
      <c r="I7542" t="str">
        <f>_xlfn.XLOOKUP(shipments[[#This Row],[SPID]],people[SPID],people[Sales_person],"NA",0)</f>
        <v>Roddy Speechley</v>
      </c>
      <c r="J7542">
        <f>YEAR(shipments[[#This Row],[Shipdate]])</f>
        <v>2023</v>
      </c>
      <c r="K7542">
        <f>MONTH(shipments[[#This Row],[Shipdate]])</f>
        <v>11</v>
      </c>
      <c r="L7542" t="str">
        <f>TEXT(shipments[[#This Row],[Shipdate]],"mmmm")</f>
        <v>November</v>
      </c>
      <c r="M7542">
        <f>_xlfn.XLOOKUP(shipments[[#This Row],[PID]],products[PID],products[Cost_per_box],"NA",0)</f>
        <v>3.85</v>
      </c>
      <c r="N7542">
        <f>shipments[[#This Row],[Boxes]]*shipments[[#This Row],[Cost Per Box]]</f>
        <v>184.8</v>
      </c>
      <c r="O7542">
        <f>shipments[[#This Row],[Sales Amount]]-shipments[[#This Row],[Total Cost]]</f>
        <v>247.2</v>
      </c>
      <c r="P7542" s="9">
        <f>shipments[[#This Row],[Profit]]/shipments[[#This Row],[Sales Amount]]</f>
        <v>0.57222222222222219</v>
      </c>
    </row>
    <row r="7543" spans="1:16" x14ac:dyDescent="1">
      <c r="A7543" t="s">
        <v>7599</v>
      </c>
      <c r="B7543" t="s">
        <v>8062</v>
      </c>
      <c r="C7543" t="s">
        <v>8013</v>
      </c>
      <c r="D7543" t="s">
        <v>8036</v>
      </c>
      <c r="E7543" s="1">
        <v>44951</v>
      </c>
      <c r="F7543">
        <v>13693.5</v>
      </c>
      <c r="G7543">
        <v>1522</v>
      </c>
      <c r="H7543" t="s">
        <v>39</v>
      </c>
      <c r="I7543" t="str">
        <f>_xlfn.XLOOKUP(shipments[[#This Row],[SPID]],people[SPID],people[Sales_person],"NA",0)</f>
        <v>Roddy Speechley</v>
      </c>
      <c r="J7543">
        <f>YEAR(shipments[[#This Row],[Shipdate]])</f>
        <v>2023</v>
      </c>
      <c r="K7543">
        <f>MONTH(shipments[[#This Row],[Shipdate]])</f>
        <v>1</v>
      </c>
      <c r="L7543" t="str">
        <f>TEXT(shipments[[#This Row],[Shipdate]],"mmmm")</f>
        <v>January</v>
      </c>
      <c r="M7543">
        <f>_xlfn.XLOOKUP(shipments[[#This Row],[PID]],products[PID],products[Cost_per_box],"NA",0)</f>
        <v>3.85</v>
      </c>
      <c r="N7543">
        <f>shipments[[#This Row],[Boxes]]*shipments[[#This Row],[Cost Per Box]]</f>
        <v>5859.7</v>
      </c>
      <c r="O7543">
        <f>shipments[[#This Row],[Sales Amount]]-shipments[[#This Row],[Total Cost]]</f>
        <v>7833.8</v>
      </c>
      <c r="P7543" s="9">
        <f>shipments[[#This Row],[Profit]]/shipments[[#This Row],[Sales Amount]]</f>
        <v>0.57208164457589372</v>
      </c>
    </row>
    <row r="7544" spans="1:16" x14ac:dyDescent="1">
      <c r="A7544" t="s">
        <v>7600</v>
      </c>
      <c r="B7544" t="s">
        <v>8062</v>
      </c>
      <c r="C7544" t="s">
        <v>8013</v>
      </c>
      <c r="D7544" t="s">
        <v>8032</v>
      </c>
      <c r="E7544" s="1">
        <v>45138</v>
      </c>
      <c r="F7544">
        <v>699.75</v>
      </c>
      <c r="G7544">
        <v>140</v>
      </c>
      <c r="H7544" t="s">
        <v>6</v>
      </c>
      <c r="I7544" t="str">
        <f>_xlfn.XLOOKUP(shipments[[#This Row],[SPID]],people[SPID],people[Sales_person],"NA",0)</f>
        <v>Roddy Speechley</v>
      </c>
      <c r="J7544">
        <f>YEAR(shipments[[#This Row],[Shipdate]])</f>
        <v>2023</v>
      </c>
      <c r="K7544">
        <f>MONTH(shipments[[#This Row],[Shipdate]])</f>
        <v>7</v>
      </c>
      <c r="L7544" t="str">
        <f>TEXT(shipments[[#This Row],[Shipdate]],"mmmm")</f>
        <v>July</v>
      </c>
      <c r="M7544">
        <f>_xlfn.XLOOKUP(shipments[[#This Row],[PID]],products[PID],products[Cost_per_box],"NA",0)</f>
        <v>3.85</v>
      </c>
      <c r="N7544">
        <f>shipments[[#This Row],[Boxes]]*shipments[[#This Row],[Cost Per Box]]</f>
        <v>539</v>
      </c>
      <c r="O7544">
        <f>shipments[[#This Row],[Sales Amount]]-shipments[[#This Row],[Total Cost]]</f>
        <v>160.75</v>
      </c>
      <c r="P7544" s="9">
        <f>shipments[[#This Row],[Profit]]/shipments[[#This Row],[Sales Amount]]</f>
        <v>0.22972490175062521</v>
      </c>
    </row>
    <row r="7545" spans="1:16" x14ac:dyDescent="1">
      <c r="A7545" t="s">
        <v>7601</v>
      </c>
      <c r="B7545" t="s">
        <v>8062</v>
      </c>
      <c r="C7545" t="s">
        <v>8014</v>
      </c>
      <c r="D7545" t="s">
        <v>8033</v>
      </c>
      <c r="E7545" s="1">
        <v>45492</v>
      </c>
      <c r="F7545">
        <v>8336.25</v>
      </c>
      <c r="G7545">
        <v>1191</v>
      </c>
      <c r="H7545" t="s">
        <v>17</v>
      </c>
      <c r="I7545" t="str">
        <f>_xlfn.XLOOKUP(shipments[[#This Row],[SPID]],people[SPID],people[Sales_person],"NA",0)</f>
        <v>Roddy Speechley</v>
      </c>
      <c r="J7545">
        <f>YEAR(shipments[[#This Row],[Shipdate]])</f>
        <v>2024</v>
      </c>
      <c r="K7545">
        <f>MONTH(shipments[[#This Row],[Shipdate]])</f>
        <v>7</v>
      </c>
      <c r="L7545" t="str">
        <f>TEXT(shipments[[#This Row],[Shipdate]],"mmmm")</f>
        <v>July</v>
      </c>
      <c r="M7545">
        <f>_xlfn.XLOOKUP(shipments[[#This Row],[PID]],products[PID],products[Cost_per_box],"NA",0)</f>
        <v>5.72</v>
      </c>
      <c r="N7545">
        <f>shipments[[#This Row],[Boxes]]*shipments[[#This Row],[Cost Per Box]]</f>
        <v>6812.5199999999995</v>
      </c>
      <c r="O7545">
        <f>shipments[[#This Row],[Sales Amount]]-shipments[[#This Row],[Total Cost]]</f>
        <v>1523.7300000000005</v>
      </c>
      <c r="P7545" s="9">
        <f>shipments[[#This Row],[Profit]]/shipments[[#This Row],[Sales Amount]]</f>
        <v>0.18278362573099421</v>
      </c>
    </row>
    <row r="7546" spans="1:16" x14ac:dyDescent="1">
      <c r="A7546" t="s">
        <v>7602</v>
      </c>
      <c r="B7546" t="s">
        <v>8062</v>
      </c>
      <c r="C7546" t="s">
        <v>8014</v>
      </c>
      <c r="D7546" t="s">
        <v>8035</v>
      </c>
      <c r="E7546" s="1">
        <v>45287</v>
      </c>
      <c r="F7546">
        <v>252</v>
      </c>
      <c r="G7546">
        <v>36</v>
      </c>
      <c r="H7546" t="s">
        <v>6</v>
      </c>
      <c r="I7546" t="str">
        <f>_xlfn.XLOOKUP(shipments[[#This Row],[SPID]],people[SPID],people[Sales_person],"NA",0)</f>
        <v>Roddy Speechley</v>
      </c>
      <c r="J7546">
        <f>YEAR(shipments[[#This Row],[Shipdate]])</f>
        <v>2023</v>
      </c>
      <c r="K7546">
        <f>MONTH(shipments[[#This Row],[Shipdate]])</f>
        <v>12</v>
      </c>
      <c r="L7546" t="str">
        <f>TEXT(shipments[[#This Row],[Shipdate]],"mmmm")</f>
        <v>December</v>
      </c>
      <c r="M7546">
        <f>_xlfn.XLOOKUP(shipments[[#This Row],[PID]],products[PID],products[Cost_per_box],"NA",0)</f>
        <v>5.72</v>
      </c>
      <c r="N7546">
        <f>shipments[[#This Row],[Boxes]]*shipments[[#This Row],[Cost Per Box]]</f>
        <v>205.92</v>
      </c>
      <c r="O7546">
        <f>shipments[[#This Row],[Sales Amount]]-shipments[[#This Row],[Total Cost]]</f>
        <v>46.080000000000013</v>
      </c>
      <c r="P7546" s="9">
        <f>shipments[[#This Row],[Profit]]/shipments[[#This Row],[Sales Amount]]</f>
        <v>0.18285714285714291</v>
      </c>
    </row>
    <row r="7547" spans="1:16" x14ac:dyDescent="1">
      <c r="A7547" t="s">
        <v>7603</v>
      </c>
      <c r="B7547" t="s">
        <v>8062</v>
      </c>
      <c r="C7547" t="s">
        <v>8014</v>
      </c>
      <c r="D7547" t="s">
        <v>8037</v>
      </c>
      <c r="E7547" s="1">
        <v>45261</v>
      </c>
      <c r="F7547">
        <v>2007</v>
      </c>
      <c r="G7547">
        <v>335</v>
      </c>
      <c r="H7547" t="s">
        <v>6</v>
      </c>
      <c r="I7547" t="str">
        <f>_xlfn.XLOOKUP(shipments[[#This Row],[SPID]],people[SPID],people[Sales_person],"NA",0)</f>
        <v>Roddy Speechley</v>
      </c>
      <c r="J7547">
        <f>YEAR(shipments[[#This Row],[Shipdate]])</f>
        <v>2023</v>
      </c>
      <c r="K7547">
        <f>MONTH(shipments[[#This Row],[Shipdate]])</f>
        <v>12</v>
      </c>
      <c r="L7547" t="str">
        <f>TEXT(shipments[[#This Row],[Shipdate]],"mmmm")</f>
        <v>December</v>
      </c>
      <c r="M7547">
        <f>_xlfn.XLOOKUP(shipments[[#This Row],[PID]],products[PID],products[Cost_per_box],"NA",0)</f>
        <v>5.72</v>
      </c>
      <c r="N7547">
        <f>shipments[[#This Row],[Boxes]]*shipments[[#This Row],[Cost Per Box]]</f>
        <v>1916.1999999999998</v>
      </c>
      <c r="O7547">
        <f>shipments[[#This Row],[Sales Amount]]-shipments[[#This Row],[Total Cost]]</f>
        <v>90.800000000000182</v>
      </c>
      <c r="P7547" s="9">
        <f>shipments[[#This Row],[Profit]]/shipments[[#This Row],[Sales Amount]]</f>
        <v>4.5241654210264166E-2</v>
      </c>
    </row>
    <row r="7548" spans="1:16" x14ac:dyDescent="1">
      <c r="A7548" t="s">
        <v>7604</v>
      </c>
      <c r="B7548" t="s">
        <v>8062</v>
      </c>
      <c r="C7548" t="s">
        <v>8015</v>
      </c>
      <c r="D7548" t="s">
        <v>8033</v>
      </c>
      <c r="E7548" s="1">
        <v>45477</v>
      </c>
      <c r="F7548">
        <v>5611.5</v>
      </c>
      <c r="G7548">
        <v>216</v>
      </c>
      <c r="H7548" t="s">
        <v>17</v>
      </c>
      <c r="I7548" t="str">
        <f>_xlfn.XLOOKUP(shipments[[#This Row],[SPID]],people[SPID],people[Sales_person],"NA",0)</f>
        <v>Roddy Speechley</v>
      </c>
      <c r="J7548">
        <f>YEAR(shipments[[#This Row],[Shipdate]])</f>
        <v>2024</v>
      </c>
      <c r="K7548">
        <f>MONTH(shipments[[#This Row],[Shipdate]])</f>
        <v>7</v>
      </c>
      <c r="L7548" t="str">
        <f>TEXT(shipments[[#This Row],[Shipdate]],"mmmm")</f>
        <v>July</v>
      </c>
      <c r="M7548">
        <f>_xlfn.XLOOKUP(shipments[[#This Row],[PID]],products[PID],products[Cost_per_box],"NA",0)</f>
        <v>6.31</v>
      </c>
      <c r="N7548">
        <f>shipments[[#This Row],[Boxes]]*shipments[[#This Row],[Cost Per Box]]</f>
        <v>1362.9599999999998</v>
      </c>
      <c r="O7548">
        <f>shipments[[#This Row],[Sales Amount]]-shipments[[#This Row],[Total Cost]]</f>
        <v>4248.54</v>
      </c>
      <c r="P7548" s="9">
        <f>shipments[[#This Row],[Profit]]/shipments[[#This Row],[Sales Amount]]</f>
        <v>0.75711307137129114</v>
      </c>
    </row>
    <row r="7549" spans="1:16" x14ac:dyDescent="1">
      <c r="A7549" t="s">
        <v>7605</v>
      </c>
      <c r="B7549" t="s">
        <v>8062</v>
      </c>
      <c r="C7549" t="s">
        <v>8016</v>
      </c>
      <c r="D7549" t="s">
        <v>8035</v>
      </c>
      <c r="E7549" s="1">
        <v>45485</v>
      </c>
      <c r="F7549">
        <v>5643</v>
      </c>
      <c r="G7549">
        <v>209</v>
      </c>
      <c r="H7549" t="s">
        <v>17</v>
      </c>
      <c r="I7549" t="str">
        <f>_xlfn.XLOOKUP(shipments[[#This Row],[SPID]],people[SPID],people[Sales_person],"NA",0)</f>
        <v>Roddy Speechley</v>
      </c>
      <c r="J7549">
        <f>YEAR(shipments[[#This Row],[Shipdate]])</f>
        <v>2024</v>
      </c>
      <c r="K7549">
        <f>MONTH(shipments[[#This Row],[Shipdate]])</f>
        <v>7</v>
      </c>
      <c r="L7549" t="str">
        <f>TEXT(shipments[[#This Row],[Shipdate]],"mmmm")</f>
        <v>July</v>
      </c>
      <c r="M7549">
        <f>_xlfn.XLOOKUP(shipments[[#This Row],[PID]],products[PID],products[Cost_per_box],"NA",0)</f>
        <v>9.94</v>
      </c>
      <c r="N7549">
        <f>shipments[[#This Row],[Boxes]]*shipments[[#This Row],[Cost Per Box]]</f>
        <v>2077.46</v>
      </c>
      <c r="O7549">
        <f>shipments[[#This Row],[Sales Amount]]-shipments[[#This Row],[Total Cost]]</f>
        <v>3565.54</v>
      </c>
      <c r="P7549" s="9">
        <f>shipments[[#This Row],[Profit]]/shipments[[#This Row],[Sales Amount]]</f>
        <v>0.63185185185185189</v>
      </c>
    </row>
    <row r="7550" spans="1:16" x14ac:dyDescent="1">
      <c r="A7550" t="s">
        <v>7606</v>
      </c>
      <c r="B7550" t="s">
        <v>8062</v>
      </c>
      <c r="C7550" t="s">
        <v>8016</v>
      </c>
      <c r="D7550" t="s">
        <v>8036</v>
      </c>
      <c r="E7550" s="1">
        <v>45540</v>
      </c>
      <c r="F7550">
        <v>5404.5</v>
      </c>
      <c r="G7550">
        <v>201</v>
      </c>
      <c r="H7550" t="s">
        <v>39</v>
      </c>
      <c r="I7550" t="str">
        <f>_xlfn.XLOOKUP(shipments[[#This Row],[SPID]],people[SPID],people[Sales_person],"NA",0)</f>
        <v>Roddy Speechley</v>
      </c>
      <c r="J7550">
        <f>YEAR(shipments[[#This Row],[Shipdate]])</f>
        <v>2024</v>
      </c>
      <c r="K7550">
        <f>MONTH(shipments[[#This Row],[Shipdate]])</f>
        <v>9</v>
      </c>
      <c r="L7550" t="str">
        <f>TEXT(shipments[[#This Row],[Shipdate]],"mmmm")</f>
        <v>September</v>
      </c>
      <c r="M7550">
        <f>_xlfn.XLOOKUP(shipments[[#This Row],[PID]],products[PID],products[Cost_per_box],"NA",0)</f>
        <v>9.94</v>
      </c>
      <c r="N7550">
        <f>shipments[[#This Row],[Boxes]]*shipments[[#This Row],[Cost Per Box]]</f>
        <v>1997.9399999999998</v>
      </c>
      <c r="O7550">
        <f>shipments[[#This Row],[Sales Amount]]-shipments[[#This Row],[Total Cost]]</f>
        <v>3406.5600000000004</v>
      </c>
      <c r="P7550" s="9">
        <f>shipments[[#This Row],[Profit]]/shipments[[#This Row],[Sales Amount]]</f>
        <v>0.63031917846239249</v>
      </c>
    </row>
    <row r="7551" spans="1:16" x14ac:dyDescent="1">
      <c r="A7551" t="s">
        <v>7607</v>
      </c>
      <c r="B7551" t="s">
        <v>8062</v>
      </c>
      <c r="C7551" t="s">
        <v>8016</v>
      </c>
      <c r="D7551" t="s">
        <v>8033</v>
      </c>
      <c r="E7551" s="1">
        <v>45447</v>
      </c>
      <c r="F7551">
        <v>5260.5</v>
      </c>
      <c r="G7551">
        <v>188</v>
      </c>
      <c r="H7551" t="s">
        <v>6</v>
      </c>
      <c r="I7551" t="str">
        <f>_xlfn.XLOOKUP(shipments[[#This Row],[SPID]],people[SPID],people[Sales_person],"NA",0)</f>
        <v>Roddy Speechley</v>
      </c>
      <c r="J7551">
        <f>YEAR(shipments[[#This Row],[Shipdate]])</f>
        <v>2024</v>
      </c>
      <c r="K7551">
        <f>MONTH(shipments[[#This Row],[Shipdate]])</f>
        <v>6</v>
      </c>
      <c r="L7551" t="str">
        <f>TEXT(shipments[[#This Row],[Shipdate]],"mmmm")</f>
        <v>June</v>
      </c>
      <c r="M7551">
        <f>_xlfn.XLOOKUP(shipments[[#This Row],[PID]],products[PID],products[Cost_per_box],"NA",0)</f>
        <v>9.94</v>
      </c>
      <c r="N7551">
        <f>shipments[[#This Row],[Boxes]]*shipments[[#This Row],[Cost Per Box]]</f>
        <v>1868.7199999999998</v>
      </c>
      <c r="O7551">
        <f>shipments[[#This Row],[Sales Amount]]-shipments[[#This Row],[Total Cost]]</f>
        <v>3391.78</v>
      </c>
      <c r="P7551" s="9">
        <f>shipments[[#This Row],[Profit]]/shipments[[#This Row],[Sales Amount]]</f>
        <v>0.64476380572188963</v>
      </c>
    </row>
    <row r="7552" spans="1:16" x14ac:dyDescent="1">
      <c r="A7552" t="s">
        <v>7608</v>
      </c>
      <c r="B7552" t="s">
        <v>8062</v>
      </c>
      <c r="C7552" t="s">
        <v>8016</v>
      </c>
      <c r="D7552" t="s">
        <v>8037</v>
      </c>
      <c r="E7552" s="1">
        <v>45330</v>
      </c>
      <c r="F7552">
        <v>5220</v>
      </c>
      <c r="G7552">
        <v>194</v>
      </c>
      <c r="H7552" t="s">
        <v>6</v>
      </c>
      <c r="I7552" t="str">
        <f>_xlfn.XLOOKUP(shipments[[#This Row],[SPID]],people[SPID],people[Sales_person],"NA",0)</f>
        <v>Roddy Speechley</v>
      </c>
      <c r="J7552">
        <f>YEAR(shipments[[#This Row],[Shipdate]])</f>
        <v>2024</v>
      </c>
      <c r="K7552">
        <f>MONTH(shipments[[#This Row],[Shipdate]])</f>
        <v>2</v>
      </c>
      <c r="L7552" t="str">
        <f>TEXT(shipments[[#This Row],[Shipdate]],"mmmm")</f>
        <v>February</v>
      </c>
      <c r="M7552">
        <f>_xlfn.XLOOKUP(shipments[[#This Row],[PID]],products[PID],products[Cost_per_box],"NA",0)</f>
        <v>9.94</v>
      </c>
      <c r="N7552">
        <f>shipments[[#This Row],[Boxes]]*shipments[[#This Row],[Cost Per Box]]</f>
        <v>1928.36</v>
      </c>
      <c r="O7552">
        <f>shipments[[#This Row],[Sales Amount]]-shipments[[#This Row],[Total Cost]]</f>
        <v>3291.6400000000003</v>
      </c>
      <c r="P7552" s="9">
        <f>shipments[[#This Row],[Profit]]/shipments[[#This Row],[Sales Amount]]</f>
        <v>0.63058237547892726</v>
      </c>
    </row>
    <row r="7553" spans="1:16" x14ac:dyDescent="1">
      <c r="A7553" t="s">
        <v>7609</v>
      </c>
      <c r="B7553" t="s">
        <v>8062</v>
      </c>
      <c r="C7553" t="s">
        <v>8018</v>
      </c>
      <c r="D7553" t="s">
        <v>8036</v>
      </c>
      <c r="E7553" s="1">
        <v>45181</v>
      </c>
      <c r="F7553">
        <v>3703.5</v>
      </c>
      <c r="G7553">
        <v>177</v>
      </c>
      <c r="H7553" t="s">
        <v>6</v>
      </c>
      <c r="I7553" t="str">
        <f>_xlfn.XLOOKUP(shipments[[#This Row],[SPID]],people[SPID],people[Sales_person],"NA",0)</f>
        <v>Roddy Speechley</v>
      </c>
      <c r="J7553">
        <f>YEAR(shipments[[#This Row],[Shipdate]])</f>
        <v>2023</v>
      </c>
      <c r="K7553">
        <f>MONTH(shipments[[#This Row],[Shipdate]])</f>
        <v>9</v>
      </c>
      <c r="L7553" t="str">
        <f>TEXT(shipments[[#This Row],[Shipdate]],"mmmm")</f>
        <v>September</v>
      </c>
      <c r="M7553">
        <f>_xlfn.XLOOKUP(shipments[[#This Row],[PID]],products[PID],products[Cost_per_box],"NA",0)</f>
        <v>3.68</v>
      </c>
      <c r="N7553">
        <f>shipments[[#This Row],[Boxes]]*shipments[[#This Row],[Cost Per Box]]</f>
        <v>651.36</v>
      </c>
      <c r="O7553">
        <f>shipments[[#This Row],[Sales Amount]]-shipments[[#This Row],[Total Cost]]</f>
        <v>3052.14</v>
      </c>
      <c r="P7553" s="9">
        <f>shipments[[#This Row],[Profit]]/shipments[[#This Row],[Sales Amount]]</f>
        <v>0.82412312677197241</v>
      </c>
    </row>
    <row r="7554" spans="1:16" x14ac:dyDescent="1">
      <c r="A7554" t="s">
        <v>7610</v>
      </c>
      <c r="B7554" t="s">
        <v>8062</v>
      </c>
      <c r="C7554" t="s">
        <v>8018</v>
      </c>
      <c r="D7554" t="s">
        <v>8037</v>
      </c>
      <c r="E7554" s="1">
        <v>45450</v>
      </c>
      <c r="F7554">
        <v>9173.25</v>
      </c>
      <c r="G7554">
        <v>483</v>
      </c>
      <c r="H7554" t="s">
        <v>6</v>
      </c>
      <c r="I7554" t="str">
        <f>_xlfn.XLOOKUP(shipments[[#This Row],[SPID]],people[SPID],people[Sales_person],"NA",0)</f>
        <v>Roddy Speechley</v>
      </c>
      <c r="J7554">
        <f>YEAR(shipments[[#This Row],[Shipdate]])</f>
        <v>2024</v>
      </c>
      <c r="K7554">
        <f>MONTH(shipments[[#This Row],[Shipdate]])</f>
        <v>6</v>
      </c>
      <c r="L7554" t="str">
        <f>TEXT(shipments[[#This Row],[Shipdate]],"mmmm")</f>
        <v>June</v>
      </c>
      <c r="M7554">
        <f>_xlfn.XLOOKUP(shipments[[#This Row],[PID]],products[PID],products[Cost_per_box],"NA",0)</f>
        <v>3.68</v>
      </c>
      <c r="N7554">
        <f>shipments[[#This Row],[Boxes]]*shipments[[#This Row],[Cost Per Box]]</f>
        <v>1777.44</v>
      </c>
      <c r="O7554">
        <f>shipments[[#This Row],[Sales Amount]]-shipments[[#This Row],[Total Cost]]</f>
        <v>7395.8099999999995</v>
      </c>
      <c r="P7554" s="9">
        <f>shipments[[#This Row],[Profit]]/shipments[[#This Row],[Sales Amount]]</f>
        <v>0.80623661188782592</v>
      </c>
    </row>
    <row r="7555" spans="1:16" x14ac:dyDescent="1">
      <c r="A7555" t="s">
        <v>7611</v>
      </c>
      <c r="B7555" t="s">
        <v>8062</v>
      </c>
      <c r="C7555" t="s">
        <v>8019</v>
      </c>
      <c r="D7555" t="s">
        <v>8037</v>
      </c>
      <c r="E7555" s="1">
        <v>45106</v>
      </c>
      <c r="F7555">
        <v>3971.25</v>
      </c>
      <c r="G7555">
        <v>265</v>
      </c>
      <c r="H7555" t="s">
        <v>6</v>
      </c>
      <c r="I7555" t="str">
        <f>_xlfn.XLOOKUP(shipments[[#This Row],[SPID]],people[SPID],people[Sales_person],"NA",0)</f>
        <v>Roddy Speechley</v>
      </c>
      <c r="J7555">
        <f>YEAR(shipments[[#This Row],[Shipdate]])</f>
        <v>2023</v>
      </c>
      <c r="K7555">
        <f>MONTH(shipments[[#This Row],[Shipdate]])</f>
        <v>6</v>
      </c>
      <c r="L7555" t="str">
        <f>TEXT(shipments[[#This Row],[Shipdate]],"mmmm")</f>
        <v>June</v>
      </c>
      <c r="M7555">
        <f>_xlfn.XLOOKUP(shipments[[#This Row],[PID]],products[PID],products[Cost_per_box],"NA",0)</f>
        <v>8.2200000000000006</v>
      </c>
      <c r="N7555">
        <f>shipments[[#This Row],[Boxes]]*shipments[[#This Row],[Cost Per Box]]</f>
        <v>2178.3000000000002</v>
      </c>
      <c r="O7555">
        <f>shipments[[#This Row],[Sales Amount]]-shipments[[#This Row],[Total Cost]]</f>
        <v>1792.9499999999998</v>
      </c>
      <c r="P7555" s="9">
        <f>shipments[[#This Row],[Profit]]/shipments[[#This Row],[Sales Amount]]</f>
        <v>0.45148253068932953</v>
      </c>
    </row>
    <row r="7556" spans="1:16" x14ac:dyDescent="1">
      <c r="A7556" t="s">
        <v>7612</v>
      </c>
      <c r="B7556" t="s">
        <v>8062</v>
      </c>
      <c r="C7556" t="s">
        <v>8019</v>
      </c>
      <c r="D7556" t="s">
        <v>8032</v>
      </c>
      <c r="E7556" s="1">
        <v>44945</v>
      </c>
      <c r="F7556">
        <v>6594.75</v>
      </c>
      <c r="G7556">
        <v>472</v>
      </c>
      <c r="H7556" t="s">
        <v>6</v>
      </c>
      <c r="I7556" t="str">
        <f>_xlfn.XLOOKUP(shipments[[#This Row],[SPID]],people[SPID],people[Sales_person],"NA",0)</f>
        <v>Roddy Speechley</v>
      </c>
      <c r="J7556">
        <f>YEAR(shipments[[#This Row],[Shipdate]])</f>
        <v>2023</v>
      </c>
      <c r="K7556">
        <f>MONTH(shipments[[#This Row],[Shipdate]])</f>
        <v>1</v>
      </c>
      <c r="L7556" t="str">
        <f>TEXT(shipments[[#This Row],[Shipdate]],"mmmm")</f>
        <v>January</v>
      </c>
      <c r="M7556">
        <f>_xlfn.XLOOKUP(shipments[[#This Row],[PID]],products[PID],products[Cost_per_box],"NA",0)</f>
        <v>8.2200000000000006</v>
      </c>
      <c r="N7556">
        <f>shipments[[#This Row],[Boxes]]*shipments[[#This Row],[Cost Per Box]]</f>
        <v>3879.84</v>
      </c>
      <c r="O7556">
        <f>shipments[[#This Row],[Sales Amount]]-shipments[[#This Row],[Total Cost]]</f>
        <v>2714.91</v>
      </c>
      <c r="P7556" s="9">
        <f>shipments[[#This Row],[Profit]]/shipments[[#This Row],[Sales Amount]]</f>
        <v>0.41167747071534172</v>
      </c>
    </row>
    <row r="7557" spans="1:16" x14ac:dyDescent="1">
      <c r="A7557" t="s">
        <v>7613</v>
      </c>
      <c r="B7557" t="s">
        <v>8062</v>
      </c>
      <c r="C7557" t="s">
        <v>8019</v>
      </c>
      <c r="D7557" t="s">
        <v>8037</v>
      </c>
      <c r="E7557" s="1">
        <v>45505</v>
      </c>
      <c r="F7557">
        <v>4997.25</v>
      </c>
      <c r="G7557">
        <v>334</v>
      </c>
      <c r="H7557" t="s">
        <v>17</v>
      </c>
      <c r="I7557" t="str">
        <f>_xlfn.XLOOKUP(shipments[[#This Row],[SPID]],people[SPID],people[Sales_person],"NA",0)</f>
        <v>Roddy Speechley</v>
      </c>
      <c r="J7557">
        <f>YEAR(shipments[[#This Row],[Shipdate]])</f>
        <v>2024</v>
      </c>
      <c r="K7557">
        <f>MONTH(shipments[[#This Row],[Shipdate]])</f>
        <v>8</v>
      </c>
      <c r="L7557" t="str">
        <f>TEXT(shipments[[#This Row],[Shipdate]],"mmmm")</f>
        <v>August</v>
      </c>
      <c r="M7557">
        <f>_xlfn.XLOOKUP(shipments[[#This Row],[PID]],products[PID],products[Cost_per_box],"NA",0)</f>
        <v>8.2200000000000006</v>
      </c>
      <c r="N7557">
        <f>shipments[[#This Row],[Boxes]]*shipments[[#This Row],[Cost Per Box]]</f>
        <v>2745.48</v>
      </c>
      <c r="O7557">
        <f>shipments[[#This Row],[Sales Amount]]-shipments[[#This Row],[Total Cost]]</f>
        <v>2251.77</v>
      </c>
      <c r="P7557" s="9">
        <f>shipments[[#This Row],[Profit]]/shipments[[#This Row],[Sales Amount]]</f>
        <v>0.45060183100705387</v>
      </c>
    </row>
    <row r="7558" spans="1:16" x14ac:dyDescent="1">
      <c r="A7558" t="s">
        <v>7614</v>
      </c>
      <c r="B7558" t="s">
        <v>8062</v>
      </c>
      <c r="C7558" t="s">
        <v>8021</v>
      </c>
      <c r="D7558" t="s">
        <v>8033</v>
      </c>
      <c r="E7558" s="1">
        <v>45188</v>
      </c>
      <c r="F7558">
        <v>4385.25</v>
      </c>
      <c r="G7558">
        <v>293</v>
      </c>
      <c r="H7558" t="s">
        <v>6</v>
      </c>
      <c r="I7558" t="str">
        <f>_xlfn.XLOOKUP(shipments[[#This Row],[SPID]],people[SPID],people[Sales_person],"NA",0)</f>
        <v>Roddy Speechley</v>
      </c>
      <c r="J7558">
        <f>YEAR(shipments[[#This Row],[Shipdate]])</f>
        <v>2023</v>
      </c>
      <c r="K7558">
        <f>MONTH(shipments[[#This Row],[Shipdate]])</f>
        <v>9</v>
      </c>
      <c r="L7558" t="str">
        <f>TEXT(shipments[[#This Row],[Shipdate]],"mmmm")</f>
        <v>September</v>
      </c>
      <c r="M7558">
        <f>_xlfn.XLOOKUP(shipments[[#This Row],[PID]],products[PID],products[Cost_per_box],"NA",0)</f>
        <v>4.74</v>
      </c>
      <c r="N7558">
        <f>shipments[[#This Row],[Boxes]]*shipments[[#This Row],[Cost Per Box]]</f>
        <v>1388.8200000000002</v>
      </c>
      <c r="O7558">
        <f>shipments[[#This Row],[Sales Amount]]-shipments[[#This Row],[Total Cost]]</f>
        <v>2996.43</v>
      </c>
      <c r="P7558" s="9">
        <f>shipments[[#This Row],[Profit]]/shipments[[#This Row],[Sales Amount]]</f>
        <v>0.68329741747904904</v>
      </c>
    </row>
    <row r="7559" spans="1:16" x14ac:dyDescent="1">
      <c r="A7559" t="s">
        <v>7615</v>
      </c>
      <c r="B7559" t="s">
        <v>8062</v>
      </c>
      <c r="C7559" t="s">
        <v>8021</v>
      </c>
      <c r="D7559" t="s">
        <v>8036</v>
      </c>
      <c r="E7559" s="1">
        <v>45124</v>
      </c>
      <c r="F7559">
        <v>10154.25</v>
      </c>
      <c r="G7559">
        <v>726</v>
      </c>
      <c r="H7559" t="s">
        <v>6</v>
      </c>
      <c r="I7559" t="str">
        <f>_xlfn.XLOOKUP(shipments[[#This Row],[SPID]],people[SPID],people[Sales_person],"NA",0)</f>
        <v>Roddy Speechley</v>
      </c>
      <c r="J7559">
        <f>YEAR(shipments[[#This Row],[Shipdate]])</f>
        <v>2023</v>
      </c>
      <c r="K7559">
        <f>MONTH(shipments[[#This Row],[Shipdate]])</f>
        <v>7</v>
      </c>
      <c r="L7559" t="str">
        <f>TEXT(shipments[[#This Row],[Shipdate]],"mmmm")</f>
        <v>July</v>
      </c>
      <c r="M7559">
        <f>_xlfn.XLOOKUP(shipments[[#This Row],[PID]],products[PID],products[Cost_per_box],"NA",0)</f>
        <v>4.74</v>
      </c>
      <c r="N7559">
        <f>shipments[[#This Row],[Boxes]]*shipments[[#This Row],[Cost Per Box]]</f>
        <v>3441.2400000000002</v>
      </c>
      <c r="O7559">
        <f>shipments[[#This Row],[Sales Amount]]-shipments[[#This Row],[Total Cost]]</f>
        <v>6713.01</v>
      </c>
      <c r="P7559" s="9">
        <f>shipments[[#This Row],[Profit]]/shipments[[#This Row],[Sales Amount]]</f>
        <v>0.66110347883890985</v>
      </c>
    </row>
    <row r="7560" spans="1:16" x14ac:dyDescent="1">
      <c r="A7560" t="s">
        <v>7616</v>
      </c>
      <c r="B7560" t="s">
        <v>8062</v>
      </c>
      <c r="C7560" t="s">
        <v>8022</v>
      </c>
      <c r="D7560" t="s">
        <v>8033</v>
      </c>
      <c r="E7560" s="1">
        <v>45565</v>
      </c>
      <c r="F7560">
        <v>3701.25</v>
      </c>
      <c r="G7560">
        <v>412</v>
      </c>
      <c r="H7560" t="s">
        <v>25</v>
      </c>
      <c r="I7560" t="str">
        <f>_xlfn.XLOOKUP(shipments[[#This Row],[SPID]],people[SPID],people[Sales_person],"NA",0)</f>
        <v>Roddy Speechley</v>
      </c>
      <c r="J7560">
        <f>YEAR(shipments[[#This Row],[Shipdate]])</f>
        <v>2024</v>
      </c>
      <c r="K7560">
        <f>MONTH(shipments[[#This Row],[Shipdate]])</f>
        <v>9</v>
      </c>
      <c r="L7560" t="str">
        <f>TEXT(shipments[[#This Row],[Shipdate]],"mmmm")</f>
        <v>September</v>
      </c>
      <c r="M7560">
        <f>_xlfn.XLOOKUP(shipments[[#This Row],[PID]],products[PID],products[Cost_per_box],"NA",0)</f>
        <v>10.51</v>
      </c>
      <c r="N7560">
        <f>shipments[[#This Row],[Boxes]]*shipments[[#This Row],[Cost Per Box]]</f>
        <v>4330.12</v>
      </c>
      <c r="O7560">
        <f>shipments[[#This Row],[Sales Amount]]-shipments[[#This Row],[Total Cost]]</f>
        <v>-628.86999999999989</v>
      </c>
      <c r="P7560" s="9">
        <f>shipments[[#This Row],[Profit]]/shipments[[#This Row],[Sales Amount]]</f>
        <v>-0.1699074636946977</v>
      </c>
    </row>
    <row r="7561" spans="1:16" x14ac:dyDescent="1">
      <c r="A7561" t="s">
        <v>7617</v>
      </c>
      <c r="B7561" t="s">
        <v>8062</v>
      </c>
      <c r="C7561" t="s">
        <v>8022</v>
      </c>
      <c r="D7561" t="s">
        <v>8035</v>
      </c>
      <c r="E7561" s="1">
        <v>45246</v>
      </c>
      <c r="F7561">
        <v>5022</v>
      </c>
      <c r="G7561">
        <v>558</v>
      </c>
      <c r="H7561" t="s">
        <v>6</v>
      </c>
      <c r="I7561" t="str">
        <f>_xlfn.XLOOKUP(shipments[[#This Row],[SPID]],people[SPID],people[Sales_person],"NA",0)</f>
        <v>Roddy Speechley</v>
      </c>
      <c r="J7561">
        <f>YEAR(shipments[[#This Row],[Shipdate]])</f>
        <v>2023</v>
      </c>
      <c r="K7561">
        <f>MONTH(shipments[[#This Row],[Shipdate]])</f>
        <v>11</v>
      </c>
      <c r="L7561" t="str">
        <f>TEXT(shipments[[#This Row],[Shipdate]],"mmmm")</f>
        <v>November</v>
      </c>
      <c r="M7561">
        <f>_xlfn.XLOOKUP(shipments[[#This Row],[PID]],products[PID],products[Cost_per_box],"NA",0)</f>
        <v>10.51</v>
      </c>
      <c r="N7561">
        <f>shipments[[#This Row],[Boxes]]*shipments[[#This Row],[Cost Per Box]]</f>
        <v>5864.58</v>
      </c>
      <c r="O7561">
        <f>shipments[[#This Row],[Sales Amount]]-shipments[[#This Row],[Total Cost]]</f>
        <v>-842.57999999999993</v>
      </c>
      <c r="P7561" s="9">
        <f>shipments[[#This Row],[Profit]]/shipments[[#This Row],[Sales Amount]]</f>
        <v>-0.16777777777777778</v>
      </c>
    </row>
    <row r="7562" spans="1:16" x14ac:dyDescent="1">
      <c r="A7562" t="s">
        <v>7618</v>
      </c>
      <c r="B7562" t="s">
        <v>8062</v>
      </c>
      <c r="C7562" t="s">
        <v>8022</v>
      </c>
      <c r="D7562" t="s">
        <v>8037</v>
      </c>
      <c r="E7562" s="1">
        <v>45229</v>
      </c>
      <c r="F7562">
        <v>7240.5</v>
      </c>
      <c r="G7562">
        <v>1207</v>
      </c>
      <c r="H7562" t="s">
        <v>6</v>
      </c>
      <c r="I7562" t="str">
        <f>_xlfn.XLOOKUP(shipments[[#This Row],[SPID]],people[SPID],people[Sales_person],"NA",0)</f>
        <v>Roddy Speechley</v>
      </c>
      <c r="J7562">
        <f>YEAR(shipments[[#This Row],[Shipdate]])</f>
        <v>2023</v>
      </c>
      <c r="K7562">
        <f>MONTH(shipments[[#This Row],[Shipdate]])</f>
        <v>10</v>
      </c>
      <c r="L7562" t="str">
        <f>TEXT(shipments[[#This Row],[Shipdate]],"mmmm")</f>
        <v>October</v>
      </c>
      <c r="M7562">
        <f>_xlfn.XLOOKUP(shipments[[#This Row],[PID]],products[PID],products[Cost_per_box],"NA",0)</f>
        <v>10.51</v>
      </c>
      <c r="N7562">
        <f>shipments[[#This Row],[Boxes]]*shipments[[#This Row],[Cost Per Box]]</f>
        <v>12685.57</v>
      </c>
      <c r="O7562">
        <f>shipments[[#This Row],[Sales Amount]]-shipments[[#This Row],[Total Cost]]</f>
        <v>-5445.07</v>
      </c>
      <c r="P7562" s="9">
        <f>shipments[[#This Row],[Profit]]/shipments[[#This Row],[Sales Amount]]</f>
        <v>-0.75202955596989152</v>
      </c>
    </row>
    <row r="7563" spans="1:16" x14ac:dyDescent="1">
      <c r="A7563" t="s">
        <v>7619</v>
      </c>
      <c r="B7563" t="s">
        <v>8062</v>
      </c>
      <c r="C7563" t="s">
        <v>8022</v>
      </c>
      <c r="D7563" t="s">
        <v>8037</v>
      </c>
      <c r="E7563" s="1">
        <v>45330</v>
      </c>
      <c r="F7563">
        <v>5832</v>
      </c>
      <c r="G7563">
        <v>729</v>
      </c>
      <c r="H7563" t="s">
        <v>6</v>
      </c>
      <c r="I7563" t="str">
        <f>_xlfn.XLOOKUP(shipments[[#This Row],[SPID]],people[SPID],people[Sales_person],"NA",0)</f>
        <v>Roddy Speechley</v>
      </c>
      <c r="J7563">
        <f>YEAR(shipments[[#This Row],[Shipdate]])</f>
        <v>2024</v>
      </c>
      <c r="K7563">
        <f>MONTH(shipments[[#This Row],[Shipdate]])</f>
        <v>2</v>
      </c>
      <c r="L7563" t="str">
        <f>TEXT(shipments[[#This Row],[Shipdate]],"mmmm")</f>
        <v>February</v>
      </c>
      <c r="M7563">
        <f>_xlfn.XLOOKUP(shipments[[#This Row],[PID]],products[PID],products[Cost_per_box],"NA",0)</f>
        <v>10.51</v>
      </c>
      <c r="N7563">
        <f>shipments[[#This Row],[Boxes]]*shipments[[#This Row],[Cost Per Box]]</f>
        <v>7661.79</v>
      </c>
      <c r="O7563">
        <f>shipments[[#This Row],[Sales Amount]]-shipments[[#This Row],[Total Cost]]</f>
        <v>-1829.79</v>
      </c>
      <c r="P7563" s="9">
        <f>shipments[[#This Row],[Profit]]/shipments[[#This Row],[Sales Amount]]</f>
        <v>-0.31374999999999997</v>
      </c>
    </row>
    <row r="7564" spans="1:16" x14ac:dyDescent="1">
      <c r="A7564" t="s">
        <v>7620</v>
      </c>
      <c r="B7564" t="s">
        <v>8062</v>
      </c>
      <c r="C7564" t="s">
        <v>8022</v>
      </c>
      <c r="D7564" t="s">
        <v>8035</v>
      </c>
      <c r="E7564" s="1">
        <v>44928</v>
      </c>
      <c r="F7564">
        <v>6043.5</v>
      </c>
      <c r="G7564">
        <v>864</v>
      </c>
      <c r="H7564" t="s">
        <v>6</v>
      </c>
      <c r="I7564" t="str">
        <f>_xlfn.XLOOKUP(shipments[[#This Row],[SPID]],people[SPID],people[Sales_person],"NA",0)</f>
        <v>Roddy Speechley</v>
      </c>
      <c r="J7564">
        <f>YEAR(shipments[[#This Row],[Shipdate]])</f>
        <v>2023</v>
      </c>
      <c r="K7564">
        <f>MONTH(shipments[[#This Row],[Shipdate]])</f>
        <v>1</v>
      </c>
      <c r="L7564" t="str">
        <f>TEXT(shipments[[#This Row],[Shipdate]],"mmmm")</f>
        <v>January</v>
      </c>
      <c r="M7564">
        <f>_xlfn.XLOOKUP(shipments[[#This Row],[PID]],products[PID],products[Cost_per_box],"NA",0)</f>
        <v>10.51</v>
      </c>
      <c r="N7564">
        <f>shipments[[#This Row],[Boxes]]*shipments[[#This Row],[Cost Per Box]]</f>
        <v>9080.64</v>
      </c>
      <c r="O7564">
        <f>shipments[[#This Row],[Sales Amount]]-shipments[[#This Row],[Total Cost]]</f>
        <v>-3037.1399999999994</v>
      </c>
      <c r="P7564" s="9">
        <f>shipments[[#This Row],[Profit]]/shipments[[#This Row],[Sales Amount]]</f>
        <v>-0.50254653760238266</v>
      </c>
    </row>
    <row r="7565" spans="1:16" x14ac:dyDescent="1">
      <c r="A7565" t="s">
        <v>7621</v>
      </c>
      <c r="B7565" t="s">
        <v>8062</v>
      </c>
      <c r="C7565" t="s">
        <v>8023</v>
      </c>
      <c r="D7565" t="s">
        <v>8037</v>
      </c>
      <c r="E7565" s="1">
        <v>45246</v>
      </c>
      <c r="F7565">
        <v>2261.25</v>
      </c>
      <c r="G7565">
        <v>126</v>
      </c>
      <c r="H7565" t="s">
        <v>6</v>
      </c>
      <c r="I7565" t="str">
        <f>_xlfn.XLOOKUP(shipments[[#This Row],[SPID]],people[SPID],people[Sales_person],"NA",0)</f>
        <v>Roddy Speechley</v>
      </c>
      <c r="J7565">
        <f>YEAR(shipments[[#This Row],[Shipdate]])</f>
        <v>2023</v>
      </c>
      <c r="K7565">
        <f>MONTH(shipments[[#This Row],[Shipdate]])</f>
        <v>11</v>
      </c>
      <c r="L7565" t="str">
        <f>TEXT(shipments[[#This Row],[Shipdate]],"mmmm")</f>
        <v>November</v>
      </c>
      <c r="M7565">
        <f>_xlfn.XLOOKUP(shipments[[#This Row],[PID]],products[PID],products[Cost_per_box],"NA",0)</f>
        <v>6.43</v>
      </c>
      <c r="N7565">
        <f>shipments[[#This Row],[Boxes]]*shipments[[#This Row],[Cost Per Box]]</f>
        <v>810.18</v>
      </c>
      <c r="O7565">
        <f>shipments[[#This Row],[Sales Amount]]-shipments[[#This Row],[Total Cost]]</f>
        <v>1451.0700000000002</v>
      </c>
      <c r="P7565" s="9">
        <f>shipments[[#This Row],[Profit]]/shipments[[#This Row],[Sales Amount]]</f>
        <v>0.64171144278606973</v>
      </c>
    </row>
    <row r="7566" spans="1:16" x14ac:dyDescent="1">
      <c r="A7566" t="s">
        <v>7622</v>
      </c>
      <c r="B7566" t="s">
        <v>8062</v>
      </c>
      <c r="C7566" t="s">
        <v>8023</v>
      </c>
      <c r="D7566" t="s">
        <v>8033</v>
      </c>
      <c r="E7566" s="1">
        <v>45518</v>
      </c>
      <c r="F7566">
        <v>5865.75</v>
      </c>
      <c r="G7566">
        <v>392</v>
      </c>
      <c r="H7566" t="s">
        <v>17</v>
      </c>
      <c r="I7566" t="str">
        <f>_xlfn.XLOOKUP(shipments[[#This Row],[SPID]],people[SPID],people[Sales_person],"NA",0)</f>
        <v>Roddy Speechley</v>
      </c>
      <c r="J7566">
        <f>YEAR(shipments[[#This Row],[Shipdate]])</f>
        <v>2024</v>
      </c>
      <c r="K7566">
        <f>MONTH(shipments[[#This Row],[Shipdate]])</f>
        <v>8</v>
      </c>
      <c r="L7566" t="str">
        <f>TEXT(shipments[[#This Row],[Shipdate]],"mmmm")</f>
        <v>August</v>
      </c>
      <c r="M7566">
        <f>_xlfn.XLOOKUP(shipments[[#This Row],[PID]],products[PID],products[Cost_per_box],"NA",0)</f>
        <v>6.43</v>
      </c>
      <c r="N7566">
        <f>shipments[[#This Row],[Boxes]]*shipments[[#This Row],[Cost Per Box]]</f>
        <v>2520.56</v>
      </c>
      <c r="O7566">
        <f>shipments[[#This Row],[Sales Amount]]-shipments[[#This Row],[Total Cost]]</f>
        <v>3345.19</v>
      </c>
      <c r="P7566" s="9">
        <f>shipments[[#This Row],[Profit]]/shipments[[#This Row],[Sales Amount]]</f>
        <v>0.57029194902612623</v>
      </c>
    </row>
    <row r="7567" spans="1:16" x14ac:dyDescent="1">
      <c r="A7567" t="s">
        <v>7623</v>
      </c>
      <c r="B7567" t="s">
        <v>8062</v>
      </c>
      <c r="C7567" t="s">
        <v>8024</v>
      </c>
      <c r="D7567" t="s">
        <v>8036</v>
      </c>
      <c r="E7567" s="1">
        <v>45005</v>
      </c>
      <c r="F7567">
        <v>10055.25</v>
      </c>
      <c r="G7567">
        <v>503</v>
      </c>
      <c r="H7567" t="s">
        <v>6</v>
      </c>
      <c r="I7567" t="str">
        <f>_xlfn.XLOOKUP(shipments[[#This Row],[SPID]],people[SPID],people[Sales_person],"NA",0)</f>
        <v>Roddy Speechley</v>
      </c>
      <c r="J7567">
        <f>YEAR(shipments[[#This Row],[Shipdate]])</f>
        <v>2023</v>
      </c>
      <c r="K7567">
        <f>MONTH(shipments[[#This Row],[Shipdate]])</f>
        <v>3</v>
      </c>
      <c r="L7567" t="str">
        <f>TEXT(shipments[[#This Row],[Shipdate]],"mmmm")</f>
        <v>March</v>
      </c>
      <c r="M7567">
        <f>_xlfn.XLOOKUP(shipments[[#This Row],[PID]],products[PID],products[Cost_per_box],"NA",0)</f>
        <v>12.41</v>
      </c>
      <c r="N7567">
        <f>shipments[[#This Row],[Boxes]]*shipments[[#This Row],[Cost Per Box]]</f>
        <v>6242.2300000000005</v>
      </c>
      <c r="O7567">
        <f>shipments[[#This Row],[Sales Amount]]-shipments[[#This Row],[Total Cost]]</f>
        <v>3813.0199999999995</v>
      </c>
      <c r="P7567" s="9">
        <f>shipments[[#This Row],[Profit]]/shipments[[#This Row],[Sales Amount]]</f>
        <v>0.37920688197707658</v>
      </c>
    </row>
    <row r="7568" spans="1:16" x14ac:dyDescent="1">
      <c r="A7568" t="s">
        <v>7624</v>
      </c>
      <c r="B7568" t="s">
        <v>8062</v>
      </c>
      <c r="C7568" t="s">
        <v>8026</v>
      </c>
      <c r="D7568" t="s">
        <v>8032</v>
      </c>
      <c r="E7568" s="1">
        <v>45254</v>
      </c>
      <c r="F7568">
        <v>765</v>
      </c>
      <c r="G7568">
        <v>110</v>
      </c>
      <c r="H7568" t="s">
        <v>6</v>
      </c>
      <c r="I7568" t="str">
        <f>_xlfn.XLOOKUP(shipments[[#This Row],[SPID]],people[SPID],people[Sales_person],"NA",0)</f>
        <v>Roddy Speechley</v>
      </c>
      <c r="J7568">
        <f>YEAR(shipments[[#This Row],[Shipdate]])</f>
        <v>2023</v>
      </c>
      <c r="K7568">
        <f>MONTH(shipments[[#This Row],[Shipdate]])</f>
        <v>11</v>
      </c>
      <c r="L7568" t="str">
        <f>TEXT(shipments[[#This Row],[Shipdate]],"mmmm")</f>
        <v>November</v>
      </c>
      <c r="M7568">
        <f>_xlfn.XLOOKUP(shipments[[#This Row],[PID]],products[PID],products[Cost_per_box],"NA",0)</f>
        <v>8.43</v>
      </c>
      <c r="N7568">
        <f>shipments[[#This Row],[Boxes]]*shipments[[#This Row],[Cost Per Box]]</f>
        <v>927.3</v>
      </c>
      <c r="O7568">
        <f>shipments[[#This Row],[Sales Amount]]-shipments[[#This Row],[Total Cost]]</f>
        <v>-162.29999999999995</v>
      </c>
      <c r="P7568" s="9">
        <f>shipments[[#This Row],[Profit]]/shipments[[#This Row],[Sales Amount]]</f>
        <v>-0.21215686274509798</v>
      </c>
    </row>
    <row r="7569" spans="1:16" x14ac:dyDescent="1">
      <c r="A7569" t="s">
        <v>7625</v>
      </c>
      <c r="B7569" t="s">
        <v>8062</v>
      </c>
      <c r="C7569" t="s">
        <v>8026</v>
      </c>
      <c r="D7569" t="s">
        <v>8032</v>
      </c>
      <c r="E7569" s="1">
        <v>44965</v>
      </c>
      <c r="F7569">
        <v>1467</v>
      </c>
      <c r="G7569">
        <v>184</v>
      </c>
      <c r="H7569" t="s">
        <v>6</v>
      </c>
      <c r="I7569" t="str">
        <f>_xlfn.XLOOKUP(shipments[[#This Row],[SPID]],people[SPID],people[Sales_person],"NA",0)</f>
        <v>Roddy Speechley</v>
      </c>
      <c r="J7569">
        <f>YEAR(shipments[[#This Row],[Shipdate]])</f>
        <v>2023</v>
      </c>
      <c r="K7569">
        <f>MONTH(shipments[[#This Row],[Shipdate]])</f>
        <v>2</v>
      </c>
      <c r="L7569" t="str">
        <f>TEXT(shipments[[#This Row],[Shipdate]],"mmmm")</f>
        <v>February</v>
      </c>
      <c r="M7569">
        <f>_xlfn.XLOOKUP(shipments[[#This Row],[PID]],products[PID],products[Cost_per_box],"NA",0)</f>
        <v>8.43</v>
      </c>
      <c r="N7569">
        <f>shipments[[#This Row],[Boxes]]*shipments[[#This Row],[Cost Per Box]]</f>
        <v>1551.12</v>
      </c>
      <c r="O7569">
        <f>shipments[[#This Row],[Sales Amount]]-shipments[[#This Row],[Total Cost]]</f>
        <v>-84.119999999999891</v>
      </c>
      <c r="P7569" s="9">
        <f>shipments[[#This Row],[Profit]]/shipments[[#This Row],[Sales Amount]]</f>
        <v>-5.7341513292433463E-2</v>
      </c>
    </row>
    <row r="7570" spans="1:16" x14ac:dyDescent="1">
      <c r="A7570" t="s">
        <v>7626</v>
      </c>
      <c r="B7570" t="s">
        <v>8062</v>
      </c>
      <c r="C7570" t="s">
        <v>8026</v>
      </c>
      <c r="D7570" t="s">
        <v>8037</v>
      </c>
      <c r="E7570" s="1">
        <v>45173</v>
      </c>
      <c r="F7570">
        <v>7024.5</v>
      </c>
      <c r="G7570">
        <v>703</v>
      </c>
      <c r="H7570" t="s">
        <v>6</v>
      </c>
      <c r="I7570" t="str">
        <f>_xlfn.XLOOKUP(shipments[[#This Row],[SPID]],people[SPID],people[Sales_person],"NA",0)</f>
        <v>Roddy Speechley</v>
      </c>
      <c r="J7570">
        <f>YEAR(shipments[[#This Row],[Shipdate]])</f>
        <v>2023</v>
      </c>
      <c r="K7570">
        <f>MONTH(shipments[[#This Row],[Shipdate]])</f>
        <v>9</v>
      </c>
      <c r="L7570" t="str">
        <f>TEXT(shipments[[#This Row],[Shipdate]],"mmmm")</f>
        <v>September</v>
      </c>
      <c r="M7570">
        <f>_xlfn.XLOOKUP(shipments[[#This Row],[PID]],products[PID],products[Cost_per_box],"NA",0)</f>
        <v>8.43</v>
      </c>
      <c r="N7570">
        <f>shipments[[#This Row],[Boxes]]*shipments[[#This Row],[Cost Per Box]]</f>
        <v>5926.29</v>
      </c>
      <c r="O7570">
        <f>shipments[[#This Row],[Sales Amount]]-shipments[[#This Row],[Total Cost]]</f>
        <v>1098.21</v>
      </c>
      <c r="P7570" s="9">
        <f>shipments[[#This Row],[Profit]]/shipments[[#This Row],[Sales Amount]]</f>
        <v>0.15633995302156736</v>
      </c>
    </row>
    <row r="7571" spans="1:16" x14ac:dyDescent="1">
      <c r="A7571" t="s">
        <v>7627</v>
      </c>
      <c r="B7571" t="s">
        <v>8062</v>
      </c>
      <c r="C7571" t="s">
        <v>8027</v>
      </c>
      <c r="D7571" t="s">
        <v>8032</v>
      </c>
      <c r="E7571" s="1">
        <v>44965</v>
      </c>
      <c r="F7571">
        <v>6671.25</v>
      </c>
      <c r="G7571">
        <v>742</v>
      </c>
      <c r="H7571" t="s">
        <v>6</v>
      </c>
      <c r="I7571" t="str">
        <f>_xlfn.XLOOKUP(shipments[[#This Row],[SPID]],people[SPID],people[Sales_person],"NA",0)</f>
        <v>Roddy Speechley</v>
      </c>
      <c r="J7571">
        <f>YEAR(shipments[[#This Row],[Shipdate]])</f>
        <v>2023</v>
      </c>
      <c r="K7571">
        <f>MONTH(shipments[[#This Row],[Shipdate]])</f>
        <v>2</v>
      </c>
      <c r="L7571" t="str">
        <f>TEXT(shipments[[#This Row],[Shipdate]],"mmmm")</f>
        <v>February</v>
      </c>
      <c r="M7571">
        <f>_xlfn.XLOOKUP(shipments[[#This Row],[PID]],products[PID],products[Cost_per_box],"NA",0)</f>
        <v>6.8</v>
      </c>
      <c r="N7571">
        <f>shipments[[#This Row],[Boxes]]*shipments[[#This Row],[Cost Per Box]]</f>
        <v>5045.5999999999995</v>
      </c>
      <c r="O7571">
        <f>shipments[[#This Row],[Sales Amount]]-shipments[[#This Row],[Total Cost]]</f>
        <v>1625.6500000000005</v>
      </c>
      <c r="P7571" s="9">
        <f>shipments[[#This Row],[Profit]]/shipments[[#This Row],[Sales Amount]]</f>
        <v>0.24367997002061093</v>
      </c>
    </row>
    <row r="7572" spans="1:16" x14ac:dyDescent="1">
      <c r="A7572" t="s">
        <v>7628</v>
      </c>
      <c r="B7572" t="s">
        <v>8062</v>
      </c>
      <c r="C7572" t="s">
        <v>8027</v>
      </c>
      <c r="D7572" t="s">
        <v>8037</v>
      </c>
      <c r="E7572" s="1">
        <v>45174</v>
      </c>
      <c r="F7572">
        <v>1707.75</v>
      </c>
      <c r="G7572">
        <v>190</v>
      </c>
      <c r="H7572" t="s">
        <v>6</v>
      </c>
      <c r="I7572" t="str">
        <f>_xlfn.XLOOKUP(shipments[[#This Row],[SPID]],people[SPID],people[Sales_person],"NA",0)</f>
        <v>Roddy Speechley</v>
      </c>
      <c r="J7572">
        <f>YEAR(shipments[[#This Row],[Shipdate]])</f>
        <v>2023</v>
      </c>
      <c r="K7572">
        <f>MONTH(shipments[[#This Row],[Shipdate]])</f>
        <v>9</v>
      </c>
      <c r="L7572" t="str">
        <f>TEXT(shipments[[#This Row],[Shipdate]],"mmmm")</f>
        <v>September</v>
      </c>
      <c r="M7572">
        <f>_xlfn.XLOOKUP(shipments[[#This Row],[PID]],products[PID],products[Cost_per_box],"NA",0)</f>
        <v>6.8</v>
      </c>
      <c r="N7572">
        <f>shipments[[#This Row],[Boxes]]*shipments[[#This Row],[Cost Per Box]]</f>
        <v>1292</v>
      </c>
      <c r="O7572">
        <f>shipments[[#This Row],[Sales Amount]]-shipments[[#This Row],[Total Cost]]</f>
        <v>415.75</v>
      </c>
      <c r="P7572" s="9">
        <f>shipments[[#This Row],[Profit]]/shipments[[#This Row],[Sales Amount]]</f>
        <v>0.24344898257941736</v>
      </c>
    </row>
    <row r="7573" spans="1:16" x14ac:dyDescent="1">
      <c r="A7573" t="s">
        <v>7629</v>
      </c>
      <c r="B7573" t="s">
        <v>8062</v>
      </c>
      <c r="C7573" t="s">
        <v>8027</v>
      </c>
      <c r="D7573" t="s">
        <v>8034</v>
      </c>
      <c r="E7573" s="1">
        <v>45562</v>
      </c>
      <c r="F7573">
        <v>8487</v>
      </c>
      <c r="G7573">
        <v>943</v>
      </c>
      <c r="H7573" t="s">
        <v>25</v>
      </c>
      <c r="I7573" t="str">
        <f>_xlfn.XLOOKUP(shipments[[#This Row],[SPID]],people[SPID],people[Sales_person],"NA",0)</f>
        <v>Roddy Speechley</v>
      </c>
      <c r="J7573">
        <f>YEAR(shipments[[#This Row],[Shipdate]])</f>
        <v>2024</v>
      </c>
      <c r="K7573">
        <f>MONTH(shipments[[#This Row],[Shipdate]])</f>
        <v>9</v>
      </c>
      <c r="L7573" t="str">
        <f>TEXT(shipments[[#This Row],[Shipdate]],"mmmm")</f>
        <v>September</v>
      </c>
      <c r="M7573">
        <f>_xlfn.XLOOKUP(shipments[[#This Row],[PID]],products[PID],products[Cost_per_box],"NA",0)</f>
        <v>6.8</v>
      </c>
      <c r="N7573">
        <f>shipments[[#This Row],[Boxes]]*shipments[[#This Row],[Cost Per Box]]</f>
        <v>6412.4</v>
      </c>
      <c r="O7573">
        <f>shipments[[#This Row],[Sales Amount]]-shipments[[#This Row],[Total Cost]]</f>
        <v>2074.6000000000004</v>
      </c>
      <c r="P7573" s="9">
        <f>shipments[[#This Row],[Profit]]/shipments[[#This Row],[Sales Amount]]</f>
        <v>0.24444444444444449</v>
      </c>
    </row>
    <row r="7574" spans="1:16" x14ac:dyDescent="1">
      <c r="A7574" t="s">
        <v>7630</v>
      </c>
      <c r="B7574" t="s">
        <v>8062</v>
      </c>
      <c r="C7574" t="s">
        <v>8027</v>
      </c>
      <c r="D7574" t="s">
        <v>8033</v>
      </c>
      <c r="E7574" s="1">
        <v>45350</v>
      </c>
      <c r="F7574">
        <v>18067.5</v>
      </c>
      <c r="G7574">
        <v>2259</v>
      </c>
      <c r="H7574" t="s">
        <v>6</v>
      </c>
      <c r="I7574" t="str">
        <f>_xlfn.XLOOKUP(shipments[[#This Row],[SPID]],people[SPID],people[Sales_person],"NA",0)</f>
        <v>Roddy Speechley</v>
      </c>
      <c r="J7574">
        <f>YEAR(shipments[[#This Row],[Shipdate]])</f>
        <v>2024</v>
      </c>
      <c r="K7574">
        <f>MONTH(shipments[[#This Row],[Shipdate]])</f>
        <v>2</v>
      </c>
      <c r="L7574" t="str">
        <f>TEXT(shipments[[#This Row],[Shipdate]],"mmmm")</f>
        <v>February</v>
      </c>
      <c r="M7574">
        <f>_xlfn.XLOOKUP(shipments[[#This Row],[PID]],products[PID],products[Cost_per_box],"NA",0)</f>
        <v>6.8</v>
      </c>
      <c r="N7574">
        <f>shipments[[#This Row],[Boxes]]*shipments[[#This Row],[Cost Per Box]]</f>
        <v>15361.199999999999</v>
      </c>
      <c r="O7574">
        <f>shipments[[#This Row],[Sales Amount]]-shipments[[#This Row],[Total Cost]]</f>
        <v>2706.3000000000011</v>
      </c>
      <c r="P7574" s="9">
        <f>shipments[[#This Row],[Profit]]/shipments[[#This Row],[Sales Amount]]</f>
        <v>0.14978829389788301</v>
      </c>
    </row>
    <row r="7575" spans="1:16" x14ac:dyDescent="1">
      <c r="A7575" t="s">
        <v>7631</v>
      </c>
      <c r="B7575" t="s">
        <v>8062</v>
      </c>
      <c r="C7575" t="s">
        <v>8027</v>
      </c>
      <c r="D7575" t="s">
        <v>8036</v>
      </c>
      <c r="E7575" s="1">
        <v>45534</v>
      </c>
      <c r="F7575">
        <v>17095.5</v>
      </c>
      <c r="G7575">
        <v>1900</v>
      </c>
      <c r="H7575" t="s">
        <v>17</v>
      </c>
      <c r="I7575" t="str">
        <f>_xlfn.XLOOKUP(shipments[[#This Row],[SPID]],people[SPID],people[Sales_person],"NA",0)</f>
        <v>Roddy Speechley</v>
      </c>
      <c r="J7575">
        <f>YEAR(shipments[[#This Row],[Shipdate]])</f>
        <v>2024</v>
      </c>
      <c r="K7575">
        <f>MONTH(shipments[[#This Row],[Shipdate]])</f>
        <v>8</v>
      </c>
      <c r="L7575" t="str">
        <f>TEXT(shipments[[#This Row],[Shipdate]],"mmmm")</f>
        <v>August</v>
      </c>
      <c r="M7575">
        <f>_xlfn.XLOOKUP(shipments[[#This Row],[PID]],products[PID],products[Cost_per_box],"NA",0)</f>
        <v>6.8</v>
      </c>
      <c r="N7575">
        <f>shipments[[#This Row],[Boxes]]*shipments[[#This Row],[Cost Per Box]]</f>
        <v>12920</v>
      </c>
      <c r="O7575">
        <f>shipments[[#This Row],[Sales Amount]]-shipments[[#This Row],[Total Cost]]</f>
        <v>4175.5</v>
      </c>
      <c r="P7575" s="9">
        <f>shipments[[#This Row],[Profit]]/shipments[[#This Row],[Sales Amount]]</f>
        <v>0.24424556169752273</v>
      </c>
    </row>
    <row r="7576" spans="1:16" x14ac:dyDescent="1">
      <c r="A7576" t="s">
        <v>7632</v>
      </c>
      <c r="B7576" t="s">
        <v>8062</v>
      </c>
      <c r="C7576" t="s">
        <v>8027</v>
      </c>
      <c r="D7576" t="s">
        <v>8037</v>
      </c>
      <c r="E7576" s="1">
        <v>45266</v>
      </c>
      <c r="F7576">
        <v>9301.5</v>
      </c>
      <c r="G7576">
        <v>1163</v>
      </c>
      <c r="H7576" t="s">
        <v>6</v>
      </c>
      <c r="I7576" t="str">
        <f>_xlfn.XLOOKUP(shipments[[#This Row],[SPID]],people[SPID],people[Sales_person],"NA",0)</f>
        <v>Roddy Speechley</v>
      </c>
      <c r="J7576">
        <f>YEAR(shipments[[#This Row],[Shipdate]])</f>
        <v>2023</v>
      </c>
      <c r="K7576">
        <f>MONTH(shipments[[#This Row],[Shipdate]])</f>
        <v>12</v>
      </c>
      <c r="L7576" t="str">
        <f>TEXT(shipments[[#This Row],[Shipdate]],"mmmm")</f>
        <v>December</v>
      </c>
      <c r="M7576">
        <f>_xlfn.XLOOKUP(shipments[[#This Row],[PID]],products[PID],products[Cost_per_box],"NA",0)</f>
        <v>6.8</v>
      </c>
      <c r="N7576">
        <f>shipments[[#This Row],[Boxes]]*shipments[[#This Row],[Cost Per Box]]</f>
        <v>7908.4</v>
      </c>
      <c r="O7576">
        <f>shipments[[#This Row],[Sales Amount]]-shipments[[#This Row],[Total Cost]]</f>
        <v>1393.1000000000004</v>
      </c>
      <c r="P7576" s="9">
        <f>shipments[[#This Row],[Profit]]/shipments[[#This Row],[Sales Amount]]</f>
        <v>0.14977154222437244</v>
      </c>
    </row>
    <row r="7577" spans="1:16" x14ac:dyDescent="1">
      <c r="A7577" t="s">
        <v>7633</v>
      </c>
      <c r="B7577" t="s">
        <v>8062</v>
      </c>
      <c r="C7577" t="s">
        <v>8028</v>
      </c>
      <c r="D7577" t="s">
        <v>8036</v>
      </c>
      <c r="E7577" s="1">
        <v>45267</v>
      </c>
      <c r="F7577">
        <v>2146.5</v>
      </c>
      <c r="G7577">
        <v>86</v>
      </c>
      <c r="H7577" t="s">
        <v>6</v>
      </c>
      <c r="I7577" t="str">
        <f>_xlfn.XLOOKUP(shipments[[#This Row],[SPID]],people[SPID],people[Sales_person],"NA",0)</f>
        <v>Roddy Speechley</v>
      </c>
      <c r="J7577">
        <f>YEAR(shipments[[#This Row],[Shipdate]])</f>
        <v>2023</v>
      </c>
      <c r="K7577">
        <f>MONTH(shipments[[#This Row],[Shipdate]])</f>
        <v>12</v>
      </c>
      <c r="L7577" t="str">
        <f>TEXT(shipments[[#This Row],[Shipdate]],"mmmm")</f>
        <v>December</v>
      </c>
      <c r="M7577">
        <f>_xlfn.XLOOKUP(shipments[[#This Row],[PID]],products[PID],products[Cost_per_box],"NA",0)</f>
        <v>5.04</v>
      </c>
      <c r="N7577">
        <f>shipments[[#This Row],[Boxes]]*shipments[[#This Row],[Cost Per Box]]</f>
        <v>433.44</v>
      </c>
      <c r="O7577">
        <f>shipments[[#This Row],[Sales Amount]]-shipments[[#This Row],[Total Cost]]</f>
        <v>1713.06</v>
      </c>
      <c r="P7577" s="9">
        <f>shipments[[#This Row],[Profit]]/shipments[[#This Row],[Sales Amount]]</f>
        <v>0.79807127882599582</v>
      </c>
    </row>
    <row r="7578" spans="1:16" x14ac:dyDescent="1">
      <c r="A7578" t="s">
        <v>7634</v>
      </c>
      <c r="B7578" t="s">
        <v>8062</v>
      </c>
      <c r="C7578" t="s">
        <v>8029</v>
      </c>
      <c r="D7578" t="s">
        <v>8032</v>
      </c>
      <c r="E7578" s="1">
        <v>44992</v>
      </c>
      <c r="F7578">
        <v>4603.5</v>
      </c>
      <c r="G7578">
        <v>384</v>
      </c>
      <c r="H7578" t="s">
        <v>6</v>
      </c>
      <c r="I7578" t="str">
        <f>_xlfn.XLOOKUP(shipments[[#This Row],[SPID]],people[SPID],people[Sales_person],"NA",0)</f>
        <v>Roddy Speechley</v>
      </c>
      <c r="J7578">
        <f>YEAR(shipments[[#This Row],[Shipdate]])</f>
        <v>2023</v>
      </c>
      <c r="K7578">
        <f>MONTH(shipments[[#This Row],[Shipdate]])</f>
        <v>3</v>
      </c>
      <c r="L7578" t="str">
        <f>TEXT(shipments[[#This Row],[Shipdate]],"mmmm")</f>
        <v>March</v>
      </c>
      <c r="M7578">
        <f>_xlfn.XLOOKUP(shipments[[#This Row],[PID]],products[PID],products[Cost_per_box],"NA",0)</f>
        <v>2.76</v>
      </c>
      <c r="N7578">
        <f>shipments[[#This Row],[Boxes]]*shipments[[#This Row],[Cost Per Box]]</f>
        <v>1059.8399999999999</v>
      </c>
      <c r="O7578">
        <f>shipments[[#This Row],[Sales Amount]]-shipments[[#This Row],[Total Cost]]</f>
        <v>3543.66</v>
      </c>
      <c r="P7578" s="9">
        <f>shipments[[#This Row],[Profit]]/shipments[[#This Row],[Sales Amount]]</f>
        <v>0.76977517106549365</v>
      </c>
    </row>
    <row r="7579" spans="1:16" x14ac:dyDescent="1">
      <c r="A7579" t="s">
        <v>7635</v>
      </c>
      <c r="B7579" t="s">
        <v>8062</v>
      </c>
      <c r="C7579" t="s">
        <v>8029</v>
      </c>
      <c r="D7579" t="s">
        <v>8036</v>
      </c>
      <c r="E7579" s="1">
        <v>45397</v>
      </c>
      <c r="F7579">
        <v>3096</v>
      </c>
      <c r="G7579">
        <v>344</v>
      </c>
      <c r="H7579" t="s">
        <v>6</v>
      </c>
      <c r="I7579" t="str">
        <f>_xlfn.XLOOKUP(shipments[[#This Row],[SPID]],people[SPID],people[Sales_person],"NA",0)</f>
        <v>Roddy Speechley</v>
      </c>
      <c r="J7579">
        <f>YEAR(shipments[[#This Row],[Shipdate]])</f>
        <v>2024</v>
      </c>
      <c r="K7579">
        <f>MONTH(shipments[[#This Row],[Shipdate]])</f>
        <v>4</v>
      </c>
      <c r="L7579" t="str">
        <f>TEXT(shipments[[#This Row],[Shipdate]],"mmmm")</f>
        <v>April</v>
      </c>
      <c r="M7579">
        <f>_xlfn.XLOOKUP(shipments[[#This Row],[PID]],products[PID],products[Cost_per_box],"NA",0)</f>
        <v>2.76</v>
      </c>
      <c r="N7579">
        <f>shipments[[#This Row],[Boxes]]*shipments[[#This Row],[Cost Per Box]]</f>
        <v>949.43999999999994</v>
      </c>
      <c r="O7579">
        <f>shipments[[#This Row],[Sales Amount]]-shipments[[#This Row],[Total Cost]]</f>
        <v>2146.56</v>
      </c>
      <c r="P7579" s="9">
        <f>shipments[[#This Row],[Profit]]/shipments[[#This Row],[Sales Amount]]</f>
        <v>0.69333333333333336</v>
      </c>
    </row>
    <row r="7580" spans="1:16" x14ac:dyDescent="1">
      <c r="A7580" t="s">
        <v>7636</v>
      </c>
      <c r="B7580" t="s">
        <v>8062</v>
      </c>
      <c r="C7580" t="s">
        <v>8030</v>
      </c>
      <c r="D7580" t="s">
        <v>8032</v>
      </c>
      <c r="E7580" s="1">
        <v>45075</v>
      </c>
      <c r="F7580">
        <v>3548.25</v>
      </c>
      <c r="G7580">
        <v>444</v>
      </c>
      <c r="H7580" t="s">
        <v>6</v>
      </c>
      <c r="I7580" t="str">
        <f>_xlfn.XLOOKUP(shipments[[#This Row],[SPID]],people[SPID],people[Sales_person],"NA",0)</f>
        <v>Roddy Speechley</v>
      </c>
      <c r="J7580">
        <f>YEAR(shipments[[#This Row],[Shipdate]])</f>
        <v>2023</v>
      </c>
      <c r="K7580">
        <f>MONTH(shipments[[#This Row],[Shipdate]])</f>
        <v>5</v>
      </c>
      <c r="L7580" t="str">
        <f>TEXT(shipments[[#This Row],[Shipdate]],"mmmm")</f>
        <v>May</v>
      </c>
      <c r="M7580">
        <f>_xlfn.XLOOKUP(shipments[[#This Row],[PID]],products[PID],products[Cost_per_box],"NA",0)</f>
        <v>3.32</v>
      </c>
      <c r="N7580">
        <f>shipments[[#This Row],[Boxes]]*shipments[[#This Row],[Cost Per Box]]</f>
        <v>1474.08</v>
      </c>
      <c r="O7580">
        <f>shipments[[#This Row],[Sales Amount]]-shipments[[#This Row],[Total Cost]]</f>
        <v>2074.17</v>
      </c>
      <c r="P7580" s="9">
        <f>shipments[[#This Row],[Profit]]/shipments[[#This Row],[Sales Amount]]</f>
        <v>0.58456140350877195</v>
      </c>
    </row>
    <row r="7581" spans="1:16" x14ac:dyDescent="1">
      <c r="A7581" t="s">
        <v>7637</v>
      </c>
      <c r="B7581" t="s">
        <v>8062</v>
      </c>
      <c r="C7581" t="s">
        <v>8031</v>
      </c>
      <c r="D7581" t="s">
        <v>8035</v>
      </c>
      <c r="E7581" s="1">
        <v>45222</v>
      </c>
      <c r="F7581">
        <v>8964</v>
      </c>
      <c r="G7581">
        <v>472</v>
      </c>
      <c r="H7581" t="s">
        <v>6</v>
      </c>
      <c r="I7581" t="str">
        <f>_xlfn.XLOOKUP(shipments[[#This Row],[SPID]],people[SPID],people[Sales_person],"NA",0)</f>
        <v>Roddy Speechley</v>
      </c>
      <c r="J7581">
        <f>YEAR(shipments[[#This Row],[Shipdate]])</f>
        <v>2023</v>
      </c>
      <c r="K7581">
        <f>MONTH(shipments[[#This Row],[Shipdate]])</f>
        <v>10</v>
      </c>
      <c r="L7581" t="str">
        <f>TEXT(shipments[[#This Row],[Shipdate]],"mmmm")</f>
        <v>October</v>
      </c>
      <c r="M7581">
        <f>_xlfn.XLOOKUP(shipments[[#This Row],[PID]],products[PID],products[Cost_per_box],"NA",0)</f>
        <v>2.65</v>
      </c>
      <c r="N7581">
        <f>shipments[[#This Row],[Boxes]]*shipments[[#This Row],[Cost Per Box]]</f>
        <v>1250.8</v>
      </c>
      <c r="O7581">
        <f>shipments[[#This Row],[Sales Amount]]-shipments[[#This Row],[Total Cost]]</f>
        <v>7713.2</v>
      </c>
      <c r="P7581" s="9">
        <f>shipments[[#This Row],[Profit]]/shipments[[#This Row],[Sales Amount]]</f>
        <v>0.86046407853636764</v>
      </c>
    </row>
    <row r="7582" spans="1:16" x14ac:dyDescent="1">
      <c r="A7582" t="s">
        <v>7638</v>
      </c>
      <c r="B7582" t="s">
        <v>8062</v>
      </c>
      <c r="C7582" t="s">
        <v>8031</v>
      </c>
      <c r="D7582" t="s">
        <v>8032</v>
      </c>
      <c r="E7582" s="1">
        <v>45210</v>
      </c>
      <c r="F7582">
        <v>8428.5</v>
      </c>
      <c r="G7582">
        <v>402</v>
      </c>
      <c r="H7582" t="s">
        <v>6</v>
      </c>
      <c r="I7582" t="str">
        <f>_xlfn.XLOOKUP(shipments[[#This Row],[SPID]],people[SPID],people[Sales_person],"NA",0)</f>
        <v>Roddy Speechley</v>
      </c>
      <c r="J7582">
        <f>YEAR(shipments[[#This Row],[Shipdate]])</f>
        <v>2023</v>
      </c>
      <c r="K7582">
        <f>MONTH(shipments[[#This Row],[Shipdate]])</f>
        <v>10</v>
      </c>
      <c r="L7582" t="str">
        <f>TEXT(shipments[[#This Row],[Shipdate]],"mmmm")</f>
        <v>October</v>
      </c>
      <c r="M7582">
        <f>_xlfn.XLOOKUP(shipments[[#This Row],[PID]],products[PID],products[Cost_per_box],"NA",0)</f>
        <v>2.65</v>
      </c>
      <c r="N7582">
        <f>shipments[[#This Row],[Boxes]]*shipments[[#This Row],[Cost Per Box]]</f>
        <v>1065.3</v>
      </c>
      <c r="O7582">
        <f>shipments[[#This Row],[Sales Amount]]-shipments[[#This Row],[Total Cost]]</f>
        <v>7363.2</v>
      </c>
      <c r="P7582" s="9">
        <f>shipments[[#This Row],[Profit]]/shipments[[#This Row],[Sales Amount]]</f>
        <v>0.8736074034525716</v>
      </c>
    </row>
    <row r="7583" spans="1:16" x14ac:dyDescent="1">
      <c r="A7583" t="s">
        <v>7639</v>
      </c>
      <c r="B7583" t="s">
        <v>8062</v>
      </c>
      <c r="C7583" t="s">
        <v>8031</v>
      </c>
      <c r="D7583" t="s">
        <v>8032</v>
      </c>
      <c r="E7583" s="1">
        <v>45414</v>
      </c>
      <c r="F7583">
        <v>7386.75</v>
      </c>
      <c r="G7583">
        <v>411</v>
      </c>
      <c r="H7583" t="s">
        <v>6</v>
      </c>
      <c r="I7583" t="str">
        <f>_xlfn.XLOOKUP(shipments[[#This Row],[SPID]],people[SPID],people[Sales_person],"NA",0)</f>
        <v>Roddy Speechley</v>
      </c>
      <c r="J7583">
        <f>YEAR(shipments[[#This Row],[Shipdate]])</f>
        <v>2024</v>
      </c>
      <c r="K7583">
        <f>MONTH(shipments[[#This Row],[Shipdate]])</f>
        <v>5</v>
      </c>
      <c r="L7583" t="str">
        <f>TEXT(shipments[[#This Row],[Shipdate]],"mmmm")</f>
        <v>May</v>
      </c>
      <c r="M7583">
        <f>_xlfn.XLOOKUP(shipments[[#This Row],[PID]],products[PID],products[Cost_per_box],"NA",0)</f>
        <v>2.65</v>
      </c>
      <c r="N7583">
        <f>shipments[[#This Row],[Boxes]]*shipments[[#This Row],[Cost Per Box]]</f>
        <v>1089.1499999999999</v>
      </c>
      <c r="O7583">
        <f>shipments[[#This Row],[Sales Amount]]-shipments[[#This Row],[Total Cost]]</f>
        <v>6297.6</v>
      </c>
      <c r="P7583" s="9">
        <f>shipments[[#This Row],[Profit]]/shipments[[#This Row],[Sales Amount]]</f>
        <v>0.85255355873692762</v>
      </c>
    </row>
    <row r="7584" spans="1:16" x14ac:dyDescent="1">
      <c r="A7584" t="s">
        <v>7640</v>
      </c>
      <c r="B7584" t="s">
        <v>8062</v>
      </c>
      <c r="C7584" t="s">
        <v>8031</v>
      </c>
      <c r="D7584" t="s">
        <v>8032</v>
      </c>
      <c r="E7584" s="1">
        <v>45174</v>
      </c>
      <c r="F7584">
        <v>6565.5</v>
      </c>
      <c r="G7584">
        <v>329</v>
      </c>
      <c r="H7584" t="s">
        <v>6</v>
      </c>
      <c r="I7584" t="str">
        <f>_xlfn.XLOOKUP(shipments[[#This Row],[SPID]],people[SPID],people[Sales_person],"NA",0)</f>
        <v>Roddy Speechley</v>
      </c>
      <c r="J7584">
        <f>YEAR(shipments[[#This Row],[Shipdate]])</f>
        <v>2023</v>
      </c>
      <c r="K7584">
        <f>MONTH(shipments[[#This Row],[Shipdate]])</f>
        <v>9</v>
      </c>
      <c r="L7584" t="str">
        <f>TEXT(shipments[[#This Row],[Shipdate]],"mmmm")</f>
        <v>September</v>
      </c>
      <c r="M7584">
        <f>_xlfn.XLOOKUP(shipments[[#This Row],[PID]],products[PID],products[Cost_per_box],"NA",0)</f>
        <v>2.65</v>
      </c>
      <c r="N7584">
        <f>shipments[[#This Row],[Boxes]]*shipments[[#This Row],[Cost Per Box]]</f>
        <v>871.85</v>
      </c>
      <c r="O7584">
        <f>shipments[[#This Row],[Sales Amount]]-shipments[[#This Row],[Total Cost]]</f>
        <v>5693.65</v>
      </c>
      <c r="P7584" s="9">
        <f>shipments[[#This Row],[Profit]]/shipments[[#This Row],[Sales Amount]]</f>
        <v>0.86720737186809838</v>
      </c>
    </row>
    <row r="7585" spans="1:16" x14ac:dyDescent="1">
      <c r="A7585" t="s">
        <v>7641</v>
      </c>
      <c r="B7585" t="s">
        <v>8062</v>
      </c>
      <c r="C7585" t="s">
        <v>8031</v>
      </c>
      <c r="D7585" t="s">
        <v>8035</v>
      </c>
      <c r="E7585" s="1">
        <v>45489</v>
      </c>
      <c r="F7585">
        <v>4905</v>
      </c>
      <c r="G7585">
        <v>246</v>
      </c>
      <c r="H7585" t="s">
        <v>17</v>
      </c>
      <c r="I7585" t="str">
        <f>_xlfn.XLOOKUP(shipments[[#This Row],[SPID]],people[SPID],people[Sales_person],"NA",0)</f>
        <v>Roddy Speechley</v>
      </c>
      <c r="J7585">
        <f>YEAR(shipments[[#This Row],[Shipdate]])</f>
        <v>2024</v>
      </c>
      <c r="K7585">
        <f>MONTH(shipments[[#This Row],[Shipdate]])</f>
        <v>7</v>
      </c>
      <c r="L7585" t="str">
        <f>TEXT(shipments[[#This Row],[Shipdate]],"mmmm")</f>
        <v>July</v>
      </c>
      <c r="M7585">
        <f>_xlfn.XLOOKUP(shipments[[#This Row],[PID]],products[PID],products[Cost_per_box],"NA",0)</f>
        <v>2.65</v>
      </c>
      <c r="N7585">
        <f>shipments[[#This Row],[Boxes]]*shipments[[#This Row],[Cost Per Box]]</f>
        <v>651.9</v>
      </c>
      <c r="O7585">
        <f>shipments[[#This Row],[Sales Amount]]-shipments[[#This Row],[Total Cost]]</f>
        <v>4253.1000000000004</v>
      </c>
      <c r="P7585" s="9">
        <f>shipments[[#This Row],[Profit]]/shipments[[#This Row],[Sales Amount]]</f>
        <v>0.86709480122324167</v>
      </c>
    </row>
    <row r="7586" spans="1:16" x14ac:dyDescent="1">
      <c r="A7586" t="s">
        <v>7642</v>
      </c>
      <c r="B7586" t="s">
        <v>8058</v>
      </c>
      <c r="C7586" t="s">
        <v>8010</v>
      </c>
      <c r="D7586" t="s">
        <v>8037</v>
      </c>
      <c r="E7586" s="1">
        <v>45128</v>
      </c>
      <c r="F7586">
        <v>6525</v>
      </c>
      <c r="G7586">
        <v>435</v>
      </c>
      <c r="H7586" t="s">
        <v>6</v>
      </c>
      <c r="I7586" t="str">
        <f>_xlfn.XLOOKUP(shipments[[#This Row],[SPID]],people[SPID],people[Sales_person],"NA",0)</f>
        <v>Camilla Castle</v>
      </c>
      <c r="J7586">
        <f>YEAR(shipments[[#This Row],[Shipdate]])</f>
        <v>2023</v>
      </c>
      <c r="K7586">
        <f>MONTH(shipments[[#This Row],[Shipdate]])</f>
        <v>7</v>
      </c>
      <c r="L7586" t="str">
        <f>TEXT(shipments[[#This Row],[Shipdate]],"mmmm")</f>
        <v>July</v>
      </c>
      <c r="M7586">
        <f>_xlfn.XLOOKUP(shipments[[#This Row],[PID]],products[PID],products[Cost_per_box],"NA",0)</f>
        <v>5.26</v>
      </c>
      <c r="N7586">
        <f>shipments[[#This Row],[Boxes]]*shipments[[#This Row],[Cost Per Box]]</f>
        <v>2288.1</v>
      </c>
      <c r="O7586">
        <f>shipments[[#This Row],[Sales Amount]]-shipments[[#This Row],[Total Cost]]</f>
        <v>4236.8999999999996</v>
      </c>
      <c r="P7586" s="9">
        <f>shipments[[#This Row],[Profit]]/shipments[[#This Row],[Sales Amount]]</f>
        <v>0.64933333333333332</v>
      </c>
    </row>
    <row r="7587" spans="1:16" x14ac:dyDescent="1">
      <c r="A7587" t="s">
        <v>7644</v>
      </c>
      <c r="B7587" t="s">
        <v>8058</v>
      </c>
      <c r="C7587" t="s">
        <v>8010</v>
      </c>
      <c r="D7587" t="s">
        <v>8037</v>
      </c>
      <c r="E7587" s="1">
        <v>45085</v>
      </c>
      <c r="F7587">
        <v>10563.75</v>
      </c>
      <c r="G7587">
        <v>813</v>
      </c>
      <c r="H7587" t="s">
        <v>6</v>
      </c>
      <c r="I7587" t="str">
        <f>_xlfn.XLOOKUP(shipments[[#This Row],[SPID]],people[SPID],people[Sales_person],"NA",0)</f>
        <v>Camilla Castle</v>
      </c>
      <c r="J7587">
        <f>YEAR(shipments[[#This Row],[Shipdate]])</f>
        <v>2023</v>
      </c>
      <c r="K7587">
        <f>MONTH(shipments[[#This Row],[Shipdate]])</f>
        <v>6</v>
      </c>
      <c r="L7587" t="str">
        <f>TEXT(shipments[[#This Row],[Shipdate]],"mmmm")</f>
        <v>June</v>
      </c>
      <c r="M7587">
        <f>_xlfn.XLOOKUP(shipments[[#This Row],[PID]],products[PID],products[Cost_per_box],"NA",0)</f>
        <v>5.26</v>
      </c>
      <c r="N7587">
        <f>shipments[[#This Row],[Boxes]]*shipments[[#This Row],[Cost Per Box]]</f>
        <v>4276.38</v>
      </c>
      <c r="O7587">
        <f>shipments[[#This Row],[Sales Amount]]-shipments[[#This Row],[Total Cost]]</f>
        <v>6287.37</v>
      </c>
      <c r="P7587" s="9">
        <f>shipments[[#This Row],[Profit]]/shipments[[#This Row],[Sales Amount]]</f>
        <v>0.59518352857649981</v>
      </c>
    </row>
    <row r="7588" spans="1:16" x14ac:dyDescent="1">
      <c r="A7588" t="s">
        <v>7645</v>
      </c>
      <c r="B7588" t="s">
        <v>8058</v>
      </c>
      <c r="C7588" t="s">
        <v>8010</v>
      </c>
      <c r="D7588" t="s">
        <v>8037</v>
      </c>
      <c r="E7588" s="1">
        <v>45149</v>
      </c>
      <c r="F7588">
        <v>5404.5</v>
      </c>
      <c r="G7588">
        <v>387</v>
      </c>
      <c r="H7588" t="s">
        <v>6</v>
      </c>
      <c r="I7588" t="str">
        <f>_xlfn.XLOOKUP(shipments[[#This Row],[SPID]],people[SPID],people[Sales_person],"NA",0)</f>
        <v>Camilla Castle</v>
      </c>
      <c r="J7588">
        <f>YEAR(shipments[[#This Row],[Shipdate]])</f>
        <v>2023</v>
      </c>
      <c r="K7588">
        <f>MONTH(shipments[[#This Row],[Shipdate]])</f>
        <v>8</v>
      </c>
      <c r="L7588" t="str">
        <f>TEXT(shipments[[#This Row],[Shipdate]],"mmmm")</f>
        <v>August</v>
      </c>
      <c r="M7588">
        <f>_xlfn.XLOOKUP(shipments[[#This Row],[PID]],products[PID],products[Cost_per_box],"NA",0)</f>
        <v>5.26</v>
      </c>
      <c r="N7588">
        <f>shipments[[#This Row],[Boxes]]*shipments[[#This Row],[Cost Per Box]]</f>
        <v>2035.62</v>
      </c>
      <c r="O7588">
        <f>shipments[[#This Row],[Sales Amount]]-shipments[[#This Row],[Total Cost]]</f>
        <v>3368.88</v>
      </c>
      <c r="P7588" s="9">
        <f>shipments[[#This Row],[Profit]]/shipments[[#This Row],[Sales Amount]]</f>
        <v>0.6233472106577852</v>
      </c>
    </row>
    <row r="7589" spans="1:16" x14ac:dyDescent="1">
      <c r="A7589" t="s">
        <v>7646</v>
      </c>
      <c r="B7589" t="s">
        <v>8058</v>
      </c>
      <c r="C7589" t="s">
        <v>8010</v>
      </c>
      <c r="D7589" t="s">
        <v>8035</v>
      </c>
      <c r="E7589" s="1">
        <v>45035</v>
      </c>
      <c r="F7589">
        <v>231.75</v>
      </c>
      <c r="G7589">
        <v>20</v>
      </c>
      <c r="H7589" t="s">
        <v>6</v>
      </c>
      <c r="I7589" t="str">
        <f>_xlfn.XLOOKUP(shipments[[#This Row],[SPID]],people[SPID],people[Sales_person],"NA",0)</f>
        <v>Camilla Castle</v>
      </c>
      <c r="J7589">
        <f>YEAR(shipments[[#This Row],[Shipdate]])</f>
        <v>2023</v>
      </c>
      <c r="K7589">
        <f>MONTH(shipments[[#This Row],[Shipdate]])</f>
        <v>4</v>
      </c>
      <c r="L7589" t="str">
        <f>TEXT(shipments[[#This Row],[Shipdate]],"mmmm")</f>
        <v>April</v>
      </c>
      <c r="M7589">
        <f>_xlfn.XLOOKUP(shipments[[#This Row],[PID]],products[PID],products[Cost_per_box],"NA",0)</f>
        <v>5.26</v>
      </c>
      <c r="N7589">
        <f>shipments[[#This Row],[Boxes]]*shipments[[#This Row],[Cost Per Box]]</f>
        <v>105.19999999999999</v>
      </c>
      <c r="O7589">
        <f>shipments[[#This Row],[Sales Amount]]-shipments[[#This Row],[Total Cost]]</f>
        <v>126.55000000000001</v>
      </c>
      <c r="P7589" s="9">
        <f>shipments[[#This Row],[Profit]]/shipments[[#This Row],[Sales Amount]]</f>
        <v>0.54606256742179082</v>
      </c>
    </row>
    <row r="7590" spans="1:16" x14ac:dyDescent="1">
      <c r="A7590" t="s">
        <v>7647</v>
      </c>
      <c r="B7590" t="s">
        <v>8058</v>
      </c>
      <c r="C7590" t="s">
        <v>8012</v>
      </c>
      <c r="D7590" t="s">
        <v>8032</v>
      </c>
      <c r="E7590" s="1">
        <v>45243</v>
      </c>
      <c r="F7590">
        <v>5114.25</v>
      </c>
      <c r="G7590">
        <v>465</v>
      </c>
      <c r="H7590" t="s">
        <v>6</v>
      </c>
      <c r="I7590" t="str">
        <f>_xlfn.XLOOKUP(shipments[[#This Row],[SPID]],people[SPID],people[Sales_person],"NA",0)</f>
        <v>Camilla Castle</v>
      </c>
      <c r="J7590">
        <f>YEAR(shipments[[#This Row],[Shipdate]])</f>
        <v>2023</v>
      </c>
      <c r="K7590">
        <f>MONTH(shipments[[#This Row],[Shipdate]])</f>
        <v>11</v>
      </c>
      <c r="L7590" t="str">
        <f>TEXT(shipments[[#This Row],[Shipdate]],"mmmm")</f>
        <v>November</v>
      </c>
      <c r="M7590">
        <f>_xlfn.XLOOKUP(shipments[[#This Row],[PID]],products[PID],products[Cost_per_box],"NA",0)</f>
        <v>5.15</v>
      </c>
      <c r="N7590">
        <f>shipments[[#This Row],[Boxes]]*shipments[[#This Row],[Cost Per Box]]</f>
        <v>2394.75</v>
      </c>
      <c r="O7590">
        <f>shipments[[#This Row],[Sales Amount]]-shipments[[#This Row],[Total Cost]]</f>
        <v>2719.5</v>
      </c>
      <c r="P7590" s="9">
        <f>shipments[[#This Row],[Profit]]/shipments[[#This Row],[Sales Amount]]</f>
        <v>0.5317495233905265</v>
      </c>
    </row>
    <row r="7591" spans="1:16" x14ac:dyDescent="1">
      <c r="A7591" t="s">
        <v>7648</v>
      </c>
      <c r="B7591" t="s">
        <v>8058</v>
      </c>
      <c r="C7591" t="s">
        <v>8013</v>
      </c>
      <c r="D7591" t="s">
        <v>8033</v>
      </c>
      <c r="E7591" s="1">
        <v>45482</v>
      </c>
      <c r="F7591">
        <v>3908.25</v>
      </c>
      <c r="G7591">
        <v>652</v>
      </c>
      <c r="H7591" t="s">
        <v>17</v>
      </c>
      <c r="I7591" t="str">
        <f>_xlfn.XLOOKUP(shipments[[#This Row],[SPID]],people[SPID],people[Sales_person],"NA",0)</f>
        <v>Camilla Castle</v>
      </c>
      <c r="J7591">
        <f>YEAR(shipments[[#This Row],[Shipdate]])</f>
        <v>2024</v>
      </c>
      <c r="K7591">
        <f>MONTH(shipments[[#This Row],[Shipdate]])</f>
        <v>7</v>
      </c>
      <c r="L7591" t="str">
        <f>TEXT(shipments[[#This Row],[Shipdate]],"mmmm")</f>
        <v>July</v>
      </c>
      <c r="M7591">
        <f>_xlfn.XLOOKUP(shipments[[#This Row],[PID]],products[PID],products[Cost_per_box],"NA",0)</f>
        <v>3.85</v>
      </c>
      <c r="N7591">
        <f>shipments[[#This Row],[Boxes]]*shipments[[#This Row],[Cost Per Box]]</f>
        <v>2510.2000000000003</v>
      </c>
      <c r="O7591">
        <f>shipments[[#This Row],[Sales Amount]]-shipments[[#This Row],[Total Cost]]</f>
        <v>1398.0499999999997</v>
      </c>
      <c r="P7591" s="9">
        <f>shipments[[#This Row],[Profit]]/shipments[[#This Row],[Sales Amount]]</f>
        <v>0.35771764856393518</v>
      </c>
    </row>
    <row r="7592" spans="1:16" x14ac:dyDescent="1">
      <c r="A7592" t="s">
        <v>7649</v>
      </c>
      <c r="B7592" t="s">
        <v>8058</v>
      </c>
      <c r="C7592" t="s">
        <v>8013</v>
      </c>
      <c r="D7592" t="s">
        <v>8036</v>
      </c>
      <c r="E7592" s="1">
        <v>45169</v>
      </c>
      <c r="F7592">
        <v>9373.5</v>
      </c>
      <c r="G7592">
        <v>1042</v>
      </c>
      <c r="H7592" t="s">
        <v>6</v>
      </c>
      <c r="I7592" t="str">
        <f>_xlfn.XLOOKUP(shipments[[#This Row],[SPID]],people[SPID],people[Sales_person],"NA",0)</f>
        <v>Camilla Castle</v>
      </c>
      <c r="J7592">
        <f>YEAR(shipments[[#This Row],[Shipdate]])</f>
        <v>2023</v>
      </c>
      <c r="K7592">
        <f>MONTH(shipments[[#This Row],[Shipdate]])</f>
        <v>8</v>
      </c>
      <c r="L7592" t="str">
        <f>TEXT(shipments[[#This Row],[Shipdate]],"mmmm")</f>
        <v>August</v>
      </c>
      <c r="M7592">
        <f>_xlfn.XLOOKUP(shipments[[#This Row],[PID]],products[PID],products[Cost_per_box],"NA",0)</f>
        <v>3.85</v>
      </c>
      <c r="N7592">
        <f>shipments[[#This Row],[Boxes]]*shipments[[#This Row],[Cost Per Box]]</f>
        <v>4011.7000000000003</v>
      </c>
      <c r="O7592">
        <f>shipments[[#This Row],[Sales Amount]]-shipments[[#This Row],[Total Cost]]</f>
        <v>5361.7999999999993</v>
      </c>
      <c r="P7592" s="9">
        <f>shipments[[#This Row],[Profit]]/shipments[[#This Row],[Sales Amount]]</f>
        <v>0.57201685603029806</v>
      </c>
    </row>
    <row r="7593" spans="1:16" x14ac:dyDescent="1">
      <c r="A7593" t="s">
        <v>7650</v>
      </c>
      <c r="B7593" t="s">
        <v>8058</v>
      </c>
      <c r="C7593" t="s">
        <v>8013</v>
      </c>
      <c r="D7593" t="s">
        <v>8037</v>
      </c>
      <c r="E7593" s="1">
        <v>45138</v>
      </c>
      <c r="F7593">
        <v>173.25</v>
      </c>
      <c r="G7593">
        <v>20</v>
      </c>
      <c r="H7593" t="s">
        <v>6</v>
      </c>
      <c r="I7593" t="str">
        <f>_xlfn.XLOOKUP(shipments[[#This Row],[SPID]],people[SPID],people[Sales_person],"NA",0)</f>
        <v>Camilla Castle</v>
      </c>
      <c r="J7593">
        <f>YEAR(shipments[[#This Row],[Shipdate]])</f>
        <v>2023</v>
      </c>
      <c r="K7593">
        <f>MONTH(shipments[[#This Row],[Shipdate]])</f>
        <v>7</v>
      </c>
      <c r="L7593" t="str">
        <f>TEXT(shipments[[#This Row],[Shipdate]],"mmmm")</f>
        <v>July</v>
      </c>
      <c r="M7593">
        <f>_xlfn.XLOOKUP(shipments[[#This Row],[PID]],products[PID],products[Cost_per_box],"NA",0)</f>
        <v>3.85</v>
      </c>
      <c r="N7593">
        <f>shipments[[#This Row],[Boxes]]*shipments[[#This Row],[Cost Per Box]]</f>
        <v>77</v>
      </c>
      <c r="O7593">
        <f>shipments[[#This Row],[Sales Amount]]-shipments[[#This Row],[Total Cost]]</f>
        <v>96.25</v>
      </c>
      <c r="P7593" s="9">
        <f>shipments[[#This Row],[Profit]]/shipments[[#This Row],[Sales Amount]]</f>
        <v>0.55555555555555558</v>
      </c>
    </row>
    <row r="7594" spans="1:16" x14ac:dyDescent="1">
      <c r="A7594" t="s">
        <v>7651</v>
      </c>
      <c r="B7594" t="s">
        <v>8058</v>
      </c>
      <c r="C7594" t="s">
        <v>8013</v>
      </c>
      <c r="D7594" t="s">
        <v>8033</v>
      </c>
      <c r="E7594" s="1">
        <v>45245</v>
      </c>
      <c r="F7594">
        <v>1613.25</v>
      </c>
      <c r="G7594">
        <v>231</v>
      </c>
      <c r="H7594" t="s">
        <v>6</v>
      </c>
      <c r="I7594" t="str">
        <f>_xlfn.XLOOKUP(shipments[[#This Row],[SPID]],people[SPID],people[Sales_person],"NA",0)</f>
        <v>Camilla Castle</v>
      </c>
      <c r="J7594">
        <f>YEAR(shipments[[#This Row],[Shipdate]])</f>
        <v>2023</v>
      </c>
      <c r="K7594">
        <f>MONTH(shipments[[#This Row],[Shipdate]])</f>
        <v>11</v>
      </c>
      <c r="L7594" t="str">
        <f>TEXT(shipments[[#This Row],[Shipdate]],"mmmm")</f>
        <v>November</v>
      </c>
      <c r="M7594">
        <f>_xlfn.XLOOKUP(shipments[[#This Row],[PID]],products[PID],products[Cost_per_box],"NA",0)</f>
        <v>3.85</v>
      </c>
      <c r="N7594">
        <f>shipments[[#This Row],[Boxes]]*shipments[[#This Row],[Cost Per Box]]</f>
        <v>889.35</v>
      </c>
      <c r="O7594">
        <f>shipments[[#This Row],[Sales Amount]]-shipments[[#This Row],[Total Cost]]</f>
        <v>723.9</v>
      </c>
      <c r="P7594" s="9">
        <f>shipments[[#This Row],[Profit]]/shipments[[#This Row],[Sales Amount]]</f>
        <v>0.4487215248721525</v>
      </c>
    </row>
    <row r="7595" spans="1:16" x14ac:dyDescent="1">
      <c r="A7595" t="s">
        <v>7652</v>
      </c>
      <c r="B7595" t="s">
        <v>8058</v>
      </c>
      <c r="C7595" t="s">
        <v>8013</v>
      </c>
      <c r="D7595" t="s">
        <v>8037</v>
      </c>
      <c r="E7595" s="1">
        <v>45252</v>
      </c>
      <c r="F7595">
        <v>643.5</v>
      </c>
      <c r="G7595">
        <v>81</v>
      </c>
      <c r="H7595" t="s">
        <v>6</v>
      </c>
      <c r="I7595" t="str">
        <f>_xlfn.XLOOKUP(shipments[[#This Row],[SPID]],people[SPID],people[Sales_person],"NA",0)</f>
        <v>Camilla Castle</v>
      </c>
      <c r="J7595">
        <f>YEAR(shipments[[#This Row],[Shipdate]])</f>
        <v>2023</v>
      </c>
      <c r="K7595">
        <f>MONTH(shipments[[#This Row],[Shipdate]])</f>
        <v>11</v>
      </c>
      <c r="L7595" t="str">
        <f>TEXT(shipments[[#This Row],[Shipdate]],"mmmm")</f>
        <v>November</v>
      </c>
      <c r="M7595">
        <f>_xlfn.XLOOKUP(shipments[[#This Row],[PID]],products[PID],products[Cost_per_box],"NA",0)</f>
        <v>3.85</v>
      </c>
      <c r="N7595">
        <f>shipments[[#This Row],[Boxes]]*shipments[[#This Row],[Cost Per Box]]</f>
        <v>311.85000000000002</v>
      </c>
      <c r="O7595">
        <f>shipments[[#This Row],[Sales Amount]]-shipments[[#This Row],[Total Cost]]</f>
        <v>331.65</v>
      </c>
      <c r="P7595" s="9">
        <f>shipments[[#This Row],[Profit]]/shipments[[#This Row],[Sales Amount]]</f>
        <v>0.51538461538461533</v>
      </c>
    </row>
    <row r="7596" spans="1:16" x14ac:dyDescent="1">
      <c r="A7596" t="s">
        <v>7653</v>
      </c>
      <c r="B7596" t="s">
        <v>8058</v>
      </c>
      <c r="C7596" t="s">
        <v>8013</v>
      </c>
      <c r="D7596" t="s">
        <v>8033</v>
      </c>
      <c r="E7596" s="1">
        <v>45084</v>
      </c>
      <c r="F7596">
        <v>3780</v>
      </c>
      <c r="G7596">
        <v>540</v>
      </c>
      <c r="H7596" t="s">
        <v>6</v>
      </c>
      <c r="I7596" t="str">
        <f>_xlfn.XLOOKUP(shipments[[#This Row],[SPID]],people[SPID],people[Sales_person],"NA",0)</f>
        <v>Camilla Castle</v>
      </c>
      <c r="J7596">
        <f>YEAR(shipments[[#This Row],[Shipdate]])</f>
        <v>2023</v>
      </c>
      <c r="K7596">
        <f>MONTH(shipments[[#This Row],[Shipdate]])</f>
        <v>6</v>
      </c>
      <c r="L7596" t="str">
        <f>TEXT(shipments[[#This Row],[Shipdate]],"mmmm")</f>
        <v>June</v>
      </c>
      <c r="M7596">
        <f>_xlfn.XLOOKUP(shipments[[#This Row],[PID]],products[PID],products[Cost_per_box],"NA",0)</f>
        <v>3.85</v>
      </c>
      <c r="N7596">
        <f>shipments[[#This Row],[Boxes]]*shipments[[#This Row],[Cost Per Box]]</f>
        <v>2079</v>
      </c>
      <c r="O7596">
        <f>shipments[[#This Row],[Sales Amount]]-shipments[[#This Row],[Total Cost]]</f>
        <v>1701</v>
      </c>
      <c r="P7596" s="9">
        <f>shipments[[#This Row],[Profit]]/shipments[[#This Row],[Sales Amount]]</f>
        <v>0.45</v>
      </c>
    </row>
    <row r="7597" spans="1:16" x14ac:dyDescent="1">
      <c r="A7597" t="s">
        <v>7654</v>
      </c>
      <c r="B7597" t="s">
        <v>8058</v>
      </c>
      <c r="C7597" t="s">
        <v>8013</v>
      </c>
      <c r="D7597" t="s">
        <v>8037</v>
      </c>
      <c r="E7597" s="1">
        <v>45212</v>
      </c>
      <c r="F7597">
        <v>803.25</v>
      </c>
      <c r="G7597">
        <v>161</v>
      </c>
      <c r="H7597" t="s">
        <v>6</v>
      </c>
      <c r="I7597" t="str">
        <f>_xlfn.XLOOKUP(shipments[[#This Row],[SPID]],people[SPID],people[Sales_person],"NA",0)</f>
        <v>Camilla Castle</v>
      </c>
      <c r="J7597">
        <f>YEAR(shipments[[#This Row],[Shipdate]])</f>
        <v>2023</v>
      </c>
      <c r="K7597">
        <f>MONTH(shipments[[#This Row],[Shipdate]])</f>
        <v>10</v>
      </c>
      <c r="L7597" t="str">
        <f>TEXT(shipments[[#This Row],[Shipdate]],"mmmm")</f>
        <v>October</v>
      </c>
      <c r="M7597">
        <f>_xlfn.XLOOKUP(shipments[[#This Row],[PID]],products[PID],products[Cost_per_box],"NA",0)</f>
        <v>3.85</v>
      </c>
      <c r="N7597">
        <f>shipments[[#This Row],[Boxes]]*shipments[[#This Row],[Cost Per Box]]</f>
        <v>619.85</v>
      </c>
      <c r="O7597">
        <f>shipments[[#This Row],[Sales Amount]]-shipments[[#This Row],[Total Cost]]</f>
        <v>183.39999999999998</v>
      </c>
      <c r="P7597" s="9">
        <f>shipments[[#This Row],[Profit]]/shipments[[#This Row],[Sales Amount]]</f>
        <v>0.22832244008714594</v>
      </c>
    </row>
    <row r="7598" spans="1:16" x14ac:dyDescent="1">
      <c r="A7598" t="s">
        <v>7655</v>
      </c>
      <c r="B7598" t="s">
        <v>8058</v>
      </c>
      <c r="C7598" t="s">
        <v>8014</v>
      </c>
      <c r="D7598" t="s">
        <v>8033</v>
      </c>
      <c r="E7598" s="1">
        <v>45195</v>
      </c>
      <c r="F7598">
        <v>1737</v>
      </c>
      <c r="G7598">
        <v>249</v>
      </c>
      <c r="H7598" t="s">
        <v>6</v>
      </c>
      <c r="I7598" t="str">
        <f>_xlfn.XLOOKUP(shipments[[#This Row],[SPID]],people[SPID],people[Sales_person],"NA",0)</f>
        <v>Camilla Castle</v>
      </c>
      <c r="J7598">
        <f>YEAR(shipments[[#This Row],[Shipdate]])</f>
        <v>2023</v>
      </c>
      <c r="K7598">
        <f>MONTH(shipments[[#This Row],[Shipdate]])</f>
        <v>9</v>
      </c>
      <c r="L7598" t="str">
        <f>TEXT(shipments[[#This Row],[Shipdate]],"mmmm")</f>
        <v>September</v>
      </c>
      <c r="M7598">
        <f>_xlfn.XLOOKUP(shipments[[#This Row],[PID]],products[PID],products[Cost_per_box],"NA",0)</f>
        <v>5.72</v>
      </c>
      <c r="N7598">
        <f>shipments[[#This Row],[Boxes]]*shipments[[#This Row],[Cost Per Box]]</f>
        <v>1424.28</v>
      </c>
      <c r="O7598">
        <f>shipments[[#This Row],[Sales Amount]]-shipments[[#This Row],[Total Cost]]</f>
        <v>312.72000000000003</v>
      </c>
      <c r="P7598" s="9">
        <f>shipments[[#This Row],[Profit]]/shipments[[#This Row],[Sales Amount]]</f>
        <v>0.18003454231433508</v>
      </c>
    </row>
    <row r="7599" spans="1:16" x14ac:dyDescent="1">
      <c r="A7599" t="s">
        <v>7656</v>
      </c>
      <c r="B7599" t="s">
        <v>8058</v>
      </c>
      <c r="C7599" t="s">
        <v>8014</v>
      </c>
      <c r="D7599" t="s">
        <v>8037</v>
      </c>
      <c r="E7599" s="1">
        <v>45481</v>
      </c>
      <c r="F7599">
        <v>5744.25</v>
      </c>
      <c r="G7599">
        <v>1149</v>
      </c>
      <c r="H7599" t="s">
        <v>17</v>
      </c>
      <c r="I7599" t="str">
        <f>_xlfn.XLOOKUP(shipments[[#This Row],[SPID]],people[SPID],people[Sales_person],"NA",0)</f>
        <v>Camilla Castle</v>
      </c>
      <c r="J7599">
        <f>YEAR(shipments[[#This Row],[Shipdate]])</f>
        <v>2024</v>
      </c>
      <c r="K7599">
        <f>MONTH(shipments[[#This Row],[Shipdate]])</f>
        <v>7</v>
      </c>
      <c r="L7599" t="str">
        <f>TEXT(shipments[[#This Row],[Shipdate]],"mmmm")</f>
        <v>July</v>
      </c>
      <c r="M7599">
        <f>_xlfn.XLOOKUP(shipments[[#This Row],[PID]],products[PID],products[Cost_per_box],"NA",0)</f>
        <v>5.72</v>
      </c>
      <c r="N7599">
        <f>shipments[[#This Row],[Boxes]]*shipments[[#This Row],[Cost Per Box]]</f>
        <v>6572.28</v>
      </c>
      <c r="O7599">
        <f>shipments[[#This Row],[Sales Amount]]-shipments[[#This Row],[Total Cost]]</f>
        <v>-828.02999999999975</v>
      </c>
      <c r="P7599" s="9">
        <f>shipments[[#This Row],[Profit]]/shipments[[#This Row],[Sales Amount]]</f>
        <v>-0.14414936675806236</v>
      </c>
    </row>
    <row r="7600" spans="1:16" x14ac:dyDescent="1">
      <c r="A7600" t="s">
        <v>7657</v>
      </c>
      <c r="B7600" t="s">
        <v>8058</v>
      </c>
      <c r="C7600" t="s">
        <v>8014</v>
      </c>
      <c r="D7600" t="s">
        <v>8035</v>
      </c>
      <c r="E7600" s="1">
        <v>45092</v>
      </c>
      <c r="F7600">
        <v>1858.5</v>
      </c>
      <c r="G7600">
        <v>266</v>
      </c>
      <c r="H7600" t="s">
        <v>6</v>
      </c>
      <c r="I7600" t="str">
        <f>_xlfn.XLOOKUP(shipments[[#This Row],[SPID]],people[SPID],people[Sales_person],"NA",0)</f>
        <v>Camilla Castle</v>
      </c>
      <c r="J7600">
        <f>YEAR(shipments[[#This Row],[Shipdate]])</f>
        <v>2023</v>
      </c>
      <c r="K7600">
        <f>MONTH(shipments[[#This Row],[Shipdate]])</f>
        <v>6</v>
      </c>
      <c r="L7600" t="str">
        <f>TEXT(shipments[[#This Row],[Shipdate]],"mmmm")</f>
        <v>June</v>
      </c>
      <c r="M7600">
        <f>_xlfn.XLOOKUP(shipments[[#This Row],[PID]],products[PID],products[Cost_per_box],"NA",0)</f>
        <v>5.72</v>
      </c>
      <c r="N7600">
        <f>shipments[[#This Row],[Boxes]]*shipments[[#This Row],[Cost Per Box]]</f>
        <v>1521.52</v>
      </c>
      <c r="O7600">
        <f>shipments[[#This Row],[Sales Amount]]-shipments[[#This Row],[Total Cost]]</f>
        <v>336.98</v>
      </c>
      <c r="P7600" s="9">
        <f>shipments[[#This Row],[Profit]]/shipments[[#This Row],[Sales Amount]]</f>
        <v>0.18131826741996235</v>
      </c>
    </row>
    <row r="7601" spans="1:16" x14ac:dyDescent="1">
      <c r="A7601" t="s">
        <v>7658</v>
      </c>
      <c r="B7601" t="s">
        <v>8058</v>
      </c>
      <c r="C7601" t="s">
        <v>8015</v>
      </c>
      <c r="D7601" t="s">
        <v>8033</v>
      </c>
      <c r="E7601" s="1">
        <v>45243</v>
      </c>
      <c r="F7601">
        <v>4700.25</v>
      </c>
      <c r="G7601">
        <v>196</v>
      </c>
      <c r="H7601" t="s">
        <v>6</v>
      </c>
      <c r="I7601" t="str">
        <f>_xlfn.XLOOKUP(shipments[[#This Row],[SPID]],people[SPID],people[Sales_person],"NA",0)</f>
        <v>Camilla Castle</v>
      </c>
      <c r="J7601">
        <f>YEAR(shipments[[#This Row],[Shipdate]])</f>
        <v>2023</v>
      </c>
      <c r="K7601">
        <f>MONTH(shipments[[#This Row],[Shipdate]])</f>
        <v>11</v>
      </c>
      <c r="L7601" t="str">
        <f>TEXT(shipments[[#This Row],[Shipdate]],"mmmm")</f>
        <v>November</v>
      </c>
      <c r="M7601">
        <f>_xlfn.XLOOKUP(shipments[[#This Row],[PID]],products[PID],products[Cost_per_box],"NA",0)</f>
        <v>6.31</v>
      </c>
      <c r="N7601">
        <f>shipments[[#This Row],[Boxes]]*shipments[[#This Row],[Cost Per Box]]</f>
        <v>1236.76</v>
      </c>
      <c r="O7601">
        <f>shipments[[#This Row],[Sales Amount]]-shipments[[#This Row],[Total Cost]]</f>
        <v>3463.49</v>
      </c>
      <c r="P7601" s="9">
        <f>shipments[[#This Row],[Profit]]/shipments[[#This Row],[Sales Amount]]</f>
        <v>0.73687357055475766</v>
      </c>
    </row>
    <row r="7602" spans="1:16" x14ac:dyDescent="1">
      <c r="A7602" t="s">
        <v>7659</v>
      </c>
      <c r="B7602" t="s">
        <v>8058</v>
      </c>
      <c r="C7602" t="s">
        <v>8016</v>
      </c>
      <c r="D7602" t="s">
        <v>8032</v>
      </c>
      <c r="E7602" s="1">
        <v>44958</v>
      </c>
      <c r="F7602">
        <v>5710.5</v>
      </c>
      <c r="G7602">
        <v>220</v>
      </c>
      <c r="H7602" t="s">
        <v>6</v>
      </c>
      <c r="I7602" t="str">
        <f>_xlfn.XLOOKUP(shipments[[#This Row],[SPID]],people[SPID],people[Sales_person],"NA",0)</f>
        <v>Camilla Castle</v>
      </c>
      <c r="J7602">
        <f>YEAR(shipments[[#This Row],[Shipdate]])</f>
        <v>2023</v>
      </c>
      <c r="K7602">
        <f>MONTH(shipments[[#This Row],[Shipdate]])</f>
        <v>2</v>
      </c>
      <c r="L7602" t="str">
        <f>TEXT(shipments[[#This Row],[Shipdate]],"mmmm")</f>
        <v>February</v>
      </c>
      <c r="M7602">
        <f>_xlfn.XLOOKUP(shipments[[#This Row],[PID]],products[PID],products[Cost_per_box],"NA",0)</f>
        <v>9.94</v>
      </c>
      <c r="N7602">
        <f>shipments[[#This Row],[Boxes]]*shipments[[#This Row],[Cost Per Box]]</f>
        <v>2186.7999999999997</v>
      </c>
      <c r="O7602">
        <f>shipments[[#This Row],[Sales Amount]]-shipments[[#This Row],[Total Cost]]</f>
        <v>3523.7000000000003</v>
      </c>
      <c r="P7602" s="9">
        <f>shipments[[#This Row],[Profit]]/shipments[[#This Row],[Sales Amount]]</f>
        <v>0.61705629979861665</v>
      </c>
    </row>
    <row r="7603" spans="1:16" x14ac:dyDescent="1">
      <c r="A7603" t="s">
        <v>7660</v>
      </c>
      <c r="B7603" t="s">
        <v>8058</v>
      </c>
      <c r="C7603" t="s">
        <v>8016</v>
      </c>
      <c r="D7603" t="s">
        <v>8034</v>
      </c>
      <c r="E7603" s="1">
        <v>45097</v>
      </c>
      <c r="F7603">
        <v>5535</v>
      </c>
      <c r="G7603">
        <v>198</v>
      </c>
      <c r="H7603" t="s">
        <v>6</v>
      </c>
      <c r="I7603" t="str">
        <f>_xlfn.XLOOKUP(shipments[[#This Row],[SPID]],people[SPID],people[Sales_person],"NA",0)</f>
        <v>Camilla Castle</v>
      </c>
      <c r="J7603">
        <f>YEAR(shipments[[#This Row],[Shipdate]])</f>
        <v>2023</v>
      </c>
      <c r="K7603">
        <f>MONTH(shipments[[#This Row],[Shipdate]])</f>
        <v>6</v>
      </c>
      <c r="L7603" t="str">
        <f>TEXT(shipments[[#This Row],[Shipdate]],"mmmm")</f>
        <v>June</v>
      </c>
      <c r="M7603">
        <f>_xlfn.XLOOKUP(shipments[[#This Row],[PID]],products[PID],products[Cost_per_box],"NA",0)</f>
        <v>9.94</v>
      </c>
      <c r="N7603">
        <f>shipments[[#This Row],[Boxes]]*shipments[[#This Row],[Cost Per Box]]</f>
        <v>1968.12</v>
      </c>
      <c r="O7603">
        <f>shipments[[#This Row],[Sales Amount]]-shipments[[#This Row],[Total Cost]]</f>
        <v>3566.88</v>
      </c>
      <c r="P7603" s="9">
        <f>shipments[[#This Row],[Profit]]/shipments[[#This Row],[Sales Amount]]</f>
        <v>0.64442276422764233</v>
      </c>
    </row>
    <row r="7604" spans="1:16" x14ac:dyDescent="1">
      <c r="A7604" t="s">
        <v>7661</v>
      </c>
      <c r="B7604" t="s">
        <v>8058</v>
      </c>
      <c r="C7604" t="s">
        <v>8017</v>
      </c>
      <c r="D7604" t="s">
        <v>8035</v>
      </c>
      <c r="E7604" s="1">
        <v>45463</v>
      </c>
      <c r="F7604">
        <v>1894.5</v>
      </c>
      <c r="G7604">
        <v>87</v>
      </c>
      <c r="H7604" t="s">
        <v>6</v>
      </c>
      <c r="I7604" t="str">
        <f>_xlfn.XLOOKUP(shipments[[#This Row],[SPID]],people[SPID],people[Sales_person],"NA",0)</f>
        <v>Camilla Castle</v>
      </c>
      <c r="J7604">
        <f>YEAR(shipments[[#This Row],[Shipdate]])</f>
        <v>2024</v>
      </c>
      <c r="K7604">
        <f>MONTH(shipments[[#This Row],[Shipdate]])</f>
        <v>6</v>
      </c>
      <c r="L7604" t="str">
        <f>TEXT(shipments[[#This Row],[Shipdate]],"mmmm")</f>
        <v>June</v>
      </c>
      <c r="M7604">
        <f>_xlfn.XLOOKUP(shipments[[#This Row],[PID]],products[PID],products[Cost_per_box],"NA",0)</f>
        <v>7.73</v>
      </c>
      <c r="N7604">
        <f>shipments[[#This Row],[Boxes]]*shipments[[#This Row],[Cost Per Box]]</f>
        <v>672.51</v>
      </c>
      <c r="O7604">
        <f>shipments[[#This Row],[Sales Amount]]-shipments[[#This Row],[Total Cost]]</f>
        <v>1221.99</v>
      </c>
      <c r="P7604" s="9">
        <f>shipments[[#This Row],[Profit]]/shipments[[#This Row],[Sales Amount]]</f>
        <v>0.64501979414093424</v>
      </c>
    </row>
    <row r="7605" spans="1:16" x14ac:dyDescent="1">
      <c r="A7605" t="s">
        <v>7662</v>
      </c>
      <c r="B7605" t="s">
        <v>8058</v>
      </c>
      <c r="C7605" t="s">
        <v>8019</v>
      </c>
      <c r="D7605" t="s">
        <v>8032</v>
      </c>
      <c r="E7605" s="1">
        <v>44945</v>
      </c>
      <c r="F7605">
        <v>639</v>
      </c>
      <c r="G7605">
        <v>46</v>
      </c>
      <c r="H7605" t="s">
        <v>6</v>
      </c>
      <c r="I7605" t="str">
        <f>_xlfn.XLOOKUP(shipments[[#This Row],[SPID]],people[SPID],people[Sales_person],"NA",0)</f>
        <v>Camilla Castle</v>
      </c>
      <c r="J7605">
        <f>YEAR(shipments[[#This Row],[Shipdate]])</f>
        <v>2023</v>
      </c>
      <c r="K7605">
        <f>MONTH(shipments[[#This Row],[Shipdate]])</f>
        <v>1</v>
      </c>
      <c r="L7605" t="str">
        <f>TEXT(shipments[[#This Row],[Shipdate]],"mmmm")</f>
        <v>January</v>
      </c>
      <c r="M7605">
        <f>_xlfn.XLOOKUP(shipments[[#This Row],[PID]],products[PID],products[Cost_per_box],"NA",0)</f>
        <v>8.2200000000000006</v>
      </c>
      <c r="N7605">
        <f>shipments[[#This Row],[Boxes]]*shipments[[#This Row],[Cost Per Box]]</f>
        <v>378.12</v>
      </c>
      <c r="O7605">
        <f>shipments[[#This Row],[Sales Amount]]-shipments[[#This Row],[Total Cost]]</f>
        <v>260.88</v>
      </c>
      <c r="P7605" s="9">
        <f>shipments[[#This Row],[Profit]]/shipments[[#This Row],[Sales Amount]]</f>
        <v>0.40826291079812205</v>
      </c>
    </row>
    <row r="7606" spans="1:16" x14ac:dyDescent="1">
      <c r="A7606" t="s">
        <v>7663</v>
      </c>
      <c r="B7606" t="s">
        <v>8058</v>
      </c>
      <c r="C7606" t="s">
        <v>8019</v>
      </c>
      <c r="D7606" t="s">
        <v>8032</v>
      </c>
      <c r="E7606" s="1">
        <v>45121</v>
      </c>
      <c r="F7606">
        <v>7454.25</v>
      </c>
      <c r="G7606">
        <v>466</v>
      </c>
      <c r="H7606" t="s">
        <v>6</v>
      </c>
      <c r="I7606" t="str">
        <f>_xlfn.XLOOKUP(shipments[[#This Row],[SPID]],people[SPID],people[Sales_person],"NA",0)</f>
        <v>Camilla Castle</v>
      </c>
      <c r="J7606">
        <f>YEAR(shipments[[#This Row],[Shipdate]])</f>
        <v>2023</v>
      </c>
      <c r="K7606">
        <f>MONTH(shipments[[#This Row],[Shipdate]])</f>
        <v>7</v>
      </c>
      <c r="L7606" t="str">
        <f>TEXT(shipments[[#This Row],[Shipdate]],"mmmm")</f>
        <v>July</v>
      </c>
      <c r="M7606">
        <f>_xlfn.XLOOKUP(shipments[[#This Row],[PID]],products[PID],products[Cost_per_box],"NA",0)</f>
        <v>8.2200000000000006</v>
      </c>
      <c r="N7606">
        <f>shipments[[#This Row],[Boxes]]*shipments[[#This Row],[Cost Per Box]]</f>
        <v>3830.5200000000004</v>
      </c>
      <c r="O7606">
        <f>shipments[[#This Row],[Sales Amount]]-shipments[[#This Row],[Total Cost]]</f>
        <v>3623.7299999999996</v>
      </c>
      <c r="P7606" s="9">
        <f>shipments[[#This Row],[Profit]]/shipments[[#This Row],[Sales Amount]]</f>
        <v>0.48612938927457483</v>
      </c>
    </row>
    <row r="7607" spans="1:16" x14ac:dyDescent="1">
      <c r="A7607" t="s">
        <v>7664</v>
      </c>
      <c r="B7607" t="s">
        <v>8058</v>
      </c>
      <c r="C7607" t="s">
        <v>8019</v>
      </c>
      <c r="D7607" t="s">
        <v>8033</v>
      </c>
      <c r="E7607" s="1">
        <v>45055</v>
      </c>
      <c r="F7607">
        <v>2540.25</v>
      </c>
      <c r="G7607">
        <v>182</v>
      </c>
      <c r="H7607" t="s">
        <v>39</v>
      </c>
      <c r="I7607" t="str">
        <f>_xlfn.XLOOKUP(shipments[[#This Row],[SPID]],people[SPID],people[Sales_person],"NA",0)</f>
        <v>Camilla Castle</v>
      </c>
      <c r="J7607">
        <f>YEAR(shipments[[#This Row],[Shipdate]])</f>
        <v>2023</v>
      </c>
      <c r="K7607">
        <f>MONTH(shipments[[#This Row],[Shipdate]])</f>
        <v>5</v>
      </c>
      <c r="L7607" t="str">
        <f>TEXT(shipments[[#This Row],[Shipdate]],"mmmm")</f>
        <v>May</v>
      </c>
      <c r="M7607">
        <f>_xlfn.XLOOKUP(shipments[[#This Row],[PID]],products[PID],products[Cost_per_box],"NA",0)</f>
        <v>8.2200000000000006</v>
      </c>
      <c r="N7607">
        <f>shipments[[#This Row],[Boxes]]*shipments[[#This Row],[Cost Per Box]]</f>
        <v>1496.0400000000002</v>
      </c>
      <c r="O7607">
        <f>shipments[[#This Row],[Sales Amount]]-shipments[[#This Row],[Total Cost]]</f>
        <v>1044.2099999999998</v>
      </c>
      <c r="P7607" s="9">
        <f>shipments[[#This Row],[Profit]]/shipments[[#This Row],[Sales Amount]]</f>
        <v>0.41106583997638019</v>
      </c>
    </row>
    <row r="7608" spans="1:16" x14ac:dyDescent="1">
      <c r="A7608" t="s">
        <v>7665</v>
      </c>
      <c r="B7608" t="s">
        <v>8058</v>
      </c>
      <c r="C7608" t="s">
        <v>8019</v>
      </c>
      <c r="D7608" t="s">
        <v>8036</v>
      </c>
      <c r="E7608" s="1">
        <v>45488</v>
      </c>
      <c r="F7608">
        <v>4065.75</v>
      </c>
      <c r="G7608">
        <v>313</v>
      </c>
      <c r="H7608" t="s">
        <v>17</v>
      </c>
      <c r="I7608" t="str">
        <f>_xlfn.XLOOKUP(shipments[[#This Row],[SPID]],people[SPID],people[Sales_person],"NA",0)</f>
        <v>Camilla Castle</v>
      </c>
      <c r="J7608">
        <f>YEAR(shipments[[#This Row],[Shipdate]])</f>
        <v>2024</v>
      </c>
      <c r="K7608">
        <f>MONTH(shipments[[#This Row],[Shipdate]])</f>
        <v>7</v>
      </c>
      <c r="L7608" t="str">
        <f>TEXT(shipments[[#This Row],[Shipdate]],"mmmm")</f>
        <v>July</v>
      </c>
      <c r="M7608">
        <f>_xlfn.XLOOKUP(shipments[[#This Row],[PID]],products[PID],products[Cost_per_box],"NA",0)</f>
        <v>8.2200000000000006</v>
      </c>
      <c r="N7608">
        <f>shipments[[#This Row],[Boxes]]*shipments[[#This Row],[Cost Per Box]]</f>
        <v>2572.86</v>
      </c>
      <c r="O7608">
        <f>shipments[[#This Row],[Sales Amount]]-shipments[[#This Row],[Total Cost]]</f>
        <v>1492.8899999999999</v>
      </c>
      <c r="P7608" s="9">
        <f>shipments[[#This Row],[Profit]]/shipments[[#This Row],[Sales Amount]]</f>
        <v>0.36718686589190186</v>
      </c>
    </row>
    <row r="7609" spans="1:16" x14ac:dyDescent="1">
      <c r="A7609" t="s">
        <v>7666</v>
      </c>
      <c r="B7609" t="s">
        <v>8058</v>
      </c>
      <c r="C7609" t="s">
        <v>8019</v>
      </c>
      <c r="D7609" t="s">
        <v>8037</v>
      </c>
      <c r="E7609" s="1">
        <v>45184</v>
      </c>
      <c r="F7609">
        <v>420.75</v>
      </c>
      <c r="G7609">
        <v>29</v>
      </c>
      <c r="H7609" t="s">
        <v>6</v>
      </c>
      <c r="I7609" t="str">
        <f>_xlfn.XLOOKUP(shipments[[#This Row],[SPID]],people[SPID],people[Sales_person],"NA",0)</f>
        <v>Camilla Castle</v>
      </c>
      <c r="J7609">
        <f>YEAR(shipments[[#This Row],[Shipdate]])</f>
        <v>2023</v>
      </c>
      <c r="K7609">
        <f>MONTH(shipments[[#This Row],[Shipdate]])</f>
        <v>9</v>
      </c>
      <c r="L7609" t="str">
        <f>TEXT(shipments[[#This Row],[Shipdate]],"mmmm")</f>
        <v>September</v>
      </c>
      <c r="M7609">
        <f>_xlfn.XLOOKUP(shipments[[#This Row],[PID]],products[PID],products[Cost_per_box],"NA",0)</f>
        <v>8.2200000000000006</v>
      </c>
      <c r="N7609">
        <f>shipments[[#This Row],[Boxes]]*shipments[[#This Row],[Cost Per Box]]</f>
        <v>238.38000000000002</v>
      </c>
      <c r="O7609">
        <f>shipments[[#This Row],[Sales Amount]]-shipments[[#This Row],[Total Cost]]</f>
        <v>182.36999999999998</v>
      </c>
      <c r="P7609" s="9">
        <f>shipments[[#This Row],[Profit]]/shipments[[#This Row],[Sales Amount]]</f>
        <v>0.433440285204991</v>
      </c>
    </row>
    <row r="7610" spans="1:16" x14ac:dyDescent="1">
      <c r="A7610" t="s">
        <v>7667</v>
      </c>
      <c r="B7610" t="s">
        <v>8058</v>
      </c>
      <c r="C7610" t="s">
        <v>8019</v>
      </c>
      <c r="D7610" t="s">
        <v>8033</v>
      </c>
      <c r="E7610" s="1">
        <v>45204</v>
      </c>
      <c r="F7610">
        <v>1512</v>
      </c>
      <c r="G7610">
        <v>101</v>
      </c>
      <c r="H7610" t="s">
        <v>6</v>
      </c>
      <c r="I7610" t="str">
        <f>_xlfn.XLOOKUP(shipments[[#This Row],[SPID]],people[SPID],people[Sales_person],"NA",0)</f>
        <v>Camilla Castle</v>
      </c>
      <c r="J7610">
        <f>YEAR(shipments[[#This Row],[Shipdate]])</f>
        <v>2023</v>
      </c>
      <c r="K7610">
        <f>MONTH(shipments[[#This Row],[Shipdate]])</f>
        <v>10</v>
      </c>
      <c r="L7610" t="str">
        <f>TEXT(shipments[[#This Row],[Shipdate]],"mmmm")</f>
        <v>October</v>
      </c>
      <c r="M7610">
        <f>_xlfn.XLOOKUP(shipments[[#This Row],[PID]],products[PID],products[Cost_per_box],"NA",0)</f>
        <v>8.2200000000000006</v>
      </c>
      <c r="N7610">
        <f>shipments[[#This Row],[Boxes]]*shipments[[#This Row],[Cost Per Box]]</f>
        <v>830.22</v>
      </c>
      <c r="O7610">
        <f>shipments[[#This Row],[Sales Amount]]-shipments[[#This Row],[Total Cost]]</f>
        <v>681.78</v>
      </c>
      <c r="P7610" s="9">
        <f>shipments[[#This Row],[Profit]]/shipments[[#This Row],[Sales Amount]]</f>
        <v>0.45091269841269838</v>
      </c>
    </row>
    <row r="7611" spans="1:16" x14ac:dyDescent="1">
      <c r="A7611" t="s">
        <v>7668</v>
      </c>
      <c r="B7611" t="s">
        <v>8058</v>
      </c>
      <c r="C7611" t="s">
        <v>8019</v>
      </c>
      <c r="D7611" t="s">
        <v>8036</v>
      </c>
      <c r="E7611" s="1">
        <v>45005</v>
      </c>
      <c r="F7611">
        <v>434.25</v>
      </c>
      <c r="G7611">
        <v>32</v>
      </c>
      <c r="H7611" t="s">
        <v>6</v>
      </c>
      <c r="I7611" t="str">
        <f>_xlfn.XLOOKUP(shipments[[#This Row],[SPID]],people[SPID],people[Sales_person],"NA",0)</f>
        <v>Camilla Castle</v>
      </c>
      <c r="J7611">
        <f>YEAR(shipments[[#This Row],[Shipdate]])</f>
        <v>2023</v>
      </c>
      <c r="K7611">
        <f>MONTH(shipments[[#This Row],[Shipdate]])</f>
        <v>3</v>
      </c>
      <c r="L7611" t="str">
        <f>TEXT(shipments[[#This Row],[Shipdate]],"mmmm")</f>
        <v>March</v>
      </c>
      <c r="M7611">
        <f>_xlfn.XLOOKUP(shipments[[#This Row],[PID]],products[PID],products[Cost_per_box],"NA",0)</f>
        <v>8.2200000000000006</v>
      </c>
      <c r="N7611">
        <f>shipments[[#This Row],[Boxes]]*shipments[[#This Row],[Cost Per Box]]</f>
        <v>263.04000000000002</v>
      </c>
      <c r="O7611">
        <f>shipments[[#This Row],[Sales Amount]]-shipments[[#This Row],[Total Cost]]</f>
        <v>171.20999999999998</v>
      </c>
      <c r="P7611" s="9">
        <f>shipments[[#This Row],[Profit]]/shipments[[#This Row],[Sales Amount]]</f>
        <v>0.39426597582037992</v>
      </c>
    </row>
    <row r="7612" spans="1:16" x14ac:dyDescent="1">
      <c r="A7612" t="s">
        <v>7669</v>
      </c>
      <c r="B7612" t="s">
        <v>8058</v>
      </c>
      <c r="C7612" t="s">
        <v>8019</v>
      </c>
      <c r="D7612" t="s">
        <v>8037</v>
      </c>
      <c r="E7612" s="1">
        <v>45202</v>
      </c>
      <c r="F7612">
        <v>5460.75</v>
      </c>
      <c r="G7612">
        <v>421</v>
      </c>
      <c r="H7612" t="s">
        <v>6</v>
      </c>
      <c r="I7612" t="str">
        <f>_xlfn.XLOOKUP(shipments[[#This Row],[SPID]],people[SPID],people[Sales_person],"NA",0)</f>
        <v>Camilla Castle</v>
      </c>
      <c r="J7612">
        <f>YEAR(shipments[[#This Row],[Shipdate]])</f>
        <v>2023</v>
      </c>
      <c r="K7612">
        <f>MONTH(shipments[[#This Row],[Shipdate]])</f>
        <v>10</v>
      </c>
      <c r="L7612" t="str">
        <f>TEXT(shipments[[#This Row],[Shipdate]],"mmmm")</f>
        <v>October</v>
      </c>
      <c r="M7612">
        <f>_xlfn.XLOOKUP(shipments[[#This Row],[PID]],products[PID],products[Cost_per_box],"NA",0)</f>
        <v>8.2200000000000006</v>
      </c>
      <c r="N7612">
        <f>shipments[[#This Row],[Boxes]]*shipments[[#This Row],[Cost Per Box]]</f>
        <v>3460.6200000000003</v>
      </c>
      <c r="O7612">
        <f>shipments[[#This Row],[Sales Amount]]-shipments[[#This Row],[Total Cost]]</f>
        <v>2000.1299999999997</v>
      </c>
      <c r="P7612" s="9">
        <f>shipments[[#This Row],[Profit]]/shipments[[#This Row],[Sales Amount]]</f>
        <v>0.36627386348029112</v>
      </c>
    </row>
    <row r="7613" spans="1:16" x14ac:dyDescent="1">
      <c r="A7613" t="s">
        <v>7670</v>
      </c>
      <c r="B7613" t="s">
        <v>8058</v>
      </c>
      <c r="C7613" t="s">
        <v>8020</v>
      </c>
      <c r="D7613" t="s">
        <v>8037</v>
      </c>
      <c r="E7613" s="1">
        <v>45344</v>
      </c>
      <c r="F7613">
        <v>5976</v>
      </c>
      <c r="G7613">
        <v>315</v>
      </c>
      <c r="H7613" t="s">
        <v>6</v>
      </c>
      <c r="I7613" t="str">
        <f>_xlfn.XLOOKUP(shipments[[#This Row],[SPID]],people[SPID],people[Sales_person],"NA",0)</f>
        <v>Camilla Castle</v>
      </c>
      <c r="J7613">
        <f>YEAR(shipments[[#This Row],[Shipdate]])</f>
        <v>2024</v>
      </c>
      <c r="K7613">
        <f>MONTH(shipments[[#This Row],[Shipdate]])</f>
        <v>2</v>
      </c>
      <c r="L7613" t="str">
        <f>TEXT(shipments[[#This Row],[Shipdate]],"mmmm")</f>
        <v>February</v>
      </c>
      <c r="M7613">
        <f>_xlfn.XLOOKUP(shipments[[#This Row],[PID]],products[PID],products[Cost_per_box],"NA",0)</f>
        <v>10.23</v>
      </c>
      <c r="N7613">
        <f>shipments[[#This Row],[Boxes]]*shipments[[#This Row],[Cost Per Box]]</f>
        <v>3222.4500000000003</v>
      </c>
      <c r="O7613">
        <f>shipments[[#This Row],[Sales Amount]]-shipments[[#This Row],[Total Cost]]</f>
        <v>2753.5499999999997</v>
      </c>
      <c r="P7613" s="9">
        <f>shipments[[#This Row],[Profit]]/shipments[[#This Row],[Sales Amount]]</f>
        <v>0.46076807228915656</v>
      </c>
    </row>
    <row r="7614" spans="1:16" x14ac:dyDescent="1">
      <c r="A7614" t="s">
        <v>7671</v>
      </c>
      <c r="B7614" t="s">
        <v>8058</v>
      </c>
      <c r="C7614" t="s">
        <v>8021</v>
      </c>
      <c r="D7614" t="s">
        <v>8033</v>
      </c>
      <c r="E7614" s="1">
        <v>45173</v>
      </c>
      <c r="F7614">
        <v>3908.25</v>
      </c>
      <c r="G7614">
        <v>301</v>
      </c>
      <c r="H7614" t="s">
        <v>39</v>
      </c>
      <c r="I7614" t="str">
        <f>_xlfn.XLOOKUP(shipments[[#This Row],[SPID]],people[SPID],people[Sales_person],"NA",0)</f>
        <v>Camilla Castle</v>
      </c>
      <c r="J7614">
        <f>YEAR(shipments[[#This Row],[Shipdate]])</f>
        <v>2023</v>
      </c>
      <c r="K7614">
        <f>MONTH(shipments[[#This Row],[Shipdate]])</f>
        <v>9</v>
      </c>
      <c r="L7614" t="str">
        <f>TEXT(shipments[[#This Row],[Shipdate]],"mmmm")</f>
        <v>September</v>
      </c>
      <c r="M7614">
        <f>_xlfn.XLOOKUP(shipments[[#This Row],[PID]],products[PID],products[Cost_per_box],"NA",0)</f>
        <v>4.74</v>
      </c>
      <c r="N7614">
        <f>shipments[[#This Row],[Boxes]]*shipments[[#This Row],[Cost Per Box]]</f>
        <v>1426.74</v>
      </c>
      <c r="O7614">
        <f>shipments[[#This Row],[Sales Amount]]-shipments[[#This Row],[Total Cost]]</f>
        <v>2481.5100000000002</v>
      </c>
      <c r="P7614" s="9">
        <f>shipments[[#This Row],[Profit]]/shipments[[#This Row],[Sales Amount]]</f>
        <v>0.63494146996737677</v>
      </c>
    </row>
    <row r="7615" spans="1:16" x14ac:dyDescent="1">
      <c r="A7615" t="s">
        <v>7672</v>
      </c>
      <c r="B7615" t="s">
        <v>8058</v>
      </c>
      <c r="C7615" t="s">
        <v>8022</v>
      </c>
      <c r="D7615" t="s">
        <v>8037</v>
      </c>
      <c r="E7615" s="1">
        <v>45541</v>
      </c>
      <c r="F7615">
        <v>3829.5</v>
      </c>
      <c r="G7615">
        <v>639</v>
      </c>
      <c r="H7615" t="s">
        <v>25</v>
      </c>
      <c r="I7615" t="str">
        <f>_xlfn.XLOOKUP(shipments[[#This Row],[SPID]],people[SPID],people[Sales_person],"NA",0)</f>
        <v>Camilla Castle</v>
      </c>
      <c r="J7615">
        <f>YEAR(shipments[[#This Row],[Shipdate]])</f>
        <v>2024</v>
      </c>
      <c r="K7615">
        <f>MONTH(shipments[[#This Row],[Shipdate]])</f>
        <v>9</v>
      </c>
      <c r="L7615" t="str">
        <f>TEXT(shipments[[#This Row],[Shipdate]],"mmmm")</f>
        <v>September</v>
      </c>
      <c r="M7615">
        <f>_xlfn.XLOOKUP(shipments[[#This Row],[PID]],products[PID],products[Cost_per_box],"NA",0)</f>
        <v>10.51</v>
      </c>
      <c r="N7615">
        <f>shipments[[#This Row],[Boxes]]*shipments[[#This Row],[Cost Per Box]]</f>
        <v>6715.8899999999994</v>
      </c>
      <c r="O7615">
        <f>shipments[[#This Row],[Sales Amount]]-shipments[[#This Row],[Total Cost]]</f>
        <v>-2886.3899999999994</v>
      </c>
      <c r="P7615" s="9">
        <f>shipments[[#This Row],[Profit]]/shipments[[#This Row],[Sales Amount]]</f>
        <v>-0.75372502937720309</v>
      </c>
    </row>
    <row r="7616" spans="1:16" x14ac:dyDescent="1">
      <c r="A7616" t="s">
        <v>7673</v>
      </c>
      <c r="B7616" t="s">
        <v>8058</v>
      </c>
      <c r="C7616" t="s">
        <v>8022</v>
      </c>
      <c r="D7616" t="s">
        <v>8033</v>
      </c>
      <c r="E7616" s="1">
        <v>45070</v>
      </c>
      <c r="F7616">
        <v>10581.75</v>
      </c>
      <c r="G7616">
        <v>1512</v>
      </c>
      <c r="H7616" t="s">
        <v>39</v>
      </c>
      <c r="I7616" t="str">
        <f>_xlfn.XLOOKUP(shipments[[#This Row],[SPID]],people[SPID],people[Sales_person],"NA",0)</f>
        <v>Camilla Castle</v>
      </c>
      <c r="J7616">
        <f>YEAR(shipments[[#This Row],[Shipdate]])</f>
        <v>2023</v>
      </c>
      <c r="K7616">
        <f>MONTH(shipments[[#This Row],[Shipdate]])</f>
        <v>5</v>
      </c>
      <c r="L7616" t="str">
        <f>TEXT(shipments[[#This Row],[Shipdate]],"mmmm")</f>
        <v>May</v>
      </c>
      <c r="M7616">
        <f>_xlfn.XLOOKUP(shipments[[#This Row],[PID]],products[PID],products[Cost_per_box],"NA",0)</f>
        <v>10.51</v>
      </c>
      <c r="N7616">
        <f>shipments[[#This Row],[Boxes]]*shipments[[#This Row],[Cost Per Box]]</f>
        <v>15891.119999999999</v>
      </c>
      <c r="O7616">
        <f>shipments[[#This Row],[Sales Amount]]-shipments[[#This Row],[Total Cost]]</f>
        <v>-5309.369999999999</v>
      </c>
      <c r="P7616" s="9">
        <f>shipments[[#This Row],[Profit]]/shipments[[#This Row],[Sales Amount]]</f>
        <v>-0.50174782054008071</v>
      </c>
    </row>
    <row r="7617" spans="1:16" x14ac:dyDescent="1">
      <c r="A7617" t="s">
        <v>7674</v>
      </c>
      <c r="B7617" t="s">
        <v>8058</v>
      </c>
      <c r="C7617" t="s">
        <v>8022</v>
      </c>
      <c r="D7617" t="s">
        <v>8036</v>
      </c>
      <c r="E7617" s="1">
        <v>45120</v>
      </c>
      <c r="F7617">
        <v>5532.75</v>
      </c>
      <c r="G7617">
        <v>615</v>
      </c>
      <c r="H7617" t="s">
        <v>6</v>
      </c>
      <c r="I7617" t="str">
        <f>_xlfn.XLOOKUP(shipments[[#This Row],[SPID]],people[SPID],people[Sales_person],"NA",0)</f>
        <v>Camilla Castle</v>
      </c>
      <c r="J7617">
        <f>YEAR(shipments[[#This Row],[Shipdate]])</f>
        <v>2023</v>
      </c>
      <c r="K7617">
        <f>MONTH(shipments[[#This Row],[Shipdate]])</f>
        <v>7</v>
      </c>
      <c r="L7617" t="str">
        <f>TEXT(shipments[[#This Row],[Shipdate]],"mmmm")</f>
        <v>July</v>
      </c>
      <c r="M7617">
        <f>_xlfn.XLOOKUP(shipments[[#This Row],[PID]],products[PID],products[Cost_per_box],"NA",0)</f>
        <v>10.51</v>
      </c>
      <c r="N7617">
        <f>shipments[[#This Row],[Boxes]]*shipments[[#This Row],[Cost Per Box]]</f>
        <v>6463.65</v>
      </c>
      <c r="O7617">
        <f>shipments[[#This Row],[Sales Amount]]-shipments[[#This Row],[Total Cost]]</f>
        <v>-930.89999999999964</v>
      </c>
      <c r="P7617" s="9">
        <f>shipments[[#This Row],[Profit]]/shipments[[#This Row],[Sales Amount]]</f>
        <v>-0.16825267724007043</v>
      </c>
    </row>
    <row r="7618" spans="1:16" x14ac:dyDescent="1">
      <c r="A7618" t="s">
        <v>7675</v>
      </c>
      <c r="B7618" t="s">
        <v>8058</v>
      </c>
      <c r="C7618" t="s">
        <v>8022</v>
      </c>
      <c r="D7618" t="s">
        <v>8033</v>
      </c>
      <c r="E7618" s="1">
        <v>44938</v>
      </c>
      <c r="F7618">
        <v>5557.5</v>
      </c>
      <c r="G7618">
        <v>794</v>
      </c>
      <c r="H7618" t="s">
        <v>6</v>
      </c>
      <c r="I7618" t="str">
        <f>_xlfn.XLOOKUP(shipments[[#This Row],[SPID]],people[SPID],people[Sales_person],"NA",0)</f>
        <v>Camilla Castle</v>
      </c>
      <c r="J7618">
        <f>YEAR(shipments[[#This Row],[Shipdate]])</f>
        <v>2023</v>
      </c>
      <c r="K7618">
        <f>MONTH(shipments[[#This Row],[Shipdate]])</f>
        <v>1</v>
      </c>
      <c r="L7618" t="str">
        <f>TEXT(shipments[[#This Row],[Shipdate]],"mmmm")</f>
        <v>January</v>
      </c>
      <c r="M7618">
        <f>_xlfn.XLOOKUP(shipments[[#This Row],[PID]],products[PID],products[Cost_per_box],"NA",0)</f>
        <v>10.51</v>
      </c>
      <c r="N7618">
        <f>shipments[[#This Row],[Boxes]]*shipments[[#This Row],[Cost Per Box]]</f>
        <v>8344.94</v>
      </c>
      <c r="O7618">
        <f>shipments[[#This Row],[Sales Amount]]-shipments[[#This Row],[Total Cost]]</f>
        <v>-2787.4400000000005</v>
      </c>
      <c r="P7618" s="9">
        <f>shipments[[#This Row],[Profit]]/shipments[[#This Row],[Sales Amount]]</f>
        <v>-0.50156365272154757</v>
      </c>
    </row>
    <row r="7619" spans="1:16" x14ac:dyDescent="1">
      <c r="A7619" t="s">
        <v>7676</v>
      </c>
      <c r="B7619" t="s">
        <v>8058</v>
      </c>
      <c r="C7619" t="s">
        <v>8022</v>
      </c>
      <c r="D7619" t="s">
        <v>8036</v>
      </c>
      <c r="E7619" s="1">
        <v>45391</v>
      </c>
      <c r="F7619">
        <v>5197.5</v>
      </c>
      <c r="G7619">
        <v>520</v>
      </c>
      <c r="H7619" t="s">
        <v>6</v>
      </c>
      <c r="I7619" t="str">
        <f>_xlfn.XLOOKUP(shipments[[#This Row],[SPID]],people[SPID],people[Sales_person],"NA",0)</f>
        <v>Camilla Castle</v>
      </c>
      <c r="J7619">
        <f>YEAR(shipments[[#This Row],[Shipdate]])</f>
        <v>2024</v>
      </c>
      <c r="K7619">
        <f>MONTH(shipments[[#This Row],[Shipdate]])</f>
        <v>4</v>
      </c>
      <c r="L7619" t="str">
        <f>TEXT(shipments[[#This Row],[Shipdate]],"mmmm")</f>
        <v>April</v>
      </c>
      <c r="M7619">
        <f>_xlfn.XLOOKUP(shipments[[#This Row],[PID]],products[PID],products[Cost_per_box],"NA",0)</f>
        <v>10.51</v>
      </c>
      <c r="N7619">
        <f>shipments[[#This Row],[Boxes]]*shipments[[#This Row],[Cost Per Box]]</f>
        <v>5465.2</v>
      </c>
      <c r="O7619">
        <f>shipments[[#This Row],[Sales Amount]]-shipments[[#This Row],[Total Cost]]</f>
        <v>-267.69999999999982</v>
      </c>
      <c r="P7619" s="9">
        <f>shipments[[#This Row],[Profit]]/shipments[[#This Row],[Sales Amount]]</f>
        <v>-5.1505531505531471E-2</v>
      </c>
    </row>
    <row r="7620" spans="1:16" x14ac:dyDescent="1">
      <c r="A7620" t="s">
        <v>7677</v>
      </c>
      <c r="B7620" t="s">
        <v>8058</v>
      </c>
      <c r="C7620" t="s">
        <v>8023</v>
      </c>
      <c r="D7620" t="s">
        <v>8032</v>
      </c>
      <c r="E7620" s="1">
        <v>44935</v>
      </c>
      <c r="F7620">
        <v>2304</v>
      </c>
      <c r="G7620">
        <v>154</v>
      </c>
      <c r="H7620" t="s">
        <v>6</v>
      </c>
      <c r="I7620" t="str">
        <f>_xlfn.XLOOKUP(shipments[[#This Row],[SPID]],people[SPID],people[Sales_person],"NA",0)</f>
        <v>Camilla Castle</v>
      </c>
      <c r="J7620">
        <f>YEAR(shipments[[#This Row],[Shipdate]])</f>
        <v>2023</v>
      </c>
      <c r="K7620">
        <f>MONTH(shipments[[#This Row],[Shipdate]])</f>
        <v>1</v>
      </c>
      <c r="L7620" t="str">
        <f>TEXT(shipments[[#This Row],[Shipdate]],"mmmm")</f>
        <v>January</v>
      </c>
      <c r="M7620">
        <f>_xlfn.XLOOKUP(shipments[[#This Row],[PID]],products[PID],products[Cost_per_box],"NA",0)</f>
        <v>6.43</v>
      </c>
      <c r="N7620">
        <f>shipments[[#This Row],[Boxes]]*shipments[[#This Row],[Cost Per Box]]</f>
        <v>990.21999999999991</v>
      </c>
      <c r="O7620">
        <f>shipments[[#This Row],[Sales Amount]]-shipments[[#This Row],[Total Cost]]</f>
        <v>1313.7800000000002</v>
      </c>
      <c r="P7620" s="9">
        <f>shipments[[#This Row],[Profit]]/shipments[[#This Row],[Sales Amount]]</f>
        <v>0.57021701388888901</v>
      </c>
    </row>
    <row r="7621" spans="1:16" x14ac:dyDescent="1">
      <c r="A7621" t="s">
        <v>7678</v>
      </c>
      <c r="B7621" t="s">
        <v>8058</v>
      </c>
      <c r="C7621" t="s">
        <v>8023</v>
      </c>
      <c r="D7621" t="s">
        <v>8037</v>
      </c>
      <c r="E7621" s="1">
        <v>45288</v>
      </c>
      <c r="F7621">
        <v>3894.75</v>
      </c>
      <c r="G7621">
        <v>260</v>
      </c>
      <c r="H7621" t="s">
        <v>6</v>
      </c>
      <c r="I7621" t="str">
        <f>_xlfn.XLOOKUP(shipments[[#This Row],[SPID]],people[SPID],people[Sales_person],"NA",0)</f>
        <v>Camilla Castle</v>
      </c>
      <c r="J7621">
        <f>YEAR(shipments[[#This Row],[Shipdate]])</f>
        <v>2023</v>
      </c>
      <c r="K7621">
        <f>MONTH(shipments[[#This Row],[Shipdate]])</f>
        <v>12</v>
      </c>
      <c r="L7621" t="str">
        <f>TEXT(shipments[[#This Row],[Shipdate]],"mmmm")</f>
        <v>December</v>
      </c>
      <c r="M7621">
        <f>_xlfn.XLOOKUP(shipments[[#This Row],[PID]],products[PID],products[Cost_per_box],"NA",0)</f>
        <v>6.43</v>
      </c>
      <c r="N7621">
        <f>shipments[[#This Row],[Boxes]]*shipments[[#This Row],[Cost Per Box]]</f>
        <v>1671.8</v>
      </c>
      <c r="O7621">
        <f>shipments[[#This Row],[Sales Amount]]-shipments[[#This Row],[Total Cost]]</f>
        <v>2222.9499999999998</v>
      </c>
      <c r="P7621" s="9">
        <f>shipments[[#This Row],[Profit]]/shipments[[#This Row],[Sales Amount]]</f>
        <v>0.5707555042043776</v>
      </c>
    </row>
    <row r="7622" spans="1:16" x14ac:dyDescent="1">
      <c r="A7622" t="s">
        <v>7679</v>
      </c>
      <c r="B7622" t="s">
        <v>8058</v>
      </c>
      <c r="C7622" t="s">
        <v>8024</v>
      </c>
      <c r="D7622" t="s">
        <v>8037</v>
      </c>
      <c r="E7622" s="1">
        <v>45149</v>
      </c>
      <c r="F7622">
        <v>355.5</v>
      </c>
      <c r="G7622">
        <v>17</v>
      </c>
      <c r="H7622" t="s">
        <v>39</v>
      </c>
      <c r="I7622" t="str">
        <f>_xlfn.XLOOKUP(shipments[[#This Row],[SPID]],people[SPID],people[Sales_person],"NA",0)</f>
        <v>Camilla Castle</v>
      </c>
      <c r="J7622">
        <f>YEAR(shipments[[#This Row],[Shipdate]])</f>
        <v>2023</v>
      </c>
      <c r="K7622">
        <f>MONTH(shipments[[#This Row],[Shipdate]])</f>
        <v>8</v>
      </c>
      <c r="L7622" t="str">
        <f>TEXT(shipments[[#This Row],[Shipdate]],"mmmm")</f>
        <v>August</v>
      </c>
      <c r="M7622">
        <f>_xlfn.XLOOKUP(shipments[[#This Row],[PID]],products[PID],products[Cost_per_box],"NA",0)</f>
        <v>12.41</v>
      </c>
      <c r="N7622">
        <f>shipments[[#This Row],[Boxes]]*shipments[[#This Row],[Cost Per Box]]</f>
        <v>210.97</v>
      </c>
      <c r="O7622">
        <f>shipments[[#This Row],[Sales Amount]]-shipments[[#This Row],[Total Cost]]</f>
        <v>144.53</v>
      </c>
      <c r="P7622" s="9">
        <f>shipments[[#This Row],[Profit]]/shipments[[#This Row],[Sales Amount]]</f>
        <v>0.40655414908579468</v>
      </c>
    </row>
    <row r="7623" spans="1:16" x14ac:dyDescent="1">
      <c r="A7623" t="s">
        <v>7680</v>
      </c>
      <c r="B7623" t="s">
        <v>8058</v>
      </c>
      <c r="C7623" t="s">
        <v>8026</v>
      </c>
      <c r="D7623" t="s">
        <v>8033</v>
      </c>
      <c r="E7623" s="1">
        <v>45211</v>
      </c>
      <c r="F7623">
        <v>2765.25</v>
      </c>
      <c r="G7623">
        <v>396</v>
      </c>
      <c r="H7623" t="s">
        <v>6</v>
      </c>
      <c r="I7623" t="str">
        <f>_xlfn.XLOOKUP(shipments[[#This Row],[SPID]],people[SPID],people[Sales_person],"NA",0)</f>
        <v>Camilla Castle</v>
      </c>
      <c r="J7623">
        <f>YEAR(shipments[[#This Row],[Shipdate]])</f>
        <v>2023</v>
      </c>
      <c r="K7623">
        <f>MONTH(shipments[[#This Row],[Shipdate]])</f>
        <v>10</v>
      </c>
      <c r="L7623" t="str">
        <f>TEXT(shipments[[#This Row],[Shipdate]],"mmmm")</f>
        <v>October</v>
      </c>
      <c r="M7623">
        <f>_xlfn.XLOOKUP(shipments[[#This Row],[PID]],products[PID],products[Cost_per_box],"NA",0)</f>
        <v>8.43</v>
      </c>
      <c r="N7623">
        <f>shipments[[#This Row],[Boxes]]*shipments[[#This Row],[Cost Per Box]]</f>
        <v>3338.2799999999997</v>
      </c>
      <c r="O7623">
        <f>shipments[[#This Row],[Sales Amount]]-shipments[[#This Row],[Total Cost]]</f>
        <v>-573.02999999999975</v>
      </c>
      <c r="P7623" s="9">
        <f>shipments[[#This Row],[Profit]]/shipments[[#This Row],[Sales Amount]]</f>
        <v>-0.20722538649308372</v>
      </c>
    </row>
    <row r="7624" spans="1:16" x14ac:dyDescent="1">
      <c r="A7624" t="s">
        <v>7681</v>
      </c>
      <c r="B7624" t="s">
        <v>8058</v>
      </c>
      <c r="C7624" t="s">
        <v>8026</v>
      </c>
      <c r="D7624" t="s">
        <v>8033</v>
      </c>
      <c r="E7624" s="1">
        <v>45047</v>
      </c>
      <c r="F7624">
        <v>11063.25</v>
      </c>
      <c r="G7624">
        <v>1581</v>
      </c>
      <c r="H7624" t="s">
        <v>6</v>
      </c>
      <c r="I7624" t="str">
        <f>_xlfn.XLOOKUP(shipments[[#This Row],[SPID]],people[SPID],people[Sales_person],"NA",0)</f>
        <v>Camilla Castle</v>
      </c>
      <c r="J7624">
        <f>YEAR(shipments[[#This Row],[Shipdate]])</f>
        <v>2023</v>
      </c>
      <c r="K7624">
        <f>MONTH(shipments[[#This Row],[Shipdate]])</f>
        <v>5</v>
      </c>
      <c r="L7624" t="str">
        <f>TEXT(shipments[[#This Row],[Shipdate]],"mmmm")</f>
        <v>May</v>
      </c>
      <c r="M7624">
        <f>_xlfn.XLOOKUP(shipments[[#This Row],[PID]],products[PID],products[Cost_per_box],"NA",0)</f>
        <v>8.43</v>
      </c>
      <c r="N7624">
        <f>shipments[[#This Row],[Boxes]]*shipments[[#This Row],[Cost Per Box]]</f>
        <v>13327.83</v>
      </c>
      <c r="O7624">
        <f>shipments[[#This Row],[Sales Amount]]-shipments[[#This Row],[Total Cost]]</f>
        <v>-2264.58</v>
      </c>
      <c r="P7624" s="9">
        <f>shipments[[#This Row],[Profit]]/shipments[[#This Row],[Sales Amount]]</f>
        <v>-0.20469391905633516</v>
      </c>
    </row>
    <row r="7625" spans="1:16" x14ac:dyDescent="1">
      <c r="A7625" t="s">
        <v>7682</v>
      </c>
      <c r="B7625" t="s">
        <v>8058</v>
      </c>
      <c r="C7625" t="s">
        <v>8027</v>
      </c>
      <c r="D7625" t="s">
        <v>8032</v>
      </c>
      <c r="E7625" s="1">
        <v>45519</v>
      </c>
      <c r="F7625">
        <v>5226.75</v>
      </c>
      <c r="G7625">
        <v>476</v>
      </c>
      <c r="H7625" t="s">
        <v>17</v>
      </c>
      <c r="I7625" t="str">
        <f>_xlfn.XLOOKUP(shipments[[#This Row],[SPID]],people[SPID],people[Sales_person],"NA",0)</f>
        <v>Camilla Castle</v>
      </c>
      <c r="J7625">
        <f>YEAR(shipments[[#This Row],[Shipdate]])</f>
        <v>2024</v>
      </c>
      <c r="K7625">
        <f>MONTH(shipments[[#This Row],[Shipdate]])</f>
        <v>8</v>
      </c>
      <c r="L7625" t="str">
        <f>TEXT(shipments[[#This Row],[Shipdate]],"mmmm")</f>
        <v>August</v>
      </c>
      <c r="M7625">
        <f>_xlfn.XLOOKUP(shipments[[#This Row],[PID]],products[PID],products[Cost_per_box],"NA",0)</f>
        <v>6.8</v>
      </c>
      <c r="N7625">
        <f>shipments[[#This Row],[Boxes]]*shipments[[#This Row],[Cost Per Box]]</f>
        <v>3236.7999999999997</v>
      </c>
      <c r="O7625">
        <f>shipments[[#This Row],[Sales Amount]]-shipments[[#This Row],[Total Cost]]</f>
        <v>1989.9500000000003</v>
      </c>
      <c r="P7625" s="9">
        <f>shipments[[#This Row],[Profit]]/shipments[[#This Row],[Sales Amount]]</f>
        <v>0.38072415937245901</v>
      </c>
    </row>
    <row r="7626" spans="1:16" x14ac:dyDescent="1">
      <c r="A7626" t="s">
        <v>7683</v>
      </c>
      <c r="B7626" t="s">
        <v>8058</v>
      </c>
      <c r="C7626" t="s">
        <v>8027</v>
      </c>
      <c r="D7626" t="s">
        <v>8035</v>
      </c>
      <c r="E7626" s="1">
        <v>45350</v>
      </c>
      <c r="F7626">
        <v>207</v>
      </c>
      <c r="G7626">
        <v>21</v>
      </c>
      <c r="H7626" t="s">
        <v>6</v>
      </c>
      <c r="I7626" t="str">
        <f>_xlfn.XLOOKUP(shipments[[#This Row],[SPID]],people[SPID],people[Sales_person],"NA",0)</f>
        <v>Camilla Castle</v>
      </c>
      <c r="J7626">
        <f>YEAR(shipments[[#This Row],[Shipdate]])</f>
        <v>2024</v>
      </c>
      <c r="K7626">
        <f>MONTH(shipments[[#This Row],[Shipdate]])</f>
        <v>2</v>
      </c>
      <c r="L7626" t="str">
        <f>TEXT(shipments[[#This Row],[Shipdate]],"mmmm")</f>
        <v>February</v>
      </c>
      <c r="M7626">
        <f>_xlfn.XLOOKUP(shipments[[#This Row],[PID]],products[PID],products[Cost_per_box],"NA",0)</f>
        <v>6.8</v>
      </c>
      <c r="N7626">
        <f>shipments[[#This Row],[Boxes]]*shipments[[#This Row],[Cost Per Box]]</f>
        <v>142.79999999999998</v>
      </c>
      <c r="O7626">
        <f>shipments[[#This Row],[Sales Amount]]-shipments[[#This Row],[Total Cost]]</f>
        <v>64.200000000000017</v>
      </c>
      <c r="P7626" s="9">
        <f>shipments[[#This Row],[Profit]]/shipments[[#This Row],[Sales Amount]]</f>
        <v>0.31014492753623196</v>
      </c>
    </row>
    <row r="7627" spans="1:16" x14ac:dyDescent="1">
      <c r="A7627" t="s">
        <v>7684</v>
      </c>
      <c r="B7627" t="s">
        <v>8058</v>
      </c>
      <c r="C7627" t="s">
        <v>8027</v>
      </c>
      <c r="D7627" t="s">
        <v>8037</v>
      </c>
      <c r="E7627" s="1">
        <v>45491</v>
      </c>
      <c r="F7627">
        <v>2128.5</v>
      </c>
      <c r="G7627">
        <v>194</v>
      </c>
      <c r="H7627" t="s">
        <v>17</v>
      </c>
      <c r="I7627" t="str">
        <f>_xlfn.XLOOKUP(shipments[[#This Row],[SPID]],people[SPID],people[Sales_person],"NA",0)</f>
        <v>Camilla Castle</v>
      </c>
      <c r="J7627">
        <f>YEAR(shipments[[#This Row],[Shipdate]])</f>
        <v>2024</v>
      </c>
      <c r="K7627">
        <f>MONTH(shipments[[#This Row],[Shipdate]])</f>
        <v>7</v>
      </c>
      <c r="L7627" t="str">
        <f>TEXT(shipments[[#This Row],[Shipdate]],"mmmm")</f>
        <v>July</v>
      </c>
      <c r="M7627">
        <f>_xlfn.XLOOKUP(shipments[[#This Row],[PID]],products[PID],products[Cost_per_box],"NA",0)</f>
        <v>6.8</v>
      </c>
      <c r="N7627">
        <f>shipments[[#This Row],[Boxes]]*shipments[[#This Row],[Cost Per Box]]</f>
        <v>1319.2</v>
      </c>
      <c r="O7627">
        <f>shipments[[#This Row],[Sales Amount]]-shipments[[#This Row],[Total Cost]]</f>
        <v>809.3</v>
      </c>
      <c r="P7627" s="9">
        <f>shipments[[#This Row],[Profit]]/shipments[[#This Row],[Sales Amount]]</f>
        <v>0.38022081277895231</v>
      </c>
    </row>
    <row r="7628" spans="1:16" x14ac:dyDescent="1">
      <c r="A7628" t="s">
        <v>7685</v>
      </c>
      <c r="B7628" t="s">
        <v>8058</v>
      </c>
      <c r="C7628" t="s">
        <v>8029</v>
      </c>
      <c r="D7628" t="s">
        <v>8032</v>
      </c>
      <c r="E7628" s="1">
        <v>45072</v>
      </c>
      <c r="F7628">
        <v>6378.75</v>
      </c>
      <c r="G7628">
        <v>532</v>
      </c>
      <c r="H7628" t="s">
        <v>6</v>
      </c>
      <c r="I7628" t="str">
        <f>_xlfn.XLOOKUP(shipments[[#This Row],[SPID]],people[SPID],people[Sales_person],"NA",0)</f>
        <v>Camilla Castle</v>
      </c>
      <c r="J7628">
        <f>YEAR(shipments[[#This Row],[Shipdate]])</f>
        <v>2023</v>
      </c>
      <c r="K7628">
        <f>MONTH(shipments[[#This Row],[Shipdate]])</f>
        <v>5</v>
      </c>
      <c r="L7628" t="str">
        <f>TEXT(shipments[[#This Row],[Shipdate]],"mmmm")</f>
        <v>May</v>
      </c>
      <c r="M7628">
        <f>_xlfn.XLOOKUP(shipments[[#This Row],[PID]],products[PID],products[Cost_per_box],"NA",0)</f>
        <v>2.76</v>
      </c>
      <c r="N7628">
        <f>shipments[[#This Row],[Boxes]]*shipments[[#This Row],[Cost Per Box]]</f>
        <v>1468.32</v>
      </c>
      <c r="O7628">
        <f>shipments[[#This Row],[Sales Amount]]-shipments[[#This Row],[Total Cost]]</f>
        <v>4910.43</v>
      </c>
      <c r="P7628" s="9">
        <f>shipments[[#This Row],[Profit]]/shipments[[#This Row],[Sales Amount]]</f>
        <v>0.76981069958847737</v>
      </c>
    </row>
    <row r="7629" spans="1:16" x14ac:dyDescent="1">
      <c r="A7629" t="s">
        <v>7686</v>
      </c>
      <c r="B7629" t="s">
        <v>8058</v>
      </c>
      <c r="C7629" t="s">
        <v>8030</v>
      </c>
      <c r="D7629" t="s">
        <v>8036</v>
      </c>
      <c r="E7629" s="1">
        <v>44971</v>
      </c>
      <c r="F7629">
        <v>7897.5</v>
      </c>
      <c r="G7629">
        <v>790</v>
      </c>
      <c r="H7629" t="s">
        <v>6</v>
      </c>
      <c r="I7629" t="str">
        <f>_xlfn.XLOOKUP(shipments[[#This Row],[SPID]],people[SPID],people[Sales_person],"NA",0)</f>
        <v>Camilla Castle</v>
      </c>
      <c r="J7629">
        <f>YEAR(shipments[[#This Row],[Shipdate]])</f>
        <v>2023</v>
      </c>
      <c r="K7629">
        <f>MONTH(shipments[[#This Row],[Shipdate]])</f>
        <v>2</v>
      </c>
      <c r="L7629" t="str">
        <f>TEXT(shipments[[#This Row],[Shipdate]],"mmmm")</f>
        <v>February</v>
      </c>
      <c r="M7629">
        <f>_xlfn.XLOOKUP(shipments[[#This Row],[PID]],products[PID],products[Cost_per_box],"NA",0)</f>
        <v>3.32</v>
      </c>
      <c r="N7629">
        <f>shipments[[#This Row],[Boxes]]*shipments[[#This Row],[Cost Per Box]]</f>
        <v>2622.7999999999997</v>
      </c>
      <c r="O7629">
        <f>shipments[[#This Row],[Sales Amount]]-shipments[[#This Row],[Total Cost]]</f>
        <v>5274.7000000000007</v>
      </c>
      <c r="P7629" s="9">
        <f>shipments[[#This Row],[Profit]]/shipments[[#This Row],[Sales Amount]]</f>
        <v>0.6678949034504591</v>
      </c>
    </row>
    <row r="7630" spans="1:16" x14ac:dyDescent="1">
      <c r="A7630" t="s">
        <v>7687</v>
      </c>
      <c r="B7630" t="s">
        <v>8058</v>
      </c>
      <c r="C7630" t="s">
        <v>8030</v>
      </c>
      <c r="D7630" t="s">
        <v>8036</v>
      </c>
      <c r="E7630" s="1">
        <v>45429</v>
      </c>
      <c r="F7630">
        <v>3098.25</v>
      </c>
      <c r="G7630">
        <v>443</v>
      </c>
      <c r="H7630" t="s">
        <v>6</v>
      </c>
      <c r="I7630" t="str">
        <f>_xlfn.XLOOKUP(shipments[[#This Row],[SPID]],people[SPID],people[Sales_person],"NA",0)</f>
        <v>Camilla Castle</v>
      </c>
      <c r="J7630">
        <f>YEAR(shipments[[#This Row],[Shipdate]])</f>
        <v>2024</v>
      </c>
      <c r="K7630">
        <f>MONTH(shipments[[#This Row],[Shipdate]])</f>
        <v>5</v>
      </c>
      <c r="L7630" t="str">
        <f>TEXT(shipments[[#This Row],[Shipdate]],"mmmm")</f>
        <v>May</v>
      </c>
      <c r="M7630">
        <f>_xlfn.XLOOKUP(shipments[[#This Row],[PID]],products[PID],products[Cost_per_box],"NA",0)</f>
        <v>3.32</v>
      </c>
      <c r="N7630">
        <f>shipments[[#This Row],[Boxes]]*shipments[[#This Row],[Cost Per Box]]</f>
        <v>1470.76</v>
      </c>
      <c r="O7630">
        <f>shipments[[#This Row],[Sales Amount]]-shipments[[#This Row],[Total Cost]]</f>
        <v>1627.49</v>
      </c>
      <c r="P7630" s="9">
        <f>shipments[[#This Row],[Profit]]/shipments[[#This Row],[Sales Amount]]</f>
        <v>0.52529331073993379</v>
      </c>
    </row>
    <row r="7631" spans="1:16" x14ac:dyDescent="1">
      <c r="A7631" t="s">
        <v>7688</v>
      </c>
      <c r="B7631" t="s">
        <v>8058</v>
      </c>
      <c r="C7631" t="s">
        <v>8031</v>
      </c>
      <c r="D7631" t="s">
        <v>8032</v>
      </c>
      <c r="E7631" s="1">
        <v>45484</v>
      </c>
      <c r="F7631">
        <v>8442</v>
      </c>
      <c r="G7631">
        <v>445</v>
      </c>
      <c r="H7631" t="s">
        <v>17</v>
      </c>
      <c r="I7631" t="str">
        <f>_xlfn.XLOOKUP(shipments[[#This Row],[SPID]],people[SPID],people[Sales_person],"NA",0)</f>
        <v>Camilla Castle</v>
      </c>
      <c r="J7631">
        <f>YEAR(shipments[[#This Row],[Shipdate]])</f>
        <v>2024</v>
      </c>
      <c r="K7631">
        <f>MONTH(shipments[[#This Row],[Shipdate]])</f>
        <v>7</v>
      </c>
      <c r="L7631" t="str">
        <f>TEXT(shipments[[#This Row],[Shipdate]],"mmmm")</f>
        <v>July</v>
      </c>
      <c r="M7631">
        <f>_xlfn.XLOOKUP(shipments[[#This Row],[PID]],products[PID],products[Cost_per_box],"NA",0)</f>
        <v>2.65</v>
      </c>
      <c r="N7631">
        <f>shipments[[#This Row],[Boxes]]*shipments[[#This Row],[Cost Per Box]]</f>
        <v>1179.25</v>
      </c>
      <c r="O7631">
        <f>shipments[[#This Row],[Sales Amount]]-shipments[[#This Row],[Total Cost]]</f>
        <v>7262.75</v>
      </c>
      <c r="P7631" s="9">
        <f>shipments[[#This Row],[Profit]]/shipments[[#This Row],[Sales Amount]]</f>
        <v>0.86031153755034351</v>
      </c>
    </row>
    <row r="7632" spans="1:16" x14ac:dyDescent="1">
      <c r="A7632" t="s">
        <v>7689</v>
      </c>
      <c r="B7632" t="s">
        <v>8058</v>
      </c>
      <c r="C7632" t="s">
        <v>8031</v>
      </c>
      <c r="D7632" t="s">
        <v>8037</v>
      </c>
      <c r="E7632" s="1">
        <v>45439</v>
      </c>
      <c r="F7632">
        <v>7159.5</v>
      </c>
      <c r="G7632">
        <v>398</v>
      </c>
      <c r="H7632" t="s">
        <v>6</v>
      </c>
      <c r="I7632" t="str">
        <f>_xlfn.XLOOKUP(shipments[[#This Row],[SPID]],people[SPID],people[Sales_person],"NA",0)</f>
        <v>Camilla Castle</v>
      </c>
      <c r="J7632">
        <f>YEAR(shipments[[#This Row],[Shipdate]])</f>
        <v>2024</v>
      </c>
      <c r="K7632">
        <f>MONTH(shipments[[#This Row],[Shipdate]])</f>
        <v>5</v>
      </c>
      <c r="L7632" t="str">
        <f>TEXT(shipments[[#This Row],[Shipdate]],"mmmm")</f>
        <v>May</v>
      </c>
      <c r="M7632">
        <f>_xlfn.XLOOKUP(shipments[[#This Row],[PID]],products[PID],products[Cost_per_box],"NA",0)</f>
        <v>2.65</v>
      </c>
      <c r="N7632">
        <f>shipments[[#This Row],[Boxes]]*shipments[[#This Row],[Cost Per Box]]</f>
        <v>1054.7</v>
      </c>
      <c r="O7632">
        <f>shipments[[#This Row],[Sales Amount]]-shipments[[#This Row],[Total Cost]]</f>
        <v>6104.8</v>
      </c>
      <c r="P7632" s="9">
        <f>shipments[[#This Row],[Profit]]/shipments[[#This Row],[Sales Amount]]</f>
        <v>0.85268524338291785</v>
      </c>
    </row>
    <row r="7633" spans="1:16" x14ac:dyDescent="1">
      <c r="A7633" t="s">
        <v>7690</v>
      </c>
      <c r="B7633" t="s">
        <v>8058</v>
      </c>
      <c r="C7633" t="s">
        <v>8031</v>
      </c>
      <c r="D7633" t="s">
        <v>8037</v>
      </c>
      <c r="E7633" s="1">
        <v>45239</v>
      </c>
      <c r="F7633">
        <v>4648.5</v>
      </c>
      <c r="G7633">
        <v>222</v>
      </c>
      <c r="H7633" t="s">
        <v>6</v>
      </c>
      <c r="I7633" t="str">
        <f>_xlfn.XLOOKUP(shipments[[#This Row],[SPID]],people[SPID],people[Sales_person],"NA",0)</f>
        <v>Camilla Castle</v>
      </c>
      <c r="J7633">
        <f>YEAR(shipments[[#This Row],[Shipdate]])</f>
        <v>2023</v>
      </c>
      <c r="K7633">
        <f>MONTH(shipments[[#This Row],[Shipdate]])</f>
        <v>11</v>
      </c>
      <c r="L7633" t="str">
        <f>TEXT(shipments[[#This Row],[Shipdate]],"mmmm")</f>
        <v>November</v>
      </c>
      <c r="M7633">
        <f>_xlfn.XLOOKUP(shipments[[#This Row],[PID]],products[PID],products[Cost_per_box],"NA",0)</f>
        <v>2.65</v>
      </c>
      <c r="N7633">
        <f>shipments[[#This Row],[Boxes]]*shipments[[#This Row],[Cost Per Box]]</f>
        <v>588.29999999999995</v>
      </c>
      <c r="O7633">
        <f>shipments[[#This Row],[Sales Amount]]-shipments[[#This Row],[Total Cost]]</f>
        <v>4060.2</v>
      </c>
      <c r="P7633" s="9">
        <f>shipments[[#This Row],[Profit]]/shipments[[#This Row],[Sales Amount]]</f>
        <v>0.87344304614391732</v>
      </c>
    </row>
    <row r="7634" spans="1:16" x14ac:dyDescent="1">
      <c r="A7634" t="s">
        <v>7691</v>
      </c>
      <c r="B7634" t="s">
        <v>8058</v>
      </c>
      <c r="C7634" t="s">
        <v>8031</v>
      </c>
      <c r="D7634" t="s">
        <v>8037</v>
      </c>
      <c r="E7634" s="1">
        <v>45449</v>
      </c>
      <c r="F7634">
        <v>2985.75</v>
      </c>
      <c r="G7634">
        <v>158</v>
      </c>
      <c r="H7634" t="s">
        <v>6</v>
      </c>
      <c r="I7634" t="str">
        <f>_xlfn.XLOOKUP(shipments[[#This Row],[SPID]],people[SPID],people[Sales_person],"NA",0)</f>
        <v>Camilla Castle</v>
      </c>
      <c r="J7634">
        <f>YEAR(shipments[[#This Row],[Shipdate]])</f>
        <v>2024</v>
      </c>
      <c r="K7634">
        <f>MONTH(shipments[[#This Row],[Shipdate]])</f>
        <v>6</v>
      </c>
      <c r="L7634" t="str">
        <f>TEXT(shipments[[#This Row],[Shipdate]],"mmmm")</f>
        <v>June</v>
      </c>
      <c r="M7634">
        <f>_xlfn.XLOOKUP(shipments[[#This Row],[PID]],products[PID],products[Cost_per_box],"NA",0)</f>
        <v>2.65</v>
      </c>
      <c r="N7634">
        <f>shipments[[#This Row],[Boxes]]*shipments[[#This Row],[Cost Per Box]]</f>
        <v>418.7</v>
      </c>
      <c r="O7634">
        <f>shipments[[#This Row],[Sales Amount]]-shipments[[#This Row],[Total Cost]]</f>
        <v>2567.0500000000002</v>
      </c>
      <c r="P7634" s="9">
        <f>shipments[[#This Row],[Profit]]/shipments[[#This Row],[Sales Amount]]</f>
        <v>0.8597672276647409</v>
      </c>
    </row>
    <row r="7635" spans="1:16" x14ac:dyDescent="1">
      <c r="A7635" t="s">
        <v>7692</v>
      </c>
      <c r="B7635" t="s">
        <v>8058</v>
      </c>
      <c r="C7635" t="s">
        <v>8031</v>
      </c>
      <c r="D7635" t="s">
        <v>8032</v>
      </c>
      <c r="E7635" s="1">
        <v>45558</v>
      </c>
      <c r="F7635">
        <v>6120</v>
      </c>
      <c r="G7635">
        <v>323</v>
      </c>
      <c r="H7635" t="s">
        <v>25</v>
      </c>
      <c r="I7635" t="str">
        <f>_xlfn.XLOOKUP(shipments[[#This Row],[SPID]],people[SPID],people[Sales_person],"NA",0)</f>
        <v>Camilla Castle</v>
      </c>
      <c r="J7635">
        <f>YEAR(shipments[[#This Row],[Shipdate]])</f>
        <v>2024</v>
      </c>
      <c r="K7635">
        <f>MONTH(shipments[[#This Row],[Shipdate]])</f>
        <v>9</v>
      </c>
      <c r="L7635" t="str">
        <f>TEXT(shipments[[#This Row],[Shipdate]],"mmmm")</f>
        <v>September</v>
      </c>
      <c r="M7635">
        <f>_xlfn.XLOOKUP(shipments[[#This Row],[PID]],products[PID],products[Cost_per_box],"NA",0)</f>
        <v>2.65</v>
      </c>
      <c r="N7635">
        <f>shipments[[#This Row],[Boxes]]*shipments[[#This Row],[Cost Per Box]]</f>
        <v>855.94999999999993</v>
      </c>
      <c r="O7635">
        <f>shipments[[#This Row],[Sales Amount]]-shipments[[#This Row],[Total Cost]]</f>
        <v>5264.05</v>
      </c>
      <c r="P7635" s="9">
        <f>shipments[[#This Row],[Profit]]/shipments[[#This Row],[Sales Amount]]</f>
        <v>0.8601388888888889</v>
      </c>
    </row>
    <row r="7636" spans="1:16" x14ac:dyDescent="1">
      <c r="A7636" t="s">
        <v>7693</v>
      </c>
      <c r="B7636" t="s">
        <v>8058</v>
      </c>
      <c r="C7636" t="s">
        <v>8010</v>
      </c>
      <c r="D7636" t="s">
        <v>8032</v>
      </c>
      <c r="E7636" s="1">
        <v>45019</v>
      </c>
      <c r="F7636">
        <v>1455.75</v>
      </c>
      <c r="G7636">
        <v>112</v>
      </c>
      <c r="H7636" t="s">
        <v>6</v>
      </c>
      <c r="I7636" t="str">
        <f>_xlfn.XLOOKUP(shipments[[#This Row],[SPID]],people[SPID],people[Sales_person],"NA",0)</f>
        <v>Camilla Castle</v>
      </c>
      <c r="J7636">
        <f>YEAR(shipments[[#This Row],[Shipdate]])</f>
        <v>2023</v>
      </c>
      <c r="K7636">
        <f>MONTH(shipments[[#This Row],[Shipdate]])</f>
        <v>4</v>
      </c>
      <c r="L7636" t="str">
        <f>TEXT(shipments[[#This Row],[Shipdate]],"mmmm")</f>
        <v>April</v>
      </c>
      <c r="M7636">
        <f>_xlfn.XLOOKUP(shipments[[#This Row],[PID]],products[PID],products[Cost_per_box],"NA",0)</f>
        <v>5.26</v>
      </c>
      <c r="N7636">
        <f>shipments[[#This Row],[Boxes]]*shipments[[#This Row],[Cost Per Box]]</f>
        <v>589.12</v>
      </c>
      <c r="O7636">
        <f>shipments[[#This Row],[Sales Amount]]-shipments[[#This Row],[Total Cost]]</f>
        <v>866.63</v>
      </c>
      <c r="P7636" s="9">
        <f>shipments[[#This Row],[Profit]]/shipments[[#This Row],[Sales Amount]]</f>
        <v>0.59531512965825173</v>
      </c>
    </row>
    <row r="7637" spans="1:16" x14ac:dyDescent="1">
      <c r="A7637" t="s">
        <v>7694</v>
      </c>
      <c r="B7637" t="s">
        <v>8058</v>
      </c>
      <c r="C7637" t="s">
        <v>8010</v>
      </c>
      <c r="D7637" t="s">
        <v>8033</v>
      </c>
      <c r="E7637" s="1">
        <v>45355</v>
      </c>
      <c r="F7637">
        <v>3874.5</v>
      </c>
      <c r="G7637">
        <v>243</v>
      </c>
      <c r="H7637" t="s">
        <v>6</v>
      </c>
      <c r="I7637" t="str">
        <f>_xlfn.XLOOKUP(shipments[[#This Row],[SPID]],people[SPID],people[Sales_person],"NA",0)</f>
        <v>Camilla Castle</v>
      </c>
      <c r="J7637">
        <f>YEAR(shipments[[#This Row],[Shipdate]])</f>
        <v>2024</v>
      </c>
      <c r="K7637">
        <f>MONTH(shipments[[#This Row],[Shipdate]])</f>
        <v>3</v>
      </c>
      <c r="L7637" t="str">
        <f>TEXT(shipments[[#This Row],[Shipdate]],"mmmm")</f>
        <v>March</v>
      </c>
      <c r="M7637">
        <f>_xlfn.XLOOKUP(shipments[[#This Row],[PID]],products[PID],products[Cost_per_box],"NA",0)</f>
        <v>5.26</v>
      </c>
      <c r="N7637">
        <f>shipments[[#This Row],[Boxes]]*shipments[[#This Row],[Cost Per Box]]</f>
        <v>1278.1799999999998</v>
      </c>
      <c r="O7637">
        <f>shipments[[#This Row],[Sales Amount]]-shipments[[#This Row],[Total Cost]]</f>
        <v>2596.3200000000002</v>
      </c>
      <c r="P7637" s="9">
        <f>shipments[[#This Row],[Profit]]/shipments[[#This Row],[Sales Amount]]</f>
        <v>0.67010452961672473</v>
      </c>
    </row>
    <row r="7638" spans="1:16" x14ac:dyDescent="1">
      <c r="A7638" t="s">
        <v>7695</v>
      </c>
      <c r="B7638" t="s">
        <v>8058</v>
      </c>
      <c r="C7638" t="s">
        <v>8010</v>
      </c>
      <c r="D7638" t="s">
        <v>8033</v>
      </c>
      <c r="E7638" s="1">
        <v>45212</v>
      </c>
      <c r="F7638">
        <v>5062.5</v>
      </c>
      <c r="G7638">
        <v>317</v>
      </c>
      <c r="H7638" t="s">
        <v>6</v>
      </c>
      <c r="I7638" t="str">
        <f>_xlfn.XLOOKUP(shipments[[#This Row],[SPID]],people[SPID],people[Sales_person],"NA",0)</f>
        <v>Camilla Castle</v>
      </c>
      <c r="J7638">
        <f>YEAR(shipments[[#This Row],[Shipdate]])</f>
        <v>2023</v>
      </c>
      <c r="K7638">
        <f>MONTH(shipments[[#This Row],[Shipdate]])</f>
        <v>10</v>
      </c>
      <c r="L7638" t="str">
        <f>TEXT(shipments[[#This Row],[Shipdate]],"mmmm")</f>
        <v>October</v>
      </c>
      <c r="M7638">
        <f>_xlfn.XLOOKUP(shipments[[#This Row],[PID]],products[PID],products[Cost_per_box],"NA",0)</f>
        <v>5.26</v>
      </c>
      <c r="N7638">
        <f>shipments[[#This Row],[Boxes]]*shipments[[#This Row],[Cost Per Box]]</f>
        <v>1667.4199999999998</v>
      </c>
      <c r="O7638">
        <f>shipments[[#This Row],[Sales Amount]]-shipments[[#This Row],[Total Cost]]</f>
        <v>3395.08</v>
      </c>
      <c r="P7638" s="9">
        <f>shipments[[#This Row],[Profit]]/shipments[[#This Row],[Sales Amount]]</f>
        <v>0.67063308641975306</v>
      </c>
    </row>
    <row r="7639" spans="1:16" x14ac:dyDescent="1">
      <c r="A7639" t="s">
        <v>7696</v>
      </c>
      <c r="B7639" t="s">
        <v>8058</v>
      </c>
      <c r="C7639" t="s">
        <v>8010</v>
      </c>
      <c r="D7639" t="s">
        <v>8037</v>
      </c>
      <c r="E7639" s="1">
        <v>45411</v>
      </c>
      <c r="F7639">
        <v>3208.5</v>
      </c>
      <c r="G7639">
        <v>201</v>
      </c>
      <c r="H7639" t="s">
        <v>6</v>
      </c>
      <c r="I7639" t="str">
        <f>_xlfn.XLOOKUP(shipments[[#This Row],[SPID]],people[SPID],people[Sales_person],"NA",0)</f>
        <v>Camilla Castle</v>
      </c>
      <c r="J7639">
        <f>YEAR(shipments[[#This Row],[Shipdate]])</f>
        <v>2024</v>
      </c>
      <c r="K7639">
        <f>MONTH(shipments[[#This Row],[Shipdate]])</f>
        <v>4</v>
      </c>
      <c r="L7639" t="str">
        <f>TEXT(shipments[[#This Row],[Shipdate]],"mmmm")</f>
        <v>April</v>
      </c>
      <c r="M7639">
        <f>_xlfn.XLOOKUP(shipments[[#This Row],[PID]],products[PID],products[Cost_per_box],"NA",0)</f>
        <v>5.26</v>
      </c>
      <c r="N7639">
        <f>shipments[[#This Row],[Boxes]]*shipments[[#This Row],[Cost Per Box]]</f>
        <v>1057.26</v>
      </c>
      <c r="O7639">
        <f>shipments[[#This Row],[Sales Amount]]-shipments[[#This Row],[Total Cost]]</f>
        <v>2151.2399999999998</v>
      </c>
      <c r="P7639" s="9">
        <f>shipments[[#This Row],[Profit]]/shipments[[#This Row],[Sales Amount]]</f>
        <v>0.67048153342683492</v>
      </c>
    </row>
    <row r="7640" spans="1:16" x14ac:dyDescent="1">
      <c r="A7640" t="s">
        <v>7697</v>
      </c>
      <c r="B7640" t="s">
        <v>8058</v>
      </c>
      <c r="C7640" t="s">
        <v>8010</v>
      </c>
      <c r="D7640" t="s">
        <v>8032</v>
      </c>
      <c r="E7640" s="1">
        <v>45306</v>
      </c>
      <c r="F7640">
        <v>1266.75</v>
      </c>
      <c r="G7640">
        <v>91</v>
      </c>
      <c r="H7640" t="s">
        <v>6</v>
      </c>
      <c r="I7640" t="str">
        <f>_xlfn.XLOOKUP(shipments[[#This Row],[SPID]],people[SPID],people[Sales_person],"NA",0)</f>
        <v>Camilla Castle</v>
      </c>
      <c r="J7640">
        <f>YEAR(shipments[[#This Row],[Shipdate]])</f>
        <v>2024</v>
      </c>
      <c r="K7640">
        <f>MONTH(shipments[[#This Row],[Shipdate]])</f>
        <v>1</v>
      </c>
      <c r="L7640" t="str">
        <f>TEXT(shipments[[#This Row],[Shipdate]],"mmmm")</f>
        <v>January</v>
      </c>
      <c r="M7640">
        <f>_xlfn.XLOOKUP(shipments[[#This Row],[PID]],products[PID],products[Cost_per_box],"NA",0)</f>
        <v>5.26</v>
      </c>
      <c r="N7640">
        <f>shipments[[#This Row],[Boxes]]*shipments[[#This Row],[Cost Per Box]]</f>
        <v>478.65999999999997</v>
      </c>
      <c r="O7640">
        <f>shipments[[#This Row],[Sales Amount]]-shipments[[#This Row],[Total Cost]]</f>
        <v>788.09</v>
      </c>
      <c r="P7640" s="9">
        <f>shipments[[#This Row],[Profit]]/shipments[[#This Row],[Sales Amount]]</f>
        <v>0.62213538582987959</v>
      </c>
    </row>
    <row r="7641" spans="1:16" x14ac:dyDescent="1">
      <c r="A7641" t="s">
        <v>7698</v>
      </c>
      <c r="B7641" t="s">
        <v>8058</v>
      </c>
      <c r="C7641" t="s">
        <v>8011</v>
      </c>
      <c r="D7641" t="s">
        <v>8035</v>
      </c>
      <c r="E7641" s="1">
        <v>45155</v>
      </c>
      <c r="F7641">
        <v>1712.25</v>
      </c>
      <c r="G7641">
        <v>101</v>
      </c>
      <c r="H7641" t="s">
        <v>6</v>
      </c>
      <c r="I7641" t="str">
        <f>_xlfn.XLOOKUP(shipments[[#This Row],[SPID]],people[SPID],people[Sales_person],"NA",0)</f>
        <v>Camilla Castle</v>
      </c>
      <c r="J7641">
        <f>YEAR(shipments[[#This Row],[Shipdate]])</f>
        <v>2023</v>
      </c>
      <c r="K7641">
        <f>MONTH(shipments[[#This Row],[Shipdate]])</f>
        <v>8</v>
      </c>
      <c r="L7641" t="str">
        <f>TEXT(shipments[[#This Row],[Shipdate]],"mmmm")</f>
        <v>August</v>
      </c>
      <c r="M7641">
        <f>_xlfn.XLOOKUP(shipments[[#This Row],[PID]],products[PID],products[Cost_per_box],"NA",0)</f>
        <v>7.48</v>
      </c>
      <c r="N7641">
        <f>shipments[[#This Row],[Boxes]]*shipments[[#This Row],[Cost Per Box]]</f>
        <v>755.48</v>
      </c>
      <c r="O7641">
        <f>shipments[[#This Row],[Sales Amount]]-shipments[[#This Row],[Total Cost]]</f>
        <v>956.77</v>
      </c>
      <c r="P7641" s="9">
        <f>shipments[[#This Row],[Profit]]/shipments[[#This Row],[Sales Amount]]</f>
        <v>0.55877938385165715</v>
      </c>
    </row>
    <row r="7642" spans="1:16" x14ac:dyDescent="1">
      <c r="A7642" t="s">
        <v>7699</v>
      </c>
      <c r="B7642" t="s">
        <v>8058</v>
      </c>
      <c r="C7642" t="s">
        <v>8013</v>
      </c>
      <c r="D7642" t="s">
        <v>8033</v>
      </c>
      <c r="E7642" s="1">
        <v>45155</v>
      </c>
      <c r="F7642">
        <v>1703.25</v>
      </c>
      <c r="G7642">
        <v>190</v>
      </c>
      <c r="H7642" t="s">
        <v>6</v>
      </c>
      <c r="I7642" t="str">
        <f>_xlfn.XLOOKUP(shipments[[#This Row],[SPID]],people[SPID],people[Sales_person],"NA",0)</f>
        <v>Camilla Castle</v>
      </c>
      <c r="J7642">
        <f>YEAR(shipments[[#This Row],[Shipdate]])</f>
        <v>2023</v>
      </c>
      <c r="K7642">
        <f>MONTH(shipments[[#This Row],[Shipdate]])</f>
        <v>8</v>
      </c>
      <c r="L7642" t="str">
        <f>TEXT(shipments[[#This Row],[Shipdate]],"mmmm")</f>
        <v>August</v>
      </c>
      <c r="M7642">
        <f>_xlfn.XLOOKUP(shipments[[#This Row],[PID]],products[PID],products[Cost_per_box],"NA",0)</f>
        <v>3.85</v>
      </c>
      <c r="N7642">
        <f>shipments[[#This Row],[Boxes]]*shipments[[#This Row],[Cost Per Box]]</f>
        <v>731.5</v>
      </c>
      <c r="O7642">
        <f>shipments[[#This Row],[Sales Amount]]-shipments[[#This Row],[Total Cost]]</f>
        <v>971.75</v>
      </c>
      <c r="P7642" s="9">
        <f>shipments[[#This Row],[Profit]]/shipments[[#This Row],[Sales Amount]]</f>
        <v>0.57052693380302366</v>
      </c>
    </row>
    <row r="7643" spans="1:16" x14ac:dyDescent="1">
      <c r="A7643" t="s">
        <v>7700</v>
      </c>
      <c r="B7643" t="s">
        <v>8058</v>
      </c>
      <c r="C7643" t="s">
        <v>8013</v>
      </c>
      <c r="D7643" t="s">
        <v>8037</v>
      </c>
      <c r="E7643" s="1">
        <v>45355</v>
      </c>
      <c r="F7643">
        <v>6259.5</v>
      </c>
      <c r="G7643">
        <v>696</v>
      </c>
      <c r="H7643" t="s">
        <v>6</v>
      </c>
      <c r="I7643" t="str">
        <f>_xlfn.XLOOKUP(shipments[[#This Row],[SPID]],people[SPID],people[Sales_person],"NA",0)</f>
        <v>Camilla Castle</v>
      </c>
      <c r="J7643">
        <f>YEAR(shipments[[#This Row],[Shipdate]])</f>
        <v>2024</v>
      </c>
      <c r="K7643">
        <f>MONTH(shipments[[#This Row],[Shipdate]])</f>
        <v>3</v>
      </c>
      <c r="L7643" t="str">
        <f>TEXT(shipments[[#This Row],[Shipdate]],"mmmm")</f>
        <v>March</v>
      </c>
      <c r="M7643">
        <f>_xlfn.XLOOKUP(shipments[[#This Row],[PID]],products[PID],products[Cost_per_box],"NA",0)</f>
        <v>3.85</v>
      </c>
      <c r="N7643">
        <f>shipments[[#This Row],[Boxes]]*shipments[[#This Row],[Cost Per Box]]</f>
        <v>2679.6</v>
      </c>
      <c r="O7643">
        <f>shipments[[#This Row],[Sales Amount]]-shipments[[#This Row],[Total Cost]]</f>
        <v>3579.9</v>
      </c>
      <c r="P7643" s="9">
        <f>shipments[[#This Row],[Profit]]/shipments[[#This Row],[Sales Amount]]</f>
        <v>0.57191468967169901</v>
      </c>
    </row>
    <row r="7644" spans="1:16" x14ac:dyDescent="1">
      <c r="A7644" t="s">
        <v>7701</v>
      </c>
      <c r="B7644" t="s">
        <v>8058</v>
      </c>
      <c r="C7644" t="s">
        <v>8014</v>
      </c>
      <c r="D7644" t="s">
        <v>8036</v>
      </c>
      <c r="E7644" s="1">
        <v>45544</v>
      </c>
      <c r="F7644">
        <v>12485.25</v>
      </c>
      <c r="G7644">
        <v>2081</v>
      </c>
      <c r="H7644" t="s">
        <v>25</v>
      </c>
      <c r="I7644" t="str">
        <f>_xlfn.XLOOKUP(shipments[[#This Row],[SPID]],people[SPID],people[Sales_person],"NA",0)</f>
        <v>Camilla Castle</v>
      </c>
      <c r="J7644">
        <f>YEAR(shipments[[#This Row],[Shipdate]])</f>
        <v>2024</v>
      </c>
      <c r="K7644">
        <f>MONTH(shipments[[#This Row],[Shipdate]])</f>
        <v>9</v>
      </c>
      <c r="L7644" t="str">
        <f>TEXT(shipments[[#This Row],[Shipdate]],"mmmm")</f>
        <v>September</v>
      </c>
      <c r="M7644">
        <f>_xlfn.XLOOKUP(shipments[[#This Row],[PID]],products[PID],products[Cost_per_box],"NA",0)</f>
        <v>5.72</v>
      </c>
      <c r="N7644">
        <f>shipments[[#This Row],[Boxes]]*shipments[[#This Row],[Cost Per Box]]</f>
        <v>11903.32</v>
      </c>
      <c r="O7644">
        <f>shipments[[#This Row],[Sales Amount]]-shipments[[#This Row],[Total Cost]]</f>
        <v>581.93000000000029</v>
      </c>
      <c r="P7644" s="9">
        <f>shipments[[#This Row],[Profit]]/shipments[[#This Row],[Sales Amount]]</f>
        <v>4.6609399090927317E-2</v>
      </c>
    </row>
    <row r="7645" spans="1:16" x14ac:dyDescent="1">
      <c r="A7645" t="s">
        <v>7702</v>
      </c>
      <c r="B7645" t="s">
        <v>8058</v>
      </c>
      <c r="C7645" t="s">
        <v>8014</v>
      </c>
      <c r="D7645" t="s">
        <v>8037</v>
      </c>
      <c r="E7645" s="1">
        <v>45337</v>
      </c>
      <c r="F7645">
        <v>4941</v>
      </c>
      <c r="G7645">
        <v>824</v>
      </c>
      <c r="H7645" t="s">
        <v>6</v>
      </c>
      <c r="I7645" t="str">
        <f>_xlfn.XLOOKUP(shipments[[#This Row],[SPID]],people[SPID],people[Sales_person],"NA",0)</f>
        <v>Camilla Castle</v>
      </c>
      <c r="J7645">
        <f>YEAR(shipments[[#This Row],[Shipdate]])</f>
        <v>2024</v>
      </c>
      <c r="K7645">
        <f>MONTH(shipments[[#This Row],[Shipdate]])</f>
        <v>2</v>
      </c>
      <c r="L7645" t="str">
        <f>TEXT(shipments[[#This Row],[Shipdate]],"mmmm")</f>
        <v>February</v>
      </c>
      <c r="M7645">
        <f>_xlfn.XLOOKUP(shipments[[#This Row],[PID]],products[PID],products[Cost_per_box],"NA",0)</f>
        <v>5.72</v>
      </c>
      <c r="N7645">
        <f>shipments[[#This Row],[Boxes]]*shipments[[#This Row],[Cost Per Box]]</f>
        <v>4713.28</v>
      </c>
      <c r="O7645">
        <f>shipments[[#This Row],[Sales Amount]]-shipments[[#This Row],[Total Cost]]</f>
        <v>227.72000000000025</v>
      </c>
      <c r="P7645" s="9">
        <f>shipments[[#This Row],[Profit]]/shipments[[#This Row],[Sales Amount]]</f>
        <v>4.6087836470350182E-2</v>
      </c>
    </row>
    <row r="7646" spans="1:16" x14ac:dyDescent="1">
      <c r="A7646" t="s">
        <v>7703</v>
      </c>
      <c r="B7646" t="s">
        <v>8058</v>
      </c>
      <c r="C7646" t="s">
        <v>8014</v>
      </c>
      <c r="D7646" t="s">
        <v>8032</v>
      </c>
      <c r="E7646" s="1">
        <v>45497</v>
      </c>
      <c r="F7646">
        <v>2324.25</v>
      </c>
      <c r="G7646">
        <v>291</v>
      </c>
      <c r="H7646" t="s">
        <v>17</v>
      </c>
      <c r="I7646" t="str">
        <f>_xlfn.XLOOKUP(shipments[[#This Row],[SPID]],people[SPID],people[Sales_person],"NA",0)</f>
        <v>Camilla Castle</v>
      </c>
      <c r="J7646">
        <f>YEAR(shipments[[#This Row],[Shipdate]])</f>
        <v>2024</v>
      </c>
      <c r="K7646">
        <f>MONTH(shipments[[#This Row],[Shipdate]])</f>
        <v>7</v>
      </c>
      <c r="L7646" t="str">
        <f>TEXT(shipments[[#This Row],[Shipdate]],"mmmm")</f>
        <v>July</v>
      </c>
      <c r="M7646">
        <f>_xlfn.XLOOKUP(shipments[[#This Row],[PID]],products[PID],products[Cost_per_box],"NA",0)</f>
        <v>5.72</v>
      </c>
      <c r="N7646">
        <f>shipments[[#This Row],[Boxes]]*shipments[[#This Row],[Cost Per Box]]</f>
        <v>1664.52</v>
      </c>
      <c r="O7646">
        <f>shipments[[#This Row],[Sales Amount]]-shipments[[#This Row],[Total Cost]]</f>
        <v>659.73</v>
      </c>
      <c r="P7646" s="9">
        <f>shipments[[#This Row],[Profit]]/shipments[[#This Row],[Sales Amount]]</f>
        <v>0.2838464020651823</v>
      </c>
    </row>
    <row r="7647" spans="1:16" x14ac:dyDescent="1">
      <c r="A7647" t="s">
        <v>7704</v>
      </c>
      <c r="B7647" t="s">
        <v>8058</v>
      </c>
      <c r="C7647" t="s">
        <v>8016</v>
      </c>
      <c r="D7647" t="s">
        <v>8032</v>
      </c>
      <c r="E7647" s="1">
        <v>45460</v>
      </c>
      <c r="F7647">
        <v>4061.25</v>
      </c>
      <c r="G7647">
        <v>170</v>
      </c>
      <c r="H7647" t="s">
        <v>6</v>
      </c>
      <c r="I7647" t="str">
        <f>_xlfn.XLOOKUP(shipments[[#This Row],[SPID]],people[SPID],people[Sales_person],"NA",0)</f>
        <v>Camilla Castle</v>
      </c>
      <c r="J7647">
        <f>YEAR(shipments[[#This Row],[Shipdate]])</f>
        <v>2024</v>
      </c>
      <c r="K7647">
        <f>MONTH(shipments[[#This Row],[Shipdate]])</f>
        <v>6</v>
      </c>
      <c r="L7647" t="str">
        <f>TEXT(shipments[[#This Row],[Shipdate]],"mmmm")</f>
        <v>June</v>
      </c>
      <c r="M7647">
        <f>_xlfn.XLOOKUP(shipments[[#This Row],[PID]],products[PID],products[Cost_per_box],"NA",0)</f>
        <v>9.94</v>
      </c>
      <c r="N7647">
        <f>shipments[[#This Row],[Boxes]]*shipments[[#This Row],[Cost Per Box]]</f>
        <v>1689.8</v>
      </c>
      <c r="O7647">
        <f>shipments[[#This Row],[Sales Amount]]-shipments[[#This Row],[Total Cost]]</f>
        <v>2371.4499999999998</v>
      </c>
      <c r="P7647" s="9">
        <f>shipments[[#This Row],[Profit]]/shipments[[#This Row],[Sales Amount]]</f>
        <v>0.58392120652508461</v>
      </c>
    </row>
    <row r="7648" spans="1:16" x14ac:dyDescent="1">
      <c r="A7648" t="s">
        <v>7705</v>
      </c>
      <c r="B7648" t="s">
        <v>8058</v>
      </c>
      <c r="C7648" t="s">
        <v>8016</v>
      </c>
      <c r="D7648" t="s">
        <v>8035</v>
      </c>
      <c r="E7648" s="1">
        <v>45236</v>
      </c>
      <c r="F7648">
        <v>2875.5</v>
      </c>
      <c r="G7648">
        <v>107</v>
      </c>
      <c r="H7648" t="s">
        <v>6</v>
      </c>
      <c r="I7648" t="str">
        <f>_xlfn.XLOOKUP(shipments[[#This Row],[SPID]],people[SPID],people[Sales_person],"NA",0)</f>
        <v>Camilla Castle</v>
      </c>
      <c r="J7648">
        <f>YEAR(shipments[[#This Row],[Shipdate]])</f>
        <v>2023</v>
      </c>
      <c r="K7648">
        <f>MONTH(shipments[[#This Row],[Shipdate]])</f>
        <v>11</v>
      </c>
      <c r="L7648" t="str">
        <f>TEXT(shipments[[#This Row],[Shipdate]],"mmmm")</f>
        <v>November</v>
      </c>
      <c r="M7648">
        <f>_xlfn.XLOOKUP(shipments[[#This Row],[PID]],products[PID],products[Cost_per_box],"NA",0)</f>
        <v>9.94</v>
      </c>
      <c r="N7648">
        <f>shipments[[#This Row],[Boxes]]*shipments[[#This Row],[Cost Per Box]]</f>
        <v>1063.58</v>
      </c>
      <c r="O7648">
        <f>shipments[[#This Row],[Sales Amount]]-shipments[[#This Row],[Total Cost]]</f>
        <v>1811.92</v>
      </c>
      <c r="P7648" s="9">
        <f>shipments[[#This Row],[Profit]]/shipments[[#This Row],[Sales Amount]]</f>
        <v>0.63012345679012349</v>
      </c>
    </row>
    <row r="7649" spans="1:16" x14ac:dyDescent="1">
      <c r="A7649" t="s">
        <v>7706</v>
      </c>
      <c r="B7649" t="s">
        <v>8058</v>
      </c>
      <c r="C7649" t="s">
        <v>8016</v>
      </c>
      <c r="D7649" t="s">
        <v>8037</v>
      </c>
      <c r="E7649" s="1">
        <v>45119</v>
      </c>
      <c r="F7649">
        <v>8417.25</v>
      </c>
      <c r="G7649">
        <v>312</v>
      </c>
      <c r="H7649" t="s">
        <v>39</v>
      </c>
      <c r="I7649" t="str">
        <f>_xlfn.XLOOKUP(shipments[[#This Row],[SPID]],people[SPID],people[Sales_person],"NA",0)</f>
        <v>Camilla Castle</v>
      </c>
      <c r="J7649">
        <f>YEAR(shipments[[#This Row],[Shipdate]])</f>
        <v>2023</v>
      </c>
      <c r="K7649">
        <f>MONTH(shipments[[#This Row],[Shipdate]])</f>
        <v>7</v>
      </c>
      <c r="L7649" t="str">
        <f>TEXT(shipments[[#This Row],[Shipdate]],"mmmm")</f>
        <v>July</v>
      </c>
      <c r="M7649">
        <f>_xlfn.XLOOKUP(shipments[[#This Row],[PID]],products[PID],products[Cost_per_box],"NA",0)</f>
        <v>9.94</v>
      </c>
      <c r="N7649">
        <f>shipments[[#This Row],[Boxes]]*shipments[[#This Row],[Cost Per Box]]</f>
        <v>3101.2799999999997</v>
      </c>
      <c r="O7649">
        <f>shipments[[#This Row],[Sales Amount]]-shipments[[#This Row],[Total Cost]]</f>
        <v>5315.97</v>
      </c>
      <c r="P7649" s="9">
        <f>shipments[[#This Row],[Profit]]/shipments[[#This Row],[Sales Amount]]</f>
        <v>0.63155662478838104</v>
      </c>
    </row>
    <row r="7650" spans="1:16" x14ac:dyDescent="1">
      <c r="A7650" t="s">
        <v>7707</v>
      </c>
      <c r="B7650" t="s">
        <v>8058</v>
      </c>
      <c r="C7650" t="s">
        <v>8016</v>
      </c>
      <c r="D7650" t="s">
        <v>8037</v>
      </c>
      <c r="E7650" s="1">
        <v>45183</v>
      </c>
      <c r="F7650">
        <v>4536</v>
      </c>
      <c r="G7650">
        <v>182</v>
      </c>
      <c r="H7650" t="s">
        <v>6</v>
      </c>
      <c r="I7650" t="str">
        <f>_xlfn.XLOOKUP(shipments[[#This Row],[SPID]],people[SPID],people[Sales_person],"NA",0)</f>
        <v>Camilla Castle</v>
      </c>
      <c r="J7650">
        <f>YEAR(shipments[[#This Row],[Shipdate]])</f>
        <v>2023</v>
      </c>
      <c r="K7650">
        <f>MONTH(shipments[[#This Row],[Shipdate]])</f>
        <v>9</v>
      </c>
      <c r="L7650" t="str">
        <f>TEXT(shipments[[#This Row],[Shipdate]],"mmmm")</f>
        <v>September</v>
      </c>
      <c r="M7650">
        <f>_xlfn.XLOOKUP(shipments[[#This Row],[PID]],products[PID],products[Cost_per_box],"NA",0)</f>
        <v>9.94</v>
      </c>
      <c r="N7650">
        <f>shipments[[#This Row],[Boxes]]*shipments[[#This Row],[Cost Per Box]]</f>
        <v>1809.08</v>
      </c>
      <c r="O7650">
        <f>shipments[[#This Row],[Sales Amount]]-shipments[[#This Row],[Total Cost]]</f>
        <v>2726.92</v>
      </c>
      <c r="P7650" s="9">
        <f>shipments[[#This Row],[Profit]]/shipments[[#This Row],[Sales Amount]]</f>
        <v>0.60117283950617284</v>
      </c>
    </row>
    <row r="7651" spans="1:16" x14ac:dyDescent="1">
      <c r="A7651" t="s">
        <v>7708</v>
      </c>
      <c r="B7651" t="s">
        <v>8058</v>
      </c>
      <c r="C7651" t="s">
        <v>8016</v>
      </c>
      <c r="D7651" t="s">
        <v>8037</v>
      </c>
      <c r="E7651" s="1">
        <v>45285</v>
      </c>
      <c r="F7651">
        <v>5780.25</v>
      </c>
      <c r="G7651">
        <v>232</v>
      </c>
      <c r="H7651" t="s">
        <v>6</v>
      </c>
      <c r="I7651" t="str">
        <f>_xlfn.XLOOKUP(shipments[[#This Row],[SPID]],people[SPID],people[Sales_person],"NA",0)</f>
        <v>Camilla Castle</v>
      </c>
      <c r="J7651">
        <f>YEAR(shipments[[#This Row],[Shipdate]])</f>
        <v>2023</v>
      </c>
      <c r="K7651">
        <f>MONTH(shipments[[#This Row],[Shipdate]])</f>
        <v>12</v>
      </c>
      <c r="L7651" t="str">
        <f>TEXT(shipments[[#This Row],[Shipdate]],"mmmm")</f>
        <v>December</v>
      </c>
      <c r="M7651">
        <f>_xlfn.XLOOKUP(shipments[[#This Row],[PID]],products[PID],products[Cost_per_box],"NA",0)</f>
        <v>9.94</v>
      </c>
      <c r="N7651">
        <f>shipments[[#This Row],[Boxes]]*shipments[[#This Row],[Cost Per Box]]</f>
        <v>2306.08</v>
      </c>
      <c r="O7651">
        <f>shipments[[#This Row],[Sales Amount]]-shipments[[#This Row],[Total Cost]]</f>
        <v>3474.17</v>
      </c>
      <c r="P7651" s="9">
        <f>shipments[[#This Row],[Profit]]/shipments[[#This Row],[Sales Amount]]</f>
        <v>0.60104147744474723</v>
      </c>
    </row>
    <row r="7652" spans="1:16" x14ac:dyDescent="1">
      <c r="A7652" t="s">
        <v>7709</v>
      </c>
      <c r="B7652" t="s">
        <v>8058</v>
      </c>
      <c r="C7652" t="s">
        <v>8016</v>
      </c>
      <c r="D7652" t="s">
        <v>8034</v>
      </c>
      <c r="E7652" s="1">
        <v>45159</v>
      </c>
      <c r="F7652">
        <v>6549.75</v>
      </c>
      <c r="G7652">
        <v>234</v>
      </c>
      <c r="H7652" t="s">
        <v>6</v>
      </c>
      <c r="I7652" t="str">
        <f>_xlfn.XLOOKUP(shipments[[#This Row],[SPID]],people[SPID],people[Sales_person],"NA",0)</f>
        <v>Camilla Castle</v>
      </c>
      <c r="J7652">
        <f>YEAR(shipments[[#This Row],[Shipdate]])</f>
        <v>2023</v>
      </c>
      <c r="K7652">
        <f>MONTH(shipments[[#This Row],[Shipdate]])</f>
        <v>8</v>
      </c>
      <c r="L7652" t="str">
        <f>TEXT(shipments[[#This Row],[Shipdate]],"mmmm")</f>
        <v>August</v>
      </c>
      <c r="M7652">
        <f>_xlfn.XLOOKUP(shipments[[#This Row],[PID]],products[PID],products[Cost_per_box],"NA",0)</f>
        <v>9.94</v>
      </c>
      <c r="N7652">
        <f>shipments[[#This Row],[Boxes]]*shipments[[#This Row],[Cost Per Box]]</f>
        <v>2325.96</v>
      </c>
      <c r="O7652">
        <f>shipments[[#This Row],[Sales Amount]]-shipments[[#This Row],[Total Cost]]</f>
        <v>4223.79</v>
      </c>
      <c r="P7652" s="9">
        <f>shipments[[#This Row],[Profit]]/shipments[[#This Row],[Sales Amount]]</f>
        <v>0.64487804878048782</v>
      </c>
    </row>
    <row r="7653" spans="1:16" x14ac:dyDescent="1">
      <c r="A7653" t="s">
        <v>7710</v>
      </c>
      <c r="B7653" t="s">
        <v>8058</v>
      </c>
      <c r="C7653" t="s">
        <v>8017</v>
      </c>
      <c r="D7653" t="s">
        <v>8032</v>
      </c>
      <c r="E7653" s="1">
        <v>45306</v>
      </c>
      <c r="F7653">
        <v>4144.5</v>
      </c>
      <c r="G7653">
        <v>231</v>
      </c>
      <c r="H7653" t="s">
        <v>6</v>
      </c>
      <c r="I7653" t="str">
        <f>_xlfn.XLOOKUP(shipments[[#This Row],[SPID]],people[SPID],people[Sales_person],"NA",0)</f>
        <v>Camilla Castle</v>
      </c>
      <c r="J7653">
        <f>YEAR(shipments[[#This Row],[Shipdate]])</f>
        <v>2024</v>
      </c>
      <c r="K7653">
        <f>MONTH(shipments[[#This Row],[Shipdate]])</f>
        <v>1</v>
      </c>
      <c r="L7653" t="str">
        <f>TEXT(shipments[[#This Row],[Shipdate]],"mmmm")</f>
        <v>January</v>
      </c>
      <c r="M7653">
        <f>_xlfn.XLOOKUP(shipments[[#This Row],[PID]],products[PID],products[Cost_per_box],"NA",0)</f>
        <v>7.73</v>
      </c>
      <c r="N7653">
        <f>shipments[[#This Row],[Boxes]]*shipments[[#This Row],[Cost Per Box]]</f>
        <v>1785.63</v>
      </c>
      <c r="O7653">
        <f>shipments[[#This Row],[Sales Amount]]-shipments[[#This Row],[Total Cost]]</f>
        <v>2358.87</v>
      </c>
      <c r="P7653" s="9">
        <f>shipments[[#This Row],[Profit]]/shipments[[#This Row],[Sales Amount]]</f>
        <v>0.56915671371697429</v>
      </c>
    </row>
    <row r="7654" spans="1:16" x14ac:dyDescent="1">
      <c r="A7654" t="s">
        <v>7711</v>
      </c>
      <c r="B7654" t="s">
        <v>8058</v>
      </c>
      <c r="C7654" t="s">
        <v>8017</v>
      </c>
      <c r="D7654" t="s">
        <v>8036</v>
      </c>
      <c r="E7654" s="1">
        <v>45016</v>
      </c>
      <c r="F7654">
        <v>12078</v>
      </c>
      <c r="G7654">
        <v>671</v>
      </c>
      <c r="H7654" t="s">
        <v>6</v>
      </c>
      <c r="I7654" t="str">
        <f>_xlfn.XLOOKUP(shipments[[#This Row],[SPID]],people[SPID],people[Sales_person],"NA",0)</f>
        <v>Camilla Castle</v>
      </c>
      <c r="J7654">
        <f>YEAR(shipments[[#This Row],[Shipdate]])</f>
        <v>2023</v>
      </c>
      <c r="K7654">
        <f>MONTH(shipments[[#This Row],[Shipdate]])</f>
        <v>3</v>
      </c>
      <c r="L7654" t="str">
        <f>TEXT(shipments[[#This Row],[Shipdate]],"mmmm")</f>
        <v>March</v>
      </c>
      <c r="M7654">
        <f>_xlfn.XLOOKUP(shipments[[#This Row],[PID]],products[PID],products[Cost_per_box],"NA",0)</f>
        <v>7.73</v>
      </c>
      <c r="N7654">
        <f>shipments[[#This Row],[Boxes]]*shipments[[#This Row],[Cost Per Box]]</f>
        <v>5186.83</v>
      </c>
      <c r="O7654">
        <f>shipments[[#This Row],[Sales Amount]]-shipments[[#This Row],[Total Cost]]</f>
        <v>6891.17</v>
      </c>
      <c r="P7654" s="9">
        <f>shipments[[#This Row],[Profit]]/shipments[[#This Row],[Sales Amount]]</f>
        <v>0.57055555555555559</v>
      </c>
    </row>
    <row r="7655" spans="1:16" x14ac:dyDescent="1">
      <c r="A7655" t="s">
        <v>7712</v>
      </c>
      <c r="B7655" t="s">
        <v>8058</v>
      </c>
      <c r="C7655" t="s">
        <v>8017</v>
      </c>
      <c r="D7655" t="s">
        <v>8037</v>
      </c>
      <c r="E7655" s="1">
        <v>44951</v>
      </c>
      <c r="F7655">
        <v>16742.25</v>
      </c>
      <c r="G7655">
        <v>762</v>
      </c>
      <c r="H7655" t="s">
        <v>6</v>
      </c>
      <c r="I7655" t="str">
        <f>_xlfn.XLOOKUP(shipments[[#This Row],[SPID]],people[SPID],people[Sales_person],"NA",0)</f>
        <v>Camilla Castle</v>
      </c>
      <c r="J7655">
        <f>YEAR(shipments[[#This Row],[Shipdate]])</f>
        <v>2023</v>
      </c>
      <c r="K7655">
        <f>MONTH(shipments[[#This Row],[Shipdate]])</f>
        <v>1</v>
      </c>
      <c r="L7655" t="str">
        <f>TEXT(shipments[[#This Row],[Shipdate]],"mmmm")</f>
        <v>January</v>
      </c>
      <c r="M7655">
        <f>_xlfn.XLOOKUP(shipments[[#This Row],[PID]],products[PID],products[Cost_per_box],"NA",0)</f>
        <v>7.73</v>
      </c>
      <c r="N7655">
        <f>shipments[[#This Row],[Boxes]]*shipments[[#This Row],[Cost Per Box]]</f>
        <v>5890.26</v>
      </c>
      <c r="O7655">
        <f>shipments[[#This Row],[Sales Amount]]-shipments[[#This Row],[Total Cost]]</f>
        <v>10851.99</v>
      </c>
      <c r="P7655" s="9">
        <f>shipments[[#This Row],[Profit]]/shipments[[#This Row],[Sales Amount]]</f>
        <v>0.64817990413474891</v>
      </c>
    </row>
    <row r="7656" spans="1:16" x14ac:dyDescent="1">
      <c r="A7656" t="s">
        <v>7713</v>
      </c>
      <c r="B7656" t="s">
        <v>8058</v>
      </c>
      <c r="C7656" t="s">
        <v>8017</v>
      </c>
      <c r="D7656" t="s">
        <v>8035</v>
      </c>
      <c r="E7656" s="1">
        <v>45348</v>
      </c>
      <c r="F7656">
        <v>6736.5</v>
      </c>
      <c r="G7656">
        <v>355</v>
      </c>
      <c r="H7656" t="s">
        <v>6</v>
      </c>
      <c r="I7656" t="str">
        <f>_xlfn.XLOOKUP(shipments[[#This Row],[SPID]],people[SPID],people[Sales_person],"NA",0)</f>
        <v>Camilla Castle</v>
      </c>
      <c r="J7656">
        <f>YEAR(shipments[[#This Row],[Shipdate]])</f>
        <v>2024</v>
      </c>
      <c r="K7656">
        <f>MONTH(shipments[[#This Row],[Shipdate]])</f>
        <v>2</v>
      </c>
      <c r="L7656" t="str">
        <f>TEXT(shipments[[#This Row],[Shipdate]],"mmmm")</f>
        <v>February</v>
      </c>
      <c r="M7656">
        <f>_xlfn.XLOOKUP(shipments[[#This Row],[PID]],products[PID],products[Cost_per_box],"NA",0)</f>
        <v>7.73</v>
      </c>
      <c r="N7656">
        <f>shipments[[#This Row],[Boxes]]*shipments[[#This Row],[Cost Per Box]]</f>
        <v>2744.15</v>
      </c>
      <c r="O7656">
        <f>shipments[[#This Row],[Sales Amount]]-shipments[[#This Row],[Total Cost]]</f>
        <v>3992.35</v>
      </c>
      <c r="P7656" s="9">
        <f>shipments[[#This Row],[Profit]]/shipments[[#This Row],[Sales Amount]]</f>
        <v>0.59264454835597113</v>
      </c>
    </row>
    <row r="7657" spans="1:16" x14ac:dyDescent="1">
      <c r="A7657" t="s">
        <v>7714</v>
      </c>
      <c r="B7657" t="s">
        <v>8058</v>
      </c>
      <c r="C7657" t="s">
        <v>8018</v>
      </c>
      <c r="D7657" t="s">
        <v>8037</v>
      </c>
      <c r="E7657" s="1">
        <v>45474</v>
      </c>
      <c r="F7657">
        <v>9213.75</v>
      </c>
      <c r="G7657">
        <v>485</v>
      </c>
      <c r="H7657" t="s">
        <v>17</v>
      </c>
      <c r="I7657" t="str">
        <f>_xlfn.XLOOKUP(shipments[[#This Row],[SPID]],people[SPID],people[Sales_person],"NA",0)</f>
        <v>Camilla Castle</v>
      </c>
      <c r="J7657">
        <f>YEAR(shipments[[#This Row],[Shipdate]])</f>
        <v>2024</v>
      </c>
      <c r="K7657">
        <f>MONTH(shipments[[#This Row],[Shipdate]])</f>
        <v>7</v>
      </c>
      <c r="L7657" t="str">
        <f>TEXT(shipments[[#This Row],[Shipdate]],"mmmm")</f>
        <v>July</v>
      </c>
      <c r="M7657">
        <f>_xlfn.XLOOKUP(shipments[[#This Row],[PID]],products[PID],products[Cost_per_box],"NA",0)</f>
        <v>3.68</v>
      </c>
      <c r="N7657">
        <f>shipments[[#This Row],[Boxes]]*shipments[[#This Row],[Cost Per Box]]</f>
        <v>1784.8000000000002</v>
      </c>
      <c r="O7657">
        <f>shipments[[#This Row],[Sales Amount]]-shipments[[#This Row],[Total Cost]]</f>
        <v>7428.95</v>
      </c>
      <c r="P7657" s="9">
        <f>shipments[[#This Row],[Profit]]/shipments[[#This Row],[Sales Amount]]</f>
        <v>0.80628951295617957</v>
      </c>
    </row>
    <row r="7658" spans="1:16" x14ac:dyDescent="1">
      <c r="A7658" t="s">
        <v>7715</v>
      </c>
      <c r="B7658" t="s">
        <v>8058</v>
      </c>
      <c r="C7658" t="s">
        <v>8019</v>
      </c>
      <c r="D7658" t="s">
        <v>8033</v>
      </c>
      <c r="E7658" s="1">
        <v>45337</v>
      </c>
      <c r="F7658">
        <v>3296.25</v>
      </c>
      <c r="G7658">
        <v>254</v>
      </c>
      <c r="H7658" t="s">
        <v>6</v>
      </c>
      <c r="I7658" t="str">
        <f>_xlfn.XLOOKUP(shipments[[#This Row],[SPID]],people[SPID],people[Sales_person],"NA",0)</f>
        <v>Camilla Castle</v>
      </c>
      <c r="J7658">
        <f>YEAR(shipments[[#This Row],[Shipdate]])</f>
        <v>2024</v>
      </c>
      <c r="K7658">
        <f>MONTH(shipments[[#This Row],[Shipdate]])</f>
        <v>2</v>
      </c>
      <c r="L7658" t="str">
        <f>TEXT(shipments[[#This Row],[Shipdate]],"mmmm")</f>
        <v>February</v>
      </c>
      <c r="M7658">
        <f>_xlfn.XLOOKUP(shipments[[#This Row],[PID]],products[PID],products[Cost_per_box],"NA",0)</f>
        <v>8.2200000000000006</v>
      </c>
      <c r="N7658">
        <f>shipments[[#This Row],[Boxes]]*shipments[[#This Row],[Cost Per Box]]</f>
        <v>2087.88</v>
      </c>
      <c r="O7658">
        <f>shipments[[#This Row],[Sales Amount]]-shipments[[#This Row],[Total Cost]]</f>
        <v>1208.3699999999999</v>
      </c>
      <c r="P7658" s="9">
        <f>shipments[[#This Row],[Profit]]/shipments[[#This Row],[Sales Amount]]</f>
        <v>0.36658930602957901</v>
      </c>
    </row>
    <row r="7659" spans="1:16" x14ac:dyDescent="1">
      <c r="A7659" t="s">
        <v>7716</v>
      </c>
      <c r="B7659" t="s">
        <v>8058</v>
      </c>
      <c r="C7659" t="s">
        <v>8019</v>
      </c>
      <c r="D7659" t="s">
        <v>8032</v>
      </c>
      <c r="E7659" s="1">
        <v>45408</v>
      </c>
      <c r="F7659">
        <v>8901</v>
      </c>
      <c r="G7659">
        <v>594</v>
      </c>
      <c r="H7659" t="s">
        <v>6</v>
      </c>
      <c r="I7659" t="str">
        <f>_xlfn.XLOOKUP(shipments[[#This Row],[SPID]],people[SPID],people[Sales_person],"NA",0)</f>
        <v>Camilla Castle</v>
      </c>
      <c r="J7659">
        <f>YEAR(shipments[[#This Row],[Shipdate]])</f>
        <v>2024</v>
      </c>
      <c r="K7659">
        <f>MONTH(shipments[[#This Row],[Shipdate]])</f>
        <v>4</v>
      </c>
      <c r="L7659" t="str">
        <f>TEXT(shipments[[#This Row],[Shipdate]],"mmmm")</f>
        <v>April</v>
      </c>
      <c r="M7659">
        <f>_xlfn.XLOOKUP(shipments[[#This Row],[PID]],products[PID],products[Cost_per_box],"NA",0)</f>
        <v>8.2200000000000006</v>
      </c>
      <c r="N7659">
        <f>shipments[[#This Row],[Boxes]]*shipments[[#This Row],[Cost Per Box]]</f>
        <v>4882.68</v>
      </c>
      <c r="O7659">
        <f>shipments[[#This Row],[Sales Amount]]-shipments[[#This Row],[Total Cost]]</f>
        <v>4018.3199999999997</v>
      </c>
      <c r="P7659" s="9">
        <f>shipments[[#This Row],[Profit]]/shipments[[#This Row],[Sales Amount]]</f>
        <v>0.45144590495449949</v>
      </c>
    </row>
    <row r="7660" spans="1:16" x14ac:dyDescent="1">
      <c r="A7660" t="s">
        <v>7717</v>
      </c>
      <c r="B7660" t="s">
        <v>8058</v>
      </c>
      <c r="C7660" t="s">
        <v>8020</v>
      </c>
      <c r="D7660" t="s">
        <v>8032</v>
      </c>
      <c r="E7660" s="1">
        <v>45119</v>
      </c>
      <c r="F7660">
        <v>5663.25</v>
      </c>
      <c r="G7660">
        <v>270</v>
      </c>
      <c r="H7660" t="s">
        <v>39</v>
      </c>
      <c r="I7660" t="str">
        <f>_xlfn.XLOOKUP(shipments[[#This Row],[SPID]],people[SPID],people[Sales_person],"NA",0)</f>
        <v>Camilla Castle</v>
      </c>
      <c r="J7660">
        <f>YEAR(shipments[[#This Row],[Shipdate]])</f>
        <v>2023</v>
      </c>
      <c r="K7660">
        <f>MONTH(shipments[[#This Row],[Shipdate]])</f>
        <v>7</v>
      </c>
      <c r="L7660" t="str">
        <f>TEXT(shipments[[#This Row],[Shipdate]],"mmmm")</f>
        <v>July</v>
      </c>
      <c r="M7660">
        <f>_xlfn.XLOOKUP(shipments[[#This Row],[PID]],products[PID],products[Cost_per_box],"NA",0)</f>
        <v>10.23</v>
      </c>
      <c r="N7660">
        <f>shipments[[#This Row],[Boxes]]*shipments[[#This Row],[Cost Per Box]]</f>
        <v>2762.1</v>
      </c>
      <c r="O7660">
        <f>shipments[[#This Row],[Sales Amount]]-shipments[[#This Row],[Total Cost]]</f>
        <v>2901.15</v>
      </c>
      <c r="P7660" s="9">
        <f>shipments[[#This Row],[Profit]]/shipments[[#This Row],[Sales Amount]]</f>
        <v>0.51227651966626941</v>
      </c>
    </row>
    <row r="7661" spans="1:16" x14ac:dyDescent="1">
      <c r="A7661" t="s">
        <v>7718</v>
      </c>
      <c r="B7661" t="s">
        <v>8058</v>
      </c>
      <c r="C7661" t="s">
        <v>8021</v>
      </c>
      <c r="D7661" t="s">
        <v>8033</v>
      </c>
      <c r="E7661" s="1">
        <v>44958</v>
      </c>
      <c r="F7661">
        <v>9758.25</v>
      </c>
      <c r="G7661">
        <v>751</v>
      </c>
      <c r="H7661" t="s">
        <v>6</v>
      </c>
      <c r="I7661" t="str">
        <f>_xlfn.XLOOKUP(shipments[[#This Row],[SPID]],people[SPID],people[Sales_person],"NA",0)</f>
        <v>Camilla Castle</v>
      </c>
      <c r="J7661">
        <f>YEAR(shipments[[#This Row],[Shipdate]])</f>
        <v>2023</v>
      </c>
      <c r="K7661">
        <f>MONTH(shipments[[#This Row],[Shipdate]])</f>
        <v>2</v>
      </c>
      <c r="L7661" t="str">
        <f>TEXT(shipments[[#This Row],[Shipdate]],"mmmm")</f>
        <v>February</v>
      </c>
      <c r="M7661">
        <f>_xlfn.XLOOKUP(shipments[[#This Row],[PID]],products[PID],products[Cost_per_box],"NA",0)</f>
        <v>4.74</v>
      </c>
      <c r="N7661">
        <f>shipments[[#This Row],[Boxes]]*shipments[[#This Row],[Cost Per Box]]</f>
        <v>3559.7400000000002</v>
      </c>
      <c r="O7661">
        <f>shipments[[#This Row],[Sales Amount]]-shipments[[#This Row],[Total Cost]]</f>
        <v>6198.51</v>
      </c>
      <c r="P7661" s="9">
        <f>shipments[[#This Row],[Profit]]/shipments[[#This Row],[Sales Amount]]</f>
        <v>0.63520713242640847</v>
      </c>
    </row>
    <row r="7662" spans="1:16" x14ac:dyDescent="1">
      <c r="A7662" t="s">
        <v>7719</v>
      </c>
      <c r="B7662" t="s">
        <v>8058</v>
      </c>
      <c r="C7662" t="s">
        <v>8021</v>
      </c>
      <c r="D7662" t="s">
        <v>8034</v>
      </c>
      <c r="E7662" s="1">
        <v>45562</v>
      </c>
      <c r="F7662">
        <v>6018.75</v>
      </c>
      <c r="G7662">
        <v>402</v>
      </c>
      <c r="H7662" t="s">
        <v>25</v>
      </c>
      <c r="I7662" t="str">
        <f>_xlfn.XLOOKUP(shipments[[#This Row],[SPID]],people[SPID],people[Sales_person],"NA",0)</f>
        <v>Camilla Castle</v>
      </c>
      <c r="J7662">
        <f>YEAR(shipments[[#This Row],[Shipdate]])</f>
        <v>2024</v>
      </c>
      <c r="K7662">
        <f>MONTH(shipments[[#This Row],[Shipdate]])</f>
        <v>9</v>
      </c>
      <c r="L7662" t="str">
        <f>TEXT(shipments[[#This Row],[Shipdate]],"mmmm")</f>
        <v>September</v>
      </c>
      <c r="M7662">
        <f>_xlfn.XLOOKUP(shipments[[#This Row],[PID]],products[PID],products[Cost_per_box],"NA",0)</f>
        <v>4.74</v>
      </c>
      <c r="N7662">
        <f>shipments[[#This Row],[Boxes]]*shipments[[#This Row],[Cost Per Box]]</f>
        <v>1905.48</v>
      </c>
      <c r="O7662">
        <f>shipments[[#This Row],[Sales Amount]]-shipments[[#This Row],[Total Cost]]</f>
        <v>4113.2700000000004</v>
      </c>
      <c r="P7662" s="9">
        <f>shipments[[#This Row],[Profit]]/shipments[[#This Row],[Sales Amount]]</f>
        <v>0.68340934579439261</v>
      </c>
    </row>
    <row r="7663" spans="1:16" x14ac:dyDescent="1">
      <c r="A7663" t="s">
        <v>7720</v>
      </c>
      <c r="B7663" t="s">
        <v>8058</v>
      </c>
      <c r="C7663" t="s">
        <v>8021</v>
      </c>
      <c r="D7663" t="s">
        <v>8036</v>
      </c>
      <c r="E7663" s="1">
        <v>45159</v>
      </c>
      <c r="F7663">
        <v>7094.25</v>
      </c>
      <c r="G7663">
        <v>473</v>
      </c>
      <c r="H7663" t="s">
        <v>6</v>
      </c>
      <c r="I7663" t="str">
        <f>_xlfn.XLOOKUP(shipments[[#This Row],[SPID]],people[SPID],people[Sales_person],"NA",0)</f>
        <v>Camilla Castle</v>
      </c>
      <c r="J7663">
        <f>YEAR(shipments[[#This Row],[Shipdate]])</f>
        <v>2023</v>
      </c>
      <c r="K7663">
        <f>MONTH(shipments[[#This Row],[Shipdate]])</f>
        <v>8</v>
      </c>
      <c r="L7663" t="str">
        <f>TEXT(shipments[[#This Row],[Shipdate]],"mmmm")</f>
        <v>August</v>
      </c>
      <c r="M7663">
        <f>_xlfn.XLOOKUP(shipments[[#This Row],[PID]],products[PID],products[Cost_per_box],"NA",0)</f>
        <v>4.74</v>
      </c>
      <c r="N7663">
        <f>shipments[[#This Row],[Boxes]]*shipments[[#This Row],[Cost Per Box]]</f>
        <v>2242.02</v>
      </c>
      <c r="O7663">
        <f>shipments[[#This Row],[Sales Amount]]-shipments[[#This Row],[Total Cost]]</f>
        <v>4852.2299999999996</v>
      </c>
      <c r="P7663" s="9">
        <f>shipments[[#This Row],[Profit]]/shipments[[#This Row],[Sales Amount]]</f>
        <v>0.68396659266307214</v>
      </c>
    </row>
    <row r="7664" spans="1:16" x14ac:dyDescent="1">
      <c r="A7664" t="s">
        <v>7721</v>
      </c>
      <c r="B7664" t="s">
        <v>8058</v>
      </c>
      <c r="C7664" t="s">
        <v>8021</v>
      </c>
      <c r="D7664" t="s">
        <v>8036</v>
      </c>
      <c r="E7664" s="1">
        <v>45229</v>
      </c>
      <c r="F7664">
        <v>7168.5</v>
      </c>
      <c r="G7664">
        <v>449</v>
      </c>
      <c r="H7664" t="s">
        <v>6</v>
      </c>
      <c r="I7664" t="str">
        <f>_xlfn.XLOOKUP(shipments[[#This Row],[SPID]],people[SPID],people[Sales_person],"NA",0)</f>
        <v>Camilla Castle</v>
      </c>
      <c r="J7664">
        <f>YEAR(shipments[[#This Row],[Shipdate]])</f>
        <v>2023</v>
      </c>
      <c r="K7664">
        <f>MONTH(shipments[[#This Row],[Shipdate]])</f>
        <v>10</v>
      </c>
      <c r="L7664" t="str">
        <f>TEXT(shipments[[#This Row],[Shipdate]],"mmmm")</f>
        <v>October</v>
      </c>
      <c r="M7664">
        <f>_xlfn.XLOOKUP(shipments[[#This Row],[PID]],products[PID],products[Cost_per_box],"NA",0)</f>
        <v>4.74</v>
      </c>
      <c r="N7664">
        <f>shipments[[#This Row],[Boxes]]*shipments[[#This Row],[Cost Per Box]]</f>
        <v>2128.2600000000002</v>
      </c>
      <c r="O7664">
        <f>shipments[[#This Row],[Sales Amount]]-shipments[[#This Row],[Total Cost]]</f>
        <v>5040.24</v>
      </c>
      <c r="P7664" s="9">
        <f>shipments[[#This Row],[Profit]]/shipments[[#This Row],[Sales Amount]]</f>
        <v>0.70310943712073648</v>
      </c>
    </row>
    <row r="7665" spans="1:16" x14ac:dyDescent="1">
      <c r="A7665" t="s">
        <v>7722</v>
      </c>
      <c r="B7665" t="s">
        <v>8058</v>
      </c>
      <c r="C7665" t="s">
        <v>8021</v>
      </c>
      <c r="D7665" t="s">
        <v>8032</v>
      </c>
      <c r="E7665" s="1">
        <v>45499</v>
      </c>
      <c r="F7665">
        <v>5591.25</v>
      </c>
      <c r="G7665">
        <v>350</v>
      </c>
      <c r="H7665" t="s">
        <v>17</v>
      </c>
      <c r="I7665" t="str">
        <f>_xlfn.XLOOKUP(shipments[[#This Row],[SPID]],people[SPID],people[Sales_person],"NA",0)</f>
        <v>Camilla Castle</v>
      </c>
      <c r="J7665">
        <f>YEAR(shipments[[#This Row],[Shipdate]])</f>
        <v>2024</v>
      </c>
      <c r="K7665">
        <f>MONTH(shipments[[#This Row],[Shipdate]])</f>
        <v>7</v>
      </c>
      <c r="L7665" t="str">
        <f>TEXT(shipments[[#This Row],[Shipdate]],"mmmm")</f>
        <v>July</v>
      </c>
      <c r="M7665">
        <f>_xlfn.XLOOKUP(shipments[[#This Row],[PID]],products[PID],products[Cost_per_box],"NA",0)</f>
        <v>4.74</v>
      </c>
      <c r="N7665">
        <f>shipments[[#This Row],[Boxes]]*shipments[[#This Row],[Cost Per Box]]</f>
        <v>1659</v>
      </c>
      <c r="O7665">
        <f>shipments[[#This Row],[Sales Amount]]-shipments[[#This Row],[Total Cost]]</f>
        <v>3932.25</v>
      </c>
      <c r="P7665" s="9">
        <f>shipments[[#This Row],[Profit]]/shipments[[#This Row],[Sales Amount]]</f>
        <v>0.70328638497652585</v>
      </c>
    </row>
    <row r="7666" spans="1:16" x14ac:dyDescent="1">
      <c r="A7666" t="s">
        <v>7723</v>
      </c>
      <c r="B7666" t="s">
        <v>8058</v>
      </c>
      <c r="C7666" t="s">
        <v>8021</v>
      </c>
      <c r="D7666" t="s">
        <v>8037</v>
      </c>
      <c r="E7666" s="1">
        <v>44963</v>
      </c>
      <c r="F7666">
        <v>7143.75</v>
      </c>
      <c r="G7666">
        <v>447</v>
      </c>
      <c r="H7666" t="s">
        <v>6</v>
      </c>
      <c r="I7666" t="str">
        <f>_xlfn.XLOOKUP(shipments[[#This Row],[SPID]],people[SPID],people[Sales_person],"NA",0)</f>
        <v>Camilla Castle</v>
      </c>
      <c r="J7666">
        <f>YEAR(shipments[[#This Row],[Shipdate]])</f>
        <v>2023</v>
      </c>
      <c r="K7666">
        <f>MONTH(shipments[[#This Row],[Shipdate]])</f>
        <v>2</v>
      </c>
      <c r="L7666" t="str">
        <f>TEXT(shipments[[#This Row],[Shipdate]],"mmmm")</f>
        <v>February</v>
      </c>
      <c r="M7666">
        <f>_xlfn.XLOOKUP(shipments[[#This Row],[PID]],products[PID],products[Cost_per_box],"NA",0)</f>
        <v>4.74</v>
      </c>
      <c r="N7666">
        <f>shipments[[#This Row],[Boxes]]*shipments[[#This Row],[Cost Per Box]]</f>
        <v>2118.7800000000002</v>
      </c>
      <c r="O7666">
        <f>shipments[[#This Row],[Sales Amount]]-shipments[[#This Row],[Total Cost]]</f>
        <v>5024.9699999999993</v>
      </c>
      <c r="P7666" s="9">
        <f>shipments[[#This Row],[Profit]]/shipments[[#This Row],[Sales Amount]]</f>
        <v>0.70340787401574789</v>
      </c>
    </row>
    <row r="7667" spans="1:16" x14ac:dyDescent="1">
      <c r="A7667" t="s">
        <v>7724</v>
      </c>
      <c r="B7667" t="s">
        <v>8058</v>
      </c>
      <c r="C7667" t="s">
        <v>8022</v>
      </c>
      <c r="D7667" t="s">
        <v>8036</v>
      </c>
      <c r="E7667" s="1">
        <v>45321</v>
      </c>
      <c r="F7667">
        <v>6682.5</v>
      </c>
      <c r="G7667">
        <v>955</v>
      </c>
      <c r="H7667" t="s">
        <v>6</v>
      </c>
      <c r="I7667" t="str">
        <f>_xlfn.XLOOKUP(shipments[[#This Row],[SPID]],people[SPID],people[Sales_person],"NA",0)</f>
        <v>Camilla Castle</v>
      </c>
      <c r="J7667">
        <f>YEAR(shipments[[#This Row],[Shipdate]])</f>
        <v>2024</v>
      </c>
      <c r="K7667">
        <f>MONTH(shipments[[#This Row],[Shipdate]])</f>
        <v>1</v>
      </c>
      <c r="L7667" t="str">
        <f>TEXT(shipments[[#This Row],[Shipdate]],"mmmm")</f>
        <v>January</v>
      </c>
      <c r="M7667">
        <f>_xlfn.XLOOKUP(shipments[[#This Row],[PID]],products[PID],products[Cost_per_box],"NA",0)</f>
        <v>10.51</v>
      </c>
      <c r="N7667">
        <f>shipments[[#This Row],[Boxes]]*shipments[[#This Row],[Cost Per Box]]</f>
        <v>10037.049999999999</v>
      </c>
      <c r="O7667">
        <f>shipments[[#This Row],[Sales Amount]]-shipments[[#This Row],[Total Cost]]</f>
        <v>-3354.5499999999993</v>
      </c>
      <c r="P7667" s="9">
        <f>shipments[[#This Row],[Profit]]/shipments[[#This Row],[Sales Amount]]</f>
        <v>-0.50199027310138411</v>
      </c>
    </row>
    <row r="7668" spans="1:16" x14ac:dyDescent="1">
      <c r="A7668" t="s">
        <v>7725</v>
      </c>
      <c r="B7668" t="s">
        <v>8058</v>
      </c>
      <c r="C7668" t="s">
        <v>8022</v>
      </c>
      <c r="D7668" t="s">
        <v>8033</v>
      </c>
      <c r="E7668" s="1">
        <v>45503</v>
      </c>
      <c r="F7668">
        <v>8473.5</v>
      </c>
      <c r="G7668">
        <v>1413</v>
      </c>
      <c r="H7668" t="s">
        <v>17</v>
      </c>
      <c r="I7668" t="str">
        <f>_xlfn.XLOOKUP(shipments[[#This Row],[SPID]],people[SPID],people[Sales_person],"NA",0)</f>
        <v>Camilla Castle</v>
      </c>
      <c r="J7668">
        <f>YEAR(shipments[[#This Row],[Shipdate]])</f>
        <v>2024</v>
      </c>
      <c r="K7668">
        <f>MONTH(shipments[[#This Row],[Shipdate]])</f>
        <v>7</v>
      </c>
      <c r="L7668" t="str">
        <f>TEXT(shipments[[#This Row],[Shipdate]],"mmmm")</f>
        <v>July</v>
      </c>
      <c r="M7668">
        <f>_xlfn.XLOOKUP(shipments[[#This Row],[PID]],products[PID],products[Cost_per_box],"NA",0)</f>
        <v>10.51</v>
      </c>
      <c r="N7668">
        <f>shipments[[#This Row],[Boxes]]*shipments[[#This Row],[Cost Per Box]]</f>
        <v>14850.63</v>
      </c>
      <c r="O7668">
        <f>shipments[[#This Row],[Sales Amount]]-shipments[[#This Row],[Total Cost]]</f>
        <v>-6377.1299999999992</v>
      </c>
      <c r="P7668" s="9">
        <f>shipments[[#This Row],[Profit]]/shipments[[#This Row],[Sales Amount]]</f>
        <v>-0.7525969198088156</v>
      </c>
    </row>
    <row r="7669" spans="1:16" x14ac:dyDescent="1">
      <c r="A7669" t="s">
        <v>7726</v>
      </c>
      <c r="B7669" t="s">
        <v>8058</v>
      </c>
      <c r="C7669" t="s">
        <v>8022</v>
      </c>
      <c r="D7669" t="s">
        <v>8036</v>
      </c>
      <c r="E7669" s="1">
        <v>45345</v>
      </c>
      <c r="F7669">
        <v>10053</v>
      </c>
      <c r="G7669">
        <v>1257</v>
      </c>
      <c r="H7669" t="s">
        <v>6</v>
      </c>
      <c r="I7669" t="str">
        <f>_xlfn.XLOOKUP(shipments[[#This Row],[SPID]],people[SPID],people[Sales_person],"NA",0)</f>
        <v>Camilla Castle</v>
      </c>
      <c r="J7669">
        <f>YEAR(shipments[[#This Row],[Shipdate]])</f>
        <v>2024</v>
      </c>
      <c r="K7669">
        <f>MONTH(shipments[[#This Row],[Shipdate]])</f>
        <v>2</v>
      </c>
      <c r="L7669" t="str">
        <f>TEXT(shipments[[#This Row],[Shipdate]],"mmmm")</f>
        <v>February</v>
      </c>
      <c r="M7669">
        <f>_xlfn.XLOOKUP(shipments[[#This Row],[PID]],products[PID],products[Cost_per_box],"NA",0)</f>
        <v>10.51</v>
      </c>
      <c r="N7669">
        <f>shipments[[#This Row],[Boxes]]*shipments[[#This Row],[Cost Per Box]]</f>
        <v>13211.07</v>
      </c>
      <c r="O7669">
        <f>shipments[[#This Row],[Sales Amount]]-shipments[[#This Row],[Total Cost]]</f>
        <v>-3158.0699999999997</v>
      </c>
      <c r="P7669" s="9">
        <f>shipments[[#This Row],[Profit]]/shipments[[#This Row],[Sales Amount]]</f>
        <v>-0.31414204715010441</v>
      </c>
    </row>
    <row r="7670" spans="1:16" x14ac:dyDescent="1">
      <c r="A7670" t="s">
        <v>7727</v>
      </c>
      <c r="B7670" t="s">
        <v>8058</v>
      </c>
      <c r="C7670" t="s">
        <v>8022</v>
      </c>
      <c r="D7670" t="s">
        <v>8035</v>
      </c>
      <c r="E7670" s="1">
        <v>45047</v>
      </c>
      <c r="F7670">
        <v>306</v>
      </c>
      <c r="G7670">
        <v>39</v>
      </c>
      <c r="H7670" t="s">
        <v>6</v>
      </c>
      <c r="I7670" t="str">
        <f>_xlfn.XLOOKUP(shipments[[#This Row],[SPID]],people[SPID],people[Sales_person],"NA",0)</f>
        <v>Camilla Castle</v>
      </c>
      <c r="J7670">
        <f>YEAR(shipments[[#This Row],[Shipdate]])</f>
        <v>2023</v>
      </c>
      <c r="K7670">
        <f>MONTH(shipments[[#This Row],[Shipdate]])</f>
        <v>5</v>
      </c>
      <c r="L7670" t="str">
        <f>TEXT(shipments[[#This Row],[Shipdate]],"mmmm")</f>
        <v>May</v>
      </c>
      <c r="M7670">
        <f>_xlfn.XLOOKUP(shipments[[#This Row],[PID]],products[PID],products[Cost_per_box],"NA",0)</f>
        <v>10.51</v>
      </c>
      <c r="N7670">
        <f>shipments[[#This Row],[Boxes]]*shipments[[#This Row],[Cost Per Box]]</f>
        <v>409.89</v>
      </c>
      <c r="O7670">
        <f>shipments[[#This Row],[Sales Amount]]-shipments[[#This Row],[Total Cost]]</f>
        <v>-103.88999999999999</v>
      </c>
      <c r="P7670" s="9">
        <f>shipments[[#This Row],[Profit]]/shipments[[#This Row],[Sales Amount]]</f>
        <v>-0.3395098039215686</v>
      </c>
    </row>
    <row r="7671" spans="1:16" x14ac:dyDescent="1">
      <c r="A7671" t="s">
        <v>7728</v>
      </c>
      <c r="B7671" t="s">
        <v>8058</v>
      </c>
      <c r="C7671" t="s">
        <v>8022</v>
      </c>
      <c r="D7671" t="s">
        <v>8037</v>
      </c>
      <c r="E7671" s="1">
        <v>45469</v>
      </c>
      <c r="F7671">
        <v>8340.75</v>
      </c>
      <c r="G7671">
        <v>1043</v>
      </c>
      <c r="H7671" t="s">
        <v>6</v>
      </c>
      <c r="I7671" t="str">
        <f>_xlfn.XLOOKUP(shipments[[#This Row],[SPID]],people[SPID],people[Sales_person],"NA",0)</f>
        <v>Camilla Castle</v>
      </c>
      <c r="J7671">
        <f>YEAR(shipments[[#This Row],[Shipdate]])</f>
        <v>2024</v>
      </c>
      <c r="K7671">
        <f>MONTH(shipments[[#This Row],[Shipdate]])</f>
        <v>6</v>
      </c>
      <c r="L7671" t="str">
        <f>TEXT(shipments[[#This Row],[Shipdate]],"mmmm")</f>
        <v>June</v>
      </c>
      <c r="M7671">
        <f>_xlfn.XLOOKUP(shipments[[#This Row],[PID]],products[PID],products[Cost_per_box],"NA",0)</f>
        <v>10.51</v>
      </c>
      <c r="N7671">
        <f>shipments[[#This Row],[Boxes]]*shipments[[#This Row],[Cost Per Box]]</f>
        <v>10961.93</v>
      </c>
      <c r="O7671">
        <f>shipments[[#This Row],[Sales Amount]]-shipments[[#This Row],[Total Cost]]</f>
        <v>-2621.1800000000003</v>
      </c>
      <c r="P7671" s="9">
        <f>shipments[[#This Row],[Profit]]/shipments[[#This Row],[Sales Amount]]</f>
        <v>-0.31426190690285649</v>
      </c>
    </row>
    <row r="7672" spans="1:16" x14ac:dyDescent="1">
      <c r="A7672" t="s">
        <v>7729</v>
      </c>
      <c r="B7672" t="s">
        <v>8058</v>
      </c>
      <c r="C7672" t="s">
        <v>8023</v>
      </c>
      <c r="D7672" t="s">
        <v>8035</v>
      </c>
      <c r="E7672" s="1">
        <v>45203</v>
      </c>
      <c r="F7672">
        <v>6716.25</v>
      </c>
      <c r="G7672">
        <v>374</v>
      </c>
      <c r="H7672" t="s">
        <v>6</v>
      </c>
      <c r="I7672" t="str">
        <f>_xlfn.XLOOKUP(shipments[[#This Row],[SPID]],people[SPID],people[Sales_person],"NA",0)</f>
        <v>Camilla Castle</v>
      </c>
      <c r="J7672">
        <f>YEAR(shipments[[#This Row],[Shipdate]])</f>
        <v>2023</v>
      </c>
      <c r="K7672">
        <f>MONTH(shipments[[#This Row],[Shipdate]])</f>
        <v>10</v>
      </c>
      <c r="L7672" t="str">
        <f>TEXT(shipments[[#This Row],[Shipdate]],"mmmm")</f>
        <v>October</v>
      </c>
      <c r="M7672">
        <f>_xlfn.XLOOKUP(shipments[[#This Row],[PID]],products[PID],products[Cost_per_box],"NA",0)</f>
        <v>6.43</v>
      </c>
      <c r="N7672">
        <f>shipments[[#This Row],[Boxes]]*shipments[[#This Row],[Cost Per Box]]</f>
        <v>2404.8199999999997</v>
      </c>
      <c r="O7672">
        <f>shipments[[#This Row],[Sales Amount]]-shipments[[#This Row],[Total Cost]]</f>
        <v>4311.43</v>
      </c>
      <c r="P7672" s="9">
        <f>shipments[[#This Row],[Profit]]/shipments[[#This Row],[Sales Amount]]</f>
        <v>0.6419400707239904</v>
      </c>
    </row>
    <row r="7673" spans="1:16" x14ac:dyDescent="1">
      <c r="A7673" t="s">
        <v>7730</v>
      </c>
      <c r="B7673" t="s">
        <v>8058</v>
      </c>
      <c r="C7673" t="s">
        <v>8023</v>
      </c>
      <c r="D7673" t="s">
        <v>8033</v>
      </c>
      <c r="E7673" s="1">
        <v>45180</v>
      </c>
      <c r="F7673">
        <v>4169.25</v>
      </c>
      <c r="G7673">
        <v>261</v>
      </c>
      <c r="H7673" t="s">
        <v>6</v>
      </c>
      <c r="I7673" t="str">
        <f>_xlfn.XLOOKUP(shipments[[#This Row],[SPID]],people[SPID],people[Sales_person],"NA",0)</f>
        <v>Camilla Castle</v>
      </c>
      <c r="J7673">
        <f>YEAR(shipments[[#This Row],[Shipdate]])</f>
        <v>2023</v>
      </c>
      <c r="K7673">
        <f>MONTH(shipments[[#This Row],[Shipdate]])</f>
        <v>9</v>
      </c>
      <c r="L7673" t="str">
        <f>TEXT(shipments[[#This Row],[Shipdate]],"mmmm")</f>
        <v>September</v>
      </c>
      <c r="M7673">
        <f>_xlfn.XLOOKUP(shipments[[#This Row],[PID]],products[PID],products[Cost_per_box],"NA",0)</f>
        <v>6.43</v>
      </c>
      <c r="N7673">
        <f>shipments[[#This Row],[Boxes]]*shipments[[#This Row],[Cost Per Box]]</f>
        <v>1678.23</v>
      </c>
      <c r="O7673">
        <f>shipments[[#This Row],[Sales Amount]]-shipments[[#This Row],[Total Cost]]</f>
        <v>2491.02</v>
      </c>
      <c r="P7673" s="9">
        <f>shipments[[#This Row],[Profit]]/shipments[[#This Row],[Sales Amount]]</f>
        <v>0.59747436589314629</v>
      </c>
    </row>
    <row r="7674" spans="1:16" x14ac:dyDescent="1">
      <c r="A7674" t="s">
        <v>7731</v>
      </c>
      <c r="B7674" t="s">
        <v>8058</v>
      </c>
      <c r="C7674" t="s">
        <v>8024</v>
      </c>
      <c r="D7674" t="s">
        <v>8036</v>
      </c>
      <c r="E7674" s="1">
        <v>45488</v>
      </c>
      <c r="F7674">
        <v>8507.25</v>
      </c>
      <c r="G7674">
        <v>473</v>
      </c>
      <c r="H7674" t="s">
        <v>17</v>
      </c>
      <c r="I7674" t="str">
        <f>_xlfn.XLOOKUP(shipments[[#This Row],[SPID]],people[SPID],people[Sales_person],"NA",0)</f>
        <v>Camilla Castle</v>
      </c>
      <c r="J7674">
        <f>YEAR(shipments[[#This Row],[Shipdate]])</f>
        <v>2024</v>
      </c>
      <c r="K7674">
        <f>MONTH(shipments[[#This Row],[Shipdate]])</f>
        <v>7</v>
      </c>
      <c r="L7674" t="str">
        <f>TEXT(shipments[[#This Row],[Shipdate]],"mmmm")</f>
        <v>July</v>
      </c>
      <c r="M7674">
        <f>_xlfn.XLOOKUP(shipments[[#This Row],[PID]],products[PID],products[Cost_per_box],"NA",0)</f>
        <v>12.41</v>
      </c>
      <c r="N7674">
        <f>shipments[[#This Row],[Boxes]]*shipments[[#This Row],[Cost Per Box]]</f>
        <v>5869.93</v>
      </c>
      <c r="O7674">
        <f>shipments[[#This Row],[Sales Amount]]-shipments[[#This Row],[Total Cost]]</f>
        <v>2637.3199999999997</v>
      </c>
      <c r="P7674" s="9">
        <f>shipments[[#This Row],[Profit]]/shipments[[#This Row],[Sales Amount]]</f>
        <v>0.31000852214287811</v>
      </c>
    </row>
    <row r="7675" spans="1:16" x14ac:dyDescent="1">
      <c r="A7675" t="s">
        <v>7732</v>
      </c>
      <c r="B7675" t="s">
        <v>8058</v>
      </c>
      <c r="C7675" t="s">
        <v>8025</v>
      </c>
      <c r="D7675" t="s">
        <v>8033</v>
      </c>
      <c r="E7675" s="1">
        <v>44953</v>
      </c>
      <c r="F7675">
        <v>5285.25</v>
      </c>
      <c r="G7675">
        <v>294</v>
      </c>
      <c r="H7675" t="s">
        <v>6</v>
      </c>
      <c r="I7675" t="str">
        <f>_xlfn.XLOOKUP(shipments[[#This Row],[SPID]],people[SPID],people[Sales_person],"NA",0)</f>
        <v>Camilla Castle</v>
      </c>
      <c r="J7675">
        <f>YEAR(shipments[[#This Row],[Shipdate]])</f>
        <v>2023</v>
      </c>
      <c r="K7675">
        <f>MONTH(shipments[[#This Row],[Shipdate]])</f>
        <v>1</v>
      </c>
      <c r="L7675" t="str">
        <f>TEXT(shipments[[#This Row],[Shipdate]],"mmmm")</f>
        <v>January</v>
      </c>
      <c r="M7675">
        <f>_xlfn.XLOOKUP(shipments[[#This Row],[PID]],products[PID],products[Cost_per_box],"NA",0)</f>
        <v>9.57</v>
      </c>
      <c r="N7675">
        <f>shipments[[#This Row],[Boxes]]*shipments[[#This Row],[Cost Per Box]]</f>
        <v>2813.58</v>
      </c>
      <c r="O7675">
        <f>shipments[[#This Row],[Sales Amount]]-shipments[[#This Row],[Total Cost]]</f>
        <v>2471.67</v>
      </c>
      <c r="P7675" s="9">
        <f>shipments[[#This Row],[Profit]]/shipments[[#This Row],[Sales Amount]]</f>
        <v>0.46765432098765436</v>
      </c>
    </row>
    <row r="7676" spans="1:16" x14ac:dyDescent="1">
      <c r="A7676" t="s">
        <v>7733</v>
      </c>
      <c r="B7676" t="s">
        <v>8058</v>
      </c>
      <c r="C7676" t="s">
        <v>8025</v>
      </c>
      <c r="D7676" t="s">
        <v>8037</v>
      </c>
      <c r="E7676" s="1">
        <v>44974</v>
      </c>
      <c r="F7676">
        <v>933.75</v>
      </c>
      <c r="G7676">
        <v>67</v>
      </c>
      <c r="H7676" t="s">
        <v>6</v>
      </c>
      <c r="I7676" t="str">
        <f>_xlfn.XLOOKUP(shipments[[#This Row],[SPID]],people[SPID],people[Sales_person],"NA",0)</f>
        <v>Camilla Castle</v>
      </c>
      <c r="J7676">
        <f>YEAR(shipments[[#This Row],[Shipdate]])</f>
        <v>2023</v>
      </c>
      <c r="K7676">
        <f>MONTH(shipments[[#This Row],[Shipdate]])</f>
        <v>2</v>
      </c>
      <c r="L7676" t="str">
        <f>TEXT(shipments[[#This Row],[Shipdate]],"mmmm")</f>
        <v>February</v>
      </c>
      <c r="M7676">
        <f>_xlfn.XLOOKUP(shipments[[#This Row],[PID]],products[PID],products[Cost_per_box],"NA",0)</f>
        <v>9.57</v>
      </c>
      <c r="N7676">
        <f>shipments[[#This Row],[Boxes]]*shipments[[#This Row],[Cost Per Box]]</f>
        <v>641.19000000000005</v>
      </c>
      <c r="O7676">
        <f>shipments[[#This Row],[Sales Amount]]-shipments[[#This Row],[Total Cost]]</f>
        <v>292.55999999999995</v>
      </c>
      <c r="P7676" s="9">
        <f>shipments[[#This Row],[Profit]]/shipments[[#This Row],[Sales Amount]]</f>
        <v>0.31331726907630514</v>
      </c>
    </row>
    <row r="7677" spans="1:16" x14ac:dyDescent="1">
      <c r="A7677" t="s">
        <v>7734</v>
      </c>
      <c r="B7677" t="s">
        <v>8058</v>
      </c>
      <c r="C7677" t="s">
        <v>8025</v>
      </c>
      <c r="D7677" t="s">
        <v>8032</v>
      </c>
      <c r="E7677" s="1">
        <v>45565</v>
      </c>
      <c r="F7677">
        <v>3795.75</v>
      </c>
      <c r="G7677">
        <v>238</v>
      </c>
      <c r="H7677" t="s">
        <v>25</v>
      </c>
      <c r="I7677" t="str">
        <f>_xlfn.XLOOKUP(shipments[[#This Row],[SPID]],people[SPID],people[Sales_person],"NA",0)</f>
        <v>Camilla Castle</v>
      </c>
      <c r="J7677">
        <f>YEAR(shipments[[#This Row],[Shipdate]])</f>
        <v>2024</v>
      </c>
      <c r="K7677">
        <f>MONTH(shipments[[#This Row],[Shipdate]])</f>
        <v>9</v>
      </c>
      <c r="L7677" t="str">
        <f>TEXT(shipments[[#This Row],[Shipdate]],"mmmm")</f>
        <v>September</v>
      </c>
      <c r="M7677">
        <f>_xlfn.XLOOKUP(shipments[[#This Row],[PID]],products[PID],products[Cost_per_box],"NA",0)</f>
        <v>9.57</v>
      </c>
      <c r="N7677">
        <f>shipments[[#This Row],[Boxes]]*shipments[[#This Row],[Cost Per Box]]</f>
        <v>2277.66</v>
      </c>
      <c r="O7677">
        <f>shipments[[#This Row],[Sales Amount]]-shipments[[#This Row],[Total Cost]]</f>
        <v>1518.0900000000001</v>
      </c>
      <c r="P7677" s="9">
        <f>shipments[[#This Row],[Profit]]/shipments[[#This Row],[Sales Amount]]</f>
        <v>0.39994467496542191</v>
      </c>
    </row>
    <row r="7678" spans="1:16" x14ac:dyDescent="1">
      <c r="A7678" t="s">
        <v>7735</v>
      </c>
      <c r="B7678" t="s">
        <v>8058</v>
      </c>
      <c r="C7678" t="s">
        <v>8025</v>
      </c>
      <c r="D7678" t="s">
        <v>8035</v>
      </c>
      <c r="E7678" s="1">
        <v>45272</v>
      </c>
      <c r="F7678">
        <v>4572</v>
      </c>
      <c r="G7678">
        <v>327</v>
      </c>
      <c r="H7678" t="s">
        <v>6</v>
      </c>
      <c r="I7678" t="str">
        <f>_xlfn.XLOOKUP(shipments[[#This Row],[SPID]],people[SPID],people[Sales_person],"NA",0)</f>
        <v>Camilla Castle</v>
      </c>
      <c r="J7678">
        <f>YEAR(shipments[[#This Row],[Shipdate]])</f>
        <v>2023</v>
      </c>
      <c r="K7678">
        <f>MONTH(shipments[[#This Row],[Shipdate]])</f>
        <v>12</v>
      </c>
      <c r="L7678" t="str">
        <f>TEXT(shipments[[#This Row],[Shipdate]],"mmmm")</f>
        <v>December</v>
      </c>
      <c r="M7678">
        <f>_xlfn.XLOOKUP(shipments[[#This Row],[PID]],products[PID],products[Cost_per_box],"NA",0)</f>
        <v>9.57</v>
      </c>
      <c r="N7678">
        <f>shipments[[#This Row],[Boxes]]*shipments[[#This Row],[Cost Per Box]]</f>
        <v>3129.39</v>
      </c>
      <c r="O7678">
        <f>shipments[[#This Row],[Sales Amount]]-shipments[[#This Row],[Total Cost]]</f>
        <v>1442.6100000000001</v>
      </c>
      <c r="P7678" s="9">
        <f>shipments[[#This Row],[Profit]]/shipments[[#This Row],[Sales Amount]]</f>
        <v>0.31553149606299213</v>
      </c>
    </row>
    <row r="7679" spans="1:16" x14ac:dyDescent="1">
      <c r="A7679" t="s">
        <v>7736</v>
      </c>
      <c r="B7679" t="s">
        <v>8058</v>
      </c>
      <c r="C7679" t="s">
        <v>8025</v>
      </c>
      <c r="D7679" t="s">
        <v>8037</v>
      </c>
      <c r="E7679" s="1">
        <v>45499</v>
      </c>
      <c r="F7679">
        <v>47.25</v>
      </c>
      <c r="G7679">
        <v>3</v>
      </c>
      <c r="H7679" t="s">
        <v>17</v>
      </c>
      <c r="I7679" t="str">
        <f>_xlfn.XLOOKUP(shipments[[#This Row],[SPID]],people[SPID],people[Sales_person],"NA",0)</f>
        <v>Camilla Castle</v>
      </c>
      <c r="J7679">
        <f>YEAR(shipments[[#This Row],[Shipdate]])</f>
        <v>2024</v>
      </c>
      <c r="K7679">
        <f>MONTH(shipments[[#This Row],[Shipdate]])</f>
        <v>7</v>
      </c>
      <c r="L7679" t="str">
        <f>TEXT(shipments[[#This Row],[Shipdate]],"mmmm")</f>
        <v>July</v>
      </c>
      <c r="M7679">
        <f>_xlfn.XLOOKUP(shipments[[#This Row],[PID]],products[PID],products[Cost_per_box],"NA",0)</f>
        <v>9.57</v>
      </c>
      <c r="N7679">
        <f>shipments[[#This Row],[Boxes]]*shipments[[#This Row],[Cost Per Box]]</f>
        <v>28.71</v>
      </c>
      <c r="O7679">
        <f>shipments[[#This Row],[Sales Amount]]-shipments[[#This Row],[Total Cost]]</f>
        <v>18.54</v>
      </c>
      <c r="P7679" s="9">
        <f>shipments[[#This Row],[Profit]]/shipments[[#This Row],[Sales Amount]]</f>
        <v>0.39238095238095239</v>
      </c>
    </row>
    <row r="7680" spans="1:16" x14ac:dyDescent="1">
      <c r="A7680" t="s">
        <v>7737</v>
      </c>
      <c r="B7680" t="s">
        <v>8058</v>
      </c>
      <c r="C7680" t="s">
        <v>8025</v>
      </c>
      <c r="D7680" t="s">
        <v>8037</v>
      </c>
      <c r="E7680" s="1">
        <v>45125</v>
      </c>
      <c r="F7680">
        <v>8277.75</v>
      </c>
      <c r="G7680">
        <v>460</v>
      </c>
      <c r="H7680" t="s">
        <v>6</v>
      </c>
      <c r="I7680" t="str">
        <f>_xlfn.XLOOKUP(shipments[[#This Row],[SPID]],people[SPID],people[Sales_person],"NA",0)</f>
        <v>Camilla Castle</v>
      </c>
      <c r="J7680">
        <f>YEAR(shipments[[#This Row],[Shipdate]])</f>
        <v>2023</v>
      </c>
      <c r="K7680">
        <f>MONTH(shipments[[#This Row],[Shipdate]])</f>
        <v>7</v>
      </c>
      <c r="L7680" t="str">
        <f>TEXT(shipments[[#This Row],[Shipdate]],"mmmm")</f>
        <v>July</v>
      </c>
      <c r="M7680">
        <f>_xlfn.XLOOKUP(shipments[[#This Row],[PID]],products[PID],products[Cost_per_box],"NA",0)</f>
        <v>9.57</v>
      </c>
      <c r="N7680">
        <f>shipments[[#This Row],[Boxes]]*shipments[[#This Row],[Cost Per Box]]</f>
        <v>4402.2</v>
      </c>
      <c r="O7680">
        <f>shipments[[#This Row],[Sales Amount]]-shipments[[#This Row],[Total Cost]]</f>
        <v>3875.55</v>
      </c>
      <c r="P7680" s="9">
        <f>shipments[[#This Row],[Profit]]/shipments[[#This Row],[Sales Amount]]</f>
        <v>0.46818881942556856</v>
      </c>
    </row>
    <row r="7681" spans="1:16" x14ac:dyDescent="1">
      <c r="A7681" t="s">
        <v>7738</v>
      </c>
      <c r="B7681" t="s">
        <v>8058</v>
      </c>
      <c r="C7681" t="s">
        <v>8026</v>
      </c>
      <c r="D7681" t="s">
        <v>8032</v>
      </c>
      <c r="E7681" s="1">
        <v>45446</v>
      </c>
      <c r="F7681">
        <v>8941.5</v>
      </c>
      <c r="G7681">
        <v>813</v>
      </c>
      <c r="H7681" t="s">
        <v>6</v>
      </c>
      <c r="I7681" t="str">
        <f>_xlfn.XLOOKUP(shipments[[#This Row],[SPID]],people[SPID],people[Sales_person],"NA",0)</f>
        <v>Camilla Castle</v>
      </c>
      <c r="J7681">
        <f>YEAR(shipments[[#This Row],[Shipdate]])</f>
        <v>2024</v>
      </c>
      <c r="K7681">
        <f>MONTH(shipments[[#This Row],[Shipdate]])</f>
        <v>6</v>
      </c>
      <c r="L7681" t="str">
        <f>TEXT(shipments[[#This Row],[Shipdate]],"mmmm")</f>
        <v>June</v>
      </c>
      <c r="M7681">
        <f>_xlfn.XLOOKUP(shipments[[#This Row],[PID]],products[PID],products[Cost_per_box],"NA",0)</f>
        <v>8.43</v>
      </c>
      <c r="N7681">
        <f>shipments[[#This Row],[Boxes]]*shipments[[#This Row],[Cost Per Box]]</f>
        <v>6853.59</v>
      </c>
      <c r="O7681">
        <f>shipments[[#This Row],[Sales Amount]]-shipments[[#This Row],[Total Cost]]</f>
        <v>2087.91</v>
      </c>
      <c r="P7681" s="9">
        <f>shipments[[#This Row],[Profit]]/shipments[[#This Row],[Sales Amount]]</f>
        <v>0.23350780070457974</v>
      </c>
    </row>
    <row r="7682" spans="1:16" x14ac:dyDescent="1">
      <c r="A7682" t="s">
        <v>7739</v>
      </c>
      <c r="B7682" t="s">
        <v>8058</v>
      </c>
      <c r="C7682" t="s">
        <v>8026</v>
      </c>
      <c r="D7682" t="s">
        <v>8032</v>
      </c>
      <c r="E7682" s="1">
        <v>45246</v>
      </c>
      <c r="F7682">
        <v>16474.5</v>
      </c>
      <c r="G7682">
        <v>2354</v>
      </c>
      <c r="H7682" t="s">
        <v>6</v>
      </c>
      <c r="I7682" t="str">
        <f>_xlfn.XLOOKUP(shipments[[#This Row],[SPID]],people[SPID],people[Sales_person],"NA",0)</f>
        <v>Camilla Castle</v>
      </c>
      <c r="J7682">
        <f>YEAR(shipments[[#This Row],[Shipdate]])</f>
        <v>2023</v>
      </c>
      <c r="K7682">
        <f>MONTH(shipments[[#This Row],[Shipdate]])</f>
        <v>11</v>
      </c>
      <c r="L7682" t="str">
        <f>TEXT(shipments[[#This Row],[Shipdate]],"mmmm")</f>
        <v>November</v>
      </c>
      <c r="M7682">
        <f>_xlfn.XLOOKUP(shipments[[#This Row],[PID]],products[PID],products[Cost_per_box],"NA",0)</f>
        <v>8.43</v>
      </c>
      <c r="N7682">
        <f>shipments[[#This Row],[Boxes]]*shipments[[#This Row],[Cost Per Box]]</f>
        <v>19844.219999999998</v>
      </c>
      <c r="O7682">
        <f>shipments[[#This Row],[Sales Amount]]-shipments[[#This Row],[Total Cost]]</f>
        <v>-3369.7199999999975</v>
      </c>
      <c r="P7682" s="9">
        <f>shipments[[#This Row],[Profit]]/shipments[[#This Row],[Sales Amount]]</f>
        <v>-0.20454156423563674</v>
      </c>
    </row>
    <row r="7683" spans="1:16" x14ac:dyDescent="1">
      <c r="A7683" t="s">
        <v>7740</v>
      </c>
      <c r="B7683" t="s">
        <v>8058</v>
      </c>
      <c r="C7683" t="s">
        <v>8026</v>
      </c>
      <c r="D7683" t="s">
        <v>8032</v>
      </c>
      <c r="E7683" s="1">
        <v>45467</v>
      </c>
      <c r="F7683">
        <v>6329.25</v>
      </c>
      <c r="G7683">
        <v>792</v>
      </c>
      <c r="H7683" t="s">
        <v>6</v>
      </c>
      <c r="I7683" t="str">
        <f>_xlfn.XLOOKUP(shipments[[#This Row],[SPID]],people[SPID],people[Sales_person],"NA",0)</f>
        <v>Camilla Castle</v>
      </c>
      <c r="J7683">
        <f>YEAR(shipments[[#This Row],[Shipdate]])</f>
        <v>2024</v>
      </c>
      <c r="K7683">
        <f>MONTH(shipments[[#This Row],[Shipdate]])</f>
        <v>6</v>
      </c>
      <c r="L7683" t="str">
        <f>TEXT(shipments[[#This Row],[Shipdate]],"mmmm")</f>
        <v>June</v>
      </c>
      <c r="M7683">
        <f>_xlfn.XLOOKUP(shipments[[#This Row],[PID]],products[PID],products[Cost_per_box],"NA",0)</f>
        <v>8.43</v>
      </c>
      <c r="N7683">
        <f>shipments[[#This Row],[Boxes]]*shipments[[#This Row],[Cost Per Box]]</f>
        <v>6676.5599999999995</v>
      </c>
      <c r="O7683">
        <f>shipments[[#This Row],[Sales Amount]]-shipments[[#This Row],[Total Cost]]</f>
        <v>-347.30999999999949</v>
      </c>
      <c r="P7683" s="9">
        <f>shipments[[#This Row],[Profit]]/shipments[[#This Row],[Sales Amount]]</f>
        <v>-5.4873800213295333E-2</v>
      </c>
    </row>
    <row r="7684" spans="1:16" x14ac:dyDescent="1">
      <c r="A7684" t="s">
        <v>7741</v>
      </c>
      <c r="B7684" t="s">
        <v>8058</v>
      </c>
      <c r="C7684" t="s">
        <v>8027</v>
      </c>
      <c r="D7684" t="s">
        <v>8036</v>
      </c>
      <c r="E7684" s="1">
        <v>45167</v>
      </c>
      <c r="F7684">
        <v>3228.75</v>
      </c>
      <c r="G7684">
        <v>323</v>
      </c>
      <c r="H7684" t="s">
        <v>6</v>
      </c>
      <c r="I7684" t="str">
        <f>_xlfn.XLOOKUP(shipments[[#This Row],[SPID]],people[SPID],people[Sales_person],"NA",0)</f>
        <v>Camilla Castle</v>
      </c>
      <c r="J7684">
        <f>YEAR(shipments[[#This Row],[Shipdate]])</f>
        <v>2023</v>
      </c>
      <c r="K7684">
        <f>MONTH(shipments[[#This Row],[Shipdate]])</f>
        <v>8</v>
      </c>
      <c r="L7684" t="str">
        <f>TEXT(shipments[[#This Row],[Shipdate]],"mmmm")</f>
        <v>August</v>
      </c>
      <c r="M7684">
        <f>_xlfn.XLOOKUP(shipments[[#This Row],[PID]],products[PID],products[Cost_per_box],"NA",0)</f>
        <v>6.8</v>
      </c>
      <c r="N7684">
        <f>shipments[[#This Row],[Boxes]]*shipments[[#This Row],[Cost Per Box]]</f>
        <v>2196.4</v>
      </c>
      <c r="O7684">
        <f>shipments[[#This Row],[Sales Amount]]-shipments[[#This Row],[Total Cost]]</f>
        <v>1032.3499999999999</v>
      </c>
      <c r="P7684" s="9">
        <f>shipments[[#This Row],[Profit]]/shipments[[#This Row],[Sales Amount]]</f>
        <v>0.31973674022454507</v>
      </c>
    </row>
    <row r="7685" spans="1:16" x14ac:dyDescent="1">
      <c r="A7685" t="s">
        <v>7742</v>
      </c>
      <c r="B7685" t="s">
        <v>8058</v>
      </c>
      <c r="C7685" t="s">
        <v>8027</v>
      </c>
      <c r="D7685" t="s">
        <v>8037</v>
      </c>
      <c r="E7685" s="1">
        <v>44937</v>
      </c>
      <c r="F7685">
        <v>5751</v>
      </c>
      <c r="G7685">
        <v>523</v>
      </c>
      <c r="H7685" t="s">
        <v>6</v>
      </c>
      <c r="I7685" t="str">
        <f>_xlfn.XLOOKUP(shipments[[#This Row],[SPID]],people[SPID],people[Sales_person],"NA",0)</f>
        <v>Camilla Castle</v>
      </c>
      <c r="J7685">
        <f>YEAR(shipments[[#This Row],[Shipdate]])</f>
        <v>2023</v>
      </c>
      <c r="K7685">
        <f>MONTH(shipments[[#This Row],[Shipdate]])</f>
        <v>1</v>
      </c>
      <c r="L7685" t="str">
        <f>TEXT(shipments[[#This Row],[Shipdate]],"mmmm")</f>
        <v>January</v>
      </c>
      <c r="M7685">
        <f>_xlfn.XLOOKUP(shipments[[#This Row],[PID]],products[PID],products[Cost_per_box],"NA",0)</f>
        <v>6.8</v>
      </c>
      <c r="N7685">
        <f>shipments[[#This Row],[Boxes]]*shipments[[#This Row],[Cost Per Box]]</f>
        <v>3556.4</v>
      </c>
      <c r="O7685">
        <f>shipments[[#This Row],[Sales Amount]]-shipments[[#This Row],[Total Cost]]</f>
        <v>2194.6</v>
      </c>
      <c r="P7685" s="9">
        <f>shipments[[#This Row],[Profit]]/shipments[[#This Row],[Sales Amount]]</f>
        <v>0.38160319944357501</v>
      </c>
    </row>
    <row r="7686" spans="1:16" x14ac:dyDescent="1">
      <c r="A7686" t="s">
        <v>7743</v>
      </c>
      <c r="B7686" t="s">
        <v>8058</v>
      </c>
      <c r="C7686" t="s">
        <v>8027</v>
      </c>
      <c r="D7686" t="s">
        <v>8034</v>
      </c>
      <c r="E7686" s="1">
        <v>45188</v>
      </c>
      <c r="F7686">
        <v>3507.75</v>
      </c>
      <c r="G7686">
        <v>319</v>
      </c>
      <c r="H7686" t="s">
        <v>6</v>
      </c>
      <c r="I7686" t="str">
        <f>_xlfn.XLOOKUP(shipments[[#This Row],[SPID]],people[SPID],people[Sales_person],"NA",0)</f>
        <v>Camilla Castle</v>
      </c>
      <c r="J7686">
        <f>YEAR(shipments[[#This Row],[Shipdate]])</f>
        <v>2023</v>
      </c>
      <c r="K7686">
        <f>MONTH(shipments[[#This Row],[Shipdate]])</f>
        <v>9</v>
      </c>
      <c r="L7686" t="str">
        <f>TEXT(shipments[[#This Row],[Shipdate]],"mmmm")</f>
        <v>September</v>
      </c>
      <c r="M7686">
        <f>_xlfn.XLOOKUP(shipments[[#This Row],[PID]],products[PID],products[Cost_per_box],"NA",0)</f>
        <v>6.8</v>
      </c>
      <c r="N7686">
        <f>shipments[[#This Row],[Boxes]]*shipments[[#This Row],[Cost Per Box]]</f>
        <v>2169.1999999999998</v>
      </c>
      <c r="O7686">
        <f>shipments[[#This Row],[Sales Amount]]-shipments[[#This Row],[Total Cost]]</f>
        <v>1338.5500000000002</v>
      </c>
      <c r="P7686" s="9">
        <f>shipments[[#This Row],[Profit]]/shipments[[#This Row],[Sales Amount]]</f>
        <v>0.38159789038557484</v>
      </c>
    </row>
    <row r="7687" spans="1:16" x14ac:dyDescent="1">
      <c r="A7687" t="s">
        <v>7744</v>
      </c>
      <c r="B7687" t="s">
        <v>8058</v>
      </c>
      <c r="C7687" t="s">
        <v>8027</v>
      </c>
      <c r="D7687" t="s">
        <v>8033</v>
      </c>
      <c r="E7687" s="1">
        <v>45294</v>
      </c>
      <c r="F7687">
        <v>472.5</v>
      </c>
      <c r="G7687">
        <v>60</v>
      </c>
      <c r="H7687" t="s">
        <v>6</v>
      </c>
      <c r="I7687" t="str">
        <f>_xlfn.XLOOKUP(shipments[[#This Row],[SPID]],people[SPID],people[Sales_person],"NA",0)</f>
        <v>Camilla Castle</v>
      </c>
      <c r="J7687">
        <f>YEAR(shipments[[#This Row],[Shipdate]])</f>
        <v>2024</v>
      </c>
      <c r="K7687">
        <f>MONTH(shipments[[#This Row],[Shipdate]])</f>
        <v>1</v>
      </c>
      <c r="L7687" t="str">
        <f>TEXT(shipments[[#This Row],[Shipdate]],"mmmm")</f>
        <v>January</v>
      </c>
      <c r="M7687">
        <f>_xlfn.XLOOKUP(shipments[[#This Row],[PID]],products[PID],products[Cost_per_box],"NA",0)</f>
        <v>6.8</v>
      </c>
      <c r="N7687">
        <f>shipments[[#This Row],[Boxes]]*shipments[[#This Row],[Cost Per Box]]</f>
        <v>408</v>
      </c>
      <c r="O7687">
        <f>shipments[[#This Row],[Sales Amount]]-shipments[[#This Row],[Total Cost]]</f>
        <v>64.5</v>
      </c>
      <c r="P7687" s="9">
        <f>shipments[[#This Row],[Profit]]/shipments[[#This Row],[Sales Amount]]</f>
        <v>0.13650793650793649</v>
      </c>
    </row>
    <row r="7688" spans="1:16" x14ac:dyDescent="1">
      <c r="A7688" t="s">
        <v>7745</v>
      </c>
      <c r="B7688" t="s">
        <v>8058</v>
      </c>
      <c r="C7688" t="s">
        <v>8028</v>
      </c>
      <c r="D7688" t="s">
        <v>8032</v>
      </c>
      <c r="E7688" s="1">
        <v>45133</v>
      </c>
      <c r="F7688">
        <v>10622.25</v>
      </c>
      <c r="G7688">
        <v>394</v>
      </c>
      <c r="H7688" t="s">
        <v>6</v>
      </c>
      <c r="I7688" t="str">
        <f>_xlfn.XLOOKUP(shipments[[#This Row],[SPID]],people[SPID],people[Sales_person],"NA",0)</f>
        <v>Camilla Castle</v>
      </c>
      <c r="J7688">
        <f>YEAR(shipments[[#This Row],[Shipdate]])</f>
        <v>2023</v>
      </c>
      <c r="K7688">
        <f>MONTH(shipments[[#This Row],[Shipdate]])</f>
        <v>7</v>
      </c>
      <c r="L7688" t="str">
        <f>TEXT(shipments[[#This Row],[Shipdate]],"mmmm")</f>
        <v>July</v>
      </c>
      <c r="M7688">
        <f>_xlfn.XLOOKUP(shipments[[#This Row],[PID]],products[PID],products[Cost_per_box],"NA",0)</f>
        <v>5.04</v>
      </c>
      <c r="N7688">
        <f>shipments[[#This Row],[Boxes]]*shipments[[#This Row],[Cost Per Box]]</f>
        <v>1985.76</v>
      </c>
      <c r="O7688">
        <f>shipments[[#This Row],[Sales Amount]]-shipments[[#This Row],[Total Cost]]</f>
        <v>8636.49</v>
      </c>
      <c r="P7688" s="9">
        <f>shipments[[#This Row],[Profit]]/shipments[[#This Row],[Sales Amount]]</f>
        <v>0.81305655581444602</v>
      </c>
    </row>
    <row r="7689" spans="1:16" x14ac:dyDescent="1">
      <c r="A7689" t="s">
        <v>7746</v>
      </c>
      <c r="B7689" t="s">
        <v>8058</v>
      </c>
      <c r="C7689" t="s">
        <v>8030</v>
      </c>
      <c r="D7689" t="s">
        <v>8033</v>
      </c>
      <c r="E7689" s="1">
        <v>45464</v>
      </c>
      <c r="F7689">
        <v>2776.5</v>
      </c>
      <c r="G7689">
        <v>253</v>
      </c>
      <c r="H7689" t="s">
        <v>6</v>
      </c>
      <c r="I7689" t="str">
        <f>_xlfn.XLOOKUP(shipments[[#This Row],[SPID]],people[SPID],people[Sales_person],"NA",0)</f>
        <v>Camilla Castle</v>
      </c>
      <c r="J7689">
        <f>YEAR(shipments[[#This Row],[Shipdate]])</f>
        <v>2024</v>
      </c>
      <c r="K7689">
        <f>MONTH(shipments[[#This Row],[Shipdate]])</f>
        <v>6</v>
      </c>
      <c r="L7689" t="str">
        <f>TEXT(shipments[[#This Row],[Shipdate]],"mmmm")</f>
        <v>June</v>
      </c>
      <c r="M7689">
        <f>_xlfn.XLOOKUP(shipments[[#This Row],[PID]],products[PID],products[Cost_per_box],"NA",0)</f>
        <v>3.32</v>
      </c>
      <c r="N7689">
        <f>shipments[[#This Row],[Boxes]]*shipments[[#This Row],[Cost Per Box]]</f>
        <v>839.95999999999992</v>
      </c>
      <c r="O7689">
        <f>shipments[[#This Row],[Sales Amount]]-shipments[[#This Row],[Total Cost]]</f>
        <v>1936.54</v>
      </c>
      <c r="P7689" s="9">
        <f>shipments[[#This Row],[Profit]]/shipments[[#This Row],[Sales Amount]]</f>
        <v>0.69747523860976046</v>
      </c>
    </row>
    <row r="7690" spans="1:16" x14ac:dyDescent="1">
      <c r="A7690" t="s">
        <v>7747</v>
      </c>
      <c r="B7690" t="s">
        <v>8058</v>
      </c>
      <c r="C7690" t="s">
        <v>8030</v>
      </c>
      <c r="D7690" t="s">
        <v>8032</v>
      </c>
      <c r="E7690" s="1">
        <v>45476</v>
      </c>
      <c r="F7690">
        <v>2034</v>
      </c>
      <c r="G7690">
        <v>255</v>
      </c>
      <c r="H7690" t="s">
        <v>17</v>
      </c>
      <c r="I7690" t="str">
        <f>_xlfn.XLOOKUP(shipments[[#This Row],[SPID]],people[SPID],people[Sales_person],"NA",0)</f>
        <v>Camilla Castle</v>
      </c>
      <c r="J7690">
        <f>YEAR(shipments[[#This Row],[Shipdate]])</f>
        <v>2024</v>
      </c>
      <c r="K7690">
        <f>MONTH(shipments[[#This Row],[Shipdate]])</f>
        <v>7</v>
      </c>
      <c r="L7690" t="str">
        <f>TEXT(shipments[[#This Row],[Shipdate]],"mmmm")</f>
        <v>July</v>
      </c>
      <c r="M7690">
        <f>_xlfn.XLOOKUP(shipments[[#This Row],[PID]],products[PID],products[Cost_per_box],"NA",0)</f>
        <v>3.32</v>
      </c>
      <c r="N7690">
        <f>shipments[[#This Row],[Boxes]]*shipments[[#This Row],[Cost Per Box]]</f>
        <v>846.59999999999991</v>
      </c>
      <c r="O7690">
        <f>shipments[[#This Row],[Sales Amount]]-shipments[[#This Row],[Total Cost]]</f>
        <v>1187.4000000000001</v>
      </c>
      <c r="P7690" s="9">
        <f>shipments[[#This Row],[Profit]]/shipments[[#This Row],[Sales Amount]]</f>
        <v>0.58377581120943955</v>
      </c>
    </row>
    <row r="7691" spans="1:16" x14ac:dyDescent="1">
      <c r="A7691" t="s">
        <v>7748</v>
      </c>
      <c r="B7691" t="s">
        <v>8058</v>
      </c>
      <c r="C7691" t="s">
        <v>8030</v>
      </c>
      <c r="D7691" t="s">
        <v>8035</v>
      </c>
      <c r="E7691" s="1">
        <v>45209</v>
      </c>
      <c r="F7691">
        <v>3447</v>
      </c>
      <c r="G7691">
        <v>383</v>
      </c>
      <c r="H7691" t="s">
        <v>6</v>
      </c>
      <c r="I7691" t="str">
        <f>_xlfn.XLOOKUP(shipments[[#This Row],[SPID]],people[SPID],people[Sales_person],"NA",0)</f>
        <v>Camilla Castle</v>
      </c>
      <c r="J7691">
        <f>YEAR(shipments[[#This Row],[Shipdate]])</f>
        <v>2023</v>
      </c>
      <c r="K7691">
        <f>MONTH(shipments[[#This Row],[Shipdate]])</f>
        <v>10</v>
      </c>
      <c r="L7691" t="str">
        <f>TEXT(shipments[[#This Row],[Shipdate]],"mmmm")</f>
        <v>October</v>
      </c>
      <c r="M7691">
        <f>_xlfn.XLOOKUP(shipments[[#This Row],[PID]],products[PID],products[Cost_per_box],"NA",0)</f>
        <v>3.32</v>
      </c>
      <c r="N7691">
        <f>shipments[[#This Row],[Boxes]]*shipments[[#This Row],[Cost Per Box]]</f>
        <v>1271.56</v>
      </c>
      <c r="O7691">
        <f>shipments[[#This Row],[Sales Amount]]-shipments[[#This Row],[Total Cost]]</f>
        <v>2175.44</v>
      </c>
      <c r="P7691" s="9">
        <f>shipments[[#This Row],[Profit]]/shipments[[#This Row],[Sales Amount]]</f>
        <v>0.63111111111111118</v>
      </c>
    </row>
    <row r="7692" spans="1:16" x14ac:dyDescent="1">
      <c r="A7692" t="s">
        <v>7749</v>
      </c>
      <c r="B7692" t="s">
        <v>8058</v>
      </c>
      <c r="C7692" t="s">
        <v>8030</v>
      </c>
      <c r="D7692" t="s">
        <v>8032</v>
      </c>
      <c r="E7692" s="1">
        <v>45555</v>
      </c>
      <c r="F7692">
        <v>9045</v>
      </c>
      <c r="G7692">
        <v>1131</v>
      </c>
      <c r="H7692" t="s">
        <v>25</v>
      </c>
      <c r="I7692" t="str">
        <f>_xlfn.XLOOKUP(shipments[[#This Row],[SPID]],people[SPID],people[Sales_person],"NA",0)</f>
        <v>Camilla Castle</v>
      </c>
      <c r="J7692">
        <f>YEAR(shipments[[#This Row],[Shipdate]])</f>
        <v>2024</v>
      </c>
      <c r="K7692">
        <f>MONTH(shipments[[#This Row],[Shipdate]])</f>
        <v>9</v>
      </c>
      <c r="L7692" t="str">
        <f>TEXT(shipments[[#This Row],[Shipdate]],"mmmm")</f>
        <v>September</v>
      </c>
      <c r="M7692">
        <f>_xlfn.XLOOKUP(shipments[[#This Row],[PID]],products[PID],products[Cost_per_box],"NA",0)</f>
        <v>3.32</v>
      </c>
      <c r="N7692">
        <f>shipments[[#This Row],[Boxes]]*shipments[[#This Row],[Cost Per Box]]</f>
        <v>3754.9199999999996</v>
      </c>
      <c r="O7692">
        <f>shipments[[#This Row],[Sales Amount]]-shipments[[#This Row],[Total Cost]]</f>
        <v>5290.08</v>
      </c>
      <c r="P7692" s="9">
        <f>shipments[[#This Row],[Profit]]/shipments[[#This Row],[Sales Amount]]</f>
        <v>0.58486235489220562</v>
      </c>
    </row>
    <row r="7693" spans="1:16" x14ac:dyDescent="1">
      <c r="A7693" t="s">
        <v>7750</v>
      </c>
      <c r="B7693" t="s">
        <v>8058</v>
      </c>
      <c r="C7693" t="s">
        <v>8030</v>
      </c>
      <c r="D7693" t="s">
        <v>8034</v>
      </c>
      <c r="E7693" s="1">
        <v>45335</v>
      </c>
      <c r="F7693">
        <v>9625.5</v>
      </c>
      <c r="G7693">
        <v>963</v>
      </c>
      <c r="H7693" t="s">
        <v>6</v>
      </c>
      <c r="I7693" t="str">
        <f>_xlfn.XLOOKUP(shipments[[#This Row],[SPID]],people[SPID],people[Sales_person],"NA",0)</f>
        <v>Camilla Castle</v>
      </c>
      <c r="J7693">
        <f>YEAR(shipments[[#This Row],[Shipdate]])</f>
        <v>2024</v>
      </c>
      <c r="K7693">
        <f>MONTH(shipments[[#This Row],[Shipdate]])</f>
        <v>2</v>
      </c>
      <c r="L7693" t="str">
        <f>TEXT(shipments[[#This Row],[Shipdate]],"mmmm")</f>
        <v>February</v>
      </c>
      <c r="M7693">
        <f>_xlfn.XLOOKUP(shipments[[#This Row],[PID]],products[PID],products[Cost_per_box],"NA",0)</f>
        <v>3.32</v>
      </c>
      <c r="N7693">
        <f>shipments[[#This Row],[Boxes]]*shipments[[#This Row],[Cost Per Box]]</f>
        <v>3197.16</v>
      </c>
      <c r="O7693">
        <f>shipments[[#This Row],[Sales Amount]]-shipments[[#This Row],[Total Cost]]</f>
        <v>6428.34</v>
      </c>
      <c r="P7693" s="9">
        <f>shipments[[#This Row],[Profit]]/shipments[[#This Row],[Sales Amount]]</f>
        <v>0.6678447872837775</v>
      </c>
    </row>
    <row r="7694" spans="1:16" x14ac:dyDescent="1">
      <c r="A7694" t="s">
        <v>7751</v>
      </c>
      <c r="B7694" t="s">
        <v>8058</v>
      </c>
      <c r="C7694" t="s">
        <v>8030</v>
      </c>
      <c r="D7694" t="s">
        <v>8037</v>
      </c>
      <c r="E7694" s="1">
        <v>45288</v>
      </c>
      <c r="F7694">
        <v>1631.25</v>
      </c>
      <c r="G7694">
        <v>234</v>
      </c>
      <c r="H7694" t="s">
        <v>6</v>
      </c>
      <c r="I7694" t="str">
        <f>_xlfn.XLOOKUP(shipments[[#This Row],[SPID]],people[SPID],people[Sales_person],"NA",0)</f>
        <v>Camilla Castle</v>
      </c>
      <c r="J7694">
        <f>YEAR(shipments[[#This Row],[Shipdate]])</f>
        <v>2023</v>
      </c>
      <c r="K7694">
        <f>MONTH(shipments[[#This Row],[Shipdate]])</f>
        <v>12</v>
      </c>
      <c r="L7694" t="str">
        <f>TEXT(shipments[[#This Row],[Shipdate]],"mmmm")</f>
        <v>December</v>
      </c>
      <c r="M7694">
        <f>_xlfn.XLOOKUP(shipments[[#This Row],[PID]],products[PID],products[Cost_per_box],"NA",0)</f>
        <v>3.32</v>
      </c>
      <c r="N7694">
        <f>shipments[[#This Row],[Boxes]]*shipments[[#This Row],[Cost Per Box]]</f>
        <v>776.88</v>
      </c>
      <c r="O7694">
        <f>shipments[[#This Row],[Sales Amount]]-shipments[[#This Row],[Total Cost]]</f>
        <v>854.37</v>
      </c>
      <c r="P7694" s="9">
        <f>shipments[[#This Row],[Profit]]/shipments[[#This Row],[Sales Amount]]</f>
        <v>0.52375172413793103</v>
      </c>
    </row>
    <row r="7695" spans="1:16" x14ac:dyDescent="1">
      <c r="A7695" t="s">
        <v>7752</v>
      </c>
      <c r="B7695" t="s">
        <v>8058</v>
      </c>
      <c r="C7695" t="s">
        <v>8030</v>
      </c>
      <c r="D7695" t="s">
        <v>8032</v>
      </c>
      <c r="E7695" s="1">
        <v>45523</v>
      </c>
      <c r="F7695">
        <v>7893</v>
      </c>
      <c r="G7695">
        <v>790</v>
      </c>
      <c r="H7695" t="s">
        <v>17</v>
      </c>
      <c r="I7695" t="str">
        <f>_xlfn.XLOOKUP(shipments[[#This Row],[SPID]],people[SPID],people[Sales_person],"NA",0)</f>
        <v>Camilla Castle</v>
      </c>
      <c r="J7695">
        <f>YEAR(shipments[[#This Row],[Shipdate]])</f>
        <v>2024</v>
      </c>
      <c r="K7695">
        <f>MONTH(shipments[[#This Row],[Shipdate]])</f>
        <v>8</v>
      </c>
      <c r="L7695" t="str">
        <f>TEXT(shipments[[#This Row],[Shipdate]],"mmmm")</f>
        <v>August</v>
      </c>
      <c r="M7695">
        <f>_xlfn.XLOOKUP(shipments[[#This Row],[PID]],products[PID],products[Cost_per_box],"NA",0)</f>
        <v>3.32</v>
      </c>
      <c r="N7695">
        <f>shipments[[#This Row],[Boxes]]*shipments[[#This Row],[Cost Per Box]]</f>
        <v>2622.7999999999997</v>
      </c>
      <c r="O7695">
        <f>shipments[[#This Row],[Sales Amount]]-shipments[[#This Row],[Total Cost]]</f>
        <v>5270.2000000000007</v>
      </c>
      <c r="P7695" s="9">
        <f>shipments[[#This Row],[Profit]]/shipments[[#This Row],[Sales Amount]]</f>
        <v>0.66770556189028263</v>
      </c>
    </row>
    <row r="7696" spans="1:16" x14ac:dyDescent="1">
      <c r="A7696" t="s">
        <v>7753</v>
      </c>
      <c r="B7696" t="s">
        <v>8058</v>
      </c>
      <c r="C7696" t="s">
        <v>8031</v>
      </c>
      <c r="D7696" t="s">
        <v>8037</v>
      </c>
      <c r="E7696" s="1">
        <v>45516</v>
      </c>
      <c r="F7696">
        <v>7134.75</v>
      </c>
      <c r="G7696">
        <v>357</v>
      </c>
      <c r="H7696" t="s">
        <v>17</v>
      </c>
      <c r="I7696" t="str">
        <f>_xlfn.XLOOKUP(shipments[[#This Row],[SPID]],people[SPID],people[Sales_person],"NA",0)</f>
        <v>Camilla Castle</v>
      </c>
      <c r="J7696">
        <f>YEAR(shipments[[#This Row],[Shipdate]])</f>
        <v>2024</v>
      </c>
      <c r="K7696">
        <f>MONTH(shipments[[#This Row],[Shipdate]])</f>
        <v>8</v>
      </c>
      <c r="L7696" t="str">
        <f>TEXT(shipments[[#This Row],[Shipdate]],"mmmm")</f>
        <v>August</v>
      </c>
      <c r="M7696">
        <f>_xlfn.XLOOKUP(shipments[[#This Row],[PID]],products[PID],products[Cost_per_box],"NA",0)</f>
        <v>2.65</v>
      </c>
      <c r="N7696">
        <f>shipments[[#This Row],[Boxes]]*shipments[[#This Row],[Cost Per Box]]</f>
        <v>946.05</v>
      </c>
      <c r="O7696">
        <f>shipments[[#This Row],[Sales Amount]]-shipments[[#This Row],[Total Cost]]</f>
        <v>6188.7</v>
      </c>
      <c r="P7696" s="9">
        <f>shipments[[#This Row],[Profit]]/shipments[[#This Row],[Sales Amount]]</f>
        <v>0.86740250183958789</v>
      </c>
    </row>
    <row r="7697" spans="1:16" x14ac:dyDescent="1">
      <c r="A7697" t="s">
        <v>7754</v>
      </c>
      <c r="B7697" t="s">
        <v>8058</v>
      </c>
      <c r="C7697" t="s">
        <v>8031</v>
      </c>
      <c r="D7697" t="s">
        <v>8036</v>
      </c>
      <c r="E7697" s="1">
        <v>45279</v>
      </c>
      <c r="F7697">
        <v>3127.5</v>
      </c>
      <c r="G7697">
        <v>149</v>
      </c>
      <c r="H7697" t="s">
        <v>6</v>
      </c>
      <c r="I7697" t="str">
        <f>_xlfn.XLOOKUP(shipments[[#This Row],[SPID]],people[SPID],people[Sales_person],"NA",0)</f>
        <v>Camilla Castle</v>
      </c>
      <c r="J7697">
        <f>YEAR(shipments[[#This Row],[Shipdate]])</f>
        <v>2023</v>
      </c>
      <c r="K7697">
        <f>MONTH(shipments[[#This Row],[Shipdate]])</f>
        <v>12</v>
      </c>
      <c r="L7697" t="str">
        <f>TEXT(shipments[[#This Row],[Shipdate]],"mmmm")</f>
        <v>December</v>
      </c>
      <c r="M7697">
        <f>_xlfn.XLOOKUP(shipments[[#This Row],[PID]],products[PID],products[Cost_per_box],"NA",0)</f>
        <v>2.65</v>
      </c>
      <c r="N7697">
        <f>shipments[[#This Row],[Boxes]]*shipments[[#This Row],[Cost Per Box]]</f>
        <v>394.84999999999997</v>
      </c>
      <c r="O7697">
        <f>shipments[[#This Row],[Sales Amount]]-shipments[[#This Row],[Total Cost]]</f>
        <v>2732.65</v>
      </c>
      <c r="P7697" s="9">
        <f>shipments[[#This Row],[Profit]]/shipments[[#This Row],[Sales Amount]]</f>
        <v>0.87374900079936058</v>
      </c>
    </row>
    <row r="7698" spans="1:16" x14ac:dyDescent="1">
      <c r="A7698" t="s">
        <v>7755</v>
      </c>
      <c r="B7698" t="s">
        <v>8058</v>
      </c>
      <c r="C7698" t="s">
        <v>8010</v>
      </c>
      <c r="D7698" t="s">
        <v>8035</v>
      </c>
      <c r="E7698" s="1">
        <v>45366</v>
      </c>
      <c r="F7698">
        <v>7278.75</v>
      </c>
      <c r="G7698">
        <v>560</v>
      </c>
      <c r="H7698" t="s">
        <v>6</v>
      </c>
      <c r="I7698" t="str">
        <f>_xlfn.XLOOKUP(shipments[[#This Row],[SPID]],people[SPID],people[Sales_person],"NA",0)</f>
        <v>Camilla Castle</v>
      </c>
      <c r="J7698">
        <f>YEAR(shipments[[#This Row],[Shipdate]])</f>
        <v>2024</v>
      </c>
      <c r="K7698">
        <f>MONTH(shipments[[#This Row],[Shipdate]])</f>
        <v>3</v>
      </c>
      <c r="L7698" t="str">
        <f>TEXT(shipments[[#This Row],[Shipdate]],"mmmm")</f>
        <v>March</v>
      </c>
      <c r="M7698">
        <f>_xlfn.XLOOKUP(shipments[[#This Row],[PID]],products[PID],products[Cost_per_box],"NA",0)</f>
        <v>5.26</v>
      </c>
      <c r="N7698">
        <f>shipments[[#This Row],[Boxes]]*shipments[[#This Row],[Cost Per Box]]</f>
        <v>2945.6</v>
      </c>
      <c r="O7698">
        <f>shipments[[#This Row],[Sales Amount]]-shipments[[#This Row],[Total Cost]]</f>
        <v>4333.1499999999996</v>
      </c>
      <c r="P7698" s="9">
        <f>shipments[[#This Row],[Profit]]/shipments[[#This Row],[Sales Amount]]</f>
        <v>0.59531512965825173</v>
      </c>
    </row>
    <row r="7699" spans="1:16" x14ac:dyDescent="1">
      <c r="A7699" t="s">
        <v>7756</v>
      </c>
      <c r="B7699" t="s">
        <v>8058</v>
      </c>
      <c r="C7699" t="s">
        <v>8010</v>
      </c>
      <c r="D7699" t="s">
        <v>8032</v>
      </c>
      <c r="E7699" s="1">
        <v>45525</v>
      </c>
      <c r="F7699">
        <v>2020.5</v>
      </c>
      <c r="G7699">
        <v>169</v>
      </c>
      <c r="H7699" t="s">
        <v>17</v>
      </c>
      <c r="I7699" t="str">
        <f>_xlfn.XLOOKUP(shipments[[#This Row],[SPID]],people[SPID],people[Sales_person],"NA",0)</f>
        <v>Camilla Castle</v>
      </c>
      <c r="J7699">
        <f>YEAR(shipments[[#This Row],[Shipdate]])</f>
        <v>2024</v>
      </c>
      <c r="K7699">
        <f>MONTH(shipments[[#This Row],[Shipdate]])</f>
        <v>8</v>
      </c>
      <c r="L7699" t="str">
        <f>TEXT(shipments[[#This Row],[Shipdate]],"mmmm")</f>
        <v>August</v>
      </c>
      <c r="M7699">
        <f>_xlfn.XLOOKUP(shipments[[#This Row],[PID]],products[PID],products[Cost_per_box],"NA",0)</f>
        <v>5.26</v>
      </c>
      <c r="N7699">
        <f>shipments[[#This Row],[Boxes]]*shipments[[#This Row],[Cost Per Box]]</f>
        <v>888.93999999999994</v>
      </c>
      <c r="O7699">
        <f>shipments[[#This Row],[Sales Amount]]-shipments[[#This Row],[Total Cost]]</f>
        <v>1131.56</v>
      </c>
      <c r="P7699" s="9">
        <f>shipments[[#This Row],[Profit]]/shipments[[#This Row],[Sales Amount]]</f>
        <v>0.56003959415986138</v>
      </c>
    </row>
    <row r="7700" spans="1:16" x14ac:dyDescent="1">
      <c r="A7700" t="s">
        <v>7757</v>
      </c>
      <c r="B7700" t="s">
        <v>8058</v>
      </c>
      <c r="C7700" t="s">
        <v>8010</v>
      </c>
      <c r="D7700" t="s">
        <v>8033</v>
      </c>
      <c r="E7700" s="1">
        <v>45441</v>
      </c>
      <c r="F7700">
        <v>861.75</v>
      </c>
      <c r="G7700">
        <v>67</v>
      </c>
      <c r="H7700" t="s">
        <v>6</v>
      </c>
      <c r="I7700" t="str">
        <f>_xlfn.XLOOKUP(shipments[[#This Row],[SPID]],people[SPID],people[Sales_person],"NA",0)</f>
        <v>Camilla Castle</v>
      </c>
      <c r="J7700">
        <f>YEAR(shipments[[#This Row],[Shipdate]])</f>
        <v>2024</v>
      </c>
      <c r="K7700">
        <f>MONTH(shipments[[#This Row],[Shipdate]])</f>
        <v>5</v>
      </c>
      <c r="L7700" t="str">
        <f>TEXT(shipments[[#This Row],[Shipdate]],"mmmm")</f>
        <v>May</v>
      </c>
      <c r="M7700">
        <f>_xlfn.XLOOKUP(shipments[[#This Row],[PID]],products[PID],products[Cost_per_box],"NA",0)</f>
        <v>5.26</v>
      </c>
      <c r="N7700">
        <f>shipments[[#This Row],[Boxes]]*shipments[[#This Row],[Cost Per Box]]</f>
        <v>352.41999999999996</v>
      </c>
      <c r="O7700">
        <f>shipments[[#This Row],[Sales Amount]]-shipments[[#This Row],[Total Cost]]</f>
        <v>509.33000000000004</v>
      </c>
      <c r="P7700" s="9">
        <f>shipments[[#This Row],[Profit]]/shipments[[#This Row],[Sales Amount]]</f>
        <v>0.59104148534957934</v>
      </c>
    </row>
    <row r="7701" spans="1:16" x14ac:dyDescent="1">
      <c r="A7701" t="s">
        <v>7758</v>
      </c>
      <c r="B7701" t="s">
        <v>8058</v>
      </c>
      <c r="C7701" t="s">
        <v>8010</v>
      </c>
      <c r="D7701" t="s">
        <v>8032</v>
      </c>
      <c r="E7701" s="1">
        <v>45259</v>
      </c>
      <c r="F7701">
        <v>1379.25</v>
      </c>
      <c r="G7701">
        <v>99</v>
      </c>
      <c r="H7701" t="s">
        <v>6</v>
      </c>
      <c r="I7701" t="str">
        <f>_xlfn.XLOOKUP(shipments[[#This Row],[SPID]],people[SPID],people[Sales_person],"NA",0)</f>
        <v>Camilla Castle</v>
      </c>
      <c r="J7701">
        <f>YEAR(shipments[[#This Row],[Shipdate]])</f>
        <v>2023</v>
      </c>
      <c r="K7701">
        <f>MONTH(shipments[[#This Row],[Shipdate]])</f>
        <v>11</v>
      </c>
      <c r="L7701" t="str">
        <f>TEXT(shipments[[#This Row],[Shipdate]],"mmmm")</f>
        <v>November</v>
      </c>
      <c r="M7701">
        <f>_xlfn.XLOOKUP(shipments[[#This Row],[PID]],products[PID],products[Cost_per_box],"NA",0)</f>
        <v>5.26</v>
      </c>
      <c r="N7701">
        <f>shipments[[#This Row],[Boxes]]*shipments[[#This Row],[Cost Per Box]]</f>
        <v>520.74</v>
      </c>
      <c r="O7701">
        <f>shipments[[#This Row],[Sales Amount]]-shipments[[#This Row],[Total Cost]]</f>
        <v>858.51</v>
      </c>
      <c r="P7701" s="9">
        <f>shipments[[#This Row],[Profit]]/shipments[[#This Row],[Sales Amount]]</f>
        <v>0.62244698205546489</v>
      </c>
    </row>
    <row r="7702" spans="1:16" x14ac:dyDescent="1">
      <c r="A7702" t="s">
        <v>7759</v>
      </c>
      <c r="B7702" t="s">
        <v>8058</v>
      </c>
      <c r="C7702" t="s">
        <v>8012</v>
      </c>
      <c r="D7702" t="s">
        <v>8032</v>
      </c>
      <c r="E7702" s="1">
        <v>45534</v>
      </c>
      <c r="F7702">
        <v>2493</v>
      </c>
      <c r="G7702">
        <v>250</v>
      </c>
      <c r="H7702" t="s">
        <v>17</v>
      </c>
      <c r="I7702" t="str">
        <f>_xlfn.XLOOKUP(shipments[[#This Row],[SPID]],people[SPID],people[Sales_person],"NA",0)</f>
        <v>Camilla Castle</v>
      </c>
      <c r="J7702">
        <f>YEAR(shipments[[#This Row],[Shipdate]])</f>
        <v>2024</v>
      </c>
      <c r="K7702">
        <f>MONTH(shipments[[#This Row],[Shipdate]])</f>
        <v>8</v>
      </c>
      <c r="L7702" t="str">
        <f>TEXT(shipments[[#This Row],[Shipdate]],"mmmm")</f>
        <v>August</v>
      </c>
      <c r="M7702">
        <f>_xlfn.XLOOKUP(shipments[[#This Row],[PID]],products[PID],products[Cost_per_box],"NA",0)</f>
        <v>5.15</v>
      </c>
      <c r="N7702">
        <f>shipments[[#This Row],[Boxes]]*shipments[[#This Row],[Cost Per Box]]</f>
        <v>1287.5</v>
      </c>
      <c r="O7702">
        <f>shipments[[#This Row],[Sales Amount]]-shipments[[#This Row],[Total Cost]]</f>
        <v>1205.5</v>
      </c>
      <c r="P7702" s="9">
        <f>shipments[[#This Row],[Profit]]/shipments[[#This Row],[Sales Amount]]</f>
        <v>0.48355395106297633</v>
      </c>
    </row>
    <row r="7703" spans="1:16" x14ac:dyDescent="1">
      <c r="A7703" t="s">
        <v>7760</v>
      </c>
      <c r="B7703" t="s">
        <v>8058</v>
      </c>
      <c r="C7703" t="s">
        <v>8012</v>
      </c>
      <c r="D7703" t="s">
        <v>8034</v>
      </c>
      <c r="E7703" s="1">
        <v>45198</v>
      </c>
      <c r="F7703">
        <v>8235</v>
      </c>
      <c r="G7703">
        <v>915</v>
      </c>
      <c r="H7703" t="s">
        <v>39</v>
      </c>
      <c r="I7703" t="str">
        <f>_xlfn.XLOOKUP(shipments[[#This Row],[SPID]],people[SPID],people[Sales_person],"NA",0)</f>
        <v>Camilla Castle</v>
      </c>
      <c r="J7703">
        <f>YEAR(shipments[[#This Row],[Shipdate]])</f>
        <v>2023</v>
      </c>
      <c r="K7703">
        <f>MONTH(shipments[[#This Row],[Shipdate]])</f>
        <v>9</v>
      </c>
      <c r="L7703" t="str">
        <f>TEXT(shipments[[#This Row],[Shipdate]],"mmmm")</f>
        <v>September</v>
      </c>
      <c r="M7703">
        <f>_xlfn.XLOOKUP(shipments[[#This Row],[PID]],products[PID],products[Cost_per_box],"NA",0)</f>
        <v>5.15</v>
      </c>
      <c r="N7703">
        <f>shipments[[#This Row],[Boxes]]*shipments[[#This Row],[Cost Per Box]]</f>
        <v>4712.25</v>
      </c>
      <c r="O7703">
        <f>shipments[[#This Row],[Sales Amount]]-shipments[[#This Row],[Total Cost]]</f>
        <v>3522.75</v>
      </c>
      <c r="P7703" s="9">
        <f>shipments[[#This Row],[Profit]]/shipments[[#This Row],[Sales Amount]]</f>
        <v>0.42777777777777776</v>
      </c>
    </row>
    <row r="7704" spans="1:16" x14ac:dyDescent="1">
      <c r="A7704" t="s">
        <v>7761</v>
      </c>
      <c r="B7704" t="s">
        <v>8058</v>
      </c>
      <c r="C7704" t="s">
        <v>8013</v>
      </c>
      <c r="D7704" t="s">
        <v>8033</v>
      </c>
      <c r="E7704" s="1">
        <v>45285</v>
      </c>
      <c r="F7704">
        <v>771.75</v>
      </c>
      <c r="G7704">
        <v>97</v>
      </c>
      <c r="H7704" t="s">
        <v>6</v>
      </c>
      <c r="I7704" t="str">
        <f>_xlfn.XLOOKUP(shipments[[#This Row],[SPID]],people[SPID],people[Sales_person],"NA",0)</f>
        <v>Camilla Castle</v>
      </c>
      <c r="J7704">
        <f>YEAR(shipments[[#This Row],[Shipdate]])</f>
        <v>2023</v>
      </c>
      <c r="K7704">
        <f>MONTH(shipments[[#This Row],[Shipdate]])</f>
        <v>12</v>
      </c>
      <c r="L7704" t="str">
        <f>TEXT(shipments[[#This Row],[Shipdate]],"mmmm")</f>
        <v>December</v>
      </c>
      <c r="M7704">
        <f>_xlfn.XLOOKUP(shipments[[#This Row],[PID]],products[PID],products[Cost_per_box],"NA",0)</f>
        <v>3.85</v>
      </c>
      <c r="N7704">
        <f>shipments[[#This Row],[Boxes]]*shipments[[#This Row],[Cost Per Box]]</f>
        <v>373.45</v>
      </c>
      <c r="O7704">
        <f>shipments[[#This Row],[Sales Amount]]-shipments[[#This Row],[Total Cost]]</f>
        <v>398.3</v>
      </c>
      <c r="P7704" s="9">
        <f>shipments[[#This Row],[Profit]]/shipments[[#This Row],[Sales Amount]]</f>
        <v>0.51609977324263046</v>
      </c>
    </row>
    <row r="7705" spans="1:16" x14ac:dyDescent="1">
      <c r="A7705" t="s">
        <v>7762</v>
      </c>
      <c r="B7705" t="s">
        <v>8058</v>
      </c>
      <c r="C7705" t="s">
        <v>8013</v>
      </c>
      <c r="D7705" t="s">
        <v>8032</v>
      </c>
      <c r="E7705" s="1">
        <v>45300</v>
      </c>
      <c r="F7705">
        <v>2295</v>
      </c>
      <c r="G7705">
        <v>287</v>
      </c>
      <c r="H7705" t="s">
        <v>6</v>
      </c>
      <c r="I7705" t="str">
        <f>_xlfn.XLOOKUP(shipments[[#This Row],[SPID]],people[SPID],people[Sales_person],"NA",0)</f>
        <v>Camilla Castle</v>
      </c>
      <c r="J7705">
        <f>YEAR(shipments[[#This Row],[Shipdate]])</f>
        <v>2024</v>
      </c>
      <c r="K7705">
        <f>MONTH(shipments[[#This Row],[Shipdate]])</f>
        <v>1</v>
      </c>
      <c r="L7705" t="str">
        <f>TEXT(shipments[[#This Row],[Shipdate]],"mmmm")</f>
        <v>January</v>
      </c>
      <c r="M7705">
        <f>_xlfn.XLOOKUP(shipments[[#This Row],[PID]],products[PID],products[Cost_per_box],"NA",0)</f>
        <v>3.85</v>
      </c>
      <c r="N7705">
        <f>shipments[[#This Row],[Boxes]]*shipments[[#This Row],[Cost Per Box]]</f>
        <v>1104.95</v>
      </c>
      <c r="O7705">
        <f>shipments[[#This Row],[Sales Amount]]-shipments[[#This Row],[Total Cost]]</f>
        <v>1190.05</v>
      </c>
      <c r="P7705" s="9">
        <f>shipments[[#This Row],[Profit]]/shipments[[#This Row],[Sales Amount]]</f>
        <v>0.51854030501089321</v>
      </c>
    </row>
    <row r="7706" spans="1:16" x14ac:dyDescent="1">
      <c r="A7706" t="s">
        <v>7763</v>
      </c>
      <c r="B7706" t="s">
        <v>8058</v>
      </c>
      <c r="C7706" t="s">
        <v>8014</v>
      </c>
      <c r="D7706" t="s">
        <v>8033</v>
      </c>
      <c r="E7706" s="1">
        <v>44953</v>
      </c>
      <c r="F7706">
        <v>5222.25</v>
      </c>
      <c r="G7706">
        <v>581</v>
      </c>
      <c r="H7706" t="s">
        <v>6</v>
      </c>
      <c r="I7706" t="str">
        <f>_xlfn.XLOOKUP(shipments[[#This Row],[SPID]],people[SPID],people[Sales_person],"NA",0)</f>
        <v>Camilla Castle</v>
      </c>
      <c r="J7706">
        <f>YEAR(shipments[[#This Row],[Shipdate]])</f>
        <v>2023</v>
      </c>
      <c r="K7706">
        <f>MONTH(shipments[[#This Row],[Shipdate]])</f>
        <v>1</v>
      </c>
      <c r="L7706" t="str">
        <f>TEXT(shipments[[#This Row],[Shipdate]],"mmmm")</f>
        <v>January</v>
      </c>
      <c r="M7706">
        <f>_xlfn.XLOOKUP(shipments[[#This Row],[PID]],products[PID],products[Cost_per_box],"NA",0)</f>
        <v>5.72</v>
      </c>
      <c r="N7706">
        <f>shipments[[#This Row],[Boxes]]*shipments[[#This Row],[Cost Per Box]]</f>
        <v>3323.3199999999997</v>
      </c>
      <c r="O7706">
        <f>shipments[[#This Row],[Sales Amount]]-shipments[[#This Row],[Total Cost]]</f>
        <v>1898.9300000000003</v>
      </c>
      <c r="P7706" s="9">
        <f>shipments[[#This Row],[Profit]]/shipments[[#This Row],[Sales Amount]]</f>
        <v>0.36362295945234341</v>
      </c>
    </row>
    <row r="7707" spans="1:16" x14ac:dyDescent="1">
      <c r="A7707" t="s">
        <v>7764</v>
      </c>
      <c r="B7707" t="s">
        <v>8058</v>
      </c>
      <c r="C7707" t="s">
        <v>8014</v>
      </c>
      <c r="D7707" t="s">
        <v>8032</v>
      </c>
      <c r="E7707" s="1">
        <v>45356</v>
      </c>
      <c r="F7707">
        <v>6268.5</v>
      </c>
      <c r="G7707">
        <v>1045</v>
      </c>
      <c r="H7707" t="s">
        <v>6</v>
      </c>
      <c r="I7707" t="str">
        <f>_xlfn.XLOOKUP(shipments[[#This Row],[SPID]],people[SPID],people[Sales_person],"NA",0)</f>
        <v>Camilla Castle</v>
      </c>
      <c r="J7707">
        <f>YEAR(shipments[[#This Row],[Shipdate]])</f>
        <v>2024</v>
      </c>
      <c r="K7707">
        <f>MONTH(shipments[[#This Row],[Shipdate]])</f>
        <v>3</v>
      </c>
      <c r="L7707" t="str">
        <f>TEXT(shipments[[#This Row],[Shipdate]],"mmmm")</f>
        <v>March</v>
      </c>
      <c r="M7707">
        <f>_xlfn.XLOOKUP(shipments[[#This Row],[PID]],products[PID],products[Cost_per_box],"NA",0)</f>
        <v>5.72</v>
      </c>
      <c r="N7707">
        <f>shipments[[#This Row],[Boxes]]*shipments[[#This Row],[Cost Per Box]]</f>
        <v>5977.4</v>
      </c>
      <c r="O7707">
        <f>shipments[[#This Row],[Sales Amount]]-shipments[[#This Row],[Total Cost]]</f>
        <v>291.10000000000036</v>
      </c>
      <c r="P7707" s="9">
        <f>shipments[[#This Row],[Profit]]/shipments[[#This Row],[Sales Amount]]</f>
        <v>4.6438541915928909E-2</v>
      </c>
    </row>
    <row r="7708" spans="1:16" x14ac:dyDescent="1">
      <c r="A7708" t="s">
        <v>7765</v>
      </c>
      <c r="B7708" t="s">
        <v>8058</v>
      </c>
      <c r="C7708" t="s">
        <v>8014</v>
      </c>
      <c r="D7708" t="s">
        <v>8033</v>
      </c>
      <c r="E7708" s="1">
        <v>45336</v>
      </c>
      <c r="F7708">
        <v>2286</v>
      </c>
      <c r="G7708">
        <v>286</v>
      </c>
      <c r="H7708" t="s">
        <v>6</v>
      </c>
      <c r="I7708" t="str">
        <f>_xlfn.XLOOKUP(shipments[[#This Row],[SPID]],people[SPID],people[Sales_person],"NA",0)</f>
        <v>Camilla Castle</v>
      </c>
      <c r="J7708">
        <f>YEAR(shipments[[#This Row],[Shipdate]])</f>
        <v>2024</v>
      </c>
      <c r="K7708">
        <f>MONTH(shipments[[#This Row],[Shipdate]])</f>
        <v>2</v>
      </c>
      <c r="L7708" t="str">
        <f>TEXT(shipments[[#This Row],[Shipdate]],"mmmm")</f>
        <v>February</v>
      </c>
      <c r="M7708">
        <f>_xlfn.XLOOKUP(shipments[[#This Row],[PID]],products[PID],products[Cost_per_box],"NA",0)</f>
        <v>5.72</v>
      </c>
      <c r="N7708">
        <f>shipments[[#This Row],[Boxes]]*shipments[[#This Row],[Cost Per Box]]</f>
        <v>1635.9199999999998</v>
      </c>
      <c r="O7708">
        <f>shipments[[#This Row],[Sales Amount]]-shipments[[#This Row],[Total Cost]]</f>
        <v>650.08000000000015</v>
      </c>
      <c r="P7708" s="9">
        <f>shipments[[#This Row],[Profit]]/shipments[[#This Row],[Sales Amount]]</f>
        <v>0.28437445319335092</v>
      </c>
    </row>
    <row r="7709" spans="1:16" x14ac:dyDescent="1">
      <c r="A7709" t="s">
        <v>7766</v>
      </c>
      <c r="B7709" t="s">
        <v>8058</v>
      </c>
      <c r="C7709" t="s">
        <v>8014</v>
      </c>
      <c r="D7709" t="s">
        <v>8035</v>
      </c>
      <c r="E7709" s="1">
        <v>45330</v>
      </c>
      <c r="F7709">
        <v>11065.5</v>
      </c>
      <c r="G7709">
        <v>1230</v>
      </c>
      <c r="H7709" t="s">
        <v>6</v>
      </c>
      <c r="I7709" t="str">
        <f>_xlfn.XLOOKUP(shipments[[#This Row],[SPID]],people[SPID],people[Sales_person],"NA",0)</f>
        <v>Camilla Castle</v>
      </c>
      <c r="J7709">
        <f>YEAR(shipments[[#This Row],[Shipdate]])</f>
        <v>2024</v>
      </c>
      <c r="K7709">
        <f>MONTH(shipments[[#This Row],[Shipdate]])</f>
        <v>2</v>
      </c>
      <c r="L7709" t="str">
        <f>TEXT(shipments[[#This Row],[Shipdate]],"mmmm")</f>
        <v>February</v>
      </c>
      <c r="M7709">
        <f>_xlfn.XLOOKUP(shipments[[#This Row],[PID]],products[PID],products[Cost_per_box],"NA",0)</f>
        <v>5.72</v>
      </c>
      <c r="N7709">
        <f>shipments[[#This Row],[Boxes]]*shipments[[#This Row],[Cost Per Box]]</f>
        <v>7035.5999999999995</v>
      </c>
      <c r="O7709">
        <f>shipments[[#This Row],[Sales Amount]]-shipments[[#This Row],[Total Cost]]</f>
        <v>4029.9000000000005</v>
      </c>
      <c r="P7709" s="9">
        <f>shipments[[#This Row],[Profit]]/shipments[[#This Row],[Sales Amount]]</f>
        <v>0.36418598346211201</v>
      </c>
    </row>
    <row r="7710" spans="1:16" x14ac:dyDescent="1">
      <c r="A7710" t="s">
        <v>7767</v>
      </c>
      <c r="B7710" t="s">
        <v>8058</v>
      </c>
      <c r="C7710" t="s">
        <v>8014</v>
      </c>
      <c r="D7710" t="s">
        <v>8037</v>
      </c>
      <c r="E7710" s="1">
        <v>45344</v>
      </c>
      <c r="F7710">
        <v>1271.25</v>
      </c>
      <c r="G7710">
        <v>182</v>
      </c>
      <c r="H7710" t="s">
        <v>6</v>
      </c>
      <c r="I7710" t="str">
        <f>_xlfn.XLOOKUP(shipments[[#This Row],[SPID]],people[SPID],people[Sales_person],"NA",0)</f>
        <v>Camilla Castle</v>
      </c>
      <c r="J7710">
        <f>YEAR(shipments[[#This Row],[Shipdate]])</f>
        <v>2024</v>
      </c>
      <c r="K7710">
        <f>MONTH(shipments[[#This Row],[Shipdate]])</f>
        <v>2</v>
      </c>
      <c r="L7710" t="str">
        <f>TEXT(shipments[[#This Row],[Shipdate]],"mmmm")</f>
        <v>February</v>
      </c>
      <c r="M7710">
        <f>_xlfn.XLOOKUP(shipments[[#This Row],[PID]],products[PID],products[Cost_per_box],"NA",0)</f>
        <v>5.72</v>
      </c>
      <c r="N7710">
        <f>shipments[[#This Row],[Boxes]]*shipments[[#This Row],[Cost Per Box]]</f>
        <v>1041.04</v>
      </c>
      <c r="O7710">
        <f>shipments[[#This Row],[Sales Amount]]-shipments[[#This Row],[Total Cost]]</f>
        <v>230.21000000000004</v>
      </c>
      <c r="P7710" s="9">
        <f>shipments[[#This Row],[Profit]]/shipments[[#This Row],[Sales Amount]]</f>
        <v>0.18108947885939039</v>
      </c>
    </row>
    <row r="7711" spans="1:16" x14ac:dyDescent="1">
      <c r="A7711" t="s">
        <v>7768</v>
      </c>
      <c r="B7711" t="s">
        <v>8058</v>
      </c>
      <c r="C7711" t="s">
        <v>8014</v>
      </c>
      <c r="D7711" t="s">
        <v>8032</v>
      </c>
      <c r="E7711" s="1">
        <v>45511</v>
      </c>
      <c r="F7711">
        <v>771.75</v>
      </c>
      <c r="G7711">
        <v>111</v>
      </c>
      <c r="H7711" t="s">
        <v>17</v>
      </c>
      <c r="I7711" t="str">
        <f>_xlfn.XLOOKUP(shipments[[#This Row],[SPID]],people[SPID],people[Sales_person],"NA",0)</f>
        <v>Camilla Castle</v>
      </c>
      <c r="J7711">
        <f>YEAR(shipments[[#This Row],[Shipdate]])</f>
        <v>2024</v>
      </c>
      <c r="K7711">
        <f>MONTH(shipments[[#This Row],[Shipdate]])</f>
        <v>8</v>
      </c>
      <c r="L7711" t="str">
        <f>TEXT(shipments[[#This Row],[Shipdate]],"mmmm")</f>
        <v>August</v>
      </c>
      <c r="M7711">
        <f>_xlfn.XLOOKUP(shipments[[#This Row],[PID]],products[PID],products[Cost_per_box],"NA",0)</f>
        <v>5.72</v>
      </c>
      <c r="N7711">
        <f>shipments[[#This Row],[Boxes]]*shipments[[#This Row],[Cost Per Box]]</f>
        <v>634.91999999999996</v>
      </c>
      <c r="O7711">
        <f>shipments[[#This Row],[Sales Amount]]-shipments[[#This Row],[Total Cost]]</f>
        <v>136.83000000000004</v>
      </c>
      <c r="P7711" s="9">
        <f>shipments[[#This Row],[Profit]]/shipments[[#This Row],[Sales Amount]]</f>
        <v>0.17729834791059287</v>
      </c>
    </row>
    <row r="7712" spans="1:16" x14ac:dyDescent="1">
      <c r="A7712" t="s">
        <v>7769</v>
      </c>
      <c r="B7712" t="s">
        <v>8058</v>
      </c>
      <c r="C7712" t="s">
        <v>8014</v>
      </c>
      <c r="D7712" t="s">
        <v>8036</v>
      </c>
      <c r="E7712" s="1">
        <v>45377</v>
      </c>
      <c r="F7712">
        <v>13029.75</v>
      </c>
      <c r="G7712">
        <v>2172</v>
      </c>
      <c r="H7712" t="s">
        <v>6</v>
      </c>
      <c r="I7712" t="str">
        <f>_xlfn.XLOOKUP(shipments[[#This Row],[SPID]],people[SPID],people[Sales_person],"NA",0)</f>
        <v>Camilla Castle</v>
      </c>
      <c r="J7712">
        <f>YEAR(shipments[[#This Row],[Shipdate]])</f>
        <v>2024</v>
      </c>
      <c r="K7712">
        <f>MONTH(shipments[[#This Row],[Shipdate]])</f>
        <v>3</v>
      </c>
      <c r="L7712" t="str">
        <f>TEXT(shipments[[#This Row],[Shipdate]],"mmmm")</f>
        <v>March</v>
      </c>
      <c r="M7712">
        <f>_xlfn.XLOOKUP(shipments[[#This Row],[PID]],products[PID],products[Cost_per_box],"NA",0)</f>
        <v>5.72</v>
      </c>
      <c r="N7712">
        <f>shipments[[#This Row],[Boxes]]*shipments[[#This Row],[Cost Per Box]]</f>
        <v>12423.84</v>
      </c>
      <c r="O7712">
        <f>shipments[[#This Row],[Sales Amount]]-shipments[[#This Row],[Total Cost]]</f>
        <v>605.90999999999985</v>
      </c>
      <c r="P7712" s="9">
        <f>shipments[[#This Row],[Profit]]/shipments[[#This Row],[Sales Amount]]</f>
        <v>4.6502043400679205E-2</v>
      </c>
    </row>
    <row r="7713" spans="1:16" x14ac:dyDescent="1">
      <c r="A7713" t="s">
        <v>7770</v>
      </c>
      <c r="B7713" t="s">
        <v>8058</v>
      </c>
      <c r="C7713" t="s">
        <v>8014</v>
      </c>
      <c r="D7713" t="s">
        <v>8036</v>
      </c>
      <c r="E7713" s="1">
        <v>45076</v>
      </c>
      <c r="F7713">
        <v>4374</v>
      </c>
      <c r="G7713">
        <v>729</v>
      </c>
      <c r="H7713" t="s">
        <v>6</v>
      </c>
      <c r="I7713" t="str">
        <f>_xlfn.XLOOKUP(shipments[[#This Row],[SPID]],people[SPID],people[Sales_person],"NA",0)</f>
        <v>Camilla Castle</v>
      </c>
      <c r="J7713">
        <f>YEAR(shipments[[#This Row],[Shipdate]])</f>
        <v>2023</v>
      </c>
      <c r="K7713">
        <f>MONTH(shipments[[#This Row],[Shipdate]])</f>
        <v>5</v>
      </c>
      <c r="L7713" t="str">
        <f>TEXT(shipments[[#This Row],[Shipdate]],"mmmm")</f>
        <v>May</v>
      </c>
      <c r="M7713">
        <f>_xlfn.XLOOKUP(shipments[[#This Row],[PID]],products[PID],products[Cost_per_box],"NA",0)</f>
        <v>5.72</v>
      </c>
      <c r="N7713">
        <f>shipments[[#This Row],[Boxes]]*shipments[[#This Row],[Cost Per Box]]</f>
        <v>4169.88</v>
      </c>
      <c r="O7713">
        <f>shipments[[#This Row],[Sales Amount]]-shipments[[#This Row],[Total Cost]]</f>
        <v>204.11999999999989</v>
      </c>
      <c r="P7713" s="9">
        <f>shipments[[#This Row],[Profit]]/shipments[[#This Row],[Sales Amount]]</f>
        <v>4.6666666666666641E-2</v>
      </c>
    </row>
    <row r="7714" spans="1:16" x14ac:dyDescent="1">
      <c r="A7714" t="s">
        <v>7771</v>
      </c>
      <c r="B7714" t="s">
        <v>8058</v>
      </c>
      <c r="C7714" t="s">
        <v>8014</v>
      </c>
      <c r="D7714" t="s">
        <v>8037</v>
      </c>
      <c r="E7714" s="1">
        <v>45097</v>
      </c>
      <c r="F7714">
        <v>4646.25</v>
      </c>
      <c r="G7714">
        <v>775</v>
      </c>
      <c r="H7714" t="s">
        <v>6</v>
      </c>
      <c r="I7714" t="str">
        <f>_xlfn.XLOOKUP(shipments[[#This Row],[SPID]],people[SPID],people[Sales_person],"NA",0)</f>
        <v>Camilla Castle</v>
      </c>
      <c r="J7714">
        <f>YEAR(shipments[[#This Row],[Shipdate]])</f>
        <v>2023</v>
      </c>
      <c r="K7714">
        <f>MONTH(shipments[[#This Row],[Shipdate]])</f>
        <v>6</v>
      </c>
      <c r="L7714" t="str">
        <f>TEXT(shipments[[#This Row],[Shipdate]],"mmmm")</f>
        <v>June</v>
      </c>
      <c r="M7714">
        <f>_xlfn.XLOOKUP(shipments[[#This Row],[PID]],products[PID],products[Cost_per_box],"NA",0)</f>
        <v>5.72</v>
      </c>
      <c r="N7714">
        <f>shipments[[#This Row],[Boxes]]*shipments[[#This Row],[Cost Per Box]]</f>
        <v>4433</v>
      </c>
      <c r="O7714">
        <f>shipments[[#This Row],[Sales Amount]]-shipments[[#This Row],[Total Cost]]</f>
        <v>213.25</v>
      </c>
      <c r="P7714" s="9">
        <f>shipments[[#This Row],[Profit]]/shipments[[#This Row],[Sales Amount]]</f>
        <v>4.5897228948076407E-2</v>
      </c>
    </row>
    <row r="7715" spans="1:16" x14ac:dyDescent="1">
      <c r="A7715" t="s">
        <v>7772</v>
      </c>
      <c r="B7715" t="s">
        <v>8058</v>
      </c>
      <c r="C7715" t="s">
        <v>8014</v>
      </c>
      <c r="D7715" t="s">
        <v>8037</v>
      </c>
      <c r="E7715" s="1">
        <v>45107</v>
      </c>
      <c r="F7715">
        <v>6012</v>
      </c>
      <c r="G7715">
        <v>668</v>
      </c>
      <c r="H7715" t="s">
        <v>6</v>
      </c>
      <c r="I7715" t="str">
        <f>_xlfn.XLOOKUP(shipments[[#This Row],[SPID]],people[SPID],people[Sales_person],"NA",0)</f>
        <v>Camilla Castle</v>
      </c>
      <c r="J7715">
        <f>YEAR(shipments[[#This Row],[Shipdate]])</f>
        <v>2023</v>
      </c>
      <c r="K7715">
        <f>MONTH(shipments[[#This Row],[Shipdate]])</f>
        <v>6</v>
      </c>
      <c r="L7715" t="str">
        <f>TEXT(shipments[[#This Row],[Shipdate]],"mmmm")</f>
        <v>June</v>
      </c>
      <c r="M7715">
        <f>_xlfn.XLOOKUP(shipments[[#This Row],[PID]],products[PID],products[Cost_per_box],"NA",0)</f>
        <v>5.72</v>
      </c>
      <c r="N7715">
        <f>shipments[[#This Row],[Boxes]]*shipments[[#This Row],[Cost Per Box]]</f>
        <v>3820.96</v>
      </c>
      <c r="O7715">
        <f>shipments[[#This Row],[Sales Amount]]-shipments[[#This Row],[Total Cost]]</f>
        <v>2191.04</v>
      </c>
      <c r="P7715" s="9">
        <f>shipments[[#This Row],[Profit]]/shipments[[#This Row],[Sales Amount]]</f>
        <v>0.36444444444444446</v>
      </c>
    </row>
    <row r="7716" spans="1:16" x14ac:dyDescent="1">
      <c r="A7716" t="s">
        <v>7773</v>
      </c>
      <c r="B7716" t="s">
        <v>8058</v>
      </c>
      <c r="C7716" t="s">
        <v>8014</v>
      </c>
      <c r="D7716" t="s">
        <v>8035</v>
      </c>
      <c r="E7716" s="1">
        <v>45415</v>
      </c>
      <c r="F7716">
        <v>463.5</v>
      </c>
      <c r="G7716">
        <v>58</v>
      </c>
      <c r="H7716" t="s">
        <v>6</v>
      </c>
      <c r="I7716" t="str">
        <f>_xlfn.XLOOKUP(shipments[[#This Row],[SPID]],people[SPID],people[Sales_person],"NA",0)</f>
        <v>Camilla Castle</v>
      </c>
      <c r="J7716">
        <f>YEAR(shipments[[#This Row],[Shipdate]])</f>
        <v>2024</v>
      </c>
      <c r="K7716">
        <f>MONTH(shipments[[#This Row],[Shipdate]])</f>
        <v>5</v>
      </c>
      <c r="L7716" t="str">
        <f>TEXT(shipments[[#This Row],[Shipdate]],"mmmm")</f>
        <v>May</v>
      </c>
      <c r="M7716">
        <f>_xlfn.XLOOKUP(shipments[[#This Row],[PID]],products[PID],products[Cost_per_box],"NA",0)</f>
        <v>5.72</v>
      </c>
      <c r="N7716">
        <f>shipments[[#This Row],[Boxes]]*shipments[[#This Row],[Cost Per Box]]</f>
        <v>331.76</v>
      </c>
      <c r="O7716">
        <f>shipments[[#This Row],[Sales Amount]]-shipments[[#This Row],[Total Cost]]</f>
        <v>131.74</v>
      </c>
      <c r="P7716" s="9">
        <f>shipments[[#This Row],[Profit]]/shipments[[#This Row],[Sales Amount]]</f>
        <v>0.28422869471413165</v>
      </c>
    </row>
    <row r="7717" spans="1:16" x14ac:dyDescent="1">
      <c r="A7717" t="s">
        <v>7774</v>
      </c>
      <c r="B7717" t="s">
        <v>8058</v>
      </c>
      <c r="C7717" t="s">
        <v>8016</v>
      </c>
      <c r="D7717" t="s">
        <v>8032</v>
      </c>
      <c r="E7717" s="1">
        <v>45155</v>
      </c>
      <c r="F7717">
        <v>5499</v>
      </c>
      <c r="G7717">
        <v>220</v>
      </c>
      <c r="H7717" t="s">
        <v>6</v>
      </c>
      <c r="I7717" t="str">
        <f>_xlfn.XLOOKUP(shipments[[#This Row],[SPID]],people[SPID],people[Sales_person],"NA",0)</f>
        <v>Camilla Castle</v>
      </c>
      <c r="J7717">
        <f>YEAR(shipments[[#This Row],[Shipdate]])</f>
        <v>2023</v>
      </c>
      <c r="K7717">
        <f>MONTH(shipments[[#This Row],[Shipdate]])</f>
        <v>8</v>
      </c>
      <c r="L7717" t="str">
        <f>TEXT(shipments[[#This Row],[Shipdate]],"mmmm")</f>
        <v>August</v>
      </c>
      <c r="M7717">
        <f>_xlfn.XLOOKUP(shipments[[#This Row],[PID]],products[PID],products[Cost_per_box],"NA",0)</f>
        <v>9.94</v>
      </c>
      <c r="N7717">
        <f>shipments[[#This Row],[Boxes]]*shipments[[#This Row],[Cost Per Box]]</f>
        <v>2186.7999999999997</v>
      </c>
      <c r="O7717">
        <f>shipments[[#This Row],[Sales Amount]]-shipments[[#This Row],[Total Cost]]</f>
        <v>3312.2000000000003</v>
      </c>
      <c r="P7717" s="9">
        <f>shipments[[#This Row],[Profit]]/shipments[[#This Row],[Sales Amount]]</f>
        <v>0.60232769594471725</v>
      </c>
    </row>
    <row r="7718" spans="1:16" x14ac:dyDescent="1">
      <c r="A7718" t="s">
        <v>7775</v>
      </c>
      <c r="B7718" t="s">
        <v>8058</v>
      </c>
      <c r="C7718" t="s">
        <v>8016</v>
      </c>
      <c r="D7718" t="s">
        <v>8032</v>
      </c>
      <c r="E7718" s="1">
        <v>45314</v>
      </c>
      <c r="F7718">
        <v>5465.25</v>
      </c>
      <c r="G7718">
        <v>196</v>
      </c>
      <c r="H7718" t="s">
        <v>6</v>
      </c>
      <c r="I7718" t="str">
        <f>_xlfn.XLOOKUP(shipments[[#This Row],[SPID]],people[SPID],people[Sales_person],"NA",0)</f>
        <v>Camilla Castle</v>
      </c>
      <c r="J7718">
        <f>YEAR(shipments[[#This Row],[Shipdate]])</f>
        <v>2024</v>
      </c>
      <c r="K7718">
        <f>MONTH(shipments[[#This Row],[Shipdate]])</f>
        <v>1</v>
      </c>
      <c r="L7718" t="str">
        <f>TEXT(shipments[[#This Row],[Shipdate]],"mmmm")</f>
        <v>January</v>
      </c>
      <c r="M7718">
        <f>_xlfn.XLOOKUP(shipments[[#This Row],[PID]],products[PID],products[Cost_per_box],"NA",0)</f>
        <v>9.94</v>
      </c>
      <c r="N7718">
        <f>shipments[[#This Row],[Boxes]]*shipments[[#This Row],[Cost Per Box]]</f>
        <v>1948.24</v>
      </c>
      <c r="O7718">
        <f>shipments[[#This Row],[Sales Amount]]-shipments[[#This Row],[Total Cost]]</f>
        <v>3517.01</v>
      </c>
      <c r="P7718" s="9">
        <f>shipments[[#This Row],[Profit]]/shipments[[#This Row],[Sales Amount]]</f>
        <v>0.64352225424271536</v>
      </c>
    </row>
    <row r="7719" spans="1:16" x14ac:dyDescent="1">
      <c r="A7719" t="s">
        <v>7776</v>
      </c>
      <c r="B7719" t="s">
        <v>8058</v>
      </c>
      <c r="C7719" t="s">
        <v>8016</v>
      </c>
      <c r="D7719" t="s">
        <v>8036</v>
      </c>
      <c r="E7719" s="1">
        <v>45415</v>
      </c>
      <c r="F7719">
        <v>5442.75</v>
      </c>
      <c r="G7719">
        <v>202</v>
      </c>
      <c r="H7719" t="s">
        <v>6</v>
      </c>
      <c r="I7719" t="str">
        <f>_xlfn.XLOOKUP(shipments[[#This Row],[SPID]],people[SPID],people[Sales_person],"NA",0)</f>
        <v>Camilla Castle</v>
      </c>
      <c r="J7719">
        <f>YEAR(shipments[[#This Row],[Shipdate]])</f>
        <v>2024</v>
      </c>
      <c r="K7719">
        <f>MONTH(shipments[[#This Row],[Shipdate]])</f>
        <v>5</v>
      </c>
      <c r="L7719" t="str">
        <f>TEXT(shipments[[#This Row],[Shipdate]],"mmmm")</f>
        <v>May</v>
      </c>
      <c r="M7719">
        <f>_xlfn.XLOOKUP(shipments[[#This Row],[PID]],products[PID],products[Cost_per_box],"NA",0)</f>
        <v>9.94</v>
      </c>
      <c r="N7719">
        <f>shipments[[#This Row],[Boxes]]*shipments[[#This Row],[Cost Per Box]]</f>
        <v>2007.8799999999999</v>
      </c>
      <c r="O7719">
        <f>shipments[[#This Row],[Sales Amount]]-shipments[[#This Row],[Total Cost]]</f>
        <v>3434.87</v>
      </c>
      <c r="P7719" s="9">
        <f>shipments[[#This Row],[Profit]]/shipments[[#This Row],[Sales Amount]]</f>
        <v>0.6310909007395159</v>
      </c>
    </row>
    <row r="7720" spans="1:16" x14ac:dyDescent="1">
      <c r="A7720" t="s">
        <v>7777</v>
      </c>
      <c r="B7720" t="s">
        <v>8058</v>
      </c>
      <c r="C7720" t="s">
        <v>8017</v>
      </c>
      <c r="D7720" t="s">
        <v>8035</v>
      </c>
      <c r="E7720" s="1">
        <v>45208</v>
      </c>
      <c r="F7720">
        <v>11234.25</v>
      </c>
      <c r="G7720">
        <v>511</v>
      </c>
      <c r="H7720" t="s">
        <v>6</v>
      </c>
      <c r="I7720" t="str">
        <f>_xlfn.XLOOKUP(shipments[[#This Row],[SPID]],people[SPID],people[Sales_person],"NA",0)</f>
        <v>Camilla Castle</v>
      </c>
      <c r="J7720">
        <f>YEAR(shipments[[#This Row],[Shipdate]])</f>
        <v>2023</v>
      </c>
      <c r="K7720">
        <f>MONTH(shipments[[#This Row],[Shipdate]])</f>
        <v>10</v>
      </c>
      <c r="L7720" t="str">
        <f>TEXT(shipments[[#This Row],[Shipdate]],"mmmm")</f>
        <v>October</v>
      </c>
      <c r="M7720">
        <f>_xlfn.XLOOKUP(shipments[[#This Row],[PID]],products[PID],products[Cost_per_box],"NA",0)</f>
        <v>7.73</v>
      </c>
      <c r="N7720">
        <f>shipments[[#This Row],[Boxes]]*shipments[[#This Row],[Cost Per Box]]</f>
        <v>3950.03</v>
      </c>
      <c r="O7720">
        <f>shipments[[#This Row],[Sales Amount]]-shipments[[#This Row],[Total Cost]]</f>
        <v>7284.2199999999993</v>
      </c>
      <c r="P7720" s="9">
        <f>shipments[[#This Row],[Profit]]/shipments[[#This Row],[Sales Amount]]</f>
        <v>0.64839397378552188</v>
      </c>
    </row>
    <row r="7721" spans="1:16" x14ac:dyDescent="1">
      <c r="A7721" t="s">
        <v>7778</v>
      </c>
      <c r="B7721" t="s">
        <v>8058</v>
      </c>
      <c r="C7721" t="s">
        <v>8017</v>
      </c>
      <c r="D7721" t="s">
        <v>8037</v>
      </c>
      <c r="E7721" s="1">
        <v>45434</v>
      </c>
      <c r="F7721">
        <v>3028.5</v>
      </c>
      <c r="G7721">
        <v>138</v>
      </c>
      <c r="H7721" t="s">
        <v>6</v>
      </c>
      <c r="I7721" t="str">
        <f>_xlfn.XLOOKUP(shipments[[#This Row],[SPID]],people[SPID],people[Sales_person],"NA",0)</f>
        <v>Camilla Castle</v>
      </c>
      <c r="J7721">
        <f>YEAR(shipments[[#This Row],[Shipdate]])</f>
        <v>2024</v>
      </c>
      <c r="K7721">
        <f>MONTH(shipments[[#This Row],[Shipdate]])</f>
        <v>5</v>
      </c>
      <c r="L7721" t="str">
        <f>TEXT(shipments[[#This Row],[Shipdate]],"mmmm")</f>
        <v>May</v>
      </c>
      <c r="M7721">
        <f>_xlfn.XLOOKUP(shipments[[#This Row],[PID]],products[PID],products[Cost_per_box],"NA",0)</f>
        <v>7.73</v>
      </c>
      <c r="N7721">
        <f>shipments[[#This Row],[Boxes]]*shipments[[#This Row],[Cost Per Box]]</f>
        <v>1066.74</v>
      </c>
      <c r="O7721">
        <f>shipments[[#This Row],[Sales Amount]]-shipments[[#This Row],[Total Cost]]</f>
        <v>1961.76</v>
      </c>
      <c r="P7721" s="9">
        <f>shipments[[#This Row],[Profit]]/shipments[[#This Row],[Sales Amount]]</f>
        <v>0.64776622090143632</v>
      </c>
    </row>
    <row r="7722" spans="1:16" x14ac:dyDescent="1">
      <c r="A7722" t="s">
        <v>7779</v>
      </c>
      <c r="B7722" t="s">
        <v>8058</v>
      </c>
      <c r="C7722" t="s">
        <v>8017</v>
      </c>
      <c r="D7722" t="s">
        <v>8037</v>
      </c>
      <c r="E7722" s="1">
        <v>45078</v>
      </c>
      <c r="F7722">
        <v>5377.5</v>
      </c>
      <c r="G7722">
        <v>269</v>
      </c>
      <c r="H7722" t="s">
        <v>39</v>
      </c>
      <c r="I7722" t="str">
        <f>_xlfn.XLOOKUP(shipments[[#This Row],[SPID]],people[SPID],people[Sales_person],"NA",0)</f>
        <v>Camilla Castle</v>
      </c>
      <c r="J7722">
        <f>YEAR(shipments[[#This Row],[Shipdate]])</f>
        <v>2023</v>
      </c>
      <c r="K7722">
        <f>MONTH(shipments[[#This Row],[Shipdate]])</f>
        <v>6</v>
      </c>
      <c r="L7722" t="str">
        <f>TEXT(shipments[[#This Row],[Shipdate]],"mmmm")</f>
        <v>June</v>
      </c>
      <c r="M7722">
        <f>_xlfn.XLOOKUP(shipments[[#This Row],[PID]],products[PID],products[Cost_per_box],"NA",0)</f>
        <v>7.73</v>
      </c>
      <c r="N7722">
        <f>shipments[[#This Row],[Boxes]]*shipments[[#This Row],[Cost Per Box]]</f>
        <v>2079.37</v>
      </c>
      <c r="O7722">
        <f>shipments[[#This Row],[Sales Amount]]-shipments[[#This Row],[Total Cost]]</f>
        <v>3298.13</v>
      </c>
      <c r="P7722" s="9">
        <f>shipments[[#This Row],[Profit]]/shipments[[#This Row],[Sales Amount]]</f>
        <v>0.61332031613203164</v>
      </c>
    </row>
    <row r="7723" spans="1:16" x14ac:dyDescent="1">
      <c r="A7723" t="s">
        <v>7780</v>
      </c>
      <c r="B7723" t="s">
        <v>8058</v>
      </c>
      <c r="C7723" t="s">
        <v>8017</v>
      </c>
      <c r="D7723" t="s">
        <v>8032</v>
      </c>
      <c r="E7723" s="1">
        <v>45461</v>
      </c>
      <c r="F7723">
        <v>4686.75</v>
      </c>
      <c r="G7723">
        <v>261</v>
      </c>
      <c r="H7723" t="s">
        <v>6</v>
      </c>
      <c r="I7723" t="str">
        <f>_xlfn.XLOOKUP(shipments[[#This Row],[SPID]],people[SPID],people[Sales_person],"NA",0)</f>
        <v>Camilla Castle</v>
      </c>
      <c r="J7723">
        <f>YEAR(shipments[[#This Row],[Shipdate]])</f>
        <v>2024</v>
      </c>
      <c r="K7723">
        <f>MONTH(shipments[[#This Row],[Shipdate]])</f>
        <v>6</v>
      </c>
      <c r="L7723" t="str">
        <f>TEXT(shipments[[#This Row],[Shipdate]],"mmmm")</f>
        <v>June</v>
      </c>
      <c r="M7723">
        <f>_xlfn.XLOOKUP(shipments[[#This Row],[PID]],products[PID],products[Cost_per_box],"NA",0)</f>
        <v>7.73</v>
      </c>
      <c r="N7723">
        <f>shipments[[#This Row],[Boxes]]*shipments[[#This Row],[Cost Per Box]]</f>
        <v>2017.5300000000002</v>
      </c>
      <c r="O7723">
        <f>shipments[[#This Row],[Sales Amount]]-shipments[[#This Row],[Total Cost]]</f>
        <v>2669.22</v>
      </c>
      <c r="P7723" s="9">
        <f>shipments[[#This Row],[Profit]]/shipments[[#This Row],[Sales Amount]]</f>
        <v>0.56952472395583287</v>
      </c>
    </row>
    <row r="7724" spans="1:16" x14ac:dyDescent="1">
      <c r="A7724" t="s">
        <v>7781</v>
      </c>
      <c r="B7724" t="s">
        <v>8058</v>
      </c>
      <c r="C7724" t="s">
        <v>8017</v>
      </c>
      <c r="D7724" t="s">
        <v>8033</v>
      </c>
      <c r="E7724" s="1">
        <v>45446</v>
      </c>
      <c r="F7724">
        <v>4770</v>
      </c>
      <c r="G7724">
        <v>217</v>
      </c>
      <c r="H7724" t="s">
        <v>6</v>
      </c>
      <c r="I7724" t="str">
        <f>_xlfn.XLOOKUP(shipments[[#This Row],[SPID]],people[SPID],people[Sales_person],"NA",0)</f>
        <v>Camilla Castle</v>
      </c>
      <c r="J7724">
        <f>YEAR(shipments[[#This Row],[Shipdate]])</f>
        <v>2024</v>
      </c>
      <c r="K7724">
        <f>MONTH(shipments[[#This Row],[Shipdate]])</f>
        <v>6</v>
      </c>
      <c r="L7724" t="str">
        <f>TEXT(shipments[[#This Row],[Shipdate]],"mmmm")</f>
        <v>June</v>
      </c>
      <c r="M7724">
        <f>_xlfn.XLOOKUP(shipments[[#This Row],[PID]],products[PID],products[Cost_per_box],"NA",0)</f>
        <v>7.73</v>
      </c>
      <c r="N7724">
        <f>shipments[[#This Row],[Boxes]]*shipments[[#This Row],[Cost Per Box]]</f>
        <v>1677.41</v>
      </c>
      <c r="O7724">
        <f>shipments[[#This Row],[Sales Amount]]-shipments[[#This Row],[Total Cost]]</f>
        <v>3092.59</v>
      </c>
      <c r="P7724" s="9">
        <f>shipments[[#This Row],[Profit]]/shipments[[#This Row],[Sales Amount]]</f>
        <v>0.64834171907756821</v>
      </c>
    </row>
    <row r="7725" spans="1:16" x14ac:dyDescent="1">
      <c r="A7725" t="s">
        <v>7782</v>
      </c>
      <c r="B7725" t="s">
        <v>8058</v>
      </c>
      <c r="C7725" t="s">
        <v>8019</v>
      </c>
      <c r="D7725" t="s">
        <v>8035</v>
      </c>
      <c r="E7725" s="1">
        <v>45002</v>
      </c>
      <c r="F7725">
        <v>589.5</v>
      </c>
      <c r="G7725">
        <v>46</v>
      </c>
      <c r="H7725" t="s">
        <v>6</v>
      </c>
      <c r="I7725" t="str">
        <f>_xlfn.XLOOKUP(shipments[[#This Row],[SPID]],people[SPID],people[Sales_person],"NA",0)</f>
        <v>Camilla Castle</v>
      </c>
      <c r="J7725">
        <f>YEAR(shipments[[#This Row],[Shipdate]])</f>
        <v>2023</v>
      </c>
      <c r="K7725">
        <f>MONTH(shipments[[#This Row],[Shipdate]])</f>
        <v>3</v>
      </c>
      <c r="L7725" t="str">
        <f>TEXT(shipments[[#This Row],[Shipdate]],"mmmm")</f>
        <v>March</v>
      </c>
      <c r="M7725">
        <f>_xlfn.XLOOKUP(shipments[[#This Row],[PID]],products[PID],products[Cost_per_box],"NA",0)</f>
        <v>8.2200000000000006</v>
      </c>
      <c r="N7725">
        <f>shipments[[#This Row],[Boxes]]*shipments[[#This Row],[Cost Per Box]]</f>
        <v>378.12</v>
      </c>
      <c r="O7725">
        <f>shipments[[#This Row],[Sales Amount]]-shipments[[#This Row],[Total Cost]]</f>
        <v>211.38</v>
      </c>
      <c r="P7725" s="9">
        <f>shipments[[#This Row],[Profit]]/shipments[[#This Row],[Sales Amount]]</f>
        <v>0.35857506361323155</v>
      </c>
    </row>
    <row r="7726" spans="1:16" x14ac:dyDescent="1">
      <c r="A7726" t="s">
        <v>7783</v>
      </c>
      <c r="B7726" t="s">
        <v>8058</v>
      </c>
      <c r="C7726" t="s">
        <v>8019</v>
      </c>
      <c r="D7726" t="s">
        <v>8037</v>
      </c>
      <c r="E7726" s="1">
        <v>45376</v>
      </c>
      <c r="F7726">
        <v>3888</v>
      </c>
      <c r="G7726">
        <v>260</v>
      </c>
      <c r="H7726" t="s">
        <v>6</v>
      </c>
      <c r="I7726" t="str">
        <f>_xlfn.XLOOKUP(shipments[[#This Row],[SPID]],people[SPID],people[Sales_person],"NA",0)</f>
        <v>Camilla Castle</v>
      </c>
      <c r="J7726">
        <f>YEAR(shipments[[#This Row],[Shipdate]])</f>
        <v>2024</v>
      </c>
      <c r="K7726">
        <f>MONTH(shipments[[#This Row],[Shipdate]])</f>
        <v>3</v>
      </c>
      <c r="L7726" t="str">
        <f>TEXT(shipments[[#This Row],[Shipdate]],"mmmm")</f>
        <v>March</v>
      </c>
      <c r="M7726">
        <f>_xlfn.XLOOKUP(shipments[[#This Row],[PID]],products[PID],products[Cost_per_box],"NA",0)</f>
        <v>8.2200000000000006</v>
      </c>
      <c r="N7726">
        <f>shipments[[#This Row],[Boxes]]*shipments[[#This Row],[Cost Per Box]]</f>
        <v>2137.2000000000003</v>
      </c>
      <c r="O7726">
        <f>shipments[[#This Row],[Sales Amount]]-shipments[[#This Row],[Total Cost]]</f>
        <v>1750.7999999999997</v>
      </c>
      <c r="P7726" s="9">
        <f>shipments[[#This Row],[Profit]]/shipments[[#This Row],[Sales Amount]]</f>
        <v>0.45030864197530857</v>
      </c>
    </row>
    <row r="7727" spans="1:16" x14ac:dyDescent="1">
      <c r="A7727" t="s">
        <v>7784</v>
      </c>
      <c r="B7727" t="s">
        <v>8058</v>
      </c>
      <c r="C7727" t="s">
        <v>8019</v>
      </c>
      <c r="D7727" t="s">
        <v>8036</v>
      </c>
      <c r="E7727" s="1">
        <v>44998</v>
      </c>
      <c r="F7727">
        <v>11682</v>
      </c>
      <c r="G7727">
        <v>779</v>
      </c>
      <c r="H7727" t="s">
        <v>6</v>
      </c>
      <c r="I7727" t="str">
        <f>_xlfn.XLOOKUP(shipments[[#This Row],[SPID]],people[SPID],people[Sales_person],"NA",0)</f>
        <v>Camilla Castle</v>
      </c>
      <c r="J7727">
        <f>YEAR(shipments[[#This Row],[Shipdate]])</f>
        <v>2023</v>
      </c>
      <c r="K7727">
        <f>MONTH(shipments[[#This Row],[Shipdate]])</f>
        <v>3</v>
      </c>
      <c r="L7727" t="str">
        <f>TEXT(shipments[[#This Row],[Shipdate]],"mmmm")</f>
        <v>March</v>
      </c>
      <c r="M7727">
        <f>_xlfn.XLOOKUP(shipments[[#This Row],[PID]],products[PID],products[Cost_per_box],"NA",0)</f>
        <v>8.2200000000000006</v>
      </c>
      <c r="N7727">
        <f>shipments[[#This Row],[Boxes]]*shipments[[#This Row],[Cost Per Box]]</f>
        <v>6403.38</v>
      </c>
      <c r="O7727">
        <f>shipments[[#This Row],[Sales Amount]]-shipments[[#This Row],[Total Cost]]</f>
        <v>5278.62</v>
      </c>
      <c r="P7727" s="9">
        <f>shipments[[#This Row],[Profit]]/shipments[[#This Row],[Sales Amount]]</f>
        <v>0.45185927067282999</v>
      </c>
    </row>
    <row r="7728" spans="1:16" x14ac:dyDescent="1">
      <c r="A7728" t="s">
        <v>7785</v>
      </c>
      <c r="B7728" t="s">
        <v>8058</v>
      </c>
      <c r="C7728" t="s">
        <v>8019</v>
      </c>
      <c r="D7728" t="s">
        <v>8037</v>
      </c>
      <c r="E7728" s="1">
        <v>45418</v>
      </c>
      <c r="F7728">
        <v>8871.75</v>
      </c>
      <c r="G7728">
        <v>683</v>
      </c>
      <c r="H7728" t="s">
        <v>6</v>
      </c>
      <c r="I7728" t="str">
        <f>_xlfn.XLOOKUP(shipments[[#This Row],[SPID]],people[SPID],people[Sales_person],"NA",0)</f>
        <v>Camilla Castle</v>
      </c>
      <c r="J7728">
        <f>YEAR(shipments[[#This Row],[Shipdate]])</f>
        <v>2024</v>
      </c>
      <c r="K7728">
        <f>MONTH(shipments[[#This Row],[Shipdate]])</f>
        <v>5</v>
      </c>
      <c r="L7728" t="str">
        <f>TEXT(shipments[[#This Row],[Shipdate]],"mmmm")</f>
        <v>May</v>
      </c>
      <c r="M7728">
        <f>_xlfn.XLOOKUP(shipments[[#This Row],[PID]],products[PID],products[Cost_per_box],"NA",0)</f>
        <v>8.2200000000000006</v>
      </c>
      <c r="N7728">
        <f>shipments[[#This Row],[Boxes]]*shipments[[#This Row],[Cost Per Box]]</f>
        <v>5614.26</v>
      </c>
      <c r="O7728">
        <f>shipments[[#This Row],[Sales Amount]]-shipments[[#This Row],[Total Cost]]</f>
        <v>3257.49</v>
      </c>
      <c r="P7728" s="9">
        <f>shipments[[#This Row],[Profit]]/shipments[[#This Row],[Sales Amount]]</f>
        <v>0.36717558542564882</v>
      </c>
    </row>
    <row r="7729" spans="1:16" x14ac:dyDescent="1">
      <c r="A7729" t="s">
        <v>7786</v>
      </c>
      <c r="B7729" t="s">
        <v>8058</v>
      </c>
      <c r="C7729" t="s">
        <v>8019</v>
      </c>
      <c r="D7729" t="s">
        <v>8032</v>
      </c>
      <c r="E7729" s="1">
        <v>44971</v>
      </c>
      <c r="F7729">
        <v>780.75</v>
      </c>
      <c r="G7729">
        <v>49</v>
      </c>
      <c r="H7729" t="s">
        <v>6</v>
      </c>
      <c r="I7729" t="str">
        <f>_xlfn.XLOOKUP(shipments[[#This Row],[SPID]],people[SPID],people[Sales_person],"NA",0)</f>
        <v>Camilla Castle</v>
      </c>
      <c r="J7729">
        <f>YEAR(shipments[[#This Row],[Shipdate]])</f>
        <v>2023</v>
      </c>
      <c r="K7729">
        <f>MONTH(shipments[[#This Row],[Shipdate]])</f>
        <v>2</v>
      </c>
      <c r="L7729" t="str">
        <f>TEXT(shipments[[#This Row],[Shipdate]],"mmmm")</f>
        <v>February</v>
      </c>
      <c r="M7729">
        <f>_xlfn.XLOOKUP(shipments[[#This Row],[PID]],products[PID],products[Cost_per_box],"NA",0)</f>
        <v>8.2200000000000006</v>
      </c>
      <c r="N7729">
        <f>shipments[[#This Row],[Boxes]]*shipments[[#This Row],[Cost Per Box]]</f>
        <v>402.78000000000003</v>
      </c>
      <c r="O7729">
        <f>shipments[[#This Row],[Sales Amount]]-shipments[[#This Row],[Total Cost]]</f>
        <v>377.96999999999997</v>
      </c>
      <c r="P7729" s="9">
        <f>shipments[[#This Row],[Profit]]/shipments[[#This Row],[Sales Amount]]</f>
        <v>0.48411143131604223</v>
      </c>
    </row>
    <row r="7730" spans="1:16" x14ac:dyDescent="1">
      <c r="A7730" t="s">
        <v>7787</v>
      </c>
      <c r="B7730" t="s">
        <v>8058</v>
      </c>
      <c r="C7730" t="s">
        <v>8019</v>
      </c>
      <c r="D7730" t="s">
        <v>8032</v>
      </c>
      <c r="E7730" s="1">
        <v>45523</v>
      </c>
      <c r="F7730">
        <v>8111.25</v>
      </c>
      <c r="G7730">
        <v>541</v>
      </c>
      <c r="H7730" t="s">
        <v>17</v>
      </c>
      <c r="I7730" t="str">
        <f>_xlfn.XLOOKUP(shipments[[#This Row],[SPID]],people[SPID],people[Sales_person],"NA",0)</f>
        <v>Camilla Castle</v>
      </c>
      <c r="J7730">
        <f>YEAR(shipments[[#This Row],[Shipdate]])</f>
        <v>2024</v>
      </c>
      <c r="K7730">
        <f>MONTH(shipments[[#This Row],[Shipdate]])</f>
        <v>8</v>
      </c>
      <c r="L7730" t="str">
        <f>TEXT(shipments[[#This Row],[Shipdate]],"mmmm")</f>
        <v>August</v>
      </c>
      <c r="M7730">
        <f>_xlfn.XLOOKUP(shipments[[#This Row],[PID]],products[PID],products[Cost_per_box],"NA",0)</f>
        <v>8.2200000000000006</v>
      </c>
      <c r="N7730">
        <f>shipments[[#This Row],[Boxes]]*shipments[[#This Row],[Cost Per Box]]</f>
        <v>4447.0200000000004</v>
      </c>
      <c r="O7730">
        <f>shipments[[#This Row],[Sales Amount]]-shipments[[#This Row],[Total Cost]]</f>
        <v>3664.2299999999996</v>
      </c>
      <c r="P7730" s="9">
        <f>shipments[[#This Row],[Profit]]/shipments[[#This Row],[Sales Amount]]</f>
        <v>0.45174664817383259</v>
      </c>
    </row>
    <row r="7731" spans="1:16" x14ac:dyDescent="1">
      <c r="A7731" t="s">
        <v>7788</v>
      </c>
      <c r="B7731" t="s">
        <v>8058</v>
      </c>
      <c r="C7731" t="s">
        <v>8019</v>
      </c>
      <c r="D7731" t="s">
        <v>8034</v>
      </c>
      <c r="E7731" s="1">
        <v>45335</v>
      </c>
      <c r="F7731">
        <v>2470.5</v>
      </c>
      <c r="G7731">
        <v>177</v>
      </c>
      <c r="H7731" t="s">
        <v>6</v>
      </c>
      <c r="I7731" t="str">
        <f>_xlfn.XLOOKUP(shipments[[#This Row],[SPID]],people[SPID],people[Sales_person],"NA",0)</f>
        <v>Camilla Castle</v>
      </c>
      <c r="J7731">
        <f>YEAR(shipments[[#This Row],[Shipdate]])</f>
        <v>2024</v>
      </c>
      <c r="K7731">
        <f>MONTH(shipments[[#This Row],[Shipdate]])</f>
        <v>2</v>
      </c>
      <c r="L7731" t="str">
        <f>TEXT(shipments[[#This Row],[Shipdate]],"mmmm")</f>
        <v>February</v>
      </c>
      <c r="M7731">
        <f>_xlfn.XLOOKUP(shipments[[#This Row],[PID]],products[PID],products[Cost_per_box],"NA",0)</f>
        <v>8.2200000000000006</v>
      </c>
      <c r="N7731">
        <f>shipments[[#This Row],[Boxes]]*shipments[[#This Row],[Cost Per Box]]</f>
        <v>1454.94</v>
      </c>
      <c r="O7731">
        <f>shipments[[#This Row],[Sales Amount]]-shipments[[#This Row],[Total Cost]]</f>
        <v>1015.56</v>
      </c>
      <c r="P7731" s="9">
        <f>shipments[[#This Row],[Profit]]/shipments[[#This Row],[Sales Amount]]</f>
        <v>0.41107468123861562</v>
      </c>
    </row>
    <row r="7732" spans="1:16" x14ac:dyDescent="1">
      <c r="A7732" t="s">
        <v>7789</v>
      </c>
      <c r="B7732" t="s">
        <v>8058</v>
      </c>
      <c r="C7732" t="s">
        <v>8019</v>
      </c>
      <c r="D7732" t="s">
        <v>8036</v>
      </c>
      <c r="E7732" s="1">
        <v>45469</v>
      </c>
      <c r="F7732">
        <v>1224</v>
      </c>
      <c r="G7732">
        <v>88</v>
      </c>
      <c r="H7732" t="s">
        <v>6</v>
      </c>
      <c r="I7732" t="str">
        <f>_xlfn.XLOOKUP(shipments[[#This Row],[SPID]],people[SPID],people[Sales_person],"NA",0)</f>
        <v>Camilla Castle</v>
      </c>
      <c r="J7732">
        <f>YEAR(shipments[[#This Row],[Shipdate]])</f>
        <v>2024</v>
      </c>
      <c r="K7732">
        <f>MONTH(shipments[[#This Row],[Shipdate]])</f>
        <v>6</v>
      </c>
      <c r="L7732" t="str">
        <f>TEXT(shipments[[#This Row],[Shipdate]],"mmmm")</f>
        <v>June</v>
      </c>
      <c r="M7732">
        <f>_xlfn.XLOOKUP(shipments[[#This Row],[PID]],products[PID],products[Cost_per_box],"NA",0)</f>
        <v>8.2200000000000006</v>
      </c>
      <c r="N7732">
        <f>shipments[[#This Row],[Boxes]]*shipments[[#This Row],[Cost Per Box]]</f>
        <v>723.36</v>
      </c>
      <c r="O7732">
        <f>shipments[[#This Row],[Sales Amount]]-shipments[[#This Row],[Total Cost]]</f>
        <v>500.64</v>
      </c>
      <c r="P7732" s="9">
        <f>shipments[[#This Row],[Profit]]/shipments[[#This Row],[Sales Amount]]</f>
        <v>0.40901960784313723</v>
      </c>
    </row>
    <row r="7733" spans="1:16" x14ac:dyDescent="1">
      <c r="A7733" t="s">
        <v>7790</v>
      </c>
      <c r="B7733" t="s">
        <v>8058</v>
      </c>
      <c r="C7733" t="s">
        <v>8020</v>
      </c>
      <c r="D7733" t="s">
        <v>8036</v>
      </c>
      <c r="E7733" s="1">
        <v>45005</v>
      </c>
      <c r="F7733">
        <v>5861.25</v>
      </c>
      <c r="G7733">
        <v>326</v>
      </c>
      <c r="H7733" t="s">
        <v>6</v>
      </c>
      <c r="I7733" t="str">
        <f>_xlfn.XLOOKUP(shipments[[#This Row],[SPID]],people[SPID],people[Sales_person],"NA",0)</f>
        <v>Camilla Castle</v>
      </c>
      <c r="J7733">
        <f>YEAR(shipments[[#This Row],[Shipdate]])</f>
        <v>2023</v>
      </c>
      <c r="K7733">
        <f>MONTH(shipments[[#This Row],[Shipdate]])</f>
        <v>3</v>
      </c>
      <c r="L7733" t="str">
        <f>TEXT(shipments[[#This Row],[Shipdate]],"mmmm")</f>
        <v>March</v>
      </c>
      <c r="M7733">
        <f>_xlfn.XLOOKUP(shipments[[#This Row],[PID]],products[PID],products[Cost_per_box],"NA",0)</f>
        <v>10.23</v>
      </c>
      <c r="N7733">
        <f>shipments[[#This Row],[Boxes]]*shipments[[#This Row],[Cost Per Box]]</f>
        <v>3334.98</v>
      </c>
      <c r="O7733">
        <f>shipments[[#This Row],[Sales Amount]]-shipments[[#This Row],[Total Cost]]</f>
        <v>2526.27</v>
      </c>
      <c r="P7733" s="9">
        <f>shipments[[#This Row],[Profit]]/shipments[[#This Row],[Sales Amount]]</f>
        <v>0.43101215611004479</v>
      </c>
    </row>
    <row r="7734" spans="1:16" x14ac:dyDescent="1">
      <c r="A7734" t="s">
        <v>7791</v>
      </c>
      <c r="B7734" t="s">
        <v>8058</v>
      </c>
      <c r="C7734" t="s">
        <v>8021</v>
      </c>
      <c r="D7734" t="s">
        <v>8036</v>
      </c>
      <c r="E7734" s="1">
        <v>45470</v>
      </c>
      <c r="F7734">
        <v>4050</v>
      </c>
      <c r="G7734">
        <v>312</v>
      </c>
      <c r="H7734" t="s">
        <v>6</v>
      </c>
      <c r="I7734" t="str">
        <f>_xlfn.XLOOKUP(shipments[[#This Row],[SPID]],people[SPID],people[Sales_person],"NA",0)</f>
        <v>Camilla Castle</v>
      </c>
      <c r="J7734">
        <f>YEAR(shipments[[#This Row],[Shipdate]])</f>
        <v>2024</v>
      </c>
      <c r="K7734">
        <f>MONTH(shipments[[#This Row],[Shipdate]])</f>
        <v>6</v>
      </c>
      <c r="L7734" t="str">
        <f>TEXT(shipments[[#This Row],[Shipdate]],"mmmm")</f>
        <v>June</v>
      </c>
      <c r="M7734">
        <f>_xlfn.XLOOKUP(shipments[[#This Row],[PID]],products[PID],products[Cost_per_box],"NA",0)</f>
        <v>4.74</v>
      </c>
      <c r="N7734">
        <f>shipments[[#This Row],[Boxes]]*shipments[[#This Row],[Cost Per Box]]</f>
        <v>1478.88</v>
      </c>
      <c r="O7734">
        <f>shipments[[#This Row],[Sales Amount]]-shipments[[#This Row],[Total Cost]]</f>
        <v>2571.12</v>
      </c>
      <c r="P7734" s="9">
        <f>shipments[[#This Row],[Profit]]/shipments[[#This Row],[Sales Amount]]</f>
        <v>0.63484444444444443</v>
      </c>
    </row>
    <row r="7735" spans="1:16" x14ac:dyDescent="1">
      <c r="A7735" t="s">
        <v>7792</v>
      </c>
      <c r="B7735" t="s">
        <v>8058</v>
      </c>
      <c r="C7735" t="s">
        <v>8021</v>
      </c>
      <c r="D7735" t="s">
        <v>8032</v>
      </c>
      <c r="E7735" s="1">
        <v>44994</v>
      </c>
      <c r="F7735">
        <v>13497.75</v>
      </c>
      <c r="G7735">
        <v>844</v>
      </c>
      <c r="H7735" t="s">
        <v>6</v>
      </c>
      <c r="I7735" t="str">
        <f>_xlfn.XLOOKUP(shipments[[#This Row],[SPID]],people[SPID],people[Sales_person],"NA",0)</f>
        <v>Camilla Castle</v>
      </c>
      <c r="J7735">
        <f>YEAR(shipments[[#This Row],[Shipdate]])</f>
        <v>2023</v>
      </c>
      <c r="K7735">
        <f>MONTH(shipments[[#This Row],[Shipdate]])</f>
        <v>3</v>
      </c>
      <c r="L7735" t="str">
        <f>TEXT(shipments[[#This Row],[Shipdate]],"mmmm")</f>
        <v>March</v>
      </c>
      <c r="M7735">
        <f>_xlfn.XLOOKUP(shipments[[#This Row],[PID]],products[PID],products[Cost_per_box],"NA",0)</f>
        <v>4.74</v>
      </c>
      <c r="N7735">
        <f>shipments[[#This Row],[Boxes]]*shipments[[#This Row],[Cost Per Box]]</f>
        <v>4000.5600000000004</v>
      </c>
      <c r="O7735">
        <f>shipments[[#This Row],[Sales Amount]]-shipments[[#This Row],[Total Cost]]</f>
        <v>9497.1899999999987</v>
      </c>
      <c r="P7735" s="9">
        <f>shipments[[#This Row],[Profit]]/shipments[[#This Row],[Sales Amount]]</f>
        <v>0.70361282435961536</v>
      </c>
    </row>
    <row r="7736" spans="1:16" x14ac:dyDescent="1">
      <c r="A7736" t="s">
        <v>7793</v>
      </c>
      <c r="B7736" t="s">
        <v>8058</v>
      </c>
      <c r="C7736" t="s">
        <v>8021</v>
      </c>
      <c r="D7736" t="s">
        <v>8036</v>
      </c>
      <c r="E7736" s="1">
        <v>44966</v>
      </c>
      <c r="F7736">
        <v>1449</v>
      </c>
      <c r="G7736">
        <v>112</v>
      </c>
      <c r="H7736" t="s">
        <v>6</v>
      </c>
      <c r="I7736" t="str">
        <f>_xlfn.XLOOKUP(shipments[[#This Row],[SPID]],people[SPID],people[Sales_person],"NA",0)</f>
        <v>Camilla Castle</v>
      </c>
      <c r="J7736">
        <f>YEAR(shipments[[#This Row],[Shipdate]])</f>
        <v>2023</v>
      </c>
      <c r="K7736">
        <f>MONTH(shipments[[#This Row],[Shipdate]])</f>
        <v>2</v>
      </c>
      <c r="L7736" t="str">
        <f>TEXT(shipments[[#This Row],[Shipdate]],"mmmm")</f>
        <v>February</v>
      </c>
      <c r="M7736">
        <f>_xlfn.XLOOKUP(shipments[[#This Row],[PID]],products[PID],products[Cost_per_box],"NA",0)</f>
        <v>4.74</v>
      </c>
      <c r="N7736">
        <f>shipments[[#This Row],[Boxes]]*shipments[[#This Row],[Cost Per Box]]</f>
        <v>530.88</v>
      </c>
      <c r="O7736">
        <f>shipments[[#This Row],[Sales Amount]]-shipments[[#This Row],[Total Cost]]</f>
        <v>918.12</v>
      </c>
      <c r="P7736" s="9">
        <f>shipments[[#This Row],[Profit]]/shipments[[#This Row],[Sales Amount]]</f>
        <v>0.63362318840579712</v>
      </c>
    </row>
    <row r="7737" spans="1:16" x14ac:dyDescent="1">
      <c r="A7737" t="s">
        <v>7794</v>
      </c>
      <c r="B7737" t="s">
        <v>8058</v>
      </c>
      <c r="C7737" t="s">
        <v>8022</v>
      </c>
      <c r="D7737" t="s">
        <v>8035</v>
      </c>
      <c r="E7737" s="1">
        <v>45425</v>
      </c>
      <c r="F7737">
        <v>4819.5</v>
      </c>
      <c r="G7737">
        <v>482</v>
      </c>
      <c r="H7737" t="s">
        <v>6</v>
      </c>
      <c r="I7737" t="str">
        <f>_xlfn.XLOOKUP(shipments[[#This Row],[SPID]],people[SPID],people[Sales_person],"NA",0)</f>
        <v>Camilla Castle</v>
      </c>
      <c r="J7737">
        <f>YEAR(shipments[[#This Row],[Shipdate]])</f>
        <v>2024</v>
      </c>
      <c r="K7737">
        <f>MONTH(shipments[[#This Row],[Shipdate]])</f>
        <v>5</v>
      </c>
      <c r="L7737" t="str">
        <f>TEXT(shipments[[#This Row],[Shipdate]],"mmmm")</f>
        <v>May</v>
      </c>
      <c r="M7737">
        <f>_xlfn.XLOOKUP(shipments[[#This Row],[PID]],products[PID],products[Cost_per_box],"NA",0)</f>
        <v>10.51</v>
      </c>
      <c r="N7737">
        <f>shipments[[#This Row],[Boxes]]*shipments[[#This Row],[Cost Per Box]]</f>
        <v>5065.82</v>
      </c>
      <c r="O7737">
        <f>shipments[[#This Row],[Sales Amount]]-shipments[[#This Row],[Total Cost]]</f>
        <v>-246.31999999999971</v>
      </c>
      <c r="P7737" s="9">
        <f>shipments[[#This Row],[Profit]]/shipments[[#This Row],[Sales Amount]]</f>
        <v>-5.110903620707536E-2</v>
      </c>
    </row>
    <row r="7738" spans="1:16" x14ac:dyDescent="1">
      <c r="A7738" t="s">
        <v>7795</v>
      </c>
      <c r="B7738" t="s">
        <v>8058</v>
      </c>
      <c r="C7738" t="s">
        <v>8022</v>
      </c>
      <c r="D7738" t="s">
        <v>8032</v>
      </c>
      <c r="E7738" s="1">
        <v>45345</v>
      </c>
      <c r="F7738">
        <v>4311</v>
      </c>
      <c r="G7738">
        <v>479</v>
      </c>
      <c r="H7738" t="s">
        <v>6</v>
      </c>
      <c r="I7738" t="str">
        <f>_xlfn.XLOOKUP(shipments[[#This Row],[SPID]],people[SPID],people[Sales_person],"NA",0)</f>
        <v>Camilla Castle</v>
      </c>
      <c r="J7738">
        <f>YEAR(shipments[[#This Row],[Shipdate]])</f>
        <v>2024</v>
      </c>
      <c r="K7738">
        <f>MONTH(shipments[[#This Row],[Shipdate]])</f>
        <v>2</v>
      </c>
      <c r="L7738" t="str">
        <f>TEXT(shipments[[#This Row],[Shipdate]],"mmmm")</f>
        <v>February</v>
      </c>
      <c r="M7738">
        <f>_xlfn.XLOOKUP(shipments[[#This Row],[PID]],products[PID],products[Cost_per_box],"NA",0)</f>
        <v>10.51</v>
      </c>
      <c r="N7738">
        <f>shipments[[#This Row],[Boxes]]*shipments[[#This Row],[Cost Per Box]]</f>
        <v>5034.29</v>
      </c>
      <c r="O7738">
        <f>shipments[[#This Row],[Sales Amount]]-shipments[[#This Row],[Total Cost]]</f>
        <v>-723.29</v>
      </c>
      <c r="P7738" s="9">
        <f>shipments[[#This Row],[Profit]]/shipments[[#This Row],[Sales Amount]]</f>
        <v>-0.16777777777777778</v>
      </c>
    </row>
    <row r="7739" spans="1:16" x14ac:dyDescent="1">
      <c r="A7739" t="s">
        <v>7796</v>
      </c>
      <c r="B7739" t="s">
        <v>8058</v>
      </c>
      <c r="C7739" t="s">
        <v>8022</v>
      </c>
      <c r="D7739" t="s">
        <v>8035</v>
      </c>
      <c r="E7739" s="1">
        <v>45211</v>
      </c>
      <c r="F7739">
        <v>1561.5</v>
      </c>
      <c r="G7739">
        <v>174</v>
      </c>
      <c r="H7739" t="s">
        <v>6</v>
      </c>
      <c r="I7739" t="str">
        <f>_xlfn.XLOOKUP(shipments[[#This Row],[SPID]],people[SPID],people[Sales_person],"NA",0)</f>
        <v>Camilla Castle</v>
      </c>
      <c r="J7739">
        <f>YEAR(shipments[[#This Row],[Shipdate]])</f>
        <v>2023</v>
      </c>
      <c r="K7739">
        <f>MONTH(shipments[[#This Row],[Shipdate]])</f>
        <v>10</v>
      </c>
      <c r="L7739" t="str">
        <f>TEXT(shipments[[#This Row],[Shipdate]],"mmmm")</f>
        <v>October</v>
      </c>
      <c r="M7739">
        <f>_xlfn.XLOOKUP(shipments[[#This Row],[PID]],products[PID],products[Cost_per_box],"NA",0)</f>
        <v>10.51</v>
      </c>
      <c r="N7739">
        <f>shipments[[#This Row],[Boxes]]*shipments[[#This Row],[Cost Per Box]]</f>
        <v>1828.74</v>
      </c>
      <c r="O7739">
        <f>shipments[[#This Row],[Sales Amount]]-shipments[[#This Row],[Total Cost]]</f>
        <v>-267.24</v>
      </c>
      <c r="P7739" s="9">
        <f>shipments[[#This Row],[Profit]]/shipments[[#This Row],[Sales Amount]]</f>
        <v>-0.1711431316042267</v>
      </c>
    </row>
    <row r="7740" spans="1:16" x14ac:dyDescent="1">
      <c r="A7740" t="s">
        <v>7797</v>
      </c>
      <c r="B7740" t="s">
        <v>8058</v>
      </c>
      <c r="C7740" t="s">
        <v>8022</v>
      </c>
      <c r="D7740" t="s">
        <v>8036</v>
      </c>
      <c r="E7740" s="1">
        <v>44944</v>
      </c>
      <c r="F7740">
        <v>4857.75</v>
      </c>
      <c r="G7740">
        <v>810</v>
      </c>
      <c r="H7740" t="s">
        <v>39</v>
      </c>
      <c r="I7740" t="str">
        <f>_xlfn.XLOOKUP(shipments[[#This Row],[SPID]],people[SPID],people[Sales_person],"NA",0)</f>
        <v>Camilla Castle</v>
      </c>
      <c r="J7740">
        <f>YEAR(shipments[[#This Row],[Shipdate]])</f>
        <v>2023</v>
      </c>
      <c r="K7740">
        <f>MONTH(shipments[[#This Row],[Shipdate]])</f>
        <v>1</v>
      </c>
      <c r="L7740" t="str">
        <f>TEXT(shipments[[#This Row],[Shipdate]],"mmmm")</f>
        <v>January</v>
      </c>
      <c r="M7740">
        <f>_xlfn.XLOOKUP(shipments[[#This Row],[PID]],products[PID],products[Cost_per_box],"NA",0)</f>
        <v>10.51</v>
      </c>
      <c r="N7740">
        <f>shipments[[#This Row],[Boxes]]*shipments[[#This Row],[Cost Per Box]]</f>
        <v>8513.1</v>
      </c>
      <c r="O7740">
        <f>shipments[[#This Row],[Sales Amount]]-shipments[[#This Row],[Total Cost]]</f>
        <v>-3655.3500000000004</v>
      </c>
      <c r="P7740" s="9">
        <f>shipments[[#This Row],[Profit]]/shipments[[#This Row],[Sales Amount]]</f>
        <v>-0.75247799907364532</v>
      </c>
    </row>
    <row r="7741" spans="1:16" x14ac:dyDescent="1">
      <c r="A7741" t="s">
        <v>7798</v>
      </c>
      <c r="B7741" t="s">
        <v>8058</v>
      </c>
      <c r="C7741" t="s">
        <v>8023</v>
      </c>
      <c r="D7741" t="s">
        <v>8037</v>
      </c>
      <c r="E7741" s="1">
        <v>45532</v>
      </c>
      <c r="F7741">
        <v>9616.5</v>
      </c>
      <c r="G7741">
        <v>602</v>
      </c>
      <c r="H7741" t="s">
        <v>17</v>
      </c>
      <c r="I7741" t="str">
        <f>_xlfn.XLOOKUP(shipments[[#This Row],[SPID]],people[SPID],people[Sales_person],"NA",0)</f>
        <v>Camilla Castle</v>
      </c>
      <c r="J7741">
        <f>YEAR(shipments[[#This Row],[Shipdate]])</f>
        <v>2024</v>
      </c>
      <c r="K7741">
        <f>MONTH(shipments[[#This Row],[Shipdate]])</f>
        <v>8</v>
      </c>
      <c r="L7741" t="str">
        <f>TEXT(shipments[[#This Row],[Shipdate]],"mmmm")</f>
        <v>August</v>
      </c>
      <c r="M7741">
        <f>_xlfn.XLOOKUP(shipments[[#This Row],[PID]],products[PID],products[Cost_per_box],"NA",0)</f>
        <v>6.43</v>
      </c>
      <c r="N7741">
        <f>shipments[[#This Row],[Boxes]]*shipments[[#This Row],[Cost Per Box]]</f>
        <v>3870.8599999999997</v>
      </c>
      <c r="O7741">
        <f>shipments[[#This Row],[Sales Amount]]-shipments[[#This Row],[Total Cost]]</f>
        <v>5745.64</v>
      </c>
      <c r="P7741" s="9">
        <f>shipments[[#This Row],[Profit]]/shipments[[#This Row],[Sales Amount]]</f>
        <v>0.597477252638694</v>
      </c>
    </row>
    <row r="7742" spans="1:16" x14ac:dyDescent="1">
      <c r="A7742" t="s">
        <v>7799</v>
      </c>
      <c r="B7742" t="s">
        <v>8058</v>
      </c>
      <c r="C7742" t="s">
        <v>8023</v>
      </c>
      <c r="D7742" t="s">
        <v>8033</v>
      </c>
      <c r="E7742" s="1">
        <v>44967</v>
      </c>
      <c r="F7742">
        <v>4619.25</v>
      </c>
      <c r="G7742">
        <v>289</v>
      </c>
      <c r="H7742" t="s">
        <v>6</v>
      </c>
      <c r="I7742" t="str">
        <f>_xlfn.XLOOKUP(shipments[[#This Row],[SPID]],people[SPID],people[Sales_person],"NA",0)</f>
        <v>Camilla Castle</v>
      </c>
      <c r="J7742">
        <f>YEAR(shipments[[#This Row],[Shipdate]])</f>
        <v>2023</v>
      </c>
      <c r="K7742">
        <f>MONTH(shipments[[#This Row],[Shipdate]])</f>
        <v>2</v>
      </c>
      <c r="L7742" t="str">
        <f>TEXT(shipments[[#This Row],[Shipdate]],"mmmm")</f>
        <v>February</v>
      </c>
      <c r="M7742">
        <f>_xlfn.XLOOKUP(shipments[[#This Row],[PID]],products[PID],products[Cost_per_box],"NA",0)</f>
        <v>6.43</v>
      </c>
      <c r="N7742">
        <f>shipments[[#This Row],[Boxes]]*shipments[[#This Row],[Cost Per Box]]</f>
        <v>1858.27</v>
      </c>
      <c r="O7742">
        <f>shipments[[#This Row],[Sales Amount]]-shipments[[#This Row],[Total Cost]]</f>
        <v>2760.98</v>
      </c>
      <c r="P7742" s="9">
        <f>shipments[[#This Row],[Profit]]/shipments[[#This Row],[Sales Amount]]</f>
        <v>0.59771174974292363</v>
      </c>
    </row>
    <row r="7743" spans="1:16" x14ac:dyDescent="1">
      <c r="A7743" t="s">
        <v>7800</v>
      </c>
      <c r="B7743" t="s">
        <v>8058</v>
      </c>
      <c r="C7743" t="s">
        <v>8023</v>
      </c>
      <c r="D7743" t="s">
        <v>8036</v>
      </c>
      <c r="E7743" s="1">
        <v>45336</v>
      </c>
      <c r="F7743">
        <v>2742.75</v>
      </c>
      <c r="G7743">
        <v>162</v>
      </c>
      <c r="H7743" t="s">
        <v>6</v>
      </c>
      <c r="I7743" t="str">
        <f>_xlfn.XLOOKUP(shipments[[#This Row],[SPID]],people[SPID],people[Sales_person],"NA",0)</f>
        <v>Camilla Castle</v>
      </c>
      <c r="J7743">
        <f>YEAR(shipments[[#This Row],[Shipdate]])</f>
        <v>2024</v>
      </c>
      <c r="K7743">
        <f>MONTH(shipments[[#This Row],[Shipdate]])</f>
        <v>2</v>
      </c>
      <c r="L7743" t="str">
        <f>TEXT(shipments[[#This Row],[Shipdate]],"mmmm")</f>
        <v>February</v>
      </c>
      <c r="M7743">
        <f>_xlfn.XLOOKUP(shipments[[#This Row],[PID]],products[PID],products[Cost_per_box],"NA",0)</f>
        <v>6.43</v>
      </c>
      <c r="N7743">
        <f>shipments[[#This Row],[Boxes]]*shipments[[#This Row],[Cost Per Box]]</f>
        <v>1041.6599999999999</v>
      </c>
      <c r="O7743">
        <f>shipments[[#This Row],[Sales Amount]]-shipments[[#This Row],[Total Cost]]</f>
        <v>1701.0900000000001</v>
      </c>
      <c r="P7743" s="9">
        <f>shipments[[#This Row],[Profit]]/shipments[[#This Row],[Sales Amount]]</f>
        <v>0.62021328958162436</v>
      </c>
    </row>
    <row r="7744" spans="1:16" x14ac:dyDescent="1">
      <c r="A7744" t="s">
        <v>7801</v>
      </c>
      <c r="B7744" t="s">
        <v>8058</v>
      </c>
      <c r="C7744" t="s">
        <v>8023</v>
      </c>
      <c r="D7744" t="s">
        <v>8032</v>
      </c>
      <c r="E7744" s="1">
        <v>45127</v>
      </c>
      <c r="F7744">
        <v>4900.5</v>
      </c>
      <c r="G7744">
        <v>307</v>
      </c>
      <c r="H7744" t="s">
        <v>6</v>
      </c>
      <c r="I7744" t="str">
        <f>_xlfn.XLOOKUP(shipments[[#This Row],[SPID]],people[SPID],people[Sales_person],"NA",0)</f>
        <v>Camilla Castle</v>
      </c>
      <c r="J7744">
        <f>YEAR(shipments[[#This Row],[Shipdate]])</f>
        <v>2023</v>
      </c>
      <c r="K7744">
        <f>MONTH(shipments[[#This Row],[Shipdate]])</f>
        <v>7</v>
      </c>
      <c r="L7744" t="str">
        <f>TEXT(shipments[[#This Row],[Shipdate]],"mmmm")</f>
        <v>July</v>
      </c>
      <c r="M7744">
        <f>_xlfn.XLOOKUP(shipments[[#This Row],[PID]],products[PID],products[Cost_per_box],"NA",0)</f>
        <v>6.43</v>
      </c>
      <c r="N7744">
        <f>shipments[[#This Row],[Boxes]]*shipments[[#This Row],[Cost Per Box]]</f>
        <v>1974.01</v>
      </c>
      <c r="O7744">
        <f>shipments[[#This Row],[Sales Amount]]-shipments[[#This Row],[Total Cost]]</f>
        <v>2926.49</v>
      </c>
      <c r="P7744" s="9">
        <f>shipments[[#This Row],[Profit]]/shipments[[#This Row],[Sales Amount]]</f>
        <v>0.59718192021222316</v>
      </c>
    </row>
    <row r="7745" spans="1:16" x14ac:dyDescent="1">
      <c r="A7745" t="s">
        <v>7802</v>
      </c>
      <c r="B7745" t="s">
        <v>8058</v>
      </c>
      <c r="C7745" t="s">
        <v>8023</v>
      </c>
      <c r="D7745" t="s">
        <v>8036</v>
      </c>
      <c r="E7745" s="1">
        <v>45117</v>
      </c>
      <c r="F7745">
        <v>6185.25</v>
      </c>
      <c r="G7745">
        <v>387</v>
      </c>
      <c r="H7745" t="s">
        <v>6</v>
      </c>
      <c r="I7745" t="str">
        <f>_xlfn.XLOOKUP(shipments[[#This Row],[SPID]],people[SPID],people[Sales_person],"NA",0)</f>
        <v>Camilla Castle</v>
      </c>
      <c r="J7745">
        <f>YEAR(shipments[[#This Row],[Shipdate]])</f>
        <v>2023</v>
      </c>
      <c r="K7745">
        <f>MONTH(shipments[[#This Row],[Shipdate]])</f>
        <v>7</v>
      </c>
      <c r="L7745" t="str">
        <f>TEXT(shipments[[#This Row],[Shipdate]],"mmmm")</f>
        <v>July</v>
      </c>
      <c r="M7745">
        <f>_xlfn.XLOOKUP(shipments[[#This Row],[PID]],products[PID],products[Cost_per_box],"NA",0)</f>
        <v>6.43</v>
      </c>
      <c r="N7745">
        <f>shipments[[#This Row],[Boxes]]*shipments[[#This Row],[Cost Per Box]]</f>
        <v>2488.41</v>
      </c>
      <c r="O7745">
        <f>shipments[[#This Row],[Sales Amount]]-shipments[[#This Row],[Total Cost]]</f>
        <v>3696.84</v>
      </c>
      <c r="P7745" s="9">
        <f>shipments[[#This Row],[Profit]]/shipments[[#This Row],[Sales Amount]]</f>
        <v>0.59768643142961075</v>
      </c>
    </row>
    <row r="7746" spans="1:16" x14ac:dyDescent="1">
      <c r="A7746" t="s">
        <v>7803</v>
      </c>
      <c r="B7746" t="s">
        <v>8058</v>
      </c>
      <c r="C7746" t="s">
        <v>8025</v>
      </c>
      <c r="D7746" t="s">
        <v>8037</v>
      </c>
      <c r="E7746" s="1">
        <v>44999</v>
      </c>
      <c r="F7746">
        <v>2371.5</v>
      </c>
      <c r="G7746">
        <v>149</v>
      </c>
      <c r="H7746" t="s">
        <v>6</v>
      </c>
      <c r="I7746" t="str">
        <f>_xlfn.XLOOKUP(shipments[[#This Row],[SPID]],people[SPID],people[Sales_person],"NA",0)</f>
        <v>Camilla Castle</v>
      </c>
      <c r="J7746">
        <f>YEAR(shipments[[#This Row],[Shipdate]])</f>
        <v>2023</v>
      </c>
      <c r="K7746">
        <f>MONTH(shipments[[#This Row],[Shipdate]])</f>
        <v>3</v>
      </c>
      <c r="L7746" t="str">
        <f>TEXT(shipments[[#This Row],[Shipdate]],"mmmm")</f>
        <v>March</v>
      </c>
      <c r="M7746">
        <f>_xlfn.XLOOKUP(shipments[[#This Row],[PID]],products[PID],products[Cost_per_box],"NA",0)</f>
        <v>9.57</v>
      </c>
      <c r="N7746">
        <f>shipments[[#This Row],[Boxes]]*shipments[[#This Row],[Cost Per Box]]</f>
        <v>1425.93</v>
      </c>
      <c r="O7746">
        <f>shipments[[#This Row],[Sales Amount]]-shipments[[#This Row],[Total Cost]]</f>
        <v>945.56999999999994</v>
      </c>
      <c r="P7746" s="9">
        <f>shipments[[#This Row],[Profit]]/shipments[[#This Row],[Sales Amount]]</f>
        <v>0.39872232764073368</v>
      </c>
    </row>
    <row r="7747" spans="1:16" x14ac:dyDescent="1">
      <c r="A7747" t="s">
        <v>7804</v>
      </c>
      <c r="B7747" t="s">
        <v>8058</v>
      </c>
      <c r="C7747" t="s">
        <v>8025</v>
      </c>
      <c r="D7747" t="s">
        <v>8032</v>
      </c>
      <c r="E7747" s="1">
        <v>44967</v>
      </c>
      <c r="F7747">
        <v>1800</v>
      </c>
      <c r="G7747">
        <v>100</v>
      </c>
      <c r="H7747" t="s">
        <v>6</v>
      </c>
      <c r="I7747" t="str">
        <f>_xlfn.XLOOKUP(shipments[[#This Row],[SPID]],people[SPID],people[Sales_person],"NA",0)</f>
        <v>Camilla Castle</v>
      </c>
      <c r="J7747">
        <f>YEAR(shipments[[#This Row],[Shipdate]])</f>
        <v>2023</v>
      </c>
      <c r="K7747">
        <f>MONTH(shipments[[#This Row],[Shipdate]])</f>
        <v>2</v>
      </c>
      <c r="L7747" t="str">
        <f>TEXT(shipments[[#This Row],[Shipdate]],"mmmm")</f>
        <v>February</v>
      </c>
      <c r="M7747">
        <f>_xlfn.XLOOKUP(shipments[[#This Row],[PID]],products[PID],products[Cost_per_box],"NA",0)</f>
        <v>9.57</v>
      </c>
      <c r="N7747">
        <f>shipments[[#This Row],[Boxes]]*shipments[[#This Row],[Cost Per Box]]</f>
        <v>957</v>
      </c>
      <c r="O7747">
        <f>shipments[[#This Row],[Sales Amount]]-shipments[[#This Row],[Total Cost]]</f>
        <v>843</v>
      </c>
      <c r="P7747" s="9">
        <f>shipments[[#This Row],[Profit]]/shipments[[#This Row],[Sales Amount]]</f>
        <v>0.46833333333333332</v>
      </c>
    </row>
    <row r="7748" spans="1:16" x14ac:dyDescent="1">
      <c r="A7748" t="s">
        <v>7805</v>
      </c>
      <c r="B7748" t="s">
        <v>8058</v>
      </c>
      <c r="C7748" t="s">
        <v>8025</v>
      </c>
      <c r="D7748" t="s">
        <v>8033</v>
      </c>
      <c r="E7748" s="1">
        <v>45182</v>
      </c>
      <c r="F7748">
        <v>3964.5</v>
      </c>
      <c r="G7748">
        <v>221</v>
      </c>
      <c r="H7748" t="s">
        <v>6</v>
      </c>
      <c r="I7748" t="str">
        <f>_xlfn.XLOOKUP(shipments[[#This Row],[SPID]],people[SPID],people[Sales_person],"NA",0)</f>
        <v>Camilla Castle</v>
      </c>
      <c r="J7748">
        <f>YEAR(shipments[[#This Row],[Shipdate]])</f>
        <v>2023</v>
      </c>
      <c r="K7748">
        <f>MONTH(shipments[[#This Row],[Shipdate]])</f>
        <v>9</v>
      </c>
      <c r="L7748" t="str">
        <f>TEXT(shipments[[#This Row],[Shipdate]],"mmmm")</f>
        <v>September</v>
      </c>
      <c r="M7748">
        <f>_xlfn.XLOOKUP(shipments[[#This Row],[PID]],products[PID],products[Cost_per_box],"NA",0)</f>
        <v>9.57</v>
      </c>
      <c r="N7748">
        <f>shipments[[#This Row],[Boxes]]*shipments[[#This Row],[Cost Per Box]]</f>
        <v>2114.9700000000003</v>
      </c>
      <c r="O7748">
        <f>shipments[[#This Row],[Sales Amount]]-shipments[[#This Row],[Total Cost]]</f>
        <v>1849.5299999999997</v>
      </c>
      <c r="P7748" s="9">
        <f>shipments[[#This Row],[Profit]]/shipments[[#This Row],[Sales Amount]]</f>
        <v>0.46652289065455915</v>
      </c>
    </row>
    <row r="7749" spans="1:16" x14ac:dyDescent="1">
      <c r="A7749" t="s">
        <v>7806</v>
      </c>
      <c r="B7749" t="s">
        <v>8058</v>
      </c>
      <c r="C7749" t="s">
        <v>8025</v>
      </c>
      <c r="D7749" t="s">
        <v>8037</v>
      </c>
      <c r="E7749" s="1">
        <v>45414</v>
      </c>
      <c r="F7749">
        <v>10611</v>
      </c>
      <c r="G7749">
        <v>708</v>
      </c>
      <c r="H7749" t="s">
        <v>6</v>
      </c>
      <c r="I7749" t="str">
        <f>_xlfn.XLOOKUP(shipments[[#This Row],[SPID]],people[SPID],people[Sales_person],"NA",0)</f>
        <v>Camilla Castle</v>
      </c>
      <c r="J7749">
        <f>YEAR(shipments[[#This Row],[Shipdate]])</f>
        <v>2024</v>
      </c>
      <c r="K7749">
        <f>MONTH(shipments[[#This Row],[Shipdate]])</f>
        <v>5</v>
      </c>
      <c r="L7749" t="str">
        <f>TEXT(shipments[[#This Row],[Shipdate]],"mmmm")</f>
        <v>May</v>
      </c>
      <c r="M7749">
        <f>_xlfn.XLOOKUP(shipments[[#This Row],[PID]],products[PID],products[Cost_per_box],"NA",0)</f>
        <v>9.57</v>
      </c>
      <c r="N7749">
        <f>shipments[[#This Row],[Boxes]]*shipments[[#This Row],[Cost Per Box]]</f>
        <v>6775.56</v>
      </c>
      <c r="O7749">
        <f>shipments[[#This Row],[Sales Amount]]-shipments[[#This Row],[Total Cost]]</f>
        <v>3835.4399999999996</v>
      </c>
      <c r="P7749" s="9">
        <f>shipments[[#This Row],[Profit]]/shipments[[#This Row],[Sales Amount]]</f>
        <v>0.36145886344359623</v>
      </c>
    </row>
    <row r="7750" spans="1:16" x14ac:dyDescent="1">
      <c r="A7750" t="s">
        <v>7807</v>
      </c>
      <c r="B7750" t="s">
        <v>8058</v>
      </c>
      <c r="C7750" t="s">
        <v>8025</v>
      </c>
      <c r="D7750" t="s">
        <v>8033</v>
      </c>
      <c r="E7750" s="1">
        <v>45345</v>
      </c>
      <c r="F7750">
        <v>11664</v>
      </c>
      <c r="G7750">
        <v>687</v>
      </c>
      <c r="H7750" t="s">
        <v>6</v>
      </c>
      <c r="I7750" t="str">
        <f>_xlfn.XLOOKUP(shipments[[#This Row],[SPID]],people[SPID],people[Sales_person],"NA",0)</f>
        <v>Camilla Castle</v>
      </c>
      <c r="J7750">
        <f>YEAR(shipments[[#This Row],[Shipdate]])</f>
        <v>2024</v>
      </c>
      <c r="K7750">
        <f>MONTH(shipments[[#This Row],[Shipdate]])</f>
        <v>2</v>
      </c>
      <c r="L7750" t="str">
        <f>TEXT(shipments[[#This Row],[Shipdate]],"mmmm")</f>
        <v>February</v>
      </c>
      <c r="M7750">
        <f>_xlfn.XLOOKUP(shipments[[#This Row],[PID]],products[PID],products[Cost_per_box],"NA",0)</f>
        <v>9.57</v>
      </c>
      <c r="N7750">
        <f>shipments[[#This Row],[Boxes]]*shipments[[#This Row],[Cost Per Box]]</f>
        <v>6574.59</v>
      </c>
      <c r="O7750">
        <f>shipments[[#This Row],[Sales Amount]]-shipments[[#This Row],[Total Cost]]</f>
        <v>5089.41</v>
      </c>
      <c r="P7750" s="9">
        <f>shipments[[#This Row],[Profit]]/shipments[[#This Row],[Sales Amount]]</f>
        <v>0.43633487654320985</v>
      </c>
    </row>
    <row r="7751" spans="1:16" x14ac:dyDescent="1">
      <c r="A7751" t="s">
        <v>7808</v>
      </c>
      <c r="B7751" t="s">
        <v>8058</v>
      </c>
      <c r="C7751" t="s">
        <v>8026</v>
      </c>
      <c r="D7751" t="s">
        <v>8035</v>
      </c>
      <c r="E7751" s="1">
        <v>44943</v>
      </c>
      <c r="F7751">
        <v>6140.25</v>
      </c>
      <c r="G7751">
        <v>768</v>
      </c>
      <c r="H7751" t="s">
        <v>6</v>
      </c>
      <c r="I7751" t="str">
        <f>_xlfn.XLOOKUP(shipments[[#This Row],[SPID]],people[SPID],people[Sales_person],"NA",0)</f>
        <v>Camilla Castle</v>
      </c>
      <c r="J7751">
        <f>YEAR(shipments[[#This Row],[Shipdate]])</f>
        <v>2023</v>
      </c>
      <c r="K7751">
        <f>MONTH(shipments[[#This Row],[Shipdate]])</f>
        <v>1</v>
      </c>
      <c r="L7751" t="str">
        <f>TEXT(shipments[[#This Row],[Shipdate]],"mmmm")</f>
        <v>January</v>
      </c>
      <c r="M7751">
        <f>_xlfn.XLOOKUP(shipments[[#This Row],[PID]],products[PID],products[Cost_per_box],"NA",0)</f>
        <v>8.43</v>
      </c>
      <c r="N7751">
        <f>shipments[[#This Row],[Boxes]]*shipments[[#This Row],[Cost Per Box]]</f>
        <v>6474.24</v>
      </c>
      <c r="O7751">
        <f>shipments[[#This Row],[Sales Amount]]-shipments[[#This Row],[Total Cost]]</f>
        <v>-333.98999999999978</v>
      </c>
      <c r="P7751" s="9">
        <f>shipments[[#This Row],[Profit]]/shipments[[#This Row],[Sales Amount]]</f>
        <v>-5.4393550751190879E-2</v>
      </c>
    </row>
    <row r="7752" spans="1:16" x14ac:dyDescent="1">
      <c r="A7752" t="s">
        <v>7809</v>
      </c>
      <c r="B7752" t="s">
        <v>8058</v>
      </c>
      <c r="C7752" t="s">
        <v>8026</v>
      </c>
      <c r="D7752" t="s">
        <v>8037</v>
      </c>
      <c r="E7752" s="1">
        <v>45233</v>
      </c>
      <c r="F7752">
        <v>7332.75</v>
      </c>
      <c r="G7752">
        <v>734</v>
      </c>
      <c r="H7752" t="s">
        <v>6</v>
      </c>
      <c r="I7752" t="str">
        <f>_xlfn.XLOOKUP(shipments[[#This Row],[SPID]],people[SPID],people[Sales_person],"NA",0)</f>
        <v>Camilla Castle</v>
      </c>
      <c r="J7752">
        <f>YEAR(shipments[[#This Row],[Shipdate]])</f>
        <v>2023</v>
      </c>
      <c r="K7752">
        <f>MONTH(shipments[[#This Row],[Shipdate]])</f>
        <v>11</v>
      </c>
      <c r="L7752" t="str">
        <f>TEXT(shipments[[#This Row],[Shipdate]],"mmmm")</f>
        <v>November</v>
      </c>
      <c r="M7752">
        <f>_xlfn.XLOOKUP(shipments[[#This Row],[PID]],products[PID],products[Cost_per_box],"NA",0)</f>
        <v>8.43</v>
      </c>
      <c r="N7752">
        <f>shipments[[#This Row],[Boxes]]*shipments[[#This Row],[Cost Per Box]]</f>
        <v>6187.62</v>
      </c>
      <c r="O7752">
        <f>shipments[[#This Row],[Sales Amount]]-shipments[[#This Row],[Total Cost]]</f>
        <v>1145.1300000000001</v>
      </c>
      <c r="P7752" s="9">
        <f>shipments[[#This Row],[Profit]]/shipments[[#This Row],[Sales Amount]]</f>
        <v>0.15616651324537181</v>
      </c>
    </row>
    <row r="7753" spans="1:16" x14ac:dyDescent="1">
      <c r="A7753" t="s">
        <v>7810</v>
      </c>
      <c r="B7753" t="s">
        <v>8058</v>
      </c>
      <c r="C7753" t="s">
        <v>8026</v>
      </c>
      <c r="D7753" t="s">
        <v>8036</v>
      </c>
      <c r="E7753" s="1">
        <v>45448</v>
      </c>
      <c r="F7753">
        <v>63</v>
      </c>
      <c r="G7753">
        <v>7</v>
      </c>
      <c r="H7753" t="s">
        <v>6</v>
      </c>
      <c r="I7753" t="str">
        <f>_xlfn.XLOOKUP(shipments[[#This Row],[SPID]],people[SPID],people[Sales_person],"NA",0)</f>
        <v>Camilla Castle</v>
      </c>
      <c r="J7753">
        <f>YEAR(shipments[[#This Row],[Shipdate]])</f>
        <v>2024</v>
      </c>
      <c r="K7753">
        <f>MONTH(shipments[[#This Row],[Shipdate]])</f>
        <v>6</v>
      </c>
      <c r="L7753" t="str">
        <f>TEXT(shipments[[#This Row],[Shipdate]],"mmmm")</f>
        <v>June</v>
      </c>
      <c r="M7753">
        <f>_xlfn.XLOOKUP(shipments[[#This Row],[PID]],products[PID],products[Cost_per_box],"NA",0)</f>
        <v>8.43</v>
      </c>
      <c r="N7753">
        <f>shipments[[#This Row],[Boxes]]*shipments[[#This Row],[Cost Per Box]]</f>
        <v>59.01</v>
      </c>
      <c r="O7753">
        <f>shipments[[#This Row],[Sales Amount]]-shipments[[#This Row],[Total Cost]]</f>
        <v>3.990000000000002</v>
      </c>
      <c r="P7753" s="9">
        <f>shipments[[#This Row],[Profit]]/shipments[[#This Row],[Sales Amount]]</f>
        <v>6.3333333333333366E-2</v>
      </c>
    </row>
    <row r="7754" spans="1:16" x14ac:dyDescent="1">
      <c r="A7754" t="s">
        <v>7811</v>
      </c>
      <c r="B7754" t="s">
        <v>8058</v>
      </c>
      <c r="C7754" t="s">
        <v>8026</v>
      </c>
      <c r="D7754" t="s">
        <v>8032</v>
      </c>
      <c r="E7754" s="1">
        <v>45075</v>
      </c>
      <c r="F7754">
        <v>3327.75</v>
      </c>
      <c r="G7754">
        <v>416</v>
      </c>
      <c r="H7754" t="s">
        <v>6</v>
      </c>
      <c r="I7754" t="str">
        <f>_xlfn.XLOOKUP(shipments[[#This Row],[SPID]],people[SPID],people[Sales_person],"NA",0)</f>
        <v>Camilla Castle</v>
      </c>
      <c r="J7754">
        <f>YEAR(shipments[[#This Row],[Shipdate]])</f>
        <v>2023</v>
      </c>
      <c r="K7754">
        <f>MONTH(shipments[[#This Row],[Shipdate]])</f>
        <v>5</v>
      </c>
      <c r="L7754" t="str">
        <f>TEXT(shipments[[#This Row],[Shipdate]],"mmmm")</f>
        <v>May</v>
      </c>
      <c r="M7754">
        <f>_xlfn.XLOOKUP(shipments[[#This Row],[PID]],products[PID],products[Cost_per_box],"NA",0)</f>
        <v>8.43</v>
      </c>
      <c r="N7754">
        <f>shipments[[#This Row],[Boxes]]*shipments[[#This Row],[Cost Per Box]]</f>
        <v>3506.88</v>
      </c>
      <c r="O7754">
        <f>shipments[[#This Row],[Sales Amount]]-shipments[[#This Row],[Total Cost]]</f>
        <v>-179.13000000000011</v>
      </c>
      <c r="P7754" s="9">
        <f>shipments[[#This Row],[Profit]]/shipments[[#This Row],[Sales Amount]]</f>
        <v>-5.3829163849447859E-2</v>
      </c>
    </row>
    <row r="7755" spans="1:16" x14ac:dyDescent="1">
      <c r="A7755" t="s">
        <v>7812</v>
      </c>
      <c r="B7755" t="s">
        <v>8058</v>
      </c>
      <c r="C7755" t="s">
        <v>8027</v>
      </c>
      <c r="D7755" t="s">
        <v>8033</v>
      </c>
      <c r="E7755" s="1">
        <v>45196</v>
      </c>
      <c r="F7755">
        <v>13052.25</v>
      </c>
      <c r="G7755">
        <v>1632</v>
      </c>
      <c r="H7755" t="s">
        <v>6</v>
      </c>
      <c r="I7755" t="str">
        <f>_xlfn.XLOOKUP(shipments[[#This Row],[SPID]],people[SPID],people[Sales_person],"NA",0)</f>
        <v>Camilla Castle</v>
      </c>
      <c r="J7755">
        <f>YEAR(shipments[[#This Row],[Shipdate]])</f>
        <v>2023</v>
      </c>
      <c r="K7755">
        <f>MONTH(shipments[[#This Row],[Shipdate]])</f>
        <v>9</v>
      </c>
      <c r="L7755" t="str">
        <f>TEXT(shipments[[#This Row],[Shipdate]],"mmmm")</f>
        <v>September</v>
      </c>
      <c r="M7755">
        <f>_xlfn.XLOOKUP(shipments[[#This Row],[PID]],products[PID],products[Cost_per_box],"NA",0)</f>
        <v>6.8</v>
      </c>
      <c r="N7755">
        <f>shipments[[#This Row],[Boxes]]*shipments[[#This Row],[Cost Per Box]]</f>
        <v>11097.6</v>
      </c>
      <c r="O7755">
        <f>shipments[[#This Row],[Sales Amount]]-shipments[[#This Row],[Total Cost]]</f>
        <v>1954.6499999999996</v>
      </c>
      <c r="P7755" s="9">
        <f>shipments[[#This Row],[Profit]]/shipments[[#This Row],[Sales Amount]]</f>
        <v>0.14975578923174163</v>
      </c>
    </row>
    <row r="7756" spans="1:16" x14ac:dyDescent="1">
      <c r="A7756" t="s">
        <v>7813</v>
      </c>
      <c r="B7756" t="s">
        <v>8058</v>
      </c>
      <c r="C7756" t="s">
        <v>8027</v>
      </c>
      <c r="D7756" t="s">
        <v>8036</v>
      </c>
      <c r="E7756" s="1">
        <v>45125</v>
      </c>
      <c r="F7756">
        <v>10719</v>
      </c>
      <c r="G7756">
        <v>1191</v>
      </c>
      <c r="H7756" t="s">
        <v>6</v>
      </c>
      <c r="I7756" t="str">
        <f>_xlfn.XLOOKUP(shipments[[#This Row],[SPID]],people[SPID],people[Sales_person],"NA",0)</f>
        <v>Camilla Castle</v>
      </c>
      <c r="J7756">
        <f>YEAR(shipments[[#This Row],[Shipdate]])</f>
        <v>2023</v>
      </c>
      <c r="K7756">
        <f>MONTH(shipments[[#This Row],[Shipdate]])</f>
        <v>7</v>
      </c>
      <c r="L7756" t="str">
        <f>TEXT(shipments[[#This Row],[Shipdate]],"mmmm")</f>
        <v>July</v>
      </c>
      <c r="M7756">
        <f>_xlfn.XLOOKUP(shipments[[#This Row],[PID]],products[PID],products[Cost_per_box],"NA",0)</f>
        <v>6.8</v>
      </c>
      <c r="N7756">
        <f>shipments[[#This Row],[Boxes]]*shipments[[#This Row],[Cost Per Box]]</f>
        <v>8098.8</v>
      </c>
      <c r="O7756">
        <f>shipments[[#This Row],[Sales Amount]]-shipments[[#This Row],[Total Cost]]</f>
        <v>2620.1999999999998</v>
      </c>
      <c r="P7756" s="9">
        <f>shipments[[#This Row],[Profit]]/shipments[[#This Row],[Sales Amount]]</f>
        <v>0.24444444444444444</v>
      </c>
    </row>
    <row r="7757" spans="1:16" x14ac:dyDescent="1">
      <c r="A7757" t="s">
        <v>7814</v>
      </c>
      <c r="B7757" t="s">
        <v>8058</v>
      </c>
      <c r="C7757" t="s">
        <v>8027</v>
      </c>
      <c r="D7757" t="s">
        <v>8033</v>
      </c>
      <c r="E7757" s="1">
        <v>44929</v>
      </c>
      <c r="F7757">
        <v>5593.5</v>
      </c>
      <c r="G7757">
        <v>622</v>
      </c>
      <c r="H7757" t="s">
        <v>6</v>
      </c>
      <c r="I7757" t="str">
        <f>_xlfn.XLOOKUP(shipments[[#This Row],[SPID]],people[SPID],people[Sales_person],"NA",0)</f>
        <v>Camilla Castle</v>
      </c>
      <c r="J7757">
        <f>YEAR(shipments[[#This Row],[Shipdate]])</f>
        <v>2023</v>
      </c>
      <c r="K7757">
        <f>MONTH(shipments[[#This Row],[Shipdate]])</f>
        <v>1</v>
      </c>
      <c r="L7757" t="str">
        <f>TEXT(shipments[[#This Row],[Shipdate]],"mmmm")</f>
        <v>January</v>
      </c>
      <c r="M7757">
        <f>_xlfn.XLOOKUP(shipments[[#This Row],[PID]],products[PID],products[Cost_per_box],"NA",0)</f>
        <v>6.8</v>
      </c>
      <c r="N7757">
        <f>shipments[[#This Row],[Boxes]]*shipments[[#This Row],[Cost Per Box]]</f>
        <v>4229.5999999999995</v>
      </c>
      <c r="O7757">
        <f>shipments[[#This Row],[Sales Amount]]-shipments[[#This Row],[Total Cost]]</f>
        <v>1363.9000000000005</v>
      </c>
      <c r="P7757" s="9">
        <f>shipments[[#This Row],[Profit]]/shipments[[#This Row],[Sales Amount]]</f>
        <v>0.24383659604898553</v>
      </c>
    </row>
    <row r="7758" spans="1:16" x14ac:dyDescent="1">
      <c r="A7758" t="s">
        <v>7815</v>
      </c>
      <c r="B7758" t="s">
        <v>8058</v>
      </c>
      <c r="C7758" t="s">
        <v>8027</v>
      </c>
      <c r="D7758" t="s">
        <v>8035</v>
      </c>
      <c r="E7758" s="1">
        <v>45174</v>
      </c>
      <c r="F7758">
        <v>16215.75</v>
      </c>
      <c r="G7758">
        <v>1802</v>
      </c>
      <c r="H7758" t="s">
        <v>6</v>
      </c>
      <c r="I7758" t="str">
        <f>_xlfn.XLOOKUP(shipments[[#This Row],[SPID]],people[SPID],people[Sales_person],"NA",0)</f>
        <v>Camilla Castle</v>
      </c>
      <c r="J7758">
        <f>YEAR(shipments[[#This Row],[Shipdate]])</f>
        <v>2023</v>
      </c>
      <c r="K7758">
        <f>MONTH(shipments[[#This Row],[Shipdate]])</f>
        <v>9</v>
      </c>
      <c r="L7758" t="str">
        <f>TEXT(shipments[[#This Row],[Shipdate]],"mmmm")</f>
        <v>September</v>
      </c>
      <c r="M7758">
        <f>_xlfn.XLOOKUP(shipments[[#This Row],[PID]],products[PID],products[Cost_per_box],"NA",0)</f>
        <v>6.8</v>
      </c>
      <c r="N7758">
        <f>shipments[[#This Row],[Boxes]]*shipments[[#This Row],[Cost Per Box]]</f>
        <v>12253.6</v>
      </c>
      <c r="O7758">
        <f>shipments[[#This Row],[Sales Amount]]-shipments[[#This Row],[Total Cost]]</f>
        <v>3962.1499999999996</v>
      </c>
      <c r="P7758" s="9">
        <f>shipments[[#This Row],[Profit]]/shipments[[#This Row],[Sales Amount]]</f>
        <v>0.24433960809706609</v>
      </c>
    </row>
    <row r="7759" spans="1:16" x14ac:dyDescent="1">
      <c r="A7759" t="s">
        <v>7816</v>
      </c>
      <c r="B7759" t="s">
        <v>8058</v>
      </c>
      <c r="C7759" t="s">
        <v>8029</v>
      </c>
      <c r="D7759" t="s">
        <v>8033</v>
      </c>
      <c r="E7759" s="1">
        <v>45278</v>
      </c>
      <c r="F7759">
        <v>3701.25</v>
      </c>
      <c r="G7759">
        <v>309</v>
      </c>
      <c r="H7759" t="s">
        <v>39</v>
      </c>
      <c r="I7759" t="str">
        <f>_xlfn.XLOOKUP(shipments[[#This Row],[SPID]],people[SPID],people[Sales_person],"NA",0)</f>
        <v>Camilla Castle</v>
      </c>
      <c r="J7759">
        <f>YEAR(shipments[[#This Row],[Shipdate]])</f>
        <v>2023</v>
      </c>
      <c r="K7759">
        <f>MONTH(shipments[[#This Row],[Shipdate]])</f>
        <v>12</v>
      </c>
      <c r="L7759" t="str">
        <f>TEXT(shipments[[#This Row],[Shipdate]],"mmmm")</f>
        <v>December</v>
      </c>
      <c r="M7759">
        <f>_xlfn.XLOOKUP(shipments[[#This Row],[PID]],products[PID],products[Cost_per_box],"NA",0)</f>
        <v>2.76</v>
      </c>
      <c r="N7759">
        <f>shipments[[#This Row],[Boxes]]*shipments[[#This Row],[Cost Per Box]]</f>
        <v>852.83999999999992</v>
      </c>
      <c r="O7759">
        <f>shipments[[#This Row],[Sales Amount]]-shipments[[#This Row],[Total Cost]]</f>
        <v>2848.41</v>
      </c>
      <c r="P7759" s="9">
        <f>shipments[[#This Row],[Profit]]/shipments[[#This Row],[Sales Amount]]</f>
        <v>0.76958054711246193</v>
      </c>
    </row>
    <row r="7760" spans="1:16" x14ac:dyDescent="1">
      <c r="A7760" t="s">
        <v>7817</v>
      </c>
      <c r="B7760" t="s">
        <v>8058</v>
      </c>
      <c r="C7760" t="s">
        <v>8029</v>
      </c>
      <c r="D7760" t="s">
        <v>8037</v>
      </c>
      <c r="E7760" s="1">
        <v>45224</v>
      </c>
      <c r="F7760">
        <v>11524.5</v>
      </c>
      <c r="G7760">
        <v>1441</v>
      </c>
      <c r="H7760" t="s">
        <v>6</v>
      </c>
      <c r="I7760" t="str">
        <f>_xlfn.XLOOKUP(shipments[[#This Row],[SPID]],people[SPID],people[Sales_person],"NA",0)</f>
        <v>Camilla Castle</v>
      </c>
      <c r="J7760">
        <f>YEAR(shipments[[#This Row],[Shipdate]])</f>
        <v>2023</v>
      </c>
      <c r="K7760">
        <f>MONTH(shipments[[#This Row],[Shipdate]])</f>
        <v>10</v>
      </c>
      <c r="L7760" t="str">
        <f>TEXT(shipments[[#This Row],[Shipdate]],"mmmm")</f>
        <v>October</v>
      </c>
      <c r="M7760">
        <f>_xlfn.XLOOKUP(shipments[[#This Row],[PID]],products[PID],products[Cost_per_box],"NA",0)</f>
        <v>2.76</v>
      </c>
      <c r="N7760">
        <f>shipments[[#This Row],[Boxes]]*shipments[[#This Row],[Cost Per Box]]</f>
        <v>3977.16</v>
      </c>
      <c r="O7760">
        <f>shipments[[#This Row],[Sales Amount]]-shipments[[#This Row],[Total Cost]]</f>
        <v>7547.34</v>
      </c>
      <c r="P7760" s="9">
        <f>shipments[[#This Row],[Profit]]/shipments[[#This Row],[Sales Amount]]</f>
        <v>0.6548952232200963</v>
      </c>
    </row>
    <row r="7761" spans="1:16" x14ac:dyDescent="1">
      <c r="A7761" t="s">
        <v>7818</v>
      </c>
      <c r="B7761" t="s">
        <v>8058</v>
      </c>
      <c r="C7761" t="s">
        <v>8029</v>
      </c>
      <c r="D7761" t="s">
        <v>8033</v>
      </c>
      <c r="E7761" s="1">
        <v>45089</v>
      </c>
      <c r="F7761">
        <v>1149.75</v>
      </c>
      <c r="G7761">
        <v>128</v>
      </c>
      <c r="H7761" t="s">
        <v>6</v>
      </c>
      <c r="I7761" t="str">
        <f>_xlfn.XLOOKUP(shipments[[#This Row],[SPID]],people[SPID],people[Sales_person],"NA",0)</f>
        <v>Camilla Castle</v>
      </c>
      <c r="J7761">
        <f>YEAR(shipments[[#This Row],[Shipdate]])</f>
        <v>2023</v>
      </c>
      <c r="K7761">
        <f>MONTH(shipments[[#This Row],[Shipdate]])</f>
        <v>6</v>
      </c>
      <c r="L7761" t="str">
        <f>TEXT(shipments[[#This Row],[Shipdate]],"mmmm")</f>
        <v>June</v>
      </c>
      <c r="M7761">
        <f>_xlfn.XLOOKUP(shipments[[#This Row],[PID]],products[PID],products[Cost_per_box],"NA",0)</f>
        <v>2.76</v>
      </c>
      <c r="N7761">
        <f>shipments[[#This Row],[Boxes]]*shipments[[#This Row],[Cost Per Box]]</f>
        <v>353.28</v>
      </c>
      <c r="O7761">
        <f>shipments[[#This Row],[Sales Amount]]-shipments[[#This Row],[Total Cost]]</f>
        <v>796.47</v>
      </c>
      <c r="P7761" s="9">
        <f>shipments[[#This Row],[Profit]]/shipments[[#This Row],[Sales Amount]]</f>
        <v>0.69273320287018925</v>
      </c>
    </row>
    <row r="7762" spans="1:16" x14ac:dyDescent="1">
      <c r="A7762" t="s">
        <v>7819</v>
      </c>
      <c r="B7762" t="s">
        <v>8058</v>
      </c>
      <c r="C7762" t="s">
        <v>8029</v>
      </c>
      <c r="D7762" t="s">
        <v>8036</v>
      </c>
      <c r="E7762" s="1">
        <v>45056</v>
      </c>
      <c r="F7762">
        <v>49.5</v>
      </c>
      <c r="G7762">
        <v>7</v>
      </c>
      <c r="H7762" t="s">
        <v>6</v>
      </c>
      <c r="I7762" t="str">
        <f>_xlfn.XLOOKUP(shipments[[#This Row],[SPID]],people[SPID],people[Sales_person],"NA",0)</f>
        <v>Camilla Castle</v>
      </c>
      <c r="J7762">
        <f>YEAR(shipments[[#This Row],[Shipdate]])</f>
        <v>2023</v>
      </c>
      <c r="K7762">
        <f>MONTH(shipments[[#This Row],[Shipdate]])</f>
        <v>5</v>
      </c>
      <c r="L7762" t="str">
        <f>TEXT(shipments[[#This Row],[Shipdate]],"mmmm")</f>
        <v>May</v>
      </c>
      <c r="M7762">
        <f>_xlfn.XLOOKUP(shipments[[#This Row],[PID]],products[PID],products[Cost_per_box],"NA",0)</f>
        <v>2.76</v>
      </c>
      <c r="N7762">
        <f>shipments[[#This Row],[Boxes]]*shipments[[#This Row],[Cost Per Box]]</f>
        <v>19.32</v>
      </c>
      <c r="O7762">
        <f>shipments[[#This Row],[Sales Amount]]-shipments[[#This Row],[Total Cost]]</f>
        <v>30.18</v>
      </c>
      <c r="P7762" s="9">
        <f>shipments[[#This Row],[Profit]]/shipments[[#This Row],[Sales Amount]]</f>
        <v>0.60969696969696974</v>
      </c>
    </row>
    <row r="7763" spans="1:16" x14ac:dyDescent="1">
      <c r="A7763" t="s">
        <v>7820</v>
      </c>
      <c r="B7763" t="s">
        <v>8058</v>
      </c>
      <c r="C7763" t="s">
        <v>8029</v>
      </c>
      <c r="D7763" t="s">
        <v>8032</v>
      </c>
      <c r="E7763" s="1">
        <v>45496</v>
      </c>
      <c r="F7763">
        <v>11985.75</v>
      </c>
      <c r="G7763">
        <v>1090</v>
      </c>
      <c r="H7763" t="s">
        <v>17</v>
      </c>
      <c r="I7763" t="str">
        <f>_xlfn.XLOOKUP(shipments[[#This Row],[SPID]],people[SPID],people[Sales_person],"NA",0)</f>
        <v>Camilla Castle</v>
      </c>
      <c r="J7763">
        <f>YEAR(shipments[[#This Row],[Shipdate]])</f>
        <v>2024</v>
      </c>
      <c r="K7763">
        <f>MONTH(shipments[[#This Row],[Shipdate]])</f>
        <v>7</v>
      </c>
      <c r="L7763" t="str">
        <f>TEXT(shipments[[#This Row],[Shipdate]],"mmmm")</f>
        <v>July</v>
      </c>
      <c r="M7763">
        <f>_xlfn.XLOOKUP(shipments[[#This Row],[PID]],products[PID],products[Cost_per_box],"NA",0)</f>
        <v>2.76</v>
      </c>
      <c r="N7763">
        <f>shipments[[#This Row],[Boxes]]*shipments[[#This Row],[Cost Per Box]]</f>
        <v>3008.3999999999996</v>
      </c>
      <c r="O7763">
        <f>shipments[[#This Row],[Sales Amount]]-shipments[[#This Row],[Total Cost]]</f>
        <v>8977.35</v>
      </c>
      <c r="P7763" s="9">
        <f>shipments[[#This Row],[Profit]]/shipments[[#This Row],[Sales Amount]]</f>
        <v>0.7490019398035167</v>
      </c>
    </row>
    <row r="7764" spans="1:16" x14ac:dyDescent="1">
      <c r="A7764" t="s">
        <v>7821</v>
      </c>
      <c r="B7764" t="s">
        <v>8058</v>
      </c>
      <c r="C7764" t="s">
        <v>8030</v>
      </c>
      <c r="D7764" t="s">
        <v>8033</v>
      </c>
      <c r="E7764" s="1">
        <v>45532</v>
      </c>
      <c r="F7764">
        <v>1372.5</v>
      </c>
      <c r="G7764">
        <v>197</v>
      </c>
      <c r="H7764" t="s">
        <v>17</v>
      </c>
      <c r="I7764" t="str">
        <f>_xlfn.XLOOKUP(shipments[[#This Row],[SPID]],people[SPID],people[Sales_person],"NA",0)</f>
        <v>Camilla Castle</v>
      </c>
      <c r="J7764">
        <f>YEAR(shipments[[#This Row],[Shipdate]])</f>
        <v>2024</v>
      </c>
      <c r="K7764">
        <f>MONTH(shipments[[#This Row],[Shipdate]])</f>
        <v>8</v>
      </c>
      <c r="L7764" t="str">
        <f>TEXT(shipments[[#This Row],[Shipdate]],"mmmm")</f>
        <v>August</v>
      </c>
      <c r="M7764">
        <f>_xlfn.XLOOKUP(shipments[[#This Row],[PID]],products[PID],products[Cost_per_box],"NA",0)</f>
        <v>3.32</v>
      </c>
      <c r="N7764">
        <f>shipments[[#This Row],[Boxes]]*shipments[[#This Row],[Cost Per Box]]</f>
        <v>654.04</v>
      </c>
      <c r="O7764">
        <f>shipments[[#This Row],[Sales Amount]]-shipments[[#This Row],[Total Cost]]</f>
        <v>718.46</v>
      </c>
      <c r="P7764" s="9">
        <f>shipments[[#This Row],[Profit]]/shipments[[#This Row],[Sales Amount]]</f>
        <v>0.52346812386156649</v>
      </c>
    </row>
    <row r="7765" spans="1:16" x14ac:dyDescent="1">
      <c r="A7765" t="s">
        <v>7822</v>
      </c>
      <c r="B7765" t="s">
        <v>8058</v>
      </c>
      <c r="C7765" t="s">
        <v>8030</v>
      </c>
      <c r="D7765" t="s">
        <v>8036</v>
      </c>
      <c r="E7765" s="1">
        <v>45412</v>
      </c>
      <c r="F7765">
        <v>6158.25</v>
      </c>
      <c r="G7765">
        <v>616</v>
      </c>
      <c r="H7765" t="s">
        <v>6</v>
      </c>
      <c r="I7765" t="str">
        <f>_xlfn.XLOOKUP(shipments[[#This Row],[SPID]],people[SPID],people[Sales_person],"NA",0)</f>
        <v>Camilla Castle</v>
      </c>
      <c r="J7765">
        <f>YEAR(shipments[[#This Row],[Shipdate]])</f>
        <v>2024</v>
      </c>
      <c r="K7765">
        <f>MONTH(shipments[[#This Row],[Shipdate]])</f>
        <v>4</v>
      </c>
      <c r="L7765" t="str">
        <f>TEXT(shipments[[#This Row],[Shipdate]],"mmmm")</f>
        <v>April</v>
      </c>
      <c r="M7765">
        <f>_xlfn.XLOOKUP(shipments[[#This Row],[PID]],products[PID],products[Cost_per_box],"NA",0)</f>
        <v>3.32</v>
      </c>
      <c r="N7765">
        <f>shipments[[#This Row],[Boxes]]*shipments[[#This Row],[Cost Per Box]]</f>
        <v>2045.12</v>
      </c>
      <c r="O7765">
        <f>shipments[[#This Row],[Sales Amount]]-shipments[[#This Row],[Total Cost]]</f>
        <v>4113.13</v>
      </c>
      <c r="P7765" s="9">
        <f>shipments[[#This Row],[Profit]]/shipments[[#This Row],[Sales Amount]]</f>
        <v>0.66790565501562948</v>
      </c>
    </row>
    <row r="7766" spans="1:16" x14ac:dyDescent="1">
      <c r="A7766" t="s">
        <v>7823</v>
      </c>
      <c r="B7766" t="s">
        <v>8058</v>
      </c>
      <c r="C7766" t="s">
        <v>8030</v>
      </c>
      <c r="D7766" t="s">
        <v>8032</v>
      </c>
      <c r="E7766" s="1">
        <v>45499</v>
      </c>
      <c r="F7766">
        <v>6579</v>
      </c>
      <c r="G7766">
        <v>658</v>
      </c>
      <c r="H7766" t="s">
        <v>17</v>
      </c>
      <c r="I7766" t="str">
        <f>_xlfn.XLOOKUP(shipments[[#This Row],[SPID]],people[SPID],people[Sales_person],"NA",0)</f>
        <v>Camilla Castle</v>
      </c>
      <c r="J7766">
        <f>YEAR(shipments[[#This Row],[Shipdate]])</f>
        <v>2024</v>
      </c>
      <c r="K7766">
        <f>MONTH(shipments[[#This Row],[Shipdate]])</f>
        <v>7</v>
      </c>
      <c r="L7766" t="str">
        <f>TEXT(shipments[[#This Row],[Shipdate]],"mmmm")</f>
        <v>July</v>
      </c>
      <c r="M7766">
        <f>_xlfn.XLOOKUP(shipments[[#This Row],[PID]],products[PID],products[Cost_per_box],"NA",0)</f>
        <v>3.32</v>
      </c>
      <c r="N7766">
        <f>shipments[[#This Row],[Boxes]]*shipments[[#This Row],[Cost Per Box]]</f>
        <v>2184.56</v>
      </c>
      <c r="O7766">
        <f>shipments[[#This Row],[Sales Amount]]-shipments[[#This Row],[Total Cost]]</f>
        <v>4394.4400000000005</v>
      </c>
      <c r="P7766" s="9">
        <f>shipments[[#This Row],[Profit]]/shipments[[#This Row],[Sales Amount]]</f>
        <v>0.6679495364037088</v>
      </c>
    </row>
    <row r="7767" spans="1:16" x14ac:dyDescent="1">
      <c r="A7767" t="s">
        <v>7824</v>
      </c>
      <c r="B7767" t="s">
        <v>8058</v>
      </c>
      <c r="C7767" t="s">
        <v>8030</v>
      </c>
      <c r="D7767" t="s">
        <v>8035</v>
      </c>
      <c r="E7767" s="1">
        <v>45519</v>
      </c>
      <c r="F7767">
        <v>2551.5</v>
      </c>
      <c r="G7767">
        <v>284</v>
      </c>
      <c r="H7767" t="s">
        <v>17</v>
      </c>
      <c r="I7767" t="str">
        <f>_xlfn.XLOOKUP(shipments[[#This Row],[SPID]],people[SPID],people[Sales_person],"NA",0)</f>
        <v>Camilla Castle</v>
      </c>
      <c r="J7767">
        <f>YEAR(shipments[[#This Row],[Shipdate]])</f>
        <v>2024</v>
      </c>
      <c r="K7767">
        <f>MONTH(shipments[[#This Row],[Shipdate]])</f>
        <v>8</v>
      </c>
      <c r="L7767" t="str">
        <f>TEXT(shipments[[#This Row],[Shipdate]],"mmmm")</f>
        <v>August</v>
      </c>
      <c r="M7767">
        <f>_xlfn.XLOOKUP(shipments[[#This Row],[PID]],products[PID],products[Cost_per_box],"NA",0)</f>
        <v>3.32</v>
      </c>
      <c r="N7767">
        <f>shipments[[#This Row],[Boxes]]*shipments[[#This Row],[Cost Per Box]]</f>
        <v>942.88</v>
      </c>
      <c r="O7767">
        <f>shipments[[#This Row],[Sales Amount]]-shipments[[#This Row],[Total Cost]]</f>
        <v>1608.62</v>
      </c>
      <c r="P7767" s="9">
        <f>shipments[[#This Row],[Profit]]/shipments[[#This Row],[Sales Amount]]</f>
        <v>0.63046051342347631</v>
      </c>
    </row>
    <row r="7768" spans="1:16" x14ac:dyDescent="1">
      <c r="A7768" t="s">
        <v>7825</v>
      </c>
      <c r="B7768" t="s">
        <v>8058</v>
      </c>
      <c r="C7768" t="s">
        <v>8031</v>
      </c>
      <c r="D7768" t="s">
        <v>8032</v>
      </c>
      <c r="E7768" s="1">
        <v>45110</v>
      </c>
      <c r="F7768">
        <v>6432.75</v>
      </c>
      <c r="G7768">
        <v>339</v>
      </c>
      <c r="H7768" t="s">
        <v>6</v>
      </c>
      <c r="I7768" t="str">
        <f>_xlfn.XLOOKUP(shipments[[#This Row],[SPID]],people[SPID],people[Sales_person],"NA",0)</f>
        <v>Camilla Castle</v>
      </c>
      <c r="J7768">
        <f>YEAR(shipments[[#This Row],[Shipdate]])</f>
        <v>2023</v>
      </c>
      <c r="K7768">
        <f>MONTH(shipments[[#This Row],[Shipdate]])</f>
        <v>7</v>
      </c>
      <c r="L7768" t="str">
        <f>TEXT(shipments[[#This Row],[Shipdate]],"mmmm")</f>
        <v>July</v>
      </c>
      <c r="M7768">
        <f>_xlfn.XLOOKUP(shipments[[#This Row],[PID]],products[PID],products[Cost_per_box],"NA",0)</f>
        <v>2.65</v>
      </c>
      <c r="N7768">
        <f>shipments[[#This Row],[Boxes]]*shipments[[#This Row],[Cost Per Box]]</f>
        <v>898.35</v>
      </c>
      <c r="O7768">
        <f>shipments[[#This Row],[Sales Amount]]-shipments[[#This Row],[Total Cost]]</f>
        <v>5534.4</v>
      </c>
      <c r="P7768" s="9">
        <f>shipments[[#This Row],[Profit]]/shipments[[#This Row],[Sales Amount]]</f>
        <v>0.86034744083012704</v>
      </c>
    </row>
    <row r="7769" spans="1:16" x14ac:dyDescent="1">
      <c r="A7769" t="s">
        <v>7826</v>
      </c>
      <c r="B7769" t="s">
        <v>8058</v>
      </c>
      <c r="C7769" t="s">
        <v>8031</v>
      </c>
      <c r="D7769" t="s">
        <v>8036</v>
      </c>
      <c r="E7769" s="1">
        <v>45212</v>
      </c>
      <c r="F7769">
        <v>2299.5</v>
      </c>
      <c r="G7769">
        <v>110</v>
      </c>
      <c r="H7769" t="s">
        <v>6</v>
      </c>
      <c r="I7769" t="str">
        <f>_xlfn.XLOOKUP(shipments[[#This Row],[SPID]],people[SPID],people[Sales_person],"NA",0)</f>
        <v>Camilla Castle</v>
      </c>
      <c r="J7769">
        <f>YEAR(shipments[[#This Row],[Shipdate]])</f>
        <v>2023</v>
      </c>
      <c r="K7769">
        <f>MONTH(shipments[[#This Row],[Shipdate]])</f>
        <v>10</v>
      </c>
      <c r="L7769" t="str">
        <f>TEXT(shipments[[#This Row],[Shipdate]],"mmmm")</f>
        <v>October</v>
      </c>
      <c r="M7769">
        <f>_xlfn.XLOOKUP(shipments[[#This Row],[PID]],products[PID],products[Cost_per_box],"NA",0)</f>
        <v>2.65</v>
      </c>
      <c r="N7769">
        <f>shipments[[#This Row],[Boxes]]*shipments[[#This Row],[Cost Per Box]]</f>
        <v>291.5</v>
      </c>
      <c r="O7769">
        <f>shipments[[#This Row],[Sales Amount]]-shipments[[#This Row],[Total Cost]]</f>
        <v>2008</v>
      </c>
      <c r="P7769" s="9">
        <f>shipments[[#This Row],[Profit]]/shipments[[#This Row],[Sales Amount]]</f>
        <v>0.87323331158947592</v>
      </c>
    </row>
    <row r="7770" spans="1:16" x14ac:dyDescent="1">
      <c r="A7770" t="s">
        <v>7827</v>
      </c>
      <c r="B7770" t="s">
        <v>8058</v>
      </c>
      <c r="C7770" t="s">
        <v>8031</v>
      </c>
      <c r="D7770" t="s">
        <v>8037</v>
      </c>
      <c r="E7770" s="1">
        <v>45063</v>
      </c>
      <c r="F7770">
        <v>14085</v>
      </c>
      <c r="G7770">
        <v>705</v>
      </c>
      <c r="H7770" t="s">
        <v>6</v>
      </c>
      <c r="I7770" t="str">
        <f>_xlfn.XLOOKUP(shipments[[#This Row],[SPID]],people[SPID],people[Sales_person],"NA",0)</f>
        <v>Camilla Castle</v>
      </c>
      <c r="J7770">
        <f>YEAR(shipments[[#This Row],[Shipdate]])</f>
        <v>2023</v>
      </c>
      <c r="K7770">
        <f>MONTH(shipments[[#This Row],[Shipdate]])</f>
        <v>5</v>
      </c>
      <c r="L7770" t="str">
        <f>TEXT(shipments[[#This Row],[Shipdate]],"mmmm")</f>
        <v>May</v>
      </c>
      <c r="M7770">
        <f>_xlfn.XLOOKUP(shipments[[#This Row],[PID]],products[PID],products[Cost_per_box],"NA",0)</f>
        <v>2.65</v>
      </c>
      <c r="N7770">
        <f>shipments[[#This Row],[Boxes]]*shipments[[#This Row],[Cost Per Box]]</f>
        <v>1868.25</v>
      </c>
      <c r="O7770">
        <f>shipments[[#This Row],[Sales Amount]]-shipments[[#This Row],[Total Cost]]</f>
        <v>12216.75</v>
      </c>
      <c r="P7770" s="9">
        <f>shipments[[#This Row],[Profit]]/shipments[[#This Row],[Sales Amount]]</f>
        <v>0.86735889243876463</v>
      </c>
    </row>
    <row r="7771" spans="1:16" x14ac:dyDescent="1">
      <c r="A7771" t="s">
        <v>7828</v>
      </c>
      <c r="B7771" t="s">
        <v>8058</v>
      </c>
      <c r="C7771" t="s">
        <v>8031</v>
      </c>
      <c r="D7771" t="s">
        <v>8037</v>
      </c>
      <c r="E7771" s="1">
        <v>45210</v>
      </c>
      <c r="F7771">
        <v>7269.75</v>
      </c>
      <c r="G7771">
        <v>331</v>
      </c>
      <c r="H7771" t="s">
        <v>6</v>
      </c>
      <c r="I7771" t="str">
        <f>_xlfn.XLOOKUP(shipments[[#This Row],[SPID]],people[SPID],people[Sales_person],"NA",0)</f>
        <v>Camilla Castle</v>
      </c>
      <c r="J7771">
        <f>YEAR(shipments[[#This Row],[Shipdate]])</f>
        <v>2023</v>
      </c>
      <c r="K7771">
        <f>MONTH(shipments[[#This Row],[Shipdate]])</f>
        <v>10</v>
      </c>
      <c r="L7771" t="str">
        <f>TEXT(shipments[[#This Row],[Shipdate]],"mmmm")</f>
        <v>October</v>
      </c>
      <c r="M7771">
        <f>_xlfn.XLOOKUP(shipments[[#This Row],[PID]],products[PID],products[Cost_per_box],"NA",0)</f>
        <v>2.65</v>
      </c>
      <c r="N7771">
        <f>shipments[[#This Row],[Boxes]]*shipments[[#This Row],[Cost Per Box]]</f>
        <v>877.15</v>
      </c>
      <c r="O7771">
        <f>shipments[[#This Row],[Sales Amount]]-shipments[[#This Row],[Total Cost]]</f>
        <v>6392.6</v>
      </c>
      <c r="P7771" s="9">
        <f>shipments[[#This Row],[Profit]]/shipments[[#This Row],[Sales Amount]]</f>
        <v>0.87934248082808908</v>
      </c>
    </row>
    <row r="7772" spans="1:16" x14ac:dyDescent="1">
      <c r="A7772" t="s">
        <v>7829</v>
      </c>
      <c r="B7772" t="s">
        <v>8058</v>
      </c>
      <c r="C7772" t="s">
        <v>8031</v>
      </c>
      <c r="D7772" t="s">
        <v>8032</v>
      </c>
      <c r="E7772" s="1">
        <v>45334</v>
      </c>
      <c r="F7772">
        <v>452.25</v>
      </c>
      <c r="G7772">
        <v>21</v>
      </c>
      <c r="H7772" t="s">
        <v>6</v>
      </c>
      <c r="I7772" t="str">
        <f>_xlfn.XLOOKUP(shipments[[#This Row],[SPID]],people[SPID],people[Sales_person],"NA",0)</f>
        <v>Camilla Castle</v>
      </c>
      <c r="J7772">
        <f>YEAR(shipments[[#This Row],[Shipdate]])</f>
        <v>2024</v>
      </c>
      <c r="K7772">
        <f>MONTH(shipments[[#This Row],[Shipdate]])</f>
        <v>2</v>
      </c>
      <c r="L7772" t="str">
        <f>TEXT(shipments[[#This Row],[Shipdate]],"mmmm")</f>
        <v>February</v>
      </c>
      <c r="M7772">
        <f>_xlfn.XLOOKUP(shipments[[#This Row],[PID]],products[PID],products[Cost_per_box],"NA",0)</f>
        <v>2.65</v>
      </c>
      <c r="N7772">
        <f>shipments[[#This Row],[Boxes]]*shipments[[#This Row],[Cost Per Box]]</f>
        <v>55.65</v>
      </c>
      <c r="O7772">
        <f>shipments[[#This Row],[Sales Amount]]-shipments[[#This Row],[Total Cost]]</f>
        <v>396.6</v>
      </c>
      <c r="P7772" s="9">
        <f>shipments[[#This Row],[Profit]]/shipments[[#This Row],[Sales Amount]]</f>
        <v>0.87694859038142625</v>
      </c>
    </row>
    <row r="7773" spans="1:16" x14ac:dyDescent="1">
      <c r="A7773" t="s">
        <v>7830</v>
      </c>
      <c r="B7773" t="s">
        <v>8058</v>
      </c>
      <c r="C7773" t="s">
        <v>8031</v>
      </c>
      <c r="D7773" t="s">
        <v>8037</v>
      </c>
      <c r="E7773" s="1">
        <v>45334</v>
      </c>
      <c r="F7773">
        <v>8588.25</v>
      </c>
      <c r="G7773">
        <v>391</v>
      </c>
      <c r="H7773" t="s">
        <v>6</v>
      </c>
      <c r="I7773" t="str">
        <f>_xlfn.XLOOKUP(shipments[[#This Row],[SPID]],people[SPID],people[Sales_person],"NA",0)</f>
        <v>Camilla Castle</v>
      </c>
      <c r="J7773">
        <f>YEAR(shipments[[#This Row],[Shipdate]])</f>
        <v>2024</v>
      </c>
      <c r="K7773">
        <f>MONTH(shipments[[#This Row],[Shipdate]])</f>
        <v>2</v>
      </c>
      <c r="L7773" t="str">
        <f>TEXT(shipments[[#This Row],[Shipdate]],"mmmm")</f>
        <v>February</v>
      </c>
      <c r="M7773">
        <f>_xlfn.XLOOKUP(shipments[[#This Row],[PID]],products[PID],products[Cost_per_box],"NA",0)</f>
        <v>2.65</v>
      </c>
      <c r="N7773">
        <f>shipments[[#This Row],[Boxes]]*shipments[[#This Row],[Cost Per Box]]</f>
        <v>1036.1499999999999</v>
      </c>
      <c r="O7773">
        <f>shipments[[#This Row],[Sales Amount]]-shipments[[#This Row],[Total Cost]]</f>
        <v>7552.1</v>
      </c>
      <c r="P7773" s="9">
        <f>shipments[[#This Row],[Profit]]/shipments[[#This Row],[Sales Amount]]</f>
        <v>0.87935260384828118</v>
      </c>
    </row>
    <row r="7774" spans="1:16" x14ac:dyDescent="1">
      <c r="A7774" t="s">
        <v>7831</v>
      </c>
      <c r="B7774" t="s">
        <v>8058</v>
      </c>
      <c r="C7774" t="s">
        <v>8031</v>
      </c>
      <c r="D7774" t="s">
        <v>8036</v>
      </c>
      <c r="E7774" s="1">
        <v>45517</v>
      </c>
      <c r="F7774">
        <v>5994</v>
      </c>
      <c r="G7774">
        <v>333</v>
      </c>
      <c r="H7774" t="s">
        <v>17</v>
      </c>
      <c r="I7774" t="str">
        <f>_xlfn.XLOOKUP(shipments[[#This Row],[SPID]],people[SPID],people[Sales_person],"NA",0)</f>
        <v>Camilla Castle</v>
      </c>
      <c r="J7774">
        <f>YEAR(shipments[[#This Row],[Shipdate]])</f>
        <v>2024</v>
      </c>
      <c r="K7774">
        <f>MONTH(shipments[[#This Row],[Shipdate]])</f>
        <v>8</v>
      </c>
      <c r="L7774" t="str">
        <f>TEXT(shipments[[#This Row],[Shipdate]],"mmmm")</f>
        <v>August</v>
      </c>
      <c r="M7774">
        <f>_xlfn.XLOOKUP(shipments[[#This Row],[PID]],products[PID],products[Cost_per_box],"NA",0)</f>
        <v>2.65</v>
      </c>
      <c r="N7774">
        <f>shipments[[#This Row],[Boxes]]*shipments[[#This Row],[Cost Per Box]]</f>
        <v>882.44999999999993</v>
      </c>
      <c r="O7774">
        <f>shipments[[#This Row],[Sales Amount]]-shipments[[#This Row],[Total Cost]]</f>
        <v>5111.55</v>
      </c>
      <c r="P7774" s="9">
        <f>shipments[[#This Row],[Profit]]/shipments[[#This Row],[Sales Amount]]</f>
        <v>0.85277777777777786</v>
      </c>
    </row>
    <row r="7775" spans="1:16" x14ac:dyDescent="1">
      <c r="A7775" t="s">
        <v>7832</v>
      </c>
      <c r="B7775" t="s">
        <v>8058</v>
      </c>
      <c r="C7775" t="s">
        <v>8031</v>
      </c>
      <c r="D7775" t="s">
        <v>8036</v>
      </c>
      <c r="E7775" s="1">
        <v>45331</v>
      </c>
      <c r="F7775">
        <v>8079.75</v>
      </c>
      <c r="G7775">
        <v>449</v>
      </c>
      <c r="H7775" t="s">
        <v>6</v>
      </c>
      <c r="I7775" t="str">
        <f>_xlfn.XLOOKUP(shipments[[#This Row],[SPID]],people[SPID],people[Sales_person],"NA",0)</f>
        <v>Camilla Castle</v>
      </c>
      <c r="J7775">
        <f>YEAR(shipments[[#This Row],[Shipdate]])</f>
        <v>2024</v>
      </c>
      <c r="K7775">
        <f>MONTH(shipments[[#This Row],[Shipdate]])</f>
        <v>2</v>
      </c>
      <c r="L7775" t="str">
        <f>TEXT(shipments[[#This Row],[Shipdate]],"mmmm")</f>
        <v>February</v>
      </c>
      <c r="M7775">
        <f>_xlfn.XLOOKUP(shipments[[#This Row],[PID]],products[PID],products[Cost_per_box],"NA",0)</f>
        <v>2.65</v>
      </c>
      <c r="N7775">
        <f>shipments[[#This Row],[Boxes]]*shipments[[#This Row],[Cost Per Box]]</f>
        <v>1189.8499999999999</v>
      </c>
      <c r="O7775">
        <f>shipments[[#This Row],[Sales Amount]]-shipments[[#This Row],[Total Cost]]</f>
        <v>6889.9</v>
      </c>
      <c r="P7775" s="9">
        <f>shipments[[#This Row],[Profit]]/shipments[[#This Row],[Sales Amount]]</f>
        <v>0.85273678022216026</v>
      </c>
    </row>
    <row r="7776" spans="1:16" x14ac:dyDescent="1">
      <c r="A7776" t="s">
        <v>7833</v>
      </c>
      <c r="B7776" t="s">
        <v>8058</v>
      </c>
      <c r="C7776" t="s">
        <v>8031</v>
      </c>
      <c r="D7776" t="s">
        <v>8032</v>
      </c>
      <c r="E7776" s="1">
        <v>45064</v>
      </c>
      <c r="F7776">
        <v>3746.25</v>
      </c>
      <c r="G7776">
        <v>179</v>
      </c>
      <c r="H7776" t="s">
        <v>6</v>
      </c>
      <c r="I7776" t="str">
        <f>_xlfn.XLOOKUP(shipments[[#This Row],[SPID]],people[SPID],people[Sales_person],"NA",0)</f>
        <v>Camilla Castle</v>
      </c>
      <c r="J7776">
        <f>YEAR(shipments[[#This Row],[Shipdate]])</f>
        <v>2023</v>
      </c>
      <c r="K7776">
        <f>MONTH(shipments[[#This Row],[Shipdate]])</f>
        <v>5</v>
      </c>
      <c r="L7776" t="str">
        <f>TEXT(shipments[[#This Row],[Shipdate]],"mmmm")</f>
        <v>May</v>
      </c>
      <c r="M7776">
        <f>_xlfn.XLOOKUP(shipments[[#This Row],[PID]],products[PID],products[Cost_per_box],"NA",0)</f>
        <v>2.65</v>
      </c>
      <c r="N7776">
        <f>shipments[[#This Row],[Boxes]]*shipments[[#This Row],[Cost Per Box]]</f>
        <v>474.34999999999997</v>
      </c>
      <c r="O7776">
        <f>shipments[[#This Row],[Sales Amount]]-shipments[[#This Row],[Total Cost]]</f>
        <v>3271.9</v>
      </c>
      <c r="P7776" s="9">
        <f>shipments[[#This Row],[Profit]]/shipments[[#This Row],[Sales Amount]]</f>
        <v>0.8733800467133801</v>
      </c>
    </row>
    <row r="7777" spans="1:16" x14ac:dyDescent="1">
      <c r="A7777" t="s">
        <v>7834</v>
      </c>
      <c r="B7777" t="s">
        <v>8058</v>
      </c>
      <c r="C7777" t="s">
        <v>8010</v>
      </c>
      <c r="D7777" t="s">
        <v>8034</v>
      </c>
      <c r="E7777" s="1">
        <v>45540</v>
      </c>
      <c r="F7777">
        <v>10145.25</v>
      </c>
      <c r="G7777">
        <v>677</v>
      </c>
      <c r="H7777" t="s">
        <v>25</v>
      </c>
      <c r="I7777" t="str">
        <f>_xlfn.XLOOKUP(shipments[[#This Row],[SPID]],people[SPID],people[Sales_person],"NA",0)</f>
        <v>Camilla Castle</v>
      </c>
      <c r="J7777">
        <f>YEAR(shipments[[#This Row],[Shipdate]])</f>
        <v>2024</v>
      </c>
      <c r="K7777">
        <f>MONTH(shipments[[#This Row],[Shipdate]])</f>
        <v>9</v>
      </c>
      <c r="L7777" t="str">
        <f>TEXT(shipments[[#This Row],[Shipdate]],"mmmm")</f>
        <v>September</v>
      </c>
      <c r="M7777">
        <f>_xlfn.XLOOKUP(shipments[[#This Row],[PID]],products[PID],products[Cost_per_box],"NA",0)</f>
        <v>5.26</v>
      </c>
      <c r="N7777">
        <f>shipments[[#This Row],[Boxes]]*shipments[[#This Row],[Cost Per Box]]</f>
        <v>3561.02</v>
      </c>
      <c r="O7777">
        <f>shipments[[#This Row],[Sales Amount]]-shipments[[#This Row],[Total Cost]]</f>
        <v>6584.23</v>
      </c>
      <c r="P7777" s="9">
        <f>shipments[[#This Row],[Profit]]/shipments[[#This Row],[Sales Amount]]</f>
        <v>0.6489963283309923</v>
      </c>
    </row>
    <row r="7778" spans="1:16" x14ac:dyDescent="1">
      <c r="A7778" t="s">
        <v>7835</v>
      </c>
      <c r="B7778" t="s">
        <v>8058</v>
      </c>
      <c r="C7778" t="s">
        <v>8010</v>
      </c>
      <c r="D7778" t="s">
        <v>8035</v>
      </c>
      <c r="E7778" s="1">
        <v>45504</v>
      </c>
      <c r="F7778">
        <v>11290.5</v>
      </c>
      <c r="G7778">
        <v>941</v>
      </c>
      <c r="H7778" t="s">
        <v>17</v>
      </c>
      <c r="I7778" t="str">
        <f>_xlfn.XLOOKUP(shipments[[#This Row],[SPID]],people[SPID],people[Sales_person],"NA",0)</f>
        <v>Camilla Castle</v>
      </c>
      <c r="J7778">
        <f>YEAR(shipments[[#This Row],[Shipdate]])</f>
        <v>2024</v>
      </c>
      <c r="K7778">
        <f>MONTH(shipments[[#This Row],[Shipdate]])</f>
        <v>7</v>
      </c>
      <c r="L7778" t="str">
        <f>TEXT(shipments[[#This Row],[Shipdate]],"mmmm")</f>
        <v>July</v>
      </c>
      <c r="M7778">
        <f>_xlfn.XLOOKUP(shipments[[#This Row],[PID]],products[PID],products[Cost_per_box],"NA",0)</f>
        <v>5.26</v>
      </c>
      <c r="N7778">
        <f>shipments[[#This Row],[Boxes]]*shipments[[#This Row],[Cost Per Box]]</f>
        <v>4949.66</v>
      </c>
      <c r="O7778">
        <f>shipments[[#This Row],[Sales Amount]]-shipments[[#This Row],[Total Cost]]</f>
        <v>6340.84</v>
      </c>
      <c r="P7778" s="9">
        <f>shipments[[#This Row],[Profit]]/shipments[[#This Row],[Sales Amount]]</f>
        <v>0.5616084318674992</v>
      </c>
    </row>
    <row r="7779" spans="1:16" x14ac:dyDescent="1">
      <c r="A7779" t="s">
        <v>7836</v>
      </c>
      <c r="B7779" t="s">
        <v>8058</v>
      </c>
      <c r="C7779" t="s">
        <v>8010</v>
      </c>
      <c r="D7779" t="s">
        <v>8032</v>
      </c>
      <c r="E7779" s="1">
        <v>45302</v>
      </c>
      <c r="F7779">
        <v>2679.75</v>
      </c>
      <c r="G7779">
        <v>207</v>
      </c>
      <c r="H7779" t="s">
        <v>6</v>
      </c>
      <c r="I7779" t="str">
        <f>_xlfn.XLOOKUP(shipments[[#This Row],[SPID]],people[SPID],people[Sales_person],"NA",0)</f>
        <v>Camilla Castle</v>
      </c>
      <c r="J7779">
        <f>YEAR(shipments[[#This Row],[Shipdate]])</f>
        <v>2024</v>
      </c>
      <c r="K7779">
        <f>MONTH(shipments[[#This Row],[Shipdate]])</f>
        <v>1</v>
      </c>
      <c r="L7779" t="str">
        <f>TEXT(shipments[[#This Row],[Shipdate]],"mmmm")</f>
        <v>January</v>
      </c>
      <c r="M7779">
        <f>_xlfn.XLOOKUP(shipments[[#This Row],[PID]],products[PID],products[Cost_per_box],"NA",0)</f>
        <v>5.26</v>
      </c>
      <c r="N7779">
        <f>shipments[[#This Row],[Boxes]]*shipments[[#This Row],[Cost Per Box]]</f>
        <v>1088.82</v>
      </c>
      <c r="O7779">
        <f>shipments[[#This Row],[Sales Amount]]-shipments[[#This Row],[Total Cost]]</f>
        <v>1590.93</v>
      </c>
      <c r="P7779" s="9">
        <f>shipments[[#This Row],[Profit]]/shipments[[#This Row],[Sales Amount]]</f>
        <v>0.59368597816960544</v>
      </c>
    </row>
    <row r="7780" spans="1:16" x14ac:dyDescent="1">
      <c r="A7780" t="s">
        <v>7837</v>
      </c>
      <c r="B7780" t="s">
        <v>8058</v>
      </c>
      <c r="C7780" t="s">
        <v>8011</v>
      </c>
      <c r="D7780" t="s">
        <v>8036</v>
      </c>
      <c r="E7780" s="1">
        <v>45259</v>
      </c>
      <c r="F7780">
        <v>8907.75</v>
      </c>
      <c r="G7780">
        <v>686</v>
      </c>
      <c r="H7780" t="s">
        <v>6</v>
      </c>
      <c r="I7780" t="str">
        <f>_xlfn.XLOOKUP(shipments[[#This Row],[SPID]],people[SPID],people[Sales_person],"NA",0)</f>
        <v>Camilla Castle</v>
      </c>
      <c r="J7780">
        <f>YEAR(shipments[[#This Row],[Shipdate]])</f>
        <v>2023</v>
      </c>
      <c r="K7780">
        <f>MONTH(shipments[[#This Row],[Shipdate]])</f>
        <v>11</v>
      </c>
      <c r="L7780" t="str">
        <f>TEXT(shipments[[#This Row],[Shipdate]],"mmmm")</f>
        <v>November</v>
      </c>
      <c r="M7780">
        <f>_xlfn.XLOOKUP(shipments[[#This Row],[PID]],products[PID],products[Cost_per_box],"NA",0)</f>
        <v>7.48</v>
      </c>
      <c r="N7780">
        <f>shipments[[#This Row],[Boxes]]*shipments[[#This Row],[Cost Per Box]]</f>
        <v>5131.2800000000007</v>
      </c>
      <c r="O7780">
        <f>shipments[[#This Row],[Sales Amount]]-shipments[[#This Row],[Total Cost]]</f>
        <v>3776.4699999999993</v>
      </c>
      <c r="P7780" s="9">
        <f>shipments[[#This Row],[Profit]]/shipments[[#This Row],[Sales Amount]]</f>
        <v>0.42395329909348595</v>
      </c>
    </row>
    <row r="7781" spans="1:16" x14ac:dyDescent="1">
      <c r="A7781" t="s">
        <v>7838</v>
      </c>
      <c r="B7781" t="s">
        <v>8058</v>
      </c>
      <c r="C7781" t="s">
        <v>8011</v>
      </c>
      <c r="D7781" t="s">
        <v>8036</v>
      </c>
      <c r="E7781" s="1">
        <v>45219</v>
      </c>
      <c r="F7781">
        <v>828</v>
      </c>
      <c r="G7781">
        <v>60</v>
      </c>
      <c r="H7781" t="s">
        <v>6</v>
      </c>
      <c r="I7781" t="str">
        <f>_xlfn.XLOOKUP(shipments[[#This Row],[SPID]],people[SPID],people[Sales_person],"NA",0)</f>
        <v>Camilla Castle</v>
      </c>
      <c r="J7781">
        <f>YEAR(shipments[[#This Row],[Shipdate]])</f>
        <v>2023</v>
      </c>
      <c r="K7781">
        <f>MONTH(shipments[[#This Row],[Shipdate]])</f>
        <v>10</v>
      </c>
      <c r="L7781" t="str">
        <f>TEXT(shipments[[#This Row],[Shipdate]],"mmmm")</f>
        <v>October</v>
      </c>
      <c r="M7781">
        <f>_xlfn.XLOOKUP(shipments[[#This Row],[PID]],products[PID],products[Cost_per_box],"NA",0)</f>
        <v>7.48</v>
      </c>
      <c r="N7781">
        <f>shipments[[#This Row],[Boxes]]*shipments[[#This Row],[Cost Per Box]]</f>
        <v>448.8</v>
      </c>
      <c r="O7781">
        <f>shipments[[#This Row],[Sales Amount]]-shipments[[#This Row],[Total Cost]]</f>
        <v>379.2</v>
      </c>
      <c r="P7781" s="9">
        <f>shipments[[#This Row],[Profit]]/shipments[[#This Row],[Sales Amount]]</f>
        <v>0.45797101449275363</v>
      </c>
    </row>
    <row r="7782" spans="1:16" x14ac:dyDescent="1">
      <c r="A7782" t="s">
        <v>7839</v>
      </c>
      <c r="B7782" t="s">
        <v>8058</v>
      </c>
      <c r="C7782" t="s">
        <v>8013</v>
      </c>
      <c r="D7782" t="s">
        <v>8032</v>
      </c>
      <c r="E7782" s="1">
        <v>45448</v>
      </c>
      <c r="F7782">
        <v>3762</v>
      </c>
      <c r="G7782">
        <v>753</v>
      </c>
      <c r="H7782" t="s">
        <v>6</v>
      </c>
      <c r="I7782" t="str">
        <f>_xlfn.XLOOKUP(shipments[[#This Row],[SPID]],people[SPID],people[Sales_person],"NA",0)</f>
        <v>Camilla Castle</v>
      </c>
      <c r="J7782">
        <f>YEAR(shipments[[#This Row],[Shipdate]])</f>
        <v>2024</v>
      </c>
      <c r="K7782">
        <f>MONTH(shipments[[#This Row],[Shipdate]])</f>
        <v>6</v>
      </c>
      <c r="L7782" t="str">
        <f>TEXT(shipments[[#This Row],[Shipdate]],"mmmm")</f>
        <v>June</v>
      </c>
      <c r="M7782">
        <f>_xlfn.XLOOKUP(shipments[[#This Row],[PID]],products[PID],products[Cost_per_box],"NA",0)</f>
        <v>3.85</v>
      </c>
      <c r="N7782">
        <f>shipments[[#This Row],[Boxes]]*shipments[[#This Row],[Cost Per Box]]</f>
        <v>2899.05</v>
      </c>
      <c r="O7782">
        <f>shipments[[#This Row],[Sales Amount]]-shipments[[#This Row],[Total Cost]]</f>
        <v>862.94999999999982</v>
      </c>
      <c r="P7782" s="9">
        <f>shipments[[#This Row],[Profit]]/shipments[[#This Row],[Sales Amount]]</f>
        <v>0.22938596491228067</v>
      </c>
    </row>
    <row r="7783" spans="1:16" x14ac:dyDescent="1">
      <c r="A7783" t="s">
        <v>7840</v>
      </c>
      <c r="B7783" t="s">
        <v>8058</v>
      </c>
      <c r="C7783" t="s">
        <v>8013</v>
      </c>
      <c r="D7783" t="s">
        <v>8034</v>
      </c>
      <c r="E7783" s="1">
        <v>45293</v>
      </c>
      <c r="F7783">
        <v>3723.75</v>
      </c>
      <c r="G7783">
        <v>466</v>
      </c>
      <c r="H7783" t="s">
        <v>6</v>
      </c>
      <c r="I7783" t="str">
        <f>_xlfn.XLOOKUP(shipments[[#This Row],[SPID]],people[SPID],people[Sales_person],"NA",0)</f>
        <v>Camilla Castle</v>
      </c>
      <c r="J7783">
        <f>YEAR(shipments[[#This Row],[Shipdate]])</f>
        <v>2024</v>
      </c>
      <c r="K7783">
        <f>MONTH(shipments[[#This Row],[Shipdate]])</f>
        <v>1</v>
      </c>
      <c r="L7783" t="str">
        <f>TEXT(shipments[[#This Row],[Shipdate]],"mmmm")</f>
        <v>January</v>
      </c>
      <c r="M7783">
        <f>_xlfn.XLOOKUP(shipments[[#This Row],[PID]],products[PID],products[Cost_per_box],"NA",0)</f>
        <v>3.85</v>
      </c>
      <c r="N7783">
        <f>shipments[[#This Row],[Boxes]]*shipments[[#This Row],[Cost Per Box]]</f>
        <v>1794.1000000000001</v>
      </c>
      <c r="O7783">
        <f>shipments[[#This Row],[Sales Amount]]-shipments[[#This Row],[Total Cost]]</f>
        <v>1929.6499999999999</v>
      </c>
      <c r="P7783" s="9">
        <f>shipments[[#This Row],[Profit]]/shipments[[#This Row],[Sales Amount]]</f>
        <v>0.51820073850285331</v>
      </c>
    </row>
    <row r="7784" spans="1:16" x14ac:dyDescent="1">
      <c r="A7784" t="s">
        <v>7841</v>
      </c>
      <c r="B7784" t="s">
        <v>8058</v>
      </c>
      <c r="C7784" t="s">
        <v>8013</v>
      </c>
      <c r="D7784" t="s">
        <v>8036</v>
      </c>
      <c r="E7784" s="1">
        <v>45252</v>
      </c>
      <c r="F7784">
        <v>4821.75</v>
      </c>
      <c r="G7784">
        <v>804</v>
      </c>
      <c r="H7784" t="s">
        <v>6</v>
      </c>
      <c r="I7784" t="str">
        <f>_xlfn.XLOOKUP(shipments[[#This Row],[SPID]],people[SPID],people[Sales_person],"NA",0)</f>
        <v>Camilla Castle</v>
      </c>
      <c r="J7784">
        <f>YEAR(shipments[[#This Row],[Shipdate]])</f>
        <v>2023</v>
      </c>
      <c r="K7784">
        <f>MONTH(shipments[[#This Row],[Shipdate]])</f>
        <v>11</v>
      </c>
      <c r="L7784" t="str">
        <f>TEXT(shipments[[#This Row],[Shipdate]],"mmmm")</f>
        <v>November</v>
      </c>
      <c r="M7784">
        <f>_xlfn.XLOOKUP(shipments[[#This Row],[PID]],products[PID],products[Cost_per_box],"NA",0)</f>
        <v>3.85</v>
      </c>
      <c r="N7784">
        <f>shipments[[#This Row],[Boxes]]*shipments[[#This Row],[Cost Per Box]]</f>
        <v>3095.4</v>
      </c>
      <c r="O7784">
        <f>shipments[[#This Row],[Sales Amount]]-shipments[[#This Row],[Total Cost]]</f>
        <v>1726.35</v>
      </c>
      <c r="P7784" s="9">
        <f>shipments[[#This Row],[Profit]]/shipments[[#This Row],[Sales Amount]]</f>
        <v>0.35803390885052105</v>
      </c>
    </row>
    <row r="7785" spans="1:16" x14ac:dyDescent="1">
      <c r="A7785" t="s">
        <v>7842</v>
      </c>
      <c r="B7785" t="s">
        <v>8058</v>
      </c>
      <c r="C7785" t="s">
        <v>8013</v>
      </c>
      <c r="D7785" t="s">
        <v>8033</v>
      </c>
      <c r="E7785" s="1">
        <v>45378</v>
      </c>
      <c r="F7785">
        <v>3136.5</v>
      </c>
      <c r="G7785">
        <v>628</v>
      </c>
      <c r="H7785" t="s">
        <v>6</v>
      </c>
      <c r="I7785" t="str">
        <f>_xlfn.XLOOKUP(shipments[[#This Row],[SPID]],people[SPID],people[Sales_person],"NA",0)</f>
        <v>Camilla Castle</v>
      </c>
      <c r="J7785">
        <f>YEAR(shipments[[#This Row],[Shipdate]])</f>
        <v>2024</v>
      </c>
      <c r="K7785">
        <f>MONTH(shipments[[#This Row],[Shipdate]])</f>
        <v>3</v>
      </c>
      <c r="L7785" t="str">
        <f>TEXT(shipments[[#This Row],[Shipdate]],"mmmm")</f>
        <v>March</v>
      </c>
      <c r="M7785">
        <f>_xlfn.XLOOKUP(shipments[[#This Row],[PID]],products[PID],products[Cost_per_box],"NA",0)</f>
        <v>3.85</v>
      </c>
      <c r="N7785">
        <f>shipments[[#This Row],[Boxes]]*shipments[[#This Row],[Cost Per Box]]</f>
        <v>2417.8000000000002</v>
      </c>
      <c r="O7785">
        <f>shipments[[#This Row],[Sales Amount]]-shipments[[#This Row],[Total Cost]]</f>
        <v>718.69999999999982</v>
      </c>
      <c r="P7785" s="9">
        <f>shipments[[#This Row],[Profit]]/shipments[[#This Row],[Sales Amount]]</f>
        <v>0.2291407619958552</v>
      </c>
    </row>
    <row r="7786" spans="1:16" x14ac:dyDescent="1">
      <c r="A7786" t="s">
        <v>7843</v>
      </c>
      <c r="B7786" t="s">
        <v>8058</v>
      </c>
      <c r="C7786" t="s">
        <v>8013</v>
      </c>
      <c r="D7786" t="s">
        <v>8033</v>
      </c>
      <c r="E7786" s="1">
        <v>45274</v>
      </c>
      <c r="F7786">
        <v>9069.75</v>
      </c>
      <c r="G7786">
        <v>1134</v>
      </c>
      <c r="H7786" t="s">
        <v>6</v>
      </c>
      <c r="I7786" t="str">
        <f>_xlfn.XLOOKUP(shipments[[#This Row],[SPID]],people[SPID],people[Sales_person],"NA",0)</f>
        <v>Camilla Castle</v>
      </c>
      <c r="J7786">
        <f>YEAR(shipments[[#This Row],[Shipdate]])</f>
        <v>2023</v>
      </c>
      <c r="K7786">
        <f>MONTH(shipments[[#This Row],[Shipdate]])</f>
        <v>12</v>
      </c>
      <c r="L7786" t="str">
        <f>TEXT(shipments[[#This Row],[Shipdate]],"mmmm")</f>
        <v>December</v>
      </c>
      <c r="M7786">
        <f>_xlfn.XLOOKUP(shipments[[#This Row],[PID]],products[PID],products[Cost_per_box],"NA",0)</f>
        <v>3.85</v>
      </c>
      <c r="N7786">
        <f>shipments[[#This Row],[Boxes]]*shipments[[#This Row],[Cost Per Box]]</f>
        <v>4365.9000000000005</v>
      </c>
      <c r="O7786">
        <f>shipments[[#This Row],[Sales Amount]]-shipments[[#This Row],[Total Cost]]</f>
        <v>4703.8499999999995</v>
      </c>
      <c r="P7786" s="9">
        <f>shipments[[#This Row],[Profit]]/shipments[[#This Row],[Sales Amount]]</f>
        <v>0.51863061275117828</v>
      </c>
    </row>
    <row r="7787" spans="1:16" x14ac:dyDescent="1">
      <c r="A7787" t="s">
        <v>7844</v>
      </c>
      <c r="B7787" t="s">
        <v>8058</v>
      </c>
      <c r="C7787" t="s">
        <v>8013</v>
      </c>
      <c r="D7787" t="s">
        <v>8037</v>
      </c>
      <c r="E7787" s="1">
        <v>45348</v>
      </c>
      <c r="F7787">
        <v>18051.75</v>
      </c>
      <c r="G7787">
        <v>2257</v>
      </c>
      <c r="H7787" t="s">
        <v>6</v>
      </c>
      <c r="I7787" t="str">
        <f>_xlfn.XLOOKUP(shipments[[#This Row],[SPID]],people[SPID],people[Sales_person],"NA",0)</f>
        <v>Camilla Castle</v>
      </c>
      <c r="J7787">
        <f>YEAR(shipments[[#This Row],[Shipdate]])</f>
        <v>2024</v>
      </c>
      <c r="K7787">
        <f>MONTH(shipments[[#This Row],[Shipdate]])</f>
        <v>2</v>
      </c>
      <c r="L7787" t="str">
        <f>TEXT(shipments[[#This Row],[Shipdate]],"mmmm")</f>
        <v>February</v>
      </c>
      <c r="M7787">
        <f>_xlfn.XLOOKUP(shipments[[#This Row],[PID]],products[PID],products[Cost_per_box],"NA",0)</f>
        <v>3.85</v>
      </c>
      <c r="N7787">
        <f>shipments[[#This Row],[Boxes]]*shipments[[#This Row],[Cost Per Box]]</f>
        <v>8689.4500000000007</v>
      </c>
      <c r="O7787">
        <f>shipments[[#This Row],[Sales Amount]]-shipments[[#This Row],[Total Cost]]</f>
        <v>9362.2999999999993</v>
      </c>
      <c r="P7787" s="9">
        <f>shipments[[#This Row],[Profit]]/shipments[[#This Row],[Sales Amount]]</f>
        <v>0.51863669727311756</v>
      </c>
    </row>
    <row r="7788" spans="1:16" x14ac:dyDescent="1">
      <c r="A7788" t="s">
        <v>7845</v>
      </c>
      <c r="B7788" t="s">
        <v>8058</v>
      </c>
      <c r="C7788" t="s">
        <v>8013</v>
      </c>
      <c r="D7788" t="s">
        <v>8036</v>
      </c>
      <c r="E7788" s="1">
        <v>45483</v>
      </c>
      <c r="F7788">
        <v>2952</v>
      </c>
      <c r="G7788">
        <v>369</v>
      </c>
      <c r="H7788" t="s">
        <v>17</v>
      </c>
      <c r="I7788" t="str">
        <f>_xlfn.XLOOKUP(shipments[[#This Row],[SPID]],people[SPID],people[Sales_person],"NA",0)</f>
        <v>Camilla Castle</v>
      </c>
      <c r="J7788">
        <f>YEAR(shipments[[#This Row],[Shipdate]])</f>
        <v>2024</v>
      </c>
      <c r="K7788">
        <f>MONTH(shipments[[#This Row],[Shipdate]])</f>
        <v>7</v>
      </c>
      <c r="L7788" t="str">
        <f>TEXT(shipments[[#This Row],[Shipdate]],"mmmm")</f>
        <v>July</v>
      </c>
      <c r="M7788">
        <f>_xlfn.XLOOKUP(shipments[[#This Row],[PID]],products[PID],products[Cost_per_box],"NA",0)</f>
        <v>3.85</v>
      </c>
      <c r="N7788">
        <f>shipments[[#This Row],[Boxes]]*shipments[[#This Row],[Cost Per Box]]</f>
        <v>1420.65</v>
      </c>
      <c r="O7788">
        <f>shipments[[#This Row],[Sales Amount]]-shipments[[#This Row],[Total Cost]]</f>
        <v>1531.35</v>
      </c>
      <c r="P7788" s="9">
        <f>shipments[[#This Row],[Profit]]/shipments[[#This Row],[Sales Amount]]</f>
        <v>0.51874999999999993</v>
      </c>
    </row>
    <row r="7789" spans="1:16" x14ac:dyDescent="1">
      <c r="A7789" t="s">
        <v>7846</v>
      </c>
      <c r="B7789" t="s">
        <v>8058</v>
      </c>
      <c r="C7789" t="s">
        <v>8013</v>
      </c>
      <c r="D7789" t="s">
        <v>8033</v>
      </c>
      <c r="E7789" s="1">
        <v>45072</v>
      </c>
      <c r="F7789">
        <v>7443</v>
      </c>
      <c r="G7789">
        <v>827</v>
      </c>
      <c r="H7789" t="s">
        <v>6</v>
      </c>
      <c r="I7789" t="str">
        <f>_xlfn.XLOOKUP(shipments[[#This Row],[SPID]],people[SPID],people[Sales_person],"NA",0)</f>
        <v>Camilla Castle</v>
      </c>
      <c r="J7789">
        <f>YEAR(shipments[[#This Row],[Shipdate]])</f>
        <v>2023</v>
      </c>
      <c r="K7789">
        <f>MONTH(shipments[[#This Row],[Shipdate]])</f>
        <v>5</v>
      </c>
      <c r="L7789" t="str">
        <f>TEXT(shipments[[#This Row],[Shipdate]],"mmmm")</f>
        <v>May</v>
      </c>
      <c r="M7789">
        <f>_xlfn.XLOOKUP(shipments[[#This Row],[PID]],products[PID],products[Cost_per_box],"NA",0)</f>
        <v>3.85</v>
      </c>
      <c r="N7789">
        <f>shipments[[#This Row],[Boxes]]*shipments[[#This Row],[Cost Per Box]]</f>
        <v>3183.9500000000003</v>
      </c>
      <c r="O7789">
        <f>shipments[[#This Row],[Sales Amount]]-shipments[[#This Row],[Total Cost]]</f>
        <v>4259.0499999999993</v>
      </c>
      <c r="P7789" s="9">
        <f>shipments[[#This Row],[Profit]]/shipments[[#This Row],[Sales Amount]]</f>
        <v>0.57222222222222208</v>
      </c>
    </row>
    <row r="7790" spans="1:16" x14ac:dyDescent="1">
      <c r="A7790" t="s">
        <v>7847</v>
      </c>
      <c r="B7790" t="s">
        <v>8058</v>
      </c>
      <c r="C7790" t="s">
        <v>8014</v>
      </c>
      <c r="D7790" t="s">
        <v>8036</v>
      </c>
      <c r="E7790" s="1">
        <v>44945</v>
      </c>
      <c r="F7790">
        <v>11803.5</v>
      </c>
      <c r="G7790">
        <v>1476</v>
      </c>
      <c r="H7790" t="s">
        <v>6</v>
      </c>
      <c r="I7790" t="str">
        <f>_xlfn.XLOOKUP(shipments[[#This Row],[SPID]],people[SPID],people[Sales_person],"NA",0)</f>
        <v>Camilla Castle</v>
      </c>
      <c r="J7790">
        <f>YEAR(shipments[[#This Row],[Shipdate]])</f>
        <v>2023</v>
      </c>
      <c r="K7790">
        <f>MONTH(shipments[[#This Row],[Shipdate]])</f>
        <v>1</v>
      </c>
      <c r="L7790" t="str">
        <f>TEXT(shipments[[#This Row],[Shipdate]],"mmmm")</f>
        <v>January</v>
      </c>
      <c r="M7790">
        <f>_xlfn.XLOOKUP(shipments[[#This Row],[PID]],products[PID],products[Cost_per_box],"NA",0)</f>
        <v>5.72</v>
      </c>
      <c r="N7790">
        <f>shipments[[#This Row],[Boxes]]*shipments[[#This Row],[Cost Per Box]]</f>
        <v>8442.7199999999993</v>
      </c>
      <c r="O7790">
        <f>shipments[[#This Row],[Sales Amount]]-shipments[[#This Row],[Total Cost]]</f>
        <v>3360.7800000000007</v>
      </c>
      <c r="P7790" s="9">
        <f>shipments[[#This Row],[Profit]]/shipments[[#This Row],[Sales Amount]]</f>
        <v>0.28472741136103702</v>
      </c>
    </row>
    <row r="7791" spans="1:16" x14ac:dyDescent="1">
      <c r="A7791" t="s">
        <v>7848</v>
      </c>
      <c r="B7791" t="s">
        <v>8058</v>
      </c>
      <c r="C7791" t="s">
        <v>8014</v>
      </c>
      <c r="D7791" t="s">
        <v>8032</v>
      </c>
      <c r="E7791" s="1">
        <v>45135</v>
      </c>
      <c r="F7791">
        <v>2673</v>
      </c>
      <c r="G7791">
        <v>335</v>
      </c>
      <c r="H7791" t="s">
        <v>6</v>
      </c>
      <c r="I7791" t="str">
        <f>_xlfn.XLOOKUP(shipments[[#This Row],[SPID]],people[SPID],people[Sales_person],"NA",0)</f>
        <v>Camilla Castle</v>
      </c>
      <c r="J7791">
        <f>YEAR(shipments[[#This Row],[Shipdate]])</f>
        <v>2023</v>
      </c>
      <c r="K7791">
        <f>MONTH(shipments[[#This Row],[Shipdate]])</f>
        <v>7</v>
      </c>
      <c r="L7791" t="str">
        <f>TEXT(shipments[[#This Row],[Shipdate]],"mmmm")</f>
        <v>July</v>
      </c>
      <c r="M7791">
        <f>_xlfn.XLOOKUP(shipments[[#This Row],[PID]],products[PID],products[Cost_per_box],"NA",0)</f>
        <v>5.72</v>
      </c>
      <c r="N7791">
        <f>shipments[[#This Row],[Boxes]]*shipments[[#This Row],[Cost Per Box]]</f>
        <v>1916.1999999999998</v>
      </c>
      <c r="O7791">
        <f>shipments[[#This Row],[Sales Amount]]-shipments[[#This Row],[Total Cost]]</f>
        <v>756.80000000000018</v>
      </c>
      <c r="P7791" s="9">
        <f>shipments[[#This Row],[Profit]]/shipments[[#This Row],[Sales Amount]]</f>
        <v>0.28312757201646099</v>
      </c>
    </row>
    <row r="7792" spans="1:16" x14ac:dyDescent="1">
      <c r="A7792" t="s">
        <v>7849</v>
      </c>
      <c r="B7792" t="s">
        <v>8058</v>
      </c>
      <c r="C7792" t="s">
        <v>8014</v>
      </c>
      <c r="D7792" t="s">
        <v>8033</v>
      </c>
      <c r="E7792" s="1">
        <v>45223</v>
      </c>
      <c r="F7792">
        <v>3300.75</v>
      </c>
      <c r="G7792">
        <v>661</v>
      </c>
      <c r="H7792" t="s">
        <v>6</v>
      </c>
      <c r="I7792" t="str">
        <f>_xlfn.XLOOKUP(shipments[[#This Row],[SPID]],people[SPID],people[Sales_person],"NA",0)</f>
        <v>Camilla Castle</v>
      </c>
      <c r="J7792">
        <f>YEAR(shipments[[#This Row],[Shipdate]])</f>
        <v>2023</v>
      </c>
      <c r="K7792">
        <f>MONTH(shipments[[#This Row],[Shipdate]])</f>
        <v>10</v>
      </c>
      <c r="L7792" t="str">
        <f>TEXT(shipments[[#This Row],[Shipdate]],"mmmm")</f>
        <v>October</v>
      </c>
      <c r="M7792">
        <f>_xlfn.XLOOKUP(shipments[[#This Row],[PID]],products[PID],products[Cost_per_box],"NA",0)</f>
        <v>5.72</v>
      </c>
      <c r="N7792">
        <f>shipments[[#This Row],[Boxes]]*shipments[[#This Row],[Cost Per Box]]</f>
        <v>3780.9199999999996</v>
      </c>
      <c r="O7792">
        <f>shipments[[#This Row],[Sales Amount]]-shipments[[#This Row],[Total Cost]]</f>
        <v>-480.16999999999962</v>
      </c>
      <c r="P7792" s="9">
        <f>shipments[[#This Row],[Profit]]/shipments[[#This Row],[Sales Amount]]</f>
        <v>-0.14547299856093301</v>
      </c>
    </row>
    <row r="7793" spans="1:16" x14ac:dyDescent="1">
      <c r="A7793" t="s">
        <v>7850</v>
      </c>
      <c r="B7793" t="s">
        <v>8058</v>
      </c>
      <c r="C7793" t="s">
        <v>8015</v>
      </c>
      <c r="D7793" t="s">
        <v>8032</v>
      </c>
      <c r="E7793" s="1">
        <v>45566</v>
      </c>
      <c r="F7793">
        <v>4324.5</v>
      </c>
      <c r="G7793">
        <v>161</v>
      </c>
      <c r="H7793" t="s">
        <v>25</v>
      </c>
      <c r="I7793" t="str">
        <f>_xlfn.XLOOKUP(shipments[[#This Row],[SPID]],people[SPID],people[Sales_person],"NA",0)</f>
        <v>Camilla Castle</v>
      </c>
      <c r="J7793">
        <f>YEAR(shipments[[#This Row],[Shipdate]])</f>
        <v>2024</v>
      </c>
      <c r="K7793">
        <f>MONTH(shipments[[#This Row],[Shipdate]])</f>
        <v>10</v>
      </c>
      <c r="L7793" t="str">
        <f>TEXT(shipments[[#This Row],[Shipdate]],"mmmm")</f>
        <v>October</v>
      </c>
      <c r="M7793">
        <f>_xlfn.XLOOKUP(shipments[[#This Row],[PID]],products[PID],products[Cost_per_box],"NA",0)</f>
        <v>6.31</v>
      </c>
      <c r="N7793">
        <f>shipments[[#This Row],[Boxes]]*shipments[[#This Row],[Cost Per Box]]</f>
        <v>1015.91</v>
      </c>
      <c r="O7793">
        <f>shipments[[#This Row],[Sales Amount]]-shipments[[#This Row],[Total Cost]]</f>
        <v>3308.59</v>
      </c>
      <c r="P7793" s="9">
        <f>shipments[[#This Row],[Profit]]/shipments[[#This Row],[Sales Amount]]</f>
        <v>0.76508035611053304</v>
      </c>
    </row>
    <row r="7794" spans="1:16" x14ac:dyDescent="1">
      <c r="A7794" t="s">
        <v>7851</v>
      </c>
      <c r="B7794" t="s">
        <v>8058</v>
      </c>
      <c r="C7794" t="s">
        <v>8015</v>
      </c>
      <c r="D7794" t="s">
        <v>8033</v>
      </c>
      <c r="E7794" s="1">
        <v>44932</v>
      </c>
      <c r="F7794">
        <v>1696.5</v>
      </c>
      <c r="G7794">
        <v>71</v>
      </c>
      <c r="H7794" t="s">
        <v>6</v>
      </c>
      <c r="I7794" t="str">
        <f>_xlfn.XLOOKUP(shipments[[#This Row],[SPID]],people[SPID],people[Sales_person],"NA",0)</f>
        <v>Camilla Castle</v>
      </c>
      <c r="J7794">
        <f>YEAR(shipments[[#This Row],[Shipdate]])</f>
        <v>2023</v>
      </c>
      <c r="K7794">
        <f>MONTH(shipments[[#This Row],[Shipdate]])</f>
        <v>1</v>
      </c>
      <c r="L7794" t="str">
        <f>TEXT(shipments[[#This Row],[Shipdate]],"mmmm")</f>
        <v>January</v>
      </c>
      <c r="M7794">
        <f>_xlfn.XLOOKUP(shipments[[#This Row],[PID]],products[PID],products[Cost_per_box],"NA",0)</f>
        <v>6.31</v>
      </c>
      <c r="N7794">
        <f>shipments[[#This Row],[Boxes]]*shipments[[#This Row],[Cost Per Box]]</f>
        <v>448.01</v>
      </c>
      <c r="O7794">
        <f>shipments[[#This Row],[Sales Amount]]-shipments[[#This Row],[Total Cost]]</f>
        <v>1248.49</v>
      </c>
      <c r="P7794" s="9">
        <f>shipments[[#This Row],[Profit]]/shipments[[#This Row],[Sales Amount]]</f>
        <v>0.73592101385204833</v>
      </c>
    </row>
    <row r="7795" spans="1:16" x14ac:dyDescent="1">
      <c r="A7795" t="s">
        <v>7852</v>
      </c>
      <c r="B7795" t="s">
        <v>8058</v>
      </c>
      <c r="C7795" t="s">
        <v>8016</v>
      </c>
      <c r="D7795" t="s">
        <v>8032</v>
      </c>
      <c r="E7795" s="1">
        <v>45471</v>
      </c>
      <c r="F7795">
        <v>6061.5</v>
      </c>
      <c r="G7795">
        <v>234</v>
      </c>
      <c r="H7795" t="s">
        <v>6</v>
      </c>
      <c r="I7795" t="str">
        <f>_xlfn.XLOOKUP(shipments[[#This Row],[SPID]],people[SPID],people[Sales_person],"NA",0)</f>
        <v>Camilla Castle</v>
      </c>
      <c r="J7795">
        <f>YEAR(shipments[[#This Row],[Shipdate]])</f>
        <v>2024</v>
      </c>
      <c r="K7795">
        <f>MONTH(shipments[[#This Row],[Shipdate]])</f>
        <v>6</v>
      </c>
      <c r="L7795" t="str">
        <f>TEXT(shipments[[#This Row],[Shipdate]],"mmmm")</f>
        <v>June</v>
      </c>
      <c r="M7795">
        <f>_xlfn.XLOOKUP(shipments[[#This Row],[PID]],products[PID],products[Cost_per_box],"NA",0)</f>
        <v>9.94</v>
      </c>
      <c r="N7795">
        <f>shipments[[#This Row],[Boxes]]*shipments[[#This Row],[Cost Per Box]]</f>
        <v>2325.96</v>
      </c>
      <c r="O7795">
        <f>shipments[[#This Row],[Sales Amount]]-shipments[[#This Row],[Total Cost]]</f>
        <v>3735.54</v>
      </c>
      <c r="P7795" s="9">
        <f>shipments[[#This Row],[Profit]]/shipments[[#This Row],[Sales Amount]]</f>
        <v>0.61627319970304384</v>
      </c>
    </row>
    <row r="7796" spans="1:16" x14ac:dyDescent="1">
      <c r="A7796" t="s">
        <v>7853</v>
      </c>
      <c r="B7796" t="s">
        <v>8058</v>
      </c>
      <c r="C7796" t="s">
        <v>8016</v>
      </c>
      <c r="D7796" t="s">
        <v>8037</v>
      </c>
      <c r="E7796" s="1">
        <v>45063</v>
      </c>
      <c r="F7796">
        <v>5249.25</v>
      </c>
      <c r="G7796">
        <v>219</v>
      </c>
      <c r="H7796" t="s">
        <v>6</v>
      </c>
      <c r="I7796" t="str">
        <f>_xlfn.XLOOKUP(shipments[[#This Row],[SPID]],people[SPID],people[Sales_person],"NA",0)</f>
        <v>Camilla Castle</v>
      </c>
      <c r="J7796">
        <f>YEAR(shipments[[#This Row],[Shipdate]])</f>
        <v>2023</v>
      </c>
      <c r="K7796">
        <f>MONTH(shipments[[#This Row],[Shipdate]])</f>
        <v>5</v>
      </c>
      <c r="L7796" t="str">
        <f>TEXT(shipments[[#This Row],[Shipdate]],"mmmm")</f>
        <v>May</v>
      </c>
      <c r="M7796">
        <f>_xlfn.XLOOKUP(shipments[[#This Row],[PID]],products[PID],products[Cost_per_box],"NA",0)</f>
        <v>9.94</v>
      </c>
      <c r="N7796">
        <f>shipments[[#This Row],[Boxes]]*shipments[[#This Row],[Cost Per Box]]</f>
        <v>2176.8599999999997</v>
      </c>
      <c r="O7796">
        <f>shipments[[#This Row],[Sales Amount]]-shipments[[#This Row],[Total Cost]]</f>
        <v>3072.3900000000003</v>
      </c>
      <c r="P7796" s="9">
        <f>shipments[[#This Row],[Profit]]/shipments[[#This Row],[Sales Amount]]</f>
        <v>0.58530075725103592</v>
      </c>
    </row>
    <row r="7797" spans="1:16" x14ac:dyDescent="1">
      <c r="A7797" t="s">
        <v>7854</v>
      </c>
      <c r="B7797" t="s">
        <v>8058</v>
      </c>
      <c r="C7797" t="s">
        <v>8016</v>
      </c>
      <c r="D7797" t="s">
        <v>8037</v>
      </c>
      <c r="E7797" s="1">
        <v>45049</v>
      </c>
      <c r="F7797">
        <v>5134.5</v>
      </c>
      <c r="G7797">
        <v>198</v>
      </c>
      <c r="H7797" t="s">
        <v>6</v>
      </c>
      <c r="I7797" t="str">
        <f>_xlfn.XLOOKUP(shipments[[#This Row],[SPID]],people[SPID],people[Sales_person],"NA",0)</f>
        <v>Camilla Castle</v>
      </c>
      <c r="J7797">
        <f>YEAR(shipments[[#This Row],[Shipdate]])</f>
        <v>2023</v>
      </c>
      <c r="K7797">
        <f>MONTH(shipments[[#This Row],[Shipdate]])</f>
        <v>5</v>
      </c>
      <c r="L7797" t="str">
        <f>TEXT(shipments[[#This Row],[Shipdate]],"mmmm")</f>
        <v>May</v>
      </c>
      <c r="M7797">
        <f>_xlfn.XLOOKUP(shipments[[#This Row],[PID]],products[PID],products[Cost_per_box],"NA",0)</f>
        <v>9.94</v>
      </c>
      <c r="N7797">
        <f>shipments[[#This Row],[Boxes]]*shipments[[#This Row],[Cost Per Box]]</f>
        <v>1968.12</v>
      </c>
      <c r="O7797">
        <f>shipments[[#This Row],[Sales Amount]]-shipments[[#This Row],[Total Cost]]</f>
        <v>3166.38</v>
      </c>
      <c r="P7797" s="9">
        <f>shipments[[#This Row],[Profit]]/shipments[[#This Row],[Sales Amount]]</f>
        <v>0.61668711656441721</v>
      </c>
    </row>
    <row r="7798" spans="1:16" x14ac:dyDescent="1">
      <c r="A7798" t="s">
        <v>7855</v>
      </c>
      <c r="B7798" t="s">
        <v>8058</v>
      </c>
      <c r="C7798" t="s">
        <v>8016</v>
      </c>
      <c r="D7798" t="s">
        <v>8037</v>
      </c>
      <c r="E7798" s="1">
        <v>45047</v>
      </c>
      <c r="F7798">
        <v>5602.5</v>
      </c>
      <c r="G7798">
        <v>208</v>
      </c>
      <c r="H7798" t="s">
        <v>6</v>
      </c>
      <c r="I7798" t="str">
        <f>_xlfn.XLOOKUP(shipments[[#This Row],[SPID]],people[SPID],people[Sales_person],"NA",0)</f>
        <v>Camilla Castle</v>
      </c>
      <c r="J7798">
        <f>YEAR(shipments[[#This Row],[Shipdate]])</f>
        <v>2023</v>
      </c>
      <c r="K7798">
        <f>MONTH(shipments[[#This Row],[Shipdate]])</f>
        <v>5</v>
      </c>
      <c r="L7798" t="str">
        <f>TEXT(shipments[[#This Row],[Shipdate]],"mmmm")</f>
        <v>May</v>
      </c>
      <c r="M7798">
        <f>_xlfn.XLOOKUP(shipments[[#This Row],[PID]],products[PID],products[Cost_per_box],"NA",0)</f>
        <v>9.94</v>
      </c>
      <c r="N7798">
        <f>shipments[[#This Row],[Boxes]]*shipments[[#This Row],[Cost Per Box]]</f>
        <v>2067.52</v>
      </c>
      <c r="O7798">
        <f>shipments[[#This Row],[Sales Amount]]-shipments[[#This Row],[Total Cost]]</f>
        <v>3534.98</v>
      </c>
      <c r="P7798" s="9">
        <f>shipments[[#This Row],[Profit]]/shipments[[#This Row],[Sales Amount]]</f>
        <v>0.63096474788041057</v>
      </c>
    </row>
    <row r="7799" spans="1:16" x14ac:dyDescent="1">
      <c r="A7799" t="s">
        <v>7856</v>
      </c>
      <c r="B7799" t="s">
        <v>8058</v>
      </c>
      <c r="C7799" t="s">
        <v>8017</v>
      </c>
      <c r="D7799" t="s">
        <v>8032</v>
      </c>
      <c r="E7799" s="1">
        <v>45341</v>
      </c>
      <c r="F7799">
        <v>3566.25</v>
      </c>
      <c r="G7799">
        <v>170</v>
      </c>
      <c r="H7799" t="s">
        <v>6</v>
      </c>
      <c r="I7799" t="str">
        <f>_xlfn.XLOOKUP(shipments[[#This Row],[SPID]],people[SPID],people[Sales_person],"NA",0)</f>
        <v>Camilla Castle</v>
      </c>
      <c r="J7799">
        <f>YEAR(shipments[[#This Row],[Shipdate]])</f>
        <v>2024</v>
      </c>
      <c r="K7799">
        <f>MONTH(shipments[[#This Row],[Shipdate]])</f>
        <v>2</v>
      </c>
      <c r="L7799" t="str">
        <f>TEXT(shipments[[#This Row],[Shipdate]],"mmmm")</f>
        <v>February</v>
      </c>
      <c r="M7799">
        <f>_xlfn.XLOOKUP(shipments[[#This Row],[PID]],products[PID],products[Cost_per_box],"NA",0)</f>
        <v>7.73</v>
      </c>
      <c r="N7799">
        <f>shipments[[#This Row],[Boxes]]*shipments[[#This Row],[Cost Per Box]]</f>
        <v>1314.1000000000001</v>
      </c>
      <c r="O7799">
        <f>shipments[[#This Row],[Sales Amount]]-shipments[[#This Row],[Total Cost]]</f>
        <v>2252.1499999999996</v>
      </c>
      <c r="P7799" s="9">
        <f>shipments[[#This Row],[Profit]]/shipments[[#This Row],[Sales Amount]]</f>
        <v>0.63151770066596558</v>
      </c>
    </row>
    <row r="7800" spans="1:16" x14ac:dyDescent="1">
      <c r="A7800" t="s">
        <v>7857</v>
      </c>
      <c r="B7800" t="s">
        <v>8058</v>
      </c>
      <c r="C7800" t="s">
        <v>8018</v>
      </c>
      <c r="D7800" t="s">
        <v>8037</v>
      </c>
      <c r="E7800" s="1">
        <v>45322</v>
      </c>
      <c r="F7800">
        <v>11169</v>
      </c>
      <c r="G7800">
        <v>532</v>
      </c>
      <c r="H7800" t="s">
        <v>6</v>
      </c>
      <c r="I7800" t="str">
        <f>_xlfn.XLOOKUP(shipments[[#This Row],[SPID]],people[SPID],people[Sales_person],"NA",0)</f>
        <v>Camilla Castle</v>
      </c>
      <c r="J7800">
        <f>YEAR(shipments[[#This Row],[Shipdate]])</f>
        <v>2024</v>
      </c>
      <c r="K7800">
        <f>MONTH(shipments[[#This Row],[Shipdate]])</f>
        <v>1</v>
      </c>
      <c r="L7800" t="str">
        <f>TEXT(shipments[[#This Row],[Shipdate]],"mmmm")</f>
        <v>January</v>
      </c>
      <c r="M7800">
        <f>_xlfn.XLOOKUP(shipments[[#This Row],[PID]],products[PID],products[Cost_per_box],"NA",0)</f>
        <v>3.68</v>
      </c>
      <c r="N7800">
        <f>shipments[[#This Row],[Boxes]]*shipments[[#This Row],[Cost Per Box]]</f>
        <v>1957.76</v>
      </c>
      <c r="O7800">
        <f>shipments[[#This Row],[Sales Amount]]-shipments[[#This Row],[Total Cost]]</f>
        <v>9211.24</v>
      </c>
      <c r="P7800" s="9">
        <f>shipments[[#This Row],[Profit]]/shipments[[#This Row],[Sales Amount]]</f>
        <v>0.82471483570597182</v>
      </c>
    </row>
    <row r="7801" spans="1:16" x14ac:dyDescent="1">
      <c r="A7801" t="s">
        <v>7858</v>
      </c>
      <c r="B7801" t="s">
        <v>8058</v>
      </c>
      <c r="C7801" t="s">
        <v>8018</v>
      </c>
      <c r="D7801" t="s">
        <v>8037</v>
      </c>
      <c r="E7801" s="1">
        <v>45086</v>
      </c>
      <c r="F7801">
        <v>11556</v>
      </c>
      <c r="G7801">
        <v>578</v>
      </c>
      <c r="H7801" t="s">
        <v>6</v>
      </c>
      <c r="I7801" t="str">
        <f>_xlfn.XLOOKUP(shipments[[#This Row],[SPID]],people[SPID],people[Sales_person],"NA",0)</f>
        <v>Camilla Castle</v>
      </c>
      <c r="J7801">
        <f>YEAR(shipments[[#This Row],[Shipdate]])</f>
        <v>2023</v>
      </c>
      <c r="K7801">
        <f>MONTH(shipments[[#This Row],[Shipdate]])</f>
        <v>6</v>
      </c>
      <c r="L7801" t="str">
        <f>TEXT(shipments[[#This Row],[Shipdate]],"mmmm")</f>
        <v>June</v>
      </c>
      <c r="M7801">
        <f>_xlfn.XLOOKUP(shipments[[#This Row],[PID]],products[PID],products[Cost_per_box],"NA",0)</f>
        <v>3.68</v>
      </c>
      <c r="N7801">
        <f>shipments[[#This Row],[Boxes]]*shipments[[#This Row],[Cost Per Box]]</f>
        <v>2127.04</v>
      </c>
      <c r="O7801">
        <f>shipments[[#This Row],[Sales Amount]]-shipments[[#This Row],[Total Cost]]</f>
        <v>9428.9599999999991</v>
      </c>
      <c r="P7801" s="9">
        <f>shipments[[#This Row],[Profit]]/shipments[[#This Row],[Sales Amount]]</f>
        <v>0.81593631014191759</v>
      </c>
    </row>
    <row r="7802" spans="1:16" x14ac:dyDescent="1">
      <c r="A7802" t="s">
        <v>7859</v>
      </c>
      <c r="B7802" t="s">
        <v>8058</v>
      </c>
      <c r="C7802" t="s">
        <v>8019</v>
      </c>
      <c r="D7802" t="s">
        <v>8032</v>
      </c>
      <c r="E7802" s="1">
        <v>45490</v>
      </c>
      <c r="F7802">
        <v>4907.25</v>
      </c>
      <c r="G7802">
        <v>328</v>
      </c>
      <c r="H7802" t="s">
        <v>17</v>
      </c>
      <c r="I7802" t="str">
        <f>_xlfn.XLOOKUP(shipments[[#This Row],[SPID]],people[SPID],people[Sales_person],"NA",0)</f>
        <v>Camilla Castle</v>
      </c>
      <c r="J7802">
        <f>YEAR(shipments[[#This Row],[Shipdate]])</f>
        <v>2024</v>
      </c>
      <c r="K7802">
        <f>MONTH(shipments[[#This Row],[Shipdate]])</f>
        <v>7</v>
      </c>
      <c r="L7802" t="str">
        <f>TEXT(shipments[[#This Row],[Shipdate]],"mmmm")</f>
        <v>July</v>
      </c>
      <c r="M7802">
        <f>_xlfn.XLOOKUP(shipments[[#This Row],[PID]],products[PID],products[Cost_per_box],"NA",0)</f>
        <v>8.2200000000000006</v>
      </c>
      <c r="N7802">
        <f>shipments[[#This Row],[Boxes]]*shipments[[#This Row],[Cost Per Box]]</f>
        <v>2696.1600000000003</v>
      </c>
      <c r="O7802">
        <f>shipments[[#This Row],[Sales Amount]]-shipments[[#This Row],[Total Cost]]</f>
        <v>2211.0899999999997</v>
      </c>
      <c r="P7802" s="9">
        <f>shipments[[#This Row],[Profit]]/shipments[[#This Row],[Sales Amount]]</f>
        <v>0.45057618829283197</v>
      </c>
    </row>
    <row r="7803" spans="1:16" x14ac:dyDescent="1">
      <c r="A7803" t="s">
        <v>7860</v>
      </c>
      <c r="B7803" t="s">
        <v>8058</v>
      </c>
      <c r="C7803" t="s">
        <v>8019</v>
      </c>
      <c r="D7803" t="s">
        <v>8037</v>
      </c>
      <c r="E7803" s="1">
        <v>45434</v>
      </c>
      <c r="F7803">
        <v>3377.25</v>
      </c>
      <c r="G7803">
        <v>242</v>
      </c>
      <c r="H7803" t="s">
        <v>6</v>
      </c>
      <c r="I7803" t="str">
        <f>_xlfn.XLOOKUP(shipments[[#This Row],[SPID]],people[SPID],people[Sales_person],"NA",0)</f>
        <v>Camilla Castle</v>
      </c>
      <c r="J7803">
        <f>YEAR(shipments[[#This Row],[Shipdate]])</f>
        <v>2024</v>
      </c>
      <c r="K7803">
        <f>MONTH(shipments[[#This Row],[Shipdate]])</f>
        <v>5</v>
      </c>
      <c r="L7803" t="str">
        <f>TEXT(shipments[[#This Row],[Shipdate]],"mmmm")</f>
        <v>May</v>
      </c>
      <c r="M7803">
        <f>_xlfn.XLOOKUP(shipments[[#This Row],[PID]],products[PID],products[Cost_per_box],"NA",0)</f>
        <v>8.2200000000000006</v>
      </c>
      <c r="N7803">
        <f>shipments[[#This Row],[Boxes]]*shipments[[#This Row],[Cost Per Box]]</f>
        <v>1989.2400000000002</v>
      </c>
      <c r="O7803">
        <f>shipments[[#This Row],[Sales Amount]]-shipments[[#This Row],[Total Cost]]</f>
        <v>1388.0099999999998</v>
      </c>
      <c r="P7803" s="9">
        <f>shipments[[#This Row],[Profit]]/shipments[[#This Row],[Sales Amount]]</f>
        <v>0.41098823006884294</v>
      </c>
    </row>
    <row r="7804" spans="1:16" x14ac:dyDescent="1">
      <c r="A7804" t="s">
        <v>7861</v>
      </c>
      <c r="B7804" t="s">
        <v>8058</v>
      </c>
      <c r="C7804" t="s">
        <v>8019</v>
      </c>
      <c r="D7804" t="s">
        <v>8033</v>
      </c>
      <c r="E7804" s="1">
        <v>45553</v>
      </c>
      <c r="F7804">
        <v>3244.5</v>
      </c>
      <c r="G7804">
        <v>232</v>
      </c>
      <c r="H7804" t="s">
        <v>25</v>
      </c>
      <c r="I7804" t="str">
        <f>_xlfn.XLOOKUP(shipments[[#This Row],[SPID]],people[SPID],people[Sales_person],"NA",0)</f>
        <v>Camilla Castle</v>
      </c>
      <c r="J7804">
        <f>YEAR(shipments[[#This Row],[Shipdate]])</f>
        <v>2024</v>
      </c>
      <c r="K7804">
        <f>MONTH(shipments[[#This Row],[Shipdate]])</f>
        <v>9</v>
      </c>
      <c r="L7804" t="str">
        <f>TEXT(shipments[[#This Row],[Shipdate]],"mmmm")</f>
        <v>September</v>
      </c>
      <c r="M7804">
        <f>_xlfn.XLOOKUP(shipments[[#This Row],[PID]],products[PID],products[Cost_per_box],"NA",0)</f>
        <v>8.2200000000000006</v>
      </c>
      <c r="N7804">
        <f>shipments[[#This Row],[Boxes]]*shipments[[#This Row],[Cost Per Box]]</f>
        <v>1907.0400000000002</v>
      </c>
      <c r="O7804">
        <f>shipments[[#This Row],[Sales Amount]]-shipments[[#This Row],[Total Cost]]</f>
        <v>1337.4599999999998</v>
      </c>
      <c r="P7804" s="9">
        <f>shipments[[#This Row],[Profit]]/shipments[[#This Row],[Sales Amount]]</f>
        <v>0.41222376329172439</v>
      </c>
    </row>
    <row r="7805" spans="1:16" x14ac:dyDescent="1">
      <c r="A7805" t="s">
        <v>7862</v>
      </c>
      <c r="B7805" t="s">
        <v>8058</v>
      </c>
      <c r="C7805" t="s">
        <v>8019</v>
      </c>
      <c r="D7805" t="s">
        <v>8032</v>
      </c>
      <c r="E7805" s="1">
        <v>45127</v>
      </c>
      <c r="F7805">
        <v>4070.25</v>
      </c>
      <c r="G7805">
        <v>255</v>
      </c>
      <c r="H7805" t="s">
        <v>6</v>
      </c>
      <c r="I7805" t="str">
        <f>_xlfn.XLOOKUP(shipments[[#This Row],[SPID]],people[SPID],people[Sales_person],"NA",0)</f>
        <v>Camilla Castle</v>
      </c>
      <c r="J7805">
        <f>YEAR(shipments[[#This Row],[Shipdate]])</f>
        <v>2023</v>
      </c>
      <c r="K7805">
        <f>MONTH(shipments[[#This Row],[Shipdate]])</f>
        <v>7</v>
      </c>
      <c r="L7805" t="str">
        <f>TEXT(shipments[[#This Row],[Shipdate]],"mmmm")</f>
        <v>July</v>
      </c>
      <c r="M7805">
        <f>_xlfn.XLOOKUP(shipments[[#This Row],[PID]],products[PID],products[Cost_per_box],"NA",0)</f>
        <v>8.2200000000000006</v>
      </c>
      <c r="N7805">
        <f>shipments[[#This Row],[Boxes]]*shipments[[#This Row],[Cost Per Box]]</f>
        <v>2096.1000000000004</v>
      </c>
      <c r="O7805">
        <f>shipments[[#This Row],[Sales Amount]]-shipments[[#This Row],[Total Cost]]</f>
        <v>1974.1499999999996</v>
      </c>
      <c r="P7805" s="9">
        <f>shipments[[#This Row],[Profit]]/shipments[[#This Row],[Sales Amount]]</f>
        <v>0.48501934770591476</v>
      </c>
    </row>
    <row r="7806" spans="1:16" x14ac:dyDescent="1">
      <c r="A7806" t="s">
        <v>7863</v>
      </c>
      <c r="B7806" t="s">
        <v>8058</v>
      </c>
      <c r="C7806" t="s">
        <v>8020</v>
      </c>
      <c r="D7806" t="s">
        <v>8033</v>
      </c>
      <c r="E7806" s="1">
        <v>45348</v>
      </c>
      <c r="F7806">
        <v>6090.75</v>
      </c>
      <c r="G7806">
        <v>305</v>
      </c>
      <c r="H7806" t="s">
        <v>6</v>
      </c>
      <c r="I7806" t="str">
        <f>_xlfn.XLOOKUP(shipments[[#This Row],[SPID]],people[SPID],people[Sales_person],"NA",0)</f>
        <v>Camilla Castle</v>
      </c>
      <c r="J7806">
        <f>YEAR(shipments[[#This Row],[Shipdate]])</f>
        <v>2024</v>
      </c>
      <c r="K7806">
        <f>MONTH(shipments[[#This Row],[Shipdate]])</f>
        <v>2</v>
      </c>
      <c r="L7806" t="str">
        <f>TEXT(shipments[[#This Row],[Shipdate]],"mmmm")</f>
        <v>February</v>
      </c>
      <c r="M7806">
        <f>_xlfn.XLOOKUP(shipments[[#This Row],[PID]],products[PID],products[Cost_per_box],"NA",0)</f>
        <v>10.23</v>
      </c>
      <c r="N7806">
        <f>shipments[[#This Row],[Boxes]]*shipments[[#This Row],[Cost Per Box]]</f>
        <v>3120.15</v>
      </c>
      <c r="O7806">
        <f>shipments[[#This Row],[Sales Amount]]-shipments[[#This Row],[Total Cost]]</f>
        <v>2970.6</v>
      </c>
      <c r="P7806" s="9">
        <f>shipments[[#This Row],[Profit]]/shipments[[#This Row],[Sales Amount]]</f>
        <v>0.48772318679965521</v>
      </c>
    </row>
    <row r="7807" spans="1:16" x14ac:dyDescent="1">
      <c r="A7807" t="s">
        <v>7864</v>
      </c>
      <c r="B7807" t="s">
        <v>8058</v>
      </c>
      <c r="C7807" t="s">
        <v>8020</v>
      </c>
      <c r="D7807" t="s">
        <v>8037</v>
      </c>
      <c r="E7807" s="1">
        <v>45205</v>
      </c>
      <c r="F7807">
        <v>9513</v>
      </c>
      <c r="G7807">
        <v>453</v>
      </c>
      <c r="H7807" t="s">
        <v>6</v>
      </c>
      <c r="I7807" t="str">
        <f>_xlfn.XLOOKUP(shipments[[#This Row],[SPID]],people[SPID],people[Sales_person],"NA",0)</f>
        <v>Camilla Castle</v>
      </c>
      <c r="J7807">
        <f>YEAR(shipments[[#This Row],[Shipdate]])</f>
        <v>2023</v>
      </c>
      <c r="K7807">
        <f>MONTH(shipments[[#This Row],[Shipdate]])</f>
        <v>10</v>
      </c>
      <c r="L7807" t="str">
        <f>TEXT(shipments[[#This Row],[Shipdate]],"mmmm")</f>
        <v>October</v>
      </c>
      <c r="M7807">
        <f>_xlfn.XLOOKUP(shipments[[#This Row],[PID]],products[PID],products[Cost_per_box],"NA",0)</f>
        <v>10.23</v>
      </c>
      <c r="N7807">
        <f>shipments[[#This Row],[Boxes]]*shipments[[#This Row],[Cost Per Box]]</f>
        <v>4634.1900000000005</v>
      </c>
      <c r="O7807">
        <f>shipments[[#This Row],[Sales Amount]]-shipments[[#This Row],[Total Cost]]</f>
        <v>4878.8099999999995</v>
      </c>
      <c r="P7807" s="9">
        <f>shipments[[#This Row],[Profit]]/shipments[[#This Row],[Sales Amount]]</f>
        <v>0.51285714285714279</v>
      </c>
    </row>
    <row r="7808" spans="1:16" x14ac:dyDescent="1">
      <c r="A7808" t="s">
        <v>7865</v>
      </c>
      <c r="B7808" t="s">
        <v>8058</v>
      </c>
      <c r="C7808" t="s">
        <v>8021</v>
      </c>
      <c r="D7808" t="s">
        <v>8036</v>
      </c>
      <c r="E7808" s="1">
        <v>45015</v>
      </c>
      <c r="F7808">
        <v>789.75</v>
      </c>
      <c r="G7808">
        <v>61</v>
      </c>
      <c r="H7808" t="s">
        <v>6</v>
      </c>
      <c r="I7808" t="str">
        <f>_xlfn.XLOOKUP(shipments[[#This Row],[SPID]],people[SPID],people[Sales_person],"NA",0)</f>
        <v>Camilla Castle</v>
      </c>
      <c r="J7808">
        <f>YEAR(shipments[[#This Row],[Shipdate]])</f>
        <v>2023</v>
      </c>
      <c r="K7808">
        <f>MONTH(shipments[[#This Row],[Shipdate]])</f>
        <v>3</v>
      </c>
      <c r="L7808" t="str">
        <f>TEXT(shipments[[#This Row],[Shipdate]],"mmmm")</f>
        <v>March</v>
      </c>
      <c r="M7808">
        <f>_xlfn.XLOOKUP(shipments[[#This Row],[PID]],products[PID],products[Cost_per_box],"NA",0)</f>
        <v>4.74</v>
      </c>
      <c r="N7808">
        <f>shipments[[#This Row],[Boxes]]*shipments[[#This Row],[Cost Per Box]]</f>
        <v>289.14</v>
      </c>
      <c r="O7808">
        <f>shipments[[#This Row],[Sales Amount]]-shipments[[#This Row],[Total Cost]]</f>
        <v>500.61</v>
      </c>
      <c r="P7808" s="9">
        <f>shipments[[#This Row],[Profit]]/shipments[[#This Row],[Sales Amount]]</f>
        <v>0.63388414055080722</v>
      </c>
    </row>
    <row r="7809" spans="1:16" x14ac:dyDescent="1">
      <c r="A7809" t="s">
        <v>7866</v>
      </c>
      <c r="B7809" t="s">
        <v>8058</v>
      </c>
      <c r="C7809" t="s">
        <v>8021</v>
      </c>
      <c r="D7809" t="s">
        <v>8032</v>
      </c>
      <c r="E7809" s="1">
        <v>44986</v>
      </c>
      <c r="F7809">
        <v>4486.5</v>
      </c>
      <c r="G7809">
        <v>300</v>
      </c>
      <c r="H7809" t="s">
        <v>6</v>
      </c>
      <c r="I7809" t="str">
        <f>_xlfn.XLOOKUP(shipments[[#This Row],[SPID]],people[SPID],people[Sales_person],"NA",0)</f>
        <v>Camilla Castle</v>
      </c>
      <c r="J7809">
        <f>YEAR(shipments[[#This Row],[Shipdate]])</f>
        <v>2023</v>
      </c>
      <c r="K7809">
        <f>MONTH(shipments[[#This Row],[Shipdate]])</f>
        <v>3</v>
      </c>
      <c r="L7809" t="str">
        <f>TEXT(shipments[[#This Row],[Shipdate]],"mmmm")</f>
        <v>March</v>
      </c>
      <c r="M7809">
        <f>_xlfn.XLOOKUP(shipments[[#This Row],[PID]],products[PID],products[Cost_per_box],"NA",0)</f>
        <v>4.74</v>
      </c>
      <c r="N7809">
        <f>shipments[[#This Row],[Boxes]]*shipments[[#This Row],[Cost Per Box]]</f>
        <v>1422</v>
      </c>
      <c r="O7809">
        <f>shipments[[#This Row],[Sales Amount]]-shipments[[#This Row],[Total Cost]]</f>
        <v>3064.5</v>
      </c>
      <c r="P7809" s="9">
        <f>shipments[[#This Row],[Profit]]/shipments[[#This Row],[Sales Amount]]</f>
        <v>0.68304914744232703</v>
      </c>
    </row>
    <row r="7810" spans="1:16" x14ac:dyDescent="1">
      <c r="A7810" t="s">
        <v>7867</v>
      </c>
      <c r="B7810" t="s">
        <v>8058</v>
      </c>
      <c r="C7810" t="s">
        <v>8021</v>
      </c>
      <c r="D7810" t="s">
        <v>8033</v>
      </c>
      <c r="E7810" s="1">
        <v>45518</v>
      </c>
      <c r="F7810">
        <v>8295.75</v>
      </c>
      <c r="G7810">
        <v>554</v>
      </c>
      <c r="H7810" t="s">
        <v>39</v>
      </c>
      <c r="I7810" t="str">
        <f>_xlfn.XLOOKUP(shipments[[#This Row],[SPID]],people[SPID],people[Sales_person],"NA",0)</f>
        <v>Camilla Castle</v>
      </c>
      <c r="J7810">
        <f>YEAR(shipments[[#This Row],[Shipdate]])</f>
        <v>2024</v>
      </c>
      <c r="K7810">
        <f>MONTH(shipments[[#This Row],[Shipdate]])</f>
        <v>8</v>
      </c>
      <c r="L7810" t="str">
        <f>TEXT(shipments[[#This Row],[Shipdate]],"mmmm")</f>
        <v>August</v>
      </c>
      <c r="M7810">
        <f>_xlfn.XLOOKUP(shipments[[#This Row],[PID]],products[PID],products[Cost_per_box],"NA",0)</f>
        <v>4.74</v>
      </c>
      <c r="N7810">
        <f>shipments[[#This Row],[Boxes]]*shipments[[#This Row],[Cost Per Box]]</f>
        <v>2625.96</v>
      </c>
      <c r="O7810">
        <f>shipments[[#This Row],[Sales Amount]]-shipments[[#This Row],[Total Cost]]</f>
        <v>5669.79</v>
      </c>
      <c r="P7810" s="9">
        <f>shipments[[#This Row],[Profit]]/shipments[[#This Row],[Sales Amount]]</f>
        <v>0.6834571919356297</v>
      </c>
    </row>
    <row r="7811" spans="1:16" x14ac:dyDescent="1">
      <c r="A7811" t="s">
        <v>7868</v>
      </c>
      <c r="B7811" t="s">
        <v>8058</v>
      </c>
      <c r="C7811" t="s">
        <v>8022</v>
      </c>
      <c r="D7811" t="s">
        <v>8033</v>
      </c>
      <c r="E7811" s="1">
        <v>45355</v>
      </c>
      <c r="F7811">
        <v>1464.75</v>
      </c>
      <c r="G7811">
        <v>147</v>
      </c>
      <c r="H7811" t="s">
        <v>6</v>
      </c>
      <c r="I7811" t="str">
        <f>_xlfn.XLOOKUP(shipments[[#This Row],[SPID]],people[SPID],people[Sales_person],"NA",0)</f>
        <v>Camilla Castle</v>
      </c>
      <c r="J7811">
        <f>YEAR(shipments[[#This Row],[Shipdate]])</f>
        <v>2024</v>
      </c>
      <c r="K7811">
        <f>MONTH(shipments[[#This Row],[Shipdate]])</f>
        <v>3</v>
      </c>
      <c r="L7811" t="str">
        <f>TEXT(shipments[[#This Row],[Shipdate]],"mmmm")</f>
        <v>March</v>
      </c>
      <c r="M7811">
        <f>_xlfn.XLOOKUP(shipments[[#This Row],[PID]],products[PID],products[Cost_per_box],"NA",0)</f>
        <v>10.51</v>
      </c>
      <c r="N7811">
        <f>shipments[[#This Row],[Boxes]]*shipments[[#This Row],[Cost Per Box]]</f>
        <v>1544.97</v>
      </c>
      <c r="O7811">
        <f>shipments[[#This Row],[Sales Amount]]-shipments[[#This Row],[Total Cost]]</f>
        <v>-80.220000000000027</v>
      </c>
      <c r="P7811" s="9">
        <f>shipments[[#This Row],[Profit]]/shipments[[#This Row],[Sales Amount]]</f>
        <v>-5.476702508960575E-2</v>
      </c>
    </row>
    <row r="7812" spans="1:16" x14ac:dyDescent="1">
      <c r="A7812" t="s">
        <v>7869</v>
      </c>
      <c r="B7812" t="s">
        <v>8058</v>
      </c>
      <c r="C7812" t="s">
        <v>8022</v>
      </c>
      <c r="D7812" t="s">
        <v>8037</v>
      </c>
      <c r="E7812" s="1">
        <v>44971</v>
      </c>
      <c r="F7812">
        <v>3955.5</v>
      </c>
      <c r="G7812">
        <v>440</v>
      </c>
      <c r="H7812" t="s">
        <v>6</v>
      </c>
      <c r="I7812" t="str">
        <f>_xlfn.XLOOKUP(shipments[[#This Row],[SPID]],people[SPID],people[Sales_person],"NA",0)</f>
        <v>Camilla Castle</v>
      </c>
      <c r="J7812">
        <f>YEAR(shipments[[#This Row],[Shipdate]])</f>
        <v>2023</v>
      </c>
      <c r="K7812">
        <f>MONTH(shipments[[#This Row],[Shipdate]])</f>
        <v>2</v>
      </c>
      <c r="L7812" t="str">
        <f>TEXT(shipments[[#This Row],[Shipdate]],"mmmm")</f>
        <v>February</v>
      </c>
      <c r="M7812">
        <f>_xlfn.XLOOKUP(shipments[[#This Row],[PID]],products[PID],products[Cost_per_box],"NA",0)</f>
        <v>10.51</v>
      </c>
      <c r="N7812">
        <f>shipments[[#This Row],[Boxes]]*shipments[[#This Row],[Cost Per Box]]</f>
        <v>4624.3999999999996</v>
      </c>
      <c r="O7812">
        <f>shipments[[#This Row],[Sales Amount]]-shipments[[#This Row],[Total Cost]]</f>
        <v>-668.89999999999964</v>
      </c>
      <c r="P7812" s="9">
        <f>shipments[[#This Row],[Profit]]/shipments[[#This Row],[Sales Amount]]</f>
        <v>-0.16910630767286047</v>
      </c>
    </row>
    <row r="7813" spans="1:16" x14ac:dyDescent="1">
      <c r="A7813" t="s">
        <v>7870</v>
      </c>
      <c r="B7813" t="s">
        <v>8058</v>
      </c>
      <c r="C7813" t="s">
        <v>8022</v>
      </c>
      <c r="D7813" t="s">
        <v>8037</v>
      </c>
      <c r="E7813" s="1">
        <v>45034</v>
      </c>
      <c r="F7813">
        <v>11049.75</v>
      </c>
      <c r="G7813">
        <v>1842</v>
      </c>
      <c r="H7813" t="s">
        <v>6</v>
      </c>
      <c r="I7813" t="str">
        <f>_xlfn.XLOOKUP(shipments[[#This Row],[SPID]],people[SPID],people[Sales_person],"NA",0)</f>
        <v>Camilla Castle</v>
      </c>
      <c r="J7813">
        <f>YEAR(shipments[[#This Row],[Shipdate]])</f>
        <v>2023</v>
      </c>
      <c r="K7813">
        <f>MONTH(shipments[[#This Row],[Shipdate]])</f>
        <v>4</v>
      </c>
      <c r="L7813" t="str">
        <f>TEXT(shipments[[#This Row],[Shipdate]],"mmmm")</f>
        <v>April</v>
      </c>
      <c r="M7813">
        <f>_xlfn.XLOOKUP(shipments[[#This Row],[PID]],products[PID],products[Cost_per_box],"NA",0)</f>
        <v>10.51</v>
      </c>
      <c r="N7813">
        <f>shipments[[#This Row],[Boxes]]*shipments[[#This Row],[Cost Per Box]]</f>
        <v>19359.419999999998</v>
      </c>
      <c r="O7813">
        <f>shipments[[#This Row],[Sales Amount]]-shipments[[#This Row],[Total Cost]]</f>
        <v>-8309.6699999999983</v>
      </c>
      <c r="P7813" s="9">
        <f>shipments[[#This Row],[Profit]]/shipments[[#This Row],[Sales Amount]]</f>
        <v>-0.75202334894454614</v>
      </c>
    </row>
    <row r="7814" spans="1:16" x14ac:dyDescent="1">
      <c r="A7814" t="s">
        <v>7871</v>
      </c>
      <c r="B7814" t="s">
        <v>8058</v>
      </c>
      <c r="C7814" t="s">
        <v>8024</v>
      </c>
      <c r="D7814" t="s">
        <v>8037</v>
      </c>
      <c r="E7814" s="1">
        <v>45021</v>
      </c>
      <c r="F7814">
        <v>7051.5</v>
      </c>
      <c r="G7814">
        <v>415</v>
      </c>
      <c r="H7814" t="s">
        <v>6</v>
      </c>
      <c r="I7814" t="str">
        <f>_xlfn.XLOOKUP(shipments[[#This Row],[SPID]],people[SPID],people[Sales_person],"NA",0)</f>
        <v>Camilla Castle</v>
      </c>
      <c r="J7814">
        <f>YEAR(shipments[[#This Row],[Shipdate]])</f>
        <v>2023</v>
      </c>
      <c r="K7814">
        <f>MONTH(shipments[[#This Row],[Shipdate]])</f>
        <v>4</v>
      </c>
      <c r="L7814" t="str">
        <f>TEXT(shipments[[#This Row],[Shipdate]],"mmmm")</f>
        <v>April</v>
      </c>
      <c r="M7814">
        <f>_xlfn.XLOOKUP(shipments[[#This Row],[PID]],products[PID],products[Cost_per_box],"NA",0)</f>
        <v>12.41</v>
      </c>
      <c r="N7814">
        <f>shipments[[#This Row],[Boxes]]*shipments[[#This Row],[Cost Per Box]]</f>
        <v>5150.1499999999996</v>
      </c>
      <c r="O7814">
        <f>shipments[[#This Row],[Sales Amount]]-shipments[[#This Row],[Total Cost]]</f>
        <v>1901.3500000000004</v>
      </c>
      <c r="P7814" s="9">
        <f>shipments[[#This Row],[Profit]]/shipments[[#This Row],[Sales Amount]]</f>
        <v>0.26963766574487702</v>
      </c>
    </row>
    <row r="7815" spans="1:16" x14ac:dyDescent="1">
      <c r="A7815" t="s">
        <v>7872</v>
      </c>
      <c r="B7815" t="s">
        <v>8058</v>
      </c>
      <c r="C7815" t="s">
        <v>8024</v>
      </c>
      <c r="D7815" t="s">
        <v>8037</v>
      </c>
      <c r="E7815" s="1">
        <v>45104</v>
      </c>
      <c r="F7815">
        <v>3771</v>
      </c>
      <c r="G7815">
        <v>210</v>
      </c>
      <c r="H7815" t="s">
        <v>6</v>
      </c>
      <c r="I7815" t="str">
        <f>_xlfn.XLOOKUP(shipments[[#This Row],[SPID]],people[SPID],people[Sales_person],"NA",0)</f>
        <v>Camilla Castle</v>
      </c>
      <c r="J7815">
        <f>YEAR(shipments[[#This Row],[Shipdate]])</f>
        <v>2023</v>
      </c>
      <c r="K7815">
        <f>MONTH(shipments[[#This Row],[Shipdate]])</f>
        <v>6</v>
      </c>
      <c r="L7815" t="str">
        <f>TEXT(shipments[[#This Row],[Shipdate]],"mmmm")</f>
        <v>June</v>
      </c>
      <c r="M7815">
        <f>_xlfn.XLOOKUP(shipments[[#This Row],[PID]],products[PID],products[Cost_per_box],"NA",0)</f>
        <v>12.41</v>
      </c>
      <c r="N7815">
        <f>shipments[[#This Row],[Boxes]]*shipments[[#This Row],[Cost Per Box]]</f>
        <v>2606.1</v>
      </c>
      <c r="O7815">
        <f>shipments[[#This Row],[Sales Amount]]-shipments[[#This Row],[Total Cost]]</f>
        <v>1164.9000000000001</v>
      </c>
      <c r="P7815" s="9">
        <f>shipments[[#This Row],[Profit]]/shipments[[#This Row],[Sales Amount]]</f>
        <v>0.3089101034208433</v>
      </c>
    </row>
    <row r="7816" spans="1:16" x14ac:dyDescent="1">
      <c r="A7816" t="s">
        <v>7873</v>
      </c>
      <c r="B7816" t="s">
        <v>8058</v>
      </c>
      <c r="C7816" t="s">
        <v>8025</v>
      </c>
      <c r="D7816" t="s">
        <v>8036</v>
      </c>
      <c r="E7816" s="1">
        <v>45404</v>
      </c>
      <c r="F7816">
        <v>7994.25</v>
      </c>
      <c r="G7816">
        <v>572</v>
      </c>
      <c r="H7816" t="s">
        <v>6</v>
      </c>
      <c r="I7816" t="str">
        <f>_xlfn.XLOOKUP(shipments[[#This Row],[SPID]],people[SPID],people[Sales_person],"NA",0)</f>
        <v>Camilla Castle</v>
      </c>
      <c r="J7816">
        <f>YEAR(shipments[[#This Row],[Shipdate]])</f>
        <v>2024</v>
      </c>
      <c r="K7816">
        <f>MONTH(shipments[[#This Row],[Shipdate]])</f>
        <v>4</v>
      </c>
      <c r="L7816" t="str">
        <f>TEXT(shipments[[#This Row],[Shipdate]],"mmmm")</f>
        <v>April</v>
      </c>
      <c r="M7816">
        <f>_xlfn.XLOOKUP(shipments[[#This Row],[PID]],products[PID],products[Cost_per_box],"NA",0)</f>
        <v>9.57</v>
      </c>
      <c r="N7816">
        <f>shipments[[#This Row],[Boxes]]*shipments[[#This Row],[Cost Per Box]]</f>
        <v>5474.04</v>
      </c>
      <c r="O7816">
        <f>shipments[[#This Row],[Sales Amount]]-shipments[[#This Row],[Total Cost]]</f>
        <v>2520.21</v>
      </c>
      <c r="P7816" s="9">
        <f>shipments[[#This Row],[Profit]]/shipments[[#This Row],[Sales Amount]]</f>
        <v>0.3152528379772962</v>
      </c>
    </row>
    <row r="7817" spans="1:16" x14ac:dyDescent="1">
      <c r="A7817" t="s">
        <v>7874</v>
      </c>
      <c r="B7817" t="s">
        <v>8058</v>
      </c>
      <c r="C7817" t="s">
        <v>8025</v>
      </c>
      <c r="D7817" t="s">
        <v>8037</v>
      </c>
      <c r="E7817" s="1">
        <v>45551</v>
      </c>
      <c r="F7817">
        <v>591.75</v>
      </c>
      <c r="G7817">
        <v>43</v>
      </c>
      <c r="H7817" t="s">
        <v>25</v>
      </c>
      <c r="I7817" t="str">
        <f>_xlfn.XLOOKUP(shipments[[#This Row],[SPID]],people[SPID],people[Sales_person],"NA",0)</f>
        <v>Camilla Castle</v>
      </c>
      <c r="J7817">
        <f>YEAR(shipments[[#This Row],[Shipdate]])</f>
        <v>2024</v>
      </c>
      <c r="K7817">
        <f>MONTH(shipments[[#This Row],[Shipdate]])</f>
        <v>9</v>
      </c>
      <c r="L7817" t="str">
        <f>TEXT(shipments[[#This Row],[Shipdate]],"mmmm")</f>
        <v>September</v>
      </c>
      <c r="M7817">
        <f>_xlfn.XLOOKUP(shipments[[#This Row],[PID]],products[PID],products[Cost_per_box],"NA",0)</f>
        <v>9.57</v>
      </c>
      <c r="N7817">
        <f>shipments[[#This Row],[Boxes]]*shipments[[#This Row],[Cost Per Box]]</f>
        <v>411.51</v>
      </c>
      <c r="O7817">
        <f>shipments[[#This Row],[Sales Amount]]-shipments[[#This Row],[Total Cost]]</f>
        <v>180.24</v>
      </c>
      <c r="P7817" s="9">
        <f>shipments[[#This Row],[Profit]]/shipments[[#This Row],[Sales Amount]]</f>
        <v>0.30458808618504435</v>
      </c>
    </row>
    <row r="7818" spans="1:16" x14ac:dyDescent="1">
      <c r="A7818" t="s">
        <v>7875</v>
      </c>
      <c r="B7818" t="s">
        <v>8058</v>
      </c>
      <c r="C7818" t="s">
        <v>8026</v>
      </c>
      <c r="D7818" t="s">
        <v>8033</v>
      </c>
      <c r="E7818" s="1">
        <v>45363</v>
      </c>
      <c r="F7818">
        <v>13392</v>
      </c>
      <c r="G7818">
        <v>1488</v>
      </c>
      <c r="H7818" t="s">
        <v>6</v>
      </c>
      <c r="I7818" t="str">
        <f>_xlfn.XLOOKUP(shipments[[#This Row],[SPID]],people[SPID],people[Sales_person],"NA",0)</f>
        <v>Camilla Castle</v>
      </c>
      <c r="J7818">
        <f>YEAR(shipments[[#This Row],[Shipdate]])</f>
        <v>2024</v>
      </c>
      <c r="K7818">
        <f>MONTH(shipments[[#This Row],[Shipdate]])</f>
        <v>3</v>
      </c>
      <c r="L7818" t="str">
        <f>TEXT(shipments[[#This Row],[Shipdate]],"mmmm")</f>
        <v>March</v>
      </c>
      <c r="M7818">
        <f>_xlfn.XLOOKUP(shipments[[#This Row],[PID]],products[PID],products[Cost_per_box],"NA",0)</f>
        <v>8.43</v>
      </c>
      <c r="N7818">
        <f>shipments[[#This Row],[Boxes]]*shipments[[#This Row],[Cost Per Box]]</f>
        <v>12543.84</v>
      </c>
      <c r="O7818">
        <f>shipments[[#This Row],[Sales Amount]]-shipments[[#This Row],[Total Cost]]</f>
        <v>848.15999999999985</v>
      </c>
      <c r="P7818" s="9">
        <f>shipments[[#This Row],[Profit]]/shipments[[#This Row],[Sales Amount]]</f>
        <v>6.3333333333333325E-2</v>
      </c>
    </row>
    <row r="7819" spans="1:16" x14ac:dyDescent="1">
      <c r="A7819" t="s">
        <v>7876</v>
      </c>
      <c r="B7819" t="s">
        <v>8058</v>
      </c>
      <c r="C7819" t="s">
        <v>8026</v>
      </c>
      <c r="D7819" t="s">
        <v>8037</v>
      </c>
      <c r="E7819" s="1">
        <v>45180</v>
      </c>
      <c r="F7819">
        <v>6223.5</v>
      </c>
      <c r="G7819">
        <v>890</v>
      </c>
      <c r="H7819" t="s">
        <v>6</v>
      </c>
      <c r="I7819" t="str">
        <f>_xlfn.XLOOKUP(shipments[[#This Row],[SPID]],people[SPID],people[Sales_person],"NA",0)</f>
        <v>Camilla Castle</v>
      </c>
      <c r="J7819">
        <f>YEAR(shipments[[#This Row],[Shipdate]])</f>
        <v>2023</v>
      </c>
      <c r="K7819">
        <f>MONTH(shipments[[#This Row],[Shipdate]])</f>
        <v>9</v>
      </c>
      <c r="L7819" t="str">
        <f>TEXT(shipments[[#This Row],[Shipdate]],"mmmm")</f>
        <v>September</v>
      </c>
      <c r="M7819">
        <f>_xlfn.XLOOKUP(shipments[[#This Row],[PID]],products[PID],products[Cost_per_box],"NA",0)</f>
        <v>8.43</v>
      </c>
      <c r="N7819">
        <f>shipments[[#This Row],[Boxes]]*shipments[[#This Row],[Cost Per Box]]</f>
        <v>7502.7</v>
      </c>
      <c r="O7819">
        <f>shipments[[#This Row],[Sales Amount]]-shipments[[#This Row],[Total Cost]]</f>
        <v>-1279.1999999999998</v>
      </c>
      <c r="P7819" s="9">
        <f>shipments[[#This Row],[Profit]]/shipments[[#This Row],[Sales Amount]]</f>
        <v>-0.20554350445890573</v>
      </c>
    </row>
    <row r="7820" spans="1:16" x14ac:dyDescent="1">
      <c r="A7820" t="s">
        <v>7877</v>
      </c>
      <c r="B7820" t="s">
        <v>8058</v>
      </c>
      <c r="C7820" t="s">
        <v>8026</v>
      </c>
      <c r="D7820" t="s">
        <v>8037</v>
      </c>
      <c r="E7820" s="1">
        <v>45006</v>
      </c>
      <c r="F7820">
        <v>8552.25</v>
      </c>
      <c r="G7820">
        <v>951</v>
      </c>
      <c r="H7820" t="s">
        <v>6</v>
      </c>
      <c r="I7820" t="str">
        <f>_xlfn.XLOOKUP(shipments[[#This Row],[SPID]],people[SPID],people[Sales_person],"NA",0)</f>
        <v>Camilla Castle</v>
      </c>
      <c r="J7820">
        <f>YEAR(shipments[[#This Row],[Shipdate]])</f>
        <v>2023</v>
      </c>
      <c r="K7820">
        <f>MONTH(shipments[[#This Row],[Shipdate]])</f>
        <v>3</v>
      </c>
      <c r="L7820" t="str">
        <f>TEXT(shipments[[#This Row],[Shipdate]],"mmmm")</f>
        <v>March</v>
      </c>
      <c r="M7820">
        <f>_xlfn.XLOOKUP(shipments[[#This Row],[PID]],products[PID],products[Cost_per_box],"NA",0)</f>
        <v>8.43</v>
      </c>
      <c r="N7820">
        <f>shipments[[#This Row],[Boxes]]*shipments[[#This Row],[Cost Per Box]]</f>
        <v>8016.9299999999994</v>
      </c>
      <c r="O7820">
        <f>shipments[[#This Row],[Sales Amount]]-shipments[[#This Row],[Total Cost]]</f>
        <v>535.32000000000062</v>
      </c>
      <c r="P7820" s="9">
        <f>shipments[[#This Row],[Profit]]/shipments[[#This Row],[Sales Amount]]</f>
        <v>6.2594054196264209E-2</v>
      </c>
    </row>
    <row r="7821" spans="1:16" x14ac:dyDescent="1">
      <c r="A7821" t="s">
        <v>7878</v>
      </c>
      <c r="B7821" t="s">
        <v>8058</v>
      </c>
      <c r="C7821" t="s">
        <v>8027</v>
      </c>
      <c r="D7821" t="s">
        <v>8032</v>
      </c>
      <c r="E7821" s="1">
        <v>45155</v>
      </c>
      <c r="F7821">
        <v>6979.5</v>
      </c>
      <c r="G7821">
        <v>635</v>
      </c>
      <c r="H7821" t="s">
        <v>6</v>
      </c>
      <c r="I7821" t="str">
        <f>_xlfn.XLOOKUP(shipments[[#This Row],[SPID]],people[SPID],people[Sales_person],"NA",0)</f>
        <v>Camilla Castle</v>
      </c>
      <c r="J7821">
        <f>YEAR(shipments[[#This Row],[Shipdate]])</f>
        <v>2023</v>
      </c>
      <c r="K7821">
        <f>MONTH(shipments[[#This Row],[Shipdate]])</f>
        <v>8</v>
      </c>
      <c r="L7821" t="str">
        <f>TEXT(shipments[[#This Row],[Shipdate]],"mmmm")</f>
        <v>August</v>
      </c>
      <c r="M7821">
        <f>_xlfn.XLOOKUP(shipments[[#This Row],[PID]],products[PID],products[Cost_per_box],"NA",0)</f>
        <v>6.8</v>
      </c>
      <c r="N7821">
        <f>shipments[[#This Row],[Boxes]]*shipments[[#This Row],[Cost Per Box]]</f>
        <v>4318</v>
      </c>
      <c r="O7821">
        <f>shipments[[#This Row],[Sales Amount]]-shipments[[#This Row],[Total Cost]]</f>
        <v>2661.5</v>
      </c>
      <c r="P7821" s="9">
        <f>shipments[[#This Row],[Profit]]/shipments[[#This Row],[Sales Amount]]</f>
        <v>0.38133104090550901</v>
      </c>
    </row>
    <row r="7822" spans="1:16" x14ac:dyDescent="1">
      <c r="A7822" t="s">
        <v>7879</v>
      </c>
      <c r="B7822" t="s">
        <v>8058</v>
      </c>
      <c r="C7822" t="s">
        <v>8027</v>
      </c>
      <c r="D7822" t="s">
        <v>8033</v>
      </c>
      <c r="E7822" s="1">
        <v>44972</v>
      </c>
      <c r="F7822">
        <v>18879.75</v>
      </c>
      <c r="G7822">
        <v>2360</v>
      </c>
      <c r="H7822" t="s">
        <v>6</v>
      </c>
      <c r="I7822" t="str">
        <f>_xlfn.XLOOKUP(shipments[[#This Row],[SPID]],people[SPID],people[Sales_person],"NA",0)</f>
        <v>Camilla Castle</v>
      </c>
      <c r="J7822">
        <f>YEAR(shipments[[#This Row],[Shipdate]])</f>
        <v>2023</v>
      </c>
      <c r="K7822">
        <f>MONTH(shipments[[#This Row],[Shipdate]])</f>
        <v>2</v>
      </c>
      <c r="L7822" t="str">
        <f>TEXT(shipments[[#This Row],[Shipdate]],"mmmm")</f>
        <v>February</v>
      </c>
      <c r="M7822">
        <f>_xlfn.XLOOKUP(shipments[[#This Row],[PID]],products[PID],products[Cost_per_box],"NA",0)</f>
        <v>6.8</v>
      </c>
      <c r="N7822">
        <f>shipments[[#This Row],[Boxes]]*shipments[[#This Row],[Cost Per Box]]</f>
        <v>16048</v>
      </c>
      <c r="O7822">
        <f>shipments[[#This Row],[Sales Amount]]-shipments[[#This Row],[Total Cost]]</f>
        <v>2831.75</v>
      </c>
      <c r="P7822" s="9">
        <f>shipments[[#This Row],[Profit]]/shipments[[#This Row],[Sales Amount]]</f>
        <v>0.14998874455435057</v>
      </c>
    </row>
    <row r="7823" spans="1:16" x14ac:dyDescent="1">
      <c r="A7823" t="s">
        <v>7880</v>
      </c>
      <c r="B7823" t="s">
        <v>8058</v>
      </c>
      <c r="C7823" t="s">
        <v>8027</v>
      </c>
      <c r="D7823" t="s">
        <v>8032</v>
      </c>
      <c r="E7823" s="1">
        <v>45328</v>
      </c>
      <c r="F7823">
        <v>6867</v>
      </c>
      <c r="G7823">
        <v>687</v>
      </c>
      <c r="H7823" t="s">
        <v>6</v>
      </c>
      <c r="I7823" t="str">
        <f>_xlfn.XLOOKUP(shipments[[#This Row],[SPID]],people[SPID],people[Sales_person],"NA",0)</f>
        <v>Camilla Castle</v>
      </c>
      <c r="J7823">
        <f>YEAR(shipments[[#This Row],[Shipdate]])</f>
        <v>2024</v>
      </c>
      <c r="K7823">
        <f>MONTH(shipments[[#This Row],[Shipdate]])</f>
        <v>2</v>
      </c>
      <c r="L7823" t="str">
        <f>TEXT(shipments[[#This Row],[Shipdate]],"mmmm")</f>
        <v>February</v>
      </c>
      <c r="M7823">
        <f>_xlfn.XLOOKUP(shipments[[#This Row],[PID]],products[PID],products[Cost_per_box],"NA",0)</f>
        <v>6.8</v>
      </c>
      <c r="N7823">
        <f>shipments[[#This Row],[Boxes]]*shipments[[#This Row],[Cost Per Box]]</f>
        <v>4671.5999999999995</v>
      </c>
      <c r="O7823">
        <f>shipments[[#This Row],[Sales Amount]]-shipments[[#This Row],[Total Cost]]</f>
        <v>2195.4000000000005</v>
      </c>
      <c r="P7823" s="9">
        <f>shipments[[#This Row],[Profit]]/shipments[[#This Row],[Sales Amount]]</f>
        <v>0.31970292704237668</v>
      </c>
    </row>
    <row r="7824" spans="1:16" x14ac:dyDescent="1">
      <c r="A7824" t="s">
        <v>7881</v>
      </c>
      <c r="B7824" t="s">
        <v>8058</v>
      </c>
      <c r="C7824" t="s">
        <v>8027</v>
      </c>
      <c r="D7824" t="s">
        <v>8035</v>
      </c>
      <c r="E7824" s="1">
        <v>45198</v>
      </c>
      <c r="F7824">
        <v>9285.75</v>
      </c>
      <c r="G7824">
        <v>1032</v>
      </c>
      <c r="H7824" t="s">
        <v>6</v>
      </c>
      <c r="I7824" t="str">
        <f>_xlfn.XLOOKUP(shipments[[#This Row],[SPID]],people[SPID],people[Sales_person],"NA",0)</f>
        <v>Camilla Castle</v>
      </c>
      <c r="J7824">
        <f>YEAR(shipments[[#This Row],[Shipdate]])</f>
        <v>2023</v>
      </c>
      <c r="K7824">
        <f>MONTH(shipments[[#This Row],[Shipdate]])</f>
        <v>9</v>
      </c>
      <c r="L7824" t="str">
        <f>TEXT(shipments[[#This Row],[Shipdate]],"mmmm")</f>
        <v>September</v>
      </c>
      <c r="M7824">
        <f>_xlfn.XLOOKUP(shipments[[#This Row],[PID]],products[PID],products[Cost_per_box],"NA",0)</f>
        <v>6.8</v>
      </c>
      <c r="N7824">
        <f>shipments[[#This Row],[Boxes]]*shipments[[#This Row],[Cost Per Box]]</f>
        <v>7017.5999999999995</v>
      </c>
      <c r="O7824">
        <f>shipments[[#This Row],[Sales Amount]]-shipments[[#This Row],[Total Cost]]</f>
        <v>2268.1500000000005</v>
      </c>
      <c r="P7824" s="9">
        <f>shipments[[#This Row],[Profit]]/shipments[[#This Row],[Sales Amount]]</f>
        <v>0.2442613682255069</v>
      </c>
    </row>
    <row r="7825" spans="1:16" x14ac:dyDescent="1">
      <c r="A7825" t="s">
        <v>7882</v>
      </c>
      <c r="B7825" t="s">
        <v>8058</v>
      </c>
      <c r="C7825" t="s">
        <v>8028</v>
      </c>
      <c r="D7825" t="s">
        <v>8036</v>
      </c>
      <c r="E7825" s="1">
        <v>45048</v>
      </c>
      <c r="F7825">
        <v>918</v>
      </c>
      <c r="G7825">
        <v>34</v>
      </c>
      <c r="H7825" t="s">
        <v>39</v>
      </c>
      <c r="I7825" t="str">
        <f>_xlfn.XLOOKUP(shipments[[#This Row],[SPID]],people[SPID],people[Sales_person],"NA",0)</f>
        <v>Camilla Castle</v>
      </c>
      <c r="J7825">
        <f>YEAR(shipments[[#This Row],[Shipdate]])</f>
        <v>2023</v>
      </c>
      <c r="K7825">
        <f>MONTH(shipments[[#This Row],[Shipdate]])</f>
        <v>5</v>
      </c>
      <c r="L7825" t="str">
        <f>TEXT(shipments[[#This Row],[Shipdate]],"mmmm")</f>
        <v>May</v>
      </c>
      <c r="M7825">
        <f>_xlfn.XLOOKUP(shipments[[#This Row],[PID]],products[PID],products[Cost_per_box],"NA",0)</f>
        <v>5.04</v>
      </c>
      <c r="N7825">
        <f>shipments[[#This Row],[Boxes]]*shipments[[#This Row],[Cost Per Box]]</f>
        <v>171.36</v>
      </c>
      <c r="O7825">
        <f>shipments[[#This Row],[Sales Amount]]-shipments[[#This Row],[Total Cost]]</f>
        <v>746.64</v>
      </c>
      <c r="P7825" s="9">
        <f>shipments[[#This Row],[Profit]]/shipments[[#This Row],[Sales Amount]]</f>
        <v>0.81333333333333335</v>
      </c>
    </row>
    <row r="7826" spans="1:16" x14ac:dyDescent="1">
      <c r="A7826" t="s">
        <v>7883</v>
      </c>
      <c r="B7826" t="s">
        <v>8058</v>
      </c>
      <c r="C7826" t="s">
        <v>8029</v>
      </c>
      <c r="D7826" t="s">
        <v>8032</v>
      </c>
      <c r="E7826" s="1">
        <v>45531</v>
      </c>
      <c r="F7826">
        <v>5379.75</v>
      </c>
      <c r="G7826">
        <v>598</v>
      </c>
      <c r="H7826" t="s">
        <v>17</v>
      </c>
      <c r="I7826" t="str">
        <f>_xlfn.XLOOKUP(shipments[[#This Row],[SPID]],people[SPID],people[Sales_person],"NA",0)</f>
        <v>Camilla Castle</v>
      </c>
      <c r="J7826">
        <f>YEAR(shipments[[#This Row],[Shipdate]])</f>
        <v>2024</v>
      </c>
      <c r="K7826">
        <f>MONTH(shipments[[#This Row],[Shipdate]])</f>
        <v>8</v>
      </c>
      <c r="L7826" t="str">
        <f>TEXT(shipments[[#This Row],[Shipdate]],"mmmm")</f>
        <v>August</v>
      </c>
      <c r="M7826">
        <f>_xlfn.XLOOKUP(shipments[[#This Row],[PID]],products[PID],products[Cost_per_box],"NA",0)</f>
        <v>2.76</v>
      </c>
      <c r="N7826">
        <f>shipments[[#This Row],[Boxes]]*shipments[[#This Row],[Cost Per Box]]</f>
        <v>1650.4799999999998</v>
      </c>
      <c r="O7826">
        <f>shipments[[#This Row],[Sales Amount]]-shipments[[#This Row],[Total Cost]]</f>
        <v>3729.2700000000004</v>
      </c>
      <c r="P7826" s="9">
        <f>shipments[[#This Row],[Profit]]/shipments[[#This Row],[Sales Amount]]</f>
        <v>0.69320507458525038</v>
      </c>
    </row>
    <row r="7827" spans="1:16" x14ac:dyDescent="1">
      <c r="A7827" t="s">
        <v>7884</v>
      </c>
      <c r="B7827" t="s">
        <v>8058</v>
      </c>
      <c r="C7827" t="s">
        <v>8029</v>
      </c>
      <c r="D7827" t="s">
        <v>8036</v>
      </c>
      <c r="E7827" s="1">
        <v>45111</v>
      </c>
      <c r="F7827">
        <v>16366.5</v>
      </c>
      <c r="G7827">
        <v>1819</v>
      </c>
      <c r="H7827" t="s">
        <v>39</v>
      </c>
      <c r="I7827" t="str">
        <f>_xlfn.XLOOKUP(shipments[[#This Row],[SPID]],people[SPID],people[Sales_person],"NA",0)</f>
        <v>Camilla Castle</v>
      </c>
      <c r="J7827">
        <f>YEAR(shipments[[#This Row],[Shipdate]])</f>
        <v>2023</v>
      </c>
      <c r="K7827">
        <f>MONTH(shipments[[#This Row],[Shipdate]])</f>
        <v>7</v>
      </c>
      <c r="L7827" t="str">
        <f>TEXT(shipments[[#This Row],[Shipdate]],"mmmm")</f>
        <v>July</v>
      </c>
      <c r="M7827">
        <f>_xlfn.XLOOKUP(shipments[[#This Row],[PID]],products[PID],products[Cost_per_box],"NA",0)</f>
        <v>2.76</v>
      </c>
      <c r="N7827">
        <f>shipments[[#This Row],[Boxes]]*shipments[[#This Row],[Cost Per Box]]</f>
        <v>5020.4399999999996</v>
      </c>
      <c r="O7827">
        <f>shipments[[#This Row],[Sales Amount]]-shipments[[#This Row],[Total Cost]]</f>
        <v>11346.060000000001</v>
      </c>
      <c r="P7827" s="9">
        <f>shipments[[#This Row],[Profit]]/shipments[[#This Row],[Sales Amount]]</f>
        <v>0.69324901475575118</v>
      </c>
    </row>
    <row r="7828" spans="1:16" x14ac:dyDescent="1">
      <c r="A7828" t="s">
        <v>7885</v>
      </c>
      <c r="B7828" t="s">
        <v>8058</v>
      </c>
      <c r="C7828" t="s">
        <v>8029</v>
      </c>
      <c r="D7828" t="s">
        <v>8037</v>
      </c>
      <c r="E7828" s="1">
        <v>44932</v>
      </c>
      <c r="F7828">
        <v>2693.25</v>
      </c>
      <c r="G7828">
        <v>225</v>
      </c>
      <c r="H7828" t="s">
        <v>6</v>
      </c>
      <c r="I7828" t="str">
        <f>_xlfn.XLOOKUP(shipments[[#This Row],[SPID]],people[SPID],people[Sales_person],"NA",0)</f>
        <v>Camilla Castle</v>
      </c>
      <c r="J7828">
        <f>YEAR(shipments[[#This Row],[Shipdate]])</f>
        <v>2023</v>
      </c>
      <c r="K7828">
        <f>MONTH(shipments[[#This Row],[Shipdate]])</f>
        <v>1</v>
      </c>
      <c r="L7828" t="str">
        <f>TEXT(shipments[[#This Row],[Shipdate]],"mmmm")</f>
        <v>January</v>
      </c>
      <c r="M7828">
        <f>_xlfn.XLOOKUP(shipments[[#This Row],[PID]],products[PID],products[Cost_per_box],"NA",0)</f>
        <v>2.76</v>
      </c>
      <c r="N7828">
        <f>shipments[[#This Row],[Boxes]]*shipments[[#This Row],[Cost Per Box]]</f>
        <v>621</v>
      </c>
      <c r="O7828">
        <f>shipments[[#This Row],[Sales Amount]]-shipments[[#This Row],[Total Cost]]</f>
        <v>2072.25</v>
      </c>
      <c r="P7828" s="9">
        <f>shipments[[#This Row],[Profit]]/shipments[[#This Row],[Sales Amount]]</f>
        <v>0.76942355889724312</v>
      </c>
    </row>
    <row r="7829" spans="1:16" x14ac:dyDescent="1">
      <c r="A7829" t="s">
        <v>7886</v>
      </c>
      <c r="B7829" t="s">
        <v>8058</v>
      </c>
      <c r="C7829" t="s">
        <v>8029</v>
      </c>
      <c r="D7829" t="s">
        <v>8037</v>
      </c>
      <c r="E7829" s="1">
        <v>45559</v>
      </c>
      <c r="F7829">
        <v>19410.75</v>
      </c>
      <c r="G7829">
        <v>2157</v>
      </c>
      <c r="H7829" t="s">
        <v>25</v>
      </c>
      <c r="I7829" t="str">
        <f>_xlfn.XLOOKUP(shipments[[#This Row],[SPID]],people[SPID],people[Sales_person],"NA",0)</f>
        <v>Camilla Castle</v>
      </c>
      <c r="J7829">
        <f>YEAR(shipments[[#This Row],[Shipdate]])</f>
        <v>2024</v>
      </c>
      <c r="K7829">
        <f>MONTH(shipments[[#This Row],[Shipdate]])</f>
        <v>9</v>
      </c>
      <c r="L7829" t="str">
        <f>TEXT(shipments[[#This Row],[Shipdate]],"mmmm")</f>
        <v>September</v>
      </c>
      <c r="M7829">
        <f>_xlfn.XLOOKUP(shipments[[#This Row],[PID]],products[PID],products[Cost_per_box],"NA",0)</f>
        <v>2.76</v>
      </c>
      <c r="N7829">
        <f>shipments[[#This Row],[Boxes]]*shipments[[#This Row],[Cost Per Box]]</f>
        <v>5953.32</v>
      </c>
      <c r="O7829">
        <f>shipments[[#This Row],[Sales Amount]]-shipments[[#This Row],[Total Cost]]</f>
        <v>13457.43</v>
      </c>
      <c r="P7829" s="9">
        <f>shipments[[#This Row],[Profit]]/shipments[[#This Row],[Sales Amount]]</f>
        <v>0.69329778602063297</v>
      </c>
    </row>
    <row r="7830" spans="1:16" x14ac:dyDescent="1">
      <c r="A7830" t="s">
        <v>7887</v>
      </c>
      <c r="B7830" t="s">
        <v>8058</v>
      </c>
      <c r="C7830" t="s">
        <v>8030</v>
      </c>
      <c r="D7830" t="s">
        <v>8032</v>
      </c>
      <c r="E7830" s="1">
        <v>45533</v>
      </c>
      <c r="F7830">
        <v>6243.75</v>
      </c>
      <c r="G7830">
        <v>694</v>
      </c>
      <c r="H7830" t="s">
        <v>17</v>
      </c>
      <c r="I7830" t="str">
        <f>_xlfn.XLOOKUP(shipments[[#This Row],[SPID]],people[SPID],people[Sales_person],"NA",0)</f>
        <v>Camilla Castle</v>
      </c>
      <c r="J7830">
        <f>YEAR(shipments[[#This Row],[Shipdate]])</f>
        <v>2024</v>
      </c>
      <c r="K7830">
        <f>MONTH(shipments[[#This Row],[Shipdate]])</f>
        <v>8</v>
      </c>
      <c r="L7830" t="str">
        <f>TEXT(shipments[[#This Row],[Shipdate]],"mmmm")</f>
        <v>August</v>
      </c>
      <c r="M7830">
        <f>_xlfn.XLOOKUP(shipments[[#This Row],[PID]],products[PID],products[Cost_per_box],"NA",0)</f>
        <v>3.32</v>
      </c>
      <c r="N7830">
        <f>shipments[[#This Row],[Boxes]]*shipments[[#This Row],[Cost Per Box]]</f>
        <v>2304.08</v>
      </c>
      <c r="O7830">
        <f>shipments[[#This Row],[Sales Amount]]-shipments[[#This Row],[Total Cost]]</f>
        <v>3939.67</v>
      </c>
      <c r="P7830" s="9">
        <f>shipments[[#This Row],[Profit]]/shipments[[#This Row],[Sales Amount]]</f>
        <v>0.63097817817817814</v>
      </c>
    </row>
    <row r="7831" spans="1:16" x14ac:dyDescent="1">
      <c r="A7831" t="s">
        <v>7888</v>
      </c>
      <c r="B7831" t="s">
        <v>8058</v>
      </c>
      <c r="C7831" t="s">
        <v>8030</v>
      </c>
      <c r="D7831" t="s">
        <v>8032</v>
      </c>
      <c r="E7831" s="1">
        <v>44981</v>
      </c>
      <c r="F7831">
        <v>4326.75</v>
      </c>
      <c r="G7831">
        <v>541</v>
      </c>
      <c r="H7831" t="s">
        <v>6</v>
      </c>
      <c r="I7831" t="str">
        <f>_xlfn.XLOOKUP(shipments[[#This Row],[SPID]],people[SPID],people[Sales_person],"NA",0)</f>
        <v>Camilla Castle</v>
      </c>
      <c r="J7831">
        <f>YEAR(shipments[[#This Row],[Shipdate]])</f>
        <v>2023</v>
      </c>
      <c r="K7831">
        <f>MONTH(shipments[[#This Row],[Shipdate]])</f>
        <v>2</v>
      </c>
      <c r="L7831" t="str">
        <f>TEXT(shipments[[#This Row],[Shipdate]],"mmmm")</f>
        <v>February</v>
      </c>
      <c r="M7831">
        <f>_xlfn.XLOOKUP(shipments[[#This Row],[PID]],products[PID],products[Cost_per_box],"NA",0)</f>
        <v>3.32</v>
      </c>
      <c r="N7831">
        <f>shipments[[#This Row],[Boxes]]*shipments[[#This Row],[Cost Per Box]]</f>
        <v>1796.12</v>
      </c>
      <c r="O7831">
        <f>shipments[[#This Row],[Sales Amount]]-shipments[[#This Row],[Total Cost]]</f>
        <v>2530.63</v>
      </c>
      <c r="P7831" s="9">
        <f>shipments[[#This Row],[Profit]]/shipments[[#This Row],[Sales Amount]]</f>
        <v>0.5848801063153638</v>
      </c>
    </row>
    <row r="7832" spans="1:16" x14ac:dyDescent="1">
      <c r="A7832" t="s">
        <v>7889</v>
      </c>
      <c r="B7832" t="s">
        <v>8058</v>
      </c>
      <c r="C7832" t="s">
        <v>8030</v>
      </c>
      <c r="D7832" t="s">
        <v>8036</v>
      </c>
      <c r="E7832" s="1">
        <v>45254</v>
      </c>
      <c r="F7832">
        <v>879.75</v>
      </c>
      <c r="G7832">
        <v>110</v>
      </c>
      <c r="H7832" t="s">
        <v>6</v>
      </c>
      <c r="I7832" t="str">
        <f>_xlfn.XLOOKUP(shipments[[#This Row],[SPID]],people[SPID],people[Sales_person],"NA",0)</f>
        <v>Camilla Castle</v>
      </c>
      <c r="J7832">
        <f>YEAR(shipments[[#This Row],[Shipdate]])</f>
        <v>2023</v>
      </c>
      <c r="K7832">
        <f>MONTH(shipments[[#This Row],[Shipdate]])</f>
        <v>11</v>
      </c>
      <c r="L7832" t="str">
        <f>TEXT(shipments[[#This Row],[Shipdate]],"mmmm")</f>
        <v>November</v>
      </c>
      <c r="M7832">
        <f>_xlfn.XLOOKUP(shipments[[#This Row],[PID]],products[PID],products[Cost_per_box],"NA",0)</f>
        <v>3.32</v>
      </c>
      <c r="N7832">
        <f>shipments[[#This Row],[Boxes]]*shipments[[#This Row],[Cost Per Box]]</f>
        <v>365.2</v>
      </c>
      <c r="O7832">
        <f>shipments[[#This Row],[Sales Amount]]-shipments[[#This Row],[Total Cost]]</f>
        <v>514.54999999999995</v>
      </c>
      <c r="P7832" s="9">
        <f>shipments[[#This Row],[Profit]]/shipments[[#This Row],[Sales Amount]]</f>
        <v>0.58488206876953674</v>
      </c>
    </row>
    <row r="7833" spans="1:16" x14ac:dyDescent="1">
      <c r="A7833" t="s">
        <v>7890</v>
      </c>
      <c r="B7833" t="s">
        <v>8058</v>
      </c>
      <c r="C7833" t="s">
        <v>8030</v>
      </c>
      <c r="D7833" t="s">
        <v>8036</v>
      </c>
      <c r="E7833" s="1">
        <v>45295</v>
      </c>
      <c r="F7833">
        <v>5085</v>
      </c>
      <c r="G7833">
        <v>636</v>
      </c>
      <c r="H7833" t="s">
        <v>6</v>
      </c>
      <c r="I7833" t="str">
        <f>_xlfn.XLOOKUP(shipments[[#This Row],[SPID]],people[SPID],people[Sales_person],"NA",0)</f>
        <v>Camilla Castle</v>
      </c>
      <c r="J7833">
        <f>YEAR(shipments[[#This Row],[Shipdate]])</f>
        <v>2024</v>
      </c>
      <c r="K7833">
        <f>MONTH(shipments[[#This Row],[Shipdate]])</f>
        <v>1</v>
      </c>
      <c r="L7833" t="str">
        <f>TEXT(shipments[[#This Row],[Shipdate]],"mmmm")</f>
        <v>January</v>
      </c>
      <c r="M7833">
        <f>_xlfn.XLOOKUP(shipments[[#This Row],[PID]],products[PID],products[Cost_per_box],"NA",0)</f>
        <v>3.32</v>
      </c>
      <c r="N7833">
        <f>shipments[[#This Row],[Boxes]]*shipments[[#This Row],[Cost Per Box]]</f>
        <v>2111.52</v>
      </c>
      <c r="O7833">
        <f>shipments[[#This Row],[Sales Amount]]-shipments[[#This Row],[Total Cost]]</f>
        <v>2973.48</v>
      </c>
      <c r="P7833" s="9">
        <f>shipments[[#This Row],[Profit]]/shipments[[#This Row],[Sales Amount]]</f>
        <v>0.58475516224188795</v>
      </c>
    </row>
    <row r="7834" spans="1:16" x14ac:dyDescent="1">
      <c r="A7834" t="s">
        <v>7891</v>
      </c>
      <c r="B7834" t="s">
        <v>8058</v>
      </c>
      <c r="C7834" t="s">
        <v>8031</v>
      </c>
      <c r="D7834" t="s">
        <v>8036</v>
      </c>
      <c r="E7834" s="1">
        <v>45309</v>
      </c>
      <c r="F7834">
        <v>3217.5</v>
      </c>
      <c r="G7834">
        <v>147</v>
      </c>
      <c r="H7834" t="s">
        <v>6</v>
      </c>
      <c r="I7834" t="str">
        <f>_xlfn.XLOOKUP(shipments[[#This Row],[SPID]],people[SPID],people[Sales_person],"NA",0)</f>
        <v>Camilla Castle</v>
      </c>
      <c r="J7834">
        <f>YEAR(shipments[[#This Row],[Shipdate]])</f>
        <v>2024</v>
      </c>
      <c r="K7834">
        <f>MONTH(shipments[[#This Row],[Shipdate]])</f>
        <v>1</v>
      </c>
      <c r="L7834" t="str">
        <f>TEXT(shipments[[#This Row],[Shipdate]],"mmmm")</f>
        <v>January</v>
      </c>
      <c r="M7834">
        <f>_xlfn.XLOOKUP(shipments[[#This Row],[PID]],products[PID],products[Cost_per_box],"NA",0)</f>
        <v>2.65</v>
      </c>
      <c r="N7834">
        <f>shipments[[#This Row],[Boxes]]*shipments[[#This Row],[Cost Per Box]]</f>
        <v>389.55</v>
      </c>
      <c r="O7834">
        <f>shipments[[#This Row],[Sales Amount]]-shipments[[#This Row],[Total Cost]]</f>
        <v>2827.95</v>
      </c>
      <c r="P7834" s="9">
        <f>shipments[[#This Row],[Profit]]/shipments[[#This Row],[Sales Amount]]</f>
        <v>0.8789277389277389</v>
      </c>
    </row>
    <row r="7835" spans="1:16" x14ac:dyDescent="1">
      <c r="A7835" t="s">
        <v>7892</v>
      </c>
      <c r="B7835" t="s">
        <v>8058</v>
      </c>
      <c r="C7835" t="s">
        <v>8031</v>
      </c>
      <c r="D7835" t="s">
        <v>8034</v>
      </c>
      <c r="E7835" s="1">
        <v>45467</v>
      </c>
      <c r="F7835">
        <v>11479.5</v>
      </c>
      <c r="G7835">
        <v>638</v>
      </c>
      <c r="H7835" t="s">
        <v>6</v>
      </c>
      <c r="I7835" t="str">
        <f>_xlfn.XLOOKUP(shipments[[#This Row],[SPID]],people[SPID],people[Sales_person],"NA",0)</f>
        <v>Camilla Castle</v>
      </c>
      <c r="J7835">
        <f>YEAR(shipments[[#This Row],[Shipdate]])</f>
        <v>2024</v>
      </c>
      <c r="K7835">
        <f>MONTH(shipments[[#This Row],[Shipdate]])</f>
        <v>6</v>
      </c>
      <c r="L7835" t="str">
        <f>TEXT(shipments[[#This Row],[Shipdate]],"mmmm")</f>
        <v>June</v>
      </c>
      <c r="M7835">
        <f>_xlfn.XLOOKUP(shipments[[#This Row],[PID]],products[PID],products[Cost_per_box],"NA",0)</f>
        <v>2.65</v>
      </c>
      <c r="N7835">
        <f>shipments[[#This Row],[Boxes]]*shipments[[#This Row],[Cost Per Box]]</f>
        <v>1690.7</v>
      </c>
      <c r="O7835">
        <f>shipments[[#This Row],[Sales Amount]]-shipments[[#This Row],[Total Cost]]</f>
        <v>9788.7999999999993</v>
      </c>
      <c r="P7835" s="9">
        <f>shipments[[#This Row],[Profit]]/shipments[[#This Row],[Sales Amount]]</f>
        <v>0.85272006620497398</v>
      </c>
    </row>
    <row r="7836" spans="1:16" x14ac:dyDescent="1">
      <c r="A7836" t="s">
        <v>7893</v>
      </c>
      <c r="B7836" t="s">
        <v>8058</v>
      </c>
      <c r="C7836" t="s">
        <v>8031</v>
      </c>
      <c r="D7836" t="s">
        <v>8036</v>
      </c>
      <c r="E7836" s="1">
        <v>45230</v>
      </c>
      <c r="F7836">
        <v>14670</v>
      </c>
      <c r="G7836">
        <v>773</v>
      </c>
      <c r="H7836" t="s">
        <v>6</v>
      </c>
      <c r="I7836" t="str">
        <f>_xlfn.XLOOKUP(shipments[[#This Row],[SPID]],people[SPID],people[Sales_person],"NA",0)</f>
        <v>Camilla Castle</v>
      </c>
      <c r="J7836">
        <f>YEAR(shipments[[#This Row],[Shipdate]])</f>
        <v>2023</v>
      </c>
      <c r="K7836">
        <f>MONTH(shipments[[#This Row],[Shipdate]])</f>
        <v>10</v>
      </c>
      <c r="L7836" t="str">
        <f>TEXT(shipments[[#This Row],[Shipdate]],"mmmm")</f>
        <v>October</v>
      </c>
      <c r="M7836">
        <f>_xlfn.XLOOKUP(shipments[[#This Row],[PID]],products[PID],products[Cost_per_box],"NA",0)</f>
        <v>2.65</v>
      </c>
      <c r="N7836">
        <f>shipments[[#This Row],[Boxes]]*shipments[[#This Row],[Cost Per Box]]</f>
        <v>2048.4499999999998</v>
      </c>
      <c r="O7836">
        <f>shipments[[#This Row],[Sales Amount]]-shipments[[#This Row],[Total Cost]]</f>
        <v>12621.55</v>
      </c>
      <c r="P7836" s="9">
        <f>shipments[[#This Row],[Profit]]/shipments[[#This Row],[Sales Amount]]</f>
        <v>0.86036468984321746</v>
      </c>
    </row>
    <row r="7837" spans="1:16" x14ac:dyDescent="1">
      <c r="A7837" t="s">
        <v>7894</v>
      </c>
      <c r="B7837" t="s">
        <v>8058</v>
      </c>
      <c r="C7837" t="s">
        <v>8031</v>
      </c>
      <c r="D7837" t="s">
        <v>8033</v>
      </c>
      <c r="E7837" s="1">
        <v>44943</v>
      </c>
      <c r="F7837">
        <v>8307</v>
      </c>
      <c r="G7837">
        <v>416</v>
      </c>
      <c r="H7837" t="s">
        <v>6</v>
      </c>
      <c r="I7837" t="str">
        <f>_xlfn.XLOOKUP(shipments[[#This Row],[SPID]],people[SPID],people[Sales_person],"NA",0)</f>
        <v>Camilla Castle</v>
      </c>
      <c r="J7837">
        <f>YEAR(shipments[[#This Row],[Shipdate]])</f>
        <v>2023</v>
      </c>
      <c r="K7837">
        <f>MONTH(shipments[[#This Row],[Shipdate]])</f>
        <v>1</v>
      </c>
      <c r="L7837" t="str">
        <f>TEXT(shipments[[#This Row],[Shipdate]],"mmmm")</f>
        <v>January</v>
      </c>
      <c r="M7837">
        <f>_xlfn.XLOOKUP(shipments[[#This Row],[PID]],products[PID],products[Cost_per_box],"NA",0)</f>
        <v>2.65</v>
      </c>
      <c r="N7837">
        <f>shipments[[#This Row],[Boxes]]*shipments[[#This Row],[Cost Per Box]]</f>
        <v>1102.3999999999999</v>
      </c>
      <c r="O7837">
        <f>shipments[[#This Row],[Sales Amount]]-shipments[[#This Row],[Total Cost]]</f>
        <v>7204.6</v>
      </c>
      <c r="P7837" s="9">
        <f>shipments[[#This Row],[Profit]]/shipments[[#This Row],[Sales Amount]]</f>
        <v>0.86729264475743351</v>
      </c>
    </row>
    <row r="7838" spans="1:16" x14ac:dyDescent="1">
      <c r="A7838" t="s">
        <v>7895</v>
      </c>
      <c r="B7838" t="s">
        <v>8058</v>
      </c>
      <c r="C7838" t="s">
        <v>8031</v>
      </c>
      <c r="D7838" t="s">
        <v>8037</v>
      </c>
      <c r="E7838" s="1">
        <v>45292</v>
      </c>
      <c r="F7838">
        <v>6367.5</v>
      </c>
      <c r="G7838">
        <v>319</v>
      </c>
      <c r="H7838" t="s">
        <v>6</v>
      </c>
      <c r="I7838" t="str">
        <f>_xlfn.XLOOKUP(shipments[[#This Row],[SPID]],people[SPID],people[Sales_person],"NA",0)</f>
        <v>Camilla Castle</v>
      </c>
      <c r="J7838">
        <f>YEAR(shipments[[#This Row],[Shipdate]])</f>
        <v>2024</v>
      </c>
      <c r="K7838">
        <f>MONTH(shipments[[#This Row],[Shipdate]])</f>
        <v>1</v>
      </c>
      <c r="L7838" t="str">
        <f>TEXT(shipments[[#This Row],[Shipdate]],"mmmm")</f>
        <v>January</v>
      </c>
      <c r="M7838">
        <f>_xlfn.XLOOKUP(shipments[[#This Row],[PID]],products[PID],products[Cost_per_box],"NA",0)</f>
        <v>2.65</v>
      </c>
      <c r="N7838">
        <f>shipments[[#This Row],[Boxes]]*shipments[[#This Row],[Cost Per Box]]</f>
        <v>845.35</v>
      </c>
      <c r="O7838">
        <f>shipments[[#This Row],[Sales Amount]]-shipments[[#This Row],[Total Cost]]</f>
        <v>5522.15</v>
      </c>
      <c r="P7838" s="9">
        <f>shipments[[#This Row],[Profit]]/shipments[[#This Row],[Sales Amount]]</f>
        <v>0.86723989006674518</v>
      </c>
    </row>
    <row r="7839" spans="1:16" x14ac:dyDescent="1">
      <c r="A7839" t="s">
        <v>7896</v>
      </c>
      <c r="B7839" t="s">
        <v>8058</v>
      </c>
      <c r="C7839" t="s">
        <v>8031</v>
      </c>
      <c r="D7839" t="s">
        <v>8032</v>
      </c>
      <c r="E7839" s="1">
        <v>45259</v>
      </c>
      <c r="F7839">
        <v>8579.25</v>
      </c>
      <c r="G7839">
        <v>452</v>
      </c>
      <c r="H7839" t="s">
        <v>6</v>
      </c>
      <c r="I7839" t="str">
        <f>_xlfn.XLOOKUP(shipments[[#This Row],[SPID]],people[SPID],people[Sales_person],"NA",0)</f>
        <v>Camilla Castle</v>
      </c>
      <c r="J7839">
        <f>YEAR(shipments[[#This Row],[Shipdate]])</f>
        <v>2023</v>
      </c>
      <c r="K7839">
        <f>MONTH(shipments[[#This Row],[Shipdate]])</f>
        <v>11</v>
      </c>
      <c r="L7839" t="str">
        <f>TEXT(shipments[[#This Row],[Shipdate]],"mmmm")</f>
        <v>November</v>
      </c>
      <c r="M7839">
        <f>_xlfn.XLOOKUP(shipments[[#This Row],[PID]],products[PID],products[Cost_per_box],"NA",0)</f>
        <v>2.65</v>
      </c>
      <c r="N7839">
        <f>shipments[[#This Row],[Boxes]]*shipments[[#This Row],[Cost Per Box]]</f>
        <v>1197.8</v>
      </c>
      <c r="O7839">
        <f>shipments[[#This Row],[Sales Amount]]-shipments[[#This Row],[Total Cost]]</f>
        <v>7381.45</v>
      </c>
      <c r="P7839" s="9">
        <f>shipments[[#This Row],[Profit]]/shipments[[#This Row],[Sales Amount]]</f>
        <v>0.86038406620625341</v>
      </c>
    </row>
    <row r="7840" spans="1:16" x14ac:dyDescent="1">
      <c r="A7840" t="s">
        <v>7897</v>
      </c>
      <c r="B7840" t="s">
        <v>8058</v>
      </c>
      <c r="C7840" t="s">
        <v>8031</v>
      </c>
      <c r="D7840" t="s">
        <v>8033</v>
      </c>
      <c r="E7840" s="1">
        <v>45538</v>
      </c>
      <c r="F7840">
        <v>6621.75</v>
      </c>
      <c r="G7840">
        <v>368</v>
      </c>
      <c r="H7840" t="s">
        <v>25</v>
      </c>
      <c r="I7840" t="str">
        <f>_xlfn.XLOOKUP(shipments[[#This Row],[SPID]],people[SPID],people[Sales_person],"NA",0)</f>
        <v>Camilla Castle</v>
      </c>
      <c r="J7840">
        <f>YEAR(shipments[[#This Row],[Shipdate]])</f>
        <v>2024</v>
      </c>
      <c r="K7840">
        <f>MONTH(shipments[[#This Row],[Shipdate]])</f>
        <v>9</v>
      </c>
      <c r="L7840" t="str">
        <f>TEXT(shipments[[#This Row],[Shipdate]],"mmmm")</f>
        <v>September</v>
      </c>
      <c r="M7840">
        <f>_xlfn.XLOOKUP(shipments[[#This Row],[PID]],products[PID],products[Cost_per_box],"NA",0)</f>
        <v>2.65</v>
      </c>
      <c r="N7840">
        <f>shipments[[#This Row],[Boxes]]*shipments[[#This Row],[Cost Per Box]]</f>
        <v>975.19999999999993</v>
      </c>
      <c r="O7840">
        <f>shipments[[#This Row],[Sales Amount]]-shipments[[#This Row],[Total Cost]]</f>
        <v>5646.55</v>
      </c>
      <c r="P7840" s="9">
        <f>shipments[[#This Row],[Profit]]/shipments[[#This Row],[Sales Amount]]</f>
        <v>0.85272775323743721</v>
      </c>
    </row>
    <row r="7841" spans="1:16" x14ac:dyDescent="1">
      <c r="A7841" t="s">
        <v>7898</v>
      </c>
      <c r="B7841" t="s">
        <v>8058</v>
      </c>
      <c r="C7841" t="s">
        <v>8031</v>
      </c>
      <c r="D7841" t="s">
        <v>8037</v>
      </c>
      <c r="E7841" s="1">
        <v>45302</v>
      </c>
      <c r="F7841">
        <v>10431</v>
      </c>
      <c r="G7841">
        <v>549</v>
      </c>
      <c r="H7841" t="s">
        <v>6</v>
      </c>
      <c r="I7841" t="str">
        <f>_xlfn.XLOOKUP(shipments[[#This Row],[SPID]],people[SPID],people[Sales_person],"NA",0)</f>
        <v>Camilla Castle</v>
      </c>
      <c r="J7841">
        <f>YEAR(shipments[[#This Row],[Shipdate]])</f>
        <v>2024</v>
      </c>
      <c r="K7841">
        <f>MONTH(shipments[[#This Row],[Shipdate]])</f>
        <v>1</v>
      </c>
      <c r="L7841" t="str">
        <f>TEXT(shipments[[#This Row],[Shipdate]],"mmmm")</f>
        <v>January</v>
      </c>
      <c r="M7841">
        <f>_xlfn.XLOOKUP(shipments[[#This Row],[PID]],products[PID],products[Cost_per_box],"NA",0)</f>
        <v>2.65</v>
      </c>
      <c r="N7841">
        <f>shipments[[#This Row],[Boxes]]*shipments[[#This Row],[Cost Per Box]]</f>
        <v>1454.85</v>
      </c>
      <c r="O7841">
        <f>shipments[[#This Row],[Sales Amount]]-shipments[[#This Row],[Total Cost]]</f>
        <v>8976.15</v>
      </c>
      <c r="P7841" s="9">
        <f>shipments[[#This Row],[Profit]]/shipments[[#This Row],[Sales Amount]]</f>
        <v>0.86052631578947369</v>
      </c>
    </row>
    <row r="7842" spans="1:16" x14ac:dyDescent="1">
      <c r="A7842" t="s">
        <v>7899</v>
      </c>
      <c r="B7842" t="s">
        <v>8058</v>
      </c>
      <c r="C7842" t="s">
        <v>8010</v>
      </c>
      <c r="D7842" t="s">
        <v>8037</v>
      </c>
      <c r="E7842" s="1">
        <v>45168</v>
      </c>
      <c r="F7842">
        <v>13997.25</v>
      </c>
      <c r="G7842">
        <v>1000</v>
      </c>
      <c r="H7842" t="s">
        <v>6</v>
      </c>
      <c r="I7842" t="str">
        <f>_xlfn.XLOOKUP(shipments[[#This Row],[SPID]],people[SPID],people[Sales_person],"NA",0)</f>
        <v>Camilla Castle</v>
      </c>
      <c r="J7842">
        <f>YEAR(shipments[[#This Row],[Shipdate]])</f>
        <v>2023</v>
      </c>
      <c r="K7842">
        <f>MONTH(shipments[[#This Row],[Shipdate]])</f>
        <v>8</v>
      </c>
      <c r="L7842" t="str">
        <f>TEXT(shipments[[#This Row],[Shipdate]],"mmmm")</f>
        <v>August</v>
      </c>
      <c r="M7842">
        <f>_xlfn.XLOOKUP(shipments[[#This Row],[PID]],products[PID],products[Cost_per_box],"NA",0)</f>
        <v>5.26</v>
      </c>
      <c r="N7842">
        <f>shipments[[#This Row],[Boxes]]*shipments[[#This Row],[Cost Per Box]]</f>
        <v>5260</v>
      </c>
      <c r="O7842">
        <f>shipments[[#This Row],[Sales Amount]]-shipments[[#This Row],[Total Cost]]</f>
        <v>8737.25</v>
      </c>
      <c r="P7842" s="9">
        <f>shipments[[#This Row],[Profit]]/shipments[[#This Row],[Sales Amount]]</f>
        <v>0.62421189876582905</v>
      </c>
    </row>
    <row r="7843" spans="1:16" x14ac:dyDescent="1">
      <c r="A7843" t="s">
        <v>7900</v>
      </c>
      <c r="B7843" t="s">
        <v>8058</v>
      </c>
      <c r="C7843" t="s">
        <v>8010</v>
      </c>
      <c r="D7843" t="s">
        <v>8035</v>
      </c>
      <c r="E7843" s="1">
        <v>45474</v>
      </c>
      <c r="F7843">
        <v>7985.25</v>
      </c>
      <c r="G7843">
        <v>533</v>
      </c>
      <c r="H7843" t="s">
        <v>17</v>
      </c>
      <c r="I7843" t="str">
        <f>_xlfn.XLOOKUP(shipments[[#This Row],[SPID]],people[SPID],people[Sales_person],"NA",0)</f>
        <v>Camilla Castle</v>
      </c>
      <c r="J7843">
        <f>YEAR(shipments[[#This Row],[Shipdate]])</f>
        <v>2024</v>
      </c>
      <c r="K7843">
        <f>MONTH(shipments[[#This Row],[Shipdate]])</f>
        <v>7</v>
      </c>
      <c r="L7843" t="str">
        <f>TEXT(shipments[[#This Row],[Shipdate]],"mmmm")</f>
        <v>July</v>
      </c>
      <c r="M7843">
        <f>_xlfn.XLOOKUP(shipments[[#This Row],[PID]],products[PID],products[Cost_per_box],"NA",0)</f>
        <v>5.26</v>
      </c>
      <c r="N7843">
        <f>shipments[[#This Row],[Boxes]]*shipments[[#This Row],[Cost Per Box]]</f>
        <v>2803.58</v>
      </c>
      <c r="O7843">
        <f>shipments[[#This Row],[Sales Amount]]-shipments[[#This Row],[Total Cost]]</f>
        <v>5181.67</v>
      </c>
      <c r="P7843" s="9">
        <f>shipments[[#This Row],[Profit]]/shipments[[#This Row],[Sales Amount]]</f>
        <v>0.64890516890516892</v>
      </c>
    </row>
    <row r="7844" spans="1:16" x14ac:dyDescent="1">
      <c r="A7844" t="s">
        <v>7901</v>
      </c>
      <c r="B7844" t="s">
        <v>8058</v>
      </c>
      <c r="C7844" t="s">
        <v>8010</v>
      </c>
      <c r="D7844" t="s">
        <v>8037</v>
      </c>
      <c r="E7844" s="1">
        <v>45362</v>
      </c>
      <c r="F7844">
        <v>789.75</v>
      </c>
      <c r="G7844">
        <v>53</v>
      </c>
      <c r="H7844" t="s">
        <v>6</v>
      </c>
      <c r="I7844" t="str">
        <f>_xlfn.XLOOKUP(shipments[[#This Row],[SPID]],people[SPID],people[Sales_person],"NA",0)</f>
        <v>Camilla Castle</v>
      </c>
      <c r="J7844">
        <f>YEAR(shipments[[#This Row],[Shipdate]])</f>
        <v>2024</v>
      </c>
      <c r="K7844">
        <f>MONTH(shipments[[#This Row],[Shipdate]])</f>
        <v>3</v>
      </c>
      <c r="L7844" t="str">
        <f>TEXT(shipments[[#This Row],[Shipdate]],"mmmm")</f>
        <v>March</v>
      </c>
      <c r="M7844">
        <f>_xlfn.XLOOKUP(shipments[[#This Row],[PID]],products[PID],products[Cost_per_box],"NA",0)</f>
        <v>5.26</v>
      </c>
      <c r="N7844">
        <f>shipments[[#This Row],[Boxes]]*shipments[[#This Row],[Cost Per Box]]</f>
        <v>278.77999999999997</v>
      </c>
      <c r="O7844">
        <f>shipments[[#This Row],[Sales Amount]]-shipments[[#This Row],[Total Cost]]</f>
        <v>510.97</v>
      </c>
      <c r="P7844" s="9">
        <f>shipments[[#This Row],[Profit]]/shipments[[#This Row],[Sales Amount]]</f>
        <v>0.64700221589110485</v>
      </c>
    </row>
    <row r="7845" spans="1:16" x14ac:dyDescent="1">
      <c r="A7845" t="s">
        <v>7902</v>
      </c>
      <c r="B7845" t="s">
        <v>8058</v>
      </c>
      <c r="C7845" t="s">
        <v>8011</v>
      </c>
      <c r="D7845" t="s">
        <v>8036</v>
      </c>
      <c r="E7845" s="1">
        <v>45005</v>
      </c>
      <c r="F7845">
        <v>2569.5</v>
      </c>
      <c r="G7845">
        <v>184</v>
      </c>
      <c r="H7845" t="s">
        <v>6</v>
      </c>
      <c r="I7845" t="str">
        <f>_xlfn.XLOOKUP(shipments[[#This Row],[SPID]],people[SPID],people[Sales_person],"NA",0)</f>
        <v>Camilla Castle</v>
      </c>
      <c r="J7845">
        <f>YEAR(shipments[[#This Row],[Shipdate]])</f>
        <v>2023</v>
      </c>
      <c r="K7845">
        <f>MONTH(shipments[[#This Row],[Shipdate]])</f>
        <v>3</v>
      </c>
      <c r="L7845" t="str">
        <f>TEXT(shipments[[#This Row],[Shipdate]],"mmmm")</f>
        <v>March</v>
      </c>
      <c r="M7845">
        <f>_xlfn.XLOOKUP(shipments[[#This Row],[PID]],products[PID],products[Cost_per_box],"NA",0)</f>
        <v>7.48</v>
      </c>
      <c r="N7845">
        <f>shipments[[#This Row],[Boxes]]*shipments[[#This Row],[Cost Per Box]]</f>
        <v>1376.3200000000002</v>
      </c>
      <c r="O7845">
        <f>shipments[[#This Row],[Sales Amount]]-shipments[[#This Row],[Total Cost]]</f>
        <v>1193.1799999999998</v>
      </c>
      <c r="P7845" s="9">
        <f>shipments[[#This Row],[Profit]]/shipments[[#This Row],[Sales Amount]]</f>
        <v>0.46436271648180572</v>
      </c>
    </row>
    <row r="7846" spans="1:16" x14ac:dyDescent="1">
      <c r="A7846" t="s">
        <v>7903</v>
      </c>
      <c r="B7846" t="s">
        <v>8058</v>
      </c>
      <c r="C7846" t="s">
        <v>8013</v>
      </c>
      <c r="D7846" t="s">
        <v>8037</v>
      </c>
      <c r="E7846" s="1">
        <v>45433</v>
      </c>
      <c r="F7846">
        <v>580.5</v>
      </c>
      <c r="G7846">
        <v>117</v>
      </c>
      <c r="H7846" t="s">
        <v>6</v>
      </c>
      <c r="I7846" t="str">
        <f>_xlfn.XLOOKUP(shipments[[#This Row],[SPID]],people[SPID],people[Sales_person],"NA",0)</f>
        <v>Camilla Castle</v>
      </c>
      <c r="J7846">
        <f>YEAR(shipments[[#This Row],[Shipdate]])</f>
        <v>2024</v>
      </c>
      <c r="K7846">
        <f>MONTH(shipments[[#This Row],[Shipdate]])</f>
        <v>5</v>
      </c>
      <c r="L7846" t="str">
        <f>TEXT(shipments[[#This Row],[Shipdate]],"mmmm")</f>
        <v>May</v>
      </c>
      <c r="M7846">
        <f>_xlfn.XLOOKUP(shipments[[#This Row],[PID]],products[PID],products[Cost_per_box],"NA",0)</f>
        <v>3.85</v>
      </c>
      <c r="N7846">
        <f>shipments[[#This Row],[Boxes]]*shipments[[#This Row],[Cost Per Box]]</f>
        <v>450.45</v>
      </c>
      <c r="O7846">
        <f>shipments[[#This Row],[Sales Amount]]-shipments[[#This Row],[Total Cost]]</f>
        <v>130.05000000000001</v>
      </c>
      <c r="P7846" s="9">
        <f>shipments[[#This Row],[Profit]]/shipments[[#This Row],[Sales Amount]]</f>
        <v>0.22403100775193802</v>
      </c>
    </row>
    <row r="7847" spans="1:16" x14ac:dyDescent="1">
      <c r="A7847" t="s">
        <v>7904</v>
      </c>
      <c r="B7847" t="s">
        <v>8058</v>
      </c>
      <c r="C7847" t="s">
        <v>8013</v>
      </c>
      <c r="D7847" t="s">
        <v>8032</v>
      </c>
      <c r="E7847" s="1">
        <v>45239</v>
      </c>
      <c r="F7847">
        <v>4522.5</v>
      </c>
      <c r="G7847">
        <v>503</v>
      </c>
      <c r="H7847" t="s">
        <v>6</v>
      </c>
      <c r="I7847" t="str">
        <f>_xlfn.XLOOKUP(shipments[[#This Row],[SPID]],people[SPID],people[Sales_person],"NA",0)</f>
        <v>Camilla Castle</v>
      </c>
      <c r="J7847">
        <f>YEAR(shipments[[#This Row],[Shipdate]])</f>
        <v>2023</v>
      </c>
      <c r="K7847">
        <f>MONTH(shipments[[#This Row],[Shipdate]])</f>
        <v>11</v>
      </c>
      <c r="L7847" t="str">
        <f>TEXT(shipments[[#This Row],[Shipdate]],"mmmm")</f>
        <v>November</v>
      </c>
      <c r="M7847">
        <f>_xlfn.XLOOKUP(shipments[[#This Row],[PID]],products[PID],products[Cost_per_box],"NA",0)</f>
        <v>3.85</v>
      </c>
      <c r="N7847">
        <f>shipments[[#This Row],[Boxes]]*shipments[[#This Row],[Cost Per Box]]</f>
        <v>1936.55</v>
      </c>
      <c r="O7847">
        <f>shipments[[#This Row],[Sales Amount]]-shipments[[#This Row],[Total Cost]]</f>
        <v>2585.9499999999998</v>
      </c>
      <c r="P7847" s="9">
        <f>shipments[[#This Row],[Profit]]/shipments[[#This Row],[Sales Amount]]</f>
        <v>0.57179657269209505</v>
      </c>
    </row>
    <row r="7848" spans="1:16" x14ac:dyDescent="1">
      <c r="A7848" t="s">
        <v>7905</v>
      </c>
      <c r="B7848" t="s">
        <v>8058</v>
      </c>
      <c r="C7848" t="s">
        <v>8013</v>
      </c>
      <c r="D7848" t="s">
        <v>8037</v>
      </c>
      <c r="E7848" s="1">
        <v>44974</v>
      </c>
      <c r="F7848">
        <v>2241</v>
      </c>
      <c r="G7848">
        <v>249</v>
      </c>
      <c r="H7848" t="s">
        <v>6</v>
      </c>
      <c r="I7848" t="str">
        <f>_xlfn.XLOOKUP(shipments[[#This Row],[SPID]],people[SPID],people[Sales_person],"NA",0)</f>
        <v>Camilla Castle</v>
      </c>
      <c r="J7848">
        <f>YEAR(shipments[[#This Row],[Shipdate]])</f>
        <v>2023</v>
      </c>
      <c r="K7848">
        <f>MONTH(shipments[[#This Row],[Shipdate]])</f>
        <v>2</v>
      </c>
      <c r="L7848" t="str">
        <f>TEXT(shipments[[#This Row],[Shipdate]],"mmmm")</f>
        <v>February</v>
      </c>
      <c r="M7848">
        <f>_xlfn.XLOOKUP(shipments[[#This Row],[PID]],products[PID],products[Cost_per_box],"NA",0)</f>
        <v>3.85</v>
      </c>
      <c r="N7848">
        <f>shipments[[#This Row],[Boxes]]*shipments[[#This Row],[Cost Per Box]]</f>
        <v>958.65</v>
      </c>
      <c r="O7848">
        <f>shipments[[#This Row],[Sales Amount]]-shipments[[#This Row],[Total Cost]]</f>
        <v>1282.3499999999999</v>
      </c>
      <c r="P7848" s="9">
        <f>shipments[[#This Row],[Profit]]/shipments[[#This Row],[Sales Amount]]</f>
        <v>0.57222222222222219</v>
      </c>
    </row>
    <row r="7849" spans="1:16" x14ac:dyDescent="1">
      <c r="A7849" t="s">
        <v>7906</v>
      </c>
      <c r="B7849" t="s">
        <v>8058</v>
      </c>
      <c r="C7849" t="s">
        <v>8013</v>
      </c>
      <c r="D7849" t="s">
        <v>8036</v>
      </c>
      <c r="E7849" s="1">
        <v>45166</v>
      </c>
      <c r="F7849">
        <v>5501.25</v>
      </c>
      <c r="G7849">
        <v>612</v>
      </c>
      <c r="H7849" t="s">
        <v>6</v>
      </c>
      <c r="I7849" t="str">
        <f>_xlfn.XLOOKUP(shipments[[#This Row],[SPID]],people[SPID],people[Sales_person],"NA",0)</f>
        <v>Camilla Castle</v>
      </c>
      <c r="J7849">
        <f>YEAR(shipments[[#This Row],[Shipdate]])</f>
        <v>2023</v>
      </c>
      <c r="K7849">
        <f>MONTH(shipments[[#This Row],[Shipdate]])</f>
        <v>8</v>
      </c>
      <c r="L7849" t="str">
        <f>TEXT(shipments[[#This Row],[Shipdate]],"mmmm")</f>
        <v>August</v>
      </c>
      <c r="M7849">
        <f>_xlfn.XLOOKUP(shipments[[#This Row],[PID]],products[PID],products[Cost_per_box],"NA",0)</f>
        <v>3.85</v>
      </c>
      <c r="N7849">
        <f>shipments[[#This Row],[Boxes]]*shipments[[#This Row],[Cost Per Box]]</f>
        <v>2356.2000000000003</v>
      </c>
      <c r="O7849">
        <f>shipments[[#This Row],[Sales Amount]]-shipments[[#This Row],[Total Cost]]</f>
        <v>3145.0499999999997</v>
      </c>
      <c r="P7849" s="9">
        <f>shipments[[#This Row],[Profit]]/shipments[[#This Row],[Sales Amount]]</f>
        <v>0.57169734151329243</v>
      </c>
    </row>
    <row r="7850" spans="1:16" x14ac:dyDescent="1">
      <c r="A7850" t="s">
        <v>7907</v>
      </c>
      <c r="B7850" t="s">
        <v>8058</v>
      </c>
      <c r="C7850" t="s">
        <v>8013</v>
      </c>
      <c r="D7850" t="s">
        <v>8032</v>
      </c>
      <c r="E7850" s="1">
        <v>45232</v>
      </c>
      <c r="F7850">
        <v>877.5</v>
      </c>
      <c r="G7850">
        <v>126</v>
      </c>
      <c r="H7850" t="s">
        <v>6</v>
      </c>
      <c r="I7850" t="str">
        <f>_xlfn.XLOOKUP(shipments[[#This Row],[SPID]],people[SPID],people[Sales_person],"NA",0)</f>
        <v>Camilla Castle</v>
      </c>
      <c r="J7850">
        <f>YEAR(shipments[[#This Row],[Shipdate]])</f>
        <v>2023</v>
      </c>
      <c r="K7850">
        <f>MONTH(shipments[[#This Row],[Shipdate]])</f>
        <v>11</v>
      </c>
      <c r="L7850" t="str">
        <f>TEXT(shipments[[#This Row],[Shipdate]],"mmmm")</f>
        <v>November</v>
      </c>
      <c r="M7850">
        <f>_xlfn.XLOOKUP(shipments[[#This Row],[PID]],products[PID],products[Cost_per_box],"NA",0)</f>
        <v>3.85</v>
      </c>
      <c r="N7850">
        <f>shipments[[#This Row],[Boxes]]*shipments[[#This Row],[Cost Per Box]]</f>
        <v>485.1</v>
      </c>
      <c r="O7850">
        <f>shipments[[#This Row],[Sales Amount]]-shipments[[#This Row],[Total Cost]]</f>
        <v>392.4</v>
      </c>
      <c r="P7850" s="9">
        <f>shipments[[#This Row],[Profit]]/shipments[[#This Row],[Sales Amount]]</f>
        <v>0.44717948717948713</v>
      </c>
    </row>
    <row r="7851" spans="1:16" x14ac:dyDescent="1">
      <c r="A7851" t="s">
        <v>7908</v>
      </c>
      <c r="B7851" t="s">
        <v>8058</v>
      </c>
      <c r="C7851" t="s">
        <v>8014</v>
      </c>
      <c r="D7851" t="s">
        <v>8033</v>
      </c>
      <c r="E7851" s="1">
        <v>45523</v>
      </c>
      <c r="F7851">
        <v>9618.75</v>
      </c>
      <c r="G7851">
        <v>1203</v>
      </c>
      <c r="H7851" t="s">
        <v>17</v>
      </c>
      <c r="I7851" t="str">
        <f>_xlfn.XLOOKUP(shipments[[#This Row],[SPID]],people[SPID],people[Sales_person],"NA",0)</f>
        <v>Camilla Castle</v>
      </c>
      <c r="J7851">
        <f>YEAR(shipments[[#This Row],[Shipdate]])</f>
        <v>2024</v>
      </c>
      <c r="K7851">
        <f>MONTH(shipments[[#This Row],[Shipdate]])</f>
        <v>8</v>
      </c>
      <c r="L7851" t="str">
        <f>TEXT(shipments[[#This Row],[Shipdate]],"mmmm")</f>
        <v>August</v>
      </c>
      <c r="M7851">
        <f>_xlfn.XLOOKUP(shipments[[#This Row],[PID]],products[PID],products[Cost_per_box],"NA",0)</f>
        <v>5.72</v>
      </c>
      <c r="N7851">
        <f>shipments[[#This Row],[Boxes]]*shipments[[#This Row],[Cost Per Box]]</f>
        <v>6881.16</v>
      </c>
      <c r="O7851">
        <f>shipments[[#This Row],[Sales Amount]]-shipments[[#This Row],[Total Cost]]</f>
        <v>2737.59</v>
      </c>
      <c r="P7851" s="9">
        <f>shipments[[#This Row],[Profit]]/shipments[[#This Row],[Sales Amount]]</f>
        <v>0.28460974658869398</v>
      </c>
    </row>
    <row r="7852" spans="1:16" x14ac:dyDescent="1">
      <c r="A7852" t="s">
        <v>7909</v>
      </c>
      <c r="B7852" t="s">
        <v>8058</v>
      </c>
      <c r="C7852" t="s">
        <v>8014</v>
      </c>
      <c r="D7852" t="s">
        <v>8032</v>
      </c>
      <c r="E7852" s="1">
        <v>45110</v>
      </c>
      <c r="F7852">
        <v>5877</v>
      </c>
      <c r="G7852">
        <v>980</v>
      </c>
      <c r="H7852" t="s">
        <v>6</v>
      </c>
      <c r="I7852" t="str">
        <f>_xlfn.XLOOKUP(shipments[[#This Row],[SPID]],people[SPID],people[Sales_person],"NA",0)</f>
        <v>Camilla Castle</v>
      </c>
      <c r="J7852">
        <f>YEAR(shipments[[#This Row],[Shipdate]])</f>
        <v>2023</v>
      </c>
      <c r="K7852">
        <f>MONTH(shipments[[#This Row],[Shipdate]])</f>
        <v>7</v>
      </c>
      <c r="L7852" t="str">
        <f>TEXT(shipments[[#This Row],[Shipdate]],"mmmm")</f>
        <v>July</v>
      </c>
      <c r="M7852">
        <f>_xlfn.XLOOKUP(shipments[[#This Row],[PID]],products[PID],products[Cost_per_box],"NA",0)</f>
        <v>5.72</v>
      </c>
      <c r="N7852">
        <f>shipments[[#This Row],[Boxes]]*shipments[[#This Row],[Cost Per Box]]</f>
        <v>5605.5999999999995</v>
      </c>
      <c r="O7852">
        <f>shipments[[#This Row],[Sales Amount]]-shipments[[#This Row],[Total Cost]]</f>
        <v>271.40000000000055</v>
      </c>
      <c r="P7852" s="9">
        <f>shipments[[#This Row],[Profit]]/shipments[[#This Row],[Sales Amount]]</f>
        <v>4.6180023821677817E-2</v>
      </c>
    </row>
    <row r="7853" spans="1:16" x14ac:dyDescent="1">
      <c r="A7853" t="s">
        <v>7910</v>
      </c>
      <c r="B7853" t="s">
        <v>8058</v>
      </c>
      <c r="C7853" t="s">
        <v>8014</v>
      </c>
      <c r="D7853" t="s">
        <v>8036</v>
      </c>
      <c r="E7853" s="1">
        <v>45098</v>
      </c>
      <c r="F7853">
        <v>3057.75</v>
      </c>
      <c r="G7853">
        <v>340</v>
      </c>
      <c r="H7853" t="s">
        <v>6</v>
      </c>
      <c r="I7853" t="str">
        <f>_xlfn.XLOOKUP(shipments[[#This Row],[SPID]],people[SPID],people[Sales_person],"NA",0)</f>
        <v>Camilla Castle</v>
      </c>
      <c r="J7853">
        <f>YEAR(shipments[[#This Row],[Shipdate]])</f>
        <v>2023</v>
      </c>
      <c r="K7853">
        <f>MONTH(shipments[[#This Row],[Shipdate]])</f>
        <v>6</v>
      </c>
      <c r="L7853" t="str">
        <f>TEXT(shipments[[#This Row],[Shipdate]],"mmmm")</f>
        <v>June</v>
      </c>
      <c r="M7853">
        <f>_xlfn.XLOOKUP(shipments[[#This Row],[PID]],products[PID],products[Cost_per_box],"NA",0)</f>
        <v>5.72</v>
      </c>
      <c r="N7853">
        <f>shipments[[#This Row],[Boxes]]*shipments[[#This Row],[Cost Per Box]]</f>
        <v>1944.8</v>
      </c>
      <c r="O7853">
        <f>shipments[[#This Row],[Sales Amount]]-shipments[[#This Row],[Total Cost]]</f>
        <v>1112.95</v>
      </c>
      <c r="P7853" s="9">
        <f>shipments[[#This Row],[Profit]]/shipments[[#This Row],[Sales Amount]]</f>
        <v>0.36397678031232117</v>
      </c>
    </row>
    <row r="7854" spans="1:16" x14ac:dyDescent="1">
      <c r="A7854" t="s">
        <v>7911</v>
      </c>
      <c r="B7854" t="s">
        <v>8058</v>
      </c>
      <c r="C7854" t="s">
        <v>8014</v>
      </c>
      <c r="D7854" t="s">
        <v>8037</v>
      </c>
      <c r="E7854" s="1">
        <v>45170</v>
      </c>
      <c r="F7854">
        <v>816.75</v>
      </c>
      <c r="G7854">
        <v>164</v>
      </c>
      <c r="H7854" t="s">
        <v>6</v>
      </c>
      <c r="I7854" t="str">
        <f>_xlfn.XLOOKUP(shipments[[#This Row],[SPID]],people[SPID],people[Sales_person],"NA",0)</f>
        <v>Camilla Castle</v>
      </c>
      <c r="J7854">
        <f>YEAR(shipments[[#This Row],[Shipdate]])</f>
        <v>2023</v>
      </c>
      <c r="K7854">
        <f>MONTH(shipments[[#This Row],[Shipdate]])</f>
        <v>9</v>
      </c>
      <c r="L7854" t="str">
        <f>TEXT(shipments[[#This Row],[Shipdate]],"mmmm")</f>
        <v>September</v>
      </c>
      <c r="M7854">
        <f>_xlfn.XLOOKUP(shipments[[#This Row],[PID]],products[PID],products[Cost_per_box],"NA",0)</f>
        <v>5.72</v>
      </c>
      <c r="N7854">
        <f>shipments[[#This Row],[Boxes]]*shipments[[#This Row],[Cost Per Box]]</f>
        <v>938.07999999999993</v>
      </c>
      <c r="O7854">
        <f>shipments[[#This Row],[Sales Amount]]-shipments[[#This Row],[Total Cost]]</f>
        <v>-121.32999999999993</v>
      </c>
      <c r="P7854" s="9">
        <f>shipments[[#This Row],[Profit]]/shipments[[#This Row],[Sales Amount]]</f>
        <v>-0.14855218855218846</v>
      </c>
    </row>
    <row r="7855" spans="1:16" x14ac:dyDescent="1">
      <c r="A7855" t="s">
        <v>7912</v>
      </c>
      <c r="B7855" t="s">
        <v>8058</v>
      </c>
      <c r="C7855" t="s">
        <v>8014</v>
      </c>
      <c r="D7855" t="s">
        <v>8033</v>
      </c>
      <c r="E7855" s="1">
        <v>44929</v>
      </c>
      <c r="F7855">
        <v>5618.25</v>
      </c>
      <c r="G7855">
        <v>803</v>
      </c>
      <c r="H7855" t="s">
        <v>6</v>
      </c>
      <c r="I7855" t="str">
        <f>_xlfn.XLOOKUP(shipments[[#This Row],[SPID]],people[SPID],people[Sales_person],"NA",0)</f>
        <v>Camilla Castle</v>
      </c>
      <c r="J7855">
        <f>YEAR(shipments[[#This Row],[Shipdate]])</f>
        <v>2023</v>
      </c>
      <c r="K7855">
        <f>MONTH(shipments[[#This Row],[Shipdate]])</f>
        <v>1</v>
      </c>
      <c r="L7855" t="str">
        <f>TEXT(shipments[[#This Row],[Shipdate]],"mmmm")</f>
        <v>January</v>
      </c>
      <c r="M7855">
        <f>_xlfn.XLOOKUP(shipments[[#This Row],[PID]],products[PID],products[Cost_per_box],"NA",0)</f>
        <v>5.72</v>
      </c>
      <c r="N7855">
        <f>shipments[[#This Row],[Boxes]]*shipments[[#This Row],[Cost Per Box]]</f>
        <v>4593.16</v>
      </c>
      <c r="O7855">
        <f>shipments[[#This Row],[Sales Amount]]-shipments[[#This Row],[Total Cost]]</f>
        <v>1025.0900000000001</v>
      </c>
      <c r="P7855" s="9">
        <f>shipments[[#This Row],[Profit]]/shipments[[#This Row],[Sales Amount]]</f>
        <v>0.18245717082721491</v>
      </c>
    </row>
    <row r="7856" spans="1:16" x14ac:dyDescent="1">
      <c r="A7856" t="s">
        <v>7913</v>
      </c>
      <c r="B7856" t="s">
        <v>8058</v>
      </c>
      <c r="C7856" t="s">
        <v>8014</v>
      </c>
      <c r="D7856" t="s">
        <v>8037</v>
      </c>
      <c r="E7856" s="1">
        <v>45287</v>
      </c>
      <c r="F7856">
        <v>3037.5</v>
      </c>
      <c r="G7856">
        <v>338</v>
      </c>
      <c r="H7856" t="s">
        <v>6</v>
      </c>
      <c r="I7856" t="str">
        <f>_xlfn.XLOOKUP(shipments[[#This Row],[SPID]],people[SPID],people[Sales_person],"NA",0)</f>
        <v>Camilla Castle</v>
      </c>
      <c r="J7856">
        <f>YEAR(shipments[[#This Row],[Shipdate]])</f>
        <v>2023</v>
      </c>
      <c r="K7856">
        <f>MONTH(shipments[[#This Row],[Shipdate]])</f>
        <v>12</v>
      </c>
      <c r="L7856" t="str">
        <f>TEXT(shipments[[#This Row],[Shipdate]],"mmmm")</f>
        <v>December</v>
      </c>
      <c r="M7856">
        <f>_xlfn.XLOOKUP(shipments[[#This Row],[PID]],products[PID],products[Cost_per_box],"NA",0)</f>
        <v>5.72</v>
      </c>
      <c r="N7856">
        <f>shipments[[#This Row],[Boxes]]*shipments[[#This Row],[Cost Per Box]]</f>
        <v>1933.36</v>
      </c>
      <c r="O7856">
        <f>shipments[[#This Row],[Sales Amount]]-shipments[[#This Row],[Total Cost]]</f>
        <v>1104.1400000000001</v>
      </c>
      <c r="P7856" s="9">
        <f>shipments[[#This Row],[Profit]]/shipments[[#This Row],[Sales Amount]]</f>
        <v>0.36350288065843622</v>
      </c>
    </row>
    <row r="7857" spans="1:16" x14ac:dyDescent="1">
      <c r="A7857" t="s">
        <v>7914</v>
      </c>
      <c r="B7857" t="s">
        <v>8058</v>
      </c>
      <c r="C7857" t="s">
        <v>8014</v>
      </c>
      <c r="D7857" t="s">
        <v>8034</v>
      </c>
      <c r="E7857" s="1">
        <v>45414</v>
      </c>
      <c r="F7857">
        <v>353.25</v>
      </c>
      <c r="G7857">
        <v>71</v>
      </c>
      <c r="H7857" t="s">
        <v>6</v>
      </c>
      <c r="I7857" t="str">
        <f>_xlfn.XLOOKUP(shipments[[#This Row],[SPID]],people[SPID],people[Sales_person],"NA",0)</f>
        <v>Camilla Castle</v>
      </c>
      <c r="J7857">
        <f>YEAR(shipments[[#This Row],[Shipdate]])</f>
        <v>2024</v>
      </c>
      <c r="K7857">
        <f>MONTH(shipments[[#This Row],[Shipdate]])</f>
        <v>5</v>
      </c>
      <c r="L7857" t="str">
        <f>TEXT(shipments[[#This Row],[Shipdate]],"mmmm")</f>
        <v>May</v>
      </c>
      <c r="M7857">
        <f>_xlfn.XLOOKUP(shipments[[#This Row],[PID]],products[PID],products[Cost_per_box],"NA",0)</f>
        <v>5.72</v>
      </c>
      <c r="N7857">
        <f>shipments[[#This Row],[Boxes]]*shipments[[#This Row],[Cost Per Box]]</f>
        <v>406.12</v>
      </c>
      <c r="O7857">
        <f>shipments[[#This Row],[Sales Amount]]-shipments[[#This Row],[Total Cost]]</f>
        <v>-52.870000000000005</v>
      </c>
      <c r="P7857" s="9">
        <f>shipments[[#This Row],[Profit]]/shipments[[#This Row],[Sales Amount]]</f>
        <v>-0.1496673743807502</v>
      </c>
    </row>
    <row r="7858" spans="1:16" x14ac:dyDescent="1">
      <c r="A7858" t="s">
        <v>7915</v>
      </c>
      <c r="B7858" t="s">
        <v>8058</v>
      </c>
      <c r="C7858" t="s">
        <v>8015</v>
      </c>
      <c r="D7858" t="s">
        <v>8032</v>
      </c>
      <c r="E7858" s="1">
        <v>45089</v>
      </c>
      <c r="F7858">
        <v>94.5</v>
      </c>
      <c r="G7858">
        <v>4</v>
      </c>
      <c r="H7858" t="s">
        <v>6</v>
      </c>
      <c r="I7858" t="str">
        <f>_xlfn.XLOOKUP(shipments[[#This Row],[SPID]],people[SPID],people[Sales_person],"NA",0)</f>
        <v>Camilla Castle</v>
      </c>
      <c r="J7858">
        <f>YEAR(shipments[[#This Row],[Shipdate]])</f>
        <v>2023</v>
      </c>
      <c r="K7858">
        <f>MONTH(shipments[[#This Row],[Shipdate]])</f>
        <v>6</v>
      </c>
      <c r="L7858" t="str">
        <f>TEXT(shipments[[#This Row],[Shipdate]],"mmmm")</f>
        <v>June</v>
      </c>
      <c r="M7858">
        <f>_xlfn.XLOOKUP(shipments[[#This Row],[PID]],products[PID],products[Cost_per_box],"NA",0)</f>
        <v>6.31</v>
      </c>
      <c r="N7858">
        <f>shipments[[#This Row],[Boxes]]*shipments[[#This Row],[Cost Per Box]]</f>
        <v>25.24</v>
      </c>
      <c r="O7858">
        <f>shipments[[#This Row],[Sales Amount]]-shipments[[#This Row],[Total Cost]]</f>
        <v>69.260000000000005</v>
      </c>
      <c r="P7858" s="9">
        <f>shipments[[#This Row],[Profit]]/shipments[[#This Row],[Sales Amount]]</f>
        <v>0.73291005291005296</v>
      </c>
    </row>
    <row r="7859" spans="1:16" x14ac:dyDescent="1">
      <c r="A7859" t="s">
        <v>7916</v>
      </c>
      <c r="B7859" t="s">
        <v>8058</v>
      </c>
      <c r="C7859" t="s">
        <v>8015</v>
      </c>
      <c r="D7859" t="s">
        <v>8036</v>
      </c>
      <c r="E7859" s="1">
        <v>45541</v>
      </c>
      <c r="F7859">
        <v>11227.5</v>
      </c>
      <c r="G7859">
        <v>416</v>
      </c>
      <c r="H7859" t="s">
        <v>25</v>
      </c>
      <c r="I7859" t="str">
        <f>_xlfn.XLOOKUP(shipments[[#This Row],[SPID]],people[SPID],people[Sales_person],"NA",0)</f>
        <v>Camilla Castle</v>
      </c>
      <c r="J7859">
        <f>YEAR(shipments[[#This Row],[Shipdate]])</f>
        <v>2024</v>
      </c>
      <c r="K7859">
        <f>MONTH(shipments[[#This Row],[Shipdate]])</f>
        <v>9</v>
      </c>
      <c r="L7859" t="str">
        <f>TEXT(shipments[[#This Row],[Shipdate]],"mmmm")</f>
        <v>September</v>
      </c>
      <c r="M7859">
        <f>_xlfn.XLOOKUP(shipments[[#This Row],[PID]],products[PID],products[Cost_per_box],"NA",0)</f>
        <v>6.31</v>
      </c>
      <c r="N7859">
        <f>shipments[[#This Row],[Boxes]]*shipments[[#This Row],[Cost Per Box]]</f>
        <v>2624.96</v>
      </c>
      <c r="O7859">
        <f>shipments[[#This Row],[Sales Amount]]-shipments[[#This Row],[Total Cost]]</f>
        <v>8602.5400000000009</v>
      </c>
      <c r="P7859" s="9">
        <f>shipments[[#This Row],[Profit]]/shipments[[#This Row],[Sales Amount]]</f>
        <v>0.7662026274771766</v>
      </c>
    </row>
    <row r="7860" spans="1:16" x14ac:dyDescent="1">
      <c r="A7860" t="s">
        <v>7917</v>
      </c>
      <c r="B7860" t="s">
        <v>8058</v>
      </c>
      <c r="C7860" t="s">
        <v>8015</v>
      </c>
      <c r="D7860" t="s">
        <v>8032</v>
      </c>
      <c r="E7860" s="1">
        <v>45373</v>
      </c>
      <c r="F7860">
        <v>5512.5</v>
      </c>
      <c r="G7860">
        <v>213</v>
      </c>
      <c r="H7860" t="s">
        <v>39</v>
      </c>
      <c r="I7860" t="str">
        <f>_xlfn.XLOOKUP(shipments[[#This Row],[SPID]],people[SPID],people[Sales_person],"NA",0)</f>
        <v>Camilla Castle</v>
      </c>
      <c r="J7860">
        <f>YEAR(shipments[[#This Row],[Shipdate]])</f>
        <v>2024</v>
      </c>
      <c r="K7860">
        <f>MONTH(shipments[[#This Row],[Shipdate]])</f>
        <v>3</v>
      </c>
      <c r="L7860" t="str">
        <f>TEXT(shipments[[#This Row],[Shipdate]],"mmmm")</f>
        <v>March</v>
      </c>
      <c r="M7860">
        <f>_xlfn.XLOOKUP(shipments[[#This Row],[PID]],products[PID],products[Cost_per_box],"NA",0)</f>
        <v>6.31</v>
      </c>
      <c r="N7860">
        <f>shipments[[#This Row],[Boxes]]*shipments[[#This Row],[Cost Per Box]]</f>
        <v>1344.03</v>
      </c>
      <c r="O7860">
        <f>shipments[[#This Row],[Sales Amount]]-shipments[[#This Row],[Total Cost]]</f>
        <v>4168.47</v>
      </c>
      <c r="P7860" s="9">
        <f>shipments[[#This Row],[Profit]]/shipments[[#This Row],[Sales Amount]]</f>
        <v>0.75618503401360548</v>
      </c>
    </row>
    <row r="7861" spans="1:16" x14ac:dyDescent="1">
      <c r="A7861" t="s">
        <v>7918</v>
      </c>
      <c r="B7861" t="s">
        <v>8058</v>
      </c>
      <c r="C7861" t="s">
        <v>8016</v>
      </c>
      <c r="D7861" t="s">
        <v>8034</v>
      </c>
      <c r="E7861" s="1">
        <v>45141</v>
      </c>
      <c r="F7861">
        <v>5577.75</v>
      </c>
      <c r="G7861">
        <v>215</v>
      </c>
      <c r="H7861" t="s">
        <v>6</v>
      </c>
      <c r="I7861" t="str">
        <f>_xlfn.XLOOKUP(shipments[[#This Row],[SPID]],people[SPID],people[Sales_person],"NA",0)</f>
        <v>Camilla Castle</v>
      </c>
      <c r="J7861">
        <f>YEAR(shipments[[#This Row],[Shipdate]])</f>
        <v>2023</v>
      </c>
      <c r="K7861">
        <f>MONTH(shipments[[#This Row],[Shipdate]])</f>
        <v>8</v>
      </c>
      <c r="L7861" t="str">
        <f>TEXT(shipments[[#This Row],[Shipdate]],"mmmm")</f>
        <v>August</v>
      </c>
      <c r="M7861">
        <f>_xlfn.XLOOKUP(shipments[[#This Row],[PID]],products[PID],products[Cost_per_box],"NA",0)</f>
        <v>9.94</v>
      </c>
      <c r="N7861">
        <f>shipments[[#This Row],[Boxes]]*shipments[[#This Row],[Cost Per Box]]</f>
        <v>2137.1</v>
      </c>
      <c r="O7861">
        <f>shipments[[#This Row],[Sales Amount]]-shipments[[#This Row],[Total Cost]]</f>
        <v>3440.65</v>
      </c>
      <c r="P7861" s="9">
        <f>shipments[[#This Row],[Profit]]/shipments[[#This Row],[Sales Amount]]</f>
        <v>0.61685267356909146</v>
      </c>
    </row>
    <row r="7862" spans="1:16" x14ac:dyDescent="1">
      <c r="A7862" t="s">
        <v>7919</v>
      </c>
      <c r="B7862" t="s">
        <v>8058</v>
      </c>
      <c r="C7862" t="s">
        <v>8016</v>
      </c>
      <c r="D7862" t="s">
        <v>8036</v>
      </c>
      <c r="E7862" s="1">
        <v>45280</v>
      </c>
      <c r="F7862">
        <v>5379.75</v>
      </c>
      <c r="G7862">
        <v>216</v>
      </c>
      <c r="H7862" t="s">
        <v>6</v>
      </c>
      <c r="I7862" t="str">
        <f>_xlfn.XLOOKUP(shipments[[#This Row],[SPID]],people[SPID],people[Sales_person],"NA",0)</f>
        <v>Camilla Castle</v>
      </c>
      <c r="J7862">
        <f>YEAR(shipments[[#This Row],[Shipdate]])</f>
        <v>2023</v>
      </c>
      <c r="K7862">
        <f>MONTH(shipments[[#This Row],[Shipdate]])</f>
        <v>12</v>
      </c>
      <c r="L7862" t="str">
        <f>TEXT(shipments[[#This Row],[Shipdate]],"mmmm")</f>
        <v>December</v>
      </c>
      <c r="M7862">
        <f>_xlfn.XLOOKUP(shipments[[#This Row],[PID]],products[PID],products[Cost_per_box],"NA",0)</f>
        <v>9.94</v>
      </c>
      <c r="N7862">
        <f>shipments[[#This Row],[Boxes]]*shipments[[#This Row],[Cost Per Box]]</f>
        <v>2147.04</v>
      </c>
      <c r="O7862">
        <f>shipments[[#This Row],[Sales Amount]]-shipments[[#This Row],[Total Cost]]</f>
        <v>3232.71</v>
      </c>
      <c r="P7862" s="9">
        <f>shipments[[#This Row],[Profit]]/shipments[[#This Row],[Sales Amount]]</f>
        <v>0.60090338770388962</v>
      </c>
    </row>
    <row r="7863" spans="1:16" x14ac:dyDescent="1">
      <c r="A7863" t="s">
        <v>7920</v>
      </c>
      <c r="B7863" t="s">
        <v>8058</v>
      </c>
      <c r="C7863" t="s">
        <v>8017</v>
      </c>
      <c r="D7863" t="s">
        <v>8035</v>
      </c>
      <c r="E7863" s="1">
        <v>45180</v>
      </c>
      <c r="F7863">
        <v>6675.75</v>
      </c>
      <c r="G7863">
        <v>334</v>
      </c>
      <c r="H7863" t="s">
        <v>39</v>
      </c>
      <c r="I7863" t="str">
        <f>_xlfn.XLOOKUP(shipments[[#This Row],[SPID]],people[SPID],people[Sales_person],"NA",0)</f>
        <v>Camilla Castle</v>
      </c>
      <c r="J7863">
        <f>YEAR(shipments[[#This Row],[Shipdate]])</f>
        <v>2023</v>
      </c>
      <c r="K7863">
        <f>MONTH(shipments[[#This Row],[Shipdate]])</f>
        <v>9</v>
      </c>
      <c r="L7863" t="str">
        <f>TEXT(shipments[[#This Row],[Shipdate]],"mmmm")</f>
        <v>September</v>
      </c>
      <c r="M7863">
        <f>_xlfn.XLOOKUP(shipments[[#This Row],[PID]],products[PID],products[Cost_per_box],"NA",0)</f>
        <v>7.73</v>
      </c>
      <c r="N7863">
        <f>shipments[[#This Row],[Boxes]]*shipments[[#This Row],[Cost Per Box]]</f>
        <v>2581.8200000000002</v>
      </c>
      <c r="O7863">
        <f>shipments[[#This Row],[Sales Amount]]-shipments[[#This Row],[Total Cost]]</f>
        <v>4093.93</v>
      </c>
      <c r="P7863" s="9">
        <f>shipments[[#This Row],[Profit]]/shipments[[#This Row],[Sales Amount]]</f>
        <v>0.61325394150469981</v>
      </c>
    </row>
    <row r="7864" spans="1:16" x14ac:dyDescent="1">
      <c r="A7864" t="s">
        <v>7921</v>
      </c>
      <c r="B7864" t="s">
        <v>8058</v>
      </c>
      <c r="C7864" t="s">
        <v>8017</v>
      </c>
      <c r="D7864" t="s">
        <v>8036</v>
      </c>
      <c r="E7864" s="1">
        <v>45378</v>
      </c>
      <c r="F7864">
        <v>4389.75</v>
      </c>
      <c r="G7864">
        <v>232</v>
      </c>
      <c r="H7864" t="s">
        <v>6</v>
      </c>
      <c r="I7864" t="str">
        <f>_xlfn.XLOOKUP(shipments[[#This Row],[SPID]],people[SPID],people[Sales_person],"NA",0)</f>
        <v>Camilla Castle</v>
      </c>
      <c r="J7864">
        <f>YEAR(shipments[[#This Row],[Shipdate]])</f>
        <v>2024</v>
      </c>
      <c r="K7864">
        <f>MONTH(shipments[[#This Row],[Shipdate]])</f>
        <v>3</v>
      </c>
      <c r="L7864" t="str">
        <f>TEXT(shipments[[#This Row],[Shipdate]],"mmmm")</f>
        <v>March</v>
      </c>
      <c r="M7864">
        <f>_xlfn.XLOOKUP(shipments[[#This Row],[PID]],products[PID],products[Cost_per_box],"NA",0)</f>
        <v>7.73</v>
      </c>
      <c r="N7864">
        <f>shipments[[#This Row],[Boxes]]*shipments[[#This Row],[Cost Per Box]]</f>
        <v>1793.3600000000001</v>
      </c>
      <c r="O7864">
        <f>shipments[[#This Row],[Sales Amount]]-shipments[[#This Row],[Total Cost]]</f>
        <v>2596.39</v>
      </c>
      <c r="P7864" s="9">
        <f>shipments[[#This Row],[Profit]]/shipments[[#This Row],[Sales Amount]]</f>
        <v>0.59146648442394212</v>
      </c>
    </row>
    <row r="7865" spans="1:16" x14ac:dyDescent="1">
      <c r="A7865" t="s">
        <v>7922</v>
      </c>
      <c r="B7865" t="s">
        <v>8058</v>
      </c>
      <c r="C7865" t="s">
        <v>8017</v>
      </c>
      <c r="D7865" t="s">
        <v>8033</v>
      </c>
      <c r="E7865" s="1">
        <v>45540</v>
      </c>
      <c r="F7865">
        <v>4547.25</v>
      </c>
      <c r="G7865">
        <v>240</v>
      </c>
      <c r="H7865" t="s">
        <v>25</v>
      </c>
      <c r="I7865" t="str">
        <f>_xlfn.XLOOKUP(shipments[[#This Row],[SPID]],people[SPID],people[Sales_person],"NA",0)</f>
        <v>Camilla Castle</v>
      </c>
      <c r="J7865">
        <f>YEAR(shipments[[#This Row],[Shipdate]])</f>
        <v>2024</v>
      </c>
      <c r="K7865">
        <f>MONTH(shipments[[#This Row],[Shipdate]])</f>
        <v>9</v>
      </c>
      <c r="L7865" t="str">
        <f>TEXT(shipments[[#This Row],[Shipdate]],"mmmm")</f>
        <v>September</v>
      </c>
      <c r="M7865">
        <f>_xlfn.XLOOKUP(shipments[[#This Row],[PID]],products[PID],products[Cost_per_box],"NA",0)</f>
        <v>7.73</v>
      </c>
      <c r="N7865">
        <f>shipments[[#This Row],[Boxes]]*shipments[[#This Row],[Cost Per Box]]</f>
        <v>1855.2</v>
      </c>
      <c r="O7865">
        <f>shipments[[#This Row],[Sales Amount]]-shipments[[#This Row],[Total Cost]]</f>
        <v>2692.05</v>
      </c>
      <c r="P7865" s="9">
        <f>shipments[[#This Row],[Profit]]/shipments[[#This Row],[Sales Amount]]</f>
        <v>0.59201715322447634</v>
      </c>
    </row>
    <row r="7866" spans="1:16" x14ac:dyDescent="1">
      <c r="A7866" t="s">
        <v>7923</v>
      </c>
      <c r="B7866" t="s">
        <v>8058</v>
      </c>
      <c r="C7866" t="s">
        <v>8017</v>
      </c>
      <c r="D7866" t="s">
        <v>8037</v>
      </c>
      <c r="E7866" s="1">
        <v>45058</v>
      </c>
      <c r="F7866">
        <v>1372.5</v>
      </c>
      <c r="G7866">
        <v>73</v>
      </c>
      <c r="H7866" t="s">
        <v>6</v>
      </c>
      <c r="I7866" t="str">
        <f>_xlfn.XLOOKUP(shipments[[#This Row],[SPID]],people[SPID],people[Sales_person],"NA",0)</f>
        <v>Camilla Castle</v>
      </c>
      <c r="J7866">
        <f>YEAR(shipments[[#This Row],[Shipdate]])</f>
        <v>2023</v>
      </c>
      <c r="K7866">
        <f>MONTH(shipments[[#This Row],[Shipdate]])</f>
        <v>5</v>
      </c>
      <c r="L7866" t="str">
        <f>TEXT(shipments[[#This Row],[Shipdate]],"mmmm")</f>
        <v>May</v>
      </c>
      <c r="M7866">
        <f>_xlfn.XLOOKUP(shipments[[#This Row],[PID]],products[PID],products[Cost_per_box],"NA",0)</f>
        <v>7.73</v>
      </c>
      <c r="N7866">
        <f>shipments[[#This Row],[Boxes]]*shipments[[#This Row],[Cost Per Box]]</f>
        <v>564.29000000000008</v>
      </c>
      <c r="O7866">
        <f>shipments[[#This Row],[Sales Amount]]-shipments[[#This Row],[Total Cost]]</f>
        <v>808.20999999999992</v>
      </c>
      <c r="P7866" s="9">
        <f>shipments[[#This Row],[Profit]]/shipments[[#This Row],[Sales Amount]]</f>
        <v>0.58885974499089244</v>
      </c>
    </row>
    <row r="7867" spans="1:16" x14ac:dyDescent="1">
      <c r="A7867" t="s">
        <v>7924</v>
      </c>
      <c r="B7867" t="s">
        <v>8058</v>
      </c>
      <c r="C7867" t="s">
        <v>8017</v>
      </c>
      <c r="D7867" t="s">
        <v>8036</v>
      </c>
      <c r="E7867" s="1">
        <v>45030</v>
      </c>
      <c r="F7867">
        <v>2488.5</v>
      </c>
      <c r="G7867">
        <v>131</v>
      </c>
      <c r="H7867" t="s">
        <v>6</v>
      </c>
      <c r="I7867" t="str">
        <f>_xlfn.XLOOKUP(shipments[[#This Row],[SPID]],people[SPID],people[Sales_person],"NA",0)</f>
        <v>Camilla Castle</v>
      </c>
      <c r="J7867">
        <f>YEAR(shipments[[#This Row],[Shipdate]])</f>
        <v>2023</v>
      </c>
      <c r="K7867">
        <f>MONTH(shipments[[#This Row],[Shipdate]])</f>
        <v>4</v>
      </c>
      <c r="L7867" t="str">
        <f>TEXT(shipments[[#This Row],[Shipdate]],"mmmm")</f>
        <v>April</v>
      </c>
      <c r="M7867">
        <f>_xlfn.XLOOKUP(shipments[[#This Row],[PID]],products[PID],products[Cost_per_box],"NA",0)</f>
        <v>7.73</v>
      </c>
      <c r="N7867">
        <f>shipments[[#This Row],[Boxes]]*shipments[[#This Row],[Cost Per Box]]</f>
        <v>1012.6300000000001</v>
      </c>
      <c r="O7867">
        <f>shipments[[#This Row],[Sales Amount]]-shipments[[#This Row],[Total Cost]]</f>
        <v>1475.87</v>
      </c>
      <c r="P7867" s="9">
        <f>shipments[[#This Row],[Profit]]/shipments[[#This Row],[Sales Amount]]</f>
        <v>0.59307615029134009</v>
      </c>
    </row>
    <row r="7868" spans="1:16" x14ac:dyDescent="1">
      <c r="A7868" t="s">
        <v>7925</v>
      </c>
      <c r="B7868" t="s">
        <v>8058</v>
      </c>
      <c r="C7868" t="s">
        <v>8018</v>
      </c>
      <c r="D7868" t="s">
        <v>8032</v>
      </c>
      <c r="E7868" s="1">
        <v>45161</v>
      </c>
      <c r="F7868">
        <v>14112</v>
      </c>
      <c r="G7868">
        <v>743</v>
      </c>
      <c r="H7868" t="s">
        <v>6</v>
      </c>
      <c r="I7868" t="str">
        <f>_xlfn.XLOOKUP(shipments[[#This Row],[SPID]],people[SPID],people[Sales_person],"NA",0)</f>
        <v>Camilla Castle</v>
      </c>
      <c r="J7868">
        <f>YEAR(shipments[[#This Row],[Shipdate]])</f>
        <v>2023</v>
      </c>
      <c r="K7868">
        <f>MONTH(shipments[[#This Row],[Shipdate]])</f>
        <v>8</v>
      </c>
      <c r="L7868" t="str">
        <f>TEXT(shipments[[#This Row],[Shipdate]],"mmmm")</f>
        <v>August</v>
      </c>
      <c r="M7868">
        <f>_xlfn.XLOOKUP(shipments[[#This Row],[PID]],products[PID],products[Cost_per_box],"NA",0)</f>
        <v>3.68</v>
      </c>
      <c r="N7868">
        <f>shipments[[#This Row],[Boxes]]*shipments[[#This Row],[Cost Per Box]]</f>
        <v>2734.2400000000002</v>
      </c>
      <c r="O7868">
        <f>shipments[[#This Row],[Sales Amount]]-shipments[[#This Row],[Total Cost]]</f>
        <v>11377.76</v>
      </c>
      <c r="P7868" s="9">
        <f>shipments[[#This Row],[Profit]]/shipments[[#This Row],[Sales Amount]]</f>
        <v>0.80624716553287978</v>
      </c>
    </row>
    <row r="7869" spans="1:16" x14ac:dyDescent="1">
      <c r="A7869" t="s">
        <v>7926</v>
      </c>
      <c r="B7869" t="s">
        <v>8058</v>
      </c>
      <c r="C7869" t="s">
        <v>8019</v>
      </c>
      <c r="D7869" t="s">
        <v>8036</v>
      </c>
      <c r="E7869" s="1">
        <v>45162</v>
      </c>
      <c r="F7869">
        <v>1140.75</v>
      </c>
      <c r="G7869">
        <v>82</v>
      </c>
      <c r="H7869" t="s">
        <v>6</v>
      </c>
      <c r="I7869" t="str">
        <f>_xlfn.XLOOKUP(shipments[[#This Row],[SPID]],people[SPID],people[Sales_person],"NA",0)</f>
        <v>Camilla Castle</v>
      </c>
      <c r="J7869">
        <f>YEAR(shipments[[#This Row],[Shipdate]])</f>
        <v>2023</v>
      </c>
      <c r="K7869">
        <f>MONTH(shipments[[#This Row],[Shipdate]])</f>
        <v>8</v>
      </c>
      <c r="L7869" t="str">
        <f>TEXT(shipments[[#This Row],[Shipdate]],"mmmm")</f>
        <v>August</v>
      </c>
      <c r="M7869">
        <f>_xlfn.XLOOKUP(shipments[[#This Row],[PID]],products[PID],products[Cost_per_box],"NA",0)</f>
        <v>8.2200000000000006</v>
      </c>
      <c r="N7869">
        <f>shipments[[#This Row],[Boxes]]*shipments[[#This Row],[Cost Per Box]]</f>
        <v>674.04000000000008</v>
      </c>
      <c r="O7869">
        <f>shipments[[#This Row],[Sales Amount]]-shipments[[#This Row],[Total Cost]]</f>
        <v>466.70999999999992</v>
      </c>
      <c r="P7869" s="9">
        <f>shipments[[#This Row],[Profit]]/shipments[[#This Row],[Sales Amount]]</f>
        <v>0.40912557527942134</v>
      </c>
    </row>
    <row r="7870" spans="1:16" x14ac:dyDescent="1">
      <c r="A7870" t="s">
        <v>7927</v>
      </c>
      <c r="B7870" t="s">
        <v>8058</v>
      </c>
      <c r="C7870" t="s">
        <v>8019</v>
      </c>
      <c r="D7870" t="s">
        <v>8036</v>
      </c>
      <c r="E7870" s="1">
        <v>45447</v>
      </c>
      <c r="F7870">
        <v>5249.25</v>
      </c>
      <c r="G7870">
        <v>329</v>
      </c>
      <c r="H7870" t="s">
        <v>6</v>
      </c>
      <c r="I7870" t="str">
        <f>_xlfn.XLOOKUP(shipments[[#This Row],[SPID]],people[SPID],people[Sales_person],"NA",0)</f>
        <v>Camilla Castle</v>
      </c>
      <c r="J7870">
        <f>YEAR(shipments[[#This Row],[Shipdate]])</f>
        <v>2024</v>
      </c>
      <c r="K7870">
        <f>MONTH(shipments[[#This Row],[Shipdate]])</f>
        <v>6</v>
      </c>
      <c r="L7870" t="str">
        <f>TEXT(shipments[[#This Row],[Shipdate]],"mmmm")</f>
        <v>June</v>
      </c>
      <c r="M7870">
        <f>_xlfn.XLOOKUP(shipments[[#This Row],[PID]],products[PID],products[Cost_per_box],"NA",0)</f>
        <v>8.2200000000000006</v>
      </c>
      <c r="N7870">
        <f>shipments[[#This Row],[Boxes]]*shipments[[#This Row],[Cost Per Box]]</f>
        <v>2704.38</v>
      </c>
      <c r="O7870">
        <f>shipments[[#This Row],[Sales Amount]]-shipments[[#This Row],[Total Cost]]</f>
        <v>2544.87</v>
      </c>
      <c r="P7870" s="9">
        <f>shipments[[#This Row],[Profit]]/shipments[[#This Row],[Sales Amount]]</f>
        <v>0.48480640091441635</v>
      </c>
    </row>
    <row r="7871" spans="1:16" x14ac:dyDescent="1">
      <c r="A7871" t="s">
        <v>7928</v>
      </c>
      <c r="B7871" t="s">
        <v>8058</v>
      </c>
      <c r="C7871" t="s">
        <v>8019</v>
      </c>
      <c r="D7871" t="s">
        <v>8036</v>
      </c>
      <c r="E7871" s="1">
        <v>45138</v>
      </c>
      <c r="F7871">
        <v>3435.75</v>
      </c>
      <c r="G7871">
        <v>287</v>
      </c>
      <c r="H7871" t="s">
        <v>6</v>
      </c>
      <c r="I7871" t="str">
        <f>_xlfn.XLOOKUP(shipments[[#This Row],[SPID]],people[SPID],people[Sales_person],"NA",0)</f>
        <v>Camilla Castle</v>
      </c>
      <c r="J7871">
        <f>YEAR(shipments[[#This Row],[Shipdate]])</f>
        <v>2023</v>
      </c>
      <c r="K7871">
        <f>MONTH(shipments[[#This Row],[Shipdate]])</f>
        <v>7</v>
      </c>
      <c r="L7871" t="str">
        <f>TEXT(shipments[[#This Row],[Shipdate]],"mmmm")</f>
        <v>July</v>
      </c>
      <c r="M7871">
        <f>_xlfn.XLOOKUP(shipments[[#This Row],[PID]],products[PID],products[Cost_per_box],"NA",0)</f>
        <v>8.2200000000000006</v>
      </c>
      <c r="N7871">
        <f>shipments[[#This Row],[Boxes]]*shipments[[#This Row],[Cost Per Box]]</f>
        <v>2359.1400000000003</v>
      </c>
      <c r="O7871">
        <f>shipments[[#This Row],[Sales Amount]]-shipments[[#This Row],[Total Cost]]</f>
        <v>1076.6099999999997</v>
      </c>
      <c r="P7871" s="9">
        <f>shipments[[#This Row],[Profit]]/shipments[[#This Row],[Sales Amount]]</f>
        <v>0.31335516262824703</v>
      </c>
    </row>
    <row r="7872" spans="1:16" x14ac:dyDescent="1">
      <c r="A7872" t="s">
        <v>7929</v>
      </c>
      <c r="B7872" t="s">
        <v>8058</v>
      </c>
      <c r="C7872" t="s">
        <v>8019</v>
      </c>
      <c r="D7872" t="s">
        <v>8036</v>
      </c>
      <c r="E7872" s="1">
        <v>45469</v>
      </c>
      <c r="F7872">
        <v>3665.25</v>
      </c>
      <c r="G7872">
        <v>282</v>
      </c>
      <c r="H7872" t="s">
        <v>6</v>
      </c>
      <c r="I7872" t="str">
        <f>_xlfn.XLOOKUP(shipments[[#This Row],[SPID]],people[SPID],people[Sales_person],"NA",0)</f>
        <v>Camilla Castle</v>
      </c>
      <c r="J7872">
        <f>YEAR(shipments[[#This Row],[Shipdate]])</f>
        <v>2024</v>
      </c>
      <c r="K7872">
        <f>MONTH(shipments[[#This Row],[Shipdate]])</f>
        <v>6</v>
      </c>
      <c r="L7872" t="str">
        <f>TEXT(shipments[[#This Row],[Shipdate]],"mmmm")</f>
        <v>June</v>
      </c>
      <c r="M7872">
        <f>_xlfn.XLOOKUP(shipments[[#This Row],[PID]],products[PID],products[Cost_per_box],"NA",0)</f>
        <v>8.2200000000000006</v>
      </c>
      <c r="N7872">
        <f>shipments[[#This Row],[Boxes]]*shipments[[#This Row],[Cost Per Box]]</f>
        <v>2318.04</v>
      </c>
      <c r="O7872">
        <f>shipments[[#This Row],[Sales Amount]]-shipments[[#This Row],[Total Cost]]</f>
        <v>1347.21</v>
      </c>
      <c r="P7872" s="9">
        <f>shipments[[#This Row],[Profit]]/shipments[[#This Row],[Sales Amount]]</f>
        <v>0.36756292203806018</v>
      </c>
    </row>
    <row r="7873" spans="1:16" x14ac:dyDescent="1">
      <c r="A7873" t="s">
        <v>7930</v>
      </c>
      <c r="B7873" t="s">
        <v>8058</v>
      </c>
      <c r="C7873" t="s">
        <v>8019</v>
      </c>
      <c r="D7873" t="s">
        <v>8032</v>
      </c>
      <c r="E7873" s="1">
        <v>45341</v>
      </c>
      <c r="F7873">
        <v>4585.5</v>
      </c>
      <c r="G7873">
        <v>383</v>
      </c>
      <c r="H7873" t="s">
        <v>39</v>
      </c>
      <c r="I7873" t="str">
        <f>_xlfn.XLOOKUP(shipments[[#This Row],[SPID]],people[SPID],people[Sales_person],"NA",0)</f>
        <v>Camilla Castle</v>
      </c>
      <c r="J7873">
        <f>YEAR(shipments[[#This Row],[Shipdate]])</f>
        <v>2024</v>
      </c>
      <c r="K7873">
        <f>MONTH(shipments[[#This Row],[Shipdate]])</f>
        <v>2</v>
      </c>
      <c r="L7873" t="str">
        <f>TEXT(shipments[[#This Row],[Shipdate]],"mmmm")</f>
        <v>February</v>
      </c>
      <c r="M7873">
        <f>_xlfn.XLOOKUP(shipments[[#This Row],[PID]],products[PID],products[Cost_per_box],"NA",0)</f>
        <v>8.2200000000000006</v>
      </c>
      <c r="N7873">
        <f>shipments[[#This Row],[Boxes]]*shipments[[#This Row],[Cost Per Box]]</f>
        <v>3148.26</v>
      </c>
      <c r="O7873">
        <f>shipments[[#This Row],[Sales Amount]]-shipments[[#This Row],[Total Cost]]</f>
        <v>1437.2399999999998</v>
      </c>
      <c r="P7873" s="9">
        <f>shipments[[#This Row],[Profit]]/shipments[[#This Row],[Sales Amount]]</f>
        <v>0.31343146876022238</v>
      </c>
    </row>
    <row r="7874" spans="1:16" x14ac:dyDescent="1">
      <c r="A7874" t="s">
        <v>7931</v>
      </c>
      <c r="B7874" t="s">
        <v>8058</v>
      </c>
      <c r="C7874" t="s">
        <v>8021</v>
      </c>
      <c r="D7874" t="s">
        <v>8035</v>
      </c>
      <c r="E7874" s="1">
        <v>45196</v>
      </c>
      <c r="F7874">
        <v>3748.5</v>
      </c>
      <c r="G7874">
        <v>221</v>
      </c>
      <c r="H7874" t="s">
        <v>6</v>
      </c>
      <c r="I7874" t="str">
        <f>_xlfn.XLOOKUP(shipments[[#This Row],[SPID]],people[SPID],people[Sales_person],"NA",0)</f>
        <v>Camilla Castle</v>
      </c>
      <c r="J7874">
        <f>YEAR(shipments[[#This Row],[Shipdate]])</f>
        <v>2023</v>
      </c>
      <c r="K7874">
        <f>MONTH(shipments[[#This Row],[Shipdate]])</f>
        <v>9</v>
      </c>
      <c r="L7874" t="str">
        <f>TEXT(shipments[[#This Row],[Shipdate]],"mmmm")</f>
        <v>September</v>
      </c>
      <c r="M7874">
        <f>_xlfn.XLOOKUP(shipments[[#This Row],[PID]],products[PID],products[Cost_per_box],"NA",0)</f>
        <v>4.74</v>
      </c>
      <c r="N7874">
        <f>shipments[[#This Row],[Boxes]]*shipments[[#This Row],[Cost Per Box]]</f>
        <v>1047.54</v>
      </c>
      <c r="O7874">
        <f>shipments[[#This Row],[Sales Amount]]-shipments[[#This Row],[Total Cost]]</f>
        <v>2700.96</v>
      </c>
      <c r="P7874" s="9">
        <f>shipments[[#This Row],[Profit]]/shipments[[#This Row],[Sales Amount]]</f>
        <v>0.72054421768707488</v>
      </c>
    </row>
    <row r="7875" spans="1:16" x14ac:dyDescent="1">
      <c r="A7875" t="s">
        <v>7932</v>
      </c>
      <c r="B7875" t="s">
        <v>8058</v>
      </c>
      <c r="C7875" t="s">
        <v>8021</v>
      </c>
      <c r="D7875" t="s">
        <v>8034</v>
      </c>
      <c r="E7875" s="1">
        <v>45398</v>
      </c>
      <c r="F7875">
        <v>375.75</v>
      </c>
      <c r="G7875">
        <v>26</v>
      </c>
      <c r="H7875" t="s">
        <v>6</v>
      </c>
      <c r="I7875" t="str">
        <f>_xlfn.XLOOKUP(shipments[[#This Row],[SPID]],people[SPID],people[Sales_person],"NA",0)</f>
        <v>Camilla Castle</v>
      </c>
      <c r="J7875">
        <f>YEAR(shipments[[#This Row],[Shipdate]])</f>
        <v>2024</v>
      </c>
      <c r="K7875">
        <f>MONTH(shipments[[#This Row],[Shipdate]])</f>
        <v>4</v>
      </c>
      <c r="L7875" t="str">
        <f>TEXT(shipments[[#This Row],[Shipdate]],"mmmm")</f>
        <v>April</v>
      </c>
      <c r="M7875">
        <f>_xlfn.XLOOKUP(shipments[[#This Row],[PID]],products[PID],products[Cost_per_box],"NA",0)</f>
        <v>4.74</v>
      </c>
      <c r="N7875">
        <f>shipments[[#This Row],[Boxes]]*shipments[[#This Row],[Cost Per Box]]</f>
        <v>123.24000000000001</v>
      </c>
      <c r="O7875">
        <f>shipments[[#This Row],[Sales Amount]]-shipments[[#This Row],[Total Cost]]</f>
        <v>252.51</v>
      </c>
      <c r="P7875" s="9">
        <f>shipments[[#This Row],[Profit]]/shipments[[#This Row],[Sales Amount]]</f>
        <v>0.6720159680638722</v>
      </c>
    </row>
    <row r="7876" spans="1:16" x14ac:dyDescent="1">
      <c r="A7876" t="s">
        <v>7933</v>
      </c>
      <c r="B7876" t="s">
        <v>8058</v>
      </c>
      <c r="C7876" t="s">
        <v>8021</v>
      </c>
      <c r="D7876" t="s">
        <v>8036</v>
      </c>
      <c r="E7876" s="1">
        <v>45247</v>
      </c>
      <c r="F7876">
        <v>5571</v>
      </c>
      <c r="G7876">
        <v>349</v>
      </c>
      <c r="H7876" t="s">
        <v>6</v>
      </c>
      <c r="I7876" t="str">
        <f>_xlfn.XLOOKUP(shipments[[#This Row],[SPID]],people[SPID],people[Sales_person],"NA",0)</f>
        <v>Camilla Castle</v>
      </c>
      <c r="J7876">
        <f>YEAR(shipments[[#This Row],[Shipdate]])</f>
        <v>2023</v>
      </c>
      <c r="K7876">
        <f>MONTH(shipments[[#This Row],[Shipdate]])</f>
        <v>11</v>
      </c>
      <c r="L7876" t="str">
        <f>TEXT(shipments[[#This Row],[Shipdate]],"mmmm")</f>
        <v>November</v>
      </c>
      <c r="M7876">
        <f>_xlfn.XLOOKUP(shipments[[#This Row],[PID]],products[PID],products[Cost_per_box],"NA",0)</f>
        <v>4.74</v>
      </c>
      <c r="N7876">
        <f>shipments[[#This Row],[Boxes]]*shipments[[#This Row],[Cost Per Box]]</f>
        <v>1654.26</v>
      </c>
      <c r="O7876">
        <f>shipments[[#This Row],[Sales Amount]]-shipments[[#This Row],[Total Cost]]</f>
        <v>3916.74</v>
      </c>
      <c r="P7876" s="9">
        <f>shipments[[#This Row],[Profit]]/shipments[[#This Row],[Sales Amount]]</f>
        <v>0.70305869682283251</v>
      </c>
    </row>
    <row r="7877" spans="1:16" x14ac:dyDescent="1">
      <c r="A7877" t="s">
        <v>7934</v>
      </c>
      <c r="B7877" t="s">
        <v>8058</v>
      </c>
      <c r="C7877" t="s">
        <v>8022</v>
      </c>
      <c r="D7877" t="s">
        <v>8032</v>
      </c>
      <c r="E7877" s="1">
        <v>44960</v>
      </c>
      <c r="F7877">
        <v>7296.75</v>
      </c>
      <c r="G7877">
        <v>913</v>
      </c>
      <c r="H7877" t="s">
        <v>6</v>
      </c>
      <c r="I7877" t="str">
        <f>_xlfn.XLOOKUP(shipments[[#This Row],[SPID]],people[SPID],people[Sales_person],"NA",0)</f>
        <v>Camilla Castle</v>
      </c>
      <c r="J7877">
        <f>YEAR(shipments[[#This Row],[Shipdate]])</f>
        <v>2023</v>
      </c>
      <c r="K7877">
        <f>MONTH(shipments[[#This Row],[Shipdate]])</f>
        <v>2</v>
      </c>
      <c r="L7877" t="str">
        <f>TEXT(shipments[[#This Row],[Shipdate]],"mmmm")</f>
        <v>February</v>
      </c>
      <c r="M7877">
        <f>_xlfn.XLOOKUP(shipments[[#This Row],[PID]],products[PID],products[Cost_per_box],"NA",0)</f>
        <v>10.51</v>
      </c>
      <c r="N7877">
        <f>shipments[[#This Row],[Boxes]]*shipments[[#This Row],[Cost Per Box]]</f>
        <v>9595.6299999999992</v>
      </c>
      <c r="O7877">
        <f>shipments[[#This Row],[Sales Amount]]-shipments[[#This Row],[Total Cost]]</f>
        <v>-2298.8799999999992</v>
      </c>
      <c r="P7877" s="9">
        <f>shipments[[#This Row],[Profit]]/shipments[[#This Row],[Sales Amount]]</f>
        <v>-0.3150553328536676</v>
      </c>
    </row>
    <row r="7878" spans="1:16" x14ac:dyDescent="1">
      <c r="A7878" t="s">
        <v>7935</v>
      </c>
      <c r="B7878" t="s">
        <v>8058</v>
      </c>
      <c r="C7878" t="s">
        <v>8022</v>
      </c>
      <c r="D7878" t="s">
        <v>8036</v>
      </c>
      <c r="E7878" s="1">
        <v>45194</v>
      </c>
      <c r="F7878">
        <v>7551</v>
      </c>
      <c r="G7878">
        <v>756</v>
      </c>
      <c r="H7878" t="s">
        <v>6</v>
      </c>
      <c r="I7878" t="str">
        <f>_xlfn.XLOOKUP(shipments[[#This Row],[SPID]],people[SPID],people[Sales_person],"NA",0)</f>
        <v>Camilla Castle</v>
      </c>
      <c r="J7878">
        <f>YEAR(shipments[[#This Row],[Shipdate]])</f>
        <v>2023</v>
      </c>
      <c r="K7878">
        <f>MONTH(shipments[[#This Row],[Shipdate]])</f>
        <v>9</v>
      </c>
      <c r="L7878" t="str">
        <f>TEXT(shipments[[#This Row],[Shipdate]],"mmmm")</f>
        <v>September</v>
      </c>
      <c r="M7878">
        <f>_xlfn.XLOOKUP(shipments[[#This Row],[PID]],products[PID],products[Cost_per_box],"NA",0)</f>
        <v>10.51</v>
      </c>
      <c r="N7878">
        <f>shipments[[#This Row],[Boxes]]*shipments[[#This Row],[Cost Per Box]]</f>
        <v>7945.5599999999995</v>
      </c>
      <c r="O7878">
        <f>shipments[[#This Row],[Sales Amount]]-shipments[[#This Row],[Total Cost]]</f>
        <v>-394.55999999999949</v>
      </c>
      <c r="P7878" s="9">
        <f>shipments[[#This Row],[Profit]]/shipments[[#This Row],[Sales Amount]]</f>
        <v>-5.2252681764004702E-2</v>
      </c>
    </row>
    <row r="7879" spans="1:16" x14ac:dyDescent="1">
      <c r="A7879" t="s">
        <v>7936</v>
      </c>
      <c r="B7879" t="s">
        <v>8058</v>
      </c>
      <c r="C7879" t="s">
        <v>8022</v>
      </c>
      <c r="D7879" t="s">
        <v>8032</v>
      </c>
      <c r="E7879" s="1">
        <v>45306</v>
      </c>
      <c r="F7879">
        <v>5031</v>
      </c>
      <c r="G7879">
        <v>629</v>
      </c>
      <c r="H7879" t="s">
        <v>6</v>
      </c>
      <c r="I7879" t="str">
        <f>_xlfn.XLOOKUP(shipments[[#This Row],[SPID]],people[SPID],people[Sales_person],"NA",0)</f>
        <v>Camilla Castle</v>
      </c>
      <c r="J7879">
        <f>YEAR(shipments[[#This Row],[Shipdate]])</f>
        <v>2024</v>
      </c>
      <c r="K7879">
        <f>MONTH(shipments[[#This Row],[Shipdate]])</f>
        <v>1</v>
      </c>
      <c r="L7879" t="str">
        <f>TEXT(shipments[[#This Row],[Shipdate]],"mmmm")</f>
        <v>January</v>
      </c>
      <c r="M7879">
        <f>_xlfn.XLOOKUP(shipments[[#This Row],[PID]],products[PID],products[Cost_per_box],"NA",0)</f>
        <v>10.51</v>
      </c>
      <c r="N7879">
        <f>shipments[[#This Row],[Boxes]]*shipments[[#This Row],[Cost Per Box]]</f>
        <v>6610.79</v>
      </c>
      <c r="O7879">
        <f>shipments[[#This Row],[Sales Amount]]-shipments[[#This Row],[Total Cost]]</f>
        <v>-1579.79</v>
      </c>
      <c r="P7879" s="9">
        <f>shipments[[#This Row],[Profit]]/shipments[[#This Row],[Sales Amount]]</f>
        <v>-0.31401113098787514</v>
      </c>
    </row>
    <row r="7880" spans="1:16" x14ac:dyDescent="1">
      <c r="A7880" t="s">
        <v>7937</v>
      </c>
      <c r="B7880" t="s">
        <v>8058</v>
      </c>
      <c r="C7880" t="s">
        <v>8022</v>
      </c>
      <c r="D7880" t="s">
        <v>8037</v>
      </c>
      <c r="E7880" s="1">
        <v>45288</v>
      </c>
      <c r="F7880">
        <v>1525.5</v>
      </c>
      <c r="G7880">
        <v>191</v>
      </c>
      <c r="H7880" t="s">
        <v>6</v>
      </c>
      <c r="I7880" t="str">
        <f>_xlfn.XLOOKUP(shipments[[#This Row],[SPID]],people[SPID],people[Sales_person],"NA",0)</f>
        <v>Camilla Castle</v>
      </c>
      <c r="J7880">
        <f>YEAR(shipments[[#This Row],[Shipdate]])</f>
        <v>2023</v>
      </c>
      <c r="K7880">
        <f>MONTH(shipments[[#This Row],[Shipdate]])</f>
        <v>12</v>
      </c>
      <c r="L7880" t="str">
        <f>TEXT(shipments[[#This Row],[Shipdate]],"mmmm")</f>
        <v>December</v>
      </c>
      <c r="M7880">
        <f>_xlfn.XLOOKUP(shipments[[#This Row],[PID]],products[PID],products[Cost_per_box],"NA",0)</f>
        <v>10.51</v>
      </c>
      <c r="N7880">
        <f>shipments[[#This Row],[Boxes]]*shipments[[#This Row],[Cost Per Box]]</f>
        <v>2007.4099999999999</v>
      </c>
      <c r="O7880">
        <f>shipments[[#This Row],[Sales Amount]]-shipments[[#This Row],[Total Cost]]</f>
        <v>-481.90999999999985</v>
      </c>
      <c r="P7880" s="9">
        <f>shipments[[#This Row],[Profit]]/shipments[[#This Row],[Sales Amount]]</f>
        <v>-0.31590298262864625</v>
      </c>
    </row>
    <row r="7881" spans="1:16" x14ac:dyDescent="1">
      <c r="A7881" t="s">
        <v>7938</v>
      </c>
      <c r="B7881" t="s">
        <v>8058</v>
      </c>
      <c r="C7881" t="s">
        <v>8022</v>
      </c>
      <c r="D7881" t="s">
        <v>8035</v>
      </c>
      <c r="E7881" s="1">
        <v>45296</v>
      </c>
      <c r="F7881">
        <v>778.5</v>
      </c>
      <c r="G7881">
        <v>87</v>
      </c>
      <c r="H7881" t="s">
        <v>6</v>
      </c>
      <c r="I7881" t="str">
        <f>_xlfn.XLOOKUP(shipments[[#This Row],[SPID]],people[SPID],people[Sales_person],"NA",0)</f>
        <v>Camilla Castle</v>
      </c>
      <c r="J7881">
        <f>YEAR(shipments[[#This Row],[Shipdate]])</f>
        <v>2024</v>
      </c>
      <c r="K7881">
        <f>MONTH(shipments[[#This Row],[Shipdate]])</f>
        <v>1</v>
      </c>
      <c r="L7881" t="str">
        <f>TEXT(shipments[[#This Row],[Shipdate]],"mmmm")</f>
        <v>January</v>
      </c>
      <c r="M7881">
        <f>_xlfn.XLOOKUP(shipments[[#This Row],[PID]],products[PID],products[Cost_per_box],"NA",0)</f>
        <v>10.51</v>
      </c>
      <c r="N7881">
        <f>shipments[[#This Row],[Boxes]]*shipments[[#This Row],[Cost Per Box]]</f>
        <v>914.37</v>
      </c>
      <c r="O7881">
        <f>shipments[[#This Row],[Sales Amount]]-shipments[[#This Row],[Total Cost]]</f>
        <v>-135.87</v>
      </c>
      <c r="P7881" s="9">
        <f>shipments[[#This Row],[Profit]]/shipments[[#This Row],[Sales Amount]]</f>
        <v>-0.17452793834296726</v>
      </c>
    </row>
    <row r="7882" spans="1:16" x14ac:dyDescent="1">
      <c r="A7882" t="s">
        <v>7939</v>
      </c>
      <c r="B7882" t="s">
        <v>8058</v>
      </c>
      <c r="C7882" t="s">
        <v>8023</v>
      </c>
      <c r="D7882" t="s">
        <v>8033</v>
      </c>
      <c r="E7882" s="1">
        <v>45260</v>
      </c>
      <c r="F7882">
        <v>6738.75</v>
      </c>
      <c r="G7882">
        <v>422</v>
      </c>
      <c r="H7882" t="s">
        <v>6</v>
      </c>
      <c r="I7882" t="str">
        <f>_xlfn.XLOOKUP(shipments[[#This Row],[SPID]],people[SPID],people[Sales_person],"NA",0)</f>
        <v>Camilla Castle</v>
      </c>
      <c r="J7882">
        <f>YEAR(shipments[[#This Row],[Shipdate]])</f>
        <v>2023</v>
      </c>
      <c r="K7882">
        <f>MONTH(shipments[[#This Row],[Shipdate]])</f>
        <v>11</v>
      </c>
      <c r="L7882" t="str">
        <f>TEXT(shipments[[#This Row],[Shipdate]],"mmmm")</f>
        <v>November</v>
      </c>
      <c r="M7882">
        <f>_xlfn.XLOOKUP(shipments[[#This Row],[PID]],products[PID],products[Cost_per_box],"NA",0)</f>
        <v>6.43</v>
      </c>
      <c r="N7882">
        <f>shipments[[#This Row],[Boxes]]*shipments[[#This Row],[Cost Per Box]]</f>
        <v>2713.46</v>
      </c>
      <c r="O7882">
        <f>shipments[[#This Row],[Sales Amount]]-shipments[[#This Row],[Total Cost]]</f>
        <v>4025.29</v>
      </c>
      <c r="P7882" s="9">
        <f>shipments[[#This Row],[Profit]]/shipments[[#This Row],[Sales Amount]]</f>
        <v>0.59733481728807269</v>
      </c>
    </row>
    <row r="7883" spans="1:16" x14ac:dyDescent="1">
      <c r="A7883" t="s">
        <v>7940</v>
      </c>
      <c r="B7883" t="s">
        <v>8058</v>
      </c>
      <c r="C7883" t="s">
        <v>8023</v>
      </c>
      <c r="D7883" t="s">
        <v>8032</v>
      </c>
      <c r="E7883" s="1">
        <v>45349</v>
      </c>
      <c r="F7883">
        <v>5303.25</v>
      </c>
      <c r="G7883">
        <v>295</v>
      </c>
      <c r="H7883" t="s">
        <v>6</v>
      </c>
      <c r="I7883" t="str">
        <f>_xlfn.XLOOKUP(shipments[[#This Row],[SPID]],people[SPID],people[Sales_person],"NA",0)</f>
        <v>Camilla Castle</v>
      </c>
      <c r="J7883">
        <f>YEAR(shipments[[#This Row],[Shipdate]])</f>
        <v>2024</v>
      </c>
      <c r="K7883">
        <f>MONTH(shipments[[#This Row],[Shipdate]])</f>
        <v>2</v>
      </c>
      <c r="L7883" t="str">
        <f>TEXT(shipments[[#This Row],[Shipdate]],"mmmm")</f>
        <v>February</v>
      </c>
      <c r="M7883">
        <f>_xlfn.XLOOKUP(shipments[[#This Row],[PID]],products[PID],products[Cost_per_box],"NA",0)</f>
        <v>6.43</v>
      </c>
      <c r="N7883">
        <f>shipments[[#This Row],[Boxes]]*shipments[[#This Row],[Cost Per Box]]</f>
        <v>1896.85</v>
      </c>
      <c r="O7883">
        <f>shipments[[#This Row],[Sales Amount]]-shipments[[#This Row],[Total Cost]]</f>
        <v>3406.4</v>
      </c>
      <c r="P7883" s="9">
        <f>shipments[[#This Row],[Profit]]/shipments[[#This Row],[Sales Amount]]</f>
        <v>0.64232310375713009</v>
      </c>
    </row>
    <row r="7884" spans="1:16" x14ac:dyDescent="1">
      <c r="A7884" t="s">
        <v>7941</v>
      </c>
      <c r="B7884" t="s">
        <v>8058</v>
      </c>
      <c r="C7884" t="s">
        <v>8023</v>
      </c>
      <c r="D7884" t="s">
        <v>8037</v>
      </c>
      <c r="E7884" s="1">
        <v>45069</v>
      </c>
      <c r="F7884">
        <v>9189</v>
      </c>
      <c r="G7884">
        <v>541</v>
      </c>
      <c r="H7884" t="s">
        <v>39</v>
      </c>
      <c r="I7884" t="str">
        <f>_xlfn.XLOOKUP(shipments[[#This Row],[SPID]],people[SPID],people[Sales_person],"NA",0)</f>
        <v>Camilla Castle</v>
      </c>
      <c r="J7884">
        <f>YEAR(shipments[[#This Row],[Shipdate]])</f>
        <v>2023</v>
      </c>
      <c r="K7884">
        <f>MONTH(shipments[[#This Row],[Shipdate]])</f>
        <v>5</v>
      </c>
      <c r="L7884" t="str">
        <f>TEXT(shipments[[#This Row],[Shipdate]],"mmmm")</f>
        <v>May</v>
      </c>
      <c r="M7884">
        <f>_xlfn.XLOOKUP(shipments[[#This Row],[PID]],products[PID],products[Cost_per_box],"NA",0)</f>
        <v>6.43</v>
      </c>
      <c r="N7884">
        <f>shipments[[#This Row],[Boxes]]*shipments[[#This Row],[Cost Per Box]]</f>
        <v>3478.6299999999997</v>
      </c>
      <c r="O7884">
        <f>shipments[[#This Row],[Sales Amount]]-shipments[[#This Row],[Total Cost]]</f>
        <v>5710.3700000000008</v>
      </c>
      <c r="P7884" s="9">
        <f>shipments[[#This Row],[Profit]]/shipments[[#This Row],[Sales Amount]]</f>
        <v>0.6214354119055393</v>
      </c>
    </row>
    <row r="7885" spans="1:16" x14ac:dyDescent="1">
      <c r="A7885" t="s">
        <v>7942</v>
      </c>
      <c r="B7885" t="s">
        <v>8058</v>
      </c>
      <c r="C7885" t="s">
        <v>8023</v>
      </c>
      <c r="D7885" t="s">
        <v>8036</v>
      </c>
      <c r="E7885" s="1">
        <v>45099</v>
      </c>
      <c r="F7885">
        <v>4466.25</v>
      </c>
      <c r="G7885">
        <v>320</v>
      </c>
      <c r="H7885" t="s">
        <v>6</v>
      </c>
      <c r="I7885" t="str">
        <f>_xlfn.XLOOKUP(shipments[[#This Row],[SPID]],people[SPID],people[Sales_person],"NA",0)</f>
        <v>Camilla Castle</v>
      </c>
      <c r="J7885">
        <f>YEAR(shipments[[#This Row],[Shipdate]])</f>
        <v>2023</v>
      </c>
      <c r="K7885">
        <f>MONTH(shipments[[#This Row],[Shipdate]])</f>
        <v>6</v>
      </c>
      <c r="L7885" t="str">
        <f>TEXT(shipments[[#This Row],[Shipdate]],"mmmm")</f>
        <v>June</v>
      </c>
      <c r="M7885">
        <f>_xlfn.XLOOKUP(shipments[[#This Row],[PID]],products[PID],products[Cost_per_box],"NA",0)</f>
        <v>6.43</v>
      </c>
      <c r="N7885">
        <f>shipments[[#This Row],[Boxes]]*shipments[[#This Row],[Cost Per Box]]</f>
        <v>2057.6</v>
      </c>
      <c r="O7885">
        <f>shipments[[#This Row],[Sales Amount]]-shipments[[#This Row],[Total Cost]]</f>
        <v>2408.65</v>
      </c>
      <c r="P7885" s="9">
        <f>shipments[[#This Row],[Profit]]/shipments[[#This Row],[Sales Amount]]</f>
        <v>0.53930030786453964</v>
      </c>
    </row>
    <row r="7886" spans="1:16" x14ac:dyDescent="1">
      <c r="A7886" t="s">
        <v>7943</v>
      </c>
      <c r="B7886" t="s">
        <v>8058</v>
      </c>
      <c r="C7886" t="s">
        <v>8023</v>
      </c>
      <c r="D7886" t="s">
        <v>8036</v>
      </c>
      <c r="E7886" s="1">
        <v>44964</v>
      </c>
      <c r="F7886">
        <v>4619.25</v>
      </c>
      <c r="G7886">
        <v>330</v>
      </c>
      <c r="H7886" t="s">
        <v>6</v>
      </c>
      <c r="I7886" t="str">
        <f>_xlfn.XLOOKUP(shipments[[#This Row],[SPID]],people[SPID],people[Sales_person],"NA",0)</f>
        <v>Camilla Castle</v>
      </c>
      <c r="J7886">
        <f>YEAR(shipments[[#This Row],[Shipdate]])</f>
        <v>2023</v>
      </c>
      <c r="K7886">
        <f>MONTH(shipments[[#This Row],[Shipdate]])</f>
        <v>2</v>
      </c>
      <c r="L7886" t="str">
        <f>TEXT(shipments[[#This Row],[Shipdate]],"mmmm")</f>
        <v>February</v>
      </c>
      <c r="M7886">
        <f>_xlfn.XLOOKUP(shipments[[#This Row],[PID]],products[PID],products[Cost_per_box],"NA",0)</f>
        <v>6.43</v>
      </c>
      <c r="N7886">
        <f>shipments[[#This Row],[Boxes]]*shipments[[#This Row],[Cost Per Box]]</f>
        <v>2121.9</v>
      </c>
      <c r="O7886">
        <f>shipments[[#This Row],[Sales Amount]]-shipments[[#This Row],[Total Cost]]</f>
        <v>2497.35</v>
      </c>
      <c r="P7886" s="9">
        <f>shipments[[#This Row],[Profit]]/shipments[[#This Row],[Sales Amount]]</f>
        <v>0.54063971423932455</v>
      </c>
    </row>
    <row r="7887" spans="1:16" x14ac:dyDescent="1">
      <c r="A7887" t="s">
        <v>7944</v>
      </c>
      <c r="B7887" t="s">
        <v>8058</v>
      </c>
      <c r="C7887" t="s">
        <v>8025</v>
      </c>
      <c r="D7887" t="s">
        <v>8033</v>
      </c>
      <c r="E7887" s="1">
        <v>45387</v>
      </c>
      <c r="F7887">
        <v>15714</v>
      </c>
      <c r="G7887">
        <v>925</v>
      </c>
      <c r="H7887" t="s">
        <v>6</v>
      </c>
      <c r="I7887" t="str">
        <f>_xlfn.XLOOKUP(shipments[[#This Row],[SPID]],people[SPID],people[Sales_person],"NA",0)</f>
        <v>Camilla Castle</v>
      </c>
      <c r="J7887">
        <f>YEAR(shipments[[#This Row],[Shipdate]])</f>
        <v>2024</v>
      </c>
      <c r="K7887">
        <f>MONTH(shipments[[#This Row],[Shipdate]])</f>
        <v>4</v>
      </c>
      <c r="L7887" t="str">
        <f>TEXT(shipments[[#This Row],[Shipdate]],"mmmm")</f>
        <v>April</v>
      </c>
      <c r="M7887">
        <f>_xlfn.XLOOKUP(shipments[[#This Row],[PID]],products[PID],products[Cost_per_box],"NA",0)</f>
        <v>9.57</v>
      </c>
      <c r="N7887">
        <f>shipments[[#This Row],[Boxes]]*shipments[[#This Row],[Cost Per Box]]</f>
        <v>8852.25</v>
      </c>
      <c r="O7887">
        <f>shipments[[#This Row],[Sales Amount]]-shipments[[#This Row],[Total Cost]]</f>
        <v>6861.75</v>
      </c>
      <c r="P7887" s="9">
        <f>shipments[[#This Row],[Profit]]/shipments[[#This Row],[Sales Amount]]</f>
        <v>0.43666475754104622</v>
      </c>
    </row>
    <row r="7888" spans="1:16" x14ac:dyDescent="1">
      <c r="A7888" t="s">
        <v>7945</v>
      </c>
      <c r="B7888" t="s">
        <v>8058</v>
      </c>
      <c r="C7888" t="s">
        <v>8025</v>
      </c>
      <c r="D7888" t="s">
        <v>8032</v>
      </c>
      <c r="E7888" s="1">
        <v>45551</v>
      </c>
      <c r="F7888">
        <v>13956.75</v>
      </c>
      <c r="G7888">
        <v>931</v>
      </c>
      <c r="H7888" t="s">
        <v>25</v>
      </c>
      <c r="I7888" t="str">
        <f>_xlfn.XLOOKUP(shipments[[#This Row],[SPID]],people[SPID],people[Sales_person],"NA",0)</f>
        <v>Camilla Castle</v>
      </c>
      <c r="J7888">
        <f>YEAR(shipments[[#This Row],[Shipdate]])</f>
        <v>2024</v>
      </c>
      <c r="K7888">
        <f>MONTH(shipments[[#This Row],[Shipdate]])</f>
        <v>9</v>
      </c>
      <c r="L7888" t="str">
        <f>TEXT(shipments[[#This Row],[Shipdate]],"mmmm")</f>
        <v>September</v>
      </c>
      <c r="M7888">
        <f>_xlfn.XLOOKUP(shipments[[#This Row],[PID]],products[PID],products[Cost_per_box],"NA",0)</f>
        <v>9.57</v>
      </c>
      <c r="N7888">
        <f>shipments[[#This Row],[Boxes]]*shipments[[#This Row],[Cost Per Box]]</f>
        <v>8909.67</v>
      </c>
      <c r="O7888">
        <f>shipments[[#This Row],[Sales Amount]]-shipments[[#This Row],[Total Cost]]</f>
        <v>5047.08</v>
      </c>
      <c r="P7888" s="9">
        <f>shipments[[#This Row],[Profit]]/shipments[[#This Row],[Sales Amount]]</f>
        <v>0.36162287065398463</v>
      </c>
    </row>
    <row r="7889" spans="1:16" x14ac:dyDescent="1">
      <c r="A7889" t="s">
        <v>7946</v>
      </c>
      <c r="B7889" t="s">
        <v>8058</v>
      </c>
      <c r="C7889" t="s">
        <v>8026</v>
      </c>
      <c r="D7889" t="s">
        <v>8033</v>
      </c>
      <c r="E7889" s="1">
        <v>45399</v>
      </c>
      <c r="F7889">
        <v>3096</v>
      </c>
      <c r="G7889">
        <v>387</v>
      </c>
      <c r="H7889" t="s">
        <v>6</v>
      </c>
      <c r="I7889" t="str">
        <f>_xlfn.XLOOKUP(shipments[[#This Row],[SPID]],people[SPID],people[Sales_person],"NA",0)</f>
        <v>Camilla Castle</v>
      </c>
      <c r="J7889">
        <f>YEAR(shipments[[#This Row],[Shipdate]])</f>
        <v>2024</v>
      </c>
      <c r="K7889">
        <f>MONTH(shipments[[#This Row],[Shipdate]])</f>
        <v>4</v>
      </c>
      <c r="L7889" t="str">
        <f>TEXT(shipments[[#This Row],[Shipdate]],"mmmm")</f>
        <v>April</v>
      </c>
      <c r="M7889">
        <f>_xlfn.XLOOKUP(shipments[[#This Row],[PID]],products[PID],products[Cost_per_box],"NA",0)</f>
        <v>8.43</v>
      </c>
      <c r="N7889">
        <f>shipments[[#This Row],[Boxes]]*shipments[[#This Row],[Cost Per Box]]</f>
        <v>3262.41</v>
      </c>
      <c r="O7889">
        <f>shipments[[#This Row],[Sales Amount]]-shipments[[#This Row],[Total Cost]]</f>
        <v>-166.40999999999985</v>
      </c>
      <c r="P7889" s="9">
        <f>shipments[[#This Row],[Profit]]/shipments[[#This Row],[Sales Amount]]</f>
        <v>-5.3749999999999951E-2</v>
      </c>
    </row>
    <row r="7890" spans="1:16" x14ac:dyDescent="1">
      <c r="A7890" t="s">
        <v>7947</v>
      </c>
      <c r="B7890" t="s">
        <v>8058</v>
      </c>
      <c r="C7890" t="s">
        <v>8026</v>
      </c>
      <c r="D7890" t="s">
        <v>8032</v>
      </c>
      <c r="E7890" s="1">
        <v>45404</v>
      </c>
      <c r="F7890">
        <v>6493.5</v>
      </c>
      <c r="G7890">
        <v>928</v>
      </c>
      <c r="H7890" t="s">
        <v>6</v>
      </c>
      <c r="I7890" t="str">
        <f>_xlfn.XLOOKUP(shipments[[#This Row],[SPID]],people[SPID],people[Sales_person],"NA",0)</f>
        <v>Camilla Castle</v>
      </c>
      <c r="J7890">
        <f>YEAR(shipments[[#This Row],[Shipdate]])</f>
        <v>2024</v>
      </c>
      <c r="K7890">
        <f>MONTH(shipments[[#This Row],[Shipdate]])</f>
        <v>4</v>
      </c>
      <c r="L7890" t="str">
        <f>TEXT(shipments[[#This Row],[Shipdate]],"mmmm")</f>
        <v>April</v>
      </c>
      <c r="M7890">
        <f>_xlfn.XLOOKUP(shipments[[#This Row],[PID]],products[PID],products[Cost_per_box],"NA",0)</f>
        <v>8.43</v>
      </c>
      <c r="N7890">
        <f>shipments[[#This Row],[Boxes]]*shipments[[#This Row],[Cost Per Box]]</f>
        <v>7823.04</v>
      </c>
      <c r="O7890">
        <f>shipments[[#This Row],[Sales Amount]]-shipments[[#This Row],[Total Cost]]</f>
        <v>-1329.54</v>
      </c>
      <c r="P7890" s="9">
        <f>shipments[[#This Row],[Profit]]/shipments[[#This Row],[Sales Amount]]</f>
        <v>-0.20474936474936475</v>
      </c>
    </row>
    <row r="7891" spans="1:16" x14ac:dyDescent="1">
      <c r="A7891" t="s">
        <v>7948</v>
      </c>
      <c r="B7891" t="s">
        <v>8058</v>
      </c>
      <c r="C7891" t="s">
        <v>8026</v>
      </c>
      <c r="D7891" t="s">
        <v>8033</v>
      </c>
      <c r="E7891" s="1">
        <v>45307</v>
      </c>
      <c r="F7891">
        <v>7578</v>
      </c>
      <c r="G7891">
        <v>842</v>
      </c>
      <c r="H7891" t="s">
        <v>6</v>
      </c>
      <c r="I7891" t="str">
        <f>_xlfn.XLOOKUP(shipments[[#This Row],[SPID]],people[SPID],people[Sales_person],"NA",0)</f>
        <v>Camilla Castle</v>
      </c>
      <c r="J7891">
        <f>YEAR(shipments[[#This Row],[Shipdate]])</f>
        <v>2024</v>
      </c>
      <c r="K7891">
        <f>MONTH(shipments[[#This Row],[Shipdate]])</f>
        <v>1</v>
      </c>
      <c r="L7891" t="str">
        <f>TEXT(shipments[[#This Row],[Shipdate]],"mmmm")</f>
        <v>January</v>
      </c>
      <c r="M7891">
        <f>_xlfn.XLOOKUP(shipments[[#This Row],[PID]],products[PID],products[Cost_per_box],"NA",0)</f>
        <v>8.43</v>
      </c>
      <c r="N7891">
        <f>shipments[[#This Row],[Boxes]]*shipments[[#This Row],[Cost Per Box]]</f>
        <v>7098.0599999999995</v>
      </c>
      <c r="O7891">
        <f>shipments[[#This Row],[Sales Amount]]-shipments[[#This Row],[Total Cost]]</f>
        <v>479.94000000000051</v>
      </c>
      <c r="P7891" s="9">
        <f>shipments[[#This Row],[Profit]]/shipments[[#This Row],[Sales Amount]]</f>
        <v>6.3333333333333394E-2</v>
      </c>
    </row>
    <row r="7892" spans="1:16" x14ac:dyDescent="1">
      <c r="A7892" t="s">
        <v>7949</v>
      </c>
      <c r="B7892" t="s">
        <v>8058</v>
      </c>
      <c r="C7892" t="s">
        <v>8026</v>
      </c>
      <c r="D7892" t="s">
        <v>8034</v>
      </c>
      <c r="E7892" s="1">
        <v>45505</v>
      </c>
      <c r="F7892">
        <v>5157</v>
      </c>
      <c r="G7892">
        <v>469</v>
      </c>
      <c r="H7892" t="s">
        <v>17</v>
      </c>
      <c r="I7892" t="str">
        <f>_xlfn.XLOOKUP(shipments[[#This Row],[SPID]],people[SPID],people[Sales_person],"NA",0)</f>
        <v>Camilla Castle</v>
      </c>
      <c r="J7892">
        <f>YEAR(shipments[[#This Row],[Shipdate]])</f>
        <v>2024</v>
      </c>
      <c r="K7892">
        <f>MONTH(shipments[[#This Row],[Shipdate]])</f>
        <v>8</v>
      </c>
      <c r="L7892" t="str">
        <f>TEXT(shipments[[#This Row],[Shipdate]],"mmmm")</f>
        <v>August</v>
      </c>
      <c r="M7892">
        <f>_xlfn.XLOOKUP(shipments[[#This Row],[PID]],products[PID],products[Cost_per_box],"NA",0)</f>
        <v>8.43</v>
      </c>
      <c r="N7892">
        <f>shipments[[#This Row],[Boxes]]*shipments[[#This Row],[Cost Per Box]]</f>
        <v>3953.67</v>
      </c>
      <c r="O7892">
        <f>shipments[[#This Row],[Sales Amount]]-shipments[[#This Row],[Total Cost]]</f>
        <v>1203.33</v>
      </c>
      <c r="P7892" s="9">
        <f>shipments[[#This Row],[Profit]]/shipments[[#This Row],[Sales Amount]]</f>
        <v>0.23333915066899358</v>
      </c>
    </row>
    <row r="7893" spans="1:16" x14ac:dyDescent="1">
      <c r="A7893" t="s">
        <v>7950</v>
      </c>
      <c r="B7893" t="s">
        <v>8058</v>
      </c>
      <c r="C7893" t="s">
        <v>8027</v>
      </c>
      <c r="D7893" t="s">
        <v>8035</v>
      </c>
      <c r="E7893" s="1">
        <v>45302</v>
      </c>
      <c r="F7893">
        <v>3631.5</v>
      </c>
      <c r="G7893">
        <v>519</v>
      </c>
      <c r="H7893" t="s">
        <v>6</v>
      </c>
      <c r="I7893" t="str">
        <f>_xlfn.XLOOKUP(shipments[[#This Row],[SPID]],people[SPID],people[Sales_person],"NA",0)</f>
        <v>Camilla Castle</v>
      </c>
      <c r="J7893">
        <f>YEAR(shipments[[#This Row],[Shipdate]])</f>
        <v>2024</v>
      </c>
      <c r="K7893">
        <f>MONTH(shipments[[#This Row],[Shipdate]])</f>
        <v>1</v>
      </c>
      <c r="L7893" t="str">
        <f>TEXT(shipments[[#This Row],[Shipdate]],"mmmm")</f>
        <v>January</v>
      </c>
      <c r="M7893">
        <f>_xlfn.XLOOKUP(shipments[[#This Row],[PID]],products[PID],products[Cost_per_box],"NA",0)</f>
        <v>6.8</v>
      </c>
      <c r="N7893">
        <f>shipments[[#This Row],[Boxes]]*shipments[[#This Row],[Cost Per Box]]</f>
        <v>3529.2</v>
      </c>
      <c r="O7893">
        <f>shipments[[#This Row],[Sales Amount]]-shipments[[#This Row],[Total Cost]]</f>
        <v>102.30000000000018</v>
      </c>
      <c r="P7893" s="9">
        <f>shipments[[#This Row],[Profit]]/shipments[[#This Row],[Sales Amount]]</f>
        <v>2.8170177612556843E-2</v>
      </c>
    </row>
    <row r="7894" spans="1:16" x14ac:dyDescent="1">
      <c r="A7894" t="s">
        <v>7951</v>
      </c>
      <c r="B7894" t="s">
        <v>8058</v>
      </c>
      <c r="C7894" t="s">
        <v>8028</v>
      </c>
      <c r="D7894" t="s">
        <v>8032</v>
      </c>
      <c r="E7894" s="1">
        <v>45450</v>
      </c>
      <c r="F7894">
        <v>3073.5</v>
      </c>
      <c r="G7894">
        <v>123</v>
      </c>
      <c r="H7894" t="s">
        <v>6</v>
      </c>
      <c r="I7894" t="str">
        <f>_xlfn.XLOOKUP(shipments[[#This Row],[SPID]],people[SPID],people[Sales_person],"NA",0)</f>
        <v>Camilla Castle</v>
      </c>
      <c r="J7894">
        <f>YEAR(shipments[[#This Row],[Shipdate]])</f>
        <v>2024</v>
      </c>
      <c r="K7894">
        <f>MONTH(shipments[[#This Row],[Shipdate]])</f>
        <v>6</v>
      </c>
      <c r="L7894" t="str">
        <f>TEXT(shipments[[#This Row],[Shipdate]],"mmmm")</f>
        <v>June</v>
      </c>
      <c r="M7894">
        <f>_xlfn.XLOOKUP(shipments[[#This Row],[PID]],products[PID],products[Cost_per_box],"NA",0)</f>
        <v>5.04</v>
      </c>
      <c r="N7894">
        <f>shipments[[#This Row],[Boxes]]*shipments[[#This Row],[Cost Per Box]]</f>
        <v>619.91999999999996</v>
      </c>
      <c r="O7894">
        <f>shipments[[#This Row],[Sales Amount]]-shipments[[#This Row],[Total Cost]]</f>
        <v>2453.58</v>
      </c>
      <c r="P7894" s="9">
        <f>shipments[[#This Row],[Profit]]/shipments[[#This Row],[Sales Amount]]</f>
        <v>0.79830161054172766</v>
      </c>
    </row>
    <row r="7895" spans="1:16" x14ac:dyDescent="1">
      <c r="A7895" t="s">
        <v>7952</v>
      </c>
      <c r="B7895" t="s">
        <v>8058</v>
      </c>
      <c r="C7895" t="s">
        <v>8028</v>
      </c>
      <c r="D7895" t="s">
        <v>8036</v>
      </c>
      <c r="E7895" s="1">
        <v>45190</v>
      </c>
      <c r="F7895">
        <v>8408.25</v>
      </c>
      <c r="G7895">
        <v>337</v>
      </c>
      <c r="H7895" t="s">
        <v>6</v>
      </c>
      <c r="I7895" t="str">
        <f>_xlfn.XLOOKUP(shipments[[#This Row],[SPID]],people[SPID],people[Sales_person],"NA",0)</f>
        <v>Camilla Castle</v>
      </c>
      <c r="J7895">
        <f>YEAR(shipments[[#This Row],[Shipdate]])</f>
        <v>2023</v>
      </c>
      <c r="K7895">
        <f>MONTH(shipments[[#This Row],[Shipdate]])</f>
        <v>9</v>
      </c>
      <c r="L7895" t="str">
        <f>TEXT(shipments[[#This Row],[Shipdate]],"mmmm")</f>
        <v>September</v>
      </c>
      <c r="M7895">
        <f>_xlfn.XLOOKUP(shipments[[#This Row],[PID]],products[PID],products[Cost_per_box],"NA",0)</f>
        <v>5.04</v>
      </c>
      <c r="N7895">
        <f>shipments[[#This Row],[Boxes]]*shipments[[#This Row],[Cost Per Box]]</f>
        <v>1698.48</v>
      </c>
      <c r="O7895">
        <f>shipments[[#This Row],[Sales Amount]]-shipments[[#This Row],[Total Cost]]</f>
        <v>6709.77</v>
      </c>
      <c r="P7895" s="9">
        <f>shipments[[#This Row],[Profit]]/shipments[[#This Row],[Sales Amount]]</f>
        <v>0.79799839443403808</v>
      </c>
    </row>
    <row r="7896" spans="1:16" x14ac:dyDescent="1">
      <c r="A7896" t="s">
        <v>7953</v>
      </c>
      <c r="B7896" t="s">
        <v>8058</v>
      </c>
      <c r="C7896" t="s">
        <v>8029</v>
      </c>
      <c r="D7896" t="s">
        <v>8036</v>
      </c>
      <c r="E7896" s="1">
        <v>45523</v>
      </c>
      <c r="F7896">
        <v>8813.25</v>
      </c>
      <c r="G7896">
        <v>980</v>
      </c>
      <c r="H7896" t="s">
        <v>17</v>
      </c>
      <c r="I7896" t="str">
        <f>_xlfn.XLOOKUP(shipments[[#This Row],[SPID]],people[SPID],people[Sales_person],"NA",0)</f>
        <v>Camilla Castle</v>
      </c>
      <c r="J7896">
        <f>YEAR(shipments[[#This Row],[Shipdate]])</f>
        <v>2024</v>
      </c>
      <c r="K7896">
        <f>MONTH(shipments[[#This Row],[Shipdate]])</f>
        <v>8</v>
      </c>
      <c r="L7896" t="str">
        <f>TEXT(shipments[[#This Row],[Shipdate]],"mmmm")</f>
        <v>August</v>
      </c>
      <c r="M7896">
        <f>_xlfn.XLOOKUP(shipments[[#This Row],[PID]],products[PID],products[Cost_per_box],"NA",0)</f>
        <v>2.76</v>
      </c>
      <c r="N7896">
        <f>shipments[[#This Row],[Boxes]]*shipments[[#This Row],[Cost Per Box]]</f>
        <v>2704.7999999999997</v>
      </c>
      <c r="O7896">
        <f>shipments[[#This Row],[Sales Amount]]-shipments[[#This Row],[Total Cost]]</f>
        <v>6108.4500000000007</v>
      </c>
      <c r="P7896" s="9">
        <f>shipments[[#This Row],[Profit]]/shipments[[#This Row],[Sales Amount]]</f>
        <v>0.69309845970555706</v>
      </c>
    </row>
    <row r="7897" spans="1:16" x14ac:dyDescent="1">
      <c r="A7897" t="s">
        <v>7954</v>
      </c>
      <c r="B7897" t="s">
        <v>8058</v>
      </c>
      <c r="C7897" t="s">
        <v>8029</v>
      </c>
      <c r="D7897" t="s">
        <v>8037</v>
      </c>
      <c r="E7897" s="1">
        <v>45483</v>
      </c>
      <c r="F7897">
        <v>12519</v>
      </c>
      <c r="G7897">
        <v>1044</v>
      </c>
      <c r="H7897" t="s">
        <v>17</v>
      </c>
      <c r="I7897" t="str">
        <f>_xlfn.XLOOKUP(shipments[[#This Row],[SPID]],people[SPID],people[Sales_person],"NA",0)</f>
        <v>Camilla Castle</v>
      </c>
      <c r="J7897">
        <f>YEAR(shipments[[#This Row],[Shipdate]])</f>
        <v>2024</v>
      </c>
      <c r="K7897">
        <f>MONTH(shipments[[#This Row],[Shipdate]])</f>
        <v>7</v>
      </c>
      <c r="L7897" t="str">
        <f>TEXT(shipments[[#This Row],[Shipdate]],"mmmm")</f>
        <v>July</v>
      </c>
      <c r="M7897">
        <f>_xlfn.XLOOKUP(shipments[[#This Row],[PID]],products[PID],products[Cost_per_box],"NA",0)</f>
        <v>2.76</v>
      </c>
      <c r="N7897">
        <f>shipments[[#This Row],[Boxes]]*shipments[[#This Row],[Cost Per Box]]</f>
        <v>2881.4399999999996</v>
      </c>
      <c r="O7897">
        <f>shipments[[#This Row],[Sales Amount]]-shipments[[#This Row],[Total Cost]]</f>
        <v>9637.5600000000013</v>
      </c>
      <c r="P7897" s="9">
        <f>shipments[[#This Row],[Profit]]/shipments[[#This Row],[Sales Amount]]</f>
        <v>0.76983465132997853</v>
      </c>
    </row>
    <row r="7898" spans="1:16" x14ac:dyDescent="1">
      <c r="A7898" t="s">
        <v>7955</v>
      </c>
      <c r="B7898" t="s">
        <v>8058</v>
      </c>
      <c r="C7898" t="s">
        <v>8030</v>
      </c>
      <c r="D7898" t="s">
        <v>8032</v>
      </c>
      <c r="E7898" s="1">
        <v>45484</v>
      </c>
      <c r="F7898">
        <v>9209.25</v>
      </c>
      <c r="G7898">
        <v>921</v>
      </c>
      <c r="H7898" t="s">
        <v>17</v>
      </c>
      <c r="I7898" t="str">
        <f>_xlfn.XLOOKUP(shipments[[#This Row],[SPID]],people[SPID],people[Sales_person],"NA",0)</f>
        <v>Camilla Castle</v>
      </c>
      <c r="J7898">
        <f>YEAR(shipments[[#This Row],[Shipdate]])</f>
        <v>2024</v>
      </c>
      <c r="K7898">
        <f>MONTH(shipments[[#This Row],[Shipdate]])</f>
        <v>7</v>
      </c>
      <c r="L7898" t="str">
        <f>TEXT(shipments[[#This Row],[Shipdate]],"mmmm")</f>
        <v>July</v>
      </c>
      <c r="M7898">
        <f>_xlfn.XLOOKUP(shipments[[#This Row],[PID]],products[PID],products[Cost_per_box],"NA",0)</f>
        <v>3.32</v>
      </c>
      <c r="N7898">
        <f>shipments[[#This Row],[Boxes]]*shipments[[#This Row],[Cost Per Box]]</f>
        <v>3057.72</v>
      </c>
      <c r="O7898">
        <f>shipments[[#This Row],[Sales Amount]]-shipments[[#This Row],[Total Cost]]</f>
        <v>6151.5300000000007</v>
      </c>
      <c r="P7898" s="9">
        <f>shipments[[#This Row],[Profit]]/shipments[[#This Row],[Sales Amount]]</f>
        <v>0.66797296196758704</v>
      </c>
    </row>
    <row r="7899" spans="1:16" x14ac:dyDescent="1">
      <c r="A7899" t="s">
        <v>7956</v>
      </c>
      <c r="B7899" t="s">
        <v>8058</v>
      </c>
      <c r="C7899" t="s">
        <v>8030</v>
      </c>
      <c r="D7899" t="s">
        <v>8032</v>
      </c>
      <c r="E7899" s="1">
        <v>44984</v>
      </c>
      <c r="F7899">
        <v>8743.5</v>
      </c>
      <c r="G7899">
        <v>795</v>
      </c>
      <c r="H7899" t="s">
        <v>6</v>
      </c>
      <c r="I7899" t="str">
        <f>_xlfn.XLOOKUP(shipments[[#This Row],[SPID]],people[SPID],people[Sales_person],"NA",0)</f>
        <v>Camilla Castle</v>
      </c>
      <c r="J7899">
        <f>YEAR(shipments[[#This Row],[Shipdate]])</f>
        <v>2023</v>
      </c>
      <c r="K7899">
        <f>MONTH(shipments[[#This Row],[Shipdate]])</f>
        <v>2</v>
      </c>
      <c r="L7899" t="str">
        <f>TEXT(shipments[[#This Row],[Shipdate]],"mmmm")</f>
        <v>February</v>
      </c>
      <c r="M7899">
        <f>_xlfn.XLOOKUP(shipments[[#This Row],[PID]],products[PID],products[Cost_per_box],"NA",0)</f>
        <v>3.32</v>
      </c>
      <c r="N7899">
        <f>shipments[[#This Row],[Boxes]]*shipments[[#This Row],[Cost Per Box]]</f>
        <v>2639.4</v>
      </c>
      <c r="O7899">
        <f>shipments[[#This Row],[Sales Amount]]-shipments[[#This Row],[Total Cost]]</f>
        <v>6104.1</v>
      </c>
      <c r="P7899" s="9">
        <f>shipments[[#This Row],[Profit]]/shipments[[#This Row],[Sales Amount]]</f>
        <v>0.69813003945788299</v>
      </c>
    </row>
    <row r="7900" spans="1:16" x14ac:dyDescent="1">
      <c r="A7900" t="s">
        <v>7957</v>
      </c>
      <c r="B7900" t="s">
        <v>8058</v>
      </c>
      <c r="C7900" t="s">
        <v>8030</v>
      </c>
      <c r="D7900" t="s">
        <v>8033</v>
      </c>
      <c r="E7900" s="1">
        <v>45034</v>
      </c>
      <c r="F7900">
        <v>281.25</v>
      </c>
      <c r="G7900">
        <v>29</v>
      </c>
      <c r="H7900" t="s">
        <v>6</v>
      </c>
      <c r="I7900" t="str">
        <f>_xlfn.XLOOKUP(shipments[[#This Row],[SPID]],people[SPID],people[Sales_person],"NA",0)</f>
        <v>Camilla Castle</v>
      </c>
      <c r="J7900">
        <f>YEAR(shipments[[#This Row],[Shipdate]])</f>
        <v>2023</v>
      </c>
      <c r="K7900">
        <f>MONTH(shipments[[#This Row],[Shipdate]])</f>
        <v>4</v>
      </c>
      <c r="L7900" t="str">
        <f>TEXT(shipments[[#This Row],[Shipdate]],"mmmm")</f>
        <v>April</v>
      </c>
      <c r="M7900">
        <f>_xlfn.XLOOKUP(shipments[[#This Row],[PID]],products[PID],products[Cost_per_box],"NA",0)</f>
        <v>3.32</v>
      </c>
      <c r="N7900">
        <f>shipments[[#This Row],[Boxes]]*shipments[[#This Row],[Cost Per Box]]</f>
        <v>96.28</v>
      </c>
      <c r="O7900">
        <f>shipments[[#This Row],[Sales Amount]]-shipments[[#This Row],[Total Cost]]</f>
        <v>184.97</v>
      </c>
      <c r="P7900" s="9">
        <f>shipments[[#This Row],[Profit]]/shipments[[#This Row],[Sales Amount]]</f>
        <v>0.6576711111111111</v>
      </c>
    </row>
    <row r="7901" spans="1:16" x14ac:dyDescent="1">
      <c r="A7901" t="s">
        <v>7958</v>
      </c>
      <c r="B7901" t="s">
        <v>8058</v>
      </c>
      <c r="C7901" t="s">
        <v>8031</v>
      </c>
      <c r="D7901" t="s">
        <v>8034</v>
      </c>
      <c r="E7901" s="1">
        <v>45205</v>
      </c>
      <c r="F7901">
        <v>5591.25</v>
      </c>
      <c r="G7901">
        <v>280</v>
      </c>
      <c r="H7901" t="s">
        <v>6</v>
      </c>
      <c r="I7901" t="str">
        <f>_xlfn.XLOOKUP(shipments[[#This Row],[SPID]],people[SPID],people[Sales_person],"NA",0)</f>
        <v>Camilla Castle</v>
      </c>
      <c r="J7901">
        <f>YEAR(shipments[[#This Row],[Shipdate]])</f>
        <v>2023</v>
      </c>
      <c r="K7901">
        <f>MONTH(shipments[[#This Row],[Shipdate]])</f>
        <v>10</v>
      </c>
      <c r="L7901" t="str">
        <f>TEXT(shipments[[#This Row],[Shipdate]],"mmmm")</f>
        <v>October</v>
      </c>
      <c r="M7901">
        <f>_xlfn.XLOOKUP(shipments[[#This Row],[PID]],products[PID],products[Cost_per_box],"NA",0)</f>
        <v>2.65</v>
      </c>
      <c r="N7901">
        <f>shipments[[#This Row],[Boxes]]*shipments[[#This Row],[Cost Per Box]]</f>
        <v>742</v>
      </c>
      <c r="O7901">
        <f>shipments[[#This Row],[Sales Amount]]-shipments[[#This Row],[Total Cost]]</f>
        <v>4849.25</v>
      </c>
      <c r="P7901" s="9">
        <f>shipments[[#This Row],[Profit]]/shipments[[#This Row],[Sales Amount]]</f>
        <v>0.86729264475743351</v>
      </c>
    </row>
    <row r="7902" spans="1:16" x14ac:dyDescent="1">
      <c r="A7902" t="s">
        <v>7959</v>
      </c>
      <c r="B7902" t="s">
        <v>8058</v>
      </c>
      <c r="C7902" t="s">
        <v>8031</v>
      </c>
      <c r="D7902" t="s">
        <v>8036</v>
      </c>
      <c r="E7902" s="1">
        <v>45177</v>
      </c>
      <c r="F7902">
        <v>8538.75</v>
      </c>
      <c r="G7902">
        <v>427</v>
      </c>
      <c r="H7902" t="s">
        <v>6</v>
      </c>
      <c r="I7902" t="str">
        <f>_xlfn.XLOOKUP(shipments[[#This Row],[SPID]],people[SPID],people[Sales_person],"NA",0)</f>
        <v>Camilla Castle</v>
      </c>
      <c r="J7902">
        <f>YEAR(shipments[[#This Row],[Shipdate]])</f>
        <v>2023</v>
      </c>
      <c r="K7902">
        <f>MONTH(shipments[[#This Row],[Shipdate]])</f>
        <v>9</v>
      </c>
      <c r="L7902" t="str">
        <f>TEXT(shipments[[#This Row],[Shipdate]],"mmmm")</f>
        <v>September</v>
      </c>
      <c r="M7902">
        <f>_xlfn.XLOOKUP(shipments[[#This Row],[PID]],products[PID],products[Cost_per_box],"NA",0)</f>
        <v>2.65</v>
      </c>
      <c r="N7902">
        <f>shipments[[#This Row],[Boxes]]*shipments[[#This Row],[Cost Per Box]]</f>
        <v>1131.55</v>
      </c>
      <c r="O7902">
        <f>shipments[[#This Row],[Sales Amount]]-shipments[[#This Row],[Total Cost]]</f>
        <v>7407.2</v>
      </c>
      <c r="P7902" s="9">
        <f>shipments[[#This Row],[Profit]]/shipments[[#This Row],[Sales Amount]]</f>
        <v>0.86748060313277697</v>
      </c>
    </row>
    <row r="7903" spans="1:16" x14ac:dyDescent="1">
      <c r="A7903" t="s">
        <v>7960</v>
      </c>
      <c r="B7903" t="s">
        <v>8058</v>
      </c>
      <c r="C7903" t="s">
        <v>8031</v>
      </c>
      <c r="D7903" t="s">
        <v>8037</v>
      </c>
      <c r="E7903" s="1">
        <v>44958</v>
      </c>
      <c r="F7903">
        <v>11569.5</v>
      </c>
      <c r="G7903">
        <v>579</v>
      </c>
      <c r="H7903" t="s">
        <v>6</v>
      </c>
      <c r="I7903" t="str">
        <f>_xlfn.XLOOKUP(shipments[[#This Row],[SPID]],people[SPID],people[Sales_person],"NA",0)</f>
        <v>Camilla Castle</v>
      </c>
      <c r="J7903">
        <f>YEAR(shipments[[#This Row],[Shipdate]])</f>
        <v>2023</v>
      </c>
      <c r="K7903">
        <f>MONTH(shipments[[#This Row],[Shipdate]])</f>
        <v>2</v>
      </c>
      <c r="L7903" t="str">
        <f>TEXT(shipments[[#This Row],[Shipdate]],"mmmm")</f>
        <v>February</v>
      </c>
      <c r="M7903">
        <f>_xlfn.XLOOKUP(shipments[[#This Row],[PID]],products[PID],products[Cost_per_box],"NA",0)</f>
        <v>2.65</v>
      </c>
      <c r="N7903">
        <f>shipments[[#This Row],[Boxes]]*shipments[[#This Row],[Cost Per Box]]</f>
        <v>1534.35</v>
      </c>
      <c r="O7903">
        <f>shipments[[#This Row],[Sales Amount]]-shipments[[#This Row],[Total Cost]]</f>
        <v>10035.15</v>
      </c>
      <c r="P7903" s="9">
        <f>shipments[[#This Row],[Profit]]/shipments[[#This Row],[Sales Amount]]</f>
        <v>0.86737974847659793</v>
      </c>
    </row>
    <row r="7904" spans="1:16" x14ac:dyDescent="1">
      <c r="A7904" t="s">
        <v>7961</v>
      </c>
      <c r="B7904" t="s">
        <v>8058</v>
      </c>
      <c r="C7904" t="s">
        <v>8031</v>
      </c>
      <c r="D7904" t="s">
        <v>8037</v>
      </c>
      <c r="E7904" s="1">
        <v>45460</v>
      </c>
      <c r="F7904">
        <v>6014.25</v>
      </c>
      <c r="G7904">
        <v>335</v>
      </c>
      <c r="H7904" t="s">
        <v>6</v>
      </c>
      <c r="I7904" t="str">
        <f>_xlfn.XLOOKUP(shipments[[#This Row],[SPID]],people[SPID],people[Sales_person],"NA",0)</f>
        <v>Camilla Castle</v>
      </c>
      <c r="J7904">
        <f>YEAR(shipments[[#This Row],[Shipdate]])</f>
        <v>2024</v>
      </c>
      <c r="K7904">
        <f>MONTH(shipments[[#This Row],[Shipdate]])</f>
        <v>6</v>
      </c>
      <c r="L7904" t="str">
        <f>TEXT(shipments[[#This Row],[Shipdate]],"mmmm")</f>
        <v>June</v>
      </c>
      <c r="M7904">
        <f>_xlfn.XLOOKUP(shipments[[#This Row],[PID]],products[PID],products[Cost_per_box],"NA",0)</f>
        <v>2.65</v>
      </c>
      <c r="N7904">
        <f>shipments[[#This Row],[Boxes]]*shipments[[#This Row],[Cost Per Box]]</f>
        <v>887.75</v>
      </c>
      <c r="O7904">
        <f>shipments[[#This Row],[Sales Amount]]-shipments[[#This Row],[Total Cost]]</f>
        <v>5126.5</v>
      </c>
      <c r="P7904" s="9">
        <f>shipments[[#This Row],[Profit]]/shipments[[#This Row],[Sales Amount]]</f>
        <v>0.85239223510828455</v>
      </c>
    </row>
    <row r="7905" spans="1:16" x14ac:dyDescent="1">
      <c r="A7905" t="s">
        <v>7962</v>
      </c>
      <c r="B7905" t="s">
        <v>8058</v>
      </c>
      <c r="C7905" t="s">
        <v>8031</v>
      </c>
      <c r="D7905" t="s">
        <v>8037</v>
      </c>
      <c r="E7905" s="1">
        <v>45091</v>
      </c>
      <c r="F7905">
        <v>8696.25</v>
      </c>
      <c r="G7905">
        <v>484</v>
      </c>
      <c r="H7905" t="s">
        <v>6</v>
      </c>
      <c r="I7905" t="str">
        <f>_xlfn.XLOOKUP(shipments[[#This Row],[SPID]],people[SPID],people[Sales_person],"NA",0)</f>
        <v>Camilla Castle</v>
      </c>
      <c r="J7905">
        <f>YEAR(shipments[[#This Row],[Shipdate]])</f>
        <v>2023</v>
      </c>
      <c r="K7905">
        <f>MONTH(shipments[[#This Row],[Shipdate]])</f>
        <v>6</v>
      </c>
      <c r="L7905" t="str">
        <f>TEXT(shipments[[#This Row],[Shipdate]],"mmmm")</f>
        <v>June</v>
      </c>
      <c r="M7905">
        <f>_xlfn.XLOOKUP(shipments[[#This Row],[PID]],products[PID],products[Cost_per_box],"NA",0)</f>
        <v>2.65</v>
      </c>
      <c r="N7905">
        <f>shipments[[#This Row],[Boxes]]*shipments[[#This Row],[Cost Per Box]]</f>
        <v>1282.5999999999999</v>
      </c>
      <c r="O7905">
        <f>shipments[[#This Row],[Sales Amount]]-shipments[[#This Row],[Total Cost]]</f>
        <v>7413.65</v>
      </c>
      <c r="P7905" s="9">
        <f>shipments[[#This Row],[Profit]]/shipments[[#This Row],[Sales Amount]]</f>
        <v>0.85251113985913463</v>
      </c>
    </row>
    <row r="7906" spans="1:16" x14ac:dyDescent="1">
      <c r="A7906" t="s">
        <v>7963</v>
      </c>
      <c r="B7906" t="s">
        <v>8058</v>
      </c>
      <c r="C7906" t="s">
        <v>8031</v>
      </c>
      <c r="D7906" t="s">
        <v>8035</v>
      </c>
      <c r="E7906" s="1">
        <v>45446</v>
      </c>
      <c r="F7906">
        <v>9654.75</v>
      </c>
      <c r="G7906">
        <v>537</v>
      </c>
      <c r="H7906" t="s">
        <v>6</v>
      </c>
      <c r="I7906" t="str">
        <f>_xlfn.XLOOKUP(shipments[[#This Row],[SPID]],people[SPID],people[Sales_person],"NA",0)</f>
        <v>Camilla Castle</v>
      </c>
      <c r="J7906">
        <f>YEAR(shipments[[#This Row],[Shipdate]])</f>
        <v>2024</v>
      </c>
      <c r="K7906">
        <f>MONTH(shipments[[#This Row],[Shipdate]])</f>
        <v>6</v>
      </c>
      <c r="L7906" t="str">
        <f>TEXT(shipments[[#This Row],[Shipdate]],"mmmm")</f>
        <v>June</v>
      </c>
      <c r="M7906">
        <f>_xlfn.XLOOKUP(shipments[[#This Row],[PID]],products[PID],products[Cost_per_box],"NA",0)</f>
        <v>2.65</v>
      </c>
      <c r="N7906">
        <f>shipments[[#This Row],[Boxes]]*shipments[[#This Row],[Cost Per Box]]</f>
        <v>1423.05</v>
      </c>
      <c r="O7906">
        <f>shipments[[#This Row],[Sales Amount]]-shipments[[#This Row],[Total Cost]]</f>
        <v>8231.7000000000007</v>
      </c>
      <c r="P7906" s="9">
        <f>shipments[[#This Row],[Profit]]/shipments[[#This Row],[Sales Amount]]</f>
        <v>0.85260623009399528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755F9-C801-4984-9DB7-DFFAD7040FA9}">
  <sheetPr>
    <tabColor theme="7"/>
  </sheetPr>
  <dimension ref="B3:P28"/>
  <sheetViews>
    <sheetView topLeftCell="A13" zoomScale="115" zoomScaleNormal="115" workbookViewId="0">
      <selection activeCell="O13" sqref="O13"/>
    </sheetView>
  </sheetViews>
  <sheetFormatPr defaultColWidth="8.765625" defaultRowHeight="24" x14ac:dyDescent="0.8"/>
  <cols>
    <col min="1" max="1" width="2.3046875" style="3" customWidth="1"/>
    <col min="2" max="2" width="15.3046875" style="3" bestFit="1" customWidth="1"/>
    <col min="3" max="3" width="7.69140625" style="3" customWidth="1"/>
    <col min="4" max="4" width="9.921875" style="3" customWidth="1"/>
    <col min="5" max="7" width="8.765625" style="3"/>
    <col min="8" max="8" width="8.765625" style="3" bestFit="1" customWidth="1"/>
    <col min="9" max="9" width="6.4609375" style="3" customWidth="1"/>
    <col min="10" max="12" width="8.765625" style="3"/>
    <col min="13" max="13" width="13.921875" style="3" bestFit="1" customWidth="1"/>
    <col min="14" max="14" width="13.3046875" style="3" customWidth="1"/>
    <col min="15" max="15" width="37.3046875" style="3" bestFit="1" customWidth="1"/>
    <col min="16" max="16384" width="8.765625" style="3"/>
  </cols>
  <sheetData>
    <row r="3" spans="2:16" x14ac:dyDescent="0.8">
      <c r="B3" s="3" t="s">
        <v>0</v>
      </c>
      <c r="C3" s="3" t="s">
        <v>7964</v>
      </c>
      <c r="D3" s="3" t="s">
        <v>8008</v>
      </c>
      <c r="E3" s="3" t="s">
        <v>8006</v>
      </c>
      <c r="H3" s="3" t="s">
        <v>7965</v>
      </c>
      <c r="I3" s="3" t="s">
        <v>7966</v>
      </c>
      <c r="J3" s="3" t="s">
        <v>8007</v>
      </c>
      <c r="M3" s="3" t="s">
        <v>8009</v>
      </c>
      <c r="N3" s="3" t="s">
        <v>7967</v>
      </c>
      <c r="O3" s="3" t="s">
        <v>7968</v>
      </c>
      <c r="P3" s="3" t="s">
        <v>8005</v>
      </c>
    </row>
    <row r="4" spans="2:16" x14ac:dyDescent="0.8">
      <c r="B4" s="3" t="s">
        <v>4</v>
      </c>
      <c r="C4" s="3" t="s">
        <v>7969</v>
      </c>
      <c r="D4" s="4">
        <v>5.26</v>
      </c>
      <c r="E4" s="3" t="s">
        <v>8010</v>
      </c>
      <c r="H4" s="3" t="s">
        <v>13</v>
      </c>
      <c r="I4" s="3" t="s">
        <v>7970</v>
      </c>
      <c r="J4" s="3" t="s">
        <v>8032</v>
      </c>
      <c r="M4" s="3" t="s">
        <v>3</v>
      </c>
      <c r="N4" s="3" t="s">
        <v>7971</v>
      </c>
      <c r="O4" s="5" t="s">
        <v>7972</v>
      </c>
      <c r="P4" s="3" t="s">
        <v>8038</v>
      </c>
    </row>
    <row r="5" spans="2:16" x14ac:dyDescent="0.8">
      <c r="B5" s="3" t="s">
        <v>12</v>
      </c>
      <c r="C5" s="3" t="s">
        <v>7973</v>
      </c>
      <c r="D5" s="4">
        <v>7.48</v>
      </c>
      <c r="E5" s="3" t="s">
        <v>8011</v>
      </c>
      <c r="H5" s="3" t="s">
        <v>31</v>
      </c>
      <c r="I5" s="3" t="s">
        <v>7974</v>
      </c>
      <c r="J5" s="3" t="s">
        <v>8033</v>
      </c>
      <c r="M5" s="3" t="s">
        <v>681</v>
      </c>
      <c r="N5" s="3" t="s">
        <v>7971</v>
      </c>
      <c r="O5" s="5" t="s">
        <v>7975</v>
      </c>
      <c r="P5" s="3" t="s">
        <v>8039</v>
      </c>
    </row>
    <row r="6" spans="2:16" x14ac:dyDescent="0.8">
      <c r="B6" s="3" t="s">
        <v>93</v>
      </c>
      <c r="C6" s="3" t="s">
        <v>7969</v>
      </c>
      <c r="D6" s="4">
        <v>5.15</v>
      </c>
      <c r="E6" s="3" t="s">
        <v>8012</v>
      </c>
      <c r="H6" s="3" t="s">
        <v>10</v>
      </c>
      <c r="I6" s="3" t="s">
        <v>7974</v>
      </c>
      <c r="J6" s="3" t="s">
        <v>8034</v>
      </c>
      <c r="M6" s="3" t="s">
        <v>1141</v>
      </c>
      <c r="N6" s="3" t="s">
        <v>7971</v>
      </c>
      <c r="O6" s="6" t="s">
        <v>7976</v>
      </c>
      <c r="P6" s="3" t="s">
        <v>8040</v>
      </c>
    </row>
    <row r="7" spans="2:16" x14ac:dyDescent="0.8">
      <c r="B7" s="3" t="s">
        <v>16</v>
      </c>
      <c r="C7" s="3" t="s">
        <v>7969</v>
      </c>
      <c r="D7" s="4">
        <v>3.85</v>
      </c>
      <c r="E7" s="3" t="s">
        <v>8013</v>
      </c>
      <c r="H7" s="3" t="s">
        <v>8</v>
      </c>
      <c r="I7" s="3" t="s">
        <v>7970</v>
      </c>
      <c r="J7" s="3" t="s">
        <v>8035</v>
      </c>
      <c r="M7" s="3" t="s">
        <v>2055</v>
      </c>
      <c r="N7" s="3" t="s">
        <v>7977</v>
      </c>
      <c r="O7" s="5" t="s">
        <v>7978</v>
      </c>
      <c r="P7" s="3" t="s">
        <v>8041</v>
      </c>
    </row>
    <row r="8" spans="2:16" x14ac:dyDescent="0.8">
      <c r="B8" s="3" t="s">
        <v>28</v>
      </c>
      <c r="C8" s="3" t="s">
        <v>7969</v>
      </c>
      <c r="D8" s="4">
        <v>5.72</v>
      </c>
      <c r="E8" s="3" t="s">
        <v>8014</v>
      </c>
      <c r="H8" s="3" t="s">
        <v>5</v>
      </c>
      <c r="I8" s="3" t="s">
        <v>7970</v>
      </c>
      <c r="J8" s="3" t="s">
        <v>8036</v>
      </c>
      <c r="M8" s="3" t="s">
        <v>2321</v>
      </c>
      <c r="N8" s="3" t="s">
        <v>7977</v>
      </c>
      <c r="O8" s="5" t="s">
        <v>7979</v>
      </c>
      <c r="P8" s="3" t="s">
        <v>8042</v>
      </c>
    </row>
    <row r="9" spans="2:16" x14ac:dyDescent="0.8">
      <c r="B9" s="3" t="s">
        <v>30</v>
      </c>
      <c r="C9" s="3" t="s">
        <v>7973</v>
      </c>
      <c r="D9" s="4">
        <v>6.31</v>
      </c>
      <c r="E9" s="3" t="s">
        <v>8015</v>
      </c>
      <c r="H9" s="3" t="s">
        <v>19</v>
      </c>
      <c r="I9" s="3" t="s">
        <v>7980</v>
      </c>
      <c r="J9" s="3" t="s">
        <v>8037</v>
      </c>
      <c r="M9" s="3" t="s">
        <v>2526</v>
      </c>
      <c r="N9" s="3" t="s">
        <v>7977</v>
      </c>
      <c r="O9" s="5" t="s">
        <v>7981</v>
      </c>
      <c r="P9" s="3" t="s">
        <v>8043</v>
      </c>
    </row>
    <row r="10" spans="2:16" x14ac:dyDescent="0.8">
      <c r="B10" s="3" t="s">
        <v>33</v>
      </c>
      <c r="C10" s="3" t="s">
        <v>7982</v>
      </c>
      <c r="D10" s="4">
        <v>9.94</v>
      </c>
      <c r="E10" s="3" t="s">
        <v>8016</v>
      </c>
      <c r="M10" s="3" t="s">
        <v>3455</v>
      </c>
      <c r="N10" s="3" t="s">
        <v>7977</v>
      </c>
      <c r="O10" s="5" t="s">
        <v>7983</v>
      </c>
      <c r="P10" s="3" t="s">
        <v>8044</v>
      </c>
    </row>
    <row r="11" spans="2:16" x14ac:dyDescent="0.8">
      <c r="B11" s="3" t="s">
        <v>36</v>
      </c>
      <c r="C11" s="3" t="s">
        <v>7969</v>
      </c>
      <c r="D11" s="4">
        <v>7.73</v>
      </c>
      <c r="E11" s="3" t="s">
        <v>8017</v>
      </c>
      <c r="M11" s="3" t="s">
        <v>3956</v>
      </c>
      <c r="N11" s="3" t="s">
        <v>7977</v>
      </c>
      <c r="O11" s="5" t="s">
        <v>7984</v>
      </c>
      <c r="P11" s="3" t="s">
        <v>8045</v>
      </c>
    </row>
    <row r="12" spans="2:16" x14ac:dyDescent="0.8">
      <c r="B12" s="3" t="s">
        <v>42</v>
      </c>
      <c r="C12" s="3" t="s">
        <v>7969</v>
      </c>
      <c r="D12" s="4">
        <v>3.68</v>
      </c>
      <c r="E12" s="3" t="s">
        <v>8018</v>
      </c>
      <c r="M12" s="3" t="s">
        <v>6069</v>
      </c>
      <c r="N12" s="3" t="s">
        <v>7985</v>
      </c>
      <c r="O12" s="5" t="s">
        <v>7986</v>
      </c>
      <c r="P12" s="3" t="s">
        <v>8046</v>
      </c>
    </row>
    <row r="13" spans="2:16" x14ac:dyDescent="0.8">
      <c r="B13" s="3" t="s">
        <v>44</v>
      </c>
      <c r="C13" s="3" t="s">
        <v>7973</v>
      </c>
      <c r="D13" s="4">
        <v>8.2200000000000006</v>
      </c>
      <c r="E13" s="3" t="s">
        <v>8019</v>
      </c>
      <c r="M13" s="3" t="s">
        <v>6441</v>
      </c>
      <c r="N13" s="3" t="s">
        <v>7985</v>
      </c>
      <c r="O13" s="5" t="s">
        <v>7987</v>
      </c>
      <c r="P13" s="3" t="s">
        <v>8047</v>
      </c>
    </row>
    <row r="14" spans="2:16" x14ac:dyDescent="0.8">
      <c r="B14" s="3" t="s">
        <v>118</v>
      </c>
      <c r="C14" s="3" t="s">
        <v>7973</v>
      </c>
      <c r="D14" s="4">
        <v>10.23</v>
      </c>
      <c r="E14" s="3" t="s">
        <v>8020</v>
      </c>
      <c r="M14" s="3" t="s">
        <v>1537</v>
      </c>
      <c r="N14" s="3" t="s">
        <v>7971</v>
      </c>
      <c r="O14" s="6" t="s">
        <v>7988</v>
      </c>
      <c r="P14" s="3" t="s">
        <v>8048</v>
      </c>
    </row>
    <row r="15" spans="2:16" x14ac:dyDescent="0.8">
      <c r="B15" s="3" t="s">
        <v>50</v>
      </c>
      <c r="C15" s="3" t="s">
        <v>7969</v>
      </c>
      <c r="D15" s="4">
        <v>4.74</v>
      </c>
      <c r="E15" s="3" t="s">
        <v>8021</v>
      </c>
      <c r="M15" s="3" t="s">
        <v>1816</v>
      </c>
      <c r="N15" s="3" t="s">
        <v>7971</v>
      </c>
      <c r="O15" s="7" t="s">
        <v>7989</v>
      </c>
      <c r="P15" s="3" t="s">
        <v>8049</v>
      </c>
    </row>
    <row r="16" spans="2:16" x14ac:dyDescent="0.8">
      <c r="B16" s="3" t="s">
        <v>54</v>
      </c>
      <c r="C16" s="3" t="s">
        <v>7969</v>
      </c>
      <c r="D16" s="4">
        <v>10.51</v>
      </c>
      <c r="E16" s="3" t="s">
        <v>8022</v>
      </c>
      <c r="M16" s="3" t="s">
        <v>3072</v>
      </c>
      <c r="N16" s="3" t="s">
        <v>7977</v>
      </c>
      <c r="O16" s="6" t="s">
        <v>7990</v>
      </c>
      <c r="P16" s="3" t="s">
        <v>8050</v>
      </c>
    </row>
    <row r="17" spans="2:16" x14ac:dyDescent="0.8">
      <c r="B17" s="3" t="s">
        <v>59</v>
      </c>
      <c r="C17" s="3" t="s">
        <v>7982</v>
      </c>
      <c r="D17" s="4">
        <v>6.43</v>
      </c>
      <c r="E17" s="3" t="s">
        <v>8023</v>
      </c>
      <c r="M17" s="3" t="s">
        <v>4356</v>
      </c>
      <c r="N17" s="3" t="s">
        <v>7977</v>
      </c>
      <c r="O17" s="8" t="s">
        <v>7991</v>
      </c>
      <c r="P17" s="3" t="s">
        <v>8051</v>
      </c>
    </row>
    <row r="18" spans="2:16" x14ac:dyDescent="0.8">
      <c r="B18" s="3" t="s">
        <v>131</v>
      </c>
      <c r="C18" s="3" t="s">
        <v>7969</v>
      </c>
      <c r="D18" s="4">
        <v>12.41</v>
      </c>
      <c r="E18" s="3" t="s">
        <v>8024</v>
      </c>
      <c r="M18" s="3" t="s">
        <v>4468</v>
      </c>
      <c r="N18" s="3" t="s">
        <v>7971</v>
      </c>
      <c r="O18" s="8" t="s">
        <v>7992</v>
      </c>
      <c r="P18" s="3" t="s">
        <v>8052</v>
      </c>
    </row>
    <row r="19" spans="2:16" x14ac:dyDescent="0.8">
      <c r="B19" s="3" t="s">
        <v>66</v>
      </c>
      <c r="C19" s="3" t="s">
        <v>7982</v>
      </c>
      <c r="D19" s="4">
        <v>9.57</v>
      </c>
      <c r="E19" s="3" t="s">
        <v>8025</v>
      </c>
      <c r="M19" s="3" t="s">
        <v>4638</v>
      </c>
      <c r="N19" s="3" t="s">
        <v>7985</v>
      </c>
      <c r="O19" s="8" t="s">
        <v>7993</v>
      </c>
      <c r="P19" s="3" t="s">
        <v>8053</v>
      </c>
    </row>
    <row r="20" spans="2:16" x14ac:dyDescent="0.8">
      <c r="B20" s="3" t="s">
        <v>68</v>
      </c>
      <c r="C20" s="3" t="s">
        <v>7969</v>
      </c>
      <c r="D20" s="4">
        <v>8.43</v>
      </c>
      <c r="E20" s="3" t="s">
        <v>8026</v>
      </c>
      <c r="M20" s="3" t="s">
        <v>4941</v>
      </c>
      <c r="N20" s="3" t="s">
        <v>7985</v>
      </c>
      <c r="O20" s="8" t="s">
        <v>7994</v>
      </c>
      <c r="P20" s="3" t="s">
        <v>8054</v>
      </c>
    </row>
    <row r="21" spans="2:16" x14ac:dyDescent="0.8">
      <c r="B21" s="3" t="s">
        <v>74</v>
      </c>
      <c r="C21" s="3" t="s">
        <v>7982</v>
      </c>
      <c r="D21" s="4">
        <v>6.8</v>
      </c>
      <c r="E21" s="3" t="s">
        <v>8027</v>
      </c>
      <c r="M21" s="3" t="s">
        <v>5278</v>
      </c>
      <c r="N21" s="3" t="s">
        <v>7985</v>
      </c>
      <c r="O21" s="6" t="s">
        <v>7995</v>
      </c>
      <c r="P21" s="3" t="s">
        <v>8055</v>
      </c>
    </row>
    <row r="22" spans="2:16" x14ac:dyDescent="0.8">
      <c r="B22" s="3" t="s">
        <v>78</v>
      </c>
      <c r="C22" s="3" t="s">
        <v>7973</v>
      </c>
      <c r="D22" s="4">
        <v>5.04</v>
      </c>
      <c r="E22" s="3" t="s">
        <v>8028</v>
      </c>
      <c r="M22" s="3" t="s">
        <v>5701</v>
      </c>
      <c r="N22" s="3" t="s">
        <v>7985</v>
      </c>
      <c r="O22" s="8" t="s">
        <v>7996</v>
      </c>
      <c r="P22" s="3" t="s">
        <v>8056</v>
      </c>
    </row>
    <row r="23" spans="2:16" x14ac:dyDescent="0.8">
      <c r="B23" s="3" t="s">
        <v>80</v>
      </c>
      <c r="C23" s="3" t="s">
        <v>7969</v>
      </c>
      <c r="D23" s="4">
        <v>2.76</v>
      </c>
      <c r="E23" s="3" t="s">
        <v>8029</v>
      </c>
      <c r="M23" s="3" t="s">
        <v>5953</v>
      </c>
      <c r="N23" s="3" t="s">
        <v>7985</v>
      </c>
      <c r="O23" s="6" t="s">
        <v>7997</v>
      </c>
      <c r="P23" s="3" t="s">
        <v>8057</v>
      </c>
    </row>
    <row r="24" spans="2:16" x14ac:dyDescent="0.8">
      <c r="B24" s="3" t="s">
        <v>147</v>
      </c>
      <c r="C24" s="3" t="s">
        <v>7973</v>
      </c>
      <c r="D24" s="4">
        <v>3.32</v>
      </c>
      <c r="E24" s="3" t="s">
        <v>8030</v>
      </c>
      <c r="M24" s="3" t="s">
        <v>7643</v>
      </c>
      <c r="N24" s="3" t="s">
        <v>7998</v>
      </c>
      <c r="O24" s="8" t="s">
        <v>7999</v>
      </c>
      <c r="P24" s="3" t="s">
        <v>8058</v>
      </c>
    </row>
    <row r="25" spans="2:16" x14ac:dyDescent="0.8">
      <c r="B25" s="3" t="s">
        <v>82</v>
      </c>
      <c r="C25" s="3" t="s">
        <v>7973</v>
      </c>
      <c r="D25" s="4">
        <v>2.65</v>
      </c>
      <c r="E25" s="3" t="s">
        <v>8031</v>
      </c>
      <c r="M25" s="3" t="s">
        <v>7078</v>
      </c>
      <c r="N25" s="3" t="s">
        <v>7998</v>
      </c>
      <c r="O25" s="8" t="s">
        <v>8000</v>
      </c>
      <c r="P25" s="3" t="s">
        <v>8059</v>
      </c>
    </row>
    <row r="26" spans="2:16" x14ac:dyDescent="0.8">
      <c r="M26" s="3" t="s">
        <v>6827</v>
      </c>
      <c r="N26" s="3" t="s">
        <v>7998</v>
      </c>
      <c r="O26" s="8" t="s">
        <v>8001</v>
      </c>
      <c r="P26" s="3" t="s">
        <v>8060</v>
      </c>
    </row>
    <row r="27" spans="2:16" x14ac:dyDescent="0.8">
      <c r="M27" s="3" t="s">
        <v>7411</v>
      </c>
      <c r="N27" s="3" t="s">
        <v>7998</v>
      </c>
      <c r="O27" s="8" t="s">
        <v>8002</v>
      </c>
      <c r="P27" s="3" t="s">
        <v>8061</v>
      </c>
    </row>
    <row r="28" spans="2:16" x14ac:dyDescent="0.8">
      <c r="M28" s="3" t="s">
        <v>7525</v>
      </c>
      <c r="N28" s="3" t="s">
        <v>7998</v>
      </c>
      <c r="O28" s="8" t="s">
        <v>8003</v>
      </c>
      <c r="P28" s="3" t="s">
        <v>8062</v>
      </c>
    </row>
  </sheetData>
  <phoneticPr fontId="5" type="noConversion"/>
  <hyperlinks>
    <hyperlink ref="O23" r:id="rId1" display="https://files.chandoo.org/pbix/img/women-20.jpg" xr:uid="{3392F899-6B45-4A59-8EE5-F422324C6EF9}"/>
    <hyperlink ref="O6" r:id="rId2" xr:uid="{96D5CE4A-1D27-4448-97D8-5325F82D6117}"/>
    <hyperlink ref="O14" r:id="rId3" xr:uid="{53FB837B-E26C-4955-A533-2444FFBB7C62}"/>
    <hyperlink ref="O15" r:id="rId4" xr:uid="{650F1C43-5BF3-4534-89F0-1869E4D19E05}"/>
    <hyperlink ref="O16" r:id="rId5" xr:uid="{4B0AF6FF-942A-4E82-AE0A-886088CA48B9}"/>
    <hyperlink ref="O21" r:id="rId6" xr:uid="{3EEB1BBD-9BA4-413C-93B0-26969DD81925}"/>
  </hyperlinks>
  <pageMargins left="0.7" right="0.7" top="0.75" bottom="0.75" header="0.3" footer="0.3"/>
  <tableParts count="3"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BB111-E473-4EFC-A3CA-2DB16B306CFB}">
  <sheetPr>
    <tabColor theme="5"/>
  </sheetPr>
  <dimension ref="B2:G672"/>
  <sheetViews>
    <sheetView workbookViewId="0">
      <selection activeCell="B2" sqref="B2"/>
    </sheetView>
  </sheetViews>
  <sheetFormatPr defaultRowHeight="30.6" x14ac:dyDescent="1"/>
  <cols>
    <col min="1" max="1" width="2.3046875" customWidth="1"/>
    <col min="2" max="2" width="9.23046875" bestFit="1" customWidth="1"/>
    <col min="6" max="6" width="9.765625" customWidth="1"/>
    <col min="7" max="7" width="13.69140625" bestFit="1" customWidth="1"/>
  </cols>
  <sheetData>
    <row r="2" spans="2:7" x14ac:dyDescent="1">
      <c r="B2" t="s">
        <v>8063</v>
      </c>
      <c r="C2" t="s">
        <v>8066</v>
      </c>
      <c r="D2" t="s">
        <v>8067</v>
      </c>
      <c r="E2" t="s">
        <v>8068</v>
      </c>
      <c r="F2" t="s">
        <v>8070</v>
      </c>
      <c r="G2" t="s">
        <v>8069</v>
      </c>
    </row>
    <row r="3" spans="2:7" x14ac:dyDescent="1">
      <c r="B3" s="1">
        <v>44927</v>
      </c>
      <c r="C3">
        <f>MONTH(calendar[[#This Row],[cal_date]])</f>
        <v>1</v>
      </c>
      <c r="D3" t="str">
        <f>TEXT(calendar[[#This Row],[cal_date]],"mmmm")</f>
        <v>January</v>
      </c>
      <c r="E3">
        <f>YEAR(calendar[[#This Row],[cal_date]])</f>
        <v>2023</v>
      </c>
      <c r="F3">
        <f>WEEKDAY(calendar[[#This Row],[cal_date]],2)</f>
        <v>7</v>
      </c>
      <c r="G3" t="str">
        <f>TEXT(calendar[[#This Row],[cal_date]],"DDDD")</f>
        <v>Sunday</v>
      </c>
    </row>
    <row r="4" spans="2:7" x14ac:dyDescent="1">
      <c r="B4" s="1">
        <v>44928</v>
      </c>
      <c r="C4">
        <f>MONTH(calendar[[#This Row],[cal_date]])</f>
        <v>1</v>
      </c>
      <c r="D4" t="str">
        <f>TEXT(calendar[[#This Row],[cal_date]],"mmmm")</f>
        <v>January</v>
      </c>
      <c r="E4">
        <f>YEAR(calendar[[#This Row],[cal_date]])</f>
        <v>2023</v>
      </c>
      <c r="F4">
        <f>WEEKDAY(calendar[[#This Row],[cal_date]],2)</f>
        <v>1</v>
      </c>
      <c r="G4" t="str">
        <f>TEXT(calendar[[#This Row],[cal_date]],"DDDD")</f>
        <v>Monday</v>
      </c>
    </row>
    <row r="5" spans="2:7" x14ac:dyDescent="1">
      <c r="B5" s="1">
        <v>44929</v>
      </c>
      <c r="C5">
        <f>MONTH(calendar[[#This Row],[cal_date]])</f>
        <v>1</v>
      </c>
      <c r="D5" t="str">
        <f>TEXT(calendar[[#This Row],[cal_date]],"mmmm")</f>
        <v>January</v>
      </c>
      <c r="E5">
        <f>YEAR(calendar[[#This Row],[cal_date]])</f>
        <v>2023</v>
      </c>
      <c r="F5">
        <f>WEEKDAY(calendar[[#This Row],[cal_date]],2)</f>
        <v>2</v>
      </c>
      <c r="G5" t="str">
        <f>TEXT(calendar[[#This Row],[cal_date]],"DDDD")</f>
        <v>Tuesday</v>
      </c>
    </row>
    <row r="6" spans="2:7" x14ac:dyDescent="1">
      <c r="B6" s="1">
        <v>44930</v>
      </c>
      <c r="C6">
        <f>MONTH(calendar[[#This Row],[cal_date]])</f>
        <v>1</v>
      </c>
      <c r="D6" t="str">
        <f>TEXT(calendar[[#This Row],[cal_date]],"mmmm")</f>
        <v>January</v>
      </c>
      <c r="E6">
        <f>YEAR(calendar[[#This Row],[cal_date]])</f>
        <v>2023</v>
      </c>
      <c r="F6">
        <f>WEEKDAY(calendar[[#This Row],[cal_date]],2)</f>
        <v>3</v>
      </c>
      <c r="G6" t="str">
        <f>TEXT(calendar[[#This Row],[cal_date]],"DDDD")</f>
        <v>Wednesday</v>
      </c>
    </row>
    <row r="7" spans="2:7" x14ac:dyDescent="1">
      <c r="B7" s="1">
        <v>44931</v>
      </c>
      <c r="C7">
        <f>MONTH(calendar[[#This Row],[cal_date]])</f>
        <v>1</v>
      </c>
      <c r="D7" t="str">
        <f>TEXT(calendar[[#This Row],[cal_date]],"mmmm")</f>
        <v>January</v>
      </c>
      <c r="E7">
        <f>YEAR(calendar[[#This Row],[cal_date]])</f>
        <v>2023</v>
      </c>
      <c r="F7">
        <f>WEEKDAY(calendar[[#This Row],[cal_date]],2)</f>
        <v>4</v>
      </c>
      <c r="G7" t="str">
        <f>TEXT(calendar[[#This Row],[cal_date]],"DDDD")</f>
        <v>Thursday</v>
      </c>
    </row>
    <row r="8" spans="2:7" x14ac:dyDescent="1">
      <c r="B8" s="1">
        <v>44932</v>
      </c>
      <c r="C8">
        <f>MONTH(calendar[[#This Row],[cal_date]])</f>
        <v>1</v>
      </c>
      <c r="D8" t="str">
        <f>TEXT(calendar[[#This Row],[cal_date]],"mmmm")</f>
        <v>January</v>
      </c>
      <c r="E8">
        <f>YEAR(calendar[[#This Row],[cal_date]])</f>
        <v>2023</v>
      </c>
      <c r="F8">
        <f>WEEKDAY(calendar[[#This Row],[cal_date]],2)</f>
        <v>5</v>
      </c>
      <c r="G8" t="str">
        <f>TEXT(calendar[[#This Row],[cal_date]],"DDDD")</f>
        <v>Friday</v>
      </c>
    </row>
    <row r="9" spans="2:7" x14ac:dyDescent="1">
      <c r="B9" s="1">
        <v>44933</v>
      </c>
      <c r="C9">
        <f>MONTH(calendar[[#This Row],[cal_date]])</f>
        <v>1</v>
      </c>
      <c r="D9" t="str">
        <f>TEXT(calendar[[#This Row],[cal_date]],"mmmm")</f>
        <v>January</v>
      </c>
      <c r="E9">
        <f>YEAR(calendar[[#This Row],[cal_date]])</f>
        <v>2023</v>
      </c>
      <c r="F9">
        <f>WEEKDAY(calendar[[#This Row],[cal_date]],2)</f>
        <v>6</v>
      </c>
      <c r="G9" t="str">
        <f>TEXT(calendar[[#This Row],[cal_date]],"DDDD")</f>
        <v>Saturday</v>
      </c>
    </row>
    <row r="10" spans="2:7" x14ac:dyDescent="1">
      <c r="B10" s="1">
        <v>44934</v>
      </c>
      <c r="C10">
        <f>MONTH(calendar[[#This Row],[cal_date]])</f>
        <v>1</v>
      </c>
      <c r="D10" t="str">
        <f>TEXT(calendar[[#This Row],[cal_date]],"mmmm")</f>
        <v>January</v>
      </c>
      <c r="E10">
        <f>YEAR(calendar[[#This Row],[cal_date]])</f>
        <v>2023</v>
      </c>
      <c r="F10">
        <f>WEEKDAY(calendar[[#This Row],[cal_date]],2)</f>
        <v>7</v>
      </c>
      <c r="G10" t="str">
        <f>TEXT(calendar[[#This Row],[cal_date]],"DDDD")</f>
        <v>Sunday</v>
      </c>
    </row>
    <row r="11" spans="2:7" x14ac:dyDescent="1">
      <c r="B11" s="1">
        <v>44935</v>
      </c>
      <c r="C11">
        <f>MONTH(calendar[[#This Row],[cal_date]])</f>
        <v>1</v>
      </c>
      <c r="D11" t="str">
        <f>TEXT(calendar[[#This Row],[cal_date]],"mmmm")</f>
        <v>January</v>
      </c>
      <c r="E11">
        <f>YEAR(calendar[[#This Row],[cal_date]])</f>
        <v>2023</v>
      </c>
      <c r="F11">
        <f>WEEKDAY(calendar[[#This Row],[cal_date]],2)</f>
        <v>1</v>
      </c>
      <c r="G11" t="str">
        <f>TEXT(calendar[[#This Row],[cal_date]],"DDDD")</f>
        <v>Monday</v>
      </c>
    </row>
    <row r="12" spans="2:7" x14ac:dyDescent="1">
      <c r="B12" s="1">
        <v>44936</v>
      </c>
      <c r="C12">
        <f>MONTH(calendar[[#This Row],[cal_date]])</f>
        <v>1</v>
      </c>
      <c r="D12" t="str">
        <f>TEXT(calendar[[#This Row],[cal_date]],"mmmm")</f>
        <v>January</v>
      </c>
      <c r="E12">
        <f>YEAR(calendar[[#This Row],[cal_date]])</f>
        <v>2023</v>
      </c>
      <c r="F12">
        <f>WEEKDAY(calendar[[#This Row],[cal_date]],2)</f>
        <v>2</v>
      </c>
      <c r="G12" t="str">
        <f>TEXT(calendar[[#This Row],[cal_date]],"DDDD")</f>
        <v>Tuesday</v>
      </c>
    </row>
    <row r="13" spans="2:7" x14ac:dyDescent="1">
      <c r="B13" s="1">
        <v>44937</v>
      </c>
      <c r="C13">
        <f>MONTH(calendar[[#This Row],[cal_date]])</f>
        <v>1</v>
      </c>
      <c r="D13" t="str">
        <f>TEXT(calendar[[#This Row],[cal_date]],"mmmm")</f>
        <v>January</v>
      </c>
      <c r="E13">
        <f>YEAR(calendar[[#This Row],[cal_date]])</f>
        <v>2023</v>
      </c>
      <c r="F13">
        <f>WEEKDAY(calendar[[#This Row],[cal_date]],2)</f>
        <v>3</v>
      </c>
      <c r="G13" t="str">
        <f>TEXT(calendar[[#This Row],[cal_date]],"DDDD")</f>
        <v>Wednesday</v>
      </c>
    </row>
    <row r="14" spans="2:7" x14ac:dyDescent="1">
      <c r="B14" s="1">
        <v>44938</v>
      </c>
      <c r="C14">
        <f>MONTH(calendar[[#This Row],[cal_date]])</f>
        <v>1</v>
      </c>
      <c r="D14" t="str">
        <f>TEXT(calendar[[#This Row],[cal_date]],"mmmm")</f>
        <v>January</v>
      </c>
      <c r="E14">
        <f>YEAR(calendar[[#This Row],[cal_date]])</f>
        <v>2023</v>
      </c>
      <c r="F14">
        <f>WEEKDAY(calendar[[#This Row],[cal_date]],2)</f>
        <v>4</v>
      </c>
      <c r="G14" t="str">
        <f>TEXT(calendar[[#This Row],[cal_date]],"DDDD")</f>
        <v>Thursday</v>
      </c>
    </row>
    <row r="15" spans="2:7" x14ac:dyDescent="1">
      <c r="B15" s="1">
        <v>44939</v>
      </c>
      <c r="C15">
        <f>MONTH(calendar[[#This Row],[cal_date]])</f>
        <v>1</v>
      </c>
      <c r="D15" t="str">
        <f>TEXT(calendar[[#This Row],[cal_date]],"mmmm")</f>
        <v>January</v>
      </c>
      <c r="E15">
        <f>YEAR(calendar[[#This Row],[cal_date]])</f>
        <v>2023</v>
      </c>
      <c r="F15">
        <f>WEEKDAY(calendar[[#This Row],[cal_date]],2)</f>
        <v>5</v>
      </c>
      <c r="G15" t="str">
        <f>TEXT(calendar[[#This Row],[cal_date]],"DDDD")</f>
        <v>Friday</v>
      </c>
    </row>
    <row r="16" spans="2:7" x14ac:dyDescent="1">
      <c r="B16" s="1">
        <v>44940</v>
      </c>
      <c r="C16">
        <f>MONTH(calendar[[#This Row],[cal_date]])</f>
        <v>1</v>
      </c>
      <c r="D16" t="str">
        <f>TEXT(calendar[[#This Row],[cal_date]],"mmmm")</f>
        <v>January</v>
      </c>
      <c r="E16">
        <f>YEAR(calendar[[#This Row],[cal_date]])</f>
        <v>2023</v>
      </c>
      <c r="F16">
        <f>WEEKDAY(calendar[[#This Row],[cal_date]],2)</f>
        <v>6</v>
      </c>
      <c r="G16" t="str">
        <f>TEXT(calendar[[#This Row],[cal_date]],"DDDD")</f>
        <v>Saturday</v>
      </c>
    </row>
    <row r="17" spans="2:7" x14ac:dyDescent="1">
      <c r="B17" s="1">
        <v>44941</v>
      </c>
      <c r="C17">
        <f>MONTH(calendar[[#This Row],[cal_date]])</f>
        <v>1</v>
      </c>
      <c r="D17" t="str">
        <f>TEXT(calendar[[#This Row],[cal_date]],"mmmm")</f>
        <v>January</v>
      </c>
      <c r="E17">
        <f>YEAR(calendar[[#This Row],[cal_date]])</f>
        <v>2023</v>
      </c>
      <c r="F17">
        <f>WEEKDAY(calendar[[#This Row],[cal_date]],2)</f>
        <v>7</v>
      </c>
      <c r="G17" t="str">
        <f>TEXT(calendar[[#This Row],[cal_date]],"DDDD")</f>
        <v>Sunday</v>
      </c>
    </row>
    <row r="18" spans="2:7" x14ac:dyDescent="1">
      <c r="B18" s="1">
        <v>44942</v>
      </c>
      <c r="C18">
        <f>MONTH(calendar[[#This Row],[cal_date]])</f>
        <v>1</v>
      </c>
      <c r="D18" t="str">
        <f>TEXT(calendar[[#This Row],[cal_date]],"mmmm")</f>
        <v>January</v>
      </c>
      <c r="E18">
        <f>YEAR(calendar[[#This Row],[cal_date]])</f>
        <v>2023</v>
      </c>
      <c r="F18">
        <f>WEEKDAY(calendar[[#This Row],[cal_date]],2)</f>
        <v>1</v>
      </c>
      <c r="G18" t="str">
        <f>TEXT(calendar[[#This Row],[cal_date]],"DDDD")</f>
        <v>Monday</v>
      </c>
    </row>
    <row r="19" spans="2:7" x14ac:dyDescent="1">
      <c r="B19" s="1">
        <v>44943</v>
      </c>
      <c r="C19">
        <f>MONTH(calendar[[#This Row],[cal_date]])</f>
        <v>1</v>
      </c>
      <c r="D19" t="str">
        <f>TEXT(calendar[[#This Row],[cal_date]],"mmmm")</f>
        <v>January</v>
      </c>
      <c r="E19">
        <f>YEAR(calendar[[#This Row],[cal_date]])</f>
        <v>2023</v>
      </c>
      <c r="F19">
        <f>WEEKDAY(calendar[[#This Row],[cal_date]],2)</f>
        <v>2</v>
      </c>
      <c r="G19" t="str">
        <f>TEXT(calendar[[#This Row],[cal_date]],"DDDD")</f>
        <v>Tuesday</v>
      </c>
    </row>
    <row r="20" spans="2:7" x14ac:dyDescent="1">
      <c r="B20" s="1">
        <v>44944</v>
      </c>
      <c r="C20">
        <f>MONTH(calendar[[#This Row],[cal_date]])</f>
        <v>1</v>
      </c>
      <c r="D20" t="str">
        <f>TEXT(calendar[[#This Row],[cal_date]],"mmmm")</f>
        <v>January</v>
      </c>
      <c r="E20">
        <f>YEAR(calendar[[#This Row],[cal_date]])</f>
        <v>2023</v>
      </c>
      <c r="F20">
        <f>WEEKDAY(calendar[[#This Row],[cal_date]],2)</f>
        <v>3</v>
      </c>
      <c r="G20" t="str">
        <f>TEXT(calendar[[#This Row],[cal_date]],"DDDD")</f>
        <v>Wednesday</v>
      </c>
    </row>
    <row r="21" spans="2:7" x14ac:dyDescent="1">
      <c r="B21" s="1">
        <v>44945</v>
      </c>
      <c r="C21">
        <f>MONTH(calendar[[#This Row],[cal_date]])</f>
        <v>1</v>
      </c>
      <c r="D21" t="str">
        <f>TEXT(calendar[[#This Row],[cal_date]],"mmmm")</f>
        <v>January</v>
      </c>
      <c r="E21">
        <f>YEAR(calendar[[#This Row],[cal_date]])</f>
        <v>2023</v>
      </c>
      <c r="F21">
        <f>WEEKDAY(calendar[[#This Row],[cal_date]],2)</f>
        <v>4</v>
      </c>
      <c r="G21" t="str">
        <f>TEXT(calendar[[#This Row],[cal_date]],"DDDD")</f>
        <v>Thursday</v>
      </c>
    </row>
    <row r="22" spans="2:7" x14ac:dyDescent="1">
      <c r="B22" s="1">
        <v>44946</v>
      </c>
      <c r="C22">
        <f>MONTH(calendar[[#This Row],[cal_date]])</f>
        <v>1</v>
      </c>
      <c r="D22" t="str">
        <f>TEXT(calendar[[#This Row],[cal_date]],"mmmm")</f>
        <v>January</v>
      </c>
      <c r="E22">
        <f>YEAR(calendar[[#This Row],[cal_date]])</f>
        <v>2023</v>
      </c>
      <c r="F22">
        <f>WEEKDAY(calendar[[#This Row],[cal_date]],2)</f>
        <v>5</v>
      </c>
      <c r="G22" t="str">
        <f>TEXT(calendar[[#This Row],[cal_date]],"DDDD")</f>
        <v>Friday</v>
      </c>
    </row>
    <row r="23" spans="2:7" x14ac:dyDescent="1">
      <c r="B23" s="1">
        <v>44947</v>
      </c>
      <c r="C23">
        <f>MONTH(calendar[[#This Row],[cal_date]])</f>
        <v>1</v>
      </c>
      <c r="D23" t="str">
        <f>TEXT(calendar[[#This Row],[cal_date]],"mmmm")</f>
        <v>January</v>
      </c>
      <c r="E23">
        <f>YEAR(calendar[[#This Row],[cal_date]])</f>
        <v>2023</v>
      </c>
      <c r="F23">
        <f>WEEKDAY(calendar[[#This Row],[cal_date]],2)</f>
        <v>6</v>
      </c>
      <c r="G23" t="str">
        <f>TEXT(calendar[[#This Row],[cal_date]],"DDDD")</f>
        <v>Saturday</v>
      </c>
    </row>
    <row r="24" spans="2:7" x14ac:dyDescent="1">
      <c r="B24" s="1">
        <v>44948</v>
      </c>
      <c r="C24">
        <f>MONTH(calendar[[#This Row],[cal_date]])</f>
        <v>1</v>
      </c>
      <c r="D24" t="str">
        <f>TEXT(calendar[[#This Row],[cal_date]],"mmmm")</f>
        <v>January</v>
      </c>
      <c r="E24">
        <f>YEAR(calendar[[#This Row],[cal_date]])</f>
        <v>2023</v>
      </c>
      <c r="F24">
        <f>WEEKDAY(calendar[[#This Row],[cal_date]],2)</f>
        <v>7</v>
      </c>
      <c r="G24" t="str">
        <f>TEXT(calendar[[#This Row],[cal_date]],"DDDD")</f>
        <v>Sunday</v>
      </c>
    </row>
    <row r="25" spans="2:7" x14ac:dyDescent="1">
      <c r="B25" s="1">
        <v>44949</v>
      </c>
      <c r="C25">
        <f>MONTH(calendar[[#This Row],[cal_date]])</f>
        <v>1</v>
      </c>
      <c r="D25" t="str">
        <f>TEXT(calendar[[#This Row],[cal_date]],"mmmm")</f>
        <v>January</v>
      </c>
      <c r="E25">
        <f>YEAR(calendar[[#This Row],[cal_date]])</f>
        <v>2023</v>
      </c>
      <c r="F25">
        <f>WEEKDAY(calendar[[#This Row],[cal_date]],2)</f>
        <v>1</v>
      </c>
      <c r="G25" t="str">
        <f>TEXT(calendar[[#This Row],[cal_date]],"DDDD")</f>
        <v>Monday</v>
      </c>
    </row>
    <row r="26" spans="2:7" x14ac:dyDescent="1">
      <c r="B26" s="1">
        <v>44950</v>
      </c>
      <c r="C26">
        <f>MONTH(calendar[[#This Row],[cal_date]])</f>
        <v>1</v>
      </c>
      <c r="D26" t="str">
        <f>TEXT(calendar[[#This Row],[cal_date]],"mmmm")</f>
        <v>January</v>
      </c>
      <c r="E26">
        <f>YEAR(calendar[[#This Row],[cal_date]])</f>
        <v>2023</v>
      </c>
      <c r="F26">
        <f>WEEKDAY(calendar[[#This Row],[cal_date]],2)</f>
        <v>2</v>
      </c>
      <c r="G26" t="str">
        <f>TEXT(calendar[[#This Row],[cal_date]],"DDDD")</f>
        <v>Tuesday</v>
      </c>
    </row>
    <row r="27" spans="2:7" x14ac:dyDescent="1">
      <c r="B27" s="1">
        <v>44951</v>
      </c>
      <c r="C27">
        <f>MONTH(calendar[[#This Row],[cal_date]])</f>
        <v>1</v>
      </c>
      <c r="D27" t="str">
        <f>TEXT(calendar[[#This Row],[cal_date]],"mmmm")</f>
        <v>January</v>
      </c>
      <c r="E27">
        <f>YEAR(calendar[[#This Row],[cal_date]])</f>
        <v>2023</v>
      </c>
      <c r="F27">
        <f>WEEKDAY(calendar[[#This Row],[cal_date]],2)</f>
        <v>3</v>
      </c>
      <c r="G27" t="str">
        <f>TEXT(calendar[[#This Row],[cal_date]],"DDDD")</f>
        <v>Wednesday</v>
      </c>
    </row>
    <row r="28" spans="2:7" x14ac:dyDescent="1">
      <c r="B28" s="1">
        <v>44952</v>
      </c>
      <c r="C28">
        <f>MONTH(calendar[[#This Row],[cal_date]])</f>
        <v>1</v>
      </c>
      <c r="D28" t="str">
        <f>TEXT(calendar[[#This Row],[cal_date]],"mmmm")</f>
        <v>January</v>
      </c>
      <c r="E28">
        <f>YEAR(calendar[[#This Row],[cal_date]])</f>
        <v>2023</v>
      </c>
      <c r="F28">
        <f>WEEKDAY(calendar[[#This Row],[cal_date]],2)</f>
        <v>4</v>
      </c>
      <c r="G28" t="str">
        <f>TEXT(calendar[[#This Row],[cal_date]],"DDDD")</f>
        <v>Thursday</v>
      </c>
    </row>
    <row r="29" spans="2:7" x14ac:dyDescent="1">
      <c r="B29" s="1">
        <v>44953</v>
      </c>
      <c r="C29">
        <f>MONTH(calendar[[#This Row],[cal_date]])</f>
        <v>1</v>
      </c>
      <c r="D29" t="str">
        <f>TEXT(calendar[[#This Row],[cal_date]],"mmmm")</f>
        <v>January</v>
      </c>
      <c r="E29">
        <f>YEAR(calendar[[#This Row],[cal_date]])</f>
        <v>2023</v>
      </c>
      <c r="F29">
        <f>WEEKDAY(calendar[[#This Row],[cal_date]],2)</f>
        <v>5</v>
      </c>
      <c r="G29" t="str">
        <f>TEXT(calendar[[#This Row],[cal_date]],"DDDD")</f>
        <v>Friday</v>
      </c>
    </row>
    <row r="30" spans="2:7" x14ac:dyDescent="1">
      <c r="B30" s="1">
        <v>44954</v>
      </c>
      <c r="C30">
        <f>MONTH(calendar[[#This Row],[cal_date]])</f>
        <v>1</v>
      </c>
      <c r="D30" t="str">
        <f>TEXT(calendar[[#This Row],[cal_date]],"mmmm")</f>
        <v>January</v>
      </c>
      <c r="E30">
        <f>YEAR(calendar[[#This Row],[cal_date]])</f>
        <v>2023</v>
      </c>
      <c r="F30">
        <f>WEEKDAY(calendar[[#This Row],[cal_date]],2)</f>
        <v>6</v>
      </c>
      <c r="G30" t="str">
        <f>TEXT(calendar[[#This Row],[cal_date]],"DDDD")</f>
        <v>Saturday</v>
      </c>
    </row>
    <row r="31" spans="2:7" x14ac:dyDescent="1">
      <c r="B31" s="1">
        <v>44955</v>
      </c>
      <c r="C31">
        <f>MONTH(calendar[[#This Row],[cal_date]])</f>
        <v>1</v>
      </c>
      <c r="D31" t="str">
        <f>TEXT(calendar[[#This Row],[cal_date]],"mmmm")</f>
        <v>January</v>
      </c>
      <c r="E31">
        <f>YEAR(calendar[[#This Row],[cal_date]])</f>
        <v>2023</v>
      </c>
      <c r="F31">
        <f>WEEKDAY(calendar[[#This Row],[cal_date]],2)</f>
        <v>7</v>
      </c>
      <c r="G31" t="str">
        <f>TEXT(calendar[[#This Row],[cal_date]],"DDDD")</f>
        <v>Sunday</v>
      </c>
    </row>
    <row r="32" spans="2:7" x14ac:dyDescent="1">
      <c r="B32" s="1">
        <v>44956</v>
      </c>
      <c r="C32">
        <f>MONTH(calendar[[#This Row],[cal_date]])</f>
        <v>1</v>
      </c>
      <c r="D32" t="str">
        <f>TEXT(calendar[[#This Row],[cal_date]],"mmmm")</f>
        <v>January</v>
      </c>
      <c r="E32">
        <f>YEAR(calendar[[#This Row],[cal_date]])</f>
        <v>2023</v>
      </c>
      <c r="F32">
        <f>WEEKDAY(calendar[[#This Row],[cal_date]],2)</f>
        <v>1</v>
      </c>
      <c r="G32" t="str">
        <f>TEXT(calendar[[#This Row],[cal_date]],"DDDD")</f>
        <v>Monday</v>
      </c>
    </row>
    <row r="33" spans="2:7" x14ac:dyDescent="1">
      <c r="B33" s="1">
        <v>44957</v>
      </c>
      <c r="C33">
        <f>MONTH(calendar[[#This Row],[cal_date]])</f>
        <v>1</v>
      </c>
      <c r="D33" t="str">
        <f>TEXT(calendar[[#This Row],[cal_date]],"mmmm")</f>
        <v>January</v>
      </c>
      <c r="E33">
        <f>YEAR(calendar[[#This Row],[cal_date]])</f>
        <v>2023</v>
      </c>
      <c r="F33">
        <f>WEEKDAY(calendar[[#This Row],[cal_date]],2)</f>
        <v>2</v>
      </c>
      <c r="G33" t="str">
        <f>TEXT(calendar[[#This Row],[cal_date]],"DDDD")</f>
        <v>Tuesday</v>
      </c>
    </row>
    <row r="34" spans="2:7" x14ac:dyDescent="1">
      <c r="B34" s="1">
        <v>44958</v>
      </c>
      <c r="C34">
        <f>MONTH(calendar[[#This Row],[cal_date]])</f>
        <v>2</v>
      </c>
      <c r="D34" t="str">
        <f>TEXT(calendar[[#This Row],[cal_date]],"mmmm")</f>
        <v>February</v>
      </c>
      <c r="E34">
        <f>YEAR(calendar[[#This Row],[cal_date]])</f>
        <v>2023</v>
      </c>
      <c r="F34">
        <f>WEEKDAY(calendar[[#This Row],[cal_date]],2)</f>
        <v>3</v>
      </c>
      <c r="G34" t="str">
        <f>TEXT(calendar[[#This Row],[cal_date]],"DDDD")</f>
        <v>Wednesday</v>
      </c>
    </row>
    <row r="35" spans="2:7" x14ac:dyDescent="1">
      <c r="B35" s="1">
        <v>44959</v>
      </c>
      <c r="C35">
        <f>MONTH(calendar[[#This Row],[cal_date]])</f>
        <v>2</v>
      </c>
      <c r="D35" t="str">
        <f>TEXT(calendar[[#This Row],[cal_date]],"mmmm")</f>
        <v>February</v>
      </c>
      <c r="E35">
        <f>YEAR(calendar[[#This Row],[cal_date]])</f>
        <v>2023</v>
      </c>
      <c r="F35">
        <f>WEEKDAY(calendar[[#This Row],[cal_date]],2)</f>
        <v>4</v>
      </c>
      <c r="G35" t="str">
        <f>TEXT(calendar[[#This Row],[cal_date]],"DDDD")</f>
        <v>Thursday</v>
      </c>
    </row>
    <row r="36" spans="2:7" x14ac:dyDescent="1">
      <c r="B36" s="1">
        <v>44960</v>
      </c>
      <c r="C36">
        <f>MONTH(calendar[[#This Row],[cal_date]])</f>
        <v>2</v>
      </c>
      <c r="D36" t="str">
        <f>TEXT(calendar[[#This Row],[cal_date]],"mmmm")</f>
        <v>February</v>
      </c>
      <c r="E36">
        <f>YEAR(calendar[[#This Row],[cal_date]])</f>
        <v>2023</v>
      </c>
      <c r="F36">
        <f>WEEKDAY(calendar[[#This Row],[cal_date]],2)</f>
        <v>5</v>
      </c>
      <c r="G36" t="str">
        <f>TEXT(calendar[[#This Row],[cal_date]],"DDDD")</f>
        <v>Friday</v>
      </c>
    </row>
    <row r="37" spans="2:7" x14ac:dyDescent="1">
      <c r="B37" s="1">
        <v>44961</v>
      </c>
      <c r="C37">
        <f>MONTH(calendar[[#This Row],[cal_date]])</f>
        <v>2</v>
      </c>
      <c r="D37" t="str">
        <f>TEXT(calendar[[#This Row],[cal_date]],"mmmm")</f>
        <v>February</v>
      </c>
      <c r="E37">
        <f>YEAR(calendar[[#This Row],[cal_date]])</f>
        <v>2023</v>
      </c>
      <c r="F37">
        <f>WEEKDAY(calendar[[#This Row],[cal_date]],2)</f>
        <v>6</v>
      </c>
      <c r="G37" t="str">
        <f>TEXT(calendar[[#This Row],[cal_date]],"DDDD")</f>
        <v>Saturday</v>
      </c>
    </row>
    <row r="38" spans="2:7" x14ac:dyDescent="1">
      <c r="B38" s="1">
        <v>44962</v>
      </c>
      <c r="C38">
        <f>MONTH(calendar[[#This Row],[cal_date]])</f>
        <v>2</v>
      </c>
      <c r="D38" t="str">
        <f>TEXT(calendar[[#This Row],[cal_date]],"mmmm")</f>
        <v>February</v>
      </c>
      <c r="E38">
        <f>YEAR(calendar[[#This Row],[cal_date]])</f>
        <v>2023</v>
      </c>
      <c r="F38">
        <f>WEEKDAY(calendar[[#This Row],[cal_date]],2)</f>
        <v>7</v>
      </c>
      <c r="G38" t="str">
        <f>TEXT(calendar[[#This Row],[cal_date]],"DDDD")</f>
        <v>Sunday</v>
      </c>
    </row>
    <row r="39" spans="2:7" x14ac:dyDescent="1">
      <c r="B39" s="1">
        <v>44963</v>
      </c>
      <c r="C39">
        <f>MONTH(calendar[[#This Row],[cal_date]])</f>
        <v>2</v>
      </c>
      <c r="D39" t="str">
        <f>TEXT(calendar[[#This Row],[cal_date]],"mmmm")</f>
        <v>February</v>
      </c>
      <c r="E39">
        <f>YEAR(calendar[[#This Row],[cal_date]])</f>
        <v>2023</v>
      </c>
      <c r="F39">
        <f>WEEKDAY(calendar[[#This Row],[cal_date]],2)</f>
        <v>1</v>
      </c>
      <c r="G39" t="str">
        <f>TEXT(calendar[[#This Row],[cal_date]],"DDDD")</f>
        <v>Monday</v>
      </c>
    </row>
    <row r="40" spans="2:7" x14ac:dyDescent="1">
      <c r="B40" s="1">
        <v>44964</v>
      </c>
      <c r="C40">
        <f>MONTH(calendar[[#This Row],[cal_date]])</f>
        <v>2</v>
      </c>
      <c r="D40" t="str">
        <f>TEXT(calendar[[#This Row],[cal_date]],"mmmm")</f>
        <v>February</v>
      </c>
      <c r="E40">
        <f>YEAR(calendar[[#This Row],[cal_date]])</f>
        <v>2023</v>
      </c>
      <c r="F40">
        <f>WEEKDAY(calendar[[#This Row],[cal_date]],2)</f>
        <v>2</v>
      </c>
      <c r="G40" t="str">
        <f>TEXT(calendar[[#This Row],[cal_date]],"DDDD")</f>
        <v>Tuesday</v>
      </c>
    </row>
    <row r="41" spans="2:7" x14ac:dyDescent="1">
      <c r="B41" s="1">
        <v>44965</v>
      </c>
      <c r="C41">
        <f>MONTH(calendar[[#This Row],[cal_date]])</f>
        <v>2</v>
      </c>
      <c r="D41" t="str">
        <f>TEXT(calendar[[#This Row],[cal_date]],"mmmm")</f>
        <v>February</v>
      </c>
      <c r="E41">
        <f>YEAR(calendar[[#This Row],[cal_date]])</f>
        <v>2023</v>
      </c>
      <c r="F41">
        <f>WEEKDAY(calendar[[#This Row],[cal_date]],2)</f>
        <v>3</v>
      </c>
      <c r="G41" t="str">
        <f>TEXT(calendar[[#This Row],[cal_date]],"DDDD")</f>
        <v>Wednesday</v>
      </c>
    </row>
    <row r="42" spans="2:7" x14ac:dyDescent="1">
      <c r="B42" s="1">
        <v>44966</v>
      </c>
      <c r="C42">
        <f>MONTH(calendar[[#This Row],[cal_date]])</f>
        <v>2</v>
      </c>
      <c r="D42" t="str">
        <f>TEXT(calendar[[#This Row],[cal_date]],"mmmm")</f>
        <v>February</v>
      </c>
      <c r="E42">
        <f>YEAR(calendar[[#This Row],[cal_date]])</f>
        <v>2023</v>
      </c>
      <c r="F42">
        <f>WEEKDAY(calendar[[#This Row],[cal_date]],2)</f>
        <v>4</v>
      </c>
      <c r="G42" t="str">
        <f>TEXT(calendar[[#This Row],[cal_date]],"DDDD")</f>
        <v>Thursday</v>
      </c>
    </row>
    <row r="43" spans="2:7" x14ac:dyDescent="1">
      <c r="B43" s="1">
        <v>44967</v>
      </c>
      <c r="C43">
        <f>MONTH(calendar[[#This Row],[cal_date]])</f>
        <v>2</v>
      </c>
      <c r="D43" t="str">
        <f>TEXT(calendar[[#This Row],[cal_date]],"mmmm")</f>
        <v>February</v>
      </c>
      <c r="E43">
        <f>YEAR(calendar[[#This Row],[cal_date]])</f>
        <v>2023</v>
      </c>
      <c r="F43">
        <f>WEEKDAY(calendar[[#This Row],[cal_date]],2)</f>
        <v>5</v>
      </c>
      <c r="G43" t="str">
        <f>TEXT(calendar[[#This Row],[cal_date]],"DDDD")</f>
        <v>Friday</v>
      </c>
    </row>
    <row r="44" spans="2:7" x14ac:dyDescent="1">
      <c r="B44" s="1">
        <v>44968</v>
      </c>
      <c r="C44">
        <f>MONTH(calendar[[#This Row],[cal_date]])</f>
        <v>2</v>
      </c>
      <c r="D44" t="str">
        <f>TEXT(calendar[[#This Row],[cal_date]],"mmmm")</f>
        <v>February</v>
      </c>
      <c r="E44">
        <f>YEAR(calendar[[#This Row],[cal_date]])</f>
        <v>2023</v>
      </c>
      <c r="F44">
        <f>WEEKDAY(calendar[[#This Row],[cal_date]],2)</f>
        <v>6</v>
      </c>
      <c r="G44" t="str">
        <f>TEXT(calendar[[#This Row],[cal_date]],"DDDD")</f>
        <v>Saturday</v>
      </c>
    </row>
    <row r="45" spans="2:7" x14ac:dyDescent="1">
      <c r="B45" s="1">
        <v>44969</v>
      </c>
      <c r="C45">
        <f>MONTH(calendar[[#This Row],[cal_date]])</f>
        <v>2</v>
      </c>
      <c r="D45" t="str">
        <f>TEXT(calendar[[#This Row],[cal_date]],"mmmm")</f>
        <v>February</v>
      </c>
      <c r="E45">
        <f>YEAR(calendar[[#This Row],[cal_date]])</f>
        <v>2023</v>
      </c>
      <c r="F45">
        <f>WEEKDAY(calendar[[#This Row],[cal_date]],2)</f>
        <v>7</v>
      </c>
      <c r="G45" t="str">
        <f>TEXT(calendar[[#This Row],[cal_date]],"DDDD")</f>
        <v>Sunday</v>
      </c>
    </row>
    <row r="46" spans="2:7" x14ac:dyDescent="1">
      <c r="B46" s="1">
        <v>44970</v>
      </c>
      <c r="C46">
        <f>MONTH(calendar[[#This Row],[cal_date]])</f>
        <v>2</v>
      </c>
      <c r="D46" t="str">
        <f>TEXT(calendar[[#This Row],[cal_date]],"mmmm")</f>
        <v>February</v>
      </c>
      <c r="E46">
        <f>YEAR(calendar[[#This Row],[cal_date]])</f>
        <v>2023</v>
      </c>
      <c r="F46">
        <f>WEEKDAY(calendar[[#This Row],[cal_date]],2)</f>
        <v>1</v>
      </c>
      <c r="G46" t="str">
        <f>TEXT(calendar[[#This Row],[cal_date]],"DDDD")</f>
        <v>Monday</v>
      </c>
    </row>
    <row r="47" spans="2:7" x14ac:dyDescent="1">
      <c r="B47" s="1">
        <v>44971</v>
      </c>
      <c r="C47">
        <f>MONTH(calendar[[#This Row],[cal_date]])</f>
        <v>2</v>
      </c>
      <c r="D47" t="str">
        <f>TEXT(calendar[[#This Row],[cal_date]],"mmmm")</f>
        <v>February</v>
      </c>
      <c r="E47">
        <f>YEAR(calendar[[#This Row],[cal_date]])</f>
        <v>2023</v>
      </c>
      <c r="F47">
        <f>WEEKDAY(calendar[[#This Row],[cal_date]],2)</f>
        <v>2</v>
      </c>
      <c r="G47" t="str">
        <f>TEXT(calendar[[#This Row],[cal_date]],"DDDD")</f>
        <v>Tuesday</v>
      </c>
    </row>
    <row r="48" spans="2:7" x14ac:dyDescent="1">
      <c r="B48" s="1">
        <v>44972</v>
      </c>
      <c r="C48">
        <f>MONTH(calendar[[#This Row],[cal_date]])</f>
        <v>2</v>
      </c>
      <c r="D48" t="str">
        <f>TEXT(calendar[[#This Row],[cal_date]],"mmmm")</f>
        <v>February</v>
      </c>
      <c r="E48">
        <f>YEAR(calendar[[#This Row],[cal_date]])</f>
        <v>2023</v>
      </c>
      <c r="F48">
        <f>WEEKDAY(calendar[[#This Row],[cal_date]],2)</f>
        <v>3</v>
      </c>
      <c r="G48" t="str">
        <f>TEXT(calendar[[#This Row],[cal_date]],"DDDD")</f>
        <v>Wednesday</v>
      </c>
    </row>
    <row r="49" spans="2:7" x14ac:dyDescent="1">
      <c r="B49" s="1">
        <v>44973</v>
      </c>
      <c r="C49">
        <f>MONTH(calendar[[#This Row],[cal_date]])</f>
        <v>2</v>
      </c>
      <c r="D49" t="str">
        <f>TEXT(calendar[[#This Row],[cal_date]],"mmmm")</f>
        <v>February</v>
      </c>
      <c r="E49">
        <f>YEAR(calendar[[#This Row],[cal_date]])</f>
        <v>2023</v>
      </c>
      <c r="F49">
        <f>WEEKDAY(calendar[[#This Row],[cal_date]],2)</f>
        <v>4</v>
      </c>
      <c r="G49" t="str">
        <f>TEXT(calendar[[#This Row],[cal_date]],"DDDD")</f>
        <v>Thursday</v>
      </c>
    </row>
    <row r="50" spans="2:7" x14ac:dyDescent="1">
      <c r="B50" s="1">
        <v>44974</v>
      </c>
      <c r="C50">
        <f>MONTH(calendar[[#This Row],[cal_date]])</f>
        <v>2</v>
      </c>
      <c r="D50" t="str">
        <f>TEXT(calendar[[#This Row],[cal_date]],"mmmm")</f>
        <v>February</v>
      </c>
      <c r="E50">
        <f>YEAR(calendar[[#This Row],[cal_date]])</f>
        <v>2023</v>
      </c>
      <c r="F50">
        <f>WEEKDAY(calendar[[#This Row],[cal_date]],2)</f>
        <v>5</v>
      </c>
      <c r="G50" t="str">
        <f>TEXT(calendar[[#This Row],[cal_date]],"DDDD")</f>
        <v>Friday</v>
      </c>
    </row>
    <row r="51" spans="2:7" x14ac:dyDescent="1">
      <c r="B51" s="1">
        <v>44975</v>
      </c>
      <c r="C51">
        <f>MONTH(calendar[[#This Row],[cal_date]])</f>
        <v>2</v>
      </c>
      <c r="D51" t="str">
        <f>TEXT(calendar[[#This Row],[cal_date]],"mmmm")</f>
        <v>February</v>
      </c>
      <c r="E51">
        <f>YEAR(calendar[[#This Row],[cal_date]])</f>
        <v>2023</v>
      </c>
      <c r="F51">
        <f>WEEKDAY(calendar[[#This Row],[cal_date]],2)</f>
        <v>6</v>
      </c>
      <c r="G51" t="str">
        <f>TEXT(calendar[[#This Row],[cal_date]],"DDDD")</f>
        <v>Saturday</v>
      </c>
    </row>
    <row r="52" spans="2:7" x14ac:dyDescent="1">
      <c r="B52" s="1">
        <v>44976</v>
      </c>
      <c r="C52">
        <f>MONTH(calendar[[#This Row],[cal_date]])</f>
        <v>2</v>
      </c>
      <c r="D52" t="str">
        <f>TEXT(calendar[[#This Row],[cal_date]],"mmmm")</f>
        <v>February</v>
      </c>
      <c r="E52">
        <f>YEAR(calendar[[#This Row],[cal_date]])</f>
        <v>2023</v>
      </c>
      <c r="F52">
        <f>WEEKDAY(calendar[[#This Row],[cal_date]],2)</f>
        <v>7</v>
      </c>
      <c r="G52" t="str">
        <f>TEXT(calendar[[#This Row],[cal_date]],"DDDD")</f>
        <v>Sunday</v>
      </c>
    </row>
    <row r="53" spans="2:7" x14ac:dyDescent="1">
      <c r="B53" s="1">
        <v>44977</v>
      </c>
      <c r="C53">
        <f>MONTH(calendar[[#This Row],[cal_date]])</f>
        <v>2</v>
      </c>
      <c r="D53" t="str">
        <f>TEXT(calendar[[#This Row],[cal_date]],"mmmm")</f>
        <v>February</v>
      </c>
      <c r="E53">
        <f>YEAR(calendar[[#This Row],[cal_date]])</f>
        <v>2023</v>
      </c>
      <c r="F53">
        <f>WEEKDAY(calendar[[#This Row],[cal_date]],2)</f>
        <v>1</v>
      </c>
      <c r="G53" t="str">
        <f>TEXT(calendar[[#This Row],[cal_date]],"DDDD")</f>
        <v>Monday</v>
      </c>
    </row>
    <row r="54" spans="2:7" x14ac:dyDescent="1">
      <c r="B54" s="1">
        <v>44978</v>
      </c>
      <c r="C54">
        <f>MONTH(calendar[[#This Row],[cal_date]])</f>
        <v>2</v>
      </c>
      <c r="D54" t="str">
        <f>TEXT(calendar[[#This Row],[cal_date]],"mmmm")</f>
        <v>February</v>
      </c>
      <c r="E54">
        <f>YEAR(calendar[[#This Row],[cal_date]])</f>
        <v>2023</v>
      </c>
      <c r="F54">
        <f>WEEKDAY(calendar[[#This Row],[cal_date]],2)</f>
        <v>2</v>
      </c>
      <c r="G54" t="str">
        <f>TEXT(calendar[[#This Row],[cal_date]],"DDDD")</f>
        <v>Tuesday</v>
      </c>
    </row>
    <row r="55" spans="2:7" x14ac:dyDescent="1">
      <c r="B55" s="1">
        <v>44979</v>
      </c>
      <c r="C55">
        <f>MONTH(calendar[[#This Row],[cal_date]])</f>
        <v>2</v>
      </c>
      <c r="D55" t="str">
        <f>TEXT(calendar[[#This Row],[cal_date]],"mmmm")</f>
        <v>February</v>
      </c>
      <c r="E55">
        <f>YEAR(calendar[[#This Row],[cal_date]])</f>
        <v>2023</v>
      </c>
      <c r="F55">
        <f>WEEKDAY(calendar[[#This Row],[cal_date]],2)</f>
        <v>3</v>
      </c>
      <c r="G55" t="str">
        <f>TEXT(calendar[[#This Row],[cal_date]],"DDDD")</f>
        <v>Wednesday</v>
      </c>
    </row>
    <row r="56" spans="2:7" x14ac:dyDescent="1">
      <c r="B56" s="1">
        <v>44980</v>
      </c>
      <c r="C56">
        <f>MONTH(calendar[[#This Row],[cal_date]])</f>
        <v>2</v>
      </c>
      <c r="D56" t="str">
        <f>TEXT(calendar[[#This Row],[cal_date]],"mmmm")</f>
        <v>February</v>
      </c>
      <c r="E56">
        <f>YEAR(calendar[[#This Row],[cal_date]])</f>
        <v>2023</v>
      </c>
      <c r="F56">
        <f>WEEKDAY(calendar[[#This Row],[cal_date]],2)</f>
        <v>4</v>
      </c>
      <c r="G56" t="str">
        <f>TEXT(calendar[[#This Row],[cal_date]],"DDDD")</f>
        <v>Thursday</v>
      </c>
    </row>
    <row r="57" spans="2:7" x14ac:dyDescent="1">
      <c r="B57" s="1">
        <v>44981</v>
      </c>
      <c r="C57">
        <f>MONTH(calendar[[#This Row],[cal_date]])</f>
        <v>2</v>
      </c>
      <c r="D57" t="str">
        <f>TEXT(calendar[[#This Row],[cal_date]],"mmmm")</f>
        <v>February</v>
      </c>
      <c r="E57">
        <f>YEAR(calendar[[#This Row],[cal_date]])</f>
        <v>2023</v>
      </c>
      <c r="F57">
        <f>WEEKDAY(calendar[[#This Row],[cal_date]],2)</f>
        <v>5</v>
      </c>
      <c r="G57" t="str">
        <f>TEXT(calendar[[#This Row],[cal_date]],"DDDD")</f>
        <v>Friday</v>
      </c>
    </row>
    <row r="58" spans="2:7" x14ac:dyDescent="1">
      <c r="B58" s="1">
        <v>44982</v>
      </c>
      <c r="C58">
        <f>MONTH(calendar[[#This Row],[cal_date]])</f>
        <v>2</v>
      </c>
      <c r="D58" t="str">
        <f>TEXT(calendar[[#This Row],[cal_date]],"mmmm")</f>
        <v>February</v>
      </c>
      <c r="E58">
        <f>YEAR(calendar[[#This Row],[cal_date]])</f>
        <v>2023</v>
      </c>
      <c r="F58">
        <f>WEEKDAY(calendar[[#This Row],[cal_date]],2)</f>
        <v>6</v>
      </c>
      <c r="G58" t="str">
        <f>TEXT(calendar[[#This Row],[cal_date]],"DDDD")</f>
        <v>Saturday</v>
      </c>
    </row>
    <row r="59" spans="2:7" x14ac:dyDescent="1">
      <c r="B59" s="1">
        <v>44983</v>
      </c>
      <c r="C59">
        <f>MONTH(calendar[[#This Row],[cal_date]])</f>
        <v>2</v>
      </c>
      <c r="D59" t="str">
        <f>TEXT(calendar[[#This Row],[cal_date]],"mmmm")</f>
        <v>February</v>
      </c>
      <c r="E59">
        <f>YEAR(calendar[[#This Row],[cal_date]])</f>
        <v>2023</v>
      </c>
      <c r="F59">
        <f>WEEKDAY(calendar[[#This Row],[cal_date]],2)</f>
        <v>7</v>
      </c>
      <c r="G59" t="str">
        <f>TEXT(calendar[[#This Row],[cal_date]],"DDDD")</f>
        <v>Sunday</v>
      </c>
    </row>
    <row r="60" spans="2:7" x14ac:dyDescent="1">
      <c r="B60" s="1">
        <v>44984</v>
      </c>
      <c r="C60">
        <f>MONTH(calendar[[#This Row],[cal_date]])</f>
        <v>2</v>
      </c>
      <c r="D60" t="str">
        <f>TEXT(calendar[[#This Row],[cal_date]],"mmmm")</f>
        <v>February</v>
      </c>
      <c r="E60">
        <f>YEAR(calendar[[#This Row],[cal_date]])</f>
        <v>2023</v>
      </c>
      <c r="F60">
        <f>WEEKDAY(calendar[[#This Row],[cal_date]],2)</f>
        <v>1</v>
      </c>
      <c r="G60" t="str">
        <f>TEXT(calendar[[#This Row],[cal_date]],"DDDD")</f>
        <v>Monday</v>
      </c>
    </row>
    <row r="61" spans="2:7" x14ac:dyDescent="1">
      <c r="B61" s="1">
        <v>44985</v>
      </c>
      <c r="C61">
        <f>MONTH(calendar[[#This Row],[cal_date]])</f>
        <v>2</v>
      </c>
      <c r="D61" t="str">
        <f>TEXT(calendar[[#This Row],[cal_date]],"mmmm")</f>
        <v>February</v>
      </c>
      <c r="E61">
        <f>YEAR(calendar[[#This Row],[cal_date]])</f>
        <v>2023</v>
      </c>
      <c r="F61">
        <f>WEEKDAY(calendar[[#This Row],[cal_date]],2)</f>
        <v>2</v>
      </c>
      <c r="G61" t="str">
        <f>TEXT(calendar[[#This Row],[cal_date]],"DDDD")</f>
        <v>Tuesday</v>
      </c>
    </row>
    <row r="62" spans="2:7" x14ac:dyDescent="1">
      <c r="B62" s="1">
        <v>44986</v>
      </c>
      <c r="C62">
        <f>MONTH(calendar[[#This Row],[cal_date]])</f>
        <v>3</v>
      </c>
      <c r="D62" t="str">
        <f>TEXT(calendar[[#This Row],[cal_date]],"mmmm")</f>
        <v>March</v>
      </c>
      <c r="E62">
        <f>YEAR(calendar[[#This Row],[cal_date]])</f>
        <v>2023</v>
      </c>
      <c r="F62">
        <f>WEEKDAY(calendar[[#This Row],[cal_date]],2)</f>
        <v>3</v>
      </c>
      <c r="G62" t="str">
        <f>TEXT(calendar[[#This Row],[cal_date]],"DDDD")</f>
        <v>Wednesday</v>
      </c>
    </row>
    <row r="63" spans="2:7" x14ac:dyDescent="1">
      <c r="B63" s="1">
        <v>44987</v>
      </c>
      <c r="C63">
        <f>MONTH(calendar[[#This Row],[cal_date]])</f>
        <v>3</v>
      </c>
      <c r="D63" t="str">
        <f>TEXT(calendar[[#This Row],[cal_date]],"mmmm")</f>
        <v>March</v>
      </c>
      <c r="E63">
        <f>YEAR(calendar[[#This Row],[cal_date]])</f>
        <v>2023</v>
      </c>
      <c r="F63">
        <f>WEEKDAY(calendar[[#This Row],[cal_date]],2)</f>
        <v>4</v>
      </c>
      <c r="G63" t="str">
        <f>TEXT(calendar[[#This Row],[cal_date]],"DDDD")</f>
        <v>Thursday</v>
      </c>
    </row>
    <row r="64" spans="2:7" x14ac:dyDescent="1">
      <c r="B64" s="1">
        <v>44988</v>
      </c>
      <c r="C64">
        <f>MONTH(calendar[[#This Row],[cal_date]])</f>
        <v>3</v>
      </c>
      <c r="D64" t="str">
        <f>TEXT(calendar[[#This Row],[cal_date]],"mmmm")</f>
        <v>March</v>
      </c>
      <c r="E64">
        <f>YEAR(calendar[[#This Row],[cal_date]])</f>
        <v>2023</v>
      </c>
      <c r="F64">
        <f>WEEKDAY(calendar[[#This Row],[cal_date]],2)</f>
        <v>5</v>
      </c>
      <c r="G64" t="str">
        <f>TEXT(calendar[[#This Row],[cal_date]],"DDDD")</f>
        <v>Friday</v>
      </c>
    </row>
    <row r="65" spans="2:7" x14ac:dyDescent="1">
      <c r="B65" s="1">
        <v>44989</v>
      </c>
      <c r="C65">
        <f>MONTH(calendar[[#This Row],[cal_date]])</f>
        <v>3</v>
      </c>
      <c r="D65" t="str">
        <f>TEXT(calendar[[#This Row],[cal_date]],"mmmm")</f>
        <v>March</v>
      </c>
      <c r="E65">
        <f>YEAR(calendar[[#This Row],[cal_date]])</f>
        <v>2023</v>
      </c>
      <c r="F65">
        <f>WEEKDAY(calendar[[#This Row],[cal_date]],2)</f>
        <v>6</v>
      </c>
      <c r="G65" t="str">
        <f>TEXT(calendar[[#This Row],[cal_date]],"DDDD")</f>
        <v>Saturday</v>
      </c>
    </row>
    <row r="66" spans="2:7" x14ac:dyDescent="1">
      <c r="B66" s="1">
        <v>44990</v>
      </c>
      <c r="C66">
        <f>MONTH(calendar[[#This Row],[cal_date]])</f>
        <v>3</v>
      </c>
      <c r="D66" t="str">
        <f>TEXT(calendar[[#This Row],[cal_date]],"mmmm")</f>
        <v>March</v>
      </c>
      <c r="E66">
        <f>YEAR(calendar[[#This Row],[cal_date]])</f>
        <v>2023</v>
      </c>
      <c r="F66">
        <f>WEEKDAY(calendar[[#This Row],[cal_date]],2)</f>
        <v>7</v>
      </c>
      <c r="G66" t="str">
        <f>TEXT(calendar[[#This Row],[cal_date]],"DDDD")</f>
        <v>Sunday</v>
      </c>
    </row>
    <row r="67" spans="2:7" x14ac:dyDescent="1">
      <c r="B67" s="1">
        <v>44991</v>
      </c>
      <c r="C67">
        <f>MONTH(calendar[[#This Row],[cal_date]])</f>
        <v>3</v>
      </c>
      <c r="D67" t="str">
        <f>TEXT(calendar[[#This Row],[cal_date]],"mmmm")</f>
        <v>March</v>
      </c>
      <c r="E67">
        <f>YEAR(calendar[[#This Row],[cal_date]])</f>
        <v>2023</v>
      </c>
      <c r="F67">
        <f>WEEKDAY(calendar[[#This Row],[cal_date]],2)</f>
        <v>1</v>
      </c>
      <c r="G67" t="str">
        <f>TEXT(calendar[[#This Row],[cal_date]],"DDDD")</f>
        <v>Monday</v>
      </c>
    </row>
    <row r="68" spans="2:7" x14ac:dyDescent="1">
      <c r="B68" s="1">
        <v>44992</v>
      </c>
      <c r="C68">
        <f>MONTH(calendar[[#This Row],[cal_date]])</f>
        <v>3</v>
      </c>
      <c r="D68" t="str">
        <f>TEXT(calendar[[#This Row],[cal_date]],"mmmm")</f>
        <v>March</v>
      </c>
      <c r="E68">
        <f>YEAR(calendar[[#This Row],[cal_date]])</f>
        <v>2023</v>
      </c>
      <c r="F68">
        <f>WEEKDAY(calendar[[#This Row],[cal_date]],2)</f>
        <v>2</v>
      </c>
      <c r="G68" t="str">
        <f>TEXT(calendar[[#This Row],[cal_date]],"DDDD")</f>
        <v>Tuesday</v>
      </c>
    </row>
    <row r="69" spans="2:7" x14ac:dyDescent="1">
      <c r="B69" s="1">
        <v>44993</v>
      </c>
      <c r="C69">
        <f>MONTH(calendar[[#This Row],[cal_date]])</f>
        <v>3</v>
      </c>
      <c r="D69" t="str">
        <f>TEXT(calendar[[#This Row],[cal_date]],"mmmm")</f>
        <v>March</v>
      </c>
      <c r="E69">
        <f>YEAR(calendar[[#This Row],[cal_date]])</f>
        <v>2023</v>
      </c>
      <c r="F69">
        <f>WEEKDAY(calendar[[#This Row],[cal_date]],2)</f>
        <v>3</v>
      </c>
      <c r="G69" t="str">
        <f>TEXT(calendar[[#This Row],[cal_date]],"DDDD")</f>
        <v>Wednesday</v>
      </c>
    </row>
    <row r="70" spans="2:7" x14ac:dyDescent="1">
      <c r="B70" s="1">
        <v>44994</v>
      </c>
      <c r="C70">
        <f>MONTH(calendar[[#This Row],[cal_date]])</f>
        <v>3</v>
      </c>
      <c r="D70" t="str">
        <f>TEXT(calendar[[#This Row],[cal_date]],"mmmm")</f>
        <v>March</v>
      </c>
      <c r="E70">
        <f>YEAR(calendar[[#This Row],[cal_date]])</f>
        <v>2023</v>
      </c>
      <c r="F70">
        <f>WEEKDAY(calendar[[#This Row],[cal_date]],2)</f>
        <v>4</v>
      </c>
      <c r="G70" t="str">
        <f>TEXT(calendar[[#This Row],[cal_date]],"DDDD")</f>
        <v>Thursday</v>
      </c>
    </row>
    <row r="71" spans="2:7" x14ac:dyDescent="1">
      <c r="B71" s="1">
        <v>44995</v>
      </c>
      <c r="C71">
        <f>MONTH(calendar[[#This Row],[cal_date]])</f>
        <v>3</v>
      </c>
      <c r="D71" t="str">
        <f>TEXT(calendar[[#This Row],[cal_date]],"mmmm")</f>
        <v>March</v>
      </c>
      <c r="E71">
        <f>YEAR(calendar[[#This Row],[cal_date]])</f>
        <v>2023</v>
      </c>
      <c r="F71">
        <f>WEEKDAY(calendar[[#This Row],[cal_date]],2)</f>
        <v>5</v>
      </c>
      <c r="G71" t="str">
        <f>TEXT(calendar[[#This Row],[cal_date]],"DDDD")</f>
        <v>Friday</v>
      </c>
    </row>
    <row r="72" spans="2:7" x14ac:dyDescent="1">
      <c r="B72" s="1">
        <v>44996</v>
      </c>
      <c r="C72">
        <f>MONTH(calendar[[#This Row],[cal_date]])</f>
        <v>3</v>
      </c>
      <c r="D72" t="str">
        <f>TEXT(calendar[[#This Row],[cal_date]],"mmmm")</f>
        <v>March</v>
      </c>
      <c r="E72">
        <f>YEAR(calendar[[#This Row],[cal_date]])</f>
        <v>2023</v>
      </c>
      <c r="F72">
        <f>WEEKDAY(calendar[[#This Row],[cal_date]],2)</f>
        <v>6</v>
      </c>
      <c r="G72" t="str">
        <f>TEXT(calendar[[#This Row],[cal_date]],"DDDD")</f>
        <v>Saturday</v>
      </c>
    </row>
    <row r="73" spans="2:7" x14ac:dyDescent="1">
      <c r="B73" s="1">
        <v>44997</v>
      </c>
      <c r="C73">
        <f>MONTH(calendar[[#This Row],[cal_date]])</f>
        <v>3</v>
      </c>
      <c r="D73" t="str">
        <f>TEXT(calendar[[#This Row],[cal_date]],"mmmm")</f>
        <v>March</v>
      </c>
      <c r="E73">
        <f>YEAR(calendar[[#This Row],[cal_date]])</f>
        <v>2023</v>
      </c>
      <c r="F73">
        <f>WEEKDAY(calendar[[#This Row],[cal_date]],2)</f>
        <v>7</v>
      </c>
      <c r="G73" t="str">
        <f>TEXT(calendar[[#This Row],[cal_date]],"DDDD")</f>
        <v>Sunday</v>
      </c>
    </row>
    <row r="74" spans="2:7" x14ac:dyDescent="1">
      <c r="B74" s="1">
        <v>44998</v>
      </c>
      <c r="C74">
        <f>MONTH(calendar[[#This Row],[cal_date]])</f>
        <v>3</v>
      </c>
      <c r="D74" t="str">
        <f>TEXT(calendar[[#This Row],[cal_date]],"mmmm")</f>
        <v>March</v>
      </c>
      <c r="E74">
        <f>YEAR(calendar[[#This Row],[cal_date]])</f>
        <v>2023</v>
      </c>
      <c r="F74">
        <f>WEEKDAY(calendar[[#This Row],[cal_date]],2)</f>
        <v>1</v>
      </c>
      <c r="G74" t="str">
        <f>TEXT(calendar[[#This Row],[cal_date]],"DDDD")</f>
        <v>Monday</v>
      </c>
    </row>
    <row r="75" spans="2:7" x14ac:dyDescent="1">
      <c r="B75" s="1">
        <v>44999</v>
      </c>
      <c r="C75">
        <f>MONTH(calendar[[#This Row],[cal_date]])</f>
        <v>3</v>
      </c>
      <c r="D75" t="str">
        <f>TEXT(calendar[[#This Row],[cal_date]],"mmmm")</f>
        <v>March</v>
      </c>
      <c r="E75">
        <f>YEAR(calendar[[#This Row],[cal_date]])</f>
        <v>2023</v>
      </c>
      <c r="F75">
        <f>WEEKDAY(calendar[[#This Row],[cal_date]],2)</f>
        <v>2</v>
      </c>
      <c r="G75" t="str">
        <f>TEXT(calendar[[#This Row],[cal_date]],"DDDD")</f>
        <v>Tuesday</v>
      </c>
    </row>
    <row r="76" spans="2:7" x14ac:dyDescent="1">
      <c r="B76" s="1">
        <v>45000</v>
      </c>
      <c r="C76">
        <f>MONTH(calendar[[#This Row],[cal_date]])</f>
        <v>3</v>
      </c>
      <c r="D76" t="str">
        <f>TEXT(calendar[[#This Row],[cal_date]],"mmmm")</f>
        <v>March</v>
      </c>
      <c r="E76">
        <f>YEAR(calendar[[#This Row],[cal_date]])</f>
        <v>2023</v>
      </c>
      <c r="F76">
        <f>WEEKDAY(calendar[[#This Row],[cal_date]],2)</f>
        <v>3</v>
      </c>
      <c r="G76" t="str">
        <f>TEXT(calendar[[#This Row],[cal_date]],"DDDD")</f>
        <v>Wednesday</v>
      </c>
    </row>
    <row r="77" spans="2:7" x14ac:dyDescent="1">
      <c r="B77" s="1">
        <v>45001</v>
      </c>
      <c r="C77">
        <f>MONTH(calendar[[#This Row],[cal_date]])</f>
        <v>3</v>
      </c>
      <c r="D77" t="str">
        <f>TEXT(calendar[[#This Row],[cal_date]],"mmmm")</f>
        <v>March</v>
      </c>
      <c r="E77">
        <f>YEAR(calendar[[#This Row],[cal_date]])</f>
        <v>2023</v>
      </c>
      <c r="F77">
        <f>WEEKDAY(calendar[[#This Row],[cal_date]],2)</f>
        <v>4</v>
      </c>
      <c r="G77" t="str">
        <f>TEXT(calendar[[#This Row],[cal_date]],"DDDD")</f>
        <v>Thursday</v>
      </c>
    </row>
    <row r="78" spans="2:7" x14ac:dyDescent="1">
      <c r="B78" s="1">
        <v>45002</v>
      </c>
      <c r="C78">
        <f>MONTH(calendar[[#This Row],[cal_date]])</f>
        <v>3</v>
      </c>
      <c r="D78" t="str">
        <f>TEXT(calendar[[#This Row],[cal_date]],"mmmm")</f>
        <v>March</v>
      </c>
      <c r="E78">
        <f>YEAR(calendar[[#This Row],[cal_date]])</f>
        <v>2023</v>
      </c>
      <c r="F78">
        <f>WEEKDAY(calendar[[#This Row],[cal_date]],2)</f>
        <v>5</v>
      </c>
      <c r="G78" t="str">
        <f>TEXT(calendar[[#This Row],[cal_date]],"DDDD")</f>
        <v>Friday</v>
      </c>
    </row>
    <row r="79" spans="2:7" x14ac:dyDescent="1">
      <c r="B79" s="1">
        <v>45003</v>
      </c>
      <c r="C79">
        <f>MONTH(calendar[[#This Row],[cal_date]])</f>
        <v>3</v>
      </c>
      <c r="D79" t="str">
        <f>TEXT(calendar[[#This Row],[cal_date]],"mmmm")</f>
        <v>March</v>
      </c>
      <c r="E79">
        <f>YEAR(calendar[[#This Row],[cal_date]])</f>
        <v>2023</v>
      </c>
      <c r="F79">
        <f>WEEKDAY(calendar[[#This Row],[cal_date]],2)</f>
        <v>6</v>
      </c>
      <c r="G79" t="str">
        <f>TEXT(calendar[[#This Row],[cal_date]],"DDDD")</f>
        <v>Saturday</v>
      </c>
    </row>
    <row r="80" spans="2:7" x14ac:dyDescent="1">
      <c r="B80" s="1">
        <v>45004</v>
      </c>
      <c r="C80">
        <f>MONTH(calendar[[#This Row],[cal_date]])</f>
        <v>3</v>
      </c>
      <c r="D80" t="str">
        <f>TEXT(calendar[[#This Row],[cal_date]],"mmmm")</f>
        <v>March</v>
      </c>
      <c r="E80">
        <f>YEAR(calendar[[#This Row],[cal_date]])</f>
        <v>2023</v>
      </c>
      <c r="F80">
        <f>WEEKDAY(calendar[[#This Row],[cal_date]],2)</f>
        <v>7</v>
      </c>
      <c r="G80" t="str">
        <f>TEXT(calendar[[#This Row],[cal_date]],"DDDD")</f>
        <v>Sunday</v>
      </c>
    </row>
    <row r="81" spans="2:7" x14ac:dyDescent="1">
      <c r="B81" s="1">
        <v>45005</v>
      </c>
      <c r="C81">
        <f>MONTH(calendar[[#This Row],[cal_date]])</f>
        <v>3</v>
      </c>
      <c r="D81" t="str">
        <f>TEXT(calendar[[#This Row],[cal_date]],"mmmm")</f>
        <v>March</v>
      </c>
      <c r="E81">
        <f>YEAR(calendar[[#This Row],[cal_date]])</f>
        <v>2023</v>
      </c>
      <c r="F81">
        <f>WEEKDAY(calendar[[#This Row],[cal_date]],2)</f>
        <v>1</v>
      </c>
      <c r="G81" t="str">
        <f>TEXT(calendar[[#This Row],[cal_date]],"DDDD")</f>
        <v>Monday</v>
      </c>
    </row>
    <row r="82" spans="2:7" x14ac:dyDescent="1">
      <c r="B82" s="1">
        <v>45006</v>
      </c>
      <c r="C82">
        <f>MONTH(calendar[[#This Row],[cal_date]])</f>
        <v>3</v>
      </c>
      <c r="D82" t="str">
        <f>TEXT(calendar[[#This Row],[cal_date]],"mmmm")</f>
        <v>March</v>
      </c>
      <c r="E82">
        <f>YEAR(calendar[[#This Row],[cal_date]])</f>
        <v>2023</v>
      </c>
      <c r="F82">
        <f>WEEKDAY(calendar[[#This Row],[cal_date]],2)</f>
        <v>2</v>
      </c>
      <c r="G82" t="str">
        <f>TEXT(calendar[[#This Row],[cal_date]],"DDDD")</f>
        <v>Tuesday</v>
      </c>
    </row>
    <row r="83" spans="2:7" x14ac:dyDescent="1">
      <c r="B83" s="1">
        <v>45007</v>
      </c>
      <c r="C83">
        <f>MONTH(calendar[[#This Row],[cal_date]])</f>
        <v>3</v>
      </c>
      <c r="D83" t="str">
        <f>TEXT(calendar[[#This Row],[cal_date]],"mmmm")</f>
        <v>March</v>
      </c>
      <c r="E83">
        <f>YEAR(calendar[[#This Row],[cal_date]])</f>
        <v>2023</v>
      </c>
      <c r="F83">
        <f>WEEKDAY(calendar[[#This Row],[cal_date]],2)</f>
        <v>3</v>
      </c>
      <c r="G83" t="str">
        <f>TEXT(calendar[[#This Row],[cal_date]],"DDDD")</f>
        <v>Wednesday</v>
      </c>
    </row>
    <row r="84" spans="2:7" x14ac:dyDescent="1">
      <c r="B84" s="1">
        <v>45008</v>
      </c>
      <c r="C84">
        <f>MONTH(calendar[[#This Row],[cal_date]])</f>
        <v>3</v>
      </c>
      <c r="D84" t="str">
        <f>TEXT(calendar[[#This Row],[cal_date]],"mmmm")</f>
        <v>March</v>
      </c>
      <c r="E84">
        <f>YEAR(calendar[[#This Row],[cal_date]])</f>
        <v>2023</v>
      </c>
      <c r="F84">
        <f>WEEKDAY(calendar[[#This Row],[cal_date]],2)</f>
        <v>4</v>
      </c>
      <c r="G84" t="str">
        <f>TEXT(calendar[[#This Row],[cal_date]],"DDDD")</f>
        <v>Thursday</v>
      </c>
    </row>
    <row r="85" spans="2:7" x14ac:dyDescent="1">
      <c r="B85" s="1">
        <v>45009</v>
      </c>
      <c r="C85">
        <f>MONTH(calendar[[#This Row],[cal_date]])</f>
        <v>3</v>
      </c>
      <c r="D85" t="str">
        <f>TEXT(calendar[[#This Row],[cal_date]],"mmmm")</f>
        <v>March</v>
      </c>
      <c r="E85">
        <f>YEAR(calendar[[#This Row],[cal_date]])</f>
        <v>2023</v>
      </c>
      <c r="F85">
        <f>WEEKDAY(calendar[[#This Row],[cal_date]],2)</f>
        <v>5</v>
      </c>
      <c r="G85" t="str">
        <f>TEXT(calendar[[#This Row],[cal_date]],"DDDD")</f>
        <v>Friday</v>
      </c>
    </row>
    <row r="86" spans="2:7" x14ac:dyDescent="1">
      <c r="B86" s="1">
        <v>45010</v>
      </c>
      <c r="C86">
        <f>MONTH(calendar[[#This Row],[cal_date]])</f>
        <v>3</v>
      </c>
      <c r="D86" t="str">
        <f>TEXT(calendar[[#This Row],[cal_date]],"mmmm")</f>
        <v>March</v>
      </c>
      <c r="E86">
        <f>YEAR(calendar[[#This Row],[cal_date]])</f>
        <v>2023</v>
      </c>
      <c r="F86">
        <f>WEEKDAY(calendar[[#This Row],[cal_date]],2)</f>
        <v>6</v>
      </c>
      <c r="G86" t="str">
        <f>TEXT(calendar[[#This Row],[cal_date]],"DDDD")</f>
        <v>Saturday</v>
      </c>
    </row>
    <row r="87" spans="2:7" x14ac:dyDescent="1">
      <c r="B87" s="1">
        <v>45011</v>
      </c>
      <c r="C87">
        <f>MONTH(calendar[[#This Row],[cal_date]])</f>
        <v>3</v>
      </c>
      <c r="D87" t="str">
        <f>TEXT(calendar[[#This Row],[cal_date]],"mmmm")</f>
        <v>March</v>
      </c>
      <c r="E87">
        <f>YEAR(calendar[[#This Row],[cal_date]])</f>
        <v>2023</v>
      </c>
      <c r="F87">
        <f>WEEKDAY(calendar[[#This Row],[cal_date]],2)</f>
        <v>7</v>
      </c>
      <c r="G87" t="str">
        <f>TEXT(calendar[[#This Row],[cal_date]],"DDDD")</f>
        <v>Sunday</v>
      </c>
    </row>
    <row r="88" spans="2:7" x14ac:dyDescent="1">
      <c r="B88" s="1">
        <v>45012</v>
      </c>
      <c r="C88">
        <f>MONTH(calendar[[#This Row],[cal_date]])</f>
        <v>3</v>
      </c>
      <c r="D88" t="str">
        <f>TEXT(calendar[[#This Row],[cal_date]],"mmmm")</f>
        <v>March</v>
      </c>
      <c r="E88">
        <f>YEAR(calendar[[#This Row],[cal_date]])</f>
        <v>2023</v>
      </c>
      <c r="F88">
        <f>WEEKDAY(calendar[[#This Row],[cal_date]],2)</f>
        <v>1</v>
      </c>
      <c r="G88" t="str">
        <f>TEXT(calendar[[#This Row],[cal_date]],"DDDD")</f>
        <v>Monday</v>
      </c>
    </row>
    <row r="89" spans="2:7" x14ac:dyDescent="1">
      <c r="B89" s="1">
        <v>45013</v>
      </c>
      <c r="C89">
        <f>MONTH(calendar[[#This Row],[cal_date]])</f>
        <v>3</v>
      </c>
      <c r="D89" t="str">
        <f>TEXT(calendar[[#This Row],[cal_date]],"mmmm")</f>
        <v>March</v>
      </c>
      <c r="E89">
        <f>YEAR(calendar[[#This Row],[cal_date]])</f>
        <v>2023</v>
      </c>
      <c r="F89">
        <f>WEEKDAY(calendar[[#This Row],[cal_date]],2)</f>
        <v>2</v>
      </c>
      <c r="G89" t="str">
        <f>TEXT(calendar[[#This Row],[cal_date]],"DDDD")</f>
        <v>Tuesday</v>
      </c>
    </row>
    <row r="90" spans="2:7" x14ac:dyDescent="1">
      <c r="B90" s="1">
        <v>45014</v>
      </c>
      <c r="C90">
        <f>MONTH(calendar[[#This Row],[cal_date]])</f>
        <v>3</v>
      </c>
      <c r="D90" t="str">
        <f>TEXT(calendar[[#This Row],[cal_date]],"mmmm")</f>
        <v>March</v>
      </c>
      <c r="E90">
        <f>YEAR(calendar[[#This Row],[cal_date]])</f>
        <v>2023</v>
      </c>
      <c r="F90">
        <f>WEEKDAY(calendar[[#This Row],[cal_date]],2)</f>
        <v>3</v>
      </c>
      <c r="G90" t="str">
        <f>TEXT(calendar[[#This Row],[cal_date]],"DDDD")</f>
        <v>Wednesday</v>
      </c>
    </row>
    <row r="91" spans="2:7" x14ac:dyDescent="1">
      <c r="B91" s="1">
        <v>45015</v>
      </c>
      <c r="C91">
        <f>MONTH(calendar[[#This Row],[cal_date]])</f>
        <v>3</v>
      </c>
      <c r="D91" t="str">
        <f>TEXT(calendar[[#This Row],[cal_date]],"mmmm")</f>
        <v>March</v>
      </c>
      <c r="E91">
        <f>YEAR(calendar[[#This Row],[cal_date]])</f>
        <v>2023</v>
      </c>
      <c r="F91">
        <f>WEEKDAY(calendar[[#This Row],[cal_date]],2)</f>
        <v>4</v>
      </c>
      <c r="G91" t="str">
        <f>TEXT(calendar[[#This Row],[cal_date]],"DDDD")</f>
        <v>Thursday</v>
      </c>
    </row>
    <row r="92" spans="2:7" x14ac:dyDescent="1">
      <c r="B92" s="1">
        <v>45016</v>
      </c>
      <c r="C92">
        <f>MONTH(calendar[[#This Row],[cal_date]])</f>
        <v>3</v>
      </c>
      <c r="D92" t="str">
        <f>TEXT(calendar[[#This Row],[cal_date]],"mmmm")</f>
        <v>March</v>
      </c>
      <c r="E92">
        <f>YEAR(calendar[[#This Row],[cal_date]])</f>
        <v>2023</v>
      </c>
      <c r="F92">
        <f>WEEKDAY(calendar[[#This Row],[cal_date]],2)</f>
        <v>5</v>
      </c>
      <c r="G92" t="str">
        <f>TEXT(calendar[[#This Row],[cal_date]],"DDDD")</f>
        <v>Friday</v>
      </c>
    </row>
    <row r="93" spans="2:7" x14ac:dyDescent="1">
      <c r="B93" s="1">
        <v>45017</v>
      </c>
      <c r="C93">
        <f>MONTH(calendar[[#This Row],[cal_date]])</f>
        <v>4</v>
      </c>
      <c r="D93" t="str">
        <f>TEXT(calendar[[#This Row],[cal_date]],"mmmm")</f>
        <v>April</v>
      </c>
      <c r="E93">
        <f>YEAR(calendar[[#This Row],[cal_date]])</f>
        <v>2023</v>
      </c>
      <c r="F93">
        <f>WEEKDAY(calendar[[#This Row],[cal_date]],2)</f>
        <v>6</v>
      </c>
      <c r="G93" t="str">
        <f>TEXT(calendar[[#This Row],[cal_date]],"DDDD")</f>
        <v>Saturday</v>
      </c>
    </row>
    <row r="94" spans="2:7" x14ac:dyDescent="1">
      <c r="B94" s="1">
        <v>45018</v>
      </c>
      <c r="C94">
        <f>MONTH(calendar[[#This Row],[cal_date]])</f>
        <v>4</v>
      </c>
      <c r="D94" t="str">
        <f>TEXT(calendar[[#This Row],[cal_date]],"mmmm")</f>
        <v>April</v>
      </c>
      <c r="E94">
        <f>YEAR(calendar[[#This Row],[cal_date]])</f>
        <v>2023</v>
      </c>
      <c r="F94">
        <f>WEEKDAY(calendar[[#This Row],[cal_date]],2)</f>
        <v>7</v>
      </c>
      <c r="G94" t="str">
        <f>TEXT(calendar[[#This Row],[cal_date]],"DDDD")</f>
        <v>Sunday</v>
      </c>
    </row>
    <row r="95" spans="2:7" x14ac:dyDescent="1">
      <c r="B95" s="1">
        <v>45019</v>
      </c>
      <c r="C95">
        <f>MONTH(calendar[[#This Row],[cal_date]])</f>
        <v>4</v>
      </c>
      <c r="D95" t="str">
        <f>TEXT(calendar[[#This Row],[cal_date]],"mmmm")</f>
        <v>April</v>
      </c>
      <c r="E95">
        <f>YEAR(calendar[[#This Row],[cal_date]])</f>
        <v>2023</v>
      </c>
      <c r="F95">
        <f>WEEKDAY(calendar[[#This Row],[cal_date]],2)</f>
        <v>1</v>
      </c>
      <c r="G95" t="str">
        <f>TEXT(calendar[[#This Row],[cal_date]],"DDDD")</f>
        <v>Monday</v>
      </c>
    </row>
    <row r="96" spans="2:7" x14ac:dyDescent="1">
      <c r="B96" s="1">
        <v>45020</v>
      </c>
      <c r="C96">
        <f>MONTH(calendar[[#This Row],[cal_date]])</f>
        <v>4</v>
      </c>
      <c r="D96" t="str">
        <f>TEXT(calendar[[#This Row],[cal_date]],"mmmm")</f>
        <v>April</v>
      </c>
      <c r="E96">
        <f>YEAR(calendar[[#This Row],[cal_date]])</f>
        <v>2023</v>
      </c>
      <c r="F96">
        <f>WEEKDAY(calendar[[#This Row],[cal_date]],2)</f>
        <v>2</v>
      </c>
      <c r="G96" t="str">
        <f>TEXT(calendar[[#This Row],[cal_date]],"DDDD")</f>
        <v>Tuesday</v>
      </c>
    </row>
    <row r="97" spans="2:7" x14ac:dyDescent="1">
      <c r="B97" s="1">
        <v>45021</v>
      </c>
      <c r="C97">
        <f>MONTH(calendar[[#This Row],[cal_date]])</f>
        <v>4</v>
      </c>
      <c r="D97" t="str">
        <f>TEXT(calendar[[#This Row],[cal_date]],"mmmm")</f>
        <v>April</v>
      </c>
      <c r="E97">
        <f>YEAR(calendar[[#This Row],[cal_date]])</f>
        <v>2023</v>
      </c>
      <c r="F97">
        <f>WEEKDAY(calendar[[#This Row],[cal_date]],2)</f>
        <v>3</v>
      </c>
      <c r="G97" t="str">
        <f>TEXT(calendar[[#This Row],[cal_date]],"DDDD")</f>
        <v>Wednesday</v>
      </c>
    </row>
    <row r="98" spans="2:7" x14ac:dyDescent="1">
      <c r="B98" s="1">
        <v>45022</v>
      </c>
      <c r="C98">
        <f>MONTH(calendar[[#This Row],[cal_date]])</f>
        <v>4</v>
      </c>
      <c r="D98" t="str">
        <f>TEXT(calendar[[#This Row],[cal_date]],"mmmm")</f>
        <v>April</v>
      </c>
      <c r="E98">
        <f>YEAR(calendar[[#This Row],[cal_date]])</f>
        <v>2023</v>
      </c>
      <c r="F98">
        <f>WEEKDAY(calendar[[#This Row],[cal_date]],2)</f>
        <v>4</v>
      </c>
      <c r="G98" t="str">
        <f>TEXT(calendar[[#This Row],[cal_date]],"DDDD")</f>
        <v>Thursday</v>
      </c>
    </row>
    <row r="99" spans="2:7" x14ac:dyDescent="1">
      <c r="B99" s="1">
        <v>45023</v>
      </c>
      <c r="C99">
        <f>MONTH(calendar[[#This Row],[cal_date]])</f>
        <v>4</v>
      </c>
      <c r="D99" t="str">
        <f>TEXT(calendar[[#This Row],[cal_date]],"mmmm")</f>
        <v>April</v>
      </c>
      <c r="E99">
        <f>YEAR(calendar[[#This Row],[cal_date]])</f>
        <v>2023</v>
      </c>
      <c r="F99">
        <f>WEEKDAY(calendar[[#This Row],[cal_date]],2)</f>
        <v>5</v>
      </c>
      <c r="G99" t="str">
        <f>TEXT(calendar[[#This Row],[cal_date]],"DDDD")</f>
        <v>Friday</v>
      </c>
    </row>
    <row r="100" spans="2:7" x14ac:dyDescent="1">
      <c r="B100" s="1">
        <v>45024</v>
      </c>
      <c r="C100">
        <f>MONTH(calendar[[#This Row],[cal_date]])</f>
        <v>4</v>
      </c>
      <c r="D100" t="str">
        <f>TEXT(calendar[[#This Row],[cal_date]],"mmmm")</f>
        <v>April</v>
      </c>
      <c r="E100">
        <f>YEAR(calendar[[#This Row],[cal_date]])</f>
        <v>2023</v>
      </c>
      <c r="F100">
        <f>WEEKDAY(calendar[[#This Row],[cal_date]],2)</f>
        <v>6</v>
      </c>
      <c r="G100" t="str">
        <f>TEXT(calendar[[#This Row],[cal_date]],"DDDD")</f>
        <v>Saturday</v>
      </c>
    </row>
    <row r="101" spans="2:7" x14ac:dyDescent="1">
      <c r="B101" s="1">
        <v>45025</v>
      </c>
      <c r="C101">
        <f>MONTH(calendar[[#This Row],[cal_date]])</f>
        <v>4</v>
      </c>
      <c r="D101" t="str">
        <f>TEXT(calendar[[#This Row],[cal_date]],"mmmm")</f>
        <v>April</v>
      </c>
      <c r="E101">
        <f>YEAR(calendar[[#This Row],[cal_date]])</f>
        <v>2023</v>
      </c>
      <c r="F101">
        <f>WEEKDAY(calendar[[#This Row],[cal_date]],2)</f>
        <v>7</v>
      </c>
      <c r="G101" t="str">
        <f>TEXT(calendar[[#This Row],[cal_date]],"DDDD")</f>
        <v>Sunday</v>
      </c>
    </row>
    <row r="102" spans="2:7" x14ac:dyDescent="1">
      <c r="B102" s="1">
        <v>45026</v>
      </c>
      <c r="C102">
        <f>MONTH(calendar[[#This Row],[cal_date]])</f>
        <v>4</v>
      </c>
      <c r="D102" t="str">
        <f>TEXT(calendar[[#This Row],[cal_date]],"mmmm")</f>
        <v>April</v>
      </c>
      <c r="E102">
        <f>YEAR(calendar[[#This Row],[cal_date]])</f>
        <v>2023</v>
      </c>
      <c r="F102">
        <f>WEEKDAY(calendar[[#This Row],[cal_date]],2)</f>
        <v>1</v>
      </c>
      <c r="G102" t="str">
        <f>TEXT(calendar[[#This Row],[cal_date]],"DDDD")</f>
        <v>Monday</v>
      </c>
    </row>
    <row r="103" spans="2:7" x14ac:dyDescent="1">
      <c r="B103" s="1">
        <v>45027</v>
      </c>
      <c r="C103">
        <f>MONTH(calendar[[#This Row],[cal_date]])</f>
        <v>4</v>
      </c>
      <c r="D103" t="str">
        <f>TEXT(calendar[[#This Row],[cal_date]],"mmmm")</f>
        <v>April</v>
      </c>
      <c r="E103">
        <f>YEAR(calendar[[#This Row],[cal_date]])</f>
        <v>2023</v>
      </c>
      <c r="F103">
        <f>WEEKDAY(calendar[[#This Row],[cal_date]],2)</f>
        <v>2</v>
      </c>
      <c r="G103" t="str">
        <f>TEXT(calendar[[#This Row],[cal_date]],"DDDD")</f>
        <v>Tuesday</v>
      </c>
    </row>
    <row r="104" spans="2:7" x14ac:dyDescent="1">
      <c r="B104" s="1">
        <v>45028</v>
      </c>
      <c r="C104">
        <f>MONTH(calendar[[#This Row],[cal_date]])</f>
        <v>4</v>
      </c>
      <c r="D104" t="str">
        <f>TEXT(calendar[[#This Row],[cal_date]],"mmmm")</f>
        <v>April</v>
      </c>
      <c r="E104">
        <f>YEAR(calendar[[#This Row],[cal_date]])</f>
        <v>2023</v>
      </c>
      <c r="F104">
        <f>WEEKDAY(calendar[[#This Row],[cal_date]],2)</f>
        <v>3</v>
      </c>
      <c r="G104" t="str">
        <f>TEXT(calendar[[#This Row],[cal_date]],"DDDD")</f>
        <v>Wednesday</v>
      </c>
    </row>
    <row r="105" spans="2:7" x14ac:dyDescent="1">
      <c r="B105" s="1">
        <v>45029</v>
      </c>
      <c r="C105">
        <f>MONTH(calendar[[#This Row],[cal_date]])</f>
        <v>4</v>
      </c>
      <c r="D105" t="str">
        <f>TEXT(calendar[[#This Row],[cal_date]],"mmmm")</f>
        <v>April</v>
      </c>
      <c r="E105">
        <f>YEAR(calendar[[#This Row],[cal_date]])</f>
        <v>2023</v>
      </c>
      <c r="F105">
        <f>WEEKDAY(calendar[[#This Row],[cal_date]],2)</f>
        <v>4</v>
      </c>
      <c r="G105" t="str">
        <f>TEXT(calendar[[#This Row],[cal_date]],"DDDD")</f>
        <v>Thursday</v>
      </c>
    </row>
    <row r="106" spans="2:7" x14ac:dyDescent="1">
      <c r="B106" s="1">
        <v>45030</v>
      </c>
      <c r="C106">
        <f>MONTH(calendar[[#This Row],[cal_date]])</f>
        <v>4</v>
      </c>
      <c r="D106" t="str">
        <f>TEXT(calendar[[#This Row],[cal_date]],"mmmm")</f>
        <v>April</v>
      </c>
      <c r="E106">
        <f>YEAR(calendar[[#This Row],[cal_date]])</f>
        <v>2023</v>
      </c>
      <c r="F106">
        <f>WEEKDAY(calendar[[#This Row],[cal_date]],2)</f>
        <v>5</v>
      </c>
      <c r="G106" t="str">
        <f>TEXT(calendar[[#This Row],[cal_date]],"DDDD")</f>
        <v>Friday</v>
      </c>
    </row>
    <row r="107" spans="2:7" x14ac:dyDescent="1">
      <c r="B107" s="1">
        <v>45031</v>
      </c>
      <c r="C107">
        <f>MONTH(calendar[[#This Row],[cal_date]])</f>
        <v>4</v>
      </c>
      <c r="D107" t="str">
        <f>TEXT(calendar[[#This Row],[cal_date]],"mmmm")</f>
        <v>April</v>
      </c>
      <c r="E107">
        <f>YEAR(calendar[[#This Row],[cal_date]])</f>
        <v>2023</v>
      </c>
      <c r="F107">
        <f>WEEKDAY(calendar[[#This Row],[cal_date]],2)</f>
        <v>6</v>
      </c>
      <c r="G107" t="str">
        <f>TEXT(calendar[[#This Row],[cal_date]],"DDDD")</f>
        <v>Saturday</v>
      </c>
    </row>
    <row r="108" spans="2:7" x14ac:dyDescent="1">
      <c r="B108" s="1">
        <v>45032</v>
      </c>
      <c r="C108">
        <f>MONTH(calendar[[#This Row],[cal_date]])</f>
        <v>4</v>
      </c>
      <c r="D108" t="str">
        <f>TEXT(calendar[[#This Row],[cal_date]],"mmmm")</f>
        <v>April</v>
      </c>
      <c r="E108">
        <f>YEAR(calendar[[#This Row],[cal_date]])</f>
        <v>2023</v>
      </c>
      <c r="F108">
        <f>WEEKDAY(calendar[[#This Row],[cal_date]],2)</f>
        <v>7</v>
      </c>
      <c r="G108" t="str">
        <f>TEXT(calendar[[#This Row],[cal_date]],"DDDD")</f>
        <v>Sunday</v>
      </c>
    </row>
    <row r="109" spans="2:7" x14ac:dyDescent="1">
      <c r="B109" s="1">
        <v>45033</v>
      </c>
      <c r="C109">
        <f>MONTH(calendar[[#This Row],[cal_date]])</f>
        <v>4</v>
      </c>
      <c r="D109" t="str">
        <f>TEXT(calendar[[#This Row],[cal_date]],"mmmm")</f>
        <v>April</v>
      </c>
      <c r="E109">
        <f>YEAR(calendar[[#This Row],[cal_date]])</f>
        <v>2023</v>
      </c>
      <c r="F109">
        <f>WEEKDAY(calendar[[#This Row],[cal_date]],2)</f>
        <v>1</v>
      </c>
      <c r="G109" t="str">
        <f>TEXT(calendar[[#This Row],[cal_date]],"DDDD")</f>
        <v>Monday</v>
      </c>
    </row>
    <row r="110" spans="2:7" x14ac:dyDescent="1">
      <c r="B110" s="1">
        <v>45034</v>
      </c>
      <c r="C110">
        <f>MONTH(calendar[[#This Row],[cal_date]])</f>
        <v>4</v>
      </c>
      <c r="D110" t="str">
        <f>TEXT(calendar[[#This Row],[cal_date]],"mmmm")</f>
        <v>April</v>
      </c>
      <c r="E110">
        <f>YEAR(calendar[[#This Row],[cal_date]])</f>
        <v>2023</v>
      </c>
      <c r="F110">
        <f>WEEKDAY(calendar[[#This Row],[cal_date]],2)</f>
        <v>2</v>
      </c>
      <c r="G110" t="str">
        <f>TEXT(calendar[[#This Row],[cal_date]],"DDDD")</f>
        <v>Tuesday</v>
      </c>
    </row>
    <row r="111" spans="2:7" x14ac:dyDescent="1">
      <c r="B111" s="1">
        <v>45035</v>
      </c>
      <c r="C111">
        <f>MONTH(calendar[[#This Row],[cal_date]])</f>
        <v>4</v>
      </c>
      <c r="D111" t="str">
        <f>TEXT(calendar[[#This Row],[cal_date]],"mmmm")</f>
        <v>April</v>
      </c>
      <c r="E111">
        <f>YEAR(calendar[[#This Row],[cal_date]])</f>
        <v>2023</v>
      </c>
      <c r="F111">
        <f>WEEKDAY(calendar[[#This Row],[cal_date]],2)</f>
        <v>3</v>
      </c>
      <c r="G111" t="str">
        <f>TEXT(calendar[[#This Row],[cal_date]],"DDDD")</f>
        <v>Wednesday</v>
      </c>
    </row>
    <row r="112" spans="2:7" x14ac:dyDescent="1">
      <c r="B112" s="1">
        <v>45036</v>
      </c>
      <c r="C112">
        <f>MONTH(calendar[[#This Row],[cal_date]])</f>
        <v>4</v>
      </c>
      <c r="D112" t="str">
        <f>TEXT(calendar[[#This Row],[cal_date]],"mmmm")</f>
        <v>April</v>
      </c>
      <c r="E112">
        <f>YEAR(calendar[[#This Row],[cal_date]])</f>
        <v>2023</v>
      </c>
      <c r="F112">
        <f>WEEKDAY(calendar[[#This Row],[cal_date]],2)</f>
        <v>4</v>
      </c>
      <c r="G112" t="str">
        <f>TEXT(calendar[[#This Row],[cal_date]],"DDDD")</f>
        <v>Thursday</v>
      </c>
    </row>
    <row r="113" spans="2:7" x14ac:dyDescent="1">
      <c r="B113" s="1">
        <v>45037</v>
      </c>
      <c r="C113">
        <f>MONTH(calendar[[#This Row],[cal_date]])</f>
        <v>4</v>
      </c>
      <c r="D113" t="str">
        <f>TEXT(calendar[[#This Row],[cal_date]],"mmmm")</f>
        <v>April</v>
      </c>
      <c r="E113">
        <f>YEAR(calendar[[#This Row],[cal_date]])</f>
        <v>2023</v>
      </c>
      <c r="F113">
        <f>WEEKDAY(calendar[[#This Row],[cal_date]],2)</f>
        <v>5</v>
      </c>
      <c r="G113" t="str">
        <f>TEXT(calendar[[#This Row],[cal_date]],"DDDD")</f>
        <v>Friday</v>
      </c>
    </row>
    <row r="114" spans="2:7" x14ac:dyDescent="1">
      <c r="B114" s="1">
        <v>45038</v>
      </c>
      <c r="C114">
        <f>MONTH(calendar[[#This Row],[cal_date]])</f>
        <v>4</v>
      </c>
      <c r="D114" t="str">
        <f>TEXT(calendar[[#This Row],[cal_date]],"mmmm")</f>
        <v>April</v>
      </c>
      <c r="E114">
        <f>YEAR(calendar[[#This Row],[cal_date]])</f>
        <v>2023</v>
      </c>
      <c r="F114">
        <f>WEEKDAY(calendar[[#This Row],[cal_date]],2)</f>
        <v>6</v>
      </c>
      <c r="G114" t="str">
        <f>TEXT(calendar[[#This Row],[cal_date]],"DDDD")</f>
        <v>Saturday</v>
      </c>
    </row>
    <row r="115" spans="2:7" x14ac:dyDescent="1">
      <c r="B115" s="1">
        <v>45039</v>
      </c>
      <c r="C115">
        <f>MONTH(calendar[[#This Row],[cal_date]])</f>
        <v>4</v>
      </c>
      <c r="D115" t="str">
        <f>TEXT(calendar[[#This Row],[cal_date]],"mmmm")</f>
        <v>April</v>
      </c>
      <c r="E115">
        <f>YEAR(calendar[[#This Row],[cal_date]])</f>
        <v>2023</v>
      </c>
      <c r="F115">
        <f>WEEKDAY(calendar[[#This Row],[cal_date]],2)</f>
        <v>7</v>
      </c>
      <c r="G115" t="str">
        <f>TEXT(calendar[[#This Row],[cal_date]],"DDDD")</f>
        <v>Sunday</v>
      </c>
    </row>
    <row r="116" spans="2:7" x14ac:dyDescent="1">
      <c r="B116" s="1">
        <v>45040</v>
      </c>
      <c r="C116">
        <f>MONTH(calendar[[#This Row],[cal_date]])</f>
        <v>4</v>
      </c>
      <c r="D116" t="str">
        <f>TEXT(calendar[[#This Row],[cal_date]],"mmmm")</f>
        <v>April</v>
      </c>
      <c r="E116">
        <f>YEAR(calendar[[#This Row],[cal_date]])</f>
        <v>2023</v>
      </c>
      <c r="F116">
        <f>WEEKDAY(calendar[[#This Row],[cal_date]],2)</f>
        <v>1</v>
      </c>
      <c r="G116" t="str">
        <f>TEXT(calendar[[#This Row],[cal_date]],"DDDD")</f>
        <v>Monday</v>
      </c>
    </row>
    <row r="117" spans="2:7" x14ac:dyDescent="1">
      <c r="B117" s="1">
        <v>45041</v>
      </c>
      <c r="C117">
        <f>MONTH(calendar[[#This Row],[cal_date]])</f>
        <v>4</v>
      </c>
      <c r="D117" t="str">
        <f>TEXT(calendar[[#This Row],[cal_date]],"mmmm")</f>
        <v>April</v>
      </c>
      <c r="E117">
        <f>YEAR(calendar[[#This Row],[cal_date]])</f>
        <v>2023</v>
      </c>
      <c r="F117">
        <f>WEEKDAY(calendar[[#This Row],[cal_date]],2)</f>
        <v>2</v>
      </c>
      <c r="G117" t="str">
        <f>TEXT(calendar[[#This Row],[cal_date]],"DDDD")</f>
        <v>Tuesday</v>
      </c>
    </row>
    <row r="118" spans="2:7" x14ac:dyDescent="1">
      <c r="B118" s="1">
        <v>45042</v>
      </c>
      <c r="C118">
        <f>MONTH(calendar[[#This Row],[cal_date]])</f>
        <v>4</v>
      </c>
      <c r="D118" t="str">
        <f>TEXT(calendar[[#This Row],[cal_date]],"mmmm")</f>
        <v>April</v>
      </c>
      <c r="E118">
        <f>YEAR(calendar[[#This Row],[cal_date]])</f>
        <v>2023</v>
      </c>
      <c r="F118">
        <f>WEEKDAY(calendar[[#This Row],[cal_date]],2)</f>
        <v>3</v>
      </c>
      <c r="G118" t="str">
        <f>TEXT(calendar[[#This Row],[cal_date]],"DDDD")</f>
        <v>Wednesday</v>
      </c>
    </row>
    <row r="119" spans="2:7" x14ac:dyDescent="1">
      <c r="B119" s="1">
        <v>45043</v>
      </c>
      <c r="C119">
        <f>MONTH(calendar[[#This Row],[cal_date]])</f>
        <v>4</v>
      </c>
      <c r="D119" t="str">
        <f>TEXT(calendar[[#This Row],[cal_date]],"mmmm")</f>
        <v>April</v>
      </c>
      <c r="E119">
        <f>YEAR(calendar[[#This Row],[cal_date]])</f>
        <v>2023</v>
      </c>
      <c r="F119">
        <f>WEEKDAY(calendar[[#This Row],[cal_date]],2)</f>
        <v>4</v>
      </c>
      <c r="G119" t="str">
        <f>TEXT(calendar[[#This Row],[cal_date]],"DDDD")</f>
        <v>Thursday</v>
      </c>
    </row>
    <row r="120" spans="2:7" x14ac:dyDescent="1">
      <c r="B120" s="1">
        <v>45044</v>
      </c>
      <c r="C120">
        <f>MONTH(calendar[[#This Row],[cal_date]])</f>
        <v>4</v>
      </c>
      <c r="D120" t="str">
        <f>TEXT(calendar[[#This Row],[cal_date]],"mmmm")</f>
        <v>April</v>
      </c>
      <c r="E120">
        <f>YEAR(calendar[[#This Row],[cal_date]])</f>
        <v>2023</v>
      </c>
      <c r="F120">
        <f>WEEKDAY(calendar[[#This Row],[cal_date]],2)</f>
        <v>5</v>
      </c>
      <c r="G120" t="str">
        <f>TEXT(calendar[[#This Row],[cal_date]],"DDDD")</f>
        <v>Friday</v>
      </c>
    </row>
    <row r="121" spans="2:7" x14ac:dyDescent="1">
      <c r="B121" s="1">
        <v>45045</v>
      </c>
      <c r="C121">
        <f>MONTH(calendar[[#This Row],[cal_date]])</f>
        <v>4</v>
      </c>
      <c r="D121" t="str">
        <f>TEXT(calendar[[#This Row],[cal_date]],"mmmm")</f>
        <v>April</v>
      </c>
      <c r="E121">
        <f>YEAR(calendar[[#This Row],[cal_date]])</f>
        <v>2023</v>
      </c>
      <c r="F121">
        <f>WEEKDAY(calendar[[#This Row],[cal_date]],2)</f>
        <v>6</v>
      </c>
      <c r="G121" t="str">
        <f>TEXT(calendar[[#This Row],[cal_date]],"DDDD")</f>
        <v>Saturday</v>
      </c>
    </row>
    <row r="122" spans="2:7" x14ac:dyDescent="1">
      <c r="B122" s="1">
        <v>45046</v>
      </c>
      <c r="C122">
        <f>MONTH(calendar[[#This Row],[cal_date]])</f>
        <v>4</v>
      </c>
      <c r="D122" t="str">
        <f>TEXT(calendar[[#This Row],[cal_date]],"mmmm")</f>
        <v>April</v>
      </c>
      <c r="E122">
        <f>YEAR(calendar[[#This Row],[cal_date]])</f>
        <v>2023</v>
      </c>
      <c r="F122">
        <f>WEEKDAY(calendar[[#This Row],[cal_date]],2)</f>
        <v>7</v>
      </c>
      <c r="G122" t="str">
        <f>TEXT(calendar[[#This Row],[cal_date]],"DDDD")</f>
        <v>Sunday</v>
      </c>
    </row>
    <row r="123" spans="2:7" x14ac:dyDescent="1">
      <c r="B123" s="1">
        <v>45047</v>
      </c>
      <c r="C123">
        <f>MONTH(calendar[[#This Row],[cal_date]])</f>
        <v>5</v>
      </c>
      <c r="D123" t="str">
        <f>TEXT(calendar[[#This Row],[cal_date]],"mmmm")</f>
        <v>May</v>
      </c>
      <c r="E123">
        <f>YEAR(calendar[[#This Row],[cal_date]])</f>
        <v>2023</v>
      </c>
      <c r="F123">
        <f>WEEKDAY(calendar[[#This Row],[cal_date]],2)</f>
        <v>1</v>
      </c>
      <c r="G123" t="str">
        <f>TEXT(calendar[[#This Row],[cal_date]],"DDDD")</f>
        <v>Monday</v>
      </c>
    </row>
    <row r="124" spans="2:7" x14ac:dyDescent="1">
      <c r="B124" s="1">
        <v>45048</v>
      </c>
      <c r="C124">
        <f>MONTH(calendar[[#This Row],[cal_date]])</f>
        <v>5</v>
      </c>
      <c r="D124" t="str">
        <f>TEXT(calendar[[#This Row],[cal_date]],"mmmm")</f>
        <v>May</v>
      </c>
      <c r="E124">
        <f>YEAR(calendar[[#This Row],[cal_date]])</f>
        <v>2023</v>
      </c>
      <c r="F124">
        <f>WEEKDAY(calendar[[#This Row],[cal_date]],2)</f>
        <v>2</v>
      </c>
      <c r="G124" t="str">
        <f>TEXT(calendar[[#This Row],[cal_date]],"DDDD")</f>
        <v>Tuesday</v>
      </c>
    </row>
    <row r="125" spans="2:7" x14ac:dyDescent="1">
      <c r="B125" s="1">
        <v>45049</v>
      </c>
      <c r="C125">
        <f>MONTH(calendar[[#This Row],[cal_date]])</f>
        <v>5</v>
      </c>
      <c r="D125" t="str">
        <f>TEXT(calendar[[#This Row],[cal_date]],"mmmm")</f>
        <v>May</v>
      </c>
      <c r="E125">
        <f>YEAR(calendar[[#This Row],[cal_date]])</f>
        <v>2023</v>
      </c>
      <c r="F125">
        <f>WEEKDAY(calendar[[#This Row],[cal_date]],2)</f>
        <v>3</v>
      </c>
      <c r="G125" t="str">
        <f>TEXT(calendar[[#This Row],[cal_date]],"DDDD")</f>
        <v>Wednesday</v>
      </c>
    </row>
    <row r="126" spans="2:7" x14ac:dyDescent="1">
      <c r="B126" s="1">
        <v>45050</v>
      </c>
      <c r="C126">
        <f>MONTH(calendar[[#This Row],[cal_date]])</f>
        <v>5</v>
      </c>
      <c r="D126" t="str">
        <f>TEXT(calendar[[#This Row],[cal_date]],"mmmm")</f>
        <v>May</v>
      </c>
      <c r="E126">
        <f>YEAR(calendar[[#This Row],[cal_date]])</f>
        <v>2023</v>
      </c>
      <c r="F126">
        <f>WEEKDAY(calendar[[#This Row],[cal_date]],2)</f>
        <v>4</v>
      </c>
      <c r="G126" t="str">
        <f>TEXT(calendar[[#This Row],[cal_date]],"DDDD")</f>
        <v>Thursday</v>
      </c>
    </row>
    <row r="127" spans="2:7" x14ac:dyDescent="1">
      <c r="B127" s="1">
        <v>45051</v>
      </c>
      <c r="C127">
        <f>MONTH(calendar[[#This Row],[cal_date]])</f>
        <v>5</v>
      </c>
      <c r="D127" t="str">
        <f>TEXT(calendar[[#This Row],[cal_date]],"mmmm")</f>
        <v>May</v>
      </c>
      <c r="E127">
        <f>YEAR(calendar[[#This Row],[cal_date]])</f>
        <v>2023</v>
      </c>
      <c r="F127">
        <f>WEEKDAY(calendar[[#This Row],[cal_date]],2)</f>
        <v>5</v>
      </c>
      <c r="G127" t="str">
        <f>TEXT(calendar[[#This Row],[cal_date]],"DDDD")</f>
        <v>Friday</v>
      </c>
    </row>
    <row r="128" spans="2:7" x14ac:dyDescent="1">
      <c r="B128" s="1">
        <v>45052</v>
      </c>
      <c r="C128">
        <f>MONTH(calendar[[#This Row],[cal_date]])</f>
        <v>5</v>
      </c>
      <c r="D128" t="str">
        <f>TEXT(calendar[[#This Row],[cal_date]],"mmmm")</f>
        <v>May</v>
      </c>
      <c r="E128">
        <f>YEAR(calendar[[#This Row],[cal_date]])</f>
        <v>2023</v>
      </c>
      <c r="F128">
        <f>WEEKDAY(calendar[[#This Row],[cal_date]],2)</f>
        <v>6</v>
      </c>
      <c r="G128" t="str">
        <f>TEXT(calendar[[#This Row],[cal_date]],"DDDD")</f>
        <v>Saturday</v>
      </c>
    </row>
    <row r="129" spans="2:7" x14ac:dyDescent="1">
      <c r="B129" s="1">
        <v>45053</v>
      </c>
      <c r="C129">
        <f>MONTH(calendar[[#This Row],[cal_date]])</f>
        <v>5</v>
      </c>
      <c r="D129" t="str">
        <f>TEXT(calendar[[#This Row],[cal_date]],"mmmm")</f>
        <v>May</v>
      </c>
      <c r="E129">
        <f>YEAR(calendar[[#This Row],[cal_date]])</f>
        <v>2023</v>
      </c>
      <c r="F129">
        <f>WEEKDAY(calendar[[#This Row],[cal_date]],2)</f>
        <v>7</v>
      </c>
      <c r="G129" t="str">
        <f>TEXT(calendar[[#This Row],[cal_date]],"DDDD")</f>
        <v>Sunday</v>
      </c>
    </row>
    <row r="130" spans="2:7" x14ac:dyDescent="1">
      <c r="B130" s="1">
        <v>45054</v>
      </c>
      <c r="C130">
        <f>MONTH(calendar[[#This Row],[cal_date]])</f>
        <v>5</v>
      </c>
      <c r="D130" t="str">
        <f>TEXT(calendar[[#This Row],[cal_date]],"mmmm")</f>
        <v>May</v>
      </c>
      <c r="E130">
        <f>YEAR(calendar[[#This Row],[cal_date]])</f>
        <v>2023</v>
      </c>
      <c r="F130">
        <f>WEEKDAY(calendar[[#This Row],[cal_date]],2)</f>
        <v>1</v>
      </c>
      <c r="G130" t="str">
        <f>TEXT(calendar[[#This Row],[cal_date]],"DDDD")</f>
        <v>Monday</v>
      </c>
    </row>
    <row r="131" spans="2:7" x14ac:dyDescent="1">
      <c r="B131" s="1">
        <v>45055</v>
      </c>
      <c r="C131">
        <f>MONTH(calendar[[#This Row],[cal_date]])</f>
        <v>5</v>
      </c>
      <c r="D131" t="str">
        <f>TEXT(calendar[[#This Row],[cal_date]],"mmmm")</f>
        <v>May</v>
      </c>
      <c r="E131">
        <f>YEAR(calendar[[#This Row],[cal_date]])</f>
        <v>2023</v>
      </c>
      <c r="F131">
        <f>WEEKDAY(calendar[[#This Row],[cal_date]],2)</f>
        <v>2</v>
      </c>
      <c r="G131" t="str">
        <f>TEXT(calendar[[#This Row],[cal_date]],"DDDD")</f>
        <v>Tuesday</v>
      </c>
    </row>
    <row r="132" spans="2:7" x14ac:dyDescent="1">
      <c r="B132" s="1">
        <v>45056</v>
      </c>
      <c r="C132">
        <f>MONTH(calendar[[#This Row],[cal_date]])</f>
        <v>5</v>
      </c>
      <c r="D132" t="str">
        <f>TEXT(calendar[[#This Row],[cal_date]],"mmmm")</f>
        <v>May</v>
      </c>
      <c r="E132">
        <f>YEAR(calendar[[#This Row],[cal_date]])</f>
        <v>2023</v>
      </c>
      <c r="F132">
        <f>WEEKDAY(calendar[[#This Row],[cal_date]],2)</f>
        <v>3</v>
      </c>
      <c r="G132" t="str">
        <f>TEXT(calendar[[#This Row],[cal_date]],"DDDD")</f>
        <v>Wednesday</v>
      </c>
    </row>
    <row r="133" spans="2:7" x14ac:dyDescent="1">
      <c r="B133" s="1">
        <v>45057</v>
      </c>
      <c r="C133">
        <f>MONTH(calendar[[#This Row],[cal_date]])</f>
        <v>5</v>
      </c>
      <c r="D133" t="str">
        <f>TEXT(calendar[[#This Row],[cal_date]],"mmmm")</f>
        <v>May</v>
      </c>
      <c r="E133">
        <f>YEAR(calendar[[#This Row],[cal_date]])</f>
        <v>2023</v>
      </c>
      <c r="F133">
        <f>WEEKDAY(calendar[[#This Row],[cal_date]],2)</f>
        <v>4</v>
      </c>
      <c r="G133" t="str">
        <f>TEXT(calendar[[#This Row],[cal_date]],"DDDD")</f>
        <v>Thursday</v>
      </c>
    </row>
    <row r="134" spans="2:7" x14ac:dyDescent="1">
      <c r="B134" s="1">
        <v>45058</v>
      </c>
      <c r="C134">
        <f>MONTH(calendar[[#This Row],[cal_date]])</f>
        <v>5</v>
      </c>
      <c r="D134" t="str">
        <f>TEXT(calendar[[#This Row],[cal_date]],"mmmm")</f>
        <v>May</v>
      </c>
      <c r="E134">
        <f>YEAR(calendar[[#This Row],[cal_date]])</f>
        <v>2023</v>
      </c>
      <c r="F134">
        <f>WEEKDAY(calendar[[#This Row],[cal_date]],2)</f>
        <v>5</v>
      </c>
      <c r="G134" t="str">
        <f>TEXT(calendar[[#This Row],[cal_date]],"DDDD")</f>
        <v>Friday</v>
      </c>
    </row>
    <row r="135" spans="2:7" x14ac:dyDescent="1">
      <c r="B135" s="1">
        <v>45059</v>
      </c>
      <c r="C135">
        <f>MONTH(calendar[[#This Row],[cal_date]])</f>
        <v>5</v>
      </c>
      <c r="D135" t="str">
        <f>TEXT(calendar[[#This Row],[cal_date]],"mmmm")</f>
        <v>May</v>
      </c>
      <c r="E135">
        <f>YEAR(calendar[[#This Row],[cal_date]])</f>
        <v>2023</v>
      </c>
      <c r="F135">
        <f>WEEKDAY(calendar[[#This Row],[cal_date]],2)</f>
        <v>6</v>
      </c>
      <c r="G135" t="str">
        <f>TEXT(calendar[[#This Row],[cal_date]],"DDDD")</f>
        <v>Saturday</v>
      </c>
    </row>
    <row r="136" spans="2:7" x14ac:dyDescent="1">
      <c r="B136" s="1">
        <v>45060</v>
      </c>
      <c r="C136">
        <f>MONTH(calendar[[#This Row],[cal_date]])</f>
        <v>5</v>
      </c>
      <c r="D136" t="str">
        <f>TEXT(calendar[[#This Row],[cal_date]],"mmmm")</f>
        <v>May</v>
      </c>
      <c r="E136">
        <f>YEAR(calendar[[#This Row],[cal_date]])</f>
        <v>2023</v>
      </c>
      <c r="F136">
        <f>WEEKDAY(calendar[[#This Row],[cal_date]],2)</f>
        <v>7</v>
      </c>
      <c r="G136" t="str">
        <f>TEXT(calendar[[#This Row],[cal_date]],"DDDD")</f>
        <v>Sunday</v>
      </c>
    </row>
    <row r="137" spans="2:7" x14ac:dyDescent="1">
      <c r="B137" s="1">
        <v>45061</v>
      </c>
      <c r="C137">
        <f>MONTH(calendar[[#This Row],[cal_date]])</f>
        <v>5</v>
      </c>
      <c r="D137" t="str">
        <f>TEXT(calendar[[#This Row],[cal_date]],"mmmm")</f>
        <v>May</v>
      </c>
      <c r="E137">
        <f>YEAR(calendar[[#This Row],[cal_date]])</f>
        <v>2023</v>
      </c>
      <c r="F137">
        <f>WEEKDAY(calendar[[#This Row],[cal_date]],2)</f>
        <v>1</v>
      </c>
      <c r="G137" t="str">
        <f>TEXT(calendar[[#This Row],[cal_date]],"DDDD")</f>
        <v>Monday</v>
      </c>
    </row>
    <row r="138" spans="2:7" x14ac:dyDescent="1">
      <c r="B138" s="1">
        <v>45062</v>
      </c>
      <c r="C138">
        <f>MONTH(calendar[[#This Row],[cal_date]])</f>
        <v>5</v>
      </c>
      <c r="D138" t="str">
        <f>TEXT(calendar[[#This Row],[cal_date]],"mmmm")</f>
        <v>May</v>
      </c>
      <c r="E138">
        <f>YEAR(calendar[[#This Row],[cal_date]])</f>
        <v>2023</v>
      </c>
      <c r="F138">
        <f>WEEKDAY(calendar[[#This Row],[cal_date]],2)</f>
        <v>2</v>
      </c>
      <c r="G138" t="str">
        <f>TEXT(calendar[[#This Row],[cal_date]],"DDDD")</f>
        <v>Tuesday</v>
      </c>
    </row>
    <row r="139" spans="2:7" x14ac:dyDescent="1">
      <c r="B139" s="1">
        <v>45063</v>
      </c>
      <c r="C139">
        <f>MONTH(calendar[[#This Row],[cal_date]])</f>
        <v>5</v>
      </c>
      <c r="D139" t="str">
        <f>TEXT(calendar[[#This Row],[cal_date]],"mmmm")</f>
        <v>May</v>
      </c>
      <c r="E139">
        <f>YEAR(calendar[[#This Row],[cal_date]])</f>
        <v>2023</v>
      </c>
      <c r="F139">
        <f>WEEKDAY(calendar[[#This Row],[cal_date]],2)</f>
        <v>3</v>
      </c>
      <c r="G139" t="str">
        <f>TEXT(calendar[[#This Row],[cal_date]],"DDDD")</f>
        <v>Wednesday</v>
      </c>
    </row>
    <row r="140" spans="2:7" x14ac:dyDescent="1">
      <c r="B140" s="1">
        <v>45064</v>
      </c>
      <c r="C140">
        <f>MONTH(calendar[[#This Row],[cal_date]])</f>
        <v>5</v>
      </c>
      <c r="D140" t="str">
        <f>TEXT(calendar[[#This Row],[cal_date]],"mmmm")</f>
        <v>May</v>
      </c>
      <c r="E140">
        <f>YEAR(calendar[[#This Row],[cal_date]])</f>
        <v>2023</v>
      </c>
      <c r="F140">
        <f>WEEKDAY(calendar[[#This Row],[cal_date]],2)</f>
        <v>4</v>
      </c>
      <c r="G140" t="str">
        <f>TEXT(calendar[[#This Row],[cal_date]],"DDDD")</f>
        <v>Thursday</v>
      </c>
    </row>
    <row r="141" spans="2:7" x14ac:dyDescent="1">
      <c r="B141" s="1">
        <v>45065</v>
      </c>
      <c r="C141">
        <f>MONTH(calendar[[#This Row],[cal_date]])</f>
        <v>5</v>
      </c>
      <c r="D141" t="str">
        <f>TEXT(calendar[[#This Row],[cal_date]],"mmmm")</f>
        <v>May</v>
      </c>
      <c r="E141">
        <f>YEAR(calendar[[#This Row],[cal_date]])</f>
        <v>2023</v>
      </c>
      <c r="F141">
        <f>WEEKDAY(calendar[[#This Row],[cal_date]],2)</f>
        <v>5</v>
      </c>
      <c r="G141" t="str">
        <f>TEXT(calendar[[#This Row],[cal_date]],"DDDD")</f>
        <v>Friday</v>
      </c>
    </row>
    <row r="142" spans="2:7" x14ac:dyDescent="1">
      <c r="B142" s="1">
        <v>45066</v>
      </c>
      <c r="C142">
        <f>MONTH(calendar[[#This Row],[cal_date]])</f>
        <v>5</v>
      </c>
      <c r="D142" t="str">
        <f>TEXT(calendar[[#This Row],[cal_date]],"mmmm")</f>
        <v>May</v>
      </c>
      <c r="E142">
        <f>YEAR(calendar[[#This Row],[cal_date]])</f>
        <v>2023</v>
      </c>
      <c r="F142">
        <f>WEEKDAY(calendar[[#This Row],[cal_date]],2)</f>
        <v>6</v>
      </c>
      <c r="G142" t="str">
        <f>TEXT(calendar[[#This Row],[cal_date]],"DDDD")</f>
        <v>Saturday</v>
      </c>
    </row>
    <row r="143" spans="2:7" x14ac:dyDescent="1">
      <c r="B143" s="1">
        <v>45067</v>
      </c>
      <c r="C143">
        <f>MONTH(calendar[[#This Row],[cal_date]])</f>
        <v>5</v>
      </c>
      <c r="D143" t="str">
        <f>TEXT(calendar[[#This Row],[cal_date]],"mmmm")</f>
        <v>May</v>
      </c>
      <c r="E143">
        <f>YEAR(calendar[[#This Row],[cal_date]])</f>
        <v>2023</v>
      </c>
      <c r="F143">
        <f>WEEKDAY(calendar[[#This Row],[cal_date]],2)</f>
        <v>7</v>
      </c>
      <c r="G143" t="str">
        <f>TEXT(calendar[[#This Row],[cal_date]],"DDDD")</f>
        <v>Sunday</v>
      </c>
    </row>
    <row r="144" spans="2:7" x14ac:dyDescent="1">
      <c r="B144" s="1">
        <v>45068</v>
      </c>
      <c r="C144">
        <f>MONTH(calendar[[#This Row],[cal_date]])</f>
        <v>5</v>
      </c>
      <c r="D144" t="str">
        <f>TEXT(calendar[[#This Row],[cal_date]],"mmmm")</f>
        <v>May</v>
      </c>
      <c r="E144">
        <f>YEAR(calendar[[#This Row],[cal_date]])</f>
        <v>2023</v>
      </c>
      <c r="F144">
        <f>WEEKDAY(calendar[[#This Row],[cal_date]],2)</f>
        <v>1</v>
      </c>
      <c r="G144" t="str">
        <f>TEXT(calendar[[#This Row],[cal_date]],"DDDD")</f>
        <v>Monday</v>
      </c>
    </row>
    <row r="145" spans="2:7" x14ac:dyDescent="1">
      <c r="B145" s="1">
        <v>45069</v>
      </c>
      <c r="C145">
        <f>MONTH(calendar[[#This Row],[cal_date]])</f>
        <v>5</v>
      </c>
      <c r="D145" t="str">
        <f>TEXT(calendar[[#This Row],[cal_date]],"mmmm")</f>
        <v>May</v>
      </c>
      <c r="E145">
        <f>YEAR(calendar[[#This Row],[cal_date]])</f>
        <v>2023</v>
      </c>
      <c r="F145">
        <f>WEEKDAY(calendar[[#This Row],[cal_date]],2)</f>
        <v>2</v>
      </c>
      <c r="G145" t="str">
        <f>TEXT(calendar[[#This Row],[cal_date]],"DDDD")</f>
        <v>Tuesday</v>
      </c>
    </row>
    <row r="146" spans="2:7" x14ac:dyDescent="1">
      <c r="B146" s="1">
        <v>45070</v>
      </c>
      <c r="C146">
        <f>MONTH(calendar[[#This Row],[cal_date]])</f>
        <v>5</v>
      </c>
      <c r="D146" t="str">
        <f>TEXT(calendar[[#This Row],[cal_date]],"mmmm")</f>
        <v>May</v>
      </c>
      <c r="E146">
        <f>YEAR(calendar[[#This Row],[cal_date]])</f>
        <v>2023</v>
      </c>
      <c r="F146">
        <f>WEEKDAY(calendar[[#This Row],[cal_date]],2)</f>
        <v>3</v>
      </c>
      <c r="G146" t="str">
        <f>TEXT(calendar[[#This Row],[cal_date]],"DDDD")</f>
        <v>Wednesday</v>
      </c>
    </row>
    <row r="147" spans="2:7" x14ac:dyDescent="1">
      <c r="B147" s="1">
        <v>45071</v>
      </c>
      <c r="C147">
        <f>MONTH(calendar[[#This Row],[cal_date]])</f>
        <v>5</v>
      </c>
      <c r="D147" t="str">
        <f>TEXT(calendar[[#This Row],[cal_date]],"mmmm")</f>
        <v>May</v>
      </c>
      <c r="E147">
        <f>YEAR(calendar[[#This Row],[cal_date]])</f>
        <v>2023</v>
      </c>
      <c r="F147">
        <f>WEEKDAY(calendar[[#This Row],[cal_date]],2)</f>
        <v>4</v>
      </c>
      <c r="G147" t="str">
        <f>TEXT(calendar[[#This Row],[cal_date]],"DDDD")</f>
        <v>Thursday</v>
      </c>
    </row>
    <row r="148" spans="2:7" x14ac:dyDescent="1">
      <c r="B148" s="1">
        <v>45072</v>
      </c>
      <c r="C148">
        <f>MONTH(calendar[[#This Row],[cal_date]])</f>
        <v>5</v>
      </c>
      <c r="D148" t="str">
        <f>TEXT(calendar[[#This Row],[cal_date]],"mmmm")</f>
        <v>May</v>
      </c>
      <c r="E148">
        <f>YEAR(calendar[[#This Row],[cal_date]])</f>
        <v>2023</v>
      </c>
      <c r="F148">
        <f>WEEKDAY(calendar[[#This Row],[cal_date]],2)</f>
        <v>5</v>
      </c>
      <c r="G148" t="str">
        <f>TEXT(calendar[[#This Row],[cal_date]],"DDDD")</f>
        <v>Friday</v>
      </c>
    </row>
    <row r="149" spans="2:7" x14ac:dyDescent="1">
      <c r="B149" s="1">
        <v>45073</v>
      </c>
      <c r="C149">
        <f>MONTH(calendar[[#This Row],[cal_date]])</f>
        <v>5</v>
      </c>
      <c r="D149" t="str">
        <f>TEXT(calendar[[#This Row],[cal_date]],"mmmm")</f>
        <v>May</v>
      </c>
      <c r="E149">
        <f>YEAR(calendar[[#This Row],[cal_date]])</f>
        <v>2023</v>
      </c>
      <c r="F149">
        <f>WEEKDAY(calendar[[#This Row],[cal_date]],2)</f>
        <v>6</v>
      </c>
      <c r="G149" t="str">
        <f>TEXT(calendar[[#This Row],[cal_date]],"DDDD")</f>
        <v>Saturday</v>
      </c>
    </row>
    <row r="150" spans="2:7" x14ac:dyDescent="1">
      <c r="B150" s="1">
        <v>45074</v>
      </c>
      <c r="C150">
        <f>MONTH(calendar[[#This Row],[cal_date]])</f>
        <v>5</v>
      </c>
      <c r="D150" t="str">
        <f>TEXT(calendar[[#This Row],[cal_date]],"mmmm")</f>
        <v>May</v>
      </c>
      <c r="E150">
        <f>YEAR(calendar[[#This Row],[cal_date]])</f>
        <v>2023</v>
      </c>
      <c r="F150">
        <f>WEEKDAY(calendar[[#This Row],[cal_date]],2)</f>
        <v>7</v>
      </c>
      <c r="G150" t="str">
        <f>TEXT(calendar[[#This Row],[cal_date]],"DDDD")</f>
        <v>Sunday</v>
      </c>
    </row>
    <row r="151" spans="2:7" x14ac:dyDescent="1">
      <c r="B151" s="1">
        <v>45075</v>
      </c>
      <c r="C151">
        <f>MONTH(calendar[[#This Row],[cal_date]])</f>
        <v>5</v>
      </c>
      <c r="D151" t="str">
        <f>TEXT(calendar[[#This Row],[cal_date]],"mmmm")</f>
        <v>May</v>
      </c>
      <c r="E151">
        <f>YEAR(calendar[[#This Row],[cal_date]])</f>
        <v>2023</v>
      </c>
      <c r="F151">
        <f>WEEKDAY(calendar[[#This Row],[cal_date]],2)</f>
        <v>1</v>
      </c>
      <c r="G151" t="str">
        <f>TEXT(calendar[[#This Row],[cal_date]],"DDDD")</f>
        <v>Monday</v>
      </c>
    </row>
    <row r="152" spans="2:7" x14ac:dyDescent="1">
      <c r="B152" s="1">
        <v>45076</v>
      </c>
      <c r="C152">
        <f>MONTH(calendar[[#This Row],[cal_date]])</f>
        <v>5</v>
      </c>
      <c r="D152" t="str">
        <f>TEXT(calendar[[#This Row],[cal_date]],"mmmm")</f>
        <v>May</v>
      </c>
      <c r="E152">
        <f>YEAR(calendar[[#This Row],[cal_date]])</f>
        <v>2023</v>
      </c>
      <c r="F152">
        <f>WEEKDAY(calendar[[#This Row],[cal_date]],2)</f>
        <v>2</v>
      </c>
      <c r="G152" t="str">
        <f>TEXT(calendar[[#This Row],[cal_date]],"DDDD")</f>
        <v>Tuesday</v>
      </c>
    </row>
    <row r="153" spans="2:7" x14ac:dyDescent="1">
      <c r="B153" s="1">
        <v>45077</v>
      </c>
      <c r="C153">
        <f>MONTH(calendar[[#This Row],[cal_date]])</f>
        <v>5</v>
      </c>
      <c r="D153" t="str">
        <f>TEXT(calendar[[#This Row],[cal_date]],"mmmm")</f>
        <v>May</v>
      </c>
      <c r="E153">
        <f>YEAR(calendar[[#This Row],[cal_date]])</f>
        <v>2023</v>
      </c>
      <c r="F153">
        <f>WEEKDAY(calendar[[#This Row],[cal_date]],2)</f>
        <v>3</v>
      </c>
      <c r="G153" t="str">
        <f>TEXT(calendar[[#This Row],[cal_date]],"DDDD")</f>
        <v>Wednesday</v>
      </c>
    </row>
    <row r="154" spans="2:7" x14ac:dyDescent="1">
      <c r="B154" s="1">
        <v>45078</v>
      </c>
      <c r="C154">
        <f>MONTH(calendar[[#This Row],[cal_date]])</f>
        <v>6</v>
      </c>
      <c r="D154" t="str">
        <f>TEXT(calendar[[#This Row],[cal_date]],"mmmm")</f>
        <v>June</v>
      </c>
      <c r="E154">
        <f>YEAR(calendar[[#This Row],[cal_date]])</f>
        <v>2023</v>
      </c>
      <c r="F154">
        <f>WEEKDAY(calendar[[#This Row],[cal_date]],2)</f>
        <v>4</v>
      </c>
      <c r="G154" t="str">
        <f>TEXT(calendar[[#This Row],[cal_date]],"DDDD")</f>
        <v>Thursday</v>
      </c>
    </row>
    <row r="155" spans="2:7" x14ac:dyDescent="1">
      <c r="B155" s="1">
        <v>45079</v>
      </c>
      <c r="C155">
        <f>MONTH(calendar[[#This Row],[cal_date]])</f>
        <v>6</v>
      </c>
      <c r="D155" t="str">
        <f>TEXT(calendar[[#This Row],[cal_date]],"mmmm")</f>
        <v>June</v>
      </c>
      <c r="E155">
        <f>YEAR(calendar[[#This Row],[cal_date]])</f>
        <v>2023</v>
      </c>
      <c r="F155">
        <f>WEEKDAY(calendar[[#This Row],[cal_date]],2)</f>
        <v>5</v>
      </c>
      <c r="G155" t="str">
        <f>TEXT(calendar[[#This Row],[cal_date]],"DDDD")</f>
        <v>Friday</v>
      </c>
    </row>
    <row r="156" spans="2:7" x14ac:dyDescent="1">
      <c r="B156" s="1">
        <v>45080</v>
      </c>
      <c r="C156">
        <f>MONTH(calendar[[#This Row],[cal_date]])</f>
        <v>6</v>
      </c>
      <c r="D156" t="str">
        <f>TEXT(calendar[[#This Row],[cal_date]],"mmmm")</f>
        <v>June</v>
      </c>
      <c r="E156">
        <f>YEAR(calendar[[#This Row],[cal_date]])</f>
        <v>2023</v>
      </c>
      <c r="F156">
        <f>WEEKDAY(calendar[[#This Row],[cal_date]],2)</f>
        <v>6</v>
      </c>
      <c r="G156" t="str">
        <f>TEXT(calendar[[#This Row],[cal_date]],"DDDD")</f>
        <v>Saturday</v>
      </c>
    </row>
    <row r="157" spans="2:7" x14ac:dyDescent="1">
      <c r="B157" s="1">
        <v>45081</v>
      </c>
      <c r="C157">
        <f>MONTH(calendar[[#This Row],[cal_date]])</f>
        <v>6</v>
      </c>
      <c r="D157" t="str">
        <f>TEXT(calendar[[#This Row],[cal_date]],"mmmm")</f>
        <v>June</v>
      </c>
      <c r="E157">
        <f>YEAR(calendar[[#This Row],[cal_date]])</f>
        <v>2023</v>
      </c>
      <c r="F157">
        <f>WEEKDAY(calendar[[#This Row],[cal_date]],2)</f>
        <v>7</v>
      </c>
      <c r="G157" t="str">
        <f>TEXT(calendar[[#This Row],[cal_date]],"DDDD")</f>
        <v>Sunday</v>
      </c>
    </row>
    <row r="158" spans="2:7" x14ac:dyDescent="1">
      <c r="B158" s="1">
        <v>45082</v>
      </c>
      <c r="C158">
        <f>MONTH(calendar[[#This Row],[cal_date]])</f>
        <v>6</v>
      </c>
      <c r="D158" t="str">
        <f>TEXT(calendar[[#This Row],[cal_date]],"mmmm")</f>
        <v>June</v>
      </c>
      <c r="E158">
        <f>YEAR(calendar[[#This Row],[cal_date]])</f>
        <v>2023</v>
      </c>
      <c r="F158">
        <f>WEEKDAY(calendar[[#This Row],[cal_date]],2)</f>
        <v>1</v>
      </c>
      <c r="G158" t="str">
        <f>TEXT(calendar[[#This Row],[cal_date]],"DDDD")</f>
        <v>Monday</v>
      </c>
    </row>
    <row r="159" spans="2:7" x14ac:dyDescent="1">
      <c r="B159" s="1">
        <v>45083</v>
      </c>
      <c r="C159">
        <f>MONTH(calendar[[#This Row],[cal_date]])</f>
        <v>6</v>
      </c>
      <c r="D159" t="str">
        <f>TEXT(calendar[[#This Row],[cal_date]],"mmmm")</f>
        <v>June</v>
      </c>
      <c r="E159">
        <f>YEAR(calendar[[#This Row],[cal_date]])</f>
        <v>2023</v>
      </c>
      <c r="F159">
        <f>WEEKDAY(calendar[[#This Row],[cal_date]],2)</f>
        <v>2</v>
      </c>
      <c r="G159" t="str">
        <f>TEXT(calendar[[#This Row],[cal_date]],"DDDD")</f>
        <v>Tuesday</v>
      </c>
    </row>
    <row r="160" spans="2:7" x14ac:dyDescent="1">
      <c r="B160" s="1">
        <v>45084</v>
      </c>
      <c r="C160">
        <f>MONTH(calendar[[#This Row],[cal_date]])</f>
        <v>6</v>
      </c>
      <c r="D160" t="str">
        <f>TEXT(calendar[[#This Row],[cal_date]],"mmmm")</f>
        <v>June</v>
      </c>
      <c r="E160">
        <f>YEAR(calendar[[#This Row],[cal_date]])</f>
        <v>2023</v>
      </c>
      <c r="F160">
        <f>WEEKDAY(calendar[[#This Row],[cal_date]],2)</f>
        <v>3</v>
      </c>
      <c r="G160" t="str">
        <f>TEXT(calendar[[#This Row],[cal_date]],"DDDD")</f>
        <v>Wednesday</v>
      </c>
    </row>
    <row r="161" spans="2:7" x14ac:dyDescent="1">
      <c r="B161" s="1">
        <v>45085</v>
      </c>
      <c r="C161">
        <f>MONTH(calendar[[#This Row],[cal_date]])</f>
        <v>6</v>
      </c>
      <c r="D161" t="str">
        <f>TEXT(calendar[[#This Row],[cal_date]],"mmmm")</f>
        <v>June</v>
      </c>
      <c r="E161">
        <f>YEAR(calendar[[#This Row],[cal_date]])</f>
        <v>2023</v>
      </c>
      <c r="F161">
        <f>WEEKDAY(calendar[[#This Row],[cal_date]],2)</f>
        <v>4</v>
      </c>
      <c r="G161" t="str">
        <f>TEXT(calendar[[#This Row],[cal_date]],"DDDD")</f>
        <v>Thursday</v>
      </c>
    </row>
    <row r="162" spans="2:7" x14ac:dyDescent="1">
      <c r="B162" s="1">
        <v>45086</v>
      </c>
      <c r="C162">
        <f>MONTH(calendar[[#This Row],[cal_date]])</f>
        <v>6</v>
      </c>
      <c r="D162" t="str">
        <f>TEXT(calendar[[#This Row],[cal_date]],"mmmm")</f>
        <v>June</v>
      </c>
      <c r="E162">
        <f>YEAR(calendar[[#This Row],[cal_date]])</f>
        <v>2023</v>
      </c>
      <c r="F162">
        <f>WEEKDAY(calendar[[#This Row],[cal_date]],2)</f>
        <v>5</v>
      </c>
      <c r="G162" t="str">
        <f>TEXT(calendar[[#This Row],[cal_date]],"DDDD")</f>
        <v>Friday</v>
      </c>
    </row>
    <row r="163" spans="2:7" x14ac:dyDescent="1">
      <c r="B163" s="1">
        <v>45087</v>
      </c>
      <c r="C163">
        <f>MONTH(calendar[[#This Row],[cal_date]])</f>
        <v>6</v>
      </c>
      <c r="D163" t="str">
        <f>TEXT(calendar[[#This Row],[cal_date]],"mmmm")</f>
        <v>June</v>
      </c>
      <c r="E163">
        <f>YEAR(calendar[[#This Row],[cal_date]])</f>
        <v>2023</v>
      </c>
      <c r="F163">
        <f>WEEKDAY(calendar[[#This Row],[cal_date]],2)</f>
        <v>6</v>
      </c>
      <c r="G163" t="str">
        <f>TEXT(calendar[[#This Row],[cal_date]],"DDDD")</f>
        <v>Saturday</v>
      </c>
    </row>
    <row r="164" spans="2:7" x14ac:dyDescent="1">
      <c r="B164" s="1">
        <v>45088</v>
      </c>
      <c r="C164">
        <f>MONTH(calendar[[#This Row],[cal_date]])</f>
        <v>6</v>
      </c>
      <c r="D164" t="str">
        <f>TEXT(calendar[[#This Row],[cal_date]],"mmmm")</f>
        <v>June</v>
      </c>
      <c r="E164">
        <f>YEAR(calendar[[#This Row],[cal_date]])</f>
        <v>2023</v>
      </c>
      <c r="F164">
        <f>WEEKDAY(calendar[[#This Row],[cal_date]],2)</f>
        <v>7</v>
      </c>
      <c r="G164" t="str">
        <f>TEXT(calendar[[#This Row],[cal_date]],"DDDD")</f>
        <v>Sunday</v>
      </c>
    </row>
    <row r="165" spans="2:7" x14ac:dyDescent="1">
      <c r="B165" s="1">
        <v>45089</v>
      </c>
      <c r="C165">
        <f>MONTH(calendar[[#This Row],[cal_date]])</f>
        <v>6</v>
      </c>
      <c r="D165" t="str">
        <f>TEXT(calendar[[#This Row],[cal_date]],"mmmm")</f>
        <v>June</v>
      </c>
      <c r="E165">
        <f>YEAR(calendar[[#This Row],[cal_date]])</f>
        <v>2023</v>
      </c>
      <c r="F165">
        <f>WEEKDAY(calendar[[#This Row],[cal_date]],2)</f>
        <v>1</v>
      </c>
      <c r="G165" t="str">
        <f>TEXT(calendar[[#This Row],[cal_date]],"DDDD")</f>
        <v>Monday</v>
      </c>
    </row>
    <row r="166" spans="2:7" x14ac:dyDescent="1">
      <c r="B166" s="1">
        <v>45090</v>
      </c>
      <c r="C166">
        <f>MONTH(calendar[[#This Row],[cal_date]])</f>
        <v>6</v>
      </c>
      <c r="D166" t="str">
        <f>TEXT(calendar[[#This Row],[cal_date]],"mmmm")</f>
        <v>June</v>
      </c>
      <c r="E166">
        <f>YEAR(calendar[[#This Row],[cal_date]])</f>
        <v>2023</v>
      </c>
      <c r="F166">
        <f>WEEKDAY(calendar[[#This Row],[cal_date]],2)</f>
        <v>2</v>
      </c>
      <c r="G166" t="str">
        <f>TEXT(calendar[[#This Row],[cal_date]],"DDDD")</f>
        <v>Tuesday</v>
      </c>
    </row>
    <row r="167" spans="2:7" x14ac:dyDescent="1">
      <c r="B167" s="1">
        <v>45091</v>
      </c>
      <c r="C167">
        <f>MONTH(calendar[[#This Row],[cal_date]])</f>
        <v>6</v>
      </c>
      <c r="D167" t="str">
        <f>TEXT(calendar[[#This Row],[cal_date]],"mmmm")</f>
        <v>June</v>
      </c>
      <c r="E167">
        <f>YEAR(calendar[[#This Row],[cal_date]])</f>
        <v>2023</v>
      </c>
      <c r="F167">
        <f>WEEKDAY(calendar[[#This Row],[cal_date]],2)</f>
        <v>3</v>
      </c>
      <c r="G167" t="str">
        <f>TEXT(calendar[[#This Row],[cal_date]],"DDDD")</f>
        <v>Wednesday</v>
      </c>
    </row>
    <row r="168" spans="2:7" x14ac:dyDescent="1">
      <c r="B168" s="1">
        <v>45092</v>
      </c>
      <c r="C168">
        <f>MONTH(calendar[[#This Row],[cal_date]])</f>
        <v>6</v>
      </c>
      <c r="D168" t="str">
        <f>TEXT(calendar[[#This Row],[cal_date]],"mmmm")</f>
        <v>June</v>
      </c>
      <c r="E168">
        <f>YEAR(calendar[[#This Row],[cal_date]])</f>
        <v>2023</v>
      </c>
      <c r="F168">
        <f>WEEKDAY(calendar[[#This Row],[cal_date]],2)</f>
        <v>4</v>
      </c>
      <c r="G168" t="str">
        <f>TEXT(calendar[[#This Row],[cal_date]],"DDDD")</f>
        <v>Thursday</v>
      </c>
    </row>
    <row r="169" spans="2:7" x14ac:dyDescent="1">
      <c r="B169" s="1">
        <v>45093</v>
      </c>
      <c r="C169">
        <f>MONTH(calendar[[#This Row],[cal_date]])</f>
        <v>6</v>
      </c>
      <c r="D169" t="str">
        <f>TEXT(calendar[[#This Row],[cal_date]],"mmmm")</f>
        <v>June</v>
      </c>
      <c r="E169">
        <f>YEAR(calendar[[#This Row],[cal_date]])</f>
        <v>2023</v>
      </c>
      <c r="F169">
        <f>WEEKDAY(calendar[[#This Row],[cal_date]],2)</f>
        <v>5</v>
      </c>
      <c r="G169" t="str">
        <f>TEXT(calendar[[#This Row],[cal_date]],"DDDD")</f>
        <v>Friday</v>
      </c>
    </row>
    <row r="170" spans="2:7" x14ac:dyDescent="1">
      <c r="B170" s="1">
        <v>45094</v>
      </c>
      <c r="C170">
        <f>MONTH(calendar[[#This Row],[cal_date]])</f>
        <v>6</v>
      </c>
      <c r="D170" t="str">
        <f>TEXT(calendar[[#This Row],[cal_date]],"mmmm")</f>
        <v>June</v>
      </c>
      <c r="E170">
        <f>YEAR(calendar[[#This Row],[cal_date]])</f>
        <v>2023</v>
      </c>
      <c r="F170">
        <f>WEEKDAY(calendar[[#This Row],[cal_date]],2)</f>
        <v>6</v>
      </c>
      <c r="G170" t="str">
        <f>TEXT(calendar[[#This Row],[cal_date]],"DDDD")</f>
        <v>Saturday</v>
      </c>
    </row>
    <row r="171" spans="2:7" x14ac:dyDescent="1">
      <c r="B171" s="1">
        <v>45095</v>
      </c>
      <c r="C171">
        <f>MONTH(calendar[[#This Row],[cal_date]])</f>
        <v>6</v>
      </c>
      <c r="D171" t="str">
        <f>TEXT(calendar[[#This Row],[cal_date]],"mmmm")</f>
        <v>June</v>
      </c>
      <c r="E171">
        <f>YEAR(calendar[[#This Row],[cal_date]])</f>
        <v>2023</v>
      </c>
      <c r="F171">
        <f>WEEKDAY(calendar[[#This Row],[cal_date]],2)</f>
        <v>7</v>
      </c>
      <c r="G171" t="str">
        <f>TEXT(calendar[[#This Row],[cal_date]],"DDDD")</f>
        <v>Sunday</v>
      </c>
    </row>
    <row r="172" spans="2:7" x14ac:dyDescent="1">
      <c r="B172" s="1">
        <v>45096</v>
      </c>
      <c r="C172">
        <f>MONTH(calendar[[#This Row],[cal_date]])</f>
        <v>6</v>
      </c>
      <c r="D172" t="str">
        <f>TEXT(calendar[[#This Row],[cal_date]],"mmmm")</f>
        <v>June</v>
      </c>
      <c r="E172">
        <f>YEAR(calendar[[#This Row],[cal_date]])</f>
        <v>2023</v>
      </c>
      <c r="F172">
        <f>WEEKDAY(calendar[[#This Row],[cal_date]],2)</f>
        <v>1</v>
      </c>
      <c r="G172" t="str">
        <f>TEXT(calendar[[#This Row],[cal_date]],"DDDD")</f>
        <v>Monday</v>
      </c>
    </row>
    <row r="173" spans="2:7" x14ac:dyDescent="1">
      <c r="B173" s="1">
        <v>45097</v>
      </c>
      <c r="C173">
        <f>MONTH(calendar[[#This Row],[cal_date]])</f>
        <v>6</v>
      </c>
      <c r="D173" t="str">
        <f>TEXT(calendar[[#This Row],[cal_date]],"mmmm")</f>
        <v>June</v>
      </c>
      <c r="E173">
        <f>YEAR(calendar[[#This Row],[cal_date]])</f>
        <v>2023</v>
      </c>
      <c r="F173">
        <f>WEEKDAY(calendar[[#This Row],[cal_date]],2)</f>
        <v>2</v>
      </c>
      <c r="G173" t="str">
        <f>TEXT(calendar[[#This Row],[cal_date]],"DDDD")</f>
        <v>Tuesday</v>
      </c>
    </row>
    <row r="174" spans="2:7" x14ac:dyDescent="1">
      <c r="B174" s="1">
        <v>45098</v>
      </c>
      <c r="C174">
        <f>MONTH(calendar[[#This Row],[cal_date]])</f>
        <v>6</v>
      </c>
      <c r="D174" t="str">
        <f>TEXT(calendar[[#This Row],[cal_date]],"mmmm")</f>
        <v>June</v>
      </c>
      <c r="E174">
        <f>YEAR(calendar[[#This Row],[cal_date]])</f>
        <v>2023</v>
      </c>
      <c r="F174">
        <f>WEEKDAY(calendar[[#This Row],[cal_date]],2)</f>
        <v>3</v>
      </c>
      <c r="G174" t="str">
        <f>TEXT(calendar[[#This Row],[cal_date]],"DDDD")</f>
        <v>Wednesday</v>
      </c>
    </row>
    <row r="175" spans="2:7" x14ac:dyDescent="1">
      <c r="B175" s="1">
        <v>45099</v>
      </c>
      <c r="C175">
        <f>MONTH(calendar[[#This Row],[cal_date]])</f>
        <v>6</v>
      </c>
      <c r="D175" t="str">
        <f>TEXT(calendar[[#This Row],[cal_date]],"mmmm")</f>
        <v>June</v>
      </c>
      <c r="E175">
        <f>YEAR(calendar[[#This Row],[cal_date]])</f>
        <v>2023</v>
      </c>
      <c r="F175">
        <f>WEEKDAY(calendar[[#This Row],[cal_date]],2)</f>
        <v>4</v>
      </c>
      <c r="G175" t="str">
        <f>TEXT(calendar[[#This Row],[cal_date]],"DDDD")</f>
        <v>Thursday</v>
      </c>
    </row>
    <row r="176" spans="2:7" x14ac:dyDescent="1">
      <c r="B176" s="1">
        <v>45100</v>
      </c>
      <c r="C176">
        <f>MONTH(calendar[[#This Row],[cal_date]])</f>
        <v>6</v>
      </c>
      <c r="D176" t="str">
        <f>TEXT(calendar[[#This Row],[cal_date]],"mmmm")</f>
        <v>June</v>
      </c>
      <c r="E176">
        <f>YEAR(calendar[[#This Row],[cal_date]])</f>
        <v>2023</v>
      </c>
      <c r="F176">
        <f>WEEKDAY(calendar[[#This Row],[cal_date]],2)</f>
        <v>5</v>
      </c>
      <c r="G176" t="str">
        <f>TEXT(calendar[[#This Row],[cal_date]],"DDDD")</f>
        <v>Friday</v>
      </c>
    </row>
    <row r="177" spans="2:7" x14ac:dyDescent="1">
      <c r="B177" s="1">
        <v>45101</v>
      </c>
      <c r="C177">
        <f>MONTH(calendar[[#This Row],[cal_date]])</f>
        <v>6</v>
      </c>
      <c r="D177" t="str">
        <f>TEXT(calendar[[#This Row],[cal_date]],"mmmm")</f>
        <v>June</v>
      </c>
      <c r="E177">
        <f>YEAR(calendar[[#This Row],[cal_date]])</f>
        <v>2023</v>
      </c>
      <c r="F177">
        <f>WEEKDAY(calendar[[#This Row],[cal_date]],2)</f>
        <v>6</v>
      </c>
      <c r="G177" t="str">
        <f>TEXT(calendar[[#This Row],[cal_date]],"DDDD")</f>
        <v>Saturday</v>
      </c>
    </row>
    <row r="178" spans="2:7" x14ac:dyDescent="1">
      <c r="B178" s="1">
        <v>45102</v>
      </c>
      <c r="C178">
        <f>MONTH(calendar[[#This Row],[cal_date]])</f>
        <v>6</v>
      </c>
      <c r="D178" t="str">
        <f>TEXT(calendar[[#This Row],[cal_date]],"mmmm")</f>
        <v>June</v>
      </c>
      <c r="E178">
        <f>YEAR(calendar[[#This Row],[cal_date]])</f>
        <v>2023</v>
      </c>
      <c r="F178">
        <f>WEEKDAY(calendar[[#This Row],[cal_date]],2)</f>
        <v>7</v>
      </c>
      <c r="G178" t="str">
        <f>TEXT(calendar[[#This Row],[cal_date]],"DDDD")</f>
        <v>Sunday</v>
      </c>
    </row>
    <row r="179" spans="2:7" x14ac:dyDescent="1">
      <c r="B179" s="1">
        <v>45103</v>
      </c>
      <c r="C179">
        <f>MONTH(calendar[[#This Row],[cal_date]])</f>
        <v>6</v>
      </c>
      <c r="D179" t="str">
        <f>TEXT(calendar[[#This Row],[cal_date]],"mmmm")</f>
        <v>June</v>
      </c>
      <c r="E179">
        <f>YEAR(calendar[[#This Row],[cal_date]])</f>
        <v>2023</v>
      </c>
      <c r="F179">
        <f>WEEKDAY(calendar[[#This Row],[cal_date]],2)</f>
        <v>1</v>
      </c>
      <c r="G179" t="str">
        <f>TEXT(calendar[[#This Row],[cal_date]],"DDDD")</f>
        <v>Monday</v>
      </c>
    </row>
    <row r="180" spans="2:7" x14ac:dyDescent="1">
      <c r="B180" s="1">
        <v>45104</v>
      </c>
      <c r="C180">
        <f>MONTH(calendar[[#This Row],[cal_date]])</f>
        <v>6</v>
      </c>
      <c r="D180" t="str">
        <f>TEXT(calendar[[#This Row],[cal_date]],"mmmm")</f>
        <v>June</v>
      </c>
      <c r="E180">
        <f>YEAR(calendar[[#This Row],[cal_date]])</f>
        <v>2023</v>
      </c>
      <c r="F180">
        <f>WEEKDAY(calendar[[#This Row],[cal_date]],2)</f>
        <v>2</v>
      </c>
      <c r="G180" t="str">
        <f>TEXT(calendar[[#This Row],[cal_date]],"DDDD")</f>
        <v>Tuesday</v>
      </c>
    </row>
    <row r="181" spans="2:7" x14ac:dyDescent="1">
      <c r="B181" s="1">
        <v>45105</v>
      </c>
      <c r="C181">
        <f>MONTH(calendar[[#This Row],[cal_date]])</f>
        <v>6</v>
      </c>
      <c r="D181" t="str">
        <f>TEXT(calendar[[#This Row],[cal_date]],"mmmm")</f>
        <v>June</v>
      </c>
      <c r="E181">
        <f>YEAR(calendar[[#This Row],[cal_date]])</f>
        <v>2023</v>
      </c>
      <c r="F181">
        <f>WEEKDAY(calendar[[#This Row],[cal_date]],2)</f>
        <v>3</v>
      </c>
      <c r="G181" t="str">
        <f>TEXT(calendar[[#This Row],[cal_date]],"DDDD")</f>
        <v>Wednesday</v>
      </c>
    </row>
    <row r="182" spans="2:7" x14ac:dyDescent="1">
      <c r="B182" s="1">
        <v>45106</v>
      </c>
      <c r="C182">
        <f>MONTH(calendar[[#This Row],[cal_date]])</f>
        <v>6</v>
      </c>
      <c r="D182" t="str">
        <f>TEXT(calendar[[#This Row],[cal_date]],"mmmm")</f>
        <v>June</v>
      </c>
      <c r="E182">
        <f>YEAR(calendar[[#This Row],[cal_date]])</f>
        <v>2023</v>
      </c>
      <c r="F182">
        <f>WEEKDAY(calendar[[#This Row],[cal_date]],2)</f>
        <v>4</v>
      </c>
      <c r="G182" t="str">
        <f>TEXT(calendar[[#This Row],[cal_date]],"DDDD")</f>
        <v>Thursday</v>
      </c>
    </row>
    <row r="183" spans="2:7" x14ac:dyDescent="1">
      <c r="B183" s="1">
        <v>45107</v>
      </c>
      <c r="C183">
        <f>MONTH(calendar[[#This Row],[cal_date]])</f>
        <v>6</v>
      </c>
      <c r="D183" t="str">
        <f>TEXT(calendar[[#This Row],[cal_date]],"mmmm")</f>
        <v>June</v>
      </c>
      <c r="E183">
        <f>YEAR(calendar[[#This Row],[cal_date]])</f>
        <v>2023</v>
      </c>
      <c r="F183">
        <f>WEEKDAY(calendar[[#This Row],[cal_date]],2)</f>
        <v>5</v>
      </c>
      <c r="G183" t="str">
        <f>TEXT(calendar[[#This Row],[cal_date]],"DDDD")</f>
        <v>Friday</v>
      </c>
    </row>
    <row r="184" spans="2:7" x14ac:dyDescent="1">
      <c r="B184" s="1">
        <v>45108</v>
      </c>
      <c r="C184">
        <f>MONTH(calendar[[#This Row],[cal_date]])</f>
        <v>7</v>
      </c>
      <c r="D184" t="str">
        <f>TEXT(calendar[[#This Row],[cal_date]],"mmmm")</f>
        <v>July</v>
      </c>
      <c r="E184">
        <f>YEAR(calendar[[#This Row],[cal_date]])</f>
        <v>2023</v>
      </c>
      <c r="F184">
        <f>WEEKDAY(calendar[[#This Row],[cal_date]],2)</f>
        <v>6</v>
      </c>
      <c r="G184" t="str">
        <f>TEXT(calendar[[#This Row],[cal_date]],"DDDD")</f>
        <v>Saturday</v>
      </c>
    </row>
    <row r="185" spans="2:7" x14ac:dyDescent="1">
      <c r="B185" s="1">
        <v>45109</v>
      </c>
      <c r="C185">
        <f>MONTH(calendar[[#This Row],[cal_date]])</f>
        <v>7</v>
      </c>
      <c r="D185" t="str">
        <f>TEXT(calendar[[#This Row],[cal_date]],"mmmm")</f>
        <v>July</v>
      </c>
      <c r="E185">
        <f>YEAR(calendar[[#This Row],[cal_date]])</f>
        <v>2023</v>
      </c>
      <c r="F185">
        <f>WEEKDAY(calendar[[#This Row],[cal_date]],2)</f>
        <v>7</v>
      </c>
      <c r="G185" t="str">
        <f>TEXT(calendar[[#This Row],[cal_date]],"DDDD")</f>
        <v>Sunday</v>
      </c>
    </row>
    <row r="186" spans="2:7" x14ac:dyDescent="1">
      <c r="B186" s="1">
        <v>45110</v>
      </c>
      <c r="C186">
        <f>MONTH(calendar[[#This Row],[cal_date]])</f>
        <v>7</v>
      </c>
      <c r="D186" t="str">
        <f>TEXT(calendar[[#This Row],[cal_date]],"mmmm")</f>
        <v>July</v>
      </c>
      <c r="E186">
        <f>YEAR(calendar[[#This Row],[cal_date]])</f>
        <v>2023</v>
      </c>
      <c r="F186">
        <f>WEEKDAY(calendar[[#This Row],[cal_date]],2)</f>
        <v>1</v>
      </c>
      <c r="G186" t="str">
        <f>TEXT(calendar[[#This Row],[cal_date]],"DDDD")</f>
        <v>Monday</v>
      </c>
    </row>
    <row r="187" spans="2:7" x14ac:dyDescent="1">
      <c r="B187" s="1">
        <v>45111</v>
      </c>
      <c r="C187">
        <f>MONTH(calendar[[#This Row],[cal_date]])</f>
        <v>7</v>
      </c>
      <c r="D187" t="str">
        <f>TEXT(calendar[[#This Row],[cal_date]],"mmmm")</f>
        <v>July</v>
      </c>
      <c r="E187">
        <f>YEAR(calendar[[#This Row],[cal_date]])</f>
        <v>2023</v>
      </c>
      <c r="F187">
        <f>WEEKDAY(calendar[[#This Row],[cal_date]],2)</f>
        <v>2</v>
      </c>
      <c r="G187" t="str">
        <f>TEXT(calendar[[#This Row],[cal_date]],"DDDD")</f>
        <v>Tuesday</v>
      </c>
    </row>
    <row r="188" spans="2:7" x14ac:dyDescent="1">
      <c r="B188" s="1">
        <v>45112</v>
      </c>
      <c r="C188">
        <f>MONTH(calendar[[#This Row],[cal_date]])</f>
        <v>7</v>
      </c>
      <c r="D188" t="str">
        <f>TEXT(calendar[[#This Row],[cal_date]],"mmmm")</f>
        <v>July</v>
      </c>
      <c r="E188">
        <f>YEAR(calendar[[#This Row],[cal_date]])</f>
        <v>2023</v>
      </c>
      <c r="F188">
        <f>WEEKDAY(calendar[[#This Row],[cal_date]],2)</f>
        <v>3</v>
      </c>
      <c r="G188" t="str">
        <f>TEXT(calendar[[#This Row],[cal_date]],"DDDD")</f>
        <v>Wednesday</v>
      </c>
    </row>
    <row r="189" spans="2:7" x14ac:dyDescent="1">
      <c r="B189" s="1">
        <v>45113</v>
      </c>
      <c r="C189">
        <f>MONTH(calendar[[#This Row],[cal_date]])</f>
        <v>7</v>
      </c>
      <c r="D189" t="str">
        <f>TEXT(calendar[[#This Row],[cal_date]],"mmmm")</f>
        <v>July</v>
      </c>
      <c r="E189">
        <f>YEAR(calendar[[#This Row],[cal_date]])</f>
        <v>2023</v>
      </c>
      <c r="F189">
        <f>WEEKDAY(calendar[[#This Row],[cal_date]],2)</f>
        <v>4</v>
      </c>
      <c r="G189" t="str">
        <f>TEXT(calendar[[#This Row],[cal_date]],"DDDD")</f>
        <v>Thursday</v>
      </c>
    </row>
    <row r="190" spans="2:7" x14ac:dyDescent="1">
      <c r="B190" s="1">
        <v>45114</v>
      </c>
      <c r="C190">
        <f>MONTH(calendar[[#This Row],[cal_date]])</f>
        <v>7</v>
      </c>
      <c r="D190" t="str">
        <f>TEXT(calendar[[#This Row],[cal_date]],"mmmm")</f>
        <v>July</v>
      </c>
      <c r="E190">
        <f>YEAR(calendar[[#This Row],[cal_date]])</f>
        <v>2023</v>
      </c>
      <c r="F190">
        <f>WEEKDAY(calendar[[#This Row],[cal_date]],2)</f>
        <v>5</v>
      </c>
      <c r="G190" t="str">
        <f>TEXT(calendar[[#This Row],[cal_date]],"DDDD")</f>
        <v>Friday</v>
      </c>
    </row>
    <row r="191" spans="2:7" x14ac:dyDescent="1">
      <c r="B191" s="1">
        <v>45115</v>
      </c>
      <c r="C191">
        <f>MONTH(calendar[[#This Row],[cal_date]])</f>
        <v>7</v>
      </c>
      <c r="D191" t="str">
        <f>TEXT(calendar[[#This Row],[cal_date]],"mmmm")</f>
        <v>July</v>
      </c>
      <c r="E191">
        <f>YEAR(calendar[[#This Row],[cal_date]])</f>
        <v>2023</v>
      </c>
      <c r="F191">
        <f>WEEKDAY(calendar[[#This Row],[cal_date]],2)</f>
        <v>6</v>
      </c>
      <c r="G191" t="str">
        <f>TEXT(calendar[[#This Row],[cal_date]],"DDDD")</f>
        <v>Saturday</v>
      </c>
    </row>
    <row r="192" spans="2:7" x14ac:dyDescent="1">
      <c r="B192" s="1">
        <v>45116</v>
      </c>
      <c r="C192">
        <f>MONTH(calendar[[#This Row],[cal_date]])</f>
        <v>7</v>
      </c>
      <c r="D192" t="str">
        <f>TEXT(calendar[[#This Row],[cal_date]],"mmmm")</f>
        <v>July</v>
      </c>
      <c r="E192">
        <f>YEAR(calendar[[#This Row],[cal_date]])</f>
        <v>2023</v>
      </c>
      <c r="F192">
        <f>WEEKDAY(calendar[[#This Row],[cal_date]],2)</f>
        <v>7</v>
      </c>
      <c r="G192" t="str">
        <f>TEXT(calendar[[#This Row],[cal_date]],"DDDD")</f>
        <v>Sunday</v>
      </c>
    </row>
    <row r="193" spans="2:7" x14ac:dyDescent="1">
      <c r="B193" s="1">
        <v>45117</v>
      </c>
      <c r="C193">
        <f>MONTH(calendar[[#This Row],[cal_date]])</f>
        <v>7</v>
      </c>
      <c r="D193" t="str">
        <f>TEXT(calendar[[#This Row],[cal_date]],"mmmm")</f>
        <v>July</v>
      </c>
      <c r="E193">
        <f>YEAR(calendar[[#This Row],[cal_date]])</f>
        <v>2023</v>
      </c>
      <c r="F193">
        <f>WEEKDAY(calendar[[#This Row],[cal_date]],2)</f>
        <v>1</v>
      </c>
      <c r="G193" t="str">
        <f>TEXT(calendar[[#This Row],[cal_date]],"DDDD")</f>
        <v>Monday</v>
      </c>
    </row>
    <row r="194" spans="2:7" x14ac:dyDescent="1">
      <c r="B194" s="1">
        <v>45118</v>
      </c>
      <c r="C194">
        <f>MONTH(calendar[[#This Row],[cal_date]])</f>
        <v>7</v>
      </c>
      <c r="D194" t="str">
        <f>TEXT(calendar[[#This Row],[cal_date]],"mmmm")</f>
        <v>July</v>
      </c>
      <c r="E194">
        <f>YEAR(calendar[[#This Row],[cal_date]])</f>
        <v>2023</v>
      </c>
      <c r="F194">
        <f>WEEKDAY(calendar[[#This Row],[cal_date]],2)</f>
        <v>2</v>
      </c>
      <c r="G194" t="str">
        <f>TEXT(calendar[[#This Row],[cal_date]],"DDDD")</f>
        <v>Tuesday</v>
      </c>
    </row>
    <row r="195" spans="2:7" x14ac:dyDescent="1">
      <c r="B195" s="1">
        <v>45119</v>
      </c>
      <c r="C195">
        <f>MONTH(calendar[[#This Row],[cal_date]])</f>
        <v>7</v>
      </c>
      <c r="D195" t="str">
        <f>TEXT(calendar[[#This Row],[cal_date]],"mmmm")</f>
        <v>July</v>
      </c>
      <c r="E195">
        <f>YEAR(calendar[[#This Row],[cal_date]])</f>
        <v>2023</v>
      </c>
      <c r="F195">
        <f>WEEKDAY(calendar[[#This Row],[cal_date]],2)</f>
        <v>3</v>
      </c>
      <c r="G195" t="str">
        <f>TEXT(calendar[[#This Row],[cal_date]],"DDDD")</f>
        <v>Wednesday</v>
      </c>
    </row>
    <row r="196" spans="2:7" x14ac:dyDescent="1">
      <c r="B196" s="1">
        <v>45120</v>
      </c>
      <c r="C196">
        <f>MONTH(calendar[[#This Row],[cal_date]])</f>
        <v>7</v>
      </c>
      <c r="D196" t="str">
        <f>TEXT(calendar[[#This Row],[cal_date]],"mmmm")</f>
        <v>July</v>
      </c>
      <c r="E196">
        <f>YEAR(calendar[[#This Row],[cal_date]])</f>
        <v>2023</v>
      </c>
      <c r="F196">
        <f>WEEKDAY(calendar[[#This Row],[cal_date]],2)</f>
        <v>4</v>
      </c>
      <c r="G196" t="str">
        <f>TEXT(calendar[[#This Row],[cal_date]],"DDDD")</f>
        <v>Thursday</v>
      </c>
    </row>
    <row r="197" spans="2:7" x14ac:dyDescent="1">
      <c r="B197" s="1">
        <v>45121</v>
      </c>
      <c r="C197">
        <f>MONTH(calendar[[#This Row],[cal_date]])</f>
        <v>7</v>
      </c>
      <c r="D197" t="str">
        <f>TEXT(calendar[[#This Row],[cal_date]],"mmmm")</f>
        <v>July</v>
      </c>
      <c r="E197">
        <f>YEAR(calendar[[#This Row],[cal_date]])</f>
        <v>2023</v>
      </c>
      <c r="F197">
        <f>WEEKDAY(calendar[[#This Row],[cal_date]],2)</f>
        <v>5</v>
      </c>
      <c r="G197" t="str">
        <f>TEXT(calendar[[#This Row],[cal_date]],"DDDD")</f>
        <v>Friday</v>
      </c>
    </row>
    <row r="198" spans="2:7" x14ac:dyDescent="1">
      <c r="B198" s="1">
        <v>45122</v>
      </c>
      <c r="C198">
        <f>MONTH(calendar[[#This Row],[cal_date]])</f>
        <v>7</v>
      </c>
      <c r="D198" t="str">
        <f>TEXT(calendar[[#This Row],[cal_date]],"mmmm")</f>
        <v>July</v>
      </c>
      <c r="E198">
        <f>YEAR(calendar[[#This Row],[cal_date]])</f>
        <v>2023</v>
      </c>
      <c r="F198">
        <f>WEEKDAY(calendar[[#This Row],[cal_date]],2)</f>
        <v>6</v>
      </c>
      <c r="G198" t="str">
        <f>TEXT(calendar[[#This Row],[cal_date]],"DDDD")</f>
        <v>Saturday</v>
      </c>
    </row>
    <row r="199" spans="2:7" x14ac:dyDescent="1">
      <c r="B199" s="1">
        <v>45123</v>
      </c>
      <c r="C199">
        <f>MONTH(calendar[[#This Row],[cal_date]])</f>
        <v>7</v>
      </c>
      <c r="D199" t="str">
        <f>TEXT(calendar[[#This Row],[cal_date]],"mmmm")</f>
        <v>July</v>
      </c>
      <c r="E199">
        <f>YEAR(calendar[[#This Row],[cal_date]])</f>
        <v>2023</v>
      </c>
      <c r="F199">
        <f>WEEKDAY(calendar[[#This Row],[cal_date]],2)</f>
        <v>7</v>
      </c>
      <c r="G199" t="str">
        <f>TEXT(calendar[[#This Row],[cal_date]],"DDDD")</f>
        <v>Sunday</v>
      </c>
    </row>
    <row r="200" spans="2:7" x14ac:dyDescent="1">
      <c r="B200" s="1">
        <v>45124</v>
      </c>
      <c r="C200">
        <f>MONTH(calendar[[#This Row],[cal_date]])</f>
        <v>7</v>
      </c>
      <c r="D200" t="str">
        <f>TEXT(calendar[[#This Row],[cal_date]],"mmmm")</f>
        <v>July</v>
      </c>
      <c r="E200">
        <f>YEAR(calendar[[#This Row],[cal_date]])</f>
        <v>2023</v>
      </c>
      <c r="F200">
        <f>WEEKDAY(calendar[[#This Row],[cal_date]],2)</f>
        <v>1</v>
      </c>
      <c r="G200" t="str">
        <f>TEXT(calendar[[#This Row],[cal_date]],"DDDD")</f>
        <v>Monday</v>
      </c>
    </row>
    <row r="201" spans="2:7" x14ac:dyDescent="1">
      <c r="B201" s="1">
        <v>45125</v>
      </c>
      <c r="C201">
        <f>MONTH(calendar[[#This Row],[cal_date]])</f>
        <v>7</v>
      </c>
      <c r="D201" t="str">
        <f>TEXT(calendar[[#This Row],[cal_date]],"mmmm")</f>
        <v>July</v>
      </c>
      <c r="E201">
        <f>YEAR(calendar[[#This Row],[cal_date]])</f>
        <v>2023</v>
      </c>
      <c r="F201">
        <f>WEEKDAY(calendar[[#This Row],[cal_date]],2)</f>
        <v>2</v>
      </c>
      <c r="G201" t="str">
        <f>TEXT(calendar[[#This Row],[cal_date]],"DDDD")</f>
        <v>Tuesday</v>
      </c>
    </row>
    <row r="202" spans="2:7" x14ac:dyDescent="1">
      <c r="B202" s="1">
        <v>45126</v>
      </c>
      <c r="C202">
        <f>MONTH(calendar[[#This Row],[cal_date]])</f>
        <v>7</v>
      </c>
      <c r="D202" t="str">
        <f>TEXT(calendar[[#This Row],[cal_date]],"mmmm")</f>
        <v>July</v>
      </c>
      <c r="E202">
        <f>YEAR(calendar[[#This Row],[cal_date]])</f>
        <v>2023</v>
      </c>
      <c r="F202">
        <f>WEEKDAY(calendar[[#This Row],[cal_date]],2)</f>
        <v>3</v>
      </c>
      <c r="G202" t="str">
        <f>TEXT(calendar[[#This Row],[cal_date]],"DDDD")</f>
        <v>Wednesday</v>
      </c>
    </row>
    <row r="203" spans="2:7" x14ac:dyDescent="1">
      <c r="B203" s="1">
        <v>45127</v>
      </c>
      <c r="C203">
        <f>MONTH(calendar[[#This Row],[cal_date]])</f>
        <v>7</v>
      </c>
      <c r="D203" t="str">
        <f>TEXT(calendar[[#This Row],[cal_date]],"mmmm")</f>
        <v>July</v>
      </c>
      <c r="E203">
        <f>YEAR(calendar[[#This Row],[cal_date]])</f>
        <v>2023</v>
      </c>
      <c r="F203">
        <f>WEEKDAY(calendar[[#This Row],[cal_date]],2)</f>
        <v>4</v>
      </c>
      <c r="G203" t="str">
        <f>TEXT(calendar[[#This Row],[cal_date]],"DDDD")</f>
        <v>Thursday</v>
      </c>
    </row>
    <row r="204" spans="2:7" x14ac:dyDescent="1">
      <c r="B204" s="1">
        <v>45128</v>
      </c>
      <c r="C204">
        <f>MONTH(calendar[[#This Row],[cal_date]])</f>
        <v>7</v>
      </c>
      <c r="D204" t="str">
        <f>TEXT(calendar[[#This Row],[cal_date]],"mmmm")</f>
        <v>July</v>
      </c>
      <c r="E204">
        <f>YEAR(calendar[[#This Row],[cal_date]])</f>
        <v>2023</v>
      </c>
      <c r="F204">
        <f>WEEKDAY(calendar[[#This Row],[cal_date]],2)</f>
        <v>5</v>
      </c>
      <c r="G204" t="str">
        <f>TEXT(calendar[[#This Row],[cal_date]],"DDDD")</f>
        <v>Friday</v>
      </c>
    </row>
    <row r="205" spans="2:7" x14ac:dyDescent="1">
      <c r="B205" s="1">
        <v>45129</v>
      </c>
      <c r="C205">
        <f>MONTH(calendar[[#This Row],[cal_date]])</f>
        <v>7</v>
      </c>
      <c r="D205" t="str">
        <f>TEXT(calendar[[#This Row],[cal_date]],"mmmm")</f>
        <v>July</v>
      </c>
      <c r="E205">
        <f>YEAR(calendar[[#This Row],[cal_date]])</f>
        <v>2023</v>
      </c>
      <c r="F205">
        <f>WEEKDAY(calendar[[#This Row],[cal_date]],2)</f>
        <v>6</v>
      </c>
      <c r="G205" t="str">
        <f>TEXT(calendar[[#This Row],[cal_date]],"DDDD")</f>
        <v>Saturday</v>
      </c>
    </row>
    <row r="206" spans="2:7" x14ac:dyDescent="1">
      <c r="B206" s="1">
        <v>45130</v>
      </c>
      <c r="C206">
        <f>MONTH(calendar[[#This Row],[cal_date]])</f>
        <v>7</v>
      </c>
      <c r="D206" t="str">
        <f>TEXT(calendar[[#This Row],[cal_date]],"mmmm")</f>
        <v>July</v>
      </c>
      <c r="E206">
        <f>YEAR(calendar[[#This Row],[cal_date]])</f>
        <v>2023</v>
      </c>
      <c r="F206">
        <f>WEEKDAY(calendar[[#This Row],[cal_date]],2)</f>
        <v>7</v>
      </c>
      <c r="G206" t="str">
        <f>TEXT(calendar[[#This Row],[cal_date]],"DDDD")</f>
        <v>Sunday</v>
      </c>
    </row>
    <row r="207" spans="2:7" x14ac:dyDescent="1">
      <c r="B207" s="1">
        <v>45131</v>
      </c>
      <c r="C207">
        <f>MONTH(calendar[[#This Row],[cal_date]])</f>
        <v>7</v>
      </c>
      <c r="D207" t="str">
        <f>TEXT(calendar[[#This Row],[cal_date]],"mmmm")</f>
        <v>July</v>
      </c>
      <c r="E207">
        <f>YEAR(calendar[[#This Row],[cal_date]])</f>
        <v>2023</v>
      </c>
      <c r="F207">
        <f>WEEKDAY(calendar[[#This Row],[cal_date]],2)</f>
        <v>1</v>
      </c>
      <c r="G207" t="str">
        <f>TEXT(calendar[[#This Row],[cal_date]],"DDDD")</f>
        <v>Monday</v>
      </c>
    </row>
    <row r="208" spans="2:7" x14ac:dyDescent="1">
      <c r="B208" s="1">
        <v>45132</v>
      </c>
      <c r="C208">
        <f>MONTH(calendar[[#This Row],[cal_date]])</f>
        <v>7</v>
      </c>
      <c r="D208" t="str">
        <f>TEXT(calendar[[#This Row],[cal_date]],"mmmm")</f>
        <v>July</v>
      </c>
      <c r="E208">
        <f>YEAR(calendar[[#This Row],[cal_date]])</f>
        <v>2023</v>
      </c>
      <c r="F208">
        <f>WEEKDAY(calendar[[#This Row],[cal_date]],2)</f>
        <v>2</v>
      </c>
      <c r="G208" t="str">
        <f>TEXT(calendar[[#This Row],[cal_date]],"DDDD")</f>
        <v>Tuesday</v>
      </c>
    </row>
    <row r="209" spans="2:7" x14ac:dyDescent="1">
      <c r="B209" s="1">
        <v>45133</v>
      </c>
      <c r="C209">
        <f>MONTH(calendar[[#This Row],[cal_date]])</f>
        <v>7</v>
      </c>
      <c r="D209" t="str">
        <f>TEXT(calendar[[#This Row],[cal_date]],"mmmm")</f>
        <v>July</v>
      </c>
      <c r="E209">
        <f>YEAR(calendar[[#This Row],[cal_date]])</f>
        <v>2023</v>
      </c>
      <c r="F209">
        <f>WEEKDAY(calendar[[#This Row],[cal_date]],2)</f>
        <v>3</v>
      </c>
      <c r="G209" t="str">
        <f>TEXT(calendar[[#This Row],[cal_date]],"DDDD")</f>
        <v>Wednesday</v>
      </c>
    </row>
    <row r="210" spans="2:7" x14ac:dyDescent="1">
      <c r="B210" s="1">
        <v>45134</v>
      </c>
      <c r="C210">
        <f>MONTH(calendar[[#This Row],[cal_date]])</f>
        <v>7</v>
      </c>
      <c r="D210" t="str">
        <f>TEXT(calendar[[#This Row],[cal_date]],"mmmm")</f>
        <v>July</v>
      </c>
      <c r="E210">
        <f>YEAR(calendar[[#This Row],[cal_date]])</f>
        <v>2023</v>
      </c>
      <c r="F210">
        <f>WEEKDAY(calendar[[#This Row],[cal_date]],2)</f>
        <v>4</v>
      </c>
      <c r="G210" t="str">
        <f>TEXT(calendar[[#This Row],[cal_date]],"DDDD")</f>
        <v>Thursday</v>
      </c>
    </row>
    <row r="211" spans="2:7" x14ac:dyDescent="1">
      <c r="B211" s="1">
        <v>45135</v>
      </c>
      <c r="C211">
        <f>MONTH(calendar[[#This Row],[cal_date]])</f>
        <v>7</v>
      </c>
      <c r="D211" t="str">
        <f>TEXT(calendar[[#This Row],[cal_date]],"mmmm")</f>
        <v>July</v>
      </c>
      <c r="E211">
        <f>YEAR(calendar[[#This Row],[cal_date]])</f>
        <v>2023</v>
      </c>
      <c r="F211">
        <f>WEEKDAY(calendar[[#This Row],[cal_date]],2)</f>
        <v>5</v>
      </c>
      <c r="G211" t="str">
        <f>TEXT(calendar[[#This Row],[cal_date]],"DDDD")</f>
        <v>Friday</v>
      </c>
    </row>
    <row r="212" spans="2:7" x14ac:dyDescent="1">
      <c r="B212" s="1">
        <v>45136</v>
      </c>
      <c r="C212">
        <f>MONTH(calendar[[#This Row],[cal_date]])</f>
        <v>7</v>
      </c>
      <c r="D212" t="str">
        <f>TEXT(calendar[[#This Row],[cal_date]],"mmmm")</f>
        <v>July</v>
      </c>
      <c r="E212">
        <f>YEAR(calendar[[#This Row],[cal_date]])</f>
        <v>2023</v>
      </c>
      <c r="F212">
        <f>WEEKDAY(calendar[[#This Row],[cal_date]],2)</f>
        <v>6</v>
      </c>
      <c r="G212" t="str">
        <f>TEXT(calendar[[#This Row],[cal_date]],"DDDD")</f>
        <v>Saturday</v>
      </c>
    </row>
    <row r="213" spans="2:7" x14ac:dyDescent="1">
      <c r="B213" s="1">
        <v>45137</v>
      </c>
      <c r="C213">
        <f>MONTH(calendar[[#This Row],[cal_date]])</f>
        <v>7</v>
      </c>
      <c r="D213" t="str">
        <f>TEXT(calendar[[#This Row],[cal_date]],"mmmm")</f>
        <v>July</v>
      </c>
      <c r="E213">
        <f>YEAR(calendar[[#This Row],[cal_date]])</f>
        <v>2023</v>
      </c>
      <c r="F213">
        <f>WEEKDAY(calendar[[#This Row],[cal_date]],2)</f>
        <v>7</v>
      </c>
      <c r="G213" t="str">
        <f>TEXT(calendar[[#This Row],[cal_date]],"DDDD")</f>
        <v>Sunday</v>
      </c>
    </row>
    <row r="214" spans="2:7" x14ac:dyDescent="1">
      <c r="B214" s="1">
        <v>45138</v>
      </c>
      <c r="C214">
        <f>MONTH(calendar[[#This Row],[cal_date]])</f>
        <v>7</v>
      </c>
      <c r="D214" t="str">
        <f>TEXT(calendar[[#This Row],[cal_date]],"mmmm")</f>
        <v>July</v>
      </c>
      <c r="E214">
        <f>YEAR(calendar[[#This Row],[cal_date]])</f>
        <v>2023</v>
      </c>
      <c r="F214">
        <f>WEEKDAY(calendar[[#This Row],[cal_date]],2)</f>
        <v>1</v>
      </c>
      <c r="G214" t="str">
        <f>TEXT(calendar[[#This Row],[cal_date]],"DDDD")</f>
        <v>Monday</v>
      </c>
    </row>
    <row r="215" spans="2:7" x14ac:dyDescent="1">
      <c r="B215" s="1">
        <v>45139</v>
      </c>
      <c r="C215">
        <f>MONTH(calendar[[#This Row],[cal_date]])</f>
        <v>8</v>
      </c>
      <c r="D215" t="str">
        <f>TEXT(calendar[[#This Row],[cal_date]],"mmmm")</f>
        <v>August</v>
      </c>
      <c r="E215">
        <f>YEAR(calendar[[#This Row],[cal_date]])</f>
        <v>2023</v>
      </c>
      <c r="F215">
        <f>WEEKDAY(calendar[[#This Row],[cal_date]],2)</f>
        <v>2</v>
      </c>
      <c r="G215" t="str">
        <f>TEXT(calendar[[#This Row],[cal_date]],"DDDD")</f>
        <v>Tuesday</v>
      </c>
    </row>
    <row r="216" spans="2:7" x14ac:dyDescent="1">
      <c r="B216" s="1">
        <v>45140</v>
      </c>
      <c r="C216">
        <f>MONTH(calendar[[#This Row],[cal_date]])</f>
        <v>8</v>
      </c>
      <c r="D216" t="str">
        <f>TEXT(calendar[[#This Row],[cal_date]],"mmmm")</f>
        <v>August</v>
      </c>
      <c r="E216">
        <f>YEAR(calendar[[#This Row],[cal_date]])</f>
        <v>2023</v>
      </c>
      <c r="F216">
        <f>WEEKDAY(calendar[[#This Row],[cal_date]],2)</f>
        <v>3</v>
      </c>
      <c r="G216" t="str">
        <f>TEXT(calendar[[#This Row],[cal_date]],"DDDD")</f>
        <v>Wednesday</v>
      </c>
    </row>
    <row r="217" spans="2:7" x14ac:dyDescent="1">
      <c r="B217" s="1">
        <v>45141</v>
      </c>
      <c r="C217">
        <f>MONTH(calendar[[#This Row],[cal_date]])</f>
        <v>8</v>
      </c>
      <c r="D217" t="str">
        <f>TEXT(calendar[[#This Row],[cal_date]],"mmmm")</f>
        <v>August</v>
      </c>
      <c r="E217">
        <f>YEAR(calendar[[#This Row],[cal_date]])</f>
        <v>2023</v>
      </c>
      <c r="F217">
        <f>WEEKDAY(calendar[[#This Row],[cal_date]],2)</f>
        <v>4</v>
      </c>
      <c r="G217" t="str">
        <f>TEXT(calendar[[#This Row],[cal_date]],"DDDD")</f>
        <v>Thursday</v>
      </c>
    </row>
    <row r="218" spans="2:7" x14ac:dyDescent="1">
      <c r="B218" s="1">
        <v>45142</v>
      </c>
      <c r="C218">
        <f>MONTH(calendar[[#This Row],[cal_date]])</f>
        <v>8</v>
      </c>
      <c r="D218" t="str">
        <f>TEXT(calendar[[#This Row],[cal_date]],"mmmm")</f>
        <v>August</v>
      </c>
      <c r="E218">
        <f>YEAR(calendar[[#This Row],[cal_date]])</f>
        <v>2023</v>
      </c>
      <c r="F218">
        <f>WEEKDAY(calendar[[#This Row],[cal_date]],2)</f>
        <v>5</v>
      </c>
      <c r="G218" t="str">
        <f>TEXT(calendar[[#This Row],[cal_date]],"DDDD")</f>
        <v>Friday</v>
      </c>
    </row>
    <row r="219" spans="2:7" x14ac:dyDescent="1">
      <c r="B219" s="1">
        <v>45143</v>
      </c>
      <c r="C219">
        <f>MONTH(calendar[[#This Row],[cal_date]])</f>
        <v>8</v>
      </c>
      <c r="D219" t="str">
        <f>TEXT(calendar[[#This Row],[cal_date]],"mmmm")</f>
        <v>August</v>
      </c>
      <c r="E219">
        <f>YEAR(calendar[[#This Row],[cal_date]])</f>
        <v>2023</v>
      </c>
      <c r="F219">
        <f>WEEKDAY(calendar[[#This Row],[cal_date]],2)</f>
        <v>6</v>
      </c>
      <c r="G219" t="str">
        <f>TEXT(calendar[[#This Row],[cal_date]],"DDDD")</f>
        <v>Saturday</v>
      </c>
    </row>
    <row r="220" spans="2:7" x14ac:dyDescent="1">
      <c r="B220" s="1">
        <v>45144</v>
      </c>
      <c r="C220">
        <f>MONTH(calendar[[#This Row],[cal_date]])</f>
        <v>8</v>
      </c>
      <c r="D220" t="str">
        <f>TEXT(calendar[[#This Row],[cal_date]],"mmmm")</f>
        <v>August</v>
      </c>
      <c r="E220">
        <f>YEAR(calendar[[#This Row],[cal_date]])</f>
        <v>2023</v>
      </c>
      <c r="F220">
        <f>WEEKDAY(calendar[[#This Row],[cal_date]],2)</f>
        <v>7</v>
      </c>
      <c r="G220" t="str">
        <f>TEXT(calendar[[#This Row],[cal_date]],"DDDD")</f>
        <v>Sunday</v>
      </c>
    </row>
    <row r="221" spans="2:7" x14ac:dyDescent="1">
      <c r="B221" s="1">
        <v>45145</v>
      </c>
      <c r="C221">
        <f>MONTH(calendar[[#This Row],[cal_date]])</f>
        <v>8</v>
      </c>
      <c r="D221" t="str">
        <f>TEXT(calendar[[#This Row],[cal_date]],"mmmm")</f>
        <v>August</v>
      </c>
      <c r="E221">
        <f>YEAR(calendar[[#This Row],[cal_date]])</f>
        <v>2023</v>
      </c>
      <c r="F221">
        <f>WEEKDAY(calendar[[#This Row],[cal_date]],2)</f>
        <v>1</v>
      </c>
      <c r="G221" t="str">
        <f>TEXT(calendar[[#This Row],[cal_date]],"DDDD")</f>
        <v>Monday</v>
      </c>
    </row>
    <row r="222" spans="2:7" x14ac:dyDescent="1">
      <c r="B222" s="1">
        <v>45146</v>
      </c>
      <c r="C222">
        <f>MONTH(calendar[[#This Row],[cal_date]])</f>
        <v>8</v>
      </c>
      <c r="D222" t="str">
        <f>TEXT(calendar[[#This Row],[cal_date]],"mmmm")</f>
        <v>August</v>
      </c>
      <c r="E222">
        <f>YEAR(calendar[[#This Row],[cal_date]])</f>
        <v>2023</v>
      </c>
      <c r="F222">
        <f>WEEKDAY(calendar[[#This Row],[cal_date]],2)</f>
        <v>2</v>
      </c>
      <c r="G222" t="str">
        <f>TEXT(calendar[[#This Row],[cal_date]],"DDDD")</f>
        <v>Tuesday</v>
      </c>
    </row>
    <row r="223" spans="2:7" x14ac:dyDescent="1">
      <c r="B223" s="1">
        <v>45147</v>
      </c>
      <c r="C223">
        <f>MONTH(calendar[[#This Row],[cal_date]])</f>
        <v>8</v>
      </c>
      <c r="D223" t="str">
        <f>TEXT(calendar[[#This Row],[cal_date]],"mmmm")</f>
        <v>August</v>
      </c>
      <c r="E223">
        <f>YEAR(calendar[[#This Row],[cal_date]])</f>
        <v>2023</v>
      </c>
      <c r="F223">
        <f>WEEKDAY(calendar[[#This Row],[cal_date]],2)</f>
        <v>3</v>
      </c>
      <c r="G223" t="str">
        <f>TEXT(calendar[[#This Row],[cal_date]],"DDDD")</f>
        <v>Wednesday</v>
      </c>
    </row>
    <row r="224" spans="2:7" x14ac:dyDescent="1">
      <c r="B224" s="1">
        <v>45148</v>
      </c>
      <c r="C224">
        <f>MONTH(calendar[[#This Row],[cal_date]])</f>
        <v>8</v>
      </c>
      <c r="D224" t="str">
        <f>TEXT(calendar[[#This Row],[cal_date]],"mmmm")</f>
        <v>August</v>
      </c>
      <c r="E224">
        <f>YEAR(calendar[[#This Row],[cal_date]])</f>
        <v>2023</v>
      </c>
      <c r="F224">
        <f>WEEKDAY(calendar[[#This Row],[cal_date]],2)</f>
        <v>4</v>
      </c>
      <c r="G224" t="str">
        <f>TEXT(calendar[[#This Row],[cal_date]],"DDDD")</f>
        <v>Thursday</v>
      </c>
    </row>
    <row r="225" spans="2:7" x14ac:dyDescent="1">
      <c r="B225" s="1">
        <v>45149</v>
      </c>
      <c r="C225">
        <f>MONTH(calendar[[#This Row],[cal_date]])</f>
        <v>8</v>
      </c>
      <c r="D225" t="str">
        <f>TEXT(calendar[[#This Row],[cal_date]],"mmmm")</f>
        <v>August</v>
      </c>
      <c r="E225">
        <f>YEAR(calendar[[#This Row],[cal_date]])</f>
        <v>2023</v>
      </c>
      <c r="F225">
        <f>WEEKDAY(calendar[[#This Row],[cal_date]],2)</f>
        <v>5</v>
      </c>
      <c r="G225" t="str">
        <f>TEXT(calendar[[#This Row],[cal_date]],"DDDD")</f>
        <v>Friday</v>
      </c>
    </row>
    <row r="226" spans="2:7" x14ac:dyDescent="1">
      <c r="B226" s="1">
        <v>45150</v>
      </c>
      <c r="C226">
        <f>MONTH(calendar[[#This Row],[cal_date]])</f>
        <v>8</v>
      </c>
      <c r="D226" t="str">
        <f>TEXT(calendar[[#This Row],[cal_date]],"mmmm")</f>
        <v>August</v>
      </c>
      <c r="E226">
        <f>YEAR(calendar[[#This Row],[cal_date]])</f>
        <v>2023</v>
      </c>
      <c r="F226">
        <f>WEEKDAY(calendar[[#This Row],[cal_date]],2)</f>
        <v>6</v>
      </c>
      <c r="G226" t="str">
        <f>TEXT(calendar[[#This Row],[cal_date]],"DDDD")</f>
        <v>Saturday</v>
      </c>
    </row>
    <row r="227" spans="2:7" x14ac:dyDescent="1">
      <c r="B227" s="1">
        <v>45151</v>
      </c>
      <c r="C227">
        <f>MONTH(calendar[[#This Row],[cal_date]])</f>
        <v>8</v>
      </c>
      <c r="D227" t="str">
        <f>TEXT(calendar[[#This Row],[cal_date]],"mmmm")</f>
        <v>August</v>
      </c>
      <c r="E227">
        <f>YEAR(calendar[[#This Row],[cal_date]])</f>
        <v>2023</v>
      </c>
      <c r="F227">
        <f>WEEKDAY(calendar[[#This Row],[cal_date]],2)</f>
        <v>7</v>
      </c>
      <c r="G227" t="str">
        <f>TEXT(calendar[[#This Row],[cal_date]],"DDDD")</f>
        <v>Sunday</v>
      </c>
    </row>
    <row r="228" spans="2:7" x14ac:dyDescent="1">
      <c r="B228" s="1">
        <v>45152</v>
      </c>
      <c r="C228">
        <f>MONTH(calendar[[#This Row],[cal_date]])</f>
        <v>8</v>
      </c>
      <c r="D228" t="str">
        <f>TEXT(calendar[[#This Row],[cal_date]],"mmmm")</f>
        <v>August</v>
      </c>
      <c r="E228">
        <f>YEAR(calendar[[#This Row],[cal_date]])</f>
        <v>2023</v>
      </c>
      <c r="F228">
        <f>WEEKDAY(calendar[[#This Row],[cal_date]],2)</f>
        <v>1</v>
      </c>
      <c r="G228" t="str">
        <f>TEXT(calendar[[#This Row],[cal_date]],"DDDD")</f>
        <v>Monday</v>
      </c>
    </row>
    <row r="229" spans="2:7" x14ac:dyDescent="1">
      <c r="B229" s="1">
        <v>45153</v>
      </c>
      <c r="C229">
        <f>MONTH(calendar[[#This Row],[cal_date]])</f>
        <v>8</v>
      </c>
      <c r="D229" t="str">
        <f>TEXT(calendar[[#This Row],[cal_date]],"mmmm")</f>
        <v>August</v>
      </c>
      <c r="E229">
        <f>YEAR(calendar[[#This Row],[cal_date]])</f>
        <v>2023</v>
      </c>
      <c r="F229">
        <f>WEEKDAY(calendar[[#This Row],[cal_date]],2)</f>
        <v>2</v>
      </c>
      <c r="G229" t="str">
        <f>TEXT(calendar[[#This Row],[cal_date]],"DDDD")</f>
        <v>Tuesday</v>
      </c>
    </row>
    <row r="230" spans="2:7" x14ac:dyDescent="1">
      <c r="B230" s="1">
        <v>45154</v>
      </c>
      <c r="C230">
        <f>MONTH(calendar[[#This Row],[cal_date]])</f>
        <v>8</v>
      </c>
      <c r="D230" t="str">
        <f>TEXT(calendar[[#This Row],[cal_date]],"mmmm")</f>
        <v>August</v>
      </c>
      <c r="E230">
        <f>YEAR(calendar[[#This Row],[cal_date]])</f>
        <v>2023</v>
      </c>
      <c r="F230">
        <f>WEEKDAY(calendar[[#This Row],[cal_date]],2)</f>
        <v>3</v>
      </c>
      <c r="G230" t="str">
        <f>TEXT(calendar[[#This Row],[cal_date]],"DDDD")</f>
        <v>Wednesday</v>
      </c>
    </row>
    <row r="231" spans="2:7" x14ac:dyDescent="1">
      <c r="B231" s="1">
        <v>45155</v>
      </c>
      <c r="C231">
        <f>MONTH(calendar[[#This Row],[cal_date]])</f>
        <v>8</v>
      </c>
      <c r="D231" t="str">
        <f>TEXT(calendar[[#This Row],[cal_date]],"mmmm")</f>
        <v>August</v>
      </c>
      <c r="E231">
        <f>YEAR(calendar[[#This Row],[cal_date]])</f>
        <v>2023</v>
      </c>
      <c r="F231">
        <f>WEEKDAY(calendar[[#This Row],[cal_date]],2)</f>
        <v>4</v>
      </c>
      <c r="G231" t="str">
        <f>TEXT(calendar[[#This Row],[cal_date]],"DDDD")</f>
        <v>Thursday</v>
      </c>
    </row>
    <row r="232" spans="2:7" x14ac:dyDescent="1">
      <c r="B232" s="1">
        <v>45156</v>
      </c>
      <c r="C232">
        <f>MONTH(calendar[[#This Row],[cal_date]])</f>
        <v>8</v>
      </c>
      <c r="D232" t="str">
        <f>TEXT(calendar[[#This Row],[cal_date]],"mmmm")</f>
        <v>August</v>
      </c>
      <c r="E232">
        <f>YEAR(calendar[[#This Row],[cal_date]])</f>
        <v>2023</v>
      </c>
      <c r="F232">
        <f>WEEKDAY(calendar[[#This Row],[cal_date]],2)</f>
        <v>5</v>
      </c>
      <c r="G232" t="str">
        <f>TEXT(calendar[[#This Row],[cal_date]],"DDDD")</f>
        <v>Friday</v>
      </c>
    </row>
    <row r="233" spans="2:7" x14ac:dyDescent="1">
      <c r="B233" s="1">
        <v>45157</v>
      </c>
      <c r="C233">
        <f>MONTH(calendar[[#This Row],[cal_date]])</f>
        <v>8</v>
      </c>
      <c r="D233" t="str">
        <f>TEXT(calendar[[#This Row],[cal_date]],"mmmm")</f>
        <v>August</v>
      </c>
      <c r="E233">
        <f>YEAR(calendar[[#This Row],[cal_date]])</f>
        <v>2023</v>
      </c>
      <c r="F233">
        <f>WEEKDAY(calendar[[#This Row],[cal_date]],2)</f>
        <v>6</v>
      </c>
      <c r="G233" t="str">
        <f>TEXT(calendar[[#This Row],[cal_date]],"DDDD")</f>
        <v>Saturday</v>
      </c>
    </row>
    <row r="234" spans="2:7" x14ac:dyDescent="1">
      <c r="B234" s="1">
        <v>45158</v>
      </c>
      <c r="C234">
        <f>MONTH(calendar[[#This Row],[cal_date]])</f>
        <v>8</v>
      </c>
      <c r="D234" t="str">
        <f>TEXT(calendar[[#This Row],[cal_date]],"mmmm")</f>
        <v>August</v>
      </c>
      <c r="E234">
        <f>YEAR(calendar[[#This Row],[cal_date]])</f>
        <v>2023</v>
      </c>
      <c r="F234">
        <f>WEEKDAY(calendar[[#This Row],[cal_date]],2)</f>
        <v>7</v>
      </c>
      <c r="G234" t="str">
        <f>TEXT(calendar[[#This Row],[cal_date]],"DDDD")</f>
        <v>Sunday</v>
      </c>
    </row>
    <row r="235" spans="2:7" x14ac:dyDescent="1">
      <c r="B235" s="1">
        <v>45159</v>
      </c>
      <c r="C235">
        <f>MONTH(calendar[[#This Row],[cal_date]])</f>
        <v>8</v>
      </c>
      <c r="D235" t="str">
        <f>TEXT(calendar[[#This Row],[cal_date]],"mmmm")</f>
        <v>August</v>
      </c>
      <c r="E235">
        <f>YEAR(calendar[[#This Row],[cal_date]])</f>
        <v>2023</v>
      </c>
      <c r="F235">
        <f>WEEKDAY(calendar[[#This Row],[cal_date]],2)</f>
        <v>1</v>
      </c>
      <c r="G235" t="str">
        <f>TEXT(calendar[[#This Row],[cal_date]],"DDDD")</f>
        <v>Monday</v>
      </c>
    </row>
    <row r="236" spans="2:7" x14ac:dyDescent="1">
      <c r="B236" s="1">
        <v>45160</v>
      </c>
      <c r="C236">
        <f>MONTH(calendar[[#This Row],[cal_date]])</f>
        <v>8</v>
      </c>
      <c r="D236" t="str">
        <f>TEXT(calendar[[#This Row],[cal_date]],"mmmm")</f>
        <v>August</v>
      </c>
      <c r="E236">
        <f>YEAR(calendar[[#This Row],[cal_date]])</f>
        <v>2023</v>
      </c>
      <c r="F236">
        <f>WEEKDAY(calendar[[#This Row],[cal_date]],2)</f>
        <v>2</v>
      </c>
      <c r="G236" t="str">
        <f>TEXT(calendar[[#This Row],[cal_date]],"DDDD")</f>
        <v>Tuesday</v>
      </c>
    </row>
    <row r="237" spans="2:7" x14ac:dyDescent="1">
      <c r="B237" s="1">
        <v>45161</v>
      </c>
      <c r="C237">
        <f>MONTH(calendar[[#This Row],[cal_date]])</f>
        <v>8</v>
      </c>
      <c r="D237" t="str">
        <f>TEXT(calendar[[#This Row],[cal_date]],"mmmm")</f>
        <v>August</v>
      </c>
      <c r="E237">
        <f>YEAR(calendar[[#This Row],[cal_date]])</f>
        <v>2023</v>
      </c>
      <c r="F237">
        <f>WEEKDAY(calendar[[#This Row],[cal_date]],2)</f>
        <v>3</v>
      </c>
      <c r="G237" t="str">
        <f>TEXT(calendar[[#This Row],[cal_date]],"DDDD")</f>
        <v>Wednesday</v>
      </c>
    </row>
    <row r="238" spans="2:7" x14ac:dyDescent="1">
      <c r="B238" s="1">
        <v>45162</v>
      </c>
      <c r="C238">
        <f>MONTH(calendar[[#This Row],[cal_date]])</f>
        <v>8</v>
      </c>
      <c r="D238" t="str">
        <f>TEXT(calendar[[#This Row],[cal_date]],"mmmm")</f>
        <v>August</v>
      </c>
      <c r="E238">
        <f>YEAR(calendar[[#This Row],[cal_date]])</f>
        <v>2023</v>
      </c>
      <c r="F238">
        <f>WEEKDAY(calendar[[#This Row],[cal_date]],2)</f>
        <v>4</v>
      </c>
      <c r="G238" t="str">
        <f>TEXT(calendar[[#This Row],[cal_date]],"DDDD")</f>
        <v>Thursday</v>
      </c>
    </row>
    <row r="239" spans="2:7" x14ac:dyDescent="1">
      <c r="B239" s="1">
        <v>45163</v>
      </c>
      <c r="C239">
        <f>MONTH(calendar[[#This Row],[cal_date]])</f>
        <v>8</v>
      </c>
      <c r="D239" t="str">
        <f>TEXT(calendar[[#This Row],[cal_date]],"mmmm")</f>
        <v>August</v>
      </c>
      <c r="E239">
        <f>YEAR(calendar[[#This Row],[cal_date]])</f>
        <v>2023</v>
      </c>
      <c r="F239">
        <f>WEEKDAY(calendar[[#This Row],[cal_date]],2)</f>
        <v>5</v>
      </c>
      <c r="G239" t="str">
        <f>TEXT(calendar[[#This Row],[cal_date]],"DDDD")</f>
        <v>Friday</v>
      </c>
    </row>
    <row r="240" spans="2:7" x14ac:dyDescent="1">
      <c r="B240" s="1">
        <v>45164</v>
      </c>
      <c r="C240">
        <f>MONTH(calendar[[#This Row],[cal_date]])</f>
        <v>8</v>
      </c>
      <c r="D240" t="str">
        <f>TEXT(calendar[[#This Row],[cal_date]],"mmmm")</f>
        <v>August</v>
      </c>
      <c r="E240">
        <f>YEAR(calendar[[#This Row],[cal_date]])</f>
        <v>2023</v>
      </c>
      <c r="F240">
        <f>WEEKDAY(calendar[[#This Row],[cal_date]],2)</f>
        <v>6</v>
      </c>
      <c r="G240" t="str">
        <f>TEXT(calendar[[#This Row],[cal_date]],"DDDD")</f>
        <v>Saturday</v>
      </c>
    </row>
    <row r="241" spans="2:7" x14ac:dyDescent="1">
      <c r="B241" s="1">
        <v>45165</v>
      </c>
      <c r="C241">
        <f>MONTH(calendar[[#This Row],[cal_date]])</f>
        <v>8</v>
      </c>
      <c r="D241" t="str">
        <f>TEXT(calendar[[#This Row],[cal_date]],"mmmm")</f>
        <v>August</v>
      </c>
      <c r="E241">
        <f>YEAR(calendar[[#This Row],[cal_date]])</f>
        <v>2023</v>
      </c>
      <c r="F241">
        <f>WEEKDAY(calendar[[#This Row],[cal_date]],2)</f>
        <v>7</v>
      </c>
      <c r="G241" t="str">
        <f>TEXT(calendar[[#This Row],[cal_date]],"DDDD")</f>
        <v>Sunday</v>
      </c>
    </row>
    <row r="242" spans="2:7" x14ac:dyDescent="1">
      <c r="B242" s="1">
        <v>45166</v>
      </c>
      <c r="C242">
        <f>MONTH(calendar[[#This Row],[cal_date]])</f>
        <v>8</v>
      </c>
      <c r="D242" t="str">
        <f>TEXT(calendar[[#This Row],[cal_date]],"mmmm")</f>
        <v>August</v>
      </c>
      <c r="E242">
        <f>YEAR(calendar[[#This Row],[cal_date]])</f>
        <v>2023</v>
      </c>
      <c r="F242">
        <f>WEEKDAY(calendar[[#This Row],[cal_date]],2)</f>
        <v>1</v>
      </c>
      <c r="G242" t="str">
        <f>TEXT(calendar[[#This Row],[cal_date]],"DDDD")</f>
        <v>Monday</v>
      </c>
    </row>
    <row r="243" spans="2:7" x14ac:dyDescent="1">
      <c r="B243" s="1">
        <v>45167</v>
      </c>
      <c r="C243">
        <f>MONTH(calendar[[#This Row],[cal_date]])</f>
        <v>8</v>
      </c>
      <c r="D243" t="str">
        <f>TEXT(calendar[[#This Row],[cal_date]],"mmmm")</f>
        <v>August</v>
      </c>
      <c r="E243">
        <f>YEAR(calendar[[#This Row],[cal_date]])</f>
        <v>2023</v>
      </c>
      <c r="F243">
        <f>WEEKDAY(calendar[[#This Row],[cal_date]],2)</f>
        <v>2</v>
      </c>
      <c r="G243" t="str">
        <f>TEXT(calendar[[#This Row],[cal_date]],"DDDD")</f>
        <v>Tuesday</v>
      </c>
    </row>
    <row r="244" spans="2:7" x14ac:dyDescent="1">
      <c r="B244" s="1">
        <v>45168</v>
      </c>
      <c r="C244">
        <f>MONTH(calendar[[#This Row],[cal_date]])</f>
        <v>8</v>
      </c>
      <c r="D244" t="str">
        <f>TEXT(calendar[[#This Row],[cal_date]],"mmmm")</f>
        <v>August</v>
      </c>
      <c r="E244">
        <f>YEAR(calendar[[#This Row],[cal_date]])</f>
        <v>2023</v>
      </c>
      <c r="F244">
        <f>WEEKDAY(calendar[[#This Row],[cal_date]],2)</f>
        <v>3</v>
      </c>
      <c r="G244" t="str">
        <f>TEXT(calendar[[#This Row],[cal_date]],"DDDD")</f>
        <v>Wednesday</v>
      </c>
    </row>
    <row r="245" spans="2:7" x14ac:dyDescent="1">
      <c r="B245" s="1">
        <v>45169</v>
      </c>
      <c r="C245">
        <f>MONTH(calendar[[#This Row],[cal_date]])</f>
        <v>8</v>
      </c>
      <c r="D245" t="str">
        <f>TEXT(calendar[[#This Row],[cal_date]],"mmmm")</f>
        <v>August</v>
      </c>
      <c r="E245">
        <f>YEAR(calendar[[#This Row],[cal_date]])</f>
        <v>2023</v>
      </c>
      <c r="F245">
        <f>WEEKDAY(calendar[[#This Row],[cal_date]],2)</f>
        <v>4</v>
      </c>
      <c r="G245" t="str">
        <f>TEXT(calendar[[#This Row],[cal_date]],"DDDD")</f>
        <v>Thursday</v>
      </c>
    </row>
    <row r="246" spans="2:7" x14ac:dyDescent="1">
      <c r="B246" s="1">
        <v>45170</v>
      </c>
      <c r="C246">
        <f>MONTH(calendar[[#This Row],[cal_date]])</f>
        <v>9</v>
      </c>
      <c r="D246" t="str">
        <f>TEXT(calendar[[#This Row],[cal_date]],"mmmm")</f>
        <v>September</v>
      </c>
      <c r="E246">
        <f>YEAR(calendar[[#This Row],[cal_date]])</f>
        <v>2023</v>
      </c>
      <c r="F246">
        <f>WEEKDAY(calendar[[#This Row],[cal_date]],2)</f>
        <v>5</v>
      </c>
      <c r="G246" t="str">
        <f>TEXT(calendar[[#This Row],[cal_date]],"DDDD")</f>
        <v>Friday</v>
      </c>
    </row>
    <row r="247" spans="2:7" x14ac:dyDescent="1">
      <c r="B247" s="1">
        <v>45171</v>
      </c>
      <c r="C247">
        <f>MONTH(calendar[[#This Row],[cal_date]])</f>
        <v>9</v>
      </c>
      <c r="D247" t="str">
        <f>TEXT(calendar[[#This Row],[cal_date]],"mmmm")</f>
        <v>September</v>
      </c>
      <c r="E247">
        <f>YEAR(calendar[[#This Row],[cal_date]])</f>
        <v>2023</v>
      </c>
      <c r="F247">
        <f>WEEKDAY(calendar[[#This Row],[cal_date]],2)</f>
        <v>6</v>
      </c>
      <c r="G247" t="str">
        <f>TEXT(calendar[[#This Row],[cal_date]],"DDDD")</f>
        <v>Saturday</v>
      </c>
    </row>
    <row r="248" spans="2:7" x14ac:dyDescent="1">
      <c r="B248" s="1">
        <v>45172</v>
      </c>
      <c r="C248">
        <f>MONTH(calendar[[#This Row],[cal_date]])</f>
        <v>9</v>
      </c>
      <c r="D248" t="str">
        <f>TEXT(calendar[[#This Row],[cal_date]],"mmmm")</f>
        <v>September</v>
      </c>
      <c r="E248">
        <f>YEAR(calendar[[#This Row],[cal_date]])</f>
        <v>2023</v>
      </c>
      <c r="F248">
        <f>WEEKDAY(calendar[[#This Row],[cal_date]],2)</f>
        <v>7</v>
      </c>
      <c r="G248" t="str">
        <f>TEXT(calendar[[#This Row],[cal_date]],"DDDD")</f>
        <v>Sunday</v>
      </c>
    </row>
    <row r="249" spans="2:7" x14ac:dyDescent="1">
      <c r="B249" s="1">
        <v>45173</v>
      </c>
      <c r="C249">
        <f>MONTH(calendar[[#This Row],[cal_date]])</f>
        <v>9</v>
      </c>
      <c r="D249" t="str">
        <f>TEXT(calendar[[#This Row],[cal_date]],"mmmm")</f>
        <v>September</v>
      </c>
      <c r="E249">
        <f>YEAR(calendar[[#This Row],[cal_date]])</f>
        <v>2023</v>
      </c>
      <c r="F249">
        <f>WEEKDAY(calendar[[#This Row],[cal_date]],2)</f>
        <v>1</v>
      </c>
      <c r="G249" t="str">
        <f>TEXT(calendar[[#This Row],[cal_date]],"DDDD")</f>
        <v>Monday</v>
      </c>
    </row>
    <row r="250" spans="2:7" x14ac:dyDescent="1">
      <c r="B250" s="1">
        <v>45174</v>
      </c>
      <c r="C250">
        <f>MONTH(calendar[[#This Row],[cal_date]])</f>
        <v>9</v>
      </c>
      <c r="D250" t="str">
        <f>TEXT(calendar[[#This Row],[cal_date]],"mmmm")</f>
        <v>September</v>
      </c>
      <c r="E250">
        <f>YEAR(calendar[[#This Row],[cal_date]])</f>
        <v>2023</v>
      </c>
      <c r="F250">
        <f>WEEKDAY(calendar[[#This Row],[cal_date]],2)</f>
        <v>2</v>
      </c>
      <c r="G250" t="str">
        <f>TEXT(calendar[[#This Row],[cal_date]],"DDDD")</f>
        <v>Tuesday</v>
      </c>
    </row>
    <row r="251" spans="2:7" x14ac:dyDescent="1">
      <c r="B251" s="1">
        <v>45175</v>
      </c>
      <c r="C251">
        <f>MONTH(calendar[[#This Row],[cal_date]])</f>
        <v>9</v>
      </c>
      <c r="D251" t="str">
        <f>TEXT(calendar[[#This Row],[cal_date]],"mmmm")</f>
        <v>September</v>
      </c>
      <c r="E251">
        <f>YEAR(calendar[[#This Row],[cal_date]])</f>
        <v>2023</v>
      </c>
      <c r="F251">
        <f>WEEKDAY(calendar[[#This Row],[cal_date]],2)</f>
        <v>3</v>
      </c>
      <c r="G251" t="str">
        <f>TEXT(calendar[[#This Row],[cal_date]],"DDDD")</f>
        <v>Wednesday</v>
      </c>
    </row>
    <row r="252" spans="2:7" x14ac:dyDescent="1">
      <c r="B252" s="1">
        <v>45176</v>
      </c>
      <c r="C252">
        <f>MONTH(calendar[[#This Row],[cal_date]])</f>
        <v>9</v>
      </c>
      <c r="D252" t="str">
        <f>TEXT(calendar[[#This Row],[cal_date]],"mmmm")</f>
        <v>September</v>
      </c>
      <c r="E252">
        <f>YEAR(calendar[[#This Row],[cal_date]])</f>
        <v>2023</v>
      </c>
      <c r="F252">
        <f>WEEKDAY(calendar[[#This Row],[cal_date]],2)</f>
        <v>4</v>
      </c>
      <c r="G252" t="str">
        <f>TEXT(calendar[[#This Row],[cal_date]],"DDDD")</f>
        <v>Thursday</v>
      </c>
    </row>
    <row r="253" spans="2:7" x14ac:dyDescent="1">
      <c r="B253" s="1">
        <v>45177</v>
      </c>
      <c r="C253">
        <f>MONTH(calendar[[#This Row],[cal_date]])</f>
        <v>9</v>
      </c>
      <c r="D253" t="str">
        <f>TEXT(calendar[[#This Row],[cal_date]],"mmmm")</f>
        <v>September</v>
      </c>
      <c r="E253">
        <f>YEAR(calendar[[#This Row],[cal_date]])</f>
        <v>2023</v>
      </c>
      <c r="F253">
        <f>WEEKDAY(calendar[[#This Row],[cal_date]],2)</f>
        <v>5</v>
      </c>
      <c r="G253" t="str">
        <f>TEXT(calendar[[#This Row],[cal_date]],"DDDD")</f>
        <v>Friday</v>
      </c>
    </row>
    <row r="254" spans="2:7" x14ac:dyDescent="1">
      <c r="B254" s="1">
        <v>45178</v>
      </c>
      <c r="C254">
        <f>MONTH(calendar[[#This Row],[cal_date]])</f>
        <v>9</v>
      </c>
      <c r="D254" t="str">
        <f>TEXT(calendar[[#This Row],[cal_date]],"mmmm")</f>
        <v>September</v>
      </c>
      <c r="E254">
        <f>YEAR(calendar[[#This Row],[cal_date]])</f>
        <v>2023</v>
      </c>
      <c r="F254">
        <f>WEEKDAY(calendar[[#This Row],[cal_date]],2)</f>
        <v>6</v>
      </c>
      <c r="G254" t="str">
        <f>TEXT(calendar[[#This Row],[cal_date]],"DDDD")</f>
        <v>Saturday</v>
      </c>
    </row>
    <row r="255" spans="2:7" x14ac:dyDescent="1">
      <c r="B255" s="1">
        <v>45179</v>
      </c>
      <c r="C255">
        <f>MONTH(calendar[[#This Row],[cal_date]])</f>
        <v>9</v>
      </c>
      <c r="D255" t="str">
        <f>TEXT(calendar[[#This Row],[cal_date]],"mmmm")</f>
        <v>September</v>
      </c>
      <c r="E255">
        <f>YEAR(calendar[[#This Row],[cal_date]])</f>
        <v>2023</v>
      </c>
      <c r="F255">
        <f>WEEKDAY(calendar[[#This Row],[cal_date]],2)</f>
        <v>7</v>
      </c>
      <c r="G255" t="str">
        <f>TEXT(calendar[[#This Row],[cal_date]],"DDDD")</f>
        <v>Sunday</v>
      </c>
    </row>
    <row r="256" spans="2:7" x14ac:dyDescent="1">
      <c r="B256" s="1">
        <v>45180</v>
      </c>
      <c r="C256">
        <f>MONTH(calendar[[#This Row],[cal_date]])</f>
        <v>9</v>
      </c>
      <c r="D256" t="str">
        <f>TEXT(calendar[[#This Row],[cal_date]],"mmmm")</f>
        <v>September</v>
      </c>
      <c r="E256">
        <f>YEAR(calendar[[#This Row],[cal_date]])</f>
        <v>2023</v>
      </c>
      <c r="F256">
        <f>WEEKDAY(calendar[[#This Row],[cal_date]],2)</f>
        <v>1</v>
      </c>
      <c r="G256" t="str">
        <f>TEXT(calendar[[#This Row],[cal_date]],"DDDD")</f>
        <v>Monday</v>
      </c>
    </row>
    <row r="257" spans="2:7" x14ac:dyDescent="1">
      <c r="B257" s="1">
        <v>45181</v>
      </c>
      <c r="C257">
        <f>MONTH(calendar[[#This Row],[cal_date]])</f>
        <v>9</v>
      </c>
      <c r="D257" t="str">
        <f>TEXT(calendar[[#This Row],[cal_date]],"mmmm")</f>
        <v>September</v>
      </c>
      <c r="E257">
        <f>YEAR(calendar[[#This Row],[cal_date]])</f>
        <v>2023</v>
      </c>
      <c r="F257">
        <f>WEEKDAY(calendar[[#This Row],[cal_date]],2)</f>
        <v>2</v>
      </c>
      <c r="G257" t="str">
        <f>TEXT(calendar[[#This Row],[cal_date]],"DDDD")</f>
        <v>Tuesday</v>
      </c>
    </row>
    <row r="258" spans="2:7" x14ac:dyDescent="1">
      <c r="B258" s="1">
        <v>45182</v>
      </c>
      <c r="C258">
        <f>MONTH(calendar[[#This Row],[cal_date]])</f>
        <v>9</v>
      </c>
      <c r="D258" t="str">
        <f>TEXT(calendar[[#This Row],[cal_date]],"mmmm")</f>
        <v>September</v>
      </c>
      <c r="E258">
        <f>YEAR(calendar[[#This Row],[cal_date]])</f>
        <v>2023</v>
      </c>
      <c r="F258">
        <f>WEEKDAY(calendar[[#This Row],[cal_date]],2)</f>
        <v>3</v>
      </c>
      <c r="G258" t="str">
        <f>TEXT(calendar[[#This Row],[cal_date]],"DDDD")</f>
        <v>Wednesday</v>
      </c>
    </row>
    <row r="259" spans="2:7" x14ac:dyDescent="1">
      <c r="B259" s="1">
        <v>45183</v>
      </c>
      <c r="C259">
        <f>MONTH(calendar[[#This Row],[cal_date]])</f>
        <v>9</v>
      </c>
      <c r="D259" t="str">
        <f>TEXT(calendar[[#This Row],[cal_date]],"mmmm")</f>
        <v>September</v>
      </c>
      <c r="E259">
        <f>YEAR(calendar[[#This Row],[cal_date]])</f>
        <v>2023</v>
      </c>
      <c r="F259">
        <f>WEEKDAY(calendar[[#This Row],[cal_date]],2)</f>
        <v>4</v>
      </c>
      <c r="G259" t="str">
        <f>TEXT(calendar[[#This Row],[cal_date]],"DDDD")</f>
        <v>Thursday</v>
      </c>
    </row>
    <row r="260" spans="2:7" x14ac:dyDescent="1">
      <c r="B260" s="1">
        <v>45184</v>
      </c>
      <c r="C260">
        <f>MONTH(calendar[[#This Row],[cal_date]])</f>
        <v>9</v>
      </c>
      <c r="D260" t="str">
        <f>TEXT(calendar[[#This Row],[cal_date]],"mmmm")</f>
        <v>September</v>
      </c>
      <c r="E260">
        <f>YEAR(calendar[[#This Row],[cal_date]])</f>
        <v>2023</v>
      </c>
      <c r="F260">
        <f>WEEKDAY(calendar[[#This Row],[cal_date]],2)</f>
        <v>5</v>
      </c>
      <c r="G260" t="str">
        <f>TEXT(calendar[[#This Row],[cal_date]],"DDDD")</f>
        <v>Friday</v>
      </c>
    </row>
    <row r="261" spans="2:7" x14ac:dyDescent="1">
      <c r="B261" s="1">
        <v>45185</v>
      </c>
      <c r="C261">
        <f>MONTH(calendar[[#This Row],[cal_date]])</f>
        <v>9</v>
      </c>
      <c r="D261" t="str">
        <f>TEXT(calendar[[#This Row],[cal_date]],"mmmm")</f>
        <v>September</v>
      </c>
      <c r="E261">
        <f>YEAR(calendar[[#This Row],[cal_date]])</f>
        <v>2023</v>
      </c>
      <c r="F261">
        <f>WEEKDAY(calendar[[#This Row],[cal_date]],2)</f>
        <v>6</v>
      </c>
      <c r="G261" t="str">
        <f>TEXT(calendar[[#This Row],[cal_date]],"DDDD")</f>
        <v>Saturday</v>
      </c>
    </row>
    <row r="262" spans="2:7" x14ac:dyDescent="1">
      <c r="B262" s="1">
        <v>45186</v>
      </c>
      <c r="C262">
        <f>MONTH(calendar[[#This Row],[cal_date]])</f>
        <v>9</v>
      </c>
      <c r="D262" t="str">
        <f>TEXT(calendar[[#This Row],[cal_date]],"mmmm")</f>
        <v>September</v>
      </c>
      <c r="E262">
        <f>YEAR(calendar[[#This Row],[cal_date]])</f>
        <v>2023</v>
      </c>
      <c r="F262">
        <f>WEEKDAY(calendar[[#This Row],[cal_date]],2)</f>
        <v>7</v>
      </c>
      <c r="G262" t="str">
        <f>TEXT(calendar[[#This Row],[cal_date]],"DDDD")</f>
        <v>Sunday</v>
      </c>
    </row>
    <row r="263" spans="2:7" x14ac:dyDescent="1">
      <c r="B263" s="1">
        <v>45187</v>
      </c>
      <c r="C263">
        <f>MONTH(calendar[[#This Row],[cal_date]])</f>
        <v>9</v>
      </c>
      <c r="D263" t="str">
        <f>TEXT(calendar[[#This Row],[cal_date]],"mmmm")</f>
        <v>September</v>
      </c>
      <c r="E263">
        <f>YEAR(calendar[[#This Row],[cal_date]])</f>
        <v>2023</v>
      </c>
      <c r="F263">
        <f>WEEKDAY(calendar[[#This Row],[cal_date]],2)</f>
        <v>1</v>
      </c>
      <c r="G263" t="str">
        <f>TEXT(calendar[[#This Row],[cal_date]],"DDDD")</f>
        <v>Monday</v>
      </c>
    </row>
    <row r="264" spans="2:7" x14ac:dyDescent="1">
      <c r="B264" s="1">
        <v>45188</v>
      </c>
      <c r="C264">
        <f>MONTH(calendar[[#This Row],[cal_date]])</f>
        <v>9</v>
      </c>
      <c r="D264" t="str">
        <f>TEXT(calendar[[#This Row],[cal_date]],"mmmm")</f>
        <v>September</v>
      </c>
      <c r="E264">
        <f>YEAR(calendar[[#This Row],[cal_date]])</f>
        <v>2023</v>
      </c>
      <c r="F264">
        <f>WEEKDAY(calendar[[#This Row],[cal_date]],2)</f>
        <v>2</v>
      </c>
      <c r="G264" t="str">
        <f>TEXT(calendar[[#This Row],[cal_date]],"DDDD")</f>
        <v>Tuesday</v>
      </c>
    </row>
    <row r="265" spans="2:7" x14ac:dyDescent="1">
      <c r="B265" s="1">
        <v>45189</v>
      </c>
      <c r="C265">
        <f>MONTH(calendar[[#This Row],[cal_date]])</f>
        <v>9</v>
      </c>
      <c r="D265" t="str">
        <f>TEXT(calendar[[#This Row],[cal_date]],"mmmm")</f>
        <v>September</v>
      </c>
      <c r="E265">
        <f>YEAR(calendar[[#This Row],[cal_date]])</f>
        <v>2023</v>
      </c>
      <c r="F265">
        <f>WEEKDAY(calendar[[#This Row],[cal_date]],2)</f>
        <v>3</v>
      </c>
      <c r="G265" t="str">
        <f>TEXT(calendar[[#This Row],[cal_date]],"DDDD")</f>
        <v>Wednesday</v>
      </c>
    </row>
    <row r="266" spans="2:7" x14ac:dyDescent="1">
      <c r="B266" s="1">
        <v>45190</v>
      </c>
      <c r="C266">
        <f>MONTH(calendar[[#This Row],[cal_date]])</f>
        <v>9</v>
      </c>
      <c r="D266" t="str">
        <f>TEXT(calendar[[#This Row],[cal_date]],"mmmm")</f>
        <v>September</v>
      </c>
      <c r="E266">
        <f>YEAR(calendar[[#This Row],[cal_date]])</f>
        <v>2023</v>
      </c>
      <c r="F266">
        <f>WEEKDAY(calendar[[#This Row],[cal_date]],2)</f>
        <v>4</v>
      </c>
      <c r="G266" t="str">
        <f>TEXT(calendar[[#This Row],[cal_date]],"DDDD")</f>
        <v>Thursday</v>
      </c>
    </row>
    <row r="267" spans="2:7" x14ac:dyDescent="1">
      <c r="B267" s="1">
        <v>45191</v>
      </c>
      <c r="C267">
        <f>MONTH(calendar[[#This Row],[cal_date]])</f>
        <v>9</v>
      </c>
      <c r="D267" t="str">
        <f>TEXT(calendar[[#This Row],[cal_date]],"mmmm")</f>
        <v>September</v>
      </c>
      <c r="E267">
        <f>YEAR(calendar[[#This Row],[cal_date]])</f>
        <v>2023</v>
      </c>
      <c r="F267">
        <f>WEEKDAY(calendar[[#This Row],[cal_date]],2)</f>
        <v>5</v>
      </c>
      <c r="G267" t="str">
        <f>TEXT(calendar[[#This Row],[cal_date]],"DDDD")</f>
        <v>Friday</v>
      </c>
    </row>
    <row r="268" spans="2:7" x14ac:dyDescent="1">
      <c r="B268" s="1">
        <v>45192</v>
      </c>
      <c r="C268">
        <f>MONTH(calendar[[#This Row],[cal_date]])</f>
        <v>9</v>
      </c>
      <c r="D268" t="str">
        <f>TEXT(calendar[[#This Row],[cal_date]],"mmmm")</f>
        <v>September</v>
      </c>
      <c r="E268">
        <f>YEAR(calendar[[#This Row],[cal_date]])</f>
        <v>2023</v>
      </c>
      <c r="F268">
        <f>WEEKDAY(calendar[[#This Row],[cal_date]],2)</f>
        <v>6</v>
      </c>
      <c r="G268" t="str">
        <f>TEXT(calendar[[#This Row],[cal_date]],"DDDD")</f>
        <v>Saturday</v>
      </c>
    </row>
    <row r="269" spans="2:7" x14ac:dyDescent="1">
      <c r="B269" s="1">
        <v>45193</v>
      </c>
      <c r="C269">
        <f>MONTH(calendar[[#This Row],[cal_date]])</f>
        <v>9</v>
      </c>
      <c r="D269" t="str">
        <f>TEXT(calendar[[#This Row],[cal_date]],"mmmm")</f>
        <v>September</v>
      </c>
      <c r="E269">
        <f>YEAR(calendar[[#This Row],[cal_date]])</f>
        <v>2023</v>
      </c>
      <c r="F269">
        <f>WEEKDAY(calendar[[#This Row],[cal_date]],2)</f>
        <v>7</v>
      </c>
      <c r="G269" t="str">
        <f>TEXT(calendar[[#This Row],[cal_date]],"DDDD")</f>
        <v>Sunday</v>
      </c>
    </row>
    <row r="270" spans="2:7" x14ac:dyDescent="1">
      <c r="B270" s="1">
        <v>45194</v>
      </c>
      <c r="C270">
        <f>MONTH(calendar[[#This Row],[cal_date]])</f>
        <v>9</v>
      </c>
      <c r="D270" t="str">
        <f>TEXT(calendar[[#This Row],[cal_date]],"mmmm")</f>
        <v>September</v>
      </c>
      <c r="E270">
        <f>YEAR(calendar[[#This Row],[cal_date]])</f>
        <v>2023</v>
      </c>
      <c r="F270">
        <f>WEEKDAY(calendar[[#This Row],[cal_date]],2)</f>
        <v>1</v>
      </c>
      <c r="G270" t="str">
        <f>TEXT(calendar[[#This Row],[cal_date]],"DDDD")</f>
        <v>Monday</v>
      </c>
    </row>
    <row r="271" spans="2:7" x14ac:dyDescent="1">
      <c r="B271" s="1">
        <v>45195</v>
      </c>
      <c r="C271">
        <f>MONTH(calendar[[#This Row],[cal_date]])</f>
        <v>9</v>
      </c>
      <c r="D271" t="str">
        <f>TEXT(calendar[[#This Row],[cal_date]],"mmmm")</f>
        <v>September</v>
      </c>
      <c r="E271">
        <f>YEAR(calendar[[#This Row],[cal_date]])</f>
        <v>2023</v>
      </c>
      <c r="F271">
        <f>WEEKDAY(calendar[[#This Row],[cal_date]],2)</f>
        <v>2</v>
      </c>
      <c r="G271" t="str">
        <f>TEXT(calendar[[#This Row],[cal_date]],"DDDD")</f>
        <v>Tuesday</v>
      </c>
    </row>
    <row r="272" spans="2:7" x14ac:dyDescent="1">
      <c r="B272" s="1">
        <v>45196</v>
      </c>
      <c r="C272">
        <f>MONTH(calendar[[#This Row],[cal_date]])</f>
        <v>9</v>
      </c>
      <c r="D272" t="str">
        <f>TEXT(calendar[[#This Row],[cal_date]],"mmmm")</f>
        <v>September</v>
      </c>
      <c r="E272">
        <f>YEAR(calendar[[#This Row],[cal_date]])</f>
        <v>2023</v>
      </c>
      <c r="F272">
        <f>WEEKDAY(calendar[[#This Row],[cal_date]],2)</f>
        <v>3</v>
      </c>
      <c r="G272" t="str">
        <f>TEXT(calendar[[#This Row],[cal_date]],"DDDD")</f>
        <v>Wednesday</v>
      </c>
    </row>
    <row r="273" spans="2:7" x14ac:dyDescent="1">
      <c r="B273" s="1">
        <v>45197</v>
      </c>
      <c r="C273">
        <f>MONTH(calendar[[#This Row],[cal_date]])</f>
        <v>9</v>
      </c>
      <c r="D273" t="str">
        <f>TEXT(calendar[[#This Row],[cal_date]],"mmmm")</f>
        <v>September</v>
      </c>
      <c r="E273">
        <f>YEAR(calendar[[#This Row],[cal_date]])</f>
        <v>2023</v>
      </c>
      <c r="F273">
        <f>WEEKDAY(calendar[[#This Row],[cal_date]],2)</f>
        <v>4</v>
      </c>
      <c r="G273" t="str">
        <f>TEXT(calendar[[#This Row],[cal_date]],"DDDD")</f>
        <v>Thursday</v>
      </c>
    </row>
    <row r="274" spans="2:7" x14ac:dyDescent="1">
      <c r="B274" s="1">
        <v>45198</v>
      </c>
      <c r="C274">
        <f>MONTH(calendar[[#This Row],[cal_date]])</f>
        <v>9</v>
      </c>
      <c r="D274" t="str">
        <f>TEXT(calendar[[#This Row],[cal_date]],"mmmm")</f>
        <v>September</v>
      </c>
      <c r="E274">
        <f>YEAR(calendar[[#This Row],[cal_date]])</f>
        <v>2023</v>
      </c>
      <c r="F274">
        <f>WEEKDAY(calendar[[#This Row],[cal_date]],2)</f>
        <v>5</v>
      </c>
      <c r="G274" t="str">
        <f>TEXT(calendar[[#This Row],[cal_date]],"DDDD")</f>
        <v>Friday</v>
      </c>
    </row>
    <row r="275" spans="2:7" x14ac:dyDescent="1">
      <c r="B275" s="1">
        <v>45199</v>
      </c>
      <c r="C275">
        <f>MONTH(calendar[[#This Row],[cal_date]])</f>
        <v>9</v>
      </c>
      <c r="D275" t="str">
        <f>TEXT(calendar[[#This Row],[cal_date]],"mmmm")</f>
        <v>September</v>
      </c>
      <c r="E275">
        <f>YEAR(calendar[[#This Row],[cal_date]])</f>
        <v>2023</v>
      </c>
      <c r="F275">
        <f>WEEKDAY(calendar[[#This Row],[cal_date]],2)</f>
        <v>6</v>
      </c>
      <c r="G275" t="str">
        <f>TEXT(calendar[[#This Row],[cal_date]],"DDDD")</f>
        <v>Saturday</v>
      </c>
    </row>
    <row r="276" spans="2:7" x14ac:dyDescent="1">
      <c r="B276" s="1">
        <v>45200</v>
      </c>
      <c r="C276">
        <f>MONTH(calendar[[#This Row],[cal_date]])</f>
        <v>10</v>
      </c>
      <c r="D276" t="str">
        <f>TEXT(calendar[[#This Row],[cal_date]],"mmmm")</f>
        <v>October</v>
      </c>
      <c r="E276">
        <f>YEAR(calendar[[#This Row],[cal_date]])</f>
        <v>2023</v>
      </c>
      <c r="F276">
        <f>WEEKDAY(calendar[[#This Row],[cal_date]],2)</f>
        <v>7</v>
      </c>
      <c r="G276" t="str">
        <f>TEXT(calendar[[#This Row],[cal_date]],"DDDD")</f>
        <v>Sunday</v>
      </c>
    </row>
    <row r="277" spans="2:7" x14ac:dyDescent="1">
      <c r="B277" s="1">
        <v>45201</v>
      </c>
      <c r="C277">
        <f>MONTH(calendar[[#This Row],[cal_date]])</f>
        <v>10</v>
      </c>
      <c r="D277" t="str">
        <f>TEXT(calendar[[#This Row],[cal_date]],"mmmm")</f>
        <v>October</v>
      </c>
      <c r="E277">
        <f>YEAR(calendar[[#This Row],[cal_date]])</f>
        <v>2023</v>
      </c>
      <c r="F277">
        <f>WEEKDAY(calendar[[#This Row],[cal_date]],2)</f>
        <v>1</v>
      </c>
      <c r="G277" t="str">
        <f>TEXT(calendar[[#This Row],[cal_date]],"DDDD")</f>
        <v>Monday</v>
      </c>
    </row>
    <row r="278" spans="2:7" x14ac:dyDescent="1">
      <c r="B278" s="1">
        <v>45202</v>
      </c>
      <c r="C278">
        <f>MONTH(calendar[[#This Row],[cal_date]])</f>
        <v>10</v>
      </c>
      <c r="D278" t="str">
        <f>TEXT(calendar[[#This Row],[cal_date]],"mmmm")</f>
        <v>October</v>
      </c>
      <c r="E278">
        <f>YEAR(calendar[[#This Row],[cal_date]])</f>
        <v>2023</v>
      </c>
      <c r="F278">
        <f>WEEKDAY(calendar[[#This Row],[cal_date]],2)</f>
        <v>2</v>
      </c>
      <c r="G278" t="str">
        <f>TEXT(calendar[[#This Row],[cal_date]],"DDDD")</f>
        <v>Tuesday</v>
      </c>
    </row>
    <row r="279" spans="2:7" x14ac:dyDescent="1">
      <c r="B279" s="1">
        <v>45203</v>
      </c>
      <c r="C279">
        <f>MONTH(calendar[[#This Row],[cal_date]])</f>
        <v>10</v>
      </c>
      <c r="D279" t="str">
        <f>TEXT(calendar[[#This Row],[cal_date]],"mmmm")</f>
        <v>October</v>
      </c>
      <c r="E279">
        <f>YEAR(calendar[[#This Row],[cal_date]])</f>
        <v>2023</v>
      </c>
      <c r="F279">
        <f>WEEKDAY(calendar[[#This Row],[cal_date]],2)</f>
        <v>3</v>
      </c>
      <c r="G279" t="str">
        <f>TEXT(calendar[[#This Row],[cal_date]],"DDDD")</f>
        <v>Wednesday</v>
      </c>
    </row>
    <row r="280" spans="2:7" x14ac:dyDescent="1">
      <c r="B280" s="1">
        <v>45204</v>
      </c>
      <c r="C280">
        <f>MONTH(calendar[[#This Row],[cal_date]])</f>
        <v>10</v>
      </c>
      <c r="D280" t="str">
        <f>TEXT(calendar[[#This Row],[cal_date]],"mmmm")</f>
        <v>October</v>
      </c>
      <c r="E280">
        <f>YEAR(calendar[[#This Row],[cal_date]])</f>
        <v>2023</v>
      </c>
      <c r="F280">
        <f>WEEKDAY(calendar[[#This Row],[cal_date]],2)</f>
        <v>4</v>
      </c>
      <c r="G280" t="str">
        <f>TEXT(calendar[[#This Row],[cal_date]],"DDDD")</f>
        <v>Thursday</v>
      </c>
    </row>
    <row r="281" spans="2:7" x14ac:dyDescent="1">
      <c r="B281" s="1">
        <v>45205</v>
      </c>
      <c r="C281">
        <f>MONTH(calendar[[#This Row],[cal_date]])</f>
        <v>10</v>
      </c>
      <c r="D281" t="str">
        <f>TEXT(calendar[[#This Row],[cal_date]],"mmmm")</f>
        <v>October</v>
      </c>
      <c r="E281">
        <f>YEAR(calendar[[#This Row],[cal_date]])</f>
        <v>2023</v>
      </c>
      <c r="F281">
        <f>WEEKDAY(calendar[[#This Row],[cal_date]],2)</f>
        <v>5</v>
      </c>
      <c r="G281" t="str">
        <f>TEXT(calendar[[#This Row],[cal_date]],"DDDD")</f>
        <v>Friday</v>
      </c>
    </row>
    <row r="282" spans="2:7" x14ac:dyDescent="1">
      <c r="B282" s="1">
        <v>45206</v>
      </c>
      <c r="C282">
        <f>MONTH(calendar[[#This Row],[cal_date]])</f>
        <v>10</v>
      </c>
      <c r="D282" t="str">
        <f>TEXT(calendar[[#This Row],[cal_date]],"mmmm")</f>
        <v>October</v>
      </c>
      <c r="E282">
        <f>YEAR(calendar[[#This Row],[cal_date]])</f>
        <v>2023</v>
      </c>
      <c r="F282">
        <f>WEEKDAY(calendar[[#This Row],[cal_date]],2)</f>
        <v>6</v>
      </c>
      <c r="G282" t="str">
        <f>TEXT(calendar[[#This Row],[cal_date]],"DDDD")</f>
        <v>Saturday</v>
      </c>
    </row>
    <row r="283" spans="2:7" x14ac:dyDescent="1">
      <c r="B283" s="1">
        <v>45207</v>
      </c>
      <c r="C283">
        <f>MONTH(calendar[[#This Row],[cal_date]])</f>
        <v>10</v>
      </c>
      <c r="D283" t="str">
        <f>TEXT(calendar[[#This Row],[cal_date]],"mmmm")</f>
        <v>October</v>
      </c>
      <c r="E283">
        <f>YEAR(calendar[[#This Row],[cal_date]])</f>
        <v>2023</v>
      </c>
      <c r="F283">
        <f>WEEKDAY(calendar[[#This Row],[cal_date]],2)</f>
        <v>7</v>
      </c>
      <c r="G283" t="str">
        <f>TEXT(calendar[[#This Row],[cal_date]],"DDDD")</f>
        <v>Sunday</v>
      </c>
    </row>
    <row r="284" spans="2:7" x14ac:dyDescent="1">
      <c r="B284" s="1">
        <v>45208</v>
      </c>
      <c r="C284">
        <f>MONTH(calendar[[#This Row],[cal_date]])</f>
        <v>10</v>
      </c>
      <c r="D284" t="str">
        <f>TEXT(calendar[[#This Row],[cal_date]],"mmmm")</f>
        <v>October</v>
      </c>
      <c r="E284">
        <f>YEAR(calendar[[#This Row],[cal_date]])</f>
        <v>2023</v>
      </c>
      <c r="F284">
        <f>WEEKDAY(calendar[[#This Row],[cal_date]],2)</f>
        <v>1</v>
      </c>
      <c r="G284" t="str">
        <f>TEXT(calendar[[#This Row],[cal_date]],"DDDD")</f>
        <v>Monday</v>
      </c>
    </row>
    <row r="285" spans="2:7" x14ac:dyDescent="1">
      <c r="B285" s="1">
        <v>45209</v>
      </c>
      <c r="C285">
        <f>MONTH(calendar[[#This Row],[cal_date]])</f>
        <v>10</v>
      </c>
      <c r="D285" t="str">
        <f>TEXT(calendar[[#This Row],[cal_date]],"mmmm")</f>
        <v>October</v>
      </c>
      <c r="E285">
        <f>YEAR(calendar[[#This Row],[cal_date]])</f>
        <v>2023</v>
      </c>
      <c r="F285">
        <f>WEEKDAY(calendar[[#This Row],[cal_date]],2)</f>
        <v>2</v>
      </c>
      <c r="G285" t="str">
        <f>TEXT(calendar[[#This Row],[cal_date]],"DDDD")</f>
        <v>Tuesday</v>
      </c>
    </row>
    <row r="286" spans="2:7" x14ac:dyDescent="1">
      <c r="B286" s="1">
        <v>45210</v>
      </c>
      <c r="C286">
        <f>MONTH(calendar[[#This Row],[cal_date]])</f>
        <v>10</v>
      </c>
      <c r="D286" t="str">
        <f>TEXT(calendar[[#This Row],[cal_date]],"mmmm")</f>
        <v>October</v>
      </c>
      <c r="E286">
        <f>YEAR(calendar[[#This Row],[cal_date]])</f>
        <v>2023</v>
      </c>
      <c r="F286">
        <f>WEEKDAY(calendar[[#This Row],[cal_date]],2)</f>
        <v>3</v>
      </c>
      <c r="G286" t="str">
        <f>TEXT(calendar[[#This Row],[cal_date]],"DDDD")</f>
        <v>Wednesday</v>
      </c>
    </row>
    <row r="287" spans="2:7" x14ac:dyDescent="1">
      <c r="B287" s="1">
        <v>45211</v>
      </c>
      <c r="C287">
        <f>MONTH(calendar[[#This Row],[cal_date]])</f>
        <v>10</v>
      </c>
      <c r="D287" t="str">
        <f>TEXT(calendar[[#This Row],[cal_date]],"mmmm")</f>
        <v>October</v>
      </c>
      <c r="E287">
        <f>YEAR(calendar[[#This Row],[cal_date]])</f>
        <v>2023</v>
      </c>
      <c r="F287">
        <f>WEEKDAY(calendar[[#This Row],[cal_date]],2)</f>
        <v>4</v>
      </c>
      <c r="G287" t="str">
        <f>TEXT(calendar[[#This Row],[cal_date]],"DDDD")</f>
        <v>Thursday</v>
      </c>
    </row>
    <row r="288" spans="2:7" x14ac:dyDescent="1">
      <c r="B288" s="1">
        <v>45212</v>
      </c>
      <c r="C288">
        <f>MONTH(calendar[[#This Row],[cal_date]])</f>
        <v>10</v>
      </c>
      <c r="D288" t="str">
        <f>TEXT(calendar[[#This Row],[cal_date]],"mmmm")</f>
        <v>October</v>
      </c>
      <c r="E288">
        <f>YEAR(calendar[[#This Row],[cal_date]])</f>
        <v>2023</v>
      </c>
      <c r="F288">
        <f>WEEKDAY(calendar[[#This Row],[cal_date]],2)</f>
        <v>5</v>
      </c>
      <c r="G288" t="str">
        <f>TEXT(calendar[[#This Row],[cal_date]],"DDDD")</f>
        <v>Friday</v>
      </c>
    </row>
    <row r="289" spans="2:7" x14ac:dyDescent="1">
      <c r="B289" s="1">
        <v>45213</v>
      </c>
      <c r="C289">
        <f>MONTH(calendar[[#This Row],[cal_date]])</f>
        <v>10</v>
      </c>
      <c r="D289" t="str">
        <f>TEXT(calendar[[#This Row],[cal_date]],"mmmm")</f>
        <v>October</v>
      </c>
      <c r="E289">
        <f>YEAR(calendar[[#This Row],[cal_date]])</f>
        <v>2023</v>
      </c>
      <c r="F289">
        <f>WEEKDAY(calendar[[#This Row],[cal_date]],2)</f>
        <v>6</v>
      </c>
      <c r="G289" t="str">
        <f>TEXT(calendar[[#This Row],[cal_date]],"DDDD")</f>
        <v>Saturday</v>
      </c>
    </row>
    <row r="290" spans="2:7" x14ac:dyDescent="1">
      <c r="B290" s="1">
        <v>45214</v>
      </c>
      <c r="C290">
        <f>MONTH(calendar[[#This Row],[cal_date]])</f>
        <v>10</v>
      </c>
      <c r="D290" t="str">
        <f>TEXT(calendar[[#This Row],[cal_date]],"mmmm")</f>
        <v>October</v>
      </c>
      <c r="E290">
        <f>YEAR(calendar[[#This Row],[cal_date]])</f>
        <v>2023</v>
      </c>
      <c r="F290">
        <f>WEEKDAY(calendar[[#This Row],[cal_date]],2)</f>
        <v>7</v>
      </c>
      <c r="G290" t="str">
        <f>TEXT(calendar[[#This Row],[cal_date]],"DDDD")</f>
        <v>Sunday</v>
      </c>
    </row>
    <row r="291" spans="2:7" x14ac:dyDescent="1">
      <c r="B291" s="1">
        <v>45215</v>
      </c>
      <c r="C291">
        <f>MONTH(calendar[[#This Row],[cal_date]])</f>
        <v>10</v>
      </c>
      <c r="D291" t="str">
        <f>TEXT(calendar[[#This Row],[cal_date]],"mmmm")</f>
        <v>October</v>
      </c>
      <c r="E291">
        <f>YEAR(calendar[[#This Row],[cal_date]])</f>
        <v>2023</v>
      </c>
      <c r="F291">
        <f>WEEKDAY(calendar[[#This Row],[cal_date]],2)</f>
        <v>1</v>
      </c>
      <c r="G291" t="str">
        <f>TEXT(calendar[[#This Row],[cal_date]],"DDDD")</f>
        <v>Monday</v>
      </c>
    </row>
    <row r="292" spans="2:7" x14ac:dyDescent="1">
      <c r="B292" s="1">
        <v>45216</v>
      </c>
      <c r="C292">
        <f>MONTH(calendar[[#This Row],[cal_date]])</f>
        <v>10</v>
      </c>
      <c r="D292" t="str">
        <f>TEXT(calendar[[#This Row],[cal_date]],"mmmm")</f>
        <v>October</v>
      </c>
      <c r="E292">
        <f>YEAR(calendar[[#This Row],[cal_date]])</f>
        <v>2023</v>
      </c>
      <c r="F292">
        <f>WEEKDAY(calendar[[#This Row],[cal_date]],2)</f>
        <v>2</v>
      </c>
      <c r="G292" t="str">
        <f>TEXT(calendar[[#This Row],[cal_date]],"DDDD")</f>
        <v>Tuesday</v>
      </c>
    </row>
    <row r="293" spans="2:7" x14ac:dyDescent="1">
      <c r="B293" s="1">
        <v>45217</v>
      </c>
      <c r="C293">
        <f>MONTH(calendar[[#This Row],[cal_date]])</f>
        <v>10</v>
      </c>
      <c r="D293" t="str">
        <f>TEXT(calendar[[#This Row],[cal_date]],"mmmm")</f>
        <v>October</v>
      </c>
      <c r="E293">
        <f>YEAR(calendar[[#This Row],[cal_date]])</f>
        <v>2023</v>
      </c>
      <c r="F293">
        <f>WEEKDAY(calendar[[#This Row],[cal_date]],2)</f>
        <v>3</v>
      </c>
      <c r="G293" t="str">
        <f>TEXT(calendar[[#This Row],[cal_date]],"DDDD")</f>
        <v>Wednesday</v>
      </c>
    </row>
    <row r="294" spans="2:7" x14ac:dyDescent="1">
      <c r="B294" s="1">
        <v>45218</v>
      </c>
      <c r="C294">
        <f>MONTH(calendar[[#This Row],[cal_date]])</f>
        <v>10</v>
      </c>
      <c r="D294" t="str">
        <f>TEXT(calendar[[#This Row],[cal_date]],"mmmm")</f>
        <v>October</v>
      </c>
      <c r="E294">
        <f>YEAR(calendar[[#This Row],[cal_date]])</f>
        <v>2023</v>
      </c>
      <c r="F294">
        <f>WEEKDAY(calendar[[#This Row],[cal_date]],2)</f>
        <v>4</v>
      </c>
      <c r="G294" t="str">
        <f>TEXT(calendar[[#This Row],[cal_date]],"DDDD")</f>
        <v>Thursday</v>
      </c>
    </row>
    <row r="295" spans="2:7" x14ac:dyDescent="1">
      <c r="B295" s="1">
        <v>45219</v>
      </c>
      <c r="C295">
        <f>MONTH(calendar[[#This Row],[cal_date]])</f>
        <v>10</v>
      </c>
      <c r="D295" t="str">
        <f>TEXT(calendar[[#This Row],[cal_date]],"mmmm")</f>
        <v>October</v>
      </c>
      <c r="E295">
        <f>YEAR(calendar[[#This Row],[cal_date]])</f>
        <v>2023</v>
      </c>
      <c r="F295">
        <f>WEEKDAY(calendar[[#This Row],[cal_date]],2)</f>
        <v>5</v>
      </c>
      <c r="G295" t="str">
        <f>TEXT(calendar[[#This Row],[cal_date]],"DDDD")</f>
        <v>Friday</v>
      </c>
    </row>
    <row r="296" spans="2:7" x14ac:dyDescent="1">
      <c r="B296" s="1">
        <v>45220</v>
      </c>
      <c r="C296">
        <f>MONTH(calendar[[#This Row],[cal_date]])</f>
        <v>10</v>
      </c>
      <c r="D296" t="str">
        <f>TEXT(calendar[[#This Row],[cal_date]],"mmmm")</f>
        <v>October</v>
      </c>
      <c r="E296">
        <f>YEAR(calendar[[#This Row],[cal_date]])</f>
        <v>2023</v>
      </c>
      <c r="F296">
        <f>WEEKDAY(calendar[[#This Row],[cal_date]],2)</f>
        <v>6</v>
      </c>
      <c r="G296" t="str">
        <f>TEXT(calendar[[#This Row],[cal_date]],"DDDD")</f>
        <v>Saturday</v>
      </c>
    </row>
    <row r="297" spans="2:7" x14ac:dyDescent="1">
      <c r="B297" s="1">
        <v>45221</v>
      </c>
      <c r="C297">
        <f>MONTH(calendar[[#This Row],[cal_date]])</f>
        <v>10</v>
      </c>
      <c r="D297" t="str">
        <f>TEXT(calendar[[#This Row],[cal_date]],"mmmm")</f>
        <v>October</v>
      </c>
      <c r="E297">
        <f>YEAR(calendar[[#This Row],[cal_date]])</f>
        <v>2023</v>
      </c>
      <c r="F297">
        <f>WEEKDAY(calendar[[#This Row],[cal_date]],2)</f>
        <v>7</v>
      </c>
      <c r="G297" t="str">
        <f>TEXT(calendar[[#This Row],[cal_date]],"DDDD")</f>
        <v>Sunday</v>
      </c>
    </row>
    <row r="298" spans="2:7" x14ac:dyDescent="1">
      <c r="B298" s="1">
        <v>45222</v>
      </c>
      <c r="C298">
        <f>MONTH(calendar[[#This Row],[cal_date]])</f>
        <v>10</v>
      </c>
      <c r="D298" t="str">
        <f>TEXT(calendar[[#This Row],[cal_date]],"mmmm")</f>
        <v>October</v>
      </c>
      <c r="E298">
        <f>YEAR(calendar[[#This Row],[cal_date]])</f>
        <v>2023</v>
      </c>
      <c r="F298">
        <f>WEEKDAY(calendar[[#This Row],[cal_date]],2)</f>
        <v>1</v>
      </c>
      <c r="G298" t="str">
        <f>TEXT(calendar[[#This Row],[cal_date]],"DDDD")</f>
        <v>Monday</v>
      </c>
    </row>
    <row r="299" spans="2:7" x14ac:dyDescent="1">
      <c r="B299" s="1">
        <v>45223</v>
      </c>
      <c r="C299">
        <f>MONTH(calendar[[#This Row],[cal_date]])</f>
        <v>10</v>
      </c>
      <c r="D299" t="str">
        <f>TEXT(calendar[[#This Row],[cal_date]],"mmmm")</f>
        <v>October</v>
      </c>
      <c r="E299">
        <f>YEAR(calendar[[#This Row],[cal_date]])</f>
        <v>2023</v>
      </c>
      <c r="F299">
        <f>WEEKDAY(calendar[[#This Row],[cal_date]],2)</f>
        <v>2</v>
      </c>
      <c r="G299" t="str">
        <f>TEXT(calendar[[#This Row],[cal_date]],"DDDD")</f>
        <v>Tuesday</v>
      </c>
    </row>
    <row r="300" spans="2:7" x14ac:dyDescent="1">
      <c r="B300" s="1">
        <v>45224</v>
      </c>
      <c r="C300">
        <f>MONTH(calendar[[#This Row],[cal_date]])</f>
        <v>10</v>
      </c>
      <c r="D300" t="str">
        <f>TEXT(calendar[[#This Row],[cal_date]],"mmmm")</f>
        <v>October</v>
      </c>
      <c r="E300">
        <f>YEAR(calendar[[#This Row],[cal_date]])</f>
        <v>2023</v>
      </c>
      <c r="F300">
        <f>WEEKDAY(calendar[[#This Row],[cal_date]],2)</f>
        <v>3</v>
      </c>
      <c r="G300" t="str">
        <f>TEXT(calendar[[#This Row],[cal_date]],"DDDD")</f>
        <v>Wednesday</v>
      </c>
    </row>
    <row r="301" spans="2:7" x14ac:dyDescent="1">
      <c r="B301" s="1">
        <v>45225</v>
      </c>
      <c r="C301">
        <f>MONTH(calendar[[#This Row],[cal_date]])</f>
        <v>10</v>
      </c>
      <c r="D301" t="str">
        <f>TEXT(calendar[[#This Row],[cal_date]],"mmmm")</f>
        <v>October</v>
      </c>
      <c r="E301">
        <f>YEAR(calendar[[#This Row],[cal_date]])</f>
        <v>2023</v>
      </c>
      <c r="F301">
        <f>WEEKDAY(calendar[[#This Row],[cal_date]],2)</f>
        <v>4</v>
      </c>
      <c r="G301" t="str">
        <f>TEXT(calendar[[#This Row],[cal_date]],"DDDD")</f>
        <v>Thursday</v>
      </c>
    </row>
    <row r="302" spans="2:7" x14ac:dyDescent="1">
      <c r="B302" s="1">
        <v>45226</v>
      </c>
      <c r="C302">
        <f>MONTH(calendar[[#This Row],[cal_date]])</f>
        <v>10</v>
      </c>
      <c r="D302" t="str">
        <f>TEXT(calendar[[#This Row],[cal_date]],"mmmm")</f>
        <v>October</v>
      </c>
      <c r="E302">
        <f>YEAR(calendar[[#This Row],[cal_date]])</f>
        <v>2023</v>
      </c>
      <c r="F302">
        <f>WEEKDAY(calendar[[#This Row],[cal_date]],2)</f>
        <v>5</v>
      </c>
      <c r="G302" t="str">
        <f>TEXT(calendar[[#This Row],[cal_date]],"DDDD")</f>
        <v>Friday</v>
      </c>
    </row>
    <row r="303" spans="2:7" x14ac:dyDescent="1">
      <c r="B303" s="1">
        <v>45227</v>
      </c>
      <c r="C303">
        <f>MONTH(calendar[[#This Row],[cal_date]])</f>
        <v>10</v>
      </c>
      <c r="D303" t="str">
        <f>TEXT(calendar[[#This Row],[cal_date]],"mmmm")</f>
        <v>October</v>
      </c>
      <c r="E303">
        <f>YEAR(calendar[[#This Row],[cal_date]])</f>
        <v>2023</v>
      </c>
      <c r="F303">
        <f>WEEKDAY(calendar[[#This Row],[cal_date]],2)</f>
        <v>6</v>
      </c>
      <c r="G303" t="str">
        <f>TEXT(calendar[[#This Row],[cal_date]],"DDDD")</f>
        <v>Saturday</v>
      </c>
    </row>
    <row r="304" spans="2:7" x14ac:dyDescent="1">
      <c r="B304" s="1">
        <v>45228</v>
      </c>
      <c r="C304">
        <f>MONTH(calendar[[#This Row],[cal_date]])</f>
        <v>10</v>
      </c>
      <c r="D304" t="str">
        <f>TEXT(calendar[[#This Row],[cal_date]],"mmmm")</f>
        <v>October</v>
      </c>
      <c r="E304">
        <f>YEAR(calendar[[#This Row],[cal_date]])</f>
        <v>2023</v>
      </c>
      <c r="F304">
        <f>WEEKDAY(calendar[[#This Row],[cal_date]],2)</f>
        <v>7</v>
      </c>
      <c r="G304" t="str">
        <f>TEXT(calendar[[#This Row],[cal_date]],"DDDD")</f>
        <v>Sunday</v>
      </c>
    </row>
    <row r="305" spans="2:7" x14ac:dyDescent="1">
      <c r="B305" s="1">
        <v>45229</v>
      </c>
      <c r="C305">
        <f>MONTH(calendar[[#This Row],[cal_date]])</f>
        <v>10</v>
      </c>
      <c r="D305" t="str">
        <f>TEXT(calendar[[#This Row],[cal_date]],"mmmm")</f>
        <v>October</v>
      </c>
      <c r="E305">
        <f>YEAR(calendar[[#This Row],[cal_date]])</f>
        <v>2023</v>
      </c>
      <c r="F305">
        <f>WEEKDAY(calendar[[#This Row],[cal_date]],2)</f>
        <v>1</v>
      </c>
      <c r="G305" t="str">
        <f>TEXT(calendar[[#This Row],[cal_date]],"DDDD")</f>
        <v>Monday</v>
      </c>
    </row>
    <row r="306" spans="2:7" x14ac:dyDescent="1">
      <c r="B306" s="1">
        <v>45230</v>
      </c>
      <c r="C306">
        <f>MONTH(calendar[[#This Row],[cal_date]])</f>
        <v>10</v>
      </c>
      <c r="D306" t="str">
        <f>TEXT(calendar[[#This Row],[cal_date]],"mmmm")</f>
        <v>October</v>
      </c>
      <c r="E306">
        <f>YEAR(calendar[[#This Row],[cal_date]])</f>
        <v>2023</v>
      </c>
      <c r="F306">
        <f>WEEKDAY(calendar[[#This Row],[cal_date]],2)</f>
        <v>2</v>
      </c>
      <c r="G306" t="str">
        <f>TEXT(calendar[[#This Row],[cal_date]],"DDDD")</f>
        <v>Tuesday</v>
      </c>
    </row>
    <row r="307" spans="2:7" x14ac:dyDescent="1">
      <c r="B307" s="1">
        <v>45231</v>
      </c>
      <c r="C307">
        <f>MONTH(calendar[[#This Row],[cal_date]])</f>
        <v>11</v>
      </c>
      <c r="D307" t="str">
        <f>TEXT(calendar[[#This Row],[cal_date]],"mmmm")</f>
        <v>November</v>
      </c>
      <c r="E307">
        <f>YEAR(calendar[[#This Row],[cal_date]])</f>
        <v>2023</v>
      </c>
      <c r="F307">
        <f>WEEKDAY(calendar[[#This Row],[cal_date]],2)</f>
        <v>3</v>
      </c>
      <c r="G307" t="str">
        <f>TEXT(calendar[[#This Row],[cal_date]],"DDDD")</f>
        <v>Wednesday</v>
      </c>
    </row>
    <row r="308" spans="2:7" x14ac:dyDescent="1">
      <c r="B308" s="1">
        <v>45232</v>
      </c>
      <c r="C308">
        <f>MONTH(calendar[[#This Row],[cal_date]])</f>
        <v>11</v>
      </c>
      <c r="D308" t="str">
        <f>TEXT(calendar[[#This Row],[cal_date]],"mmmm")</f>
        <v>November</v>
      </c>
      <c r="E308">
        <f>YEAR(calendar[[#This Row],[cal_date]])</f>
        <v>2023</v>
      </c>
      <c r="F308">
        <f>WEEKDAY(calendar[[#This Row],[cal_date]],2)</f>
        <v>4</v>
      </c>
      <c r="G308" t="str">
        <f>TEXT(calendar[[#This Row],[cal_date]],"DDDD")</f>
        <v>Thursday</v>
      </c>
    </row>
    <row r="309" spans="2:7" x14ac:dyDescent="1">
      <c r="B309" s="1">
        <v>45233</v>
      </c>
      <c r="C309">
        <f>MONTH(calendar[[#This Row],[cal_date]])</f>
        <v>11</v>
      </c>
      <c r="D309" t="str">
        <f>TEXT(calendar[[#This Row],[cal_date]],"mmmm")</f>
        <v>November</v>
      </c>
      <c r="E309">
        <f>YEAR(calendar[[#This Row],[cal_date]])</f>
        <v>2023</v>
      </c>
      <c r="F309">
        <f>WEEKDAY(calendar[[#This Row],[cal_date]],2)</f>
        <v>5</v>
      </c>
      <c r="G309" t="str">
        <f>TEXT(calendar[[#This Row],[cal_date]],"DDDD")</f>
        <v>Friday</v>
      </c>
    </row>
    <row r="310" spans="2:7" x14ac:dyDescent="1">
      <c r="B310" s="1">
        <v>45234</v>
      </c>
      <c r="C310">
        <f>MONTH(calendar[[#This Row],[cal_date]])</f>
        <v>11</v>
      </c>
      <c r="D310" t="str">
        <f>TEXT(calendar[[#This Row],[cal_date]],"mmmm")</f>
        <v>November</v>
      </c>
      <c r="E310">
        <f>YEAR(calendar[[#This Row],[cal_date]])</f>
        <v>2023</v>
      </c>
      <c r="F310">
        <f>WEEKDAY(calendar[[#This Row],[cal_date]],2)</f>
        <v>6</v>
      </c>
      <c r="G310" t="str">
        <f>TEXT(calendar[[#This Row],[cal_date]],"DDDD")</f>
        <v>Saturday</v>
      </c>
    </row>
    <row r="311" spans="2:7" x14ac:dyDescent="1">
      <c r="B311" s="1">
        <v>45235</v>
      </c>
      <c r="C311">
        <f>MONTH(calendar[[#This Row],[cal_date]])</f>
        <v>11</v>
      </c>
      <c r="D311" t="str">
        <f>TEXT(calendar[[#This Row],[cal_date]],"mmmm")</f>
        <v>November</v>
      </c>
      <c r="E311">
        <f>YEAR(calendar[[#This Row],[cal_date]])</f>
        <v>2023</v>
      </c>
      <c r="F311">
        <f>WEEKDAY(calendar[[#This Row],[cal_date]],2)</f>
        <v>7</v>
      </c>
      <c r="G311" t="str">
        <f>TEXT(calendar[[#This Row],[cal_date]],"DDDD")</f>
        <v>Sunday</v>
      </c>
    </row>
    <row r="312" spans="2:7" x14ac:dyDescent="1">
      <c r="B312" s="1">
        <v>45236</v>
      </c>
      <c r="C312">
        <f>MONTH(calendar[[#This Row],[cal_date]])</f>
        <v>11</v>
      </c>
      <c r="D312" t="str">
        <f>TEXT(calendar[[#This Row],[cal_date]],"mmmm")</f>
        <v>November</v>
      </c>
      <c r="E312">
        <f>YEAR(calendar[[#This Row],[cal_date]])</f>
        <v>2023</v>
      </c>
      <c r="F312">
        <f>WEEKDAY(calendar[[#This Row],[cal_date]],2)</f>
        <v>1</v>
      </c>
      <c r="G312" t="str">
        <f>TEXT(calendar[[#This Row],[cal_date]],"DDDD")</f>
        <v>Monday</v>
      </c>
    </row>
    <row r="313" spans="2:7" x14ac:dyDescent="1">
      <c r="B313" s="1">
        <v>45237</v>
      </c>
      <c r="C313">
        <f>MONTH(calendar[[#This Row],[cal_date]])</f>
        <v>11</v>
      </c>
      <c r="D313" t="str">
        <f>TEXT(calendar[[#This Row],[cal_date]],"mmmm")</f>
        <v>November</v>
      </c>
      <c r="E313">
        <f>YEAR(calendar[[#This Row],[cal_date]])</f>
        <v>2023</v>
      </c>
      <c r="F313">
        <f>WEEKDAY(calendar[[#This Row],[cal_date]],2)</f>
        <v>2</v>
      </c>
      <c r="G313" t="str">
        <f>TEXT(calendar[[#This Row],[cal_date]],"DDDD")</f>
        <v>Tuesday</v>
      </c>
    </row>
    <row r="314" spans="2:7" x14ac:dyDescent="1">
      <c r="B314" s="1">
        <v>45238</v>
      </c>
      <c r="C314">
        <f>MONTH(calendar[[#This Row],[cal_date]])</f>
        <v>11</v>
      </c>
      <c r="D314" t="str">
        <f>TEXT(calendar[[#This Row],[cal_date]],"mmmm")</f>
        <v>November</v>
      </c>
      <c r="E314">
        <f>YEAR(calendar[[#This Row],[cal_date]])</f>
        <v>2023</v>
      </c>
      <c r="F314">
        <f>WEEKDAY(calendar[[#This Row],[cal_date]],2)</f>
        <v>3</v>
      </c>
      <c r="G314" t="str">
        <f>TEXT(calendar[[#This Row],[cal_date]],"DDDD")</f>
        <v>Wednesday</v>
      </c>
    </row>
    <row r="315" spans="2:7" x14ac:dyDescent="1">
      <c r="B315" s="1">
        <v>45239</v>
      </c>
      <c r="C315">
        <f>MONTH(calendar[[#This Row],[cal_date]])</f>
        <v>11</v>
      </c>
      <c r="D315" t="str">
        <f>TEXT(calendar[[#This Row],[cal_date]],"mmmm")</f>
        <v>November</v>
      </c>
      <c r="E315">
        <f>YEAR(calendar[[#This Row],[cal_date]])</f>
        <v>2023</v>
      </c>
      <c r="F315">
        <f>WEEKDAY(calendar[[#This Row],[cal_date]],2)</f>
        <v>4</v>
      </c>
      <c r="G315" t="str">
        <f>TEXT(calendar[[#This Row],[cal_date]],"DDDD")</f>
        <v>Thursday</v>
      </c>
    </row>
    <row r="316" spans="2:7" x14ac:dyDescent="1">
      <c r="B316" s="1">
        <v>45240</v>
      </c>
      <c r="C316">
        <f>MONTH(calendar[[#This Row],[cal_date]])</f>
        <v>11</v>
      </c>
      <c r="D316" t="str">
        <f>TEXT(calendar[[#This Row],[cal_date]],"mmmm")</f>
        <v>November</v>
      </c>
      <c r="E316">
        <f>YEAR(calendar[[#This Row],[cal_date]])</f>
        <v>2023</v>
      </c>
      <c r="F316">
        <f>WEEKDAY(calendar[[#This Row],[cal_date]],2)</f>
        <v>5</v>
      </c>
      <c r="G316" t="str">
        <f>TEXT(calendar[[#This Row],[cal_date]],"DDDD")</f>
        <v>Friday</v>
      </c>
    </row>
    <row r="317" spans="2:7" x14ac:dyDescent="1">
      <c r="B317" s="1">
        <v>45241</v>
      </c>
      <c r="C317">
        <f>MONTH(calendar[[#This Row],[cal_date]])</f>
        <v>11</v>
      </c>
      <c r="D317" t="str">
        <f>TEXT(calendar[[#This Row],[cal_date]],"mmmm")</f>
        <v>November</v>
      </c>
      <c r="E317">
        <f>YEAR(calendar[[#This Row],[cal_date]])</f>
        <v>2023</v>
      </c>
      <c r="F317">
        <f>WEEKDAY(calendar[[#This Row],[cal_date]],2)</f>
        <v>6</v>
      </c>
      <c r="G317" t="str">
        <f>TEXT(calendar[[#This Row],[cal_date]],"DDDD")</f>
        <v>Saturday</v>
      </c>
    </row>
    <row r="318" spans="2:7" x14ac:dyDescent="1">
      <c r="B318" s="1">
        <v>45242</v>
      </c>
      <c r="C318">
        <f>MONTH(calendar[[#This Row],[cal_date]])</f>
        <v>11</v>
      </c>
      <c r="D318" t="str">
        <f>TEXT(calendar[[#This Row],[cal_date]],"mmmm")</f>
        <v>November</v>
      </c>
      <c r="E318">
        <f>YEAR(calendar[[#This Row],[cal_date]])</f>
        <v>2023</v>
      </c>
      <c r="F318">
        <f>WEEKDAY(calendar[[#This Row],[cal_date]],2)</f>
        <v>7</v>
      </c>
      <c r="G318" t="str">
        <f>TEXT(calendar[[#This Row],[cal_date]],"DDDD")</f>
        <v>Sunday</v>
      </c>
    </row>
    <row r="319" spans="2:7" x14ac:dyDescent="1">
      <c r="B319" s="1">
        <v>45243</v>
      </c>
      <c r="C319">
        <f>MONTH(calendar[[#This Row],[cal_date]])</f>
        <v>11</v>
      </c>
      <c r="D319" t="str">
        <f>TEXT(calendar[[#This Row],[cal_date]],"mmmm")</f>
        <v>November</v>
      </c>
      <c r="E319">
        <f>YEAR(calendar[[#This Row],[cal_date]])</f>
        <v>2023</v>
      </c>
      <c r="F319">
        <f>WEEKDAY(calendar[[#This Row],[cal_date]],2)</f>
        <v>1</v>
      </c>
      <c r="G319" t="str">
        <f>TEXT(calendar[[#This Row],[cal_date]],"DDDD")</f>
        <v>Monday</v>
      </c>
    </row>
    <row r="320" spans="2:7" x14ac:dyDescent="1">
      <c r="B320" s="1">
        <v>45244</v>
      </c>
      <c r="C320">
        <f>MONTH(calendar[[#This Row],[cal_date]])</f>
        <v>11</v>
      </c>
      <c r="D320" t="str">
        <f>TEXT(calendar[[#This Row],[cal_date]],"mmmm")</f>
        <v>November</v>
      </c>
      <c r="E320">
        <f>YEAR(calendar[[#This Row],[cal_date]])</f>
        <v>2023</v>
      </c>
      <c r="F320">
        <f>WEEKDAY(calendar[[#This Row],[cal_date]],2)</f>
        <v>2</v>
      </c>
      <c r="G320" t="str">
        <f>TEXT(calendar[[#This Row],[cal_date]],"DDDD")</f>
        <v>Tuesday</v>
      </c>
    </row>
    <row r="321" spans="2:7" x14ac:dyDescent="1">
      <c r="B321" s="1">
        <v>45245</v>
      </c>
      <c r="C321">
        <f>MONTH(calendar[[#This Row],[cal_date]])</f>
        <v>11</v>
      </c>
      <c r="D321" t="str">
        <f>TEXT(calendar[[#This Row],[cal_date]],"mmmm")</f>
        <v>November</v>
      </c>
      <c r="E321">
        <f>YEAR(calendar[[#This Row],[cal_date]])</f>
        <v>2023</v>
      </c>
      <c r="F321">
        <f>WEEKDAY(calendar[[#This Row],[cal_date]],2)</f>
        <v>3</v>
      </c>
      <c r="G321" t="str">
        <f>TEXT(calendar[[#This Row],[cal_date]],"DDDD")</f>
        <v>Wednesday</v>
      </c>
    </row>
    <row r="322" spans="2:7" x14ac:dyDescent="1">
      <c r="B322" s="1">
        <v>45246</v>
      </c>
      <c r="C322">
        <f>MONTH(calendar[[#This Row],[cal_date]])</f>
        <v>11</v>
      </c>
      <c r="D322" t="str">
        <f>TEXT(calendar[[#This Row],[cal_date]],"mmmm")</f>
        <v>November</v>
      </c>
      <c r="E322">
        <f>YEAR(calendar[[#This Row],[cal_date]])</f>
        <v>2023</v>
      </c>
      <c r="F322">
        <f>WEEKDAY(calendar[[#This Row],[cal_date]],2)</f>
        <v>4</v>
      </c>
      <c r="G322" t="str">
        <f>TEXT(calendar[[#This Row],[cal_date]],"DDDD")</f>
        <v>Thursday</v>
      </c>
    </row>
    <row r="323" spans="2:7" x14ac:dyDescent="1">
      <c r="B323" s="1">
        <v>45247</v>
      </c>
      <c r="C323">
        <f>MONTH(calendar[[#This Row],[cal_date]])</f>
        <v>11</v>
      </c>
      <c r="D323" t="str">
        <f>TEXT(calendar[[#This Row],[cal_date]],"mmmm")</f>
        <v>November</v>
      </c>
      <c r="E323">
        <f>YEAR(calendar[[#This Row],[cal_date]])</f>
        <v>2023</v>
      </c>
      <c r="F323">
        <f>WEEKDAY(calendar[[#This Row],[cal_date]],2)</f>
        <v>5</v>
      </c>
      <c r="G323" t="str">
        <f>TEXT(calendar[[#This Row],[cal_date]],"DDDD")</f>
        <v>Friday</v>
      </c>
    </row>
    <row r="324" spans="2:7" x14ac:dyDescent="1">
      <c r="B324" s="1">
        <v>45248</v>
      </c>
      <c r="C324">
        <f>MONTH(calendar[[#This Row],[cal_date]])</f>
        <v>11</v>
      </c>
      <c r="D324" t="str">
        <f>TEXT(calendar[[#This Row],[cal_date]],"mmmm")</f>
        <v>November</v>
      </c>
      <c r="E324">
        <f>YEAR(calendar[[#This Row],[cal_date]])</f>
        <v>2023</v>
      </c>
      <c r="F324">
        <f>WEEKDAY(calendar[[#This Row],[cal_date]],2)</f>
        <v>6</v>
      </c>
      <c r="G324" t="str">
        <f>TEXT(calendar[[#This Row],[cal_date]],"DDDD")</f>
        <v>Saturday</v>
      </c>
    </row>
    <row r="325" spans="2:7" x14ac:dyDescent="1">
      <c r="B325" s="1">
        <v>45249</v>
      </c>
      <c r="C325">
        <f>MONTH(calendar[[#This Row],[cal_date]])</f>
        <v>11</v>
      </c>
      <c r="D325" t="str">
        <f>TEXT(calendar[[#This Row],[cal_date]],"mmmm")</f>
        <v>November</v>
      </c>
      <c r="E325">
        <f>YEAR(calendar[[#This Row],[cal_date]])</f>
        <v>2023</v>
      </c>
      <c r="F325">
        <f>WEEKDAY(calendar[[#This Row],[cal_date]],2)</f>
        <v>7</v>
      </c>
      <c r="G325" t="str">
        <f>TEXT(calendar[[#This Row],[cal_date]],"DDDD")</f>
        <v>Sunday</v>
      </c>
    </row>
    <row r="326" spans="2:7" x14ac:dyDescent="1">
      <c r="B326" s="1">
        <v>45250</v>
      </c>
      <c r="C326">
        <f>MONTH(calendar[[#This Row],[cal_date]])</f>
        <v>11</v>
      </c>
      <c r="D326" t="str">
        <f>TEXT(calendar[[#This Row],[cal_date]],"mmmm")</f>
        <v>November</v>
      </c>
      <c r="E326">
        <f>YEAR(calendar[[#This Row],[cal_date]])</f>
        <v>2023</v>
      </c>
      <c r="F326">
        <f>WEEKDAY(calendar[[#This Row],[cal_date]],2)</f>
        <v>1</v>
      </c>
      <c r="G326" t="str">
        <f>TEXT(calendar[[#This Row],[cal_date]],"DDDD")</f>
        <v>Monday</v>
      </c>
    </row>
    <row r="327" spans="2:7" x14ac:dyDescent="1">
      <c r="B327" s="1">
        <v>45251</v>
      </c>
      <c r="C327">
        <f>MONTH(calendar[[#This Row],[cal_date]])</f>
        <v>11</v>
      </c>
      <c r="D327" t="str">
        <f>TEXT(calendar[[#This Row],[cal_date]],"mmmm")</f>
        <v>November</v>
      </c>
      <c r="E327">
        <f>YEAR(calendar[[#This Row],[cal_date]])</f>
        <v>2023</v>
      </c>
      <c r="F327">
        <f>WEEKDAY(calendar[[#This Row],[cal_date]],2)</f>
        <v>2</v>
      </c>
      <c r="G327" t="str">
        <f>TEXT(calendar[[#This Row],[cal_date]],"DDDD")</f>
        <v>Tuesday</v>
      </c>
    </row>
    <row r="328" spans="2:7" x14ac:dyDescent="1">
      <c r="B328" s="1">
        <v>45252</v>
      </c>
      <c r="C328">
        <f>MONTH(calendar[[#This Row],[cal_date]])</f>
        <v>11</v>
      </c>
      <c r="D328" t="str">
        <f>TEXT(calendar[[#This Row],[cal_date]],"mmmm")</f>
        <v>November</v>
      </c>
      <c r="E328">
        <f>YEAR(calendar[[#This Row],[cal_date]])</f>
        <v>2023</v>
      </c>
      <c r="F328">
        <f>WEEKDAY(calendar[[#This Row],[cal_date]],2)</f>
        <v>3</v>
      </c>
      <c r="G328" t="str">
        <f>TEXT(calendar[[#This Row],[cal_date]],"DDDD")</f>
        <v>Wednesday</v>
      </c>
    </row>
    <row r="329" spans="2:7" x14ac:dyDescent="1">
      <c r="B329" s="1">
        <v>45253</v>
      </c>
      <c r="C329">
        <f>MONTH(calendar[[#This Row],[cal_date]])</f>
        <v>11</v>
      </c>
      <c r="D329" t="str">
        <f>TEXT(calendar[[#This Row],[cal_date]],"mmmm")</f>
        <v>November</v>
      </c>
      <c r="E329">
        <f>YEAR(calendar[[#This Row],[cal_date]])</f>
        <v>2023</v>
      </c>
      <c r="F329">
        <f>WEEKDAY(calendar[[#This Row],[cal_date]],2)</f>
        <v>4</v>
      </c>
      <c r="G329" t="str">
        <f>TEXT(calendar[[#This Row],[cal_date]],"DDDD")</f>
        <v>Thursday</v>
      </c>
    </row>
    <row r="330" spans="2:7" x14ac:dyDescent="1">
      <c r="B330" s="1">
        <v>45254</v>
      </c>
      <c r="C330">
        <f>MONTH(calendar[[#This Row],[cal_date]])</f>
        <v>11</v>
      </c>
      <c r="D330" t="str">
        <f>TEXT(calendar[[#This Row],[cal_date]],"mmmm")</f>
        <v>November</v>
      </c>
      <c r="E330">
        <f>YEAR(calendar[[#This Row],[cal_date]])</f>
        <v>2023</v>
      </c>
      <c r="F330">
        <f>WEEKDAY(calendar[[#This Row],[cal_date]],2)</f>
        <v>5</v>
      </c>
      <c r="G330" t="str">
        <f>TEXT(calendar[[#This Row],[cal_date]],"DDDD")</f>
        <v>Friday</v>
      </c>
    </row>
    <row r="331" spans="2:7" x14ac:dyDescent="1">
      <c r="B331" s="1">
        <v>45255</v>
      </c>
      <c r="C331">
        <f>MONTH(calendar[[#This Row],[cal_date]])</f>
        <v>11</v>
      </c>
      <c r="D331" t="str">
        <f>TEXT(calendar[[#This Row],[cal_date]],"mmmm")</f>
        <v>November</v>
      </c>
      <c r="E331">
        <f>YEAR(calendar[[#This Row],[cal_date]])</f>
        <v>2023</v>
      </c>
      <c r="F331">
        <f>WEEKDAY(calendar[[#This Row],[cal_date]],2)</f>
        <v>6</v>
      </c>
      <c r="G331" t="str">
        <f>TEXT(calendar[[#This Row],[cal_date]],"DDDD")</f>
        <v>Saturday</v>
      </c>
    </row>
    <row r="332" spans="2:7" x14ac:dyDescent="1">
      <c r="B332" s="1">
        <v>45256</v>
      </c>
      <c r="C332">
        <f>MONTH(calendar[[#This Row],[cal_date]])</f>
        <v>11</v>
      </c>
      <c r="D332" t="str">
        <f>TEXT(calendar[[#This Row],[cal_date]],"mmmm")</f>
        <v>November</v>
      </c>
      <c r="E332">
        <f>YEAR(calendar[[#This Row],[cal_date]])</f>
        <v>2023</v>
      </c>
      <c r="F332">
        <f>WEEKDAY(calendar[[#This Row],[cal_date]],2)</f>
        <v>7</v>
      </c>
      <c r="G332" t="str">
        <f>TEXT(calendar[[#This Row],[cal_date]],"DDDD")</f>
        <v>Sunday</v>
      </c>
    </row>
    <row r="333" spans="2:7" x14ac:dyDescent="1">
      <c r="B333" s="1">
        <v>45257</v>
      </c>
      <c r="C333">
        <f>MONTH(calendar[[#This Row],[cal_date]])</f>
        <v>11</v>
      </c>
      <c r="D333" t="str">
        <f>TEXT(calendar[[#This Row],[cal_date]],"mmmm")</f>
        <v>November</v>
      </c>
      <c r="E333">
        <f>YEAR(calendar[[#This Row],[cal_date]])</f>
        <v>2023</v>
      </c>
      <c r="F333">
        <f>WEEKDAY(calendar[[#This Row],[cal_date]],2)</f>
        <v>1</v>
      </c>
      <c r="G333" t="str">
        <f>TEXT(calendar[[#This Row],[cal_date]],"DDDD")</f>
        <v>Monday</v>
      </c>
    </row>
    <row r="334" spans="2:7" x14ac:dyDescent="1">
      <c r="B334" s="1">
        <v>45258</v>
      </c>
      <c r="C334">
        <f>MONTH(calendar[[#This Row],[cal_date]])</f>
        <v>11</v>
      </c>
      <c r="D334" t="str">
        <f>TEXT(calendar[[#This Row],[cal_date]],"mmmm")</f>
        <v>November</v>
      </c>
      <c r="E334">
        <f>YEAR(calendar[[#This Row],[cal_date]])</f>
        <v>2023</v>
      </c>
      <c r="F334">
        <f>WEEKDAY(calendar[[#This Row],[cal_date]],2)</f>
        <v>2</v>
      </c>
      <c r="G334" t="str">
        <f>TEXT(calendar[[#This Row],[cal_date]],"DDDD")</f>
        <v>Tuesday</v>
      </c>
    </row>
    <row r="335" spans="2:7" x14ac:dyDescent="1">
      <c r="B335" s="1">
        <v>45259</v>
      </c>
      <c r="C335">
        <f>MONTH(calendar[[#This Row],[cal_date]])</f>
        <v>11</v>
      </c>
      <c r="D335" t="str">
        <f>TEXT(calendar[[#This Row],[cal_date]],"mmmm")</f>
        <v>November</v>
      </c>
      <c r="E335">
        <f>YEAR(calendar[[#This Row],[cal_date]])</f>
        <v>2023</v>
      </c>
      <c r="F335">
        <f>WEEKDAY(calendar[[#This Row],[cal_date]],2)</f>
        <v>3</v>
      </c>
      <c r="G335" t="str">
        <f>TEXT(calendar[[#This Row],[cal_date]],"DDDD")</f>
        <v>Wednesday</v>
      </c>
    </row>
    <row r="336" spans="2:7" x14ac:dyDescent="1">
      <c r="B336" s="1">
        <v>45260</v>
      </c>
      <c r="C336">
        <f>MONTH(calendar[[#This Row],[cal_date]])</f>
        <v>11</v>
      </c>
      <c r="D336" t="str">
        <f>TEXT(calendar[[#This Row],[cal_date]],"mmmm")</f>
        <v>November</v>
      </c>
      <c r="E336">
        <f>YEAR(calendar[[#This Row],[cal_date]])</f>
        <v>2023</v>
      </c>
      <c r="F336">
        <f>WEEKDAY(calendar[[#This Row],[cal_date]],2)</f>
        <v>4</v>
      </c>
      <c r="G336" t="str">
        <f>TEXT(calendar[[#This Row],[cal_date]],"DDDD")</f>
        <v>Thursday</v>
      </c>
    </row>
    <row r="337" spans="2:7" x14ac:dyDescent="1">
      <c r="B337" s="1">
        <v>45261</v>
      </c>
      <c r="C337">
        <f>MONTH(calendar[[#This Row],[cal_date]])</f>
        <v>12</v>
      </c>
      <c r="D337" t="str">
        <f>TEXT(calendar[[#This Row],[cal_date]],"mmmm")</f>
        <v>December</v>
      </c>
      <c r="E337">
        <f>YEAR(calendar[[#This Row],[cal_date]])</f>
        <v>2023</v>
      </c>
      <c r="F337">
        <f>WEEKDAY(calendar[[#This Row],[cal_date]],2)</f>
        <v>5</v>
      </c>
      <c r="G337" t="str">
        <f>TEXT(calendar[[#This Row],[cal_date]],"DDDD")</f>
        <v>Friday</v>
      </c>
    </row>
    <row r="338" spans="2:7" x14ac:dyDescent="1">
      <c r="B338" s="1">
        <v>45262</v>
      </c>
      <c r="C338">
        <f>MONTH(calendar[[#This Row],[cal_date]])</f>
        <v>12</v>
      </c>
      <c r="D338" t="str">
        <f>TEXT(calendar[[#This Row],[cal_date]],"mmmm")</f>
        <v>December</v>
      </c>
      <c r="E338">
        <f>YEAR(calendar[[#This Row],[cal_date]])</f>
        <v>2023</v>
      </c>
      <c r="F338">
        <f>WEEKDAY(calendar[[#This Row],[cal_date]],2)</f>
        <v>6</v>
      </c>
      <c r="G338" t="str">
        <f>TEXT(calendar[[#This Row],[cal_date]],"DDDD")</f>
        <v>Saturday</v>
      </c>
    </row>
    <row r="339" spans="2:7" x14ac:dyDescent="1">
      <c r="B339" s="1">
        <v>45263</v>
      </c>
      <c r="C339">
        <f>MONTH(calendar[[#This Row],[cal_date]])</f>
        <v>12</v>
      </c>
      <c r="D339" t="str">
        <f>TEXT(calendar[[#This Row],[cal_date]],"mmmm")</f>
        <v>December</v>
      </c>
      <c r="E339">
        <f>YEAR(calendar[[#This Row],[cal_date]])</f>
        <v>2023</v>
      </c>
      <c r="F339">
        <f>WEEKDAY(calendar[[#This Row],[cal_date]],2)</f>
        <v>7</v>
      </c>
      <c r="G339" t="str">
        <f>TEXT(calendar[[#This Row],[cal_date]],"DDDD")</f>
        <v>Sunday</v>
      </c>
    </row>
    <row r="340" spans="2:7" x14ac:dyDescent="1">
      <c r="B340" s="1">
        <v>45264</v>
      </c>
      <c r="C340">
        <f>MONTH(calendar[[#This Row],[cal_date]])</f>
        <v>12</v>
      </c>
      <c r="D340" t="str">
        <f>TEXT(calendar[[#This Row],[cal_date]],"mmmm")</f>
        <v>December</v>
      </c>
      <c r="E340">
        <f>YEAR(calendar[[#This Row],[cal_date]])</f>
        <v>2023</v>
      </c>
      <c r="F340">
        <f>WEEKDAY(calendar[[#This Row],[cal_date]],2)</f>
        <v>1</v>
      </c>
      <c r="G340" t="str">
        <f>TEXT(calendar[[#This Row],[cal_date]],"DDDD")</f>
        <v>Monday</v>
      </c>
    </row>
    <row r="341" spans="2:7" x14ac:dyDescent="1">
      <c r="B341" s="1">
        <v>45265</v>
      </c>
      <c r="C341">
        <f>MONTH(calendar[[#This Row],[cal_date]])</f>
        <v>12</v>
      </c>
      <c r="D341" t="str">
        <f>TEXT(calendar[[#This Row],[cal_date]],"mmmm")</f>
        <v>December</v>
      </c>
      <c r="E341">
        <f>YEAR(calendar[[#This Row],[cal_date]])</f>
        <v>2023</v>
      </c>
      <c r="F341">
        <f>WEEKDAY(calendar[[#This Row],[cal_date]],2)</f>
        <v>2</v>
      </c>
      <c r="G341" t="str">
        <f>TEXT(calendar[[#This Row],[cal_date]],"DDDD")</f>
        <v>Tuesday</v>
      </c>
    </row>
    <row r="342" spans="2:7" x14ac:dyDescent="1">
      <c r="B342" s="1">
        <v>45266</v>
      </c>
      <c r="C342">
        <f>MONTH(calendar[[#This Row],[cal_date]])</f>
        <v>12</v>
      </c>
      <c r="D342" t="str">
        <f>TEXT(calendar[[#This Row],[cal_date]],"mmmm")</f>
        <v>December</v>
      </c>
      <c r="E342">
        <f>YEAR(calendar[[#This Row],[cal_date]])</f>
        <v>2023</v>
      </c>
      <c r="F342">
        <f>WEEKDAY(calendar[[#This Row],[cal_date]],2)</f>
        <v>3</v>
      </c>
      <c r="G342" t="str">
        <f>TEXT(calendar[[#This Row],[cal_date]],"DDDD")</f>
        <v>Wednesday</v>
      </c>
    </row>
    <row r="343" spans="2:7" x14ac:dyDescent="1">
      <c r="B343" s="1">
        <v>45267</v>
      </c>
      <c r="C343">
        <f>MONTH(calendar[[#This Row],[cal_date]])</f>
        <v>12</v>
      </c>
      <c r="D343" t="str">
        <f>TEXT(calendar[[#This Row],[cal_date]],"mmmm")</f>
        <v>December</v>
      </c>
      <c r="E343">
        <f>YEAR(calendar[[#This Row],[cal_date]])</f>
        <v>2023</v>
      </c>
      <c r="F343">
        <f>WEEKDAY(calendar[[#This Row],[cal_date]],2)</f>
        <v>4</v>
      </c>
      <c r="G343" t="str">
        <f>TEXT(calendar[[#This Row],[cal_date]],"DDDD")</f>
        <v>Thursday</v>
      </c>
    </row>
    <row r="344" spans="2:7" x14ac:dyDescent="1">
      <c r="B344" s="1">
        <v>45268</v>
      </c>
      <c r="C344">
        <f>MONTH(calendar[[#This Row],[cal_date]])</f>
        <v>12</v>
      </c>
      <c r="D344" t="str">
        <f>TEXT(calendar[[#This Row],[cal_date]],"mmmm")</f>
        <v>December</v>
      </c>
      <c r="E344">
        <f>YEAR(calendar[[#This Row],[cal_date]])</f>
        <v>2023</v>
      </c>
      <c r="F344">
        <f>WEEKDAY(calendar[[#This Row],[cal_date]],2)</f>
        <v>5</v>
      </c>
      <c r="G344" t="str">
        <f>TEXT(calendar[[#This Row],[cal_date]],"DDDD")</f>
        <v>Friday</v>
      </c>
    </row>
    <row r="345" spans="2:7" x14ac:dyDescent="1">
      <c r="B345" s="1">
        <v>45269</v>
      </c>
      <c r="C345">
        <f>MONTH(calendar[[#This Row],[cal_date]])</f>
        <v>12</v>
      </c>
      <c r="D345" t="str">
        <f>TEXT(calendar[[#This Row],[cal_date]],"mmmm")</f>
        <v>December</v>
      </c>
      <c r="E345">
        <f>YEAR(calendar[[#This Row],[cal_date]])</f>
        <v>2023</v>
      </c>
      <c r="F345">
        <f>WEEKDAY(calendar[[#This Row],[cal_date]],2)</f>
        <v>6</v>
      </c>
      <c r="G345" t="str">
        <f>TEXT(calendar[[#This Row],[cal_date]],"DDDD")</f>
        <v>Saturday</v>
      </c>
    </row>
    <row r="346" spans="2:7" x14ac:dyDescent="1">
      <c r="B346" s="1">
        <v>45270</v>
      </c>
      <c r="C346">
        <f>MONTH(calendar[[#This Row],[cal_date]])</f>
        <v>12</v>
      </c>
      <c r="D346" t="str">
        <f>TEXT(calendar[[#This Row],[cal_date]],"mmmm")</f>
        <v>December</v>
      </c>
      <c r="E346">
        <f>YEAR(calendar[[#This Row],[cal_date]])</f>
        <v>2023</v>
      </c>
      <c r="F346">
        <f>WEEKDAY(calendar[[#This Row],[cal_date]],2)</f>
        <v>7</v>
      </c>
      <c r="G346" t="str">
        <f>TEXT(calendar[[#This Row],[cal_date]],"DDDD")</f>
        <v>Sunday</v>
      </c>
    </row>
    <row r="347" spans="2:7" x14ac:dyDescent="1">
      <c r="B347" s="1">
        <v>45271</v>
      </c>
      <c r="C347">
        <f>MONTH(calendar[[#This Row],[cal_date]])</f>
        <v>12</v>
      </c>
      <c r="D347" t="str">
        <f>TEXT(calendar[[#This Row],[cal_date]],"mmmm")</f>
        <v>December</v>
      </c>
      <c r="E347">
        <f>YEAR(calendar[[#This Row],[cal_date]])</f>
        <v>2023</v>
      </c>
      <c r="F347">
        <f>WEEKDAY(calendar[[#This Row],[cal_date]],2)</f>
        <v>1</v>
      </c>
      <c r="G347" t="str">
        <f>TEXT(calendar[[#This Row],[cal_date]],"DDDD")</f>
        <v>Monday</v>
      </c>
    </row>
    <row r="348" spans="2:7" x14ac:dyDescent="1">
      <c r="B348" s="1">
        <v>45272</v>
      </c>
      <c r="C348">
        <f>MONTH(calendar[[#This Row],[cal_date]])</f>
        <v>12</v>
      </c>
      <c r="D348" t="str">
        <f>TEXT(calendar[[#This Row],[cal_date]],"mmmm")</f>
        <v>December</v>
      </c>
      <c r="E348">
        <f>YEAR(calendar[[#This Row],[cal_date]])</f>
        <v>2023</v>
      </c>
      <c r="F348">
        <f>WEEKDAY(calendar[[#This Row],[cal_date]],2)</f>
        <v>2</v>
      </c>
      <c r="G348" t="str">
        <f>TEXT(calendar[[#This Row],[cal_date]],"DDDD")</f>
        <v>Tuesday</v>
      </c>
    </row>
    <row r="349" spans="2:7" x14ac:dyDescent="1">
      <c r="B349" s="1">
        <v>45273</v>
      </c>
      <c r="C349">
        <f>MONTH(calendar[[#This Row],[cal_date]])</f>
        <v>12</v>
      </c>
      <c r="D349" t="str">
        <f>TEXT(calendar[[#This Row],[cal_date]],"mmmm")</f>
        <v>December</v>
      </c>
      <c r="E349">
        <f>YEAR(calendar[[#This Row],[cal_date]])</f>
        <v>2023</v>
      </c>
      <c r="F349">
        <f>WEEKDAY(calendar[[#This Row],[cal_date]],2)</f>
        <v>3</v>
      </c>
      <c r="G349" t="str">
        <f>TEXT(calendar[[#This Row],[cal_date]],"DDDD")</f>
        <v>Wednesday</v>
      </c>
    </row>
    <row r="350" spans="2:7" x14ac:dyDescent="1">
      <c r="B350" s="1">
        <v>45274</v>
      </c>
      <c r="C350">
        <f>MONTH(calendar[[#This Row],[cal_date]])</f>
        <v>12</v>
      </c>
      <c r="D350" t="str">
        <f>TEXT(calendar[[#This Row],[cal_date]],"mmmm")</f>
        <v>December</v>
      </c>
      <c r="E350">
        <f>YEAR(calendar[[#This Row],[cal_date]])</f>
        <v>2023</v>
      </c>
      <c r="F350">
        <f>WEEKDAY(calendar[[#This Row],[cal_date]],2)</f>
        <v>4</v>
      </c>
      <c r="G350" t="str">
        <f>TEXT(calendar[[#This Row],[cal_date]],"DDDD")</f>
        <v>Thursday</v>
      </c>
    </row>
    <row r="351" spans="2:7" x14ac:dyDescent="1">
      <c r="B351" s="1">
        <v>45275</v>
      </c>
      <c r="C351">
        <f>MONTH(calendar[[#This Row],[cal_date]])</f>
        <v>12</v>
      </c>
      <c r="D351" t="str">
        <f>TEXT(calendar[[#This Row],[cal_date]],"mmmm")</f>
        <v>December</v>
      </c>
      <c r="E351">
        <f>YEAR(calendar[[#This Row],[cal_date]])</f>
        <v>2023</v>
      </c>
      <c r="F351">
        <f>WEEKDAY(calendar[[#This Row],[cal_date]],2)</f>
        <v>5</v>
      </c>
      <c r="G351" t="str">
        <f>TEXT(calendar[[#This Row],[cal_date]],"DDDD")</f>
        <v>Friday</v>
      </c>
    </row>
    <row r="352" spans="2:7" x14ac:dyDescent="1">
      <c r="B352" s="1">
        <v>45276</v>
      </c>
      <c r="C352">
        <f>MONTH(calendar[[#This Row],[cal_date]])</f>
        <v>12</v>
      </c>
      <c r="D352" t="str">
        <f>TEXT(calendar[[#This Row],[cal_date]],"mmmm")</f>
        <v>December</v>
      </c>
      <c r="E352">
        <f>YEAR(calendar[[#This Row],[cal_date]])</f>
        <v>2023</v>
      </c>
      <c r="F352">
        <f>WEEKDAY(calendar[[#This Row],[cal_date]],2)</f>
        <v>6</v>
      </c>
      <c r="G352" t="str">
        <f>TEXT(calendar[[#This Row],[cal_date]],"DDDD")</f>
        <v>Saturday</v>
      </c>
    </row>
    <row r="353" spans="2:7" x14ac:dyDescent="1">
      <c r="B353" s="1">
        <v>45277</v>
      </c>
      <c r="C353">
        <f>MONTH(calendar[[#This Row],[cal_date]])</f>
        <v>12</v>
      </c>
      <c r="D353" t="str">
        <f>TEXT(calendar[[#This Row],[cal_date]],"mmmm")</f>
        <v>December</v>
      </c>
      <c r="E353">
        <f>YEAR(calendar[[#This Row],[cal_date]])</f>
        <v>2023</v>
      </c>
      <c r="F353">
        <f>WEEKDAY(calendar[[#This Row],[cal_date]],2)</f>
        <v>7</v>
      </c>
      <c r="G353" t="str">
        <f>TEXT(calendar[[#This Row],[cal_date]],"DDDD")</f>
        <v>Sunday</v>
      </c>
    </row>
    <row r="354" spans="2:7" x14ac:dyDescent="1">
      <c r="B354" s="1">
        <v>45278</v>
      </c>
      <c r="C354">
        <f>MONTH(calendar[[#This Row],[cal_date]])</f>
        <v>12</v>
      </c>
      <c r="D354" t="str">
        <f>TEXT(calendar[[#This Row],[cal_date]],"mmmm")</f>
        <v>December</v>
      </c>
      <c r="E354">
        <f>YEAR(calendar[[#This Row],[cal_date]])</f>
        <v>2023</v>
      </c>
      <c r="F354">
        <f>WEEKDAY(calendar[[#This Row],[cal_date]],2)</f>
        <v>1</v>
      </c>
      <c r="G354" t="str">
        <f>TEXT(calendar[[#This Row],[cal_date]],"DDDD")</f>
        <v>Monday</v>
      </c>
    </row>
    <row r="355" spans="2:7" x14ac:dyDescent="1">
      <c r="B355" s="1">
        <v>45279</v>
      </c>
      <c r="C355">
        <f>MONTH(calendar[[#This Row],[cal_date]])</f>
        <v>12</v>
      </c>
      <c r="D355" t="str">
        <f>TEXT(calendar[[#This Row],[cal_date]],"mmmm")</f>
        <v>December</v>
      </c>
      <c r="E355">
        <f>YEAR(calendar[[#This Row],[cal_date]])</f>
        <v>2023</v>
      </c>
      <c r="F355">
        <f>WEEKDAY(calendar[[#This Row],[cal_date]],2)</f>
        <v>2</v>
      </c>
      <c r="G355" t="str">
        <f>TEXT(calendar[[#This Row],[cal_date]],"DDDD")</f>
        <v>Tuesday</v>
      </c>
    </row>
    <row r="356" spans="2:7" x14ac:dyDescent="1">
      <c r="B356" s="1">
        <v>45280</v>
      </c>
      <c r="C356">
        <f>MONTH(calendar[[#This Row],[cal_date]])</f>
        <v>12</v>
      </c>
      <c r="D356" t="str">
        <f>TEXT(calendar[[#This Row],[cal_date]],"mmmm")</f>
        <v>December</v>
      </c>
      <c r="E356">
        <f>YEAR(calendar[[#This Row],[cal_date]])</f>
        <v>2023</v>
      </c>
      <c r="F356">
        <f>WEEKDAY(calendar[[#This Row],[cal_date]],2)</f>
        <v>3</v>
      </c>
      <c r="G356" t="str">
        <f>TEXT(calendar[[#This Row],[cal_date]],"DDDD")</f>
        <v>Wednesday</v>
      </c>
    </row>
    <row r="357" spans="2:7" x14ac:dyDescent="1">
      <c r="B357" s="1">
        <v>45281</v>
      </c>
      <c r="C357">
        <f>MONTH(calendar[[#This Row],[cal_date]])</f>
        <v>12</v>
      </c>
      <c r="D357" t="str">
        <f>TEXT(calendar[[#This Row],[cal_date]],"mmmm")</f>
        <v>December</v>
      </c>
      <c r="E357">
        <f>YEAR(calendar[[#This Row],[cal_date]])</f>
        <v>2023</v>
      </c>
      <c r="F357">
        <f>WEEKDAY(calendar[[#This Row],[cal_date]],2)</f>
        <v>4</v>
      </c>
      <c r="G357" t="str">
        <f>TEXT(calendar[[#This Row],[cal_date]],"DDDD")</f>
        <v>Thursday</v>
      </c>
    </row>
    <row r="358" spans="2:7" x14ac:dyDescent="1">
      <c r="B358" s="1">
        <v>45282</v>
      </c>
      <c r="C358">
        <f>MONTH(calendar[[#This Row],[cal_date]])</f>
        <v>12</v>
      </c>
      <c r="D358" t="str">
        <f>TEXT(calendar[[#This Row],[cal_date]],"mmmm")</f>
        <v>December</v>
      </c>
      <c r="E358">
        <f>YEAR(calendar[[#This Row],[cal_date]])</f>
        <v>2023</v>
      </c>
      <c r="F358">
        <f>WEEKDAY(calendar[[#This Row],[cal_date]],2)</f>
        <v>5</v>
      </c>
      <c r="G358" t="str">
        <f>TEXT(calendar[[#This Row],[cal_date]],"DDDD")</f>
        <v>Friday</v>
      </c>
    </row>
    <row r="359" spans="2:7" x14ac:dyDescent="1">
      <c r="B359" s="1">
        <v>45283</v>
      </c>
      <c r="C359">
        <f>MONTH(calendar[[#This Row],[cal_date]])</f>
        <v>12</v>
      </c>
      <c r="D359" t="str">
        <f>TEXT(calendar[[#This Row],[cal_date]],"mmmm")</f>
        <v>December</v>
      </c>
      <c r="E359">
        <f>YEAR(calendar[[#This Row],[cal_date]])</f>
        <v>2023</v>
      </c>
      <c r="F359">
        <f>WEEKDAY(calendar[[#This Row],[cal_date]],2)</f>
        <v>6</v>
      </c>
      <c r="G359" t="str">
        <f>TEXT(calendar[[#This Row],[cal_date]],"DDDD")</f>
        <v>Saturday</v>
      </c>
    </row>
    <row r="360" spans="2:7" x14ac:dyDescent="1">
      <c r="B360" s="1">
        <v>45284</v>
      </c>
      <c r="C360">
        <f>MONTH(calendar[[#This Row],[cal_date]])</f>
        <v>12</v>
      </c>
      <c r="D360" t="str">
        <f>TEXT(calendar[[#This Row],[cal_date]],"mmmm")</f>
        <v>December</v>
      </c>
      <c r="E360">
        <f>YEAR(calendar[[#This Row],[cal_date]])</f>
        <v>2023</v>
      </c>
      <c r="F360">
        <f>WEEKDAY(calendar[[#This Row],[cal_date]],2)</f>
        <v>7</v>
      </c>
      <c r="G360" t="str">
        <f>TEXT(calendar[[#This Row],[cal_date]],"DDDD")</f>
        <v>Sunday</v>
      </c>
    </row>
    <row r="361" spans="2:7" x14ac:dyDescent="1">
      <c r="B361" s="1">
        <v>45285</v>
      </c>
      <c r="C361">
        <f>MONTH(calendar[[#This Row],[cal_date]])</f>
        <v>12</v>
      </c>
      <c r="D361" t="str">
        <f>TEXT(calendar[[#This Row],[cal_date]],"mmmm")</f>
        <v>December</v>
      </c>
      <c r="E361">
        <f>YEAR(calendar[[#This Row],[cal_date]])</f>
        <v>2023</v>
      </c>
      <c r="F361">
        <f>WEEKDAY(calendar[[#This Row],[cal_date]],2)</f>
        <v>1</v>
      </c>
      <c r="G361" t="str">
        <f>TEXT(calendar[[#This Row],[cal_date]],"DDDD")</f>
        <v>Monday</v>
      </c>
    </row>
    <row r="362" spans="2:7" x14ac:dyDescent="1">
      <c r="B362" s="1">
        <v>45286</v>
      </c>
      <c r="C362">
        <f>MONTH(calendar[[#This Row],[cal_date]])</f>
        <v>12</v>
      </c>
      <c r="D362" t="str">
        <f>TEXT(calendar[[#This Row],[cal_date]],"mmmm")</f>
        <v>December</v>
      </c>
      <c r="E362">
        <f>YEAR(calendar[[#This Row],[cal_date]])</f>
        <v>2023</v>
      </c>
      <c r="F362">
        <f>WEEKDAY(calendar[[#This Row],[cal_date]],2)</f>
        <v>2</v>
      </c>
      <c r="G362" t="str">
        <f>TEXT(calendar[[#This Row],[cal_date]],"DDDD")</f>
        <v>Tuesday</v>
      </c>
    </row>
    <row r="363" spans="2:7" x14ac:dyDescent="1">
      <c r="B363" s="1">
        <v>45287</v>
      </c>
      <c r="C363">
        <f>MONTH(calendar[[#This Row],[cal_date]])</f>
        <v>12</v>
      </c>
      <c r="D363" t="str">
        <f>TEXT(calendar[[#This Row],[cal_date]],"mmmm")</f>
        <v>December</v>
      </c>
      <c r="E363">
        <f>YEAR(calendar[[#This Row],[cal_date]])</f>
        <v>2023</v>
      </c>
      <c r="F363">
        <f>WEEKDAY(calendar[[#This Row],[cal_date]],2)</f>
        <v>3</v>
      </c>
      <c r="G363" t="str">
        <f>TEXT(calendar[[#This Row],[cal_date]],"DDDD")</f>
        <v>Wednesday</v>
      </c>
    </row>
    <row r="364" spans="2:7" x14ac:dyDescent="1">
      <c r="B364" s="1">
        <v>45288</v>
      </c>
      <c r="C364">
        <f>MONTH(calendar[[#This Row],[cal_date]])</f>
        <v>12</v>
      </c>
      <c r="D364" t="str">
        <f>TEXT(calendar[[#This Row],[cal_date]],"mmmm")</f>
        <v>December</v>
      </c>
      <c r="E364">
        <f>YEAR(calendar[[#This Row],[cal_date]])</f>
        <v>2023</v>
      </c>
      <c r="F364">
        <f>WEEKDAY(calendar[[#This Row],[cal_date]],2)</f>
        <v>4</v>
      </c>
      <c r="G364" t="str">
        <f>TEXT(calendar[[#This Row],[cal_date]],"DDDD")</f>
        <v>Thursday</v>
      </c>
    </row>
    <row r="365" spans="2:7" x14ac:dyDescent="1">
      <c r="B365" s="1">
        <v>45289</v>
      </c>
      <c r="C365">
        <f>MONTH(calendar[[#This Row],[cal_date]])</f>
        <v>12</v>
      </c>
      <c r="D365" t="str">
        <f>TEXT(calendar[[#This Row],[cal_date]],"mmmm")</f>
        <v>December</v>
      </c>
      <c r="E365">
        <f>YEAR(calendar[[#This Row],[cal_date]])</f>
        <v>2023</v>
      </c>
      <c r="F365">
        <f>WEEKDAY(calendar[[#This Row],[cal_date]],2)</f>
        <v>5</v>
      </c>
      <c r="G365" t="str">
        <f>TEXT(calendar[[#This Row],[cal_date]],"DDDD")</f>
        <v>Friday</v>
      </c>
    </row>
    <row r="366" spans="2:7" x14ac:dyDescent="1">
      <c r="B366" s="1">
        <v>45290</v>
      </c>
      <c r="C366">
        <f>MONTH(calendar[[#This Row],[cal_date]])</f>
        <v>12</v>
      </c>
      <c r="D366" t="str">
        <f>TEXT(calendar[[#This Row],[cal_date]],"mmmm")</f>
        <v>December</v>
      </c>
      <c r="E366">
        <f>YEAR(calendar[[#This Row],[cal_date]])</f>
        <v>2023</v>
      </c>
      <c r="F366">
        <f>WEEKDAY(calendar[[#This Row],[cal_date]],2)</f>
        <v>6</v>
      </c>
      <c r="G366" t="str">
        <f>TEXT(calendar[[#This Row],[cal_date]],"DDDD")</f>
        <v>Saturday</v>
      </c>
    </row>
    <row r="367" spans="2:7" x14ac:dyDescent="1">
      <c r="B367" s="1">
        <v>45291</v>
      </c>
      <c r="C367">
        <f>MONTH(calendar[[#This Row],[cal_date]])</f>
        <v>12</v>
      </c>
      <c r="D367" t="str">
        <f>TEXT(calendar[[#This Row],[cal_date]],"mmmm")</f>
        <v>December</v>
      </c>
      <c r="E367">
        <f>YEAR(calendar[[#This Row],[cal_date]])</f>
        <v>2023</v>
      </c>
      <c r="F367">
        <f>WEEKDAY(calendar[[#This Row],[cal_date]],2)</f>
        <v>7</v>
      </c>
      <c r="G367" t="str">
        <f>TEXT(calendar[[#This Row],[cal_date]],"DDDD")</f>
        <v>Sunday</v>
      </c>
    </row>
    <row r="368" spans="2:7" x14ac:dyDescent="1">
      <c r="B368" s="1">
        <v>45292</v>
      </c>
      <c r="C368">
        <f>MONTH(calendar[[#This Row],[cal_date]])</f>
        <v>1</v>
      </c>
      <c r="D368" t="str">
        <f>TEXT(calendar[[#This Row],[cal_date]],"mmmm")</f>
        <v>January</v>
      </c>
      <c r="E368">
        <f>YEAR(calendar[[#This Row],[cal_date]])</f>
        <v>2024</v>
      </c>
      <c r="F368">
        <f>WEEKDAY(calendar[[#This Row],[cal_date]],2)</f>
        <v>1</v>
      </c>
      <c r="G368" t="str">
        <f>TEXT(calendar[[#This Row],[cal_date]],"DDDD")</f>
        <v>Monday</v>
      </c>
    </row>
    <row r="369" spans="2:7" x14ac:dyDescent="1">
      <c r="B369" s="1">
        <v>45293</v>
      </c>
      <c r="C369">
        <f>MONTH(calendar[[#This Row],[cal_date]])</f>
        <v>1</v>
      </c>
      <c r="D369" t="str">
        <f>TEXT(calendar[[#This Row],[cal_date]],"mmmm")</f>
        <v>January</v>
      </c>
      <c r="E369">
        <f>YEAR(calendar[[#This Row],[cal_date]])</f>
        <v>2024</v>
      </c>
      <c r="F369">
        <f>WEEKDAY(calendar[[#This Row],[cal_date]],2)</f>
        <v>2</v>
      </c>
      <c r="G369" t="str">
        <f>TEXT(calendar[[#This Row],[cal_date]],"DDDD")</f>
        <v>Tuesday</v>
      </c>
    </row>
    <row r="370" spans="2:7" x14ac:dyDescent="1">
      <c r="B370" s="1">
        <v>45294</v>
      </c>
      <c r="C370">
        <f>MONTH(calendar[[#This Row],[cal_date]])</f>
        <v>1</v>
      </c>
      <c r="D370" t="str">
        <f>TEXT(calendar[[#This Row],[cal_date]],"mmmm")</f>
        <v>January</v>
      </c>
      <c r="E370">
        <f>YEAR(calendar[[#This Row],[cal_date]])</f>
        <v>2024</v>
      </c>
      <c r="F370">
        <f>WEEKDAY(calendar[[#This Row],[cal_date]],2)</f>
        <v>3</v>
      </c>
      <c r="G370" t="str">
        <f>TEXT(calendar[[#This Row],[cal_date]],"DDDD")</f>
        <v>Wednesday</v>
      </c>
    </row>
    <row r="371" spans="2:7" x14ac:dyDescent="1">
      <c r="B371" s="1">
        <v>45295</v>
      </c>
      <c r="C371">
        <f>MONTH(calendar[[#This Row],[cal_date]])</f>
        <v>1</v>
      </c>
      <c r="D371" t="str">
        <f>TEXT(calendar[[#This Row],[cal_date]],"mmmm")</f>
        <v>January</v>
      </c>
      <c r="E371">
        <f>YEAR(calendar[[#This Row],[cal_date]])</f>
        <v>2024</v>
      </c>
      <c r="F371">
        <f>WEEKDAY(calendar[[#This Row],[cal_date]],2)</f>
        <v>4</v>
      </c>
      <c r="G371" t="str">
        <f>TEXT(calendar[[#This Row],[cal_date]],"DDDD")</f>
        <v>Thursday</v>
      </c>
    </row>
    <row r="372" spans="2:7" x14ac:dyDescent="1">
      <c r="B372" s="1">
        <v>45296</v>
      </c>
      <c r="C372">
        <f>MONTH(calendar[[#This Row],[cal_date]])</f>
        <v>1</v>
      </c>
      <c r="D372" t="str">
        <f>TEXT(calendar[[#This Row],[cal_date]],"mmmm")</f>
        <v>January</v>
      </c>
      <c r="E372">
        <f>YEAR(calendar[[#This Row],[cal_date]])</f>
        <v>2024</v>
      </c>
      <c r="F372">
        <f>WEEKDAY(calendar[[#This Row],[cal_date]],2)</f>
        <v>5</v>
      </c>
      <c r="G372" t="str">
        <f>TEXT(calendar[[#This Row],[cal_date]],"DDDD")</f>
        <v>Friday</v>
      </c>
    </row>
    <row r="373" spans="2:7" x14ac:dyDescent="1">
      <c r="B373" s="1">
        <v>45297</v>
      </c>
      <c r="C373">
        <f>MONTH(calendar[[#This Row],[cal_date]])</f>
        <v>1</v>
      </c>
      <c r="D373" t="str">
        <f>TEXT(calendar[[#This Row],[cal_date]],"mmmm")</f>
        <v>January</v>
      </c>
      <c r="E373">
        <f>YEAR(calendar[[#This Row],[cal_date]])</f>
        <v>2024</v>
      </c>
      <c r="F373">
        <f>WEEKDAY(calendar[[#This Row],[cal_date]],2)</f>
        <v>6</v>
      </c>
      <c r="G373" t="str">
        <f>TEXT(calendar[[#This Row],[cal_date]],"DDDD")</f>
        <v>Saturday</v>
      </c>
    </row>
    <row r="374" spans="2:7" x14ac:dyDescent="1">
      <c r="B374" s="1">
        <v>45298</v>
      </c>
      <c r="C374">
        <f>MONTH(calendar[[#This Row],[cal_date]])</f>
        <v>1</v>
      </c>
      <c r="D374" t="str">
        <f>TEXT(calendar[[#This Row],[cal_date]],"mmmm")</f>
        <v>January</v>
      </c>
      <c r="E374">
        <f>YEAR(calendar[[#This Row],[cal_date]])</f>
        <v>2024</v>
      </c>
      <c r="F374">
        <f>WEEKDAY(calendar[[#This Row],[cal_date]],2)</f>
        <v>7</v>
      </c>
      <c r="G374" t="str">
        <f>TEXT(calendar[[#This Row],[cal_date]],"DDDD")</f>
        <v>Sunday</v>
      </c>
    </row>
    <row r="375" spans="2:7" x14ac:dyDescent="1">
      <c r="B375" s="1">
        <v>45299</v>
      </c>
      <c r="C375">
        <f>MONTH(calendar[[#This Row],[cal_date]])</f>
        <v>1</v>
      </c>
      <c r="D375" t="str">
        <f>TEXT(calendar[[#This Row],[cal_date]],"mmmm")</f>
        <v>January</v>
      </c>
      <c r="E375">
        <f>YEAR(calendar[[#This Row],[cal_date]])</f>
        <v>2024</v>
      </c>
      <c r="F375">
        <f>WEEKDAY(calendar[[#This Row],[cal_date]],2)</f>
        <v>1</v>
      </c>
      <c r="G375" t="str">
        <f>TEXT(calendar[[#This Row],[cal_date]],"DDDD")</f>
        <v>Monday</v>
      </c>
    </row>
    <row r="376" spans="2:7" x14ac:dyDescent="1">
      <c r="B376" s="1">
        <v>45300</v>
      </c>
      <c r="C376">
        <f>MONTH(calendar[[#This Row],[cal_date]])</f>
        <v>1</v>
      </c>
      <c r="D376" t="str">
        <f>TEXT(calendar[[#This Row],[cal_date]],"mmmm")</f>
        <v>January</v>
      </c>
      <c r="E376">
        <f>YEAR(calendar[[#This Row],[cal_date]])</f>
        <v>2024</v>
      </c>
      <c r="F376">
        <f>WEEKDAY(calendar[[#This Row],[cal_date]],2)</f>
        <v>2</v>
      </c>
      <c r="G376" t="str">
        <f>TEXT(calendar[[#This Row],[cal_date]],"DDDD")</f>
        <v>Tuesday</v>
      </c>
    </row>
    <row r="377" spans="2:7" x14ac:dyDescent="1">
      <c r="B377" s="1">
        <v>45301</v>
      </c>
      <c r="C377">
        <f>MONTH(calendar[[#This Row],[cal_date]])</f>
        <v>1</v>
      </c>
      <c r="D377" t="str">
        <f>TEXT(calendar[[#This Row],[cal_date]],"mmmm")</f>
        <v>January</v>
      </c>
      <c r="E377">
        <f>YEAR(calendar[[#This Row],[cal_date]])</f>
        <v>2024</v>
      </c>
      <c r="F377">
        <f>WEEKDAY(calendar[[#This Row],[cal_date]],2)</f>
        <v>3</v>
      </c>
      <c r="G377" t="str">
        <f>TEXT(calendar[[#This Row],[cal_date]],"DDDD")</f>
        <v>Wednesday</v>
      </c>
    </row>
    <row r="378" spans="2:7" x14ac:dyDescent="1">
      <c r="B378" s="1">
        <v>45302</v>
      </c>
      <c r="C378">
        <f>MONTH(calendar[[#This Row],[cal_date]])</f>
        <v>1</v>
      </c>
      <c r="D378" t="str">
        <f>TEXT(calendar[[#This Row],[cal_date]],"mmmm")</f>
        <v>January</v>
      </c>
      <c r="E378">
        <f>YEAR(calendar[[#This Row],[cal_date]])</f>
        <v>2024</v>
      </c>
      <c r="F378">
        <f>WEEKDAY(calendar[[#This Row],[cal_date]],2)</f>
        <v>4</v>
      </c>
      <c r="G378" t="str">
        <f>TEXT(calendar[[#This Row],[cal_date]],"DDDD")</f>
        <v>Thursday</v>
      </c>
    </row>
    <row r="379" spans="2:7" x14ac:dyDescent="1">
      <c r="B379" s="1">
        <v>45303</v>
      </c>
      <c r="C379">
        <f>MONTH(calendar[[#This Row],[cal_date]])</f>
        <v>1</v>
      </c>
      <c r="D379" t="str">
        <f>TEXT(calendar[[#This Row],[cal_date]],"mmmm")</f>
        <v>January</v>
      </c>
      <c r="E379">
        <f>YEAR(calendar[[#This Row],[cal_date]])</f>
        <v>2024</v>
      </c>
      <c r="F379">
        <f>WEEKDAY(calendar[[#This Row],[cal_date]],2)</f>
        <v>5</v>
      </c>
      <c r="G379" t="str">
        <f>TEXT(calendar[[#This Row],[cal_date]],"DDDD")</f>
        <v>Friday</v>
      </c>
    </row>
    <row r="380" spans="2:7" x14ac:dyDescent="1">
      <c r="B380" s="1">
        <v>45304</v>
      </c>
      <c r="C380">
        <f>MONTH(calendar[[#This Row],[cal_date]])</f>
        <v>1</v>
      </c>
      <c r="D380" t="str">
        <f>TEXT(calendar[[#This Row],[cal_date]],"mmmm")</f>
        <v>January</v>
      </c>
      <c r="E380">
        <f>YEAR(calendar[[#This Row],[cal_date]])</f>
        <v>2024</v>
      </c>
      <c r="F380">
        <f>WEEKDAY(calendar[[#This Row],[cal_date]],2)</f>
        <v>6</v>
      </c>
      <c r="G380" t="str">
        <f>TEXT(calendar[[#This Row],[cal_date]],"DDDD")</f>
        <v>Saturday</v>
      </c>
    </row>
    <row r="381" spans="2:7" x14ac:dyDescent="1">
      <c r="B381" s="1">
        <v>45305</v>
      </c>
      <c r="C381">
        <f>MONTH(calendar[[#This Row],[cal_date]])</f>
        <v>1</v>
      </c>
      <c r="D381" t="str">
        <f>TEXT(calendar[[#This Row],[cal_date]],"mmmm")</f>
        <v>January</v>
      </c>
      <c r="E381">
        <f>YEAR(calendar[[#This Row],[cal_date]])</f>
        <v>2024</v>
      </c>
      <c r="F381">
        <f>WEEKDAY(calendar[[#This Row],[cal_date]],2)</f>
        <v>7</v>
      </c>
      <c r="G381" t="str">
        <f>TEXT(calendar[[#This Row],[cal_date]],"DDDD")</f>
        <v>Sunday</v>
      </c>
    </row>
    <row r="382" spans="2:7" x14ac:dyDescent="1">
      <c r="B382" s="1">
        <v>45306</v>
      </c>
      <c r="C382">
        <f>MONTH(calendar[[#This Row],[cal_date]])</f>
        <v>1</v>
      </c>
      <c r="D382" t="str">
        <f>TEXT(calendar[[#This Row],[cal_date]],"mmmm")</f>
        <v>January</v>
      </c>
      <c r="E382">
        <f>YEAR(calendar[[#This Row],[cal_date]])</f>
        <v>2024</v>
      </c>
      <c r="F382">
        <f>WEEKDAY(calendar[[#This Row],[cal_date]],2)</f>
        <v>1</v>
      </c>
      <c r="G382" t="str">
        <f>TEXT(calendar[[#This Row],[cal_date]],"DDDD")</f>
        <v>Monday</v>
      </c>
    </row>
    <row r="383" spans="2:7" x14ac:dyDescent="1">
      <c r="B383" s="1">
        <v>45307</v>
      </c>
      <c r="C383">
        <f>MONTH(calendar[[#This Row],[cal_date]])</f>
        <v>1</v>
      </c>
      <c r="D383" t="str">
        <f>TEXT(calendar[[#This Row],[cal_date]],"mmmm")</f>
        <v>January</v>
      </c>
      <c r="E383">
        <f>YEAR(calendar[[#This Row],[cal_date]])</f>
        <v>2024</v>
      </c>
      <c r="F383">
        <f>WEEKDAY(calendar[[#This Row],[cal_date]],2)</f>
        <v>2</v>
      </c>
      <c r="G383" t="str">
        <f>TEXT(calendar[[#This Row],[cal_date]],"DDDD")</f>
        <v>Tuesday</v>
      </c>
    </row>
    <row r="384" spans="2:7" x14ac:dyDescent="1">
      <c r="B384" s="1">
        <v>45308</v>
      </c>
      <c r="C384">
        <f>MONTH(calendar[[#This Row],[cal_date]])</f>
        <v>1</v>
      </c>
      <c r="D384" t="str">
        <f>TEXT(calendar[[#This Row],[cal_date]],"mmmm")</f>
        <v>January</v>
      </c>
      <c r="E384">
        <f>YEAR(calendar[[#This Row],[cal_date]])</f>
        <v>2024</v>
      </c>
      <c r="F384">
        <f>WEEKDAY(calendar[[#This Row],[cal_date]],2)</f>
        <v>3</v>
      </c>
      <c r="G384" t="str">
        <f>TEXT(calendar[[#This Row],[cal_date]],"DDDD")</f>
        <v>Wednesday</v>
      </c>
    </row>
    <row r="385" spans="2:7" x14ac:dyDescent="1">
      <c r="B385" s="1">
        <v>45309</v>
      </c>
      <c r="C385">
        <f>MONTH(calendar[[#This Row],[cal_date]])</f>
        <v>1</v>
      </c>
      <c r="D385" t="str">
        <f>TEXT(calendar[[#This Row],[cal_date]],"mmmm")</f>
        <v>January</v>
      </c>
      <c r="E385">
        <f>YEAR(calendar[[#This Row],[cal_date]])</f>
        <v>2024</v>
      </c>
      <c r="F385">
        <f>WEEKDAY(calendar[[#This Row],[cal_date]],2)</f>
        <v>4</v>
      </c>
      <c r="G385" t="str">
        <f>TEXT(calendar[[#This Row],[cal_date]],"DDDD")</f>
        <v>Thursday</v>
      </c>
    </row>
    <row r="386" spans="2:7" x14ac:dyDescent="1">
      <c r="B386" s="1">
        <v>45310</v>
      </c>
      <c r="C386">
        <f>MONTH(calendar[[#This Row],[cal_date]])</f>
        <v>1</v>
      </c>
      <c r="D386" t="str">
        <f>TEXT(calendar[[#This Row],[cal_date]],"mmmm")</f>
        <v>January</v>
      </c>
      <c r="E386">
        <f>YEAR(calendar[[#This Row],[cal_date]])</f>
        <v>2024</v>
      </c>
      <c r="F386">
        <f>WEEKDAY(calendar[[#This Row],[cal_date]],2)</f>
        <v>5</v>
      </c>
      <c r="G386" t="str">
        <f>TEXT(calendar[[#This Row],[cal_date]],"DDDD")</f>
        <v>Friday</v>
      </c>
    </row>
    <row r="387" spans="2:7" x14ac:dyDescent="1">
      <c r="B387" s="1">
        <v>45311</v>
      </c>
      <c r="C387">
        <f>MONTH(calendar[[#This Row],[cal_date]])</f>
        <v>1</v>
      </c>
      <c r="D387" t="str">
        <f>TEXT(calendar[[#This Row],[cal_date]],"mmmm")</f>
        <v>January</v>
      </c>
      <c r="E387">
        <f>YEAR(calendar[[#This Row],[cal_date]])</f>
        <v>2024</v>
      </c>
      <c r="F387">
        <f>WEEKDAY(calendar[[#This Row],[cal_date]],2)</f>
        <v>6</v>
      </c>
      <c r="G387" t="str">
        <f>TEXT(calendar[[#This Row],[cal_date]],"DDDD")</f>
        <v>Saturday</v>
      </c>
    </row>
    <row r="388" spans="2:7" x14ac:dyDescent="1">
      <c r="B388" s="1">
        <v>45312</v>
      </c>
      <c r="C388">
        <f>MONTH(calendar[[#This Row],[cal_date]])</f>
        <v>1</v>
      </c>
      <c r="D388" t="str">
        <f>TEXT(calendar[[#This Row],[cal_date]],"mmmm")</f>
        <v>January</v>
      </c>
      <c r="E388">
        <f>YEAR(calendar[[#This Row],[cal_date]])</f>
        <v>2024</v>
      </c>
      <c r="F388">
        <f>WEEKDAY(calendar[[#This Row],[cal_date]],2)</f>
        <v>7</v>
      </c>
      <c r="G388" t="str">
        <f>TEXT(calendar[[#This Row],[cal_date]],"DDDD")</f>
        <v>Sunday</v>
      </c>
    </row>
    <row r="389" spans="2:7" x14ac:dyDescent="1">
      <c r="B389" s="1">
        <v>45313</v>
      </c>
      <c r="C389">
        <f>MONTH(calendar[[#This Row],[cal_date]])</f>
        <v>1</v>
      </c>
      <c r="D389" t="str">
        <f>TEXT(calendar[[#This Row],[cal_date]],"mmmm")</f>
        <v>January</v>
      </c>
      <c r="E389">
        <f>YEAR(calendar[[#This Row],[cal_date]])</f>
        <v>2024</v>
      </c>
      <c r="F389">
        <f>WEEKDAY(calendar[[#This Row],[cal_date]],2)</f>
        <v>1</v>
      </c>
      <c r="G389" t="str">
        <f>TEXT(calendar[[#This Row],[cal_date]],"DDDD")</f>
        <v>Monday</v>
      </c>
    </row>
    <row r="390" spans="2:7" x14ac:dyDescent="1">
      <c r="B390" s="1">
        <v>45314</v>
      </c>
      <c r="C390">
        <f>MONTH(calendar[[#This Row],[cal_date]])</f>
        <v>1</v>
      </c>
      <c r="D390" t="str">
        <f>TEXT(calendar[[#This Row],[cal_date]],"mmmm")</f>
        <v>January</v>
      </c>
      <c r="E390">
        <f>YEAR(calendar[[#This Row],[cal_date]])</f>
        <v>2024</v>
      </c>
      <c r="F390">
        <f>WEEKDAY(calendar[[#This Row],[cal_date]],2)</f>
        <v>2</v>
      </c>
      <c r="G390" t="str">
        <f>TEXT(calendar[[#This Row],[cal_date]],"DDDD")</f>
        <v>Tuesday</v>
      </c>
    </row>
    <row r="391" spans="2:7" x14ac:dyDescent="1">
      <c r="B391" s="1">
        <v>45315</v>
      </c>
      <c r="C391">
        <f>MONTH(calendar[[#This Row],[cal_date]])</f>
        <v>1</v>
      </c>
      <c r="D391" t="str">
        <f>TEXT(calendar[[#This Row],[cal_date]],"mmmm")</f>
        <v>January</v>
      </c>
      <c r="E391">
        <f>YEAR(calendar[[#This Row],[cal_date]])</f>
        <v>2024</v>
      </c>
      <c r="F391">
        <f>WEEKDAY(calendar[[#This Row],[cal_date]],2)</f>
        <v>3</v>
      </c>
      <c r="G391" t="str">
        <f>TEXT(calendar[[#This Row],[cal_date]],"DDDD")</f>
        <v>Wednesday</v>
      </c>
    </row>
    <row r="392" spans="2:7" x14ac:dyDescent="1">
      <c r="B392" s="1">
        <v>45316</v>
      </c>
      <c r="C392">
        <f>MONTH(calendar[[#This Row],[cal_date]])</f>
        <v>1</v>
      </c>
      <c r="D392" t="str">
        <f>TEXT(calendar[[#This Row],[cal_date]],"mmmm")</f>
        <v>January</v>
      </c>
      <c r="E392">
        <f>YEAR(calendar[[#This Row],[cal_date]])</f>
        <v>2024</v>
      </c>
      <c r="F392">
        <f>WEEKDAY(calendar[[#This Row],[cal_date]],2)</f>
        <v>4</v>
      </c>
      <c r="G392" t="str">
        <f>TEXT(calendar[[#This Row],[cal_date]],"DDDD")</f>
        <v>Thursday</v>
      </c>
    </row>
    <row r="393" spans="2:7" x14ac:dyDescent="1">
      <c r="B393" s="1">
        <v>45317</v>
      </c>
      <c r="C393">
        <f>MONTH(calendar[[#This Row],[cal_date]])</f>
        <v>1</v>
      </c>
      <c r="D393" t="str">
        <f>TEXT(calendar[[#This Row],[cal_date]],"mmmm")</f>
        <v>January</v>
      </c>
      <c r="E393">
        <f>YEAR(calendar[[#This Row],[cal_date]])</f>
        <v>2024</v>
      </c>
      <c r="F393">
        <f>WEEKDAY(calendar[[#This Row],[cal_date]],2)</f>
        <v>5</v>
      </c>
      <c r="G393" t="str">
        <f>TEXT(calendar[[#This Row],[cal_date]],"DDDD")</f>
        <v>Friday</v>
      </c>
    </row>
    <row r="394" spans="2:7" x14ac:dyDescent="1">
      <c r="B394" s="1">
        <v>45318</v>
      </c>
      <c r="C394">
        <f>MONTH(calendar[[#This Row],[cal_date]])</f>
        <v>1</v>
      </c>
      <c r="D394" t="str">
        <f>TEXT(calendar[[#This Row],[cal_date]],"mmmm")</f>
        <v>January</v>
      </c>
      <c r="E394">
        <f>YEAR(calendar[[#This Row],[cal_date]])</f>
        <v>2024</v>
      </c>
      <c r="F394">
        <f>WEEKDAY(calendar[[#This Row],[cal_date]],2)</f>
        <v>6</v>
      </c>
      <c r="G394" t="str">
        <f>TEXT(calendar[[#This Row],[cal_date]],"DDDD")</f>
        <v>Saturday</v>
      </c>
    </row>
    <row r="395" spans="2:7" x14ac:dyDescent="1">
      <c r="B395" s="1">
        <v>45319</v>
      </c>
      <c r="C395">
        <f>MONTH(calendar[[#This Row],[cal_date]])</f>
        <v>1</v>
      </c>
      <c r="D395" t="str">
        <f>TEXT(calendar[[#This Row],[cal_date]],"mmmm")</f>
        <v>January</v>
      </c>
      <c r="E395">
        <f>YEAR(calendar[[#This Row],[cal_date]])</f>
        <v>2024</v>
      </c>
      <c r="F395">
        <f>WEEKDAY(calendar[[#This Row],[cal_date]],2)</f>
        <v>7</v>
      </c>
      <c r="G395" t="str">
        <f>TEXT(calendar[[#This Row],[cal_date]],"DDDD")</f>
        <v>Sunday</v>
      </c>
    </row>
    <row r="396" spans="2:7" x14ac:dyDescent="1">
      <c r="B396" s="1">
        <v>45320</v>
      </c>
      <c r="C396">
        <f>MONTH(calendar[[#This Row],[cal_date]])</f>
        <v>1</v>
      </c>
      <c r="D396" t="str">
        <f>TEXT(calendar[[#This Row],[cal_date]],"mmmm")</f>
        <v>January</v>
      </c>
      <c r="E396">
        <f>YEAR(calendar[[#This Row],[cal_date]])</f>
        <v>2024</v>
      </c>
      <c r="F396">
        <f>WEEKDAY(calendar[[#This Row],[cal_date]],2)</f>
        <v>1</v>
      </c>
      <c r="G396" t="str">
        <f>TEXT(calendar[[#This Row],[cal_date]],"DDDD")</f>
        <v>Monday</v>
      </c>
    </row>
    <row r="397" spans="2:7" x14ac:dyDescent="1">
      <c r="B397" s="1">
        <v>45321</v>
      </c>
      <c r="C397">
        <f>MONTH(calendar[[#This Row],[cal_date]])</f>
        <v>1</v>
      </c>
      <c r="D397" t="str">
        <f>TEXT(calendar[[#This Row],[cal_date]],"mmmm")</f>
        <v>January</v>
      </c>
      <c r="E397">
        <f>YEAR(calendar[[#This Row],[cal_date]])</f>
        <v>2024</v>
      </c>
      <c r="F397">
        <f>WEEKDAY(calendar[[#This Row],[cal_date]],2)</f>
        <v>2</v>
      </c>
      <c r="G397" t="str">
        <f>TEXT(calendar[[#This Row],[cal_date]],"DDDD")</f>
        <v>Tuesday</v>
      </c>
    </row>
    <row r="398" spans="2:7" x14ac:dyDescent="1">
      <c r="B398" s="1">
        <v>45322</v>
      </c>
      <c r="C398">
        <f>MONTH(calendar[[#This Row],[cal_date]])</f>
        <v>1</v>
      </c>
      <c r="D398" t="str">
        <f>TEXT(calendar[[#This Row],[cal_date]],"mmmm")</f>
        <v>January</v>
      </c>
      <c r="E398">
        <f>YEAR(calendar[[#This Row],[cal_date]])</f>
        <v>2024</v>
      </c>
      <c r="F398">
        <f>WEEKDAY(calendar[[#This Row],[cal_date]],2)</f>
        <v>3</v>
      </c>
      <c r="G398" t="str">
        <f>TEXT(calendar[[#This Row],[cal_date]],"DDDD")</f>
        <v>Wednesday</v>
      </c>
    </row>
    <row r="399" spans="2:7" x14ac:dyDescent="1">
      <c r="B399" s="1">
        <v>45323</v>
      </c>
      <c r="C399">
        <f>MONTH(calendar[[#This Row],[cal_date]])</f>
        <v>2</v>
      </c>
      <c r="D399" t="str">
        <f>TEXT(calendar[[#This Row],[cal_date]],"mmmm")</f>
        <v>February</v>
      </c>
      <c r="E399">
        <f>YEAR(calendar[[#This Row],[cal_date]])</f>
        <v>2024</v>
      </c>
      <c r="F399">
        <f>WEEKDAY(calendar[[#This Row],[cal_date]],2)</f>
        <v>4</v>
      </c>
      <c r="G399" t="str">
        <f>TEXT(calendar[[#This Row],[cal_date]],"DDDD")</f>
        <v>Thursday</v>
      </c>
    </row>
    <row r="400" spans="2:7" x14ac:dyDescent="1">
      <c r="B400" s="1">
        <v>45324</v>
      </c>
      <c r="C400">
        <f>MONTH(calendar[[#This Row],[cal_date]])</f>
        <v>2</v>
      </c>
      <c r="D400" t="str">
        <f>TEXT(calendar[[#This Row],[cal_date]],"mmmm")</f>
        <v>February</v>
      </c>
      <c r="E400">
        <f>YEAR(calendar[[#This Row],[cal_date]])</f>
        <v>2024</v>
      </c>
      <c r="F400">
        <f>WEEKDAY(calendar[[#This Row],[cal_date]],2)</f>
        <v>5</v>
      </c>
      <c r="G400" t="str">
        <f>TEXT(calendar[[#This Row],[cal_date]],"DDDD")</f>
        <v>Friday</v>
      </c>
    </row>
    <row r="401" spans="2:7" x14ac:dyDescent="1">
      <c r="B401" s="1">
        <v>45325</v>
      </c>
      <c r="C401">
        <f>MONTH(calendar[[#This Row],[cal_date]])</f>
        <v>2</v>
      </c>
      <c r="D401" t="str">
        <f>TEXT(calendar[[#This Row],[cal_date]],"mmmm")</f>
        <v>February</v>
      </c>
      <c r="E401">
        <f>YEAR(calendar[[#This Row],[cal_date]])</f>
        <v>2024</v>
      </c>
      <c r="F401">
        <f>WEEKDAY(calendar[[#This Row],[cal_date]],2)</f>
        <v>6</v>
      </c>
      <c r="G401" t="str">
        <f>TEXT(calendar[[#This Row],[cal_date]],"DDDD")</f>
        <v>Saturday</v>
      </c>
    </row>
    <row r="402" spans="2:7" x14ac:dyDescent="1">
      <c r="B402" s="1">
        <v>45326</v>
      </c>
      <c r="C402">
        <f>MONTH(calendar[[#This Row],[cal_date]])</f>
        <v>2</v>
      </c>
      <c r="D402" t="str">
        <f>TEXT(calendar[[#This Row],[cal_date]],"mmmm")</f>
        <v>February</v>
      </c>
      <c r="E402">
        <f>YEAR(calendar[[#This Row],[cal_date]])</f>
        <v>2024</v>
      </c>
      <c r="F402">
        <f>WEEKDAY(calendar[[#This Row],[cal_date]],2)</f>
        <v>7</v>
      </c>
      <c r="G402" t="str">
        <f>TEXT(calendar[[#This Row],[cal_date]],"DDDD")</f>
        <v>Sunday</v>
      </c>
    </row>
    <row r="403" spans="2:7" x14ac:dyDescent="1">
      <c r="B403" s="1">
        <v>45327</v>
      </c>
      <c r="C403">
        <f>MONTH(calendar[[#This Row],[cal_date]])</f>
        <v>2</v>
      </c>
      <c r="D403" t="str">
        <f>TEXT(calendar[[#This Row],[cal_date]],"mmmm")</f>
        <v>February</v>
      </c>
      <c r="E403">
        <f>YEAR(calendar[[#This Row],[cal_date]])</f>
        <v>2024</v>
      </c>
      <c r="F403">
        <f>WEEKDAY(calendar[[#This Row],[cal_date]],2)</f>
        <v>1</v>
      </c>
      <c r="G403" t="str">
        <f>TEXT(calendar[[#This Row],[cal_date]],"DDDD")</f>
        <v>Monday</v>
      </c>
    </row>
    <row r="404" spans="2:7" x14ac:dyDescent="1">
      <c r="B404" s="1">
        <v>45328</v>
      </c>
      <c r="C404">
        <f>MONTH(calendar[[#This Row],[cal_date]])</f>
        <v>2</v>
      </c>
      <c r="D404" t="str">
        <f>TEXT(calendar[[#This Row],[cal_date]],"mmmm")</f>
        <v>February</v>
      </c>
      <c r="E404">
        <f>YEAR(calendar[[#This Row],[cal_date]])</f>
        <v>2024</v>
      </c>
      <c r="F404">
        <f>WEEKDAY(calendar[[#This Row],[cal_date]],2)</f>
        <v>2</v>
      </c>
      <c r="G404" t="str">
        <f>TEXT(calendar[[#This Row],[cal_date]],"DDDD")</f>
        <v>Tuesday</v>
      </c>
    </row>
    <row r="405" spans="2:7" x14ac:dyDescent="1">
      <c r="B405" s="1">
        <v>45329</v>
      </c>
      <c r="C405">
        <f>MONTH(calendar[[#This Row],[cal_date]])</f>
        <v>2</v>
      </c>
      <c r="D405" t="str">
        <f>TEXT(calendar[[#This Row],[cal_date]],"mmmm")</f>
        <v>February</v>
      </c>
      <c r="E405">
        <f>YEAR(calendar[[#This Row],[cal_date]])</f>
        <v>2024</v>
      </c>
      <c r="F405">
        <f>WEEKDAY(calendar[[#This Row],[cal_date]],2)</f>
        <v>3</v>
      </c>
      <c r="G405" t="str">
        <f>TEXT(calendar[[#This Row],[cal_date]],"DDDD")</f>
        <v>Wednesday</v>
      </c>
    </row>
    <row r="406" spans="2:7" x14ac:dyDescent="1">
      <c r="B406" s="1">
        <v>45330</v>
      </c>
      <c r="C406">
        <f>MONTH(calendar[[#This Row],[cal_date]])</f>
        <v>2</v>
      </c>
      <c r="D406" t="str">
        <f>TEXT(calendar[[#This Row],[cal_date]],"mmmm")</f>
        <v>February</v>
      </c>
      <c r="E406">
        <f>YEAR(calendar[[#This Row],[cal_date]])</f>
        <v>2024</v>
      </c>
      <c r="F406">
        <f>WEEKDAY(calendar[[#This Row],[cal_date]],2)</f>
        <v>4</v>
      </c>
      <c r="G406" t="str">
        <f>TEXT(calendar[[#This Row],[cal_date]],"DDDD")</f>
        <v>Thursday</v>
      </c>
    </row>
    <row r="407" spans="2:7" x14ac:dyDescent="1">
      <c r="B407" s="1">
        <v>45331</v>
      </c>
      <c r="C407">
        <f>MONTH(calendar[[#This Row],[cal_date]])</f>
        <v>2</v>
      </c>
      <c r="D407" t="str">
        <f>TEXT(calendar[[#This Row],[cal_date]],"mmmm")</f>
        <v>February</v>
      </c>
      <c r="E407">
        <f>YEAR(calendar[[#This Row],[cal_date]])</f>
        <v>2024</v>
      </c>
      <c r="F407">
        <f>WEEKDAY(calendar[[#This Row],[cal_date]],2)</f>
        <v>5</v>
      </c>
      <c r="G407" t="str">
        <f>TEXT(calendar[[#This Row],[cal_date]],"DDDD")</f>
        <v>Friday</v>
      </c>
    </row>
    <row r="408" spans="2:7" x14ac:dyDescent="1">
      <c r="B408" s="1">
        <v>45332</v>
      </c>
      <c r="C408">
        <f>MONTH(calendar[[#This Row],[cal_date]])</f>
        <v>2</v>
      </c>
      <c r="D408" t="str">
        <f>TEXT(calendar[[#This Row],[cal_date]],"mmmm")</f>
        <v>February</v>
      </c>
      <c r="E408">
        <f>YEAR(calendar[[#This Row],[cal_date]])</f>
        <v>2024</v>
      </c>
      <c r="F408">
        <f>WEEKDAY(calendar[[#This Row],[cal_date]],2)</f>
        <v>6</v>
      </c>
      <c r="G408" t="str">
        <f>TEXT(calendar[[#This Row],[cal_date]],"DDDD")</f>
        <v>Saturday</v>
      </c>
    </row>
    <row r="409" spans="2:7" x14ac:dyDescent="1">
      <c r="B409" s="1">
        <v>45333</v>
      </c>
      <c r="C409">
        <f>MONTH(calendar[[#This Row],[cal_date]])</f>
        <v>2</v>
      </c>
      <c r="D409" t="str">
        <f>TEXT(calendar[[#This Row],[cal_date]],"mmmm")</f>
        <v>February</v>
      </c>
      <c r="E409">
        <f>YEAR(calendar[[#This Row],[cal_date]])</f>
        <v>2024</v>
      </c>
      <c r="F409">
        <f>WEEKDAY(calendar[[#This Row],[cal_date]],2)</f>
        <v>7</v>
      </c>
      <c r="G409" t="str">
        <f>TEXT(calendar[[#This Row],[cal_date]],"DDDD")</f>
        <v>Sunday</v>
      </c>
    </row>
    <row r="410" spans="2:7" x14ac:dyDescent="1">
      <c r="B410" s="1">
        <v>45334</v>
      </c>
      <c r="C410">
        <f>MONTH(calendar[[#This Row],[cal_date]])</f>
        <v>2</v>
      </c>
      <c r="D410" t="str">
        <f>TEXT(calendar[[#This Row],[cal_date]],"mmmm")</f>
        <v>February</v>
      </c>
      <c r="E410">
        <f>YEAR(calendar[[#This Row],[cal_date]])</f>
        <v>2024</v>
      </c>
      <c r="F410">
        <f>WEEKDAY(calendar[[#This Row],[cal_date]],2)</f>
        <v>1</v>
      </c>
      <c r="G410" t="str">
        <f>TEXT(calendar[[#This Row],[cal_date]],"DDDD")</f>
        <v>Monday</v>
      </c>
    </row>
    <row r="411" spans="2:7" x14ac:dyDescent="1">
      <c r="B411" s="1">
        <v>45335</v>
      </c>
      <c r="C411">
        <f>MONTH(calendar[[#This Row],[cal_date]])</f>
        <v>2</v>
      </c>
      <c r="D411" t="str">
        <f>TEXT(calendar[[#This Row],[cal_date]],"mmmm")</f>
        <v>February</v>
      </c>
      <c r="E411">
        <f>YEAR(calendar[[#This Row],[cal_date]])</f>
        <v>2024</v>
      </c>
      <c r="F411">
        <f>WEEKDAY(calendar[[#This Row],[cal_date]],2)</f>
        <v>2</v>
      </c>
      <c r="G411" t="str">
        <f>TEXT(calendar[[#This Row],[cal_date]],"DDDD")</f>
        <v>Tuesday</v>
      </c>
    </row>
    <row r="412" spans="2:7" x14ac:dyDescent="1">
      <c r="B412" s="1">
        <v>45336</v>
      </c>
      <c r="C412">
        <f>MONTH(calendar[[#This Row],[cal_date]])</f>
        <v>2</v>
      </c>
      <c r="D412" t="str">
        <f>TEXT(calendar[[#This Row],[cal_date]],"mmmm")</f>
        <v>February</v>
      </c>
      <c r="E412">
        <f>YEAR(calendar[[#This Row],[cal_date]])</f>
        <v>2024</v>
      </c>
      <c r="F412">
        <f>WEEKDAY(calendar[[#This Row],[cal_date]],2)</f>
        <v>3</v>
      </c>
      <c r="G412" t="str">
        <f>TEXT(calendar[[#This Row],[cal_date]],"DDDD")</f>
        <v>Wednesday</v>
      </c>
    </row>
    <row r="413" spans="2:7" x14ac:dyDescent="1">
      <c r="B413" s="1">
        <v>45337</v>
      </c>
      <c r="C413">
        <f>MONTH(calendar[[#This Row],[cal_date]])</f>
        <v>2</v>
      </c>
      <c r="D413" t="str">
        <f>TEXT(calendar[[#This Row],[cal_date]],"mmmm")</f>
        <v>February</v>
      </c>
      <c r="E413">
        <f>YEAR(calendar[[#This Row],[cal_date]])</f>
        <v>2024</v>
      </c>
      <c r="F413">
        <f>WEEKDAY(calendar[[#This Row],[cal_date]],2)</f>
        <v>4</v>
      </c>
      <c r="G413" t="str">
        <f>TEXT(calendar[[#This Row],[cal_date]],"DDDD")</f>
        <v>Thursday</v>
      </c>
    </row>
    <row r="414" spans="2:7" x14ac:dyDescent="1">
      <c r="B414" s="1">
        <v>45338</v>
      </c>
      <c r="C414">
        <f>MONTH(calendar[[#This Row],[cal_date]])</f>
        <v>2</v>
      </c>
      <c r="D414" t="str">
        <f>TEXT(calendar[[#This Row],[cal_date]],"mmmm")</f>
        <v>February</v>
      </c>
      <c r="E414">
        <f>YEAR(calendar[[#This Row],[cal_date]])</f>
        <v>2024</v>
      </c>
      <c r="F414">
        <f>WEEKDAY(calendar[[#This Row],[cal_date]],2)</f>
        <v>5</v>
      </c>
      <c r="G414" t="str">
        <f>TEXT(calendar[[#This Row],[cal_date]],"DDDD")</f>
        <v>Friday</v>
      </c>
    </row>
    <row r="415" spans="2:7" x14ac:dyDescent="1">
      <c r="B415" s="1">
        <v>45339</v>
      </c>
      <c r="C415">
        <f>MONTH(calendar[[#This Row],[cal_date]])</f>
        <v>2</v>
      </c>
      <c r="D415" t="str">
        <f>TEXT(calendar[[#This Row],[cal_date]],"mmmm")</f>
        <v>February</v>
      </c>
      <c r="E415">
        <f>YEAR(calendar[[#This Row],[cal_date]])</f>
        <v>2024</v>
      </c>
      <c r="F415">
        <f>WEEKDAY(calendar[[#This Row],[cal_date]],2)</f>
        <v>6</v>
      </c>
      <c r="G415" t="str">
        <f>TEXT(calendar[[#This Row],[cal_date]],"DDDD")</f>
        <v>Saturday</v>
      </c>
    </row>
    <row r="416" spans="2:7" x14ac:dyDescent="1">
      <c r="B416" s="1">
        <v>45340</v>
      </c>
      <c r="C416">
        <f>MONTH(calendar[[#This Row],[cal_date]])</f>
        <v>2</v>
      </c>
      <c r="D416" t="str">
        <f>TEXT(calendar[[#This Row],[cal_date]],"mmmm")</f>
        <v>February</v>
      </c>
      <c r="E416">
        <f>YEAR(calendar[[#This Row],[cal_date]])</f>
        <v>2024</v>
      </c>
      <c r="F416">
        <f>WEEKDAY(calendar[[#This Row],[cal_date]],2)</f>
        <v>7</v>
      </c>
      <c r="G416" t="str">
        <f>TEXT(calendar[[#This Row],[cal_date]],"DDDD")</f>
        <v>Sunday</v>
      </c>
    </row>
    <row r="417" spans="2:7" x14ac:dyDescent="1">
      <c r="B417" s="1">
        <v>45341</v>
      </c>
      <c r="C417">
        <f>MONTH(calendar[[#This Row],[cal_date]])</f>
        <v>2</v>
      </c>
      <c r="D417" t="str">
        <f>TEXT(calendar[[#This Row],[cal_date]],"mmmm")</f>
        <v>February</v>
      </c>
      <c r="E417">
        <f>YEAR(calendar[[#This Row],[cal_date]])</f>
        <v>2024</v>
      </c>
      <c r="F417">
        <f>WEEKDAY(calendar[[#This Row],[cal_date]],2)</f>
        <v>1</v>
      </c>
      <c r="G417" t="str">
        <f>TEXT(calendar[[#This Row],[cal_date]],"DDDD")</f>
        <v>Monday</v>
      </c>
    </row>
    <row r="418" spans="2:7" x14ac:dyDescent="1">
      <c r="B418" s="1">
        <v>45342</v>
      </c>
      <c r="C418">
        <f>MONTH(calendar[[#This Row],[cal_date]])</f>
        <v>2</v>
      </c>
      <c r="D418" t="str">
        <f>TEXT(calendar[[#This Row],[cal_date]],"mmmm")</f>
        <v>February</v>
      </c>
      <c r="E418">
        <f>YEAR(calendar[[#This Row],[cal_date]])</f>
        <v>2024</v>
      </c>
      <c r="F418">
        <f>WEEKDAY(calendar[[#This Row],[cal_date]],2)</f>
        <v>2</v>
      </c>
      <c r="G418" t="str">
        <f>TEXT(calendar[[#This Row],[cal_date]],"DDDD")</f>
        <v>Tuesday</v>
      </c>
    </row>
    <row r="419" spans="2:7" x14ac:dyDescent="1">
      <c r="B419" s="1">
        <v>45343</v>
      </c>
      <c r="C419">
        <f>MONTH(calendar[[#This Row],[cal_date]])</f>
        <v>2</v>
      </c>
      <c r="D419" t="str">
        <f>TEXT(calendar[[#This Row],[cal_date]],"mmmm")</f>
        <v>February</v>
      </c>
      <c r="E419">
        <f>YEAR(calendar[[#This Row],[cal_date]])</f>
        <v>2024</v>
      </c>
      <c r="F419">
        <f>WEEKDAY(calendar[[#This Row],[cal_date]],2)</f>
        <v>3</v>
      </c>
      <c r="G419" t="str">
        <f>TEXT(calendar[[#This Row],[cal_date]],"DDDD")</f>
        <v>Wednesday</v>
      </c>
    </row>
    <row r="420" spans="2:7" x14ac:dyDescent="1">
      <c r="B420" s="1">
        <v>45344</v>
      </c>
      <c r="C420">
        <f>MONTH(calendar[[#This Row],[cal_date]])</f>
        <v>2</v>
      </c>
      <c r="D420" t="str">
        <f>TEXT(calendar[[#This Row],[cal_date]],"mmmm")</f>
        <v>February</v>
      </c>
      <c r="E420">
        <f>YEAR(calendar[[#This Row],[cal_date]])</f>
        <v>2024</v>
      </c>
      <c r="F420">
        <f>WEEKDAY(calendar[[#This Row],[cal_date]],2)</f>
        <v>4</v>
      </c>
      <c r="G420" t="str">
        <f>TEXT(calendar[[#This Row],[cal_date]],"DDDD")</f>
        <v>Thursday</v>
      </c>
    </row>
    <row r="421" spans="2:7" x14ac:dyDescent="1">
      <c r="B421" s="1">
        <v>45345</v>
      </c>
      <c r="C421">
        <f>MONTH(calendar[[#This Row],[cal_date]])</f>
        <v>2</v>
      </c>
      <c r="D421" t="str">
        <f>TEXT(calendar[[#This Row],[cal_date]],"mmmm")</f>
        <v>February</v>
      </c>
      <c r="E421">
        <f>YEAR(calendar[[#This Row],[cal_date]])</f>
        <v>2024</v>
      </c>
      <c r="F421">
        <f>WEEKDAY(calendar[[#This Row],[cal_date]],2)</f>
        <v>5</v>
      </c>
      <c r="G421" t="str">
        <f>TEXT(calendar[[#This Row],[cal_date]],"DDDD")</f>
        <v>Friday</v>
      </c>
    </row>
    <row r="422" spans="2:7" x14ac:dyDescent="1">
      <c r="B422" s="1">
        <v>45346</v>
      </c>
      <c r="C422">
        <f>MONTH(calendar[[#This Row],[cal_date]])</f>
        <v>2</v>
      </c>
      <c r="D422" t="str">
        <f>TEXT(calendar[[#This Row],[cal_date]],"mmmm")</f>
        <v>February</v>
      </c>
      <c r="E422">
        <f>YEAR(calendar[[#This Row],[cal_date]])</f>
        <v>2024</v>
      </c>
      <c r="F422">
        <f>WEEKDAY(calendar[[#This Row],[cal_date]],2)</f>
        <v>6</v>
      </c>
      <c r="G422" t="str">
        <f>TEXT(calendar[[#This Row],[cal_date]],"DDDD")</f>
        <v>Saturday</v>
      </c>
    </row>
    <row r="423" spans="2:7" x14ac:dyDescent="1">
      <c r="B423" s="1">
        <v>45347</v>
      </c>
      <c r="C423">
        <f>MONTH(calendar[[#This Row],[cal_date]])</f>
        <v>2</v>
      </c>
      <c r="D423" t="str">
        <f>TEXT(calendar[[#This Row],[cal_date]],"mmmm")</f>
        <v>February</v>
      </c>
      <c r="E423">
        <f>YEAR(calendar[[#This Row],[cal_date]])</f>
        <v>2024</v>
      </c>
      <c r="F423">
        <f>WEEKDAY(calendar[[#This Row],[cal_date]],2)</f>
        <v>7</v>
      </c>
      <c r="G423" t="str">
        <f>TEXT(calendar[[#This Row],[cal_date]],"DDDD")</f>
        <v>Sunday</v>
      </c>
    </row>
    <row r="424" spans="2:7" x14ac:dyDescent="1">
      <c r="B424" s="1">
        <v>45348</v>
      </c>
      <c r="C424">
        <f>MONTH(calendar[[#This Row],[cal_date]])</f>
        <v>2</v>
      </c>
      <c r="D424" t="str">
        <f>TEXT(calendar[[#This Row],[cal_date]],"mmmm")</f>
        <v>February</v>
      </c>
      <c r="E424">
        <f>YEAR(calendar[[#This Row],[cal_date]])</f>
        <v>2024</v>
      </c>
      <c r="F424">
        <f>WEEKDAY(calendar[[#This Row],[cal_date]],2)</f>
        <v>1</v>
      </c>
      <c r="G424" t="str">
        <f>TEXT(calendar[[#This Row],[cal_date]],"DDDD")</f>
        <v>Monday</v>
      </c>
    </row>
    <row r="425" spans="2:7" x14ac:dyDescent="1">
      <c r="B425" s="1">
        <v>45349</v>
      </c>
      <c r="C425">
        <f>MONTH(calendar[[#This Row],[cal_date]])</f>
        <v>2</v>
      </c>
      <c r="D425" t="str">
        <f>TEXT(calendar[[#This Row],[cal_date]],"mmmm")</f>
        <v>February</v>
      </c>
      <c r="E425">
        <f>YEAR(calendar[[#This Row],[cal_date]])</f>
        <v>2024</v>
      </c>
      <c r="F425">
        <f>WEEKDAY(calendar[[#This Row],[cal_date]],2)</f>
        <v>2</v>
      </c>
      <c r="G425" t="str">
        <f>TEXT(calendar[[#This Row],[cal_date]],"DDDD")</f>
        <v>Tuesday</v>
      </c>
    </row>
    <row r="426" spans="2:7" x14ac:dyDescent="1">
      <c r="B426" s="1">
        <v>45350</v>
      </c>
      <c r="C426">
        <f>MONTH(calendar[[#This Row],[cal_date]])</f>
        <v>2</v>
      </c>
      <c r="D426" t="str">
        <f>TEXT(calendar[[#This Row],[cal_date]],"mmmm")</f>
        <v>February</v>
      </c>
      <c r="E426">
        <f>YEAR(calendar[[#This Row],[cal_date]])</f>
        <v>2024</v>
      </c>
      <c r="F426">
        <f>WEEKDAY(calendar[[#This Row],[cal_date]],2)</f>
        <v>3</v>
      </c>
      <c r="G426" t="str">
        <f>TEXT(calendar[[#This Row],[cal_date]],"DDDD")</f>
        <v>Wednesday</v>
      </c>
    </row>
    <row r="427" spans="2:7" x14ac:dyDescent="1">
      <c r="B427" s="1">
        <v>45351</v>
      </c>
      <c r="C427">
        <f>MONTH(calendar[[#This Row],[cal_date]])</f>
        <v>2</v>
      </c>
      <c r="D427" t="str">
        <f>TEXT(calendar[[#This Row],[cal_date]],"mmmm")</f>
        <v>February</v>
      </c>
      <c r="E427">
        <f>YEAR(calendar[[#This Row],[cal_date]])</f>
        <v>2024</v>
      </c>
      <c r="F427">
        <f>WEEKDAY(calendar[[#This Row],[cal_date]],2)</f>
        <v>4</v>
      </c>
      <c r="G427" t="str">
        <f>TEXT(calendar[[#This Row],[cal_date]],"DDDD")</f>
        <v>Thursday</v>
      </c>
    </row>
    <row r="428" spans="2:7" x14ac:dyDescent="1">
      <c r="B428" s="1">
        <v>45352</v>
      </c>
      <c r="C428">
        <f>MONTH(calendar[[#This Row],[cal_date]])</f>
        <v>3</v>
      </c>
      <c r="D428" t="str">
        <f>TEXT(calendar[[#This Row],[cal_date]],"mmmm")</f>
        <v>March</v>
      </c>
      <c r="E428">
        <f>YEAR(calendar[[#This Row],[cal_date]])</f>
        <v>2024</v>
      </c>
      <c r="F428">
        <f>WEEKDAY(calendar[[#This Row],[cal_date]],2)</f>
        <v>5</v>
      </c>
      <c r="G428" t="str">
        <f>TEXT(calendar[[#This Row],[cal_date]],"DDDD")</f>
        <v>Friday</v>
      </c>
    </row>
    <row r="429" spans="2:7" x14ac:dyDescent="1">
      <c r="B429" s="1">
        <v>45353</v>
      </c>
      <c r="C429">
        <f>MONTH(calendar[[#This Row],[cal_date]])</f>
        <v>3</v>
      </c>
      <c r="D429" t="str">
        <f>TEXT(calendar[[#This Row],[cal_date]],"mmmm")</f>
        <v>March</v>
      </c>
      <c r="E429">
        <f>YEAR(calendar[[#This Row],[cal_date]])</f>
        <v>2024</v>
      </c>
      <c r="F429">
        <f>WEEKDAY(calendar[[#This Row],[cal_date]],2)</f>
        <v>6</v>
      </c>
      <c r="G429" t="str">
        <f>TEXT(calendar[[#This Row],[cal_date]],"DDDD")</f>
        <v>Saturday</v>
      </c>
    </row>
    <row r="430" spans="2:7" x14ac:dyDescent="1">
      <c r="B430" s="1">
        <v>45354</v>
      </c>
      <c r="C430">
        <f>MONTH(calendar[[#This Row],[cal_date]])</f>
        <v>3</v>
      </c>
      <c r="D430" t="str">
        <f>TEXT(calendar[[#This Row],[cal_date]],"mmmm")</f>
        <v>March</v>
      </c>
      <c r="E430">
        <f>YEAR(calendar[[#This Row],[cal_date]])</f>
        <v>2024</v>
      </c>
      <c r="F430">
        <f>WEEKDAY(calendar[[#This Row],[cal_date]],2)</f>
        <v>7</v>
      </c>
      <c r="G430" t="str">
        <f>TEXT(calendar[[#This Row],[cal_date]],"DDDD")</f>
        <v>Sunday</v>
      </c>
    </row>
    <row r="431" spans="2:7" x14ac:dyDescent="1">
      <c r="B431" s="1">
        <v>45355</v>
      </c>
      <c r="C431">
        <f>MONTH(calendar[[#This Row],[cal_date]])</f>
        <v>3</v>
      </c>
      <c r="D431" t="str">
        <f>TEXT(calendar[[#This Row],[cal_date]],"mmmm")</f>
        <v>March</v>
      </c>
      <c r="E431">
        <f>YEAR(calendar[[#This Row],[cal_date]])</f>
        <v>2024</v>
      </c>
      <c r="F431">
        <f>WEEKDAY(calendar[[#This Row],[cal_date]],2)</f>
        <v>1</v>
      </c>
      <c r="G431" t="str">
        <f>TEXT(calendar[[#This Row],[cal_date]],"DDDD")</f>
        <v>Monday</v>
      </c>
    </row>
    <row r="432" spans="2:7" x14ac:dyDescent="1">
      <c r="B432" s="1">
        <v>45356</v>
      </c>
      <c r="C432">
        <f>MONTH(calendar[[#This Row],[cal_date]])</f>
        <v>3</v>
      </c>
      <c r="D432" t="str">
        <f>TEXT(calendar[[#This Row],[cal_date]],"mmmm")</f>
        <v>March</v>
      </c>
      <c r="E432">
        <f>YEAR(calendar[[#This Row],[cal_date]])</f>
        <v>2024</v>
      </c>
      <c r="F432">
        <f>WEEKDAY(calendar[[#This Row],[cal_date]],2)</f>
        <v>2</v>
      </c>
      <c r="G432" t="str">
        <f>TEXT(calendar[[#This Row],[cal_date]],"DDDD")</f>
        <v>Tuesday</v>
      </c>
    </row>
    <row r="433" spans="2:7" x14ac:dyDescent="1">
      <c r="B433" s="1">
        <v>45357</v>
      </c>
      <c r="C433">
        <f>MONTH(calendar[[#This Row],[cal_date]])</f>
        <v>3</v>
      </c>
      <c r="D433" t="str">
        <f>TEXT(calendar[[#This Row],[cal_date]],"mmmm")</f>
        <v>March</v>
      </c>
      <c r="E433">
        <f>YEAR(calendar[[#This Row],[cal_date]])</f>
        <v>2024</v>
      </c>
      <c r="F433">
        <f>WEEKDAY(calendar[[#This Row],[cal_date]],2)</f>
        <v>3</v>
      </c>
      <c r="G433" t="str">
        <f>TEXT(calendar[[#This Row],[cal_date]],"DDDD")</f>
        <v>Wednesday</v>
      </c>
    </row>
    <row r="434" spans="2:7" x14ac:dyDescent="1">
      <c r="B434" s="1">
        <v>45358</v>
      </c>
      <c r="C434">
        <f>MONTH(calendar[[#This Row],[cal_date]])</f>
        <v>3</v>
      </c>
      <c r="D434" t="str">
        <f>TEXT(calendar[[#This Row],[cal_date]],"mmmm")</f>
        <v>March</v>
      </c>
      <c r="E434">
        <f>YEAR(calendar[[#This Row],[cal_date]])</f>
        <v>2024</v>
      </c>
      <c r="F434">
        <f>WEEKDAY(calendar[[#This Row],[cal_date]],2)</f>
        <v>4</v>
      </c>
      <c r="G434" t="str">
        <f>TEXT(calendar[[#This Row],[cal_date]],"DDDD")</f>
        <v>Thursday</v>
      </c>
    </row>
    <row r="435" spans="2:7" x14ac:dyDescent="1">
      <c r="B435" s="1">
        <v>45359</v>
      </c>
      <c r="C435">
        <f>MONTH(calendar[[#This Row],[cal_date]])</f>
        <v>3</v>
      </c>
      <c r="D435" t="str">
        <f>TEXT(calendar[[#This Row],[cal_date]],"mmmm")</f>
        <v>March</v>
      </c>
      <c r="E435">
        <f>YEAR(calendar[[#This Row],[cal_date]])</f>
        <v>2024</v>
      </c>
      <c r="F435">
        <f>WEEKDAY(calendar[[#This Row],[cal_date]],2)</f>
        <v>5</v>
      </c>
      <c r="G435" t="str">
        <f>TEXT(calendar[[#This Row],[cal_date]],"DDDD")</f>
        <v>Friday</v>
      </c>
    </row>
    <row r="436" spans="2:7" x14ac:dyDescent="1">
      <c r="B436" s="1">
        <v>45360</v>
      </c>
      <c r="C436">
        <f>MONTH(calendar[[#This Row],[cal_date]])</f>
        <v>3</v>
      </c>
      <c r="D436" t="str">
        <f>TEXT(calendar[[#This Row],[cal_date]],"mmmm")</f>
        <v>March</v>
      </c>
      <c r="E436">
        <f>YEAR(calendar[[#This Row],[cal_date]])</f>
        <v>2024</v>
      </c>
      <c r="F436">
        <f>WEEKDAY(calendar[[#This Row],[cal_date]],2)</f>
        <v>6</v>
      </c>
      <c r="G436" t="str">
        <f>TEXT(calendar[[#This Row],[cal_date]],"DDDD")</f>
        <v>Saturday</v>
      </c>
    </row>
    <row r="437" spans="2:7" x14ac:dyDescent="1">
      <c r="B437" s="1">
        <v>45361</v>
      </c>
      <c r="C437">
        <f>MONTH(calendar[[#This Row],[cal_date]])</f>
        <v>3</v>
      </c>
      <c r="D437" t="str">
        <f>TEXT(calendar[[#This Row],[cal_date]],"mmmm")</f>
        <v>March</v>
      </c>
      <c r="E437">
        <f>YEAR(calendar[[#This Row],[cal_date]])</f>
        <v>2024</v>
      </c>
      <c r="F437">
        <f>WEEKDAY(calendar[[#This Row],[cal_date]],2)</f>
        <v>7</v>
      </c>
      <c r="G437" t="str">
        <f>TEXT(calendar[[#This Row],[cal_date]],"DDDD")</f>
        <v>Sunday</v>
      </c>
    </row>
    <row r="438" spans="2:7" x14ac:dyDescent="1">
      <c r="B438" s="1">
        <v>45362</v>
      </c>
      <c r="C438">
        <f>MONTH(calendar[[#This Row],[cal_date]])</f>
        <v>3</v>
      </c>
      <c r="D438" t="str">
        <f>TEXT(calendar[[#This Row],[cal_date]],"mmmm")</f>
        <v>March</v>
      </c>
      <c r="E438">
        <f>YEAR(calendar[[#This Row],[cal_date]])</f>
        <v>2024</v>
      </c>
      <c r="F438">
        <f>WEEKDAY(calendar[[#This Row],[cal_date]],2)</f>
        <v>1</v>
      </c>
      <c r="G438" t="str">
        <f>TEXT(calendar[[#This Row],[cal_date]],"DDDD")</f>
        <v>Monday</v>
      </c>
    </row>
    <row r="439" spans="2:7" x14ac:dyDescent="1">
      <c r="B439" s="1">
        <v>45363</v>
      </c>
      <c r="C439">
        <f>MONTH(calendar[[#This Row],[cal_date]])</f>
        <v>3</v>
      </c>
      <c r="D439" t="str">
        <f>TEXT(calendar[[#This Row],[cal_date]],"mmmm")</f>
        <v>March</v>
      </c>
      <c r="E439">
        <f>YEAR(calendar[[#This Row],[cal_date]])</f>
        <v>2024</v>
      </c>
      <c r="F439">
        <f>WEEKDAY(calendar[[#This Row],[cal_date]],2)</f>
        <v>2</v>
      </c>
      <c r="G439" t="str">
        <f>TEXT(calendar[[#This Row],[cal_date]],"DDDD")</f>
        <v>Tuesday</v>
      </c>
    </row>
    <row r="440" spans="2:7" x14ac:dyDescent="1">
      <c r="B440" s="1">
        <v>45364</v>
      </c>
      <c r="C440">
        <f>MONTH(calendar[[#This Row],[cal_date]])</f>
        <v>3</v>
      </c>
      <c r="D440" t="str">
        <f>TEXT(calendar[[#This Row],[cal_date]],"mmmm")</f>
        <v>March</v>
      </c>
      <c r="E440">
        <f>YEAR(calendar[[#This Row],[cal_date]])</f>
        <v>2024</v>
      </c>
      <c r="F440">
        <f>WEEKDAY(calendar[[#This Row],[cal_date]],2)</f>
        <v>3</v>
      </c>
      <c r="G440" t="str">
        <f>TEXT(calendar[[#This Row],[cal_date]],"DDDD")</f>
        <v>Wednesday</v>
      </c>
    </row>
    <row r="441" spans="2:7" x14ac:dyDescent="1">
      <c r="B441" s="1">
        <v>45365</v>
      </c>
      <c r="C441">
        <f>MONTH(calendar[[#This Row],[cal_date]])</f>
        <v>3</v>
      </c>
      <c r="D441" t="str">
        <f>TEXT(calendar[[#This Row],[cal_date]],"mmmm")</f>
        <v>March</v>
      </c>
      <c r="E441">
        <f>YEAR(calendar[[#This Row],[cal_date]])</f>
        <v>2024</v>
      </c>
      <c r="F441">
        <f>WEEKDAY(calendar[[#This Row],[cal_date]],2)</f>
        <v>4</v>
      </c>
      <c r="G441" t="str">
        <f>TEXT(calendar[[#This Row],[cal_date]],"DDDD")</f>
        <v>Thursday</v>
      </c>
    </row>
    <row r="442" spans="2:7" x14ac:dyDescent="1">
      <c r="B442" s="1">
        <v>45366</v>
      </c>
      <c r="C442">
        <f>MONTH(calendar[[#This Row],[cal_date]])</f>
        <v>3</v>
      </c>
      <c r="D442" t="str">
        <f>TEXT(calendar[[#This Row],[cal_date]],"mmmm")</f>
        <v>March</v>
      </c>
      <c r="E442">
        <f>YEAR(calendar[[#This Row],[cal_date]])</f>
        <v>2024</v>
      </c>
      <c r="F442">
        <f>WEEKDAY(calendar[[#This Row],[cal_date]],2)</f>
        <v>5</v>
      </c>
      <c r="G442" t="str">
        <f>TEXT(calendar[[#This Row],[cal_date]],"DDDD")</f>
        <v>Friday</v>
      </c>
    </row>
    <row r="443" spans="2:7" x14ac:dyDescent="1">
      <c r="B443" s="1">
        <v>45367</v>
      </c>
      <c r="C443">
        <f>MONTH(calendar[[#This Row],[cal_date]])</f>
        <v>3</v>
      </c>
      <c r="D443" t="str">
        <f>TEXT(calendar[[#This Row],[cal_date]],"mmmm")</f>
        <v>March</v>
      </c>
      <c r="E443">
        <f>YEAR(calendar[[#This Row],[cal_date]])</f>
        <v>2024</v>
      </c>
      <c r="F443">
        <f>WEEKDAY(calendar[[#This Row],[cal_date]],2)</f>
        <v>6</v>
      </c>
      <c r="G443" t="str">
        <f>TEXT(calendar[[#This Row],[cal_date]],"DDDD")</f>
        <v>Saturday</v>
      </c>
    </row>
    <row r="444" spans="2:7" x14ac:dyDescent="1">
      <c r="B444" s="1">
        <v>45368</v>
      </c>
      <c r="C444">
        <f>MONTH(calendar[[#This Row],[cal_date]])</f>
        <v>3</v>
      </c>
      <c r="D444" t="str">
        <f>TEXT(calendar[[#This Row],[cal_date]],"mmmm")</f>
        <v>March</v>
      </c>
      <c r="E444">
        <f>YEAR(calendar[[#This Row],[cal_date]])</f>
        <v>2024</v>
      </c>
      <c r="F444">
        <f>WEEKDAY(calendar[[#This Row],[cal_date]],2)</f>
        <v>7</v>
      </c>
      <c r="G444" t="str">
        <f>TEXT(calendar[[#This Row],[cal_date]],"DDDD")</f>
        <v>Sunday</v>
      </c>
    </row>
    <row r="445" spans="2:7" x14ac:dyDescent="1">
      <c r="B445" s="1">
        <v>45369</v>
      </c>
      <c r="C445">
        <f>MONTH(calendar[[#This Row],[cal_date]])</f>
        <v>3</v>
      </c>
      <c r="D445" t="str">
        <f>TEXT(calendar[[#This Row],[cal_date]],"mmmm")</f>
        <v>March</v>
      </c>
      <c r="E445">
        <f>YEAR(calendar[[#This Row],[cal_date]])</f>
        <v>2024</v>
      </c>
      <c r="F445">
        <f>WEEKDAY(calendar[[#This Row],[cal_date]],2)</f>
        <v>1</v>
      </c>
      <c r="G445" t="str">
        <f>TEXT(calendar[[#This Row],[cal_date]],"DDDD")</f>
        <v>Monday</v>
      </c>
    </row>
    <row r="446" spans="2:7" x14ac:dyDescent="1">
      <c r="B446" s="1">
        <v>45370</v>
      </c>
      <c r="C446">
        <f>MONTH(calendar[[#This Row],[cal_date]])</f>
        <v>3</v>
      </c>
      <c r="D446" t="str">
        <f>TEXT(calendar[[#This Row],[cal_date]],"mmmm")</f>
        <v>March</v>
      </c>
      <c r="E446">
        <f>YEAR(calendar[[#This Row],[cal_date]])</f>
        <v>2024</v>
      </c>
      <c r="F446">
        <f>WEEKDAY(calendar[[#This Row],[cal_date]],2)</f>
        <v>2</v>
      </c>
      <c r="G446" t="str">
        <f>TEXT(calendar[[#This Row],[cal_date]],"DDDD")</f>
        <v>Tuesday</v>
      </c>
    </row>
    <row r="447" spans="2:7" x14ac:dyDescent="1">
      <c r="B447" s="1">
        <v>45371</v>
      </c>
      <c r="C447">
        <f>MONTH(calendar[[#This Row],[cal_date]])</f>
        <v>3</v>
      </c>
      <c r="D447" t="str">
        <f>TEXT(calendar[[#This Row],[cal_date]],"mmmm")</f>
        <v>March</v>
      </c>
      <c r="E447">
        <f>YEAR(calendar[[#This Row],[cal_date]])</f>
        <v>2024</v>
      </c>
      <c r="F447">
        <f>WEEKDAY(calendar[[#This Row],[cal_date]],2)</f>
        <v>3</v>
      </c>
      <c r="G447" t="str">
        <f>TEXT(calendar[[#This Row],[cal_date]],"DDDD")</f>
        <v>Wednesday</v>
      </c>
    </row>
    <row r="448" spans="2:7" x14ac:dyDescent="1">
      <c r="B448" s="1">
        <v>45372</v>
      </c>
      <c r="C448">
        <f>MONTH(calendar[[#This Row],[cal_date]])</f>
        <v>3</v>
      </c>
      <c r="D448" t="str">
        <f>TEXT(calendar[[#This Row],[cal_date]],"mmmm")</f>
        <v>March</v>
      </c>
      <c r="E448">
        <f>YEAR(calendar[[#This Row],[cal_date]])</f>
        <v>2024</v>
      </c>
      <c r="F448">
        <f>WEEKDAY(calendar[[#This Row],[cal_date]],2)</f>
        <v>4</v>
      </c>
      <c r="G448" t="str">
        <f>TEXT(calendar[[#This Row],[cal_date]],"DDDD")</f>
        <v>Thursday</v>
      </c>
    </row>
    <row r="449" spans="2:7" x14ac:dyDescent="1">
      <c r="B449" s="1">
        <v>45373</v>
      </c>
      <c r="C449">
        <f>MONTH(calendar[[#This Row],[cal_date]])</f>
        <v>3</v>
      </c>
      <c r="D449" t="str">
        <f>TEXT(calendar[[#This Row],[cal_date]],"mmmm")</f>
        <v>March</v>
      </c>
      <c r="E449">
        <f>YEAR(calendar[[#This Row],[cal_date]])</f>
        <v>2024</v>
      </c>
      <c r="F449">
        <f>WEEKDAY(calendar[[#This Row],[cal_date]],2)</f>
        <v>5</v>
      </c>
      <c r="G449" t="str">
        <f>TEXT(calendar[[#This Row],[cal_date]],"DDDD")</f>
        <v>Friday</v>
      </c>
    </row>
    <row r="450" spans="2:7" x14ac:dyDescent="1">
      <c r="B450" s="1">
        <v>45374</v>
      </c>
      <c r="C450">
        <f>MONTH(calendar[[#This Row],[cal_date]])</f>
        <v>3</v>
      </c>
      <c r="D450" t="str">
        <f>TEXT(calendar[[#This Row],[cal_date]],"mmmm")</f>
        <v>March</v>
      </c>
      <c r="E450">
        <f>YEAR(calendar[[#This Row],[cal_date]])</f>
        <v>2024</v>
      </c>
      <c r="F450">
        <f>WEEKDAY(calendar[[#This Row],[cal_date]],2)</f>
        <v>6</v>
      </c>
      <c r="G450" t="str">
        <f>TEXT(calendar[[#This Row],[cal_date]],"DDDD")</f>
        <v>Saturday</v>
      </c>
    </row>
    <row r="451" spans="2:7" x14ac:dyDescent="1">
      <c r="B451" s="1">
        <v>45375</v>
      </c>
      <c r="C451">
        <f>MONTH(calendar[[#This Row],[cal_date]])</f>
        <v>3</v>
      </c>
      <c r="D451" t="str">
        <f>TEXT(calendar[[#This Row],[cal_date]],"mmmm")</f>
        <v>March</v>
      </c>
      <c r="E451">
        <f>YEAR(calendar[[#This Row],[cal_date]])</f>
        <v>2024</v>
      </c>
      <c r="F451">
        <f>WEEKDAY(calendar[[#This Row],[cal_date]],2)</f>
        <v>7</v>
      </c>
      <c r="G451" t="str">
        <f>TEXT(calendar[[#This Row],[cal_date]],"DDDD")</f>
        <v>Sunday</v>
      </c>
    </row>
    <row r="452" spans="2:7" x14ac:dyDescent="1">
      <c r="B452" s="1">
        <v>45376</v>
      </c>
      <c r="C452">
        <f>MONTH(calendar[[#This Row],[cal_date]])</f>
        <v>3</v>
      </c>
      <c r="D452" t="str">
        <f>TEXT(calendar[[#This Row],[cal_date]],"mmmm")</f>
        <v>March</v>
      </c>
      <c r="E452">
        <f>YEAR(calendar[[#This Row],[cal_date]])</f>
        <v>2024</v>
      </c>
      <c r="F452">
        <f>WEEKDAY(calendar[[#This Row],[cal_date]],2)</f>
        <v>1</v>
      </c>
      <c r="G452" t="str">
        <f>TEXT(calendar[[#This Row],[cal_date]],"DDDD")</f>
        <v>Monday</v>
      </c>
    </row>
    <row r="453" spans="2:7" x14ac:dyDescent="1">
      <c r="B453" s="1">
        <v>45377</v>
      </c>
      <c r="C453">
        <f>MONTH(calendar[[#This Row],[cal_date]])</f>
        <v>3</v>
      </c>
      <c r="D453" t="str">
        <f>TEXT(calendar[[#This Row],[cal_date]],"mmmm")</f>
        <v>March</v>
      </c>
      <c r="E453">
        <f>YEAR(calendar[[#This Row],[cal_date]])</f>
        <v>2024</v>
      </c>
      <c r="F453">
        <f>WEEKDAY(calendar[[#This Row],[cal_date]],2)</f>
        <v>2</v>
      </c>
      <c r="G453" t="str">
        <f>TEXT(calendar[[#This Row],[cal_date]],"DDDD")</f>
        <v>Tuesday</v>
      </c>
    </row>
    <row r="454" spans="2:7" x14ac:dyDescent="1">
      <c r="B454" s="1">
        <v>45378</v>
      </c>
      <c r="C454">
        <f>MONTH(calendar[[#This Row],[cal_date]])</f>
        <v>3</v>
      </c>
      <c r="D454" t="str">
        <f>TEXT(calendar[[#This Row],[cal_date]],"mmmm")</f>
        <v>March</v>
      </c>
      <c r="E454">
        <f>YEAR(calendar[[#This Row],[cal_date]])</f>
        <v>2024</v>
      </c>
      <c r="F454">
        <f>WEEKDAY(calendar[[#This Row],[cal_date]],2)</f>
        <v>3</v>
      </c>
      <c r="G454" t="str">
        <f>TEXT(calendar[[#This Row],[cal_date]],"DDDD")</f>
        <v>Wednesday</v>
      </c>
    </row>
    <row r="455" spans="2:7" x14ac:dyDescent="1">
      <c r="B455" s="1">
        <v>45379</v>
      </c>
      <c r="C455">
        <f>MONTH(calendar[[#This Row],[cal_date]])</f>
        <v>3</v>
      </c>
      <c r="D455" t="str">
        <f>TEXT(calendar[[#This Row],[cal_date]],"mmmm")</f>
        <v>March</v>
      </c>
      <c r="E455">
        <f>YEAR(calendar[[#This Row],[cal_date]])</f>
        <v>2024</v>
      </c>
      <c r="F455">
        <f>WEEKDAY(calendar[[#This Row],[cal_date]],2)</f>
        <v>4</v>
      </c>
      <c r="G455" t="str">
        <f>TEXT(calendar[[#This Row],[cal_date]],"DDDD")</f>
        <v>Thursday</v>
      </c>
    </row>
    <row r="456" spans="2:7" x14ac:dyDescent="1">
      <c r="B456" s="1">
        <v>45380</v>
      </c>
      <c r="C456">
        <f>MONTH(calendar[[#This Row],[cal_date]])</f>
        <v>3</v>
      </c>
      <c r="D456" t="str">
        <f>TEXT(calendar[[#This Row],[cal_date]],"mmmm")</f>
        <v>March</v>
      </c>
      <c r="E456">
        <f>YEAR(calendar[[#This Row],[cal_date]])</f>
        <v>2024</v>
      </c>
      <c r="F456">
        <f>WEEKDAY(calendar[[#This Row],[cal_date]],2)</f>
        <v>5</v>
      </c>
      <c r="G456" t="str">
        <f>TEXT(calendar[[#This Row],[cal_date]],"DDDD")</f>
        <v>Friday</v>
      </c>
    </row>
    <row r="457" spans="2:7" x14ac:dyDescent="1">
      <c r="B457" s="1">
        <v>45381</v>
      </c>
      <c r="C457">
        <f>MONTH(calendar[[#This Row],[cal_date]])</f>
        <v>3</v>
      </c>
      <c r="D457" t="str">
        <f>TEXT(calendar[[#This Row],[cal_date]],"mmmm")</f>
        <v>March</v>
      </c>
      <c r="E457">
        <f>YEAR(calendar[[#This Row],[cal_date]])</f>
        <v>2024</v>
      </c>
      <c r="F457">
        <f>WEEKDAY(calendar[[#This Row],[cal_date]],2)</f>
        <v>6</v>
      </c>
      <c r="G457" t="str">
        <f>TEXT(calendar[[#This Row],[cal_date]],"DDDD")</f>
        <v>Saturday</v>
      </c>
    </row>
    <row r="458" spans="2:7" x14ac:dyDescent="1">
      <c r="B458" s="1">
        <v>45382</v>
      </c>
      <c r="C458">
        <f>MONTH(calendar[[#This Row],[cal_date]])</f>
        <v>3</v>
      </c>
      <c r="D458" t="str">
        <f>TEXT(calendar[[#This Row],[cal_date]],"mmmm")</f>
        <v>March</v>
      </c>
      <c r="E458">
        <f>YEAR(calendar[[#This Row],[cal_date]])</f>
        <v>2024</v>
      </c>
      <c r="F458">
        <f>WEEKDAY(calendar[[#This Row],[cal_date]],2)</f>
        <v>7</v>
      </c>
      <c r="G458" t="str">
        <f>TEXT(calendar[[#This Row],[cal_date]],"DDDD")</f>
        <v>Sunday</v>
      </c>
    </row>
    <row r="459" spans="2:7" x14ac:dyDescent="1">
      <c r="B459" s="1">
        <v>45383</v>
      </c>
      <c r="C459">
        <f>MONTH(calendar[[#This Row],[cal_date]])</f>
        <v>4</v>
      </c>
      <c r="D459" t="str">
        <f>TEXT(calendar[[#This Row],[cal_date]],"mmmm")</f>
        <v>April</v>
      </c>
      <c r="E459">
        <f>YEAR(calendar[[#This Row],[cal_date]])</f>
        <v>2024</v>
      </c>
      <c r="F459">
        <f>WEEKDAY(calendar[[#This Row],[cal_date]],2)</f>
        <v>1</v>
      </c>
      <c r="G459" t="str">
        <f>TEXT(calendar[[#This Row],[cal_date]],"DDDD")</f>
        <v>Monday</v>
      </c>
    </row>
    <row r="460" spans="2:7" x14ac:dyDescent="1">
      <c r="B460" s="1">
        <v>45384</v>
      </c>
      <c r="C460">
        <f>MONTH(calendar[[#This Row],[cal_date]])</f>
        <v>4</v>
      </c>
      <c r="D460" t="str">
        <f>TEXT(calendar[[#This Row],[cal_date]],"mmmm")</f>
        <v>April</v>
      </c>
      <c r="E460">
        <f>YEAR(calendar[[#This Row],[cal_date]])</f>
        <v>2024</v>
      </c>
      <c r="F460">
        <f>WEEKDAY(calendar[[#This Row],[cal_date]],2)</f>
        <v>2</v>
      </c>
      <c r="G460" t="str">
        <f>TEXT(calendar[[#This Row],[cal_date]],"DDDD")</f>
        <v>Tuesday</v>
      </c>
    </row>
    <row r="461" spans="2:7" x14ac:dyDescent="1">
      <c r="B461" s="1">
        <v>45385</v>
      </c>
      <c r="C461">
        <f>MONTH(calendar[[#This Row],[cal_date]])</f>
        <v>4</v>
      </c>
      <c r="D461" t="str">
        <f>TEXT(calendar[[#This Row],[cal_date]],"mmmm")</f>
        <v>April</v>
      </c>
      <c r="E461">
        <f>YEAR(calendar[[#This Row],[cal_date]])</f>
        <v>2024</v>
      </c>
      <c r="F461">
        <f>WEEKDAY(calendar[[#This Row],[cal_date]],2)</f>
        <v>3</v>
      </c>
      <c r="G461" t="str">
        <f>TEXT(calendar[[#This Row],[cal_date]],"DDDD")</f>
        <v>Wednesday</v>
      </c>
    </row>
    <row r="462" spans="2:7" x14ac:dyDescent="1">
      <c r="B462" s="1">
        <v>45386</v>
      </c>
      <c r="C462">
        <f>MONTH(calendar[[#This Row],[cal_date]])</f>
        <v>4</v>
      </c>
      <c r="D462" t="str">
        <f>TEXT(calendar[[#This Row],[cal_date]],"mmmm")</f>
        <v>April</v>
      </c>
      <c r="E462">
        <f>YEAR(calendar[[#This Row],[cal_date]])</f>
        <v>2024</v>
      </c>
      <c r="F462">
        <f>WEEKDAY(calendar[[#This Row],[cal_date]],2)</f>
        <v>4</v>
      </c>
      <c r="G462" t="str">
        <f>TEXT(calendar[[#This Row],[cal_date]],"DDDD")</f>
        <v>Thursday</v>
      </c>
    </row>
    <row r="463" spans="2:7" x14ac:dyDescent="1">
      <c r="B463" s="1">
        <v>45387</v>
      </c>
      <c r="C463">
        <f>MONTH(calendar[[#This Row],[cal_date]])</f>
        <v>4</v>
      </c>
      <c r="D463" t="str">
        <f>TEXT(calendar[[#This Row],[cal_date]],"mmmm")</f>
        <v>April</v>
      </c>
      <c r="E463">
        <f>YEAR(calendar[[#This Row],[cal_date]])</f>
        <v>2024</v>
      </c>
      <c r="F463">
        <f>WEEKDAY(calendar[[#This Row],[cal_date]],2)</f>
        <v>5</v>
      </c>
      <c r="G463" t="str">
        <f>TEXT(calendar[[#This Row],[cal_date]],"DDDD")</f>
        <v>Friday</v>
      </c>
    </row>
    <row r="464" spans="2:7" x14ac:dyDescent="1">
      <c r="B464" s="1">
        <v>45388</v>
      </c>
      <c r="C464">
        <f>MONTH(calendar[[#This Row],[cal_date]])</f>
        <v>4</v>
      </c>
      <c r="D464" t="str">
        <f>TEXT(calendar[[#This Row],[cal_date]],"mmmm")</f>
        <v>April</v>
      </c>
      <c r="E464">
        <f>YEAR(calendar[[#This Row],[cal_date]])</f>
        <v>2024</v>
      </c>
      <c r="F464">
        <f>WEEKDAY(calendar[[#This Row],[cal_date]],2)</f>
        <v>6</v>
      </c>
      <c r="G464" t="str">
        <f>TEXT(calendar[[#This Row],[cal_date]],"DDDD")</f>
        <v>Saturday</v>
      </c>
    </row>
    <row r="465" spans="2:7" x14ac:dyDescent="1">
      <c r="B465" s="1">
        <v>45389</v>
      </c>
      <c r="C465">
        <f>MONTH(calendar[[#This Row],[cal_date]])</f>
        <v>4</v>
      </c>
      <c r="D465" t="str">
        <f>TEXT(calendar[[#This Row],[cal_date]],"mmmm")</f>
        <v>April</v>
      </c>
      <c r="E465">
        <f>YEAR(calendar[[#This Row],[cal_date]])</f>
        <v>2024</v>
      </c>
      <c r="F465">
        <f>WEEKDAY(calendar[[#This Row],[cal_date]],2)</f>
        <v>7</v>
      </c>
      <c r="G465" t="str">
        <f>TEXT(calendar[[#This Row],[cal_date]],"DDDD")</f>
        <v>Sunday</v>
      </c>
    </row>
    <row r="466" spans="2:7" x14ac:dyDescent="1">
      <c r="B466" s="1">
        <v>45390</v>
      </c>
      <c r="C466">
        <f>MONTH(calendar[[#This Row],[cal_date]])</f>
        <v>4</v>
      </c>
      <c r="D466" t="str">
        <f>TEXT(calendar[[#This Row],[cal_date]],"mmmm")</f>
        <v>April</v>
      </c>
      <c r="E466">
        <f>YEAR(calendar[[#This Row],[cal_date]])</f>
        <v>2024</v>
      </c>
      <c r="F466">
        <f>WEEKDAY(calendar[[#This Row],[cal_date]],2)</f>
        <v>1</v>
      </c>
      <c r="G466" t="str">
        <f>TEXT(calendar[[#This Row],[cal_date]],"DDDD")</f>
        <v>Monday</v>
      </c>
    </row>
    <row r="467" spans="2:7" x14ac:dyDescent="1">
      <c r="B467" s="1">
        <v>45391</v>
      </c>
      <c r="C467">
        <f>MONTH(calendar[[#This Row],[cal_date]])</f>
        <v>4</v>
      </c>
      <c r="D467" t="str">
        <f>TEXT(calendar[[#This Row],[cal_date]],"mmmm")</f>
        <v>April</v>
      </c>
      <c r="E467">
        <f>YEAR(calendar[[#This Row],[cal_date]])</f>
        <v>2024</v>
      </c>
      <c r="F467">
        <f>WEEKDAY(calendar[[#This Row],[cal_date]],2)</f>
        <v>2</v>
      </c>
      <c r="G467" t="str">
        <f>TEXT(calendar[[#This Row],[cal_date]],"DDDD")</f>
        <v>Tuesday</v>
      </c>
    </row>
    <row r="468" spans="2:7" x14ac:dyDescent="1">
      <c r="B468" s="1">
        <v>45392</v>
      </c>
      <c r="C468">
        <f>MONTH(calendar[[#This Row],[cal_date]])</f>
        <v>4</v>
      </c>
      <c r="D468" t="str">
        <f>TEXT(calendar[[#This Row],[cal_date]],"mmmm")</f>
        <v>April</v>
      </c>
      <c r="E468">
        <f>YEAR(calendar[[#This Row],[cal_date]])</f>
        <v>2024</v>
      </c>
      <c r="F468">
        <f>WEEKDAY(calendar[[#This Row],[cal_date]],2)</f>
        <v>3</v>
      </c>
      <c r="G468" t="str">
        <f>TEXT(calendar[[#This Row],[cal_date]],"DDDD")</f>
        <v>Wednesday</v>
      </c>
    </row>
    <row r="469" spans="2:7" x14ac:dyDescent="1">
      <c r="B469" s="1">
        <v>45393</v>
      </c>
      <c r="C469">
        <f>MONTH(calendar[[#This Row],[cal_date]])</f>
        <v>4</v>
      </c>
      <c r="D469" t="str">
        <f>TEXT(calendar[[#This Row],[cal_date]],"mmmm")</f>
        <v>April</v>
      </c>
      <c r="E469">
        <f>YEAR(calendar[[#This Row],[cal_date]])</f>
        <v>2024</v>
      </c>
      <c r="F469">
        <f>WEEKDAY(calendar[[#This Row],[cal_date]],2)</f>
        <v>4</v>
      </c>
      <c r="G469" t="str">
        <f>TEXT(calendar[[#This Row],[cal_date]],"DDDD")</f>
        <v>Thursday</v>
      </c>
    </row>
    <row r="470" spans="2:7" x14ac:dyDescent="1">
      <c r="B470" s="1">
        <v>45394</v>
      </c>
      <c r="C470">
        <f>MONTH(calendar[[#This Row],[cal_date]])</f>
        <v>4</v>
      </c>
      <c r="D470" t="str">
        <f>TEXT(calendar[[#This Row],[cal_date]],"mmmm")</f>
        <v>April</v>
      </c>
      <c r="E470">
        <f>YEAR(calendar[[#This Row],[cal_date]])</f>
        <v>2024</v>
      </c>
      <c r="F470">
        <f>WEEKDAY(calendar[[#This Row],[cal_date]],2)</f>
        <v>5</v>
      </c>
      <c r="G470" t="str">
        <f>TEXT(calendar[[#This Row],[cal_date]],"DDDD")</f>
        <v>Friday</v>
      </c>
    </row>
    <row r="471" spans="2:7" x14ac:dyDescent="1">
      <c r="B471" s="1">
        <v>45395</v>
      </c>
      <c r="C471">
        <f>MONTH(calendar[[#This Row],[cal_date]])</f>
        <v>4</v>
      </c>
      <c r="D471" t="str">
        <f>TEXT(calendar[[#This Row],[cal_date]],"mmmm")</f>
        <v>April</v>
      </c>
      <c r="E471">
        <f>YEAR(calendar[[#This Row],[cal_date]])</f>
        <v>2024</v>
      </c>
      <c r="F471">
        <f>WEEKDAY(calendar[[#This Row],[cal_date]],2)</f>
        <v>6</v>
      </c>
      <c r="G471" t="str">
        <f>TEXT(calendar[[#This Row],[cal_date]],"DDDD")</f>
        <v>Saturday</v>
      </c>
    </row>
    <row r="472" spans="2:7" x14ac:dyDescent="1">
      <c r="B472" s="1">
        <v>45396</v>
      </c>
      <c r="C472">
        <f>MONTH(calendar[[#This Row],[cal_date]])</f>
        <v>4</v>
      </c>
      <c r="D472" t="str">
        <f>TEXT(calendar[[#This Row],[cal_date]],"mmmm")</f>
        <v>April</v>
      </c>
      <c r="E472">
        <f>YEAR(calendar[[#This Row],[cal_date]])</f>
        <v>2024</v>
      </c>
      <c r="F472">
        <f>WEEKDAY(calendar[[#This Row],[cal_date]],2)</f>
        <v>7</v>
      </c>
      <c r="G472" t="str">
        <f>TEXT(calendar[[#This Row],[cal_date]],"DDDD")</f>
        <v>Sunday</v>
      </c>
    </row>
    <row r="473" spans="2:7" x14ac:dyDescent="1">
      <c r="B473" s="1">
        <v>45397</v>
      </c>
      <c r="C473">
        <f>MONTH(calendar[[#This Row],[cal_date]])</f>
        <v>4</v>
      </c>
      <c r="D473" t="str">
        <f>TEXT(calendar[[#This Row],[cal_date]],"mmmm")</f>
        <v>April</v>
      </c>
      <c r="E473">
        <f>YEAR(calendar[[#This Row],[cal_date]])</f>
        <v>2024</v>
      </c>
      <c r="F473">
        <f>WEEKDAY(calendar[[#This Row],[cal_date]],2)</f>
        <v>1</v>
      </c>
      <c r="G473" t="str">
        <f>TEXT(calendar[[#This Row],[cal_date]],"DDDD")</f>
        <v>Monday</v>
      </c>
    </row>
    <row r="474" spans="2:7" x14ac:dyDescent="1">
      <c r="B474" s="1">
        <v>45398</v>
      </c>
      <c r="C474">
        <f>MONTH(calendar[[#This Row],[cal_date]])</f>
        <v>4</v>
      </c>
      <c r="D474" t="str">
        <f>TEXT(calendar[[#This Row],[cal_date]],"mmmm")</f>
        <v>April</v>
      </c>
      <c r="E474">
        <f>YEAR(calendar[[#This Row],[cal_date]])</f>
        <v>2024</v>
      </c>
      <c r="F474">
        <f>WEEKDAY(calendar[[#This Row],[cal_date]],2)</f>
        <v>2</v>
      </c>
      <c r="G474" t="str">
        <f>TEXT(calendar[[#This Row],[cal_date]],"DDDD")</f>
        <v>Tuesday</v>
      </c>
    </row>
    <row r="475" spans="2:7" x14ac:dyDescent="1">
      <c r="B475" s="1">
        <v>45399</v>
      </c>
      <c r="C475">
        <f>MONTH(calendar[[#This Row],[cal_date]])</f>
        <v>4</v>
      </c>
      <c r="D475" t="str">
        <f>TEXT(calendar[[#This Row],[cal_date]],"mmmm")</f>
        <v>April</v>
      </c>
      <c r="E475">
        <f>YEAR(calendar[[#This Row],[cal_date]])</f>
        <v>2024</v>
      </c>
      <c r="F475">
        <f>WEEKDAY(calendar[[#This Row],[cal_date]],2)</f>
        <v>3</v>
      </c>
      <c r="G475" t="str">
        <f>TEXT(calendar[[#This Row],[cal_date]],"DDDD")</f>
        <v>Wednesday</v>
      </c>
    </row>
    <row r="476" spans="2:7" x14ac:dyDescent="1">
      <c r="B476" s="1">
        <v>45400</v>
      </c>
      <c r="C476">
        <f>MONTH(calendar[[#This Row],[cal_date]])</f>
        <v>4</v>
      </c>
      <c r="D476" t="str">
        <f>TEXT(calendar[[#This Row],[cal_date]],"mmmm")</f>
        <v>April</v>
      </c>
      <c r="E476">
        <f>YEAR(calendar[[#This Row],[cal_date]])</f>
        <v>2024</v>
      </c>
      <c r="F476">
        <f>WEEKDAY(calendar[[#This Row],[cal_date]],2)</f>
        <v>4</v>
      </c>
      <c r="G476" t="str">
        <f>TEXT(calendar[[#This Row],[cal_date]],"DDDD")</f>
        <v>Thursday</v>
      </c>
    </row>
    <row r="477" spans="2:7" x14ac:dyDescent="1">
      <c r="B477" s="1">
        <v>45401</v>
      </c>
      <c r="C477">
        <f>MONTH(calendar[[#This Row],[cal_date]])</f>
        <v>4</v>
      </c>
      <c r="D477" t="str">
        <f>TEXT(calendar[[#This Row],[cal_date]],"mmmm")</f>
        <v>April</v>
      </c>
      <c r="E477">
        <f>YEAR(calendar[[#This Row],[cal_date]])</f>
        <v>2024</v>
      </c>
      <c r="F477">
        <f>WEEKDAY(calendar[[#This Row],[cal_date]],2)</f>
        <v>5</v>
      </c>
      <c r="G477" t="str">
        <f>TEXT(calendar[[#This Row],[cal_date]],"DDDD")</f>
        <v>Friday</v>
      </c>
    </row>
    <row r="478" spans="2:7" x14ac:dyDescent="1">
      <c r="B478" s="1">
        <v>45402</v>
      </c>
      <c r="C478">
        <f>MONTH(calendar[[#This Row],[cal_date]])</f>
        <v>4</v>
      </c>
      <c r="D478" t="str">
        <f>TEXT(calendar[[#This Row],[cal_date]],"mmmm")</f>
        <v>April</v>
      </c>
      <c r="E478">
        <f>YEAR(calendar[[#This Row],[cal_date]])</f>
        <v>2024</v>
      </c>
      <c r="F478">
        <f>WEEKDAY(calendar[[#This Row],[cal_date]],2)</f>
        <v>6</v>
      </c>
      <c r="G478" t="str">
        <f>TEXT(calendar[[#This Row],[cal_date]],"DDDD")</f>
        <v>Saturday</v>
      </c>
    </row>
    <row r="479" spans="2:7" x14ac:dyDescent="1">
      <c r="B479" s="1">
        <v>45403</v>
      </c>
      <c r="C479">
        <f>MONTH(calendar[[#This Row],[cal_date]])</f>
        <v>4</v>
      </c>
      <c r="D479" t="str">
        <f>TEXT(calendar[[#This Row],[cal_date]],"mmmm")</f>
        <v>April</v>
      </c>
      <c r="E479">
        <f>YEAR(calendar[[#This Row],[cal_date]])</f>
        <v>2024</v>
      </c>
      <c r="F479">
        <f>WEEKDAY(calendar[[#This Row],[cal_date]],2)</f>
        <v>7</v>
      </c>
      <c r="G479" t="str">
        <f>TEXT(calendar[[#This Row],[cal_date]],"DDDD")</f>
        <v>Sunday</v>
      </c>
    </row>
    <row r="480" spans="2:7" x14ac:dyDescent="1">
      <c r="B480" s="1">
        <v>45404</v>
      </c>
      <c r="C480">
        <f>MONTH(calendar[[#This Row],[cal_date]])</f>
        <v>4</v>
      </c>
      <c r="D480" t="str">
        <f>TEXT(calendar[[#This Row],[cal_date]],"mmmm")</f>
        <v>April</v>
      </c>
      <c r="E480">
        <f>YEAR(calendar[[#This Row],[cal_date]])</f>
        <v>2024</v>
      </c>
      <c r="F480">
        <f>WEEKDAY(calendar[[#This Row],[cal_date]],2)</f>
        <v>1</v>
      </c>
      <c r="G480" t="str">
        <f>TEXT(calendar[[#This Row],[cal_date]],"DDDD")</f>
        <v>Monday</v>
      </c>
    </row>
    <row r="481" spans="2:7" x14ac:dyDescent="1">
      <c r="B481" s="1">
        <v>45405</v>
      </c>
      <c r="C481">
        <f>MONTH(calendar[[#This Row],[cal_date]])</f>
        <v>4</v>
      </c>
      <c r="D481" t="str">
        <f>TEXT(calendar[[#This Row],[cal_date]],"mmmm")</f>
        <v>April</v>
      </c>
      <c r="E481">
        <f>YEAR(calendar[[#This Row],[cal_date]])</f>
        <v>2024</v>
      </c>
      <c r="F481">
        <f>WEEKDAY(calendar[[#This Row],[cal_date]],2)</f>
        <v>2</v>
      </c>
      <c r="G481" t="str">
        <f>TEXT(calendar[[#This Row],[cal_date]],"DDDD")</f>
        <v>Tuesday</v>
      </c>
    </row>
    <row r="482" spans="2:7" x14ac:dyDescent="1">
      <c r="B482" s="1">
        <v>45406</v>
      </c>
      <c r="C482">
        <f>MONTH(calendar[[#This Row],[cal_date]])</f>
        <v>4</v>
      </c>
      <c r="D482" t="str">
        <f>TEXT(calendar[[#This Row],[cal_date]],"mmmm")</f>
        <v>April</v>
      </c>
      <c r="E482">
        <f>YEAR(calendar[[#This Row],[cal_date]])</f>
        <v>2024</v>
      </c>
      <c r="F482">
        <f>WEEKDAY(calendar[[#This Row],[cal_date]],2)</f>
        <v>3</v>
      </c>
      <c r="G482" t="str">
        <f>TEXT(calendar[[#This Row],[cal_date]],"DDDD")</f>
        <v>Wednesday</v>
      </c>
    </row>
    <row r="483" spans="2:7" x14ac:dyDescent="1">
      <c r="B483" s="1">
        <v>45407</v>
      </c>
      <c r="C483">
        <f>MONTH(calendar[[#This Row],[cal_date]])</f>
        <v>4</v>
      </c>
      <c r="D483" t="str">
        <f>TEXT(calendar[[#This Row],[cal_date]],"mmmm")</f>
        <v>April</v>
      </c>
      <c r="E483">
        <f>YEAR(calendar[[#This Row],[cal_date]])</f>
        <v>2024</v>
      </c>
      <c r="F483">
        <f>WEEKDAY(calendar[[#This Row],[cal_date]],2)</f>
        <v>4</v>
      </c>
      <c r="G483" t="str">
        <f>TEXT(calendar[[#This Row],[cal_date]],"DDDD")</f>
        <v>Thursday</v>
      </c>
    </row>
    <row r="484" spans="2:7" x14ac:dyDescent="1">
      <c r="B484" s="1">
        <v>45408</v>
      </c>
      <c r="C484">
        <f>MONTH(calendar[[#This Row],[cal_date]])</f>
        <v>4</v>
      </c>
      <c r="D484" t="str">
        <f>TEXT(calendar[[#This Row],[cal_date]],"mmmm")</f>
        <v>April</v>
      </c>
      <c r="E484">
        <f>YEAR(calendar[[#This Row],[cal_date]])</f>
        <v>2024</v>
      </c>
      <c r="F484">
        <f>WEEKDAY(calendar[[#This Row],[cal_date]],2)</f>
        <v>5</v>
      </c>
      <c r="G484" t="str">
        <f>TEXT(calendar[[#This Row],[cal_date]],"DDDD")</f>
        <v>Friday</v>
      </c>
    </row>
    <row r="485" spans="2:7" x14ac:dyDescent="1">
      <c r="B485" s="1">
        <v>45409</v>
      </c>
      <c r="C485">
        <f>MONTH(calendar[[#This Row],[cal_date]])</f>
        <v>4</v>
      </c>
      <c r="D485" t="str">
        <f>TEXT(calendar[[#This Row],[cal_date]],"mmmm")</f>
        <v>April</v>
      </c>
      <c r="E485">
        <f>YEAR(calendar[[#This Row],[cal_date]])</f>
        <v>2024</v>
      </c>
      <c r="F485">
        <f>WEEKDAY(calendar[[#This Row],[cal_date]],2)</f>
        <v>6</v>
      </c>
      <c r="G485" t="str">
        <f>TEXT(calendar[[#This Row],[cal_date]],"DDDD")</f>
        <v>Saturday</v>
      </c>
    </row>
    <row r="486" spans="2:7" x14ac:dyDescent="1">
      <c r="B486" s="1">
        <v>45410</v>
      </c>
      <c r="C486">
        <f>MONTH(calendar[[#This Row],[cal_date]])</f>
        <v>4</v>
      </c>
      <c r="D486" t="str">
        <f>TEXT(calendar[[#This Row],[cal_date]],"mmmm")</f>
        <v>April</v>
      </c>
      <c r="E486">
        <f>YEAR(calendar[[#This Row],[cal_date]])</f>
        <v>2024</v>
      </c>
      <c r="F486">
        <f>WEEKDAY(calendar[[#This Row],[cal_date]],2)</f>
        <v>7</v>
      </c>
      <c r="G486" t="str">
        <f>TEXT(calendar[[#This Row],[cal_date]],"DDDD")</f>
        <v>Sunday</v>
      </c>
    </row>
    <row r="487" spans="2:7" x14ac:dyDescent="1">
      <c r="B487" s="1">
        <v>45411</v>
      </c>
      <c r="C487">
        <f>MONTH(calendar[[#This Row],[cal_date]])</f>
        <v>4</v>
      </c>
      <c r="D487" t="str">
        <f>TEXT(calendar[[#This Row],[cal_date]],"mmmm")</f>
        <v>April</v>
      </c>
      <c r="E487">
        <f>YEAR(calendar[[#This Row],[cal_date]])</f>
        <v>2024</v>
      </c>
      <c r="F487">
        <f>WEEKDAY(calendar[[#This Row],[cal_date]],2)</f>
        <v>1</v>
      </c>
      <c r="G487" t="str">
        <f>TEXT(calendar[[#This Row],[cal_date]],"DDDD")</f>
        <v>Monday</v>
      </c>
    </row>
    <row r="488" spans="2:7" x14ac:dyDescent="1">
      <c r="B488" s="1">
        <v>45412</v>
      </c>
      <c r="C488">
        <f>MONTH(calendar[[#This Row],[cal_date]])</f>
        <v>4</v>
      </c>
      <c r="D488" t="str">
        <f>TEXT(calendar[[#This Row],[cal_date]],"mmmm")</f>
        <v>April</v>
      </c>
      <c r="E488">
        <f>YEAR(calendar[[#This Row],[cal_date]])</f>
        <v>2024</v>
      </c>
      <c r="F488">
        <f>WEEKDAY(calendar[[#This Row],[cal_date]],2)</f>
        <v>2</v>
      </c>
      <c r="G488" t="str">
        <f>TEXT(calendar[[#This Row],[cal_date]],"DDDD")</f>
        <v>Tuesday</v>
      </c>
    </row>
    <row r="489" spans="2:7" x14ac:dyDescent="1">
      <c r="B489" s="1">
        <v>45413</v>
      </c>
      <c r="C489">
        <f>MONTH(calendar[[#This Row],[cal_date]])</f>
        <v>5</v>
      </c>
      <c r="D489" t="str">
        <f>TEXT(calendar[[#This Row],[cal_date]],"mmmm")</f>
        <v>May</v>
      </c>
      <c r="E489">
        <f>YEAR(calendar[[#This Row],[cal_date]])</f>
        <v>2024</v>
      </c>
      <c r="F489">
        <f>WEEKDAY(calendar[[#This Row],[cal_date]],2)</f>
        <v>3</v>
      </c>
      <c r="G489" t="str">
        <f>TEXT(calendar[[#This Row],[cal_date]],"DDDD")</f>
        <v>Wednesday</v>
      </c>
    </row>
    <row r="490" spans="2:7" x14ac:dyDescent="1">
      <c r="B490" s="1">
        <v>45414</v>
      </c>
      <c r="C490">
        <f>MONTH(calendar[[#This Row],[cal_date]])</f>
        <v>5</v>
      </c>
      <c r="D490" t="str">
        <f>TEXT(calendar[[#This Row],[cal_date]],"mmmm")</f>
        <v>May</v>
      </c>
      <c r="E490">
        <f>YEAR(calendar[[#This Row],[cal_date]])</f>
        <v>2024</v>
      </c>
      <c r="F490">
        <f>WEEKDAY(calendar[[#This Row],[cal_date]],2)</f>
        <v>4</v>
      </c>
      <c r="G490" t="str">
        <f>TEXT(calendar[[#This Row],[cal_date]],"DDDD")</f>
        <v>Thursday</v>
      </c>
    </row>
    <row r="491" spans="2:7" x14ac:dyDescent="1">
      <c r="B491" s="1">
        <v>45415</v>
      </c>
      <c r="C491">
        <f>MONTH(calendar[[#This Row],[cal_date]])</f>
        <v>5</v>
      </c>
      <c r="D491" t="str">
        <f>TEXT(calendar[[#This Row],[cal_date]],"mmmm")</f>
        <v>May</v>
      </c>
      <c r="E491">
        <f>YEAR(calendar[[#This Row],[cal_date]])</f>
        <v>2024</v>
      </c>
      <c r="F491">
        <f>WEEKDAY(calendar[[#This Row],[cal_date]],2)</f>
        <v>5</v>
      </c>
      <c r="G491" t="str">
        <f>TEXT(calendar[[#This Row],[cal_date]],"DDDD")</f>
        <v>Friday</v>
      </c>
    </row>
    <row r="492" spans="2:7" x14ac:dyDescent="1">
      <c r="B492" s="1">
        <v>45416</v>
      </c>
      <c r="C492">
        <f>MONTH(calendar[[#This Row],[cal_date]])</f>
        <v>5</v>
      </c>
      <c r="D492" t="str">
        <f>TEXT(calendar[[#This Row],[cal_date]],"mmmm")</f>
        <v>May</v>
      </c>
      <c r="E492">
        <f>YEAR(calendar[[#This Row],[cal_date]])</f>
        <v>2024</v>
      </c>
      <c r="F492">
        <f>WEEKDAY(calendar[[#This Row],[cal_date]],2)</f>
        <v>6</v>
      </c>
      <c r="G492" t="str">
        <f>TEXT(calendar[[#This Row],[cal_date]],"DDDD")</f>
        <v>Saturday</v>
      </c>
    </row>
    <row r="493" spans="2:7" x14ac:dyDescent="1">
      <c r="B493" s="1">
        <v>45417</v>
      </c>
      <c r="C493">
        <f>MONTH(calendar[[#This Row],[cal_date]])</f>
        <v>5</v>
      </c>
      <c r="D493" t="str">
        <f>TEXT(calendar[[#This Row],[cal_date]],"mmmm")</f>
        <v>May</v>
      </c>
      <c r="E493">
        <f>YEAR(calendar[[#This Row],[cal_date]])</f>
        <v>2024</v>
      </c>
      <c r="F493">
        <f>WEEKDAY(calendar[[#This Row],[cal_date]],2)</f>
        <v>7</v>
      </c>
      <c r="G493" t="str">
        <f>TEXT(calendar[[#This Row],[cal_date]],"DDDD")</f>
        <v>Sunday</v>
      </c>
    </row>
    <row r="494" spans="2:7" x14ac:dyDescent="1">
      <c r="B494" s="1">
        <v>45418</v>
      </c>
      <c r="C494">
        <f>MONTH(calendar[[#This Row],[cal_date]])</f>
        <v>5</v>
      </c>
      <c r="D494" t="str">
        <f>TEXT(calendar[[#This Row],[cal_date]],"mmmm")</f>
        <v>May</v>
      </c>
      <c r="E494">
        <f>YEAR(calendar[[#This Row],[cal_date]])</f>
        <v>2024</v>
      </c>
      <c r="F494">
        <f>WEEKDAY(calendar[[#This Row],[cal_date]],2)</f>
        <v>1</v>
      </c>
      <c r="G494" t="str">
        <f>TEXT(calendar[[#This Row],[cal_date]],"DDDD")</f>
        <v>Monday</v>
      </c>
    </row>
    <row r="495" spans="2:7" x14ac:dyDescent="1">
      <c r="B495" s="1">
        <v>45419</v>
      </c>
      <c r="C495">
        <f>MONTH(calendar[[#This Row],[cal_date]])</f>
        <v>5</v>
      </c>
      <c r="D495" t="str">
        <f>TEXT(calendar[[#This Row],[cal_date]],"mmmm")</f>
        <v>May</v>
      </c>
      <c r="E495">
        <f>YEAR(calendar[[#This Row],[cal_date]])</f>
        <v>2024</v>
      </c>
      <c r="F495">
        <f>WEEKDAY(calendar[[#This Row],[cal_date]],2)</f>
        <v>2</v>
      </c>
      <c r="G495" t="str">
        <f>TEXT(calendar[[#This Row],[cal_date]],"DDDD")</f>
        <v>Tuesday</v>
      </c>
    </row>
    <row r="496" spans="2:7" x14ac:dyDescent="1">
      <c r="B496" s="1">
        <v>45420</v>
      </c>
      <c r="C496">
        <f>MONTH(calendar[[#This Row],[cal_date]])</f>
        <v>5</v>
      </c>
      <c r="D496" t="str">
        <f>TEXT(calendar[[#This Row],[cal_date]],"mmmm")</f>
        <v>May</v>
      </c>
      <c r="E496">
        <f>YEAR(calendar[[#This Row],[cal_date]])</f>
        <v>2024</v>
      </c>
      <c r="F496">
        <f>WEEKDAY(calendar[[#This Row],[cal_date]],2)</f>
        <v>3</v>
      </c>
      <c r="G496" t="str">
        <f>TEXT(calendar[[#This Row],[cal_date]],"DDDD")</f>
        <v>Wednesday</v>
      </c>
    </row>
    <row r="497" spans="2:7" x14ac:dyDescent="1">
      <c r="B497" s="1">
        <v>45421</v>
      </c>
      <c r="C497">
        <f>MONTH(calendar[[#This Row],[cal_date]])</f>
        <v>5</v>
      </c>
      <c r="D497" t="str">
        <f>TEXT(calendar[[#This Row],[cal_date]],"mmmm")</f>
        <v>May</v>
      </c>
      <c r="E497">
        <f>YEAR(calendar[[#This Row],[cal_date]])</f>
        <v>2024</v>
      </c>
      <c r="F497">
        <f>WEEKDAY(calendar[[#This Row],[cal_date]],2)</f>
        <v>4</v>
      </c>
      <c r="G497" t="str">
        <f>TEXT(calendar[[#This Row],[cal_date]],"DDDD")</f>
        <v>Thursday</v>
      </c>
    </row>
    <row r="498" spans="2:7" x14ac:dyDescent="1">
      <c r="B498" s="1">
        <v>45422</v>
      </c>
      <c r="C498">
        <f>MONTH(calendar[[#This Row],[cal_date]])</f>
        <v>5</v>
      </c>
      <c r="D498" t="str">
        <f>TEXT(calendar[[#This Row],[cal_date]],"mmmm")</f>
        <v>May</v>
      </c>
      <c r="E498">
        <f>YEAR(calendar[[#This Row],[cal_date]])</f>
        <v>2024</v>
      </c>
      <c r="F498">
        <f>WEEKDAY(calendar[[#This Row],[cal_date]],2)</f>
        <v>5</v>
      </c>
      <c r="G498" t="str">
        <f>TEXT(calendar[[#This Row],[cal_date]],"DDDD")</f>
        <v>Friday</v>
      </c>
    </row>
    <row r="499" spans="2:7" x14ac:dyDescent="1">
      <c r="B499" s="1">
        <v>45423</v>
      </c>
      <c r="C499">
        <f>MONTH(calendar[[#This Row],[cal_date]])</f>
        <v>5</v>
      </c>
      <c r="D499" t="str">
        <f>TEXT(calendar[[#This Row],[cal_date]],"mmmm")</f>
        <v>May</v>
      </c>
      <c r="E499">
        <f>YEAR(calendar[[#This Row],[cal_date]])</f>
        <v>2024</v>
      </c>
      <c r="F499">
        <f>WEEKDAY(calendar[[#This Row],[cal_date]],2)</f>
        <v>6</v>
      </c>
      <c r="G499" t="str">
        <f>TEXT(calendar[[#This Row],[cal_date]],"DDDD")</f>
        <v>Saturday</v>
      </c>
    </row>
    <row r="500" spans="2:7" x14ac:dyDescent="1">
      <c r="B500" s="1">
        <v>45424</v>
      </c>
      <c r="C500">
        <f>MONTH(calendar[[#This Row],[cal_date]])</f>
        <v>5</v>
      </c>
      <c r="D500" t="str">
        <f>TEXT(calendar[[#This Row],[cal_date]],"mmmm")</f>
        <v>May</v>
      </c>
      <c r="E500">
        <f>YEAR(calendar[[#This Row],[cal_date]])</f>
        <v>2024</v>
      </c>
      <c r="F500">
        <f>WEEKDAY(calendar[[#This Row],[cal_date]],2)</f>
        <v>7</v>
      </c>
      <c r="G500" t="str">
        <f>TEXT(calendar[[#This Row],[cal_date]],"DDDD")</f>
        <v>Sunday</v>
      </c>
    </row>
    <row r="501" spans="2:7" x14ac:dyDescent="1">
      <c r="B501" s="1">
        <v>45425</v>
      </c>
      <c r="C501">
        <f>MONTH(calendar[[#This Row],[cal_date]])</f>
        <v>5</v>
      </c>
      <c r="D501" t="str">
        <f>TEXT(calendar[[#This Row],[cal_date]],"mmmm")</f>
        <v>May</v>
      </c>
      <c r="E501">
        <f>YEAR(calendar[[#This Row],[cal_date]])</f>
        <v>2024</v>
      </c>
      <c r="F501">
        <f>WEEKDAY(calendar[[#This Row],[cal_date]],2)</f>
        <v>1</v>
      </c>
      <c r="G501" t="str">
        <f>TEXT(calendar[[#This Row],[cal_date]],"DDDD")</f>
        <v>Monday</v>
      </c>
    </row>
    <row r="502" spans="2:7" x14ac:dyDescent="1">
      <c r="B502" s="1">
        <v>45426</v>
      </c>
      <c r="C502">
        <f>MONTH(calendar[[#This Row],[cal_date]])</f>
        <v>5</v>
      </c>
      <c r="D502" t="str">
        <f>TEXT(calendar[[#This Row],[cal_date]],"mmmm")</f>
        <v>May</v>
      </c>
      <c r="E502">
        <f>YEAR(calendar[[#This Row],[cal_date]])</f>
        <v>2024</v>
      </c>
      <c r="F502">
        <f>WEEKDAY(calendar[[#This Row],[cal_date]],2)</f>
        <v>2</v>
      </c>
      <c r="G502" t="str">
        <f>TEXT(calendar[[#This Row],[cal_date]],"DDDD")</f>
        <v>Tuesday</v>
      </c>
    </row>
    <row r="503" spans="2:7" x14ac:dyDescent="1">
      <c r="B503" s="1">
        <v>45427</v>
      </c>
      <c r="C503">
        <f>MONTH(calendar[[#This Row],[cal_date]])</f>
        <v>5</v>
      </c>
      <c r="D503" t="str">
        <f>TEXT(calendar[[#This Row],[cal_date]],"mmmm")</f>
        <v>May</v>
      </c>
      <c r="E503">
        <f>YEAR(calendar[[#This Row],[cal_date]])</f>
        <v>2024</v>
      </c>
      <c r="F503">
        <f>WEEKDAY(calendar[[#This Row],[cal_date]],2)</f>
        <v>3</v>
      </c>
      <c r="G503" t="str">
        <f>TEXT(calendar[[#This Row],[cal_date]],"DDDD")</f>
        <v>Wednesday</v>
      </c>
    </row>
    <row r="504" spans="2:7" x14ac:dyDescent="1">
      <c r="B504" s="1">
        <v>45428</v>
      </c>
      <c r="C504">
        <f>MONTH(calendar[[#This Row],[cal_date]])</f>
        <v>5</v>
      </c>
      <c r="D504" t="str">
        <f>TEXT(calendar[[#This Row],[cal_date]],"mmmm")</f>
        <v>May</v>
      </c>
      <c r="E504">
        <f>YEAR(calendar[[#This Row],[cal_date]])</f>
        <v>2024</v>
      </c>
      <c r="F504">
        <f>WEEKDAY(calendar[[#This Row],[cal_date]],2)</f>
        <v>4</v>
      </c>
      <c r="G504" t="str">
        <f>TEXT(calendar[[#This Row],[cal_date]],"DDDD")</f>
        <v>Thursday</v>
      </c>
    </row>
    <row r="505" spans="2:7" x14ac:dyDescent="1">
      <c r="B505" s="1">
        <v>45429</v>
      </c>
      <c r="C505">
        <f>MONTH(calendar[[#This Row],[cal_date]])</f>
        <v>5</v>
      </c>
      <c r="D505" t="str">
        <f>TEXT(calendar[[#This Row],[cal_date]],"mmmm")</f>
        <v>May</v>
      </c>
      <c r="E505">
        <f>YEAR(calendar[[#This Row],[cal_date]])</f>
        <v>2024</v>
      </c>
      <c r="F505">
        <f>WEEKDAY(calendar[[#This Row],[cal_date]],2)</f>
        <v>5</v>
      </c>
      <c r="G505" t="str">
        <f>TEXT(calendar[[#This Row],[cal_date]],"DDDD")</f>
        <v>Friday</v>
      </c>
    </row>
    <row r="506" spans="2:7" x14ac:dyDescent="1">
      <c r="B506" s="1">
        <v>45430</v>
      </c>
      <c r="C506">
        <f>MONTH(calendar[[#This Row],[cal_date]])</f>
        <v>5</v>
      </c>
      <c r="D506" t="str">
        <f>TEXT(calendar[[#This Row],[cal_date]],"mmmm")</f>
        <v>May</v>
      </c>
      <c r="E506">
        <f>YEAR(calendar[[#This Row],[cal_date]])</f>
        <v>2024</v>
      </c>
      <c r="F506">
        <f>WEEKDAY(calendar[[#This Row],[cal_date]],2)</f>
        <v>6</v>
      </c>
      <c r="G506" t="str">
        <f>TEXT(calendar[[#This Row],[cal_date]],"DDDD")</f>
        <v>Saturday</v>
      </c>
    </row>
    <row r="507" spans="2:7" x14ac:dyDescent="1">
      <c r="B507" s="1">
        <v>45431</v>
      </c>
      <c r="C507">
        <f>MONTH(calendar[[#This Row],[cal_date]])</f>
        <v>5</v>
      </c>
      <c r="D507" t="str">
        <f>TEXT(calendar[[#This Row],[cal_date]],"mmmm")</f>
        <v>May</v>
      </c>
      <c r="E507">
        <f>YEAR(calendar[[#This Row],[cal_date]])</f>
        <v>2024</v>
      </c>
      <c r="F507">
        <f>WEEKDAY(calendar[[#This Row],[cal_date]],2)</f>
        <v>7</v>
      </c>
      <c r="G507" t="str">
        <f>TEXT(calendar[[#This Row],[cal_date]],"DDDD")</f>
        <v>Sunday</v>
      </c>
    </row>
    <row r="508" spans="2:7" x14ac:dyDescent="1">
      <c r="B508" s="1">
        <v>45432</v>
      </c>
      <c r="C508">
        <f>MONTH(calendar[[#This Row],[cal_date]])</f>
        <v>5</v>
      </c>
      <c r="D508" t="str">
        <f>TEXT(calendar[[#This Row],[cal_date]],"mmmm")</f>
        <v>May</v>
      </c>
      <c r="E508">
        <f>YEAR(calendar[[#This Row],[cal_date]])</f>
        <v>2024</v>
      </c>
      <c r="F508">
        <f>WEEKDAY(calendar[[#This Row],[cal_date]],2)</f>
        <v>1</v>
      </c>
      <c r="G508" t="str">
        <f>TEXT(calendar[[#This Row],[cal_date]],"DDDD")</f>
        <v>Monday</v>
      </c>
    </row>
    <row r="509" spans="2:7" x14ac:dyDescent="1">
      <c r="B509" s="1">
        <v>45433</v>
      </c>
      <c r="C509">
        <f>MONTH(calendar[[#This Row],[cal_date]])</f>
        <v>5</v>
      </c>
      <c r="D509" t="str">
        <f>TEXT(calendar[[#This Row],[cal_date]],"mmmm")</f>
        <v>May</v>
      </c>
      <c r="E509">
        <f>YEAR(calendar[[#This Row],[cal_date]])</f>
        <v>2024</v>
      </c>
      <c r="F509">
        <f>WEEKDAY(calendar[[#This Row],[cal_date]],2)</f>
        <v>2</v>
      </c>
      <c r="G509" t="str">
        <f>TEXT(calendar[[#This Row],[cal_date]],"DDDD")</f>
        <v>Tuesday</v>
      </c>
    </row>
    <row r="510" spans="2:7" x14ac:dyDescent="1">
      <c r="B510" s="1">
        <v>45434</v>
      </c>
      <c r="C510">
        <f>MONTH(calendar[[#This Row],[cal_date]])</f>
        <v>5</v>
      </c>
      <c r="D510" t="str">
        <f>TEXT(calendar[[#This Row],[cal_date]],"mmmm")</f>
        <v>May</v>
      </c>
      <c r="E510">
        <f>YEAR(calendar[[#This Row],[cal_date]])</f>
        <v>2024</v>
      </c>
      <c r="F510">
        <f>WEEKDAY(calendar[[#This Row],[cal_date]],2)</f>
        <v>3</v>
      </c>
      <c r="G510" t="str">
        <f>TEXT(calendar[[#This Row],[cal_date]],"DDDD")</f>
        <v>Wednesday</v>
      </c>
    </row>
    <row r="511" spans="2:7" x14ac:dyDescent="1">
      <c r="B511" s="1">
        <v>45435</v>
      </c>
      <c r="C511">
        <f>MONTH(calendar[[#This Row],[cal_date]])</f>
        <v>5</v>
      </c>
      <c r="D511" t="str">
        <f>TEXT(calendar[[#This Row],[cal_date]],"mmmm")</f>
        <v>May</v>
      </c>
      <c r="E511">
        <f>YEAR(calendar[[#This Row],[cal_date]])</f>
        <v>2024</v>
      </c>
      <c r="F511">
        <f>WEEKDAY(calendar[[#This Row],[cal_date]],2)</f>
        <v>4</v>
      </c>
      <c r="G511" t="str">
        <f>TEXT(calendar[[#This Row],[cal_date]],"DDDD")</f>
        <v>Thursday</v>
      </c>
    </row>
    <row r="512" spans="2:7" x14ac:dyDescent="1">
      <c r="B512" s="1">
        <v>45436</v>
      </c>
      <c r="C512">
        <f>MONTH(calendar[[#This Row],[cal_date]])</f>
        <v>5</v>
      </c>
      <c r="D512" t="str">
        <f>TEXT(calendar[[#This Row],[cal_date]],"mmmm")</f>
        <v>May</v>
      </c>
      <c r="E512">
        <f>YEAR(calendar[[#This Row],[cal_date]])</f>
        <v>2024</v>
      </c>
      <c r="F512">
        <f>WEEKDAY(calendar[[#This Row],[cal_date]],2)</f>
        <v>5</v>
      </c>
      <c r="G512" t="str">
        <f>TEXT(calendar[[#This Row],[cal_date]],"DDDD")</f>
        <v>Friday</v>
      </c>
    </row>
    <row r="513" spans="2:7" x14ac:dyDescent="1">
      <c r="B513" s="1">
        <v>45437</v>
      </c>
      <c r="C513">
        <f>MONTH(calendar[[#This Row],[cal_date]])</f>
        <v>5</v>
      </c>
      <c r="D513" t="str">
        <f>TEXT(calendar[[#This Row],[cal_date]],"mmmm")</f>
        <v>May</v>
      </c>
      <c r="E513">
        <f>YEAR(calendar[[#This Row],[cal_date]])</f>
        <v>2024</v>
      </c>
      <c r="F513">
        <f>WEEKDAY(calendar[[#This Row],[cal_date]],2)</f>
        <v>6</v>
      </c>
      <c r="G513" t="str">
        <f>TEXT(calendar[[#This Row],[cal_date]],"DDDD")</f>
        <v>Saturday</v>
      </c>
    </row>
    <row r="514" spans="2:7" x14ac:dyDescent="1">
      <c r="B514" s="1">
        <v>45438</v>
      </c>
      <c r="C514">
        <f>MONTH(calendar[[#This Row],[cal_date]])</f>
        <v>5</v>
      </c>
      <c r="D514" t="str">
        <f>TEXT(calendar[[#This Row],[cal_date]],"mmmm")</f>
        <v>May</v>
      </c>
      <c r="E514">
        <f>YEAR(calendar[[#This Row],[cal_date]])</f>
        <v>2024</v>
      </c>
      <c r="F514">
        <f>WEEKDAY(calendar[[#This Row],[cal_date]],2)</f>
        <v>7</v>
      </c>
      <c r="G514" t="str">
        <f>TEXT(calendar[[#This Row],[cal_date]],"DDDD")</f>
        <v>Sunday</v>
      </c>
    </row>
    <row r="515" spans="2:7" x14ac:dyDescent="1">
      <c r="B515" s="1">
        <v>45439</v>
      </c>
      <c r="C515">
        <f>MONTH(calendar[[#This Row],[cal_date]])</f>
        <v>5</v>
      </c>
      <c r="D515" t="str">
        <f>TEXT(calendar[[#This Row],[cal_date]],"mmmm")</f>
        <v>May</v>
      </c>
      <c r="E515">
        <f>YEAR(calendar[[#This Row],[cal_date]])</f>
        <v>2024</v>
      </c>
      <c r="F515">
        <f>WEEKDAY(calendar[[#This Row],[cal_date]],2)</f>
        <v>1</v>
      </c>
      <c r="G515" t="str">
        <f>TEXT(calendar[[#This Row],[cal_date]],"DDDD")</f>
        <v>Monday</v>
      </c>
    </row>
    <row r="516" spans="2:7" x14ac:dyDescent="1">
      <c r="B516" s="1">
        <v>45440</v>
      </c>
      <c r="C516">
        <f>MONTH(calendar[[#This Row],[cal_date]])</f>
        <v>5</v>
      </c>
      <c r="D516" t="str">
        <f>TEXT(calendar[[#This Row],[cal_date]],"mmmm")</f>
        <v>May</v>
      </c>
      <c r="E516">
        <f>YEAR(calendar[[#This Row],[cal_date]])</f>
        <v>2024</v>
      </c>
      <c r="F516">
        <f>WEEKDAY(calendar[[#This Row],[cal_date]],2)</f>
        <v>2</v>
      </c>
      <c r="G516" t="str">
        <f>TEXT(calendar[[#This Row],[cal_date]],"DDDD")</f>
        <v>Tuesday</v>
      </c>
    </row>
    <row r="517" spans="2:7" x14ac:dyDescent="1">
      <c r="B517" s="1">
        <v>45441</v>
      </c>
      <c r="C517">
        <f>MONTH(calendar[[#This Row],[cal_date]])</f>
        <v>5</v>
      </c>
      <c r="D517" t="str">
        <f>TEXT(calendar[[#This Row],[cal_date]],"mmmm")</f>
        <v>May</v>
      </c>
      <c r="E517">
        <f>YEAR(calendar[[#This Row],[cal_date]])</f>
        <v>2024</v>
      </c>
      <c r="F517">
        <f>WEEKDAY(calendar[[#This Row],[cal_date]],2)</f>
        <v>3</v>
      </c>
      <c r="G517" t="str">
        <f>TEXT(calendar[[#This Row],[cal_date]],"DDDD")</f>
        <v>Wednesday</v>
      </c>
    </row>
    <row r="518" spans="2:7" x14ac:dyDescent="1">
      <c r="B518" s="1">
        <v>45442</v>
      </c>
      <c r="C518">
        <f>MONTH(calendar[[#This Row],[cal_date]])</f>
        <v>5</v>
      </c>
      <c r="D518" t="str">
        <f>TEXT(calendar[[#This Row],[cal_date]],"mmmm")</f>
        <v>May</v>
      </c>
      <c r="E518">
        <f>YEAR(calendar[[#This Row],[cal_date]])</f>
        <v>2024</v>
      </c>
      <c r="F518">
        <f>WEEKDAY(calendar[[#This Row],[cal_date]],2)</f>
        <v>4</v>
      </c>
      <c r="G518" t="str">
        <f>TEXT(calendar[[#This Row],[cal_date]],"DDDD")</f>
        <v>Thursday</v>
      </c>
    </row>
    <row r="519" spans="2:7" x14ac:dyDescent="1">
      <c r="B519" s="1">
        <v>45443</v>
      </c>
      <c r="C519">
        <f>MONTH(calendar[[#This Row],[cal_date]])</f>
        <v>5</v>
      </c>
      <c r="D519" t="str">
        <f>TEXT(calendar[[#This Row],[cal_date]],"mmmm")</f>
        <v>May</v>
      </c>
      <c r="E519">
        <f>YEAR(calendar[[#This Row],[cal_date]])</f>
        <v>2024</v>
      </c>
      <c r="F519">
        <f>WEEKDAY(calendar[[#This Row],[cal_date]],2)</f>
        <v>5</v>
      </c>
      <c r="G519" t="str">
        <f>TEXT(calendar[[#This Row],[cal_date]],"DDDD")</f>
        <v>Friday</v>
      </c>
    </row>
    <row r="520" spans="2:7" x14ac:dyDescent="1">
      <c r="B520" s="1">
        <v>45444</v>
      </c>
      <c r="C520">
        <f>MONTH(calendar[[#This Row],[cal_date]])</f>
        <v>6</v>
      </c>
      <c r="D520" t="str">
        <f>TEXT(calendar[[#This Row],[cal_date]],"mmmm")</f>
        <v>June</v>
      </c>
      <c r="E520">
        <f>YEAR(calendar[[#This Row],[cal_date]])</f>
        <v>2024</v>
      </c>
      <c r="F520">
        <f>WEEKDAY(calendar[[#This Row],[cal_date]],2)</f>
        <v>6</v>
      </c>
      <c r="G520" t="str">
        <f>TEXT(calendar[[#This Row],[cal_date]],"DDDD")</f>
        <v>Saturday</v>
      </c>
    </row>
    <row r="521" spans="2:7" x14ac:dyDescent="1">
      <c r="B521" s="1">
        <v>45445</v>
      </c>
      <c r="C521">
        <f>MONTH(calendar[[#This Row],[cal_date]])</f>
        <v>6</v>
      </c>
      <c r="D521" t="str">
        <f>TEXT(calendar[[#This Row],[cal_date]],"mmmm")</f>
        <v>June</v>
      </c>
      <c r="E521">
        <f>YEAR(calendar[[#This Row],[cal_date]])</f>
        <v>2024</v>
      </c>
      <c r="F521">
        <f>WEEKDAY(calendar[[#This Row],[cal_date]],2)</f>
        <v>7</v>
      </c>
      <c r="G521" t="str">
        <f>TEXT(calendar[[#This Row],[cal_date]],"DDDD")</f>
        <v>Sunday</v>
      </c>
    </row>
    <row r="522" spans="2:7" x14ac:dyDescent="1">
      <c r="B522" s="1">
        <v>45446</v>
      </c>
      <c r="C522">
        <f>MONTH(calendar[[#This Row],[cal_date]])</f>
        <v>6</v>
      </c>
      <c r="D522" t="str">
        <f>TEXT(calendar[[#This Row],[cal_date]],"mmmm")</f>
        <v>June</v>
      </c>
      <c r="E522">
        <f>YEAR(calendar[[#This Row],[cal_date]])</f>
        <v>2024</v>
      </c>
      <c r="F522">
        <f>WEEKDAY(calendar[[#This Row],[cal_date]],2)</f>
        <v>1</v>
      </c>
      <c r="G522" t="str">
        <f>TEXT(calendar[[#This Row],[cal_date]],"DDDD")</f>
        <v>Monday</v>
      </c>
    </row>
    <row r="523" spans="2:7" x14ac:dyDescent="1">
      <c r="B523" s="1">
        <v>45447</v>
      </c>
      <c r="C523">
        <f>MONTH(calendar[[#This Row],[cal_date]])</f>
        <v>6</v>
      </c>
      <c r="D523" t="str">
        <f>TEXT(calendar[[#This Row],[cal_date]],"mmmm")</f>
        <v>June</v>
      </c>
      <c r="E523">
        <f>YEAR(calendar[[#This Row],[cal_date]])</f>
        <v>2024</v>
      </c>
      <c r="F523">
        <f>WEEKDAY(calendar[[#This Row],[cal_date]],2)</f>
        <v>2</v>
      </c>
      <c r="G523" t="str">
        <f>TEXT(calendar[[#This Row],[cal_date]],"DDDD")</f>
        <v>Tuesday</v>
      </c>
    </row>
    <row r="524" spans="2:7" x14ac:dyDescent="1">
      <c r="B524" s="1">
        <v>45448</v>
      </c>
      <c r="C524">
        <f>MONTH(calendar[[#This Row],[cal_date]])</f>
        <v>6</v>
      </c>
      <c r="D524" t="str">
        <f>TEXT(calendar[[#This Row],[cal_date]],"mmmm")</f>
        <v>June</v>
      </c>
      <c r="E524">
        <f>YEAR(calendar[[#This Row],[cal_date]])</f>
        <v>2024</v>
      </c>
      <c r="F524">
        <f>WEEKDAY(calendar[[#This Row],[cal_date]],2)</f>
        <v>3</v>
      </c>
      <c r="G524" t="str">
        <f>TEXT(calendar[[#This Row],[cal_date]],"DDDD")</f>
        <v>Wednesday</v>
      </c>
    </row>
    <row r="525" spans="2:7" x14ac:dyDescent="1">
      <c r="B525" s="1">
        <v>45449</v>
      </c>
      <c r="C525">
        <f>MONTH(calendar[[#This Row],[cal_date]])</f>
        <v>6</v>
      </c>
      <c r="D525" t="str">
        <f>TEXT(calendar[[#This Row],[cal_date]],"mmmm")</f>
        <v>June</v>
      </c>
      <c r="E525">
        <f>YEAR(calendar[[#This Row],[cal_date]])</f>
        <v>2024</v>
      </c>
      <c r="F525">
        <f>WEEKDAY(calendar[[#This Row],[cal_date]],2)</f>
        <v>4</v>
      </c>
      <c r="G525" t="str">
        <f>TEXT(calendar[[#This Row],[cal_date]],"DDDD")</f>
        <v>Thursday</v>
      </c>
    </row>
    <row r="526" spans="2:7" x14ac:dyDescent="1">
      <c r="B526" s="1">
        <v>45450</v>
      </c>
      <c r="C526">
        <f>MONTH(calendar[[#This Row],[cal_date]])</f>
        <v>6</v>
      </c>
      <c r="D526" t="str">
        <f>TEXT(calendar[[#This Row],[cal_date]],"mmmm")</f>
        <v>June</v>
      </c>
      <c r="E526">
        <f>YEAR(calendar[[#This Row],[cal_date]])</f>
        <v>2024</v>
      </c>
      <c r="F526">
        <f>WEEKDAY(calendar[[#This Row],[cal_date]],2)</f>
        <v>5</v>
      </c>
      <c r="G526" t="str">
        <f>TEXT(calendar[[#This Row],[cal_date]],"DDDD")</f>
        <v>Friday</v>
      </c>
    </row>
    <row r="527" spans="2:7" x14ac:dyDescent="1">
      <c r="B527" s="1">
        <v>45451</v>
      </c>
      <c r="C527">
        <f>MONTH(calendar[[#This Row],[cal_date]])</f>
        <v>6</v>
      </c>
      <c r="D527" t="str">
        <f>TEXT(calendar[[#This Row],[cal_date]],"mmmm")</f>
        <v>June</v>
      </c>
      <c r="E527">
        <f>YEAR(calendar[[#This Row],[cal_date]])</f>
        <v>2024</v>
      </c>
      <c r="F527">
        <f>WEEKDAY(calendar[[#This Row],[cal_date]],2)</f>
        <v>6</v>
      </c>
      <c r="G527" t="str">
        <f>TEXT(calendar[[#This Row],[cal_date]],"DDDD")</f>
        <v>Saturday</v>
      </c>
    </row>
    <row r="528" spans="2:7" x14ac:dyDescent="1">
      <c r="B528" s="1">
        <v>45452</v>
      </c>
      <c r="C528">
        <f>MONTH(calendar[[#This Row],[cal_date]])</f>
        <v>6</v>
      </c>
      <c r="D528" t="str">
        <f>TEXT(calendar[[#This Row],[cal_date]],"mmmm")</f>
        <v>June</v>
      </c>
      <c r="E528">
        <f>YEAR(calendar[[#This Row],[cal_date]])</f>
        <v>2024</v>
      </c>
      <c r="F528">
        <f>WEEKDAY(calendar[[#This Row],[cal_date]],2)</f>
        <v>7</v>
      </c>
      <c r="G528" t="str">
        <f>TEXT(calendar[[#This Row],[cal_date]],"DDDD")</f>
        <v>Sunday</v>
      </c>
    </row>
    <row r="529" spans="2:7" x14ac:dyDescent="1">
      <c r="B529" s="1">
        <v>45453</v>
      </c>
      <c r="C529">
        <f>MONTH(calendar[[#This Row],[cal_date]])</f>
        <v>6</v>
      </c>
      <c r="D529" t="str">
        <f>TEXT(calendar[[#This Row],[cal_date]],"mmmm")</f>
        <v>June</v>
      </c>
      <c r="E529">
        <f>YEAR(calendar[[#This Row],[cal_date]])</f>
        <v>2024</v>
      </c>
      <c r="F529">
        <f>WEEKDAY(calendar[[#This Row],[cal_date]],2)</f>
        <v>1</v>
      </c>
      <c r="G529" t="str">
        <f>TEXT(calendar[[#This Row],[cal_date]],"DDDD")</f>
        <v>Monday</v>
      </c>
    </row>
    <row r="530" spans="2:7" x14ac:dyDescent="1">
      <c r="B530" s="1">
        <v>45454</v>
      </c>
      <c r="C530">
        <f>MONTH(calendar[[#This Row],[cal_date]])</f>
        <v>6</v>
      </c>
      <c r="D530" t="str">
        <f>TEXT(calendar[[#This Row],[cal_date]],"mmmm")</f>
        <v>June</v>
      </c>
      <c r="E530">
        <f>YEAR(calendar[[#This Row],[cal_date]])</f>
        <v>2024</v>
      </c>
      <c r="F530">
        <f>WEEKDAY(calendar[[#This Row],[cal_date]],2)</f>
        <v>2</v>
      </c>
      <c r="G530" t="str">
        <f>TEXT(calendar[[#This Row],[cal_date]],"DDDD")</f>
        <v>Tuesday</v>
      </c>
    </row>
    <row r="531" spans="2:7" x14ac:dyDescent="1">
      <c r="B531" s="1">
        <v>45455</v>
      </c>
      <c r="C531">
        <f>MONTH(calendar[[#This Row],[cal_date]])</f>
        <v>6</v>
      </c>
      <c r="D531" t="str">
        <f>TEXT(calendar[[#This Row],[cal_date]],"mmmm")</f>
        <v>June</v>
      </c>
      <c r="E531">
        <f>YEAR(calendar[[#This Row],[cal_date]])</f>
        <v>2024</v>
      </c>
      <c r="F531">
        <f>WEEKDAY(calendar[[#This Row],[cal_date]],2)</f>
        <v>3</v>
      </c>
      <c r="G531" t="str">
        <f>TEXT(calendar[[#This Row],[cal_date]],"DDDD")</f>
        <v>Wednesday</v>
      </c>
    </row>
    <row r="532" spans="2:7" x14ac:dyDescent="1">
      <c r="B532" s="1">
        <v>45456</v>
      </c>
      <c r="C532">
        <f>MONTH(calendar[[#This Row],[cal_date]])</f>
        <v>6</v>
      </c>
      <c r="D532" t="str">
        <f>TEXT(calendar[[#This Row],[cal_date]],"mmmm")</f>
        <v>June</v>
      </c>
      <c r="E532">
        <f>YEAR(calendar[[#This Row],[cal_date]])</f>
        <v>2024</v>
      </c>
      <c r="F532">
        <f>WEEKDAY(calendar[[#This Row],[cal_date]],2)</f>
        <v>4</v>
      </c>
      <c r="G532" t="str">
        <f>TEXT(calendar[[#This Row],[cal_date]],"DDDD")</f>
        <v>Thursday</v>
      </c>
    </row>
    <row r="533" spans="2:7" x14ac:dyDescent="1">
      <c r="B533" s="1">
        <v>45457</v>
      </c>
      <c r="C533">
        <f>MONTH(calendar[[#This Row],[cal_date]])</f>
        <v>6</v>
      </c>
      <c r="D533" t="str">
        <f>TEXT(calendar[[#This Row],[cal_date]],"mmmm")</f>
        <v>June</v>
      </c>
      <c r="E533">
        <f>YEAR(calendar[[#This Row],[cal_date]])</f>
        <v>2024</v>
      </c>
      <c r="F533">
        <f>WEEKDAY(calendar[[#This Row],[cal_date]],2)</f>
        <v>5</v>
      </c>
      <c r="G533" t="str">
        <f>TEXT(calendar[[#This Row],[cal_date]],"DDDD")</f>
        <v>Friday</v>
      </c>
    </row>
    <row r="534" spans="2:7" x14ac:dyDescent="1">
      <c r="B534" s="1">
        <v>45458</v>
      </c>
      <c r="C534">
        <f>MONTH(calendar[[#This Row],[cal_date]])</f>
        <v>6</v>
      </c>
      <c r="D534" t="str">
        <f>TEXT(calendar[[#This Row],[cal_date]],"mmmm")</f>
        <v>June</v>
      </c>
      <c r="E534">
        <f>YEAR(calendar[[#This Row],[cal_date]])</f>
        <v>2024</v>
      </c>
      <c r="F534">
        <f>WEEKDAY(calendar[[#This Row],[cal_date]],2)</f>
        <v>6</v>
      </c>
      <c r="G534" t="str">
        <f>TEXT(calendar[[#This Row],[cal_date]],"DDDD")</f>
        <v>Saturday</v>
      </c>
    </row>
    <row r="535" spans="2:7" x14ac:dyDescent="1">
      <c r="B535" s="1">
        <v>45459</v>
      </c>
      <c r="C535">
        <f>MONTH(calendar[[#This Row],[cal_date]])</f>
        <v>6</v>
      </c>
      <c r="D535" t="str">
        <f>TEXT(calendar[[#This Row],[cal_date]],"mmmm")</f>
        <v>June</v>
      </c>
      <c r="E535">
        <f>YEAR(calendar[[#This Row],[cal_date]])</f>
        <v>2024</v>
      </c>
      <c r="F535">
        <f>WEEKDAY(calendar[[#This Row],[cal_date]],2)</f>
        <v>7</v>
      </c>
      <c r="G535" t="str">
        <f>TEXT(calendar[[#This Row],[cal_date]],"DDDD")</f>
        <v>Sunday</v>
      </c>
    </row>
    <row r="536" spans="2:7" x14ac:dyDescent="1">
      <c r="B536" s="1">
        <v>45460</v>
      </c>
      <c r="C536">
        <f>MONTH(calendar[[#This Row],[cal_date]])</f>
        <v>6</v>
      </c>
      <c r="D536" t="str">
        <f>TEXT(calendar[[#This Row],[cal_date]],"mmmm")</f>
        <v>June</v>
      </c>
      <c r="E536">
        <f>YEAR(calendar[[#This Row],[cal_date]])</f>
        <v>2024</v>
      </c>
      <c r="F536">
        <f>WEEKDAY(calendar[[#This Row],[cal_date]],2)</f>
        <v>1</v>
      </c>
      <c r="G536" t="str">
        <f>TEXT(calendar[[#This Row],[cal_date]],"DDDD")</f>
        <v>Monday</v>
      </c>
    </row>
    <row r="537" spans="2:7" x14ac:dyDescent="1">
      <c r="B537" s="1">
        <v>45461</v>
      </c>
      <c r="C537">
        <f>MONTH(calendar[[#This Row],[cal_date]])</f>
        <v>6</v>
      </c>
      <c r="D537" t="str">
        <f>TEXT(calendar[[#This Row],[cal_date]],"mmmm")</f>
        <v>June</v>
      </c>
      <c r="E537">
        <f>YEAR(calendar[[#This Row],[cal_date]])</f>
        <v>2024</v>
      </c>
      <c r="F537">
        <f>WEEKDAY(calendar[[#This Row],[cal_date]],2)</f>
        <v>2</v>
      </c>
      <c r="G537" t="str">
        <f>TEXT(calendar[[#This Row],[cal_date]],"DDDD")</f>
        <v>Tuesday</v>
      </c>
    </row>
    <row r="538" spans="2:7" x14ac:dyDescent="1">
      <c r="B538" s="1">
        <v>45462</v>
      </c>
      <c r="C538">
        <f>MONTH(calendar[[#This Row],[cal_date]])</f>
        <v>6</v>
      </c>
      <c r="D538" t="str">
        <f>TEXT(calendar[[#This Row],[cal_date]],"mmmm")</f>
        <v>June</v>
      </c>
      <c r="E538">
        <f>YEAR(calendar[[#This Row],[cal_date]])</f>
        <v>2024</v>
      </c>
      <c r="F538">
        <f>WEEKDAY(calendar[[#This Row],[cal_date]],2)</f>
        <v>3</v>
      </c>
      <c r="G538" t="str">
        <f>TEXT(calendar[[#This Row],[cal_date]],"DDDD")</f>
        <v>Wednesday</v>
      </c>
    </row>
    <row r="539" spans="2:7" x14ac:dyDescent="1">
      <c r="B539" s="1">
        <v>45463</v>
      </c>
      <c r="C539">
        <f>MONTH(calendar[[#This Row],[cal_date]])</f>
        <v>6</v>
      </c>
      <c r="D539" t="str">
        <f>TEXT(calendar[[#This Row],[cal_date]],"mmmm")</f>
        <v>June</v>
      </c>
      <c r="E539">
        <f>YEAR(calendar[[#This Row],[cal_date]])</f>
        <v>2024</v>
      </c>
      <c r="F539">
        <f>WEEKDAY(calendar[[#This Row],[cal_date]],2)</f>
        <v>4</v>
      </c>
      <c r="G539" t="str">
        <f>TEXT(calendar[[#This Row],[cal_date]],"DDDD")</f>
        <v>Thursday</v>
      </c>
    </row>
    <row r="540" spans="2:7" x14ac:dyDescent="1">
      <c r="B540" s="1">
        <v>45464</v>
      </c>
      <c r="C540">
        <f>MONTH(calendar[[#This Row],[cal_date]])</f>
        <v>6</v>
      </c>
      <c r="D540" t="str">
        <f>TEXT(calendar[[#This Row],[cal_date]],"mmmm")</f>
        <v>June</v>
      </c>
      <c r="E540">
        <f>YEAR(calendar[[#This Row],[cal_date]])</f>
        <v>2024</v>
      </c>
      <c r="F540">
        <f>WEEKDAY(calendar[[#This Row],[cal_date]],2)</f>
        <v>5</v>
      </c>
      <c r="G540" t="str">
        <f>TEXT(calendar[[#This Row],[cal_date]],"DDDD")</f>
        <v>Friday</v>
      </c>
    </row>
    <row r="541" spans="2:7" x14ac:dyDescent="1">
      <c r="B541" s="1">
        <v>45465</v>
      </c>
      <c r="C541">
        <f>MONTH(calendar[[#This Row],[cal_date]])</f>
        <v>6</v>
      </c>
      <c r="D541" t="str">
        <f>TEXT(calendar[[#This Row],[cal_date]],"mmmm")</f>
        <v>June</v>
      </c>
      <c r="E541">
        <f>YEAR(calendar[[#This Row],[cal_date]])</f>
        <v>2024</v>
      </c>
      <c r="F541">
        <f>WEEKDAY(calendar[[#This Row],[cal_date]],2)</f>
        <v>6</v>
      </c>
      <c r="G541" t="str">
        <f>TEXT(calendar[[#This Row],[cal_date]],"DDDD")</f>
        <v>Saturday</v>
      </c>
    </row>
    <row r="542" spans="2:7" x14ac:dyDescent="1">
      <c r="B542" s="1">
        <v>45466</v>
      </c>
      <c r="C542">
        <f>MONTH(calendar[[#This Row],[cal_date]])</f>
        <v>6</v>
      </c>
      <c r="D542" t="str">
        <f>TEXT(calendar[[#This Row],[cal_date]],"mmmm")</f>
        <v>June</v>
      </c>
      <c r="E542">
        <f>YEAR(calendar[[#This Row],[cal_date]])</f>
        <v>2024</v>
      </c>
      <c r="F542">
        <f>WEEKDAY(calendar[[#This Row],[cal_date]],2)</f>
        <v>7</v>
      </c>
      <c r="G542" t="str">
        <f>TEXT(calendar[[#This Row],[cal_date]],"DDDD")</f>
        <v>Sunday</v>
      </c>
    </row>
    <row r="543" spans="2:7" x14ac:dyDescent="1">
      <c r="B543" s="1">
        <v>45467</v>
      </c>
      <c r="C543">
        <f>MONTH(calendar[[#This Row],[cal_date]])</f>
        <v>6</v>
      </c>
      <c r="D543" t="str">
        <f>TEXT(calendar[[#This Row],[cal_date]],"mmmm")</f>
        <v>June</v>
      </c>
      <c r="E543">
        <f>YEAR(calendar[[#This Row],[cal_date]])</f>
        <v>2024</v>
      </c>
      <c r="F543">
        <f>WEEKDAY(calendar[[#This Row],[cal_date]],2)</f>
        <v>1</v>
      </c>
      <c r="G543" t="str">
        <f>TEXT(calendar[[#This Row],[cal_date]],"DDDD")</f>
        <v>Monday</v>
      </c>
    </row>
    <row r="544" spans="2:7" x14ac:dyDescent="1">
      <c r="B544" s="1">
        <v>45468</v>
      </c>
      <c r="C544">
        <f>MONTH(calendar[[#This Row],[cal_date]])</f>
        <v>6</v>
      </c>
      <c r="D544" t="str">
        <f>TEXT(calendar[[#This Row],[cal_date]],"mmmm")</f>
        <v>June</v>
      </c>
      <c r="E544">
        <f>YEAR(calendar[[#This Row],[cal_date]])</f>
        <v>2024</v>
      </c>
      <c r="F544">
        <f>WEEKDAY(calendar[[#This Row],[cal_date]],2)</f>
        <v>2</v>
      </c>
      <c r="G544" t="str">
        <f>TEXT(calendar[[#This Row],[cal_date]],"DDDD")</f>
        <v>Tuesday</v>
      </c>
    </row>
    <row r="545" spans="2:7" x14ac:dyDescent="1">
      <c r="B545" s="1">
        <v>45469</v>
      </c>
      <c r="C545">
        <f>MONTH(calendar[[#This Row],[cal_date]])</f>
        <v>6</v>
      </c>
      <c r="D545" t="str">
        <f>TEXT(calendar[[#This Row],[cal_date]],"mmmm")</f>
        <v>June</v>
      </c>
      <c r="E545">
        <f>YEAR(calendar[[#This Row],[cal_date]])</f>
        <v>2024</v>
      </c>
      <c r="F545">
        <f>WEEKDAY(calendar[[#This Row],[cal_date]],2)</f>
        <v>3</v>
      </c>
      <c r="G545" t="str">
        <f>TEXT(calendar[[#This Row],[cal_date]],"DDDD")</f>
        <v>Wednesday</v>
      </c>
    </row>
    <row r="546" spans="2:7" x14ac:dyDescent="1">
      <c r="B546" s="1">
        <v>45470</v>
      </c>
      <c r="C546">
        <f>MONTH(calendar[[#This Row],[cal_date]])</f>
        <v>6</v>
      </c>
      <c r="D546" t="str">
        <f>TEXT(calendar[[#This Row],[cal_date]],"mmmm")</f>
        <v>June</v>
      </c>
      <c r="E546">
        <f>YEAR(calendar[[#This Row],[cal_date]])</f>
        <v>2024</v>
      </c>
      <c r="F546">
        <f>WEEKDAY(calendar[[#This Row],[cal_date]],2)</f>
        <v>4</v>
      </c>
      <c r="G546" t="str">
        <f>TEXT(calendar[[#This Row],[cal_date]],"DDDD")</f>
        <v>Thursday</v>
      </c>
    </row>
    <row r="547" spans="2:7" x14ac:dyDescent="1">
      <c r="B547" s="1">
        <v>45471</v>
      </c>
      <c r="C547">
        <f>MONTH(calendar[[#This Row],[cal_date]])</f>
        <v>6</v>
      </c>
      <c r="D547" t="str">
        <f>TEXT(calendar[[#This Row],[cal_date]],"mmmm")</f>
        <v>June</v>
      </c>
      <c r="E547">
        <f>YEAR(calendar[[#This Row],[cal_date]])</f>
        <v>2024</v>
      </c>
      <c r="F547">
        <f>WEEKDAY(calendar[[#This Row],[cal_date]],2)</f>
        <v>5</v>
      </c>
      <c r="G547" t="str">
        <f>TEXT(calendar[[#This Row],[cal_date]],"DDDD")</f>
        <v>Friday</v>
      </c>
    </row>
    <row r="548" spans="2:7" x14ac:dyDescent="1">
      <c r="B548" s="1">
        <v>45472</v>
      </c>
      <c r="C548">
        <f>MONTH(calendar[[#This Row],[cal_date]])</f>
        <v>6</v>
      </c>
      <c r="D548" t="str">
        <f>TEXT(calendar[[#This Row],[cal_date]],"mmmm")</f>
        <v>June</v>
      </c>
      <c r="E548">
        <f>YEAR(calendar[[#This Row],[cal_date]])</f>
        <v>2024</v>
      </c>
      <c r="F548">
        <f>WEEKDAY(calendar[[#This Row],[cal_date]],2)</f>
        <v>6</v>
      </c>
      <c r="G548" t="str">
        <f>TEXT(calendar[[#This Row],[cal_date]],"DDDD")</f>
        <v>Saturday</v>
      </c>
    </row>
    <row r="549" spans="2:7" x14ac:dyDescent="1">
      <c r="B549" s="1">
        <v>45473</v>
      </c>
      <c r="C549">
        <f>MONTH(calendar[[#This Row],[cal_date]])</f>
        <v>6</v>
      </c>
      <c r="D549" t="str">
        <f>TEXT(calendar[[#This Row],[cal_date]],"mmmm")</f>
        <v>June</v>
      </c>
      <c r="E549">
        <f>YEAR(calendar[[#This Row],[cal_date]])</f>
        <v>2024</v>
      </c>
      <c r="F549">
        <f>WEEKDAY(calendar[[#This Row],[cal_date]],2)</f>
        <v>7</v>
      </c>
      <c r="G549" t="str">
        <f>TEXT(calendar[[#This Row],[cal_date]],"DDDD")</f>
        <v>Sunday</v>
      </c>
    </row>
    <row r="550" spans="2:7" x14ac:dyDescent="1">
      <c r="B550" s="1">
        <v>45474</v>
      </c>
      <c r="C550">
        <f>MONTH(calendar[[#This Row],[cal_date]])</f>
        <v>7</v>
      </c>
      <c r="D550" t="str">
        <f>TEXT(calendar[[#This Row],[cal_date]],"mmmm")</f>
        <v>July</v>
      </c>
      <c r="E550">
        <f>YEAR(calendar[[#This Row],[cal_date]])</f>
        <v>2024</v>
      </c>
      <c r="F550">
        <f>WEEKDAY(calendar[[#This Row],[cal_date]],2)</f>
        <v>1</v>
      </c>
      <c r="G550" t="str">
        <f>TEXT(calendar[[#This Row],[cal_date]],"DDDD")</f>
        <v>Monday</v>
      </c>
    </row>
    <row r="551" spans="2:7" x14ac:dyDescent="1">
      <c r="B551" s="1">
        <v>45475</v>
      </c>
      <c r="C551">
        <f>MONTH(calendar[[#This Row],[cal_date]])</f>
        <v>7</v>
      </c>
      <c r="D551" t="str">
        <f>TEXT(calendar[[#This Row],[cal_date]],"mmmm")</f>
        <v>July</v>
      </c>
      <c r="E551">
        <f>YEAR(calendar[[#This Row],[cal_date]])</f>
        <v>2024</v>
      </c>
      <c r="F551">
        <f>WEEKDAY(calendar[[#This Row],[cal_date]],2)</f>
        <v>2</v>
      </c>
      <c r="G551" t="str">
        <f>TEXT(calendar[[#This Row],[cal_date]],"DDDD")</f>
        <v>Tuesday</v>
      </c>
    </row>
    <row r="552" spans="2:7" x14ac:dyDescent="1">
      <c r="B552" s="1">
        <v>45476</v>
      </c>
      <c r="C552">
        <f>MONTH(calendar[[#This Row],[cal_date]])</f>
        <v>7</v>
      </c>
      <c r="D552" t="str">
        <f>TEXT(calendar[[#This Row],[cal_date]],"mmmm")</f>
        <v>July</v>
      </c>
      <c r="E552">
        <f>YEAR(calendar[[#This Row],[cal_date]])</f>
        <v>2024</v>
      </c>
      <c r="F552">
        <f>WEEKDAY(calendar[[#This Row],[cal_date]],2)</f>
        <v>3</v>
      </c>
      <c r="G552" t="str">
        <f>TEXT(calendar[[#This Row],[cal_date]],"DDDD")</f>
        <v>Wednesday</v>
      </c>
    </row>
    <row r="553" spans="2:7" x14ac:dyDescent="1">
      <c r="B553" s="1">
        <v>45477</v>
      </c>
      <c r="C553">
        <f>MONTH(calendar[[#This Row],[cal_date]])</f>
        <v>7</v>
      </c>
      <c r="D553" t="str">
        <f>TEXT(calendar[[#This Row],[cal_date]],"mmmm")</f>
        <v>July</v>
      </c>
      <c r="E553">
        <f>YEAR(calendar[[#This Row],[cal_date]])</f>
        <v>2024</v>
      </c>
      <c r="F553">
        <f>WEEKDAY(calendar[[#This Row],[cal_date]],2)</f>
        <v>4</v>
      </c>
      <c r="G553" t="str">
        <f>TEXT(calendar[[#This Row],[cal_date]],"DDDD")</f>
        <v>Thursday</v>
      </c>
    </row>
    <row r="554" spans="2:7" x14ac:dyDescent="1">
      <c r="B554" s="1">
        <v>45478</v>
      </c>
      <c r="C554">
        <f>MONTH(calendar[[#This Row],[cal_date]])</f>
        <v>7</v>
      </c>
      <c r="D554" t="str">
        <f>TEXT(calendar[[#This Row],[cal_date]],"mmmm")</f>
        <v>July</v>
      </c>
      <c r="E554">
        <f>YEAR(calendar[[#This Row],[cal_date]])</f>
        <v>2024</v>
      </c>
      <c r="F554">
        <f>WEEKDAY(calendar[[#This Row],[cal_date]],2)</f>
        <v>5</v>
      </c>
      <c r="G554" t="str">
        <f>TEXT(calendar[[#This Row],[cal_date]],"DDDD")</f>
        <v>Friday</v>
      </c>
    </row>
    <row r="555" spans="2:7" x14ac:dyDescent="1">
      <c r="B555" s="1">
        <v>45479</v>
      </c>
      <c r="C555">
        <f>MONTH(calendar[[#This Row],[cal_date]])</f>
        <v>7</v>
      </c>
      <c r="D555" t="str">
        <f>TEXT(calendar[[#This Row],[cal_date]],"mmmm")</f>
        <v>July</v>
      </c>
      <c r="E555">
        <f>YEAR(calendar[[#This Row],[cal_date]])</f>
        <v>2024</v>
      </c>
      <c r="F555">
        <f>WEEKDAY(calendar[[#This Row],[cal_date]],2)</f>
        <v>6</v>
      </c>
      <c r="G555" t="str">
        <f>TEXT(calendar[[#This Row],[cal_date]],"DDDD")</f>
        <v>Saturday</v>
      </c>
    </row>
    <row r="556" spans="2:7" x14ac:dyDescent="1">
      <c r="B556" s="1">
        <v>45480</v>
      </c>
      <c r="C556">
        <f>MONTH(calendar[[#This Row],[cal_date]])</f>
        <v>7</v>
      </c>
      <c r="D556" t="str">
        <f>TEXT(calendar[[#This Row],[cal_date]],"mmmm")</f>
        <v>July</v>
      </c>
      <c r="E556">
        <f>YEAR(calendar[[#This Row],[cal_date]])</f>
        <v>2024</v>
      </c>
      <c r="F556">
        <f>WEEKDAY(calendar[[#This Row],[cal_date]],2)</f>
        <v>7</v>
      </c>
      <c r="G556" t="str">
        <f>TEXT(calendar[[#This Row],[cal_date]],"DDDD")</f>
        <v>Sunday</v>
      </c>
    </row>
    <row r="557" spans="2:7" x14ac:dyDescent="1">
      <c r="B557" s="1">
        <v>45481</v>
      </c>
      <c r="C557">
        <f>MONTH(calendar[[#This Row],[cal_date]])</f>
        <v>7</v>
      </c>
      <c r="D557" t="str">
        <f>TEXT(calendar[[#This Row],[cal_date]],"mmmm")</f>
        <v>July</v>
      </c>
      <c r="E557">
        <f>YEAR(calendar[[#This Row],[cal_date]])</f>
        <v>2024</v>
      </c>
      <c r="F557">
        <f>WEEKDAY(calendar[[#This Row],[cal_date]],2)</f>
        <v>1</v>
      </c>
      <c r="G557" t="str">
        <f>TEXT(calendar[[#This Row],[cal_date]],"DDDD")</f>
        <v>Monday</v>
      </c>
    </row>
    <row r="558" spans="2:7" x14ac:dyDescent="1">
      <c r="B558" s="1">
        <v>45482</v>
      </c>
      <c r="C558">
        <f>MONTH(calendar[[#This Row],[cal_date]])</f>
        <v>7</v>
      </c>
      <c r="D558" t="str">
        <f>TEXT(calendar[[#This Row],[cal_date]],"mmmm")</f>
        <v>July</v>
      </c>
      <c r="E558">
        <f>YEAR(calendar[[#This Row],[cal_date]])</f>
        <v>2024</v>
      </c>
      <c r="F558">
        <f>WEEKDAY(calendar[[#This Row],[cal_date]],2)</f>
        <v>2</v>
      </c>
      <c r="G558" t="str">
        <f>TEXT(calendar[[#This Row],[cal_date]],"DDDD")</f>
        <v>Tuesday</v>
      </c>
    </row>
    <row r="559" spans="2:7" x14ac:dyDescent="1">
      <c r="B559" s="1">
        <v>45483</v>
      </c>
      <c r="C559">
        <f>MONTH(calendar[[#This Row],[cal_date]])</f>
        <v>7</v>
      </c>
      <c r="D559" t="str">
        <f>TEXT(calendar[[#This Row],[cal_date]],"mmmm")</f>
        <v>July</v>
      </c>
      <c r="E559">
        <f>YEAR(calendar[[#This Row],[cal_date]])</f>
        <v>2024</v>
      </c>
      <c r="F559">
        <f>WEEKDAY(calendar[[#This Row],[cal_date]],2)</f>
        <v>3</v>
      </c>
      <c r="G559" t="str">
        <f>TEXT(calendar[[#This Row],[cal_date]],"DDDD")</f>
        <v>Wednesday</v>
      </c>
    </row>
    <row r="560" spans="2:7" x14ac:dyDescent="1">
      <c r="B560" s="1">
        <v>45484</v>
      </c>
      <c r="C560">
        <f>MONTH(calendar[[#This Row],[cal_date]])</f>
        <v>7</v>
      </c>
      <c r="D560" t="str">
        <f>TEXT(calendar[[#This Row],[cal_date]],"mmmm")</f>
        <v>July</v>
      </c>
      <c r="E560">
        <f>YEAR(calendar[[#This Row],[cal_date]])</f>
        <v>2024</v>
      </c>
      <c r="F560">
        <f>WEEKDAY(calendar[[#This Row],[cal_date]],2)</f>
        <v>4</v>
      </c>
      <c r="G560" t="str">
        <f>TEXT(calendar[[#This Row],[cal_date]],"DDDD")</f>
        <v>Thursday</v>
      </c>
    </row>
    <row r="561" spans="2:7" x14ac:dyDescent="1">
      <c r="B561" s="1">
        <v>45485</v>
      </c>
      <c r="C561">
        <f>MONTH(calendar[[#This Row],[cal_date]])</f>
        <v>7</v>
      </c>
      <c r="D561" t="str">
        <f>TEXT(calendar[[#This Row],[cal_date]],"mmmm")</f>
        <v>July</v>
      </c>
      <c r="E561">
        <f>YEAR(calendar[[#This Row],[cal_date]])</f>
        <v>2024</v>
      </c>
      <c r="F561">
        <f>WEEKDAY(calendar[[#This Row],[cal_date]],2)</f>
        <v>5</v>
      </c>
      <c r="G561" t="str">
        <f>TEXT(calendar[[#This Row],[cal_date]],"DDDD")</f>
        <v>Friday</v>
      </c>
    </row>
    <row r="562" spans="2:7" x14ac:dyDescent="1">
      <c r="B562" s="1">
        <v>45486</v>
      </c>
      <c r="C562">
        <f>MONTH(calendar[[#This Row],[cal_date]])</f>
        <v>7</v>
      </c>
      <c r="D562" t="str">
        <f>TEXT(calendar[[#This Row],[cal_date]],"mmmm")</f>
        <v>July</v>
      </c>
      <c r="E562">
        <f>YEAR(calendar[[#This Row],[cal_date]])</f>
        <v>2024</v>
      </c>
      <c r="F562">
        <f>WEEKDAY(calendar[[#This Row],[cal_date]],2)</f>
        <v>6</v>
      </c>
      <c r="G562" t="str">
        <f>TEXT(calendar[[#This Row],[cal_date]],"DDDD")</f>
        <v>Saturday</v>
      </c>
    </row>
    <row r="563" spans="2:7" x14ac:dyDescent="1">
      <c r="B563" s="1">
        <v>45487</v>
      </c>
      <c r="C563">
        <f>MONTH(calendar[[#This Row],[cal_date]])</f>
        <v>7</v>
      </c>
      <c r="D563" t="str">
        <f>TEXT(calendar[[#This Row],[cal_date]],"mmmm")</f>
        <v>July</v>
      </c>
      <c r="E563">
        <f>YEAR(calendar[[#This Row],[cal_date]])</f>
        <v>2024</v>
      </c>
      <c r="F563">
        <f>WEEKDAY(calendar[[#This Row],[cal_date]],2)</f>
        <v>7</v>
      </c>
      <c r="G563" t="str">
        <f>TEXT(calendar[[#This Row],[cal_date]],"DDDD")</f>
        <v>Sunday</v>
      </c>
    </row>
    <row r="564" spans="2:7" x14ac:dyDescent="1">
      <c r="B564" s="1">
        <v>45488</v>
      </c>
      <c r="C564">
        <f>MONTH(calendar[[#This Row],[cal_date]])</f>
        <v>7</v>
      </c>
      <c r="D564" t="str">
        <f>TEXT(calendar[[#This Row],[cal_date]],"mmmm")</f>
        <v>July</v>
      </c>
      <c r="E564">
        <f>YEAR(calendar[[#This Row],[cal_date]])</f>
        <v>2024</v>
      </c>
      <c r="F564">
        <f>WEEKDAY(calendar[[#This Row],[cal_date]],2)</f>
        <v>1</v>
      </c>
      <c r="G564" t="str">
        <f>TEXT(calendar[[#This Row],[cal_date]],"DDDD")</f>
        <v>Monday</v>
      </c>
    </row>
    <row r="565" spans="2:7" x14ac:dyDescent="1">
      <c r="B565" s="1">
        <v>45489</v>
      </c>
      <c r="C565">
        <f>MONTH(calendar[[#This Row],[cal_date]])</f>
        <v>7</v>
      </c>
      <c r="D565" t="str">
        <f>TEXT(calendar[[#This Row],[cal_date]],"mmmm")</f>
        <v>July</v>
      </c>
      <c r="E565">
        <f>YEAR(calendar[[#This Row],[cal_date]])</f>
        <v>2024</v>
      </c>
      <c r="F565">
        <f>WEEKDAY(calendar[[#This Row],[cal_date]],2)</f>
        <v>2</v>
      </c>
      <c r="G565" t="str">
        <f>TEXT(calendar[[#This Row],[cal_date]],"DDDD")</f>
        <v>Tuesday</v>
      </c>
    </row>
    <row r="566" spans="2:7" x14ac:dyDescent="1">
      <c r="B566" s="1">
        <v>45490</v>
      </c>
      <c r="C566">
        <f>MONTH(calendar[[#This Row],[cal_date]])</f>
        <v>7</v>
      </c>
      <c r="D566" t="str">
        <f>TEXT(calendar[[#This Row],[cal_date]],"mmmm")</f>
        <v>July</v>
      </c>
      <c r="E566">
        <f>YEAR(calendar[[#This Row],[cal_date]])</f>
        <v>2024</v>
      </c>
      <c r="F566">
        <f>WEEKDAY(calendar[[#This Row],[cal_date]],2)</f>
        <v>3</v>
      </c>
      <c r="G566" t="str">
        <f>TEXT(calendar[[#This Row],[cal_date]],"DDDD")</f>
        <v>Wednesday</v>
      </c>
    </row>
    <row r="567" spans="2:7" x14ac:dyDescent="1">
      <c r="B567" s="1">
        <v>45491</v>
      </c>
      <c r="C567">
        <f>MONTH(calendar[[#This Row],[cal_date]])</f>
        <v>7</v>
      </c>
      <c r="D567" t="str">
        <f>TEXT(calendar[[#This Row],[cal_date]],"mmmm")</f>
        <v>July</v>
      </c>
      <c r="E567">
        <f>YEAR(calendar[[#This Row],[cal_date]])</f>
        <v>2024</v>
      </c>
      <c r="F567">
        <f>WEEKDAY(calendar[[#This Row],[cal_date]],2)</f>
        <v>4</v>
      </c>
      <c r="G567" t="str">
        <f>TEXT(calendar[[#This Row],[cal_date]],"DDDD")</f>
        <v>Thursday</v>
      </c>
    </row>
    <row r="568" spans="2:7" x14ac:dyDescent="1">
      <c r="B568" s="1">
        <v>45492</v>
      </c>
      <c r="C568">
        <f>MONTH(calendar[[#This Row],[cal_date]])</f>
        <v>7</v>
      </c>
      <c r="D568" t="str">
        <f>TEXT(calendar[[#This Row],[cal_date]],"mmmm")</f>
        <v>July</v>
      </c>
      <c r="E568">
        <f>YEAR(calendar[[#This Row],[cal_date]])</f>
        <v>2024</v>
      </c>
      <c r="F568">
        <f>WEEKDAY(calendar[[#This Row],[cal_date]],2)</f>
        <v>5</v>
      </c>
      <c r="G568" t="str">
        <f>TEXT(calendar[[#This Row],[cal_date]],"DDDD")</f>
        <v>Friday</v>
      </c>
    </row>
    <row r="569" spans="2:7" x14ac:dyDescent="1">
      <c r="B569" s="1">
        <v>45493</v>
      </c>
      <c r="C569">
        <f>MONTH(calendar[[#This Row],[cal_date]])</f>
        <v>7</v>
      </c>
      <c r="D569" t="str">
        <f>TEXT(calendar[[#This Row],[cal_date]],"mmmm")</f>
        <v>July</v>
      </c>
      <c r="E569">
        <f>YEAR(calendar[[#This Row],[cal_date]])</f>
        <v>2024</v>
      </c>
      <c r="F569">
        <f>WEEKDAY(calendar[[#This Row],[cal_date]],2)</f>
        <v>6</v>
      </c>
      <c r="G569" t="str">
        <f>TEXT(calendar[[#This Row],[cal_date]],"DDDD")</f>
        <v>Saturday</v>
      </c>
    </row>
    <row r="570" spans="2:7" x14ac:dyDescent="1">
      <c r="B570" s="1">
        <v>45494</v>
      </c>
      <c r="C570">
        <f>MONTH(calendar[[#This Row],[cal_date]])</f>
        <v>7</v>
      </c>
      <c r="D570" t="str">
        <f>TEXT(calendar[[#This Row],[cal_date]],"mmmm")</f>
        <v>July</v>
      </c>
      <c r="E570">
        <f>YEAR(calendar[[#This Row],[cal_date]])</f>
        <v>2024</v>
      </c>
      <c r="F570">
        <f>WEEKDAY(calendar[[#This Row],[cal_date]],2)</f>
        <v>7</v>
      </c>
      <c r="G570" t="str">
        <f>TEXT(calendar[[#This Row],[cal_date]],"DDDD")</f>
        <v>Sunday</v>
      </c>
    </row>
    <row r="571" spans="2:7" x14ac:dyDescent="1">
      <c r="B571" s="1">
        <v>45495</v>
      </c>
      <c r="C571">
        <f>MONTH(calendar[[#This Row],[cal_date]])</f>
        <v>7</v>
      </c>
      <c r="D571" t="str">
        <f>TEXT(calendar[[#This Row],[cal_date]],"mmmm")</f>
        <v>July</v>
      </c>
      <c r="E571">
        <f>YEAR(calendar[[#This Row],[cal_date]])</f>
        <v>2024</v>
      </c>
      <c r="F571">
        <f>WEEKDAY(calendar[[#This Row],[cal_date]],2)</f>
        <v>1</v>
      </c>
      <c r="G571" t="str">
        <f>TEXT(calendar[[#This Row],[cal_date]],"DDDD")</f>
        <v>Monday</v>
      </c>
    </row>
    <row r="572" spans="2:7" x14ac:dyDescent="1">
      <c r="B572" s="1">
        <v>45496</v>
      </c>
      <c r="C572">
        <f>MONTH(calendar[[#This Row],[cal_date]])</f>
        <v>7</v>
      </c>
      <c r="D572" t="str">
        <f>TEXT(calendar[[#This Row],[cal_date]],"mmmm")</f>
        <v>July</v>
      </c>
      <c r="E572">
        <f>YEAR(calendar[[#This Row],[cal_date]])</f>
        <v>2024</v>
      </c>
      <c r="F572">
        <f>WEEKDAY(calendar[[#This Row],[cal_date]],2)</f>
        <v>2</v>
      </c>
      <c r="G572" t="str">
        <f>TEXT(calendar[[#This Row],[cal_date]],"DDDD")</f>
        <v>Tuesday</v>
      </c>
    </row>
    <row r="573" spans="2:7" x14ac:dyDescent="1">
      <c r="B573" s="1">
        <v>45497</v>
      </c>
      <c r="C573">
        <f>MONTH(calendar[[#This Row],[cal_date]])</f>
        <v>7</v>
      </c>
      <c r="D573" t="str">
        <f>TEXT(calendar[[#This Row],[cal_date]],"mmmm")</f>
        <v>July</v>
      </c>
      <c r="E573">
        <f>YEAR(calendar[[#This Row],[cal_date]])</f>
        <v>2024</v>
      </c>
      <c r="F573">
        <f>WEEKDAY(calendar[[#This Row],[cal_date]],2)</f>
        <v>3</v>
      </c>
      <c r="G573" t="str">
        <f>TEXT(calendar[[#This Row],[cal_date]],"DDDD")</f>
        <v>Wednesday</v>
      </c>
    </row>
    <row r="574" spans="2:7" x14ac:dyDescent="1">
      <c r="B574" s="1">
        <v>45498</v>
      </c>
      <c r="C574">
        <f>MONTH(calendar[[#This Row],[cal_date]])</f>
        <v>7</v>
      </c>
      <c r="D574" t="str">
        <f>TEXT(calendar[[#This Row],[cal_date]],"mmmm")</f>
        <v>July</v>
      </c>
      <c r="E574">
        <f>YEAR(calendar[[#This Row],[cal_date]])</f>
        <v>2024</v>
      </c>
      <c r="F574">
        <f>WEEKDAY(calendar[[#This Row],[cal_date]],2)</f>
        <v>4</v>
      </c>
      <c r="G574" t="str">
        <f>TEXT(calendar[[#This Row],[cal_date]],"DDDD")</f>
        <v>Thursday</v>
      </c>
    </row>
    <row r="575" spans="2:7" x14ac:dyDescent="1">
      <c r="B575" s="1">
        <v>45499</v>
      </c>
      <c r="C575">
        <f>MONTH(calendar[[#This Row],[cal_date]])</f>
        <v>7</v>
      </c>
      <c r="D575" t="str">
        <f>TEXT(calendar[[#This Row],[cal_date]],"mmmm")</f>
        <v>July</v>
      </c>
      <c r="E575">
        <f>YEAR(calendar[[#This Row],[cal_date]])</f>
        <v>2024</v>
      </c>
      <c r="F575">
        <f>WEEKDAY(calendar[[#This Row],[cal_date]],2)</f>
        <v>5</v>
      </c>
      <c r="G575" t="str">
        <f>TEXT(calendar[[#This Row],[cal_date]],"DDDD")</f>
        <v>Friday</v>
      </c>
    </row>
    <row r="576" spans="2:7" x14ac:dyDescent="1">
      <c r="B576" s="1">
        <v>45500</v>
      </c>
      <c r="C576">
        <f>MONTH(calendar[[#This Row],[cal_date]])</f>
        <v>7</v>
      </c>
      <c r="D576" t="str">
        <f>TEXT(calendar[[#This Row],[cal_date]],"mmmm")</f>
        <v>July</v>
      </c>
      <c r="E576">
        <f>YEAR(calendar[[#This Row],[cal_date]])</f>
        <v>2024</v>
      </c>
      <c r="F576">
        <f>WEEKDAY(calendar[[#This Row],[cal_date]],2)</f>
        <v>6</v>
      </c>
      <c r="G576" t="str">
        <f>TEXT(calendar[[#This Row],[cal_date]],"DDDD")</f>
        <v>Saturday</v>
      </c>
    </row>
    <row r="577" spans="2:7" x14ac:dyDescent="1">
      <c r="B577" s="1">
        <v>45501</v>
      </c>
      <c r="C577">
        <f>MONTH(calendar[[#This Row],[cal_date]])</f>
        <v>7</v>
      </c>
      <c r="D577" t="str">
        <f>TEXT(calendar[[#This Row],[cal_date]],"mmmm")</f>
        <v>July</v>
      </c>
      <c r="E577">
        <f>YEAR(calendar[[#This Row],[cal_date]])</f>
        <v>2024</v>
      </c>
      <c r="F577">
        <f>WEEKDAY(calendar[[#This Row],[cal_date]],2)</f>
        <v>7</v>
      </c>
      <c r="G577" t="str">
        <f>TEXT(calendar[[#This Row],[cal_date]],"DDDD")</f>
        <v>Sunday</v>
      </c>
    </row>
    <row r="578" spans="2:7" x14ac:dyDescent="1">
      <c r="B578" s="1">
        <v>45502</v>
      </c>
      <c r="C578">
        <f>MONTH(calendar[[#This Row],[cal_date]])</f>
        <v>7</v>
      </c>
      <c r="D578" t="str">
        <f>TEXT(calendar[[#This Row],[cal_date]],"mmmm")</f>
        <v>July</v>
      </c>
      <c r="E578">
        <f>YEAR(calendar[[#This Row],[cal_date]])</f>
        <v>2024</v>
      </c>
      <c r="F578">
        <f>WEEKDAY(calendar[[#This Row],[cal_date]],2)</f>
        <v>1</v>
      </c>
      <c r="G578" t="str">
        <f>TEXT(calendar[[#This Row],[cal_date]],"DDDD")</f>
        <v>Monday</v>
      </c>
    </row>
    <row r="579" spans="2:7" x14ac:dyDescent="1">
      <c r="B579" s="1">
        <v>45503</v>
      </c>
      <c r="C579">
        <f>MONTH(calendar[[#This Row],[cal_date]])</f>
        <v>7</v>
      </c>
      <c r="D579" t="str">
        <f>TEXT(calendar[[#This Row],[cal_date]],"mmmm")</f>
        <v>July</v>
      </c>
      <c r="E579">
        <f>YEAR(calendar[[#This Row],[cal_date]])</f>
        <v>2024</v>
      </c>
      <c r="F579">
        <f>WEEKDAY(calendar[[#This Row],[cal_date]],2)</f>
        <v>2</v>
      </c>
      <c r="G579" t="str">
        <f>TEXT(calendar[[#This Row],[cal_date]],"DDDD")</f>
        <v>Tuesday</v>
      </c>
    </row>
    <row r="580" spans="2:7" x14ac:dyDescent="1">
      <c r="B580" s="1">
        <v>45504</v>
      </c>
      <c r="C580">
        <f>MONTH(calendar[[#This Row],[cal_date]])</f>
        <v>7</v>
      </c>
      <c r="D580" t="str">
        <f>TEXT(calendar[[#This Row],[cal_date]],"mmmm")</f>
        <v>July</v>
      </c>
      <c r="E580">
        <f>YEAR(calendar[[#This Row],[cal_date]])</f>
        <v>2024</v>
      </c>
      <c r="F580">
        <f>WEEKDAY(calendar[[#This Row],[cal_date]],2)</f>
        <v>3</v>
      </c>
      <c r="G580" t="str">
        <f>TEXT(calendar[[#This Row],[cal_date]],"DDDD")</f>
        <v>Wednesday</v>
      </c>
    </row>
    <row r="581" spans="2:7" x14ac:dyDescent="1">
      <c r="B581" s="1">
        <v>45505</v>
      </c>
      <c r="C581">
        <f>MONTH(calendar[[#This Row],[cal_date]])</f>
        <v>8</v>
      </c>
      <c r="D581" t="str">
        <f>TEXT(calendar[[#This Row],[cal_date]],"mmmm")</f>
        <v>August</v>
      </c>
      <c r="E581">
        <f>YEAR(calendar[[#This Row],[cal_date]])</f>
        <v>2024</v>
      </c>
      <c r="F581">
        <f>WEEKDAY(calendar[[#This Row],[cal_date]],2)</f>
        <v>4</v>
      </c>
      <c r="G581" t="str">
        <f>TEXT(calendar[[#This Row],[cal_date]],"DDDD")</f>
        <v>Thursday</v>
      </c>
    </row>
    <row r="582" spans="2:7" x14ac:dyDescent="1">
      <c r="B582" s="1">
        <v>45506</v>
      </c>
      <c r="C582">
        <f>MONTH(calendar[[#This Row],[cal_date]])</f>
        <v>8</v>
      </c>
      <c r="D582" t="str">
        <f>TEXT(calendar[[#This Row],[cal_date]],"mmmm")</f>
        <v>August</v>
      </c>
      <c r="E582">
        <f>YEAR(calendar[[#This Row],[cal_date]])</f>
        <v>2024</v>
      </c>
      <c r="F582">
        <f>WEEKDAY(calendar[[#This Row],[cal_date]],2)</f>
        <v>5</v>
      </c>
      <c r="G582" t="str">
        <f>TEXT(calendar[[#This Row],[cal_date]],"DDDD")</f>
        <v>Friday</v>
      </c>
    </row>
    <row r="583" spans="2:7" x14ac:dyDescent="1">
      <c r="B583" s="1">
        <v>45507</v>
      </c>
      <c r="C583">
        <f>MONTH(calendar[[#This Row],[cal_date]])</f>
        <v>8</v>
      </c>
      <c r="D583" t="str">
        <f>TEXT(calendar[[#This Row],[cal_date]],"mmmm")</f>
        <v>August</v>
      </c>
      <c r="E583">
        <f>YEAR(calendar[[#This Row],[cal_date]])</f>
        <v>2024</v>
      </c>
      <c r="F583">
        <f>WEEKDAY(calendar[[#This Row],[cal_date]],2)</f>
        <v>6</v>
      </c>
      <c r="G583" t="str">
        <f>TEXT(calendar[[#This Row],[cal_date]],"DDDD")</f>
        <v>Saturday</v>
      </c>
    </row>
    <row r="584" spans="2:7" x14ac:dyDescent="1">
      <c r="B584" s="1">
        <v>45508</v>
      </c>
      <c r="C584">
        <f>MONTH(calendar[[#This Row],[cal_date]])</f>
        <v>8</v>
      </c>
      <c r="D584" t="str">
        <f>TEXT(calendar[[#This Row],[cal_date]],"mmmm")</f>
        <v>August</v>
      </c>
      <c r="E584">
        <f>YEAR(calendar[[#This Row],[cal_date]])</f>
        <v>2024</v>
      </c>
      <c r="F584">
        <f>WEEKDAY(calendar[[#This Row],[cal_date]],2)</f>
        <v>7</v>
      </c>
      <c r="G584" t="str">
        <f>TEXT(calendar[[#This Row],[cal_date]],"DDDD")</f>
        <v>Sunday</v>
      </c>
    </row>
    <row r="585" spans="2:7" x14ac:dyDescent="1">
      <c r="B585" s="1">
        <v>45509</v>
      </c>
      <c r="C585">
        <f>MONTH(calendar[[#This Row],[cal_date]])</f>
        <v>8</v>
      </c>
      <c r="D585" t="str">
        <f>TEXT(calendar[[#This Row],[cal_date]],"mmmm")</f>
        <v>August</v>
      </c>
      <c r="E585">
        <f>YEAR(calendar[[#This Row],[cal_date]])</f>
        <v>2024</v>
      </c>
      <c r="F585">
        <f>WEEKDAY(calendar[[#This Row],[cal_date]],2)</f>
        <v>1</v>
      </c>
      <c r="G585" t="str">
        <f>TEXT(calendar[[#This Row],[cal_date]],"DDDD")</f>
        <v>Monday</v>
      </c>
    </row>
    <row r="586" spans="2:7" x14ac:dyDescent="1">
      <c r="B586" s="1">
        <v>45510</v>
      </c>
      <c r="C586">
        <f>MONTH(calendar[[#This Row],[cal_date]])</f>
        <v>8</v>
      </c>
      <c r="D586" t="str">
        <f>TEXT(calendar[[#This Row],[cal_date]],"mmmm")</f>
        <v>August</v>
      </c>
      <c r="E586">
        <f>YEAR(calendar[[#This Row],[cal_date]])</f>
        <v>2024</v>
      </c>
      <c r="F586">
        <f>WEEKDAY(calendar[[#This Row],[cal_date]],2)</f>
        <v>2</v>
      </c>
      <c r="G586" t="str">
        <f>TEXT(calendar[[#This Row],[cal_date]],"DDDD")</f>
        <v>Tuesday</v>
      </c>
    </row>
    <row r="587" spans="2:7" x14ac:dyDescent="1">
      <c r="B587" s="1">
        <v>45511</v>
      </c>
      <c r="C587">
        <f>MONTH(calendar[[#This Row],[cal_date]])</f>
        <v>8</v>
      </c>
      <c r="D587" t="str">
        <f>TEXT(calendar[[#This Row],[cal_date]],"mmmm")</f>
        <v>August</v>
      </c>
      <c r="E587">
        <f>YEAR(calendar[[#This Row],[cal_date]])</f>
        <v>2024</v>
      </c>
      <c r="F587">
        <f>WEEKDAY(calendar[[#This Row],[cal_date]],2)</f>
        <v>3</v>
      </c>
      <c r="G587" t="str">
        <f>TEXT(calendar[[#This Row],[cal_date]],"DDDD")</f>
        <v>Wednesday</v>
      </c>
    </row>
    <row r="588" spans="2:7" x14ac:dyDescent="1">
      <c r="B588" s="1">
        <v>45512</v>
      </c>
      <c r="C588">
        <f>MONTH(calendar[[#This Row],[cal_date]])</f>
        <v>8</v>
      </c>
      <c r="D588" t="str">
        <f>TEXT(calendar[[#This Row],[cal_date]],"mmmm")</f>
        <v>August</v>
      </c>
      <c r="E588">
        <f>YEAR(calendar[[#This Row],[cal_date]])</f>
        <v>2024</v>
      </c>
      <c r="F588">
        <f>WEEKDAY(calendar[[#This Row],[cal_date]],2)</f>
        <v>4</v>
      </c>
      <c r="G588" t="str">
        <f>TEXT(calendar[[#This Row],[cal_date]],"DDDD")</f>
        <v>Thursday</v>
      </c>
    </row>
    <row r="589" spans="2:7" x14ac:dyDescent="1">
      <c r="B589" s="1">
        <v>45513</v>
      </c>
      <c r="C589">
        <f>MONTH(calendar[[#This Row],[cal_date]])</f>
        <v>8</v>
      </c>
      <c r="D589" t="str">
        <f>TEXT(calendar[[#This Row],[cal_date]],"mmmm")</f>
        <v>August</v>
      </c>
      <c r="E589">
        <f>YEAR(calendar[[#This Row],[cal_date]])</f>
        <v>2024</v>
      </c>
      <c r="F589">
        <f>WEEKDAY(calendar[[#This Row],[cal_date]],2)</f>
        <v>5</v>
      </c>
      <c r="G589" t="str">
        <f>TEXT(calendar[[#This Row],[cal_date]],"DDDD")</f>
        <v>Friday</v>
      </c>
    </row>
    <row r="590" spans="2:7" x14ac:dyDescent="1">
      <c r="B590" s="1">
        <v>45514</v>
      </c>
      <c r="C590">
        <f>MONTH(calendar[[#This Row],[cal_date]])</f>
        <v>8</v>
      </c>
      <c r="D590" t="str">
        <f>TEXT(calendar[[#This Row],[cal_date]],"mmmm")</f>
        <v>August</v>
      </c>
      <c r="E590">
        <f>YEAR(calendar[[#This Row],[cal_date]])</f>
        <v>2024</v>
      </c>
      <c r="F590">
        <f>WEEKDAY(calendar[[#This Row],[cal_date]],2)</f>
        <v>6</v>
      </c>
      <c r="G590" t="str">
        <f>TEXT(calendar[[#This Row],[cal_date]],"DDDD")</f>
        <v>Saturday</v>
      </c>
    </row>
    <row r="591" spans="2:7" x14ac:dyDescent="1">
      <c r="B591" s="1">
        <v>45515</v>
      </c>
      <c r="C591">
        <f>MONTH(calendar[[#This Row],[cal_date]])</f>
        <v>8</v>
      </c>
      <c r="D591" t="str">
        <f>TEXT(calendar[[#This Row],[cal_date]],"mmmm")</f>
        <v>August</v>
      </c>
      <c r="E591">
        <f>YEAR(calendar[[#This Row],[cal_date]])</f>
        <v>2024</v>
      </c>
      <c r="F591">
        <f>WEEKDAY(calendar[[#This Row],[cal_date]],2)</f>
        <v>7</v>
      </c>
      <c r="G591" t="str">
        <f>TEXT(calendar[[#This Row],[cal_date]],"DDDD")</f>
        <v>Sunday</v>
      </c>
    </row>
    <row r="592" spans="2:7" x14ac:dyDescent="1">
      <c r="B592" s="1">
        <v>45516</v>
      </c>
      <c r="C592">
        <f>MONTH(calendar[[#This Row],[cal_date]])</f>
        <v>8</v>
      </c>
      <c r="D592" t="str">
        <f>TEXT(calendar[[#This Row],[cal_date]],"mmmm")</f>
        <v>August</v>
      </c>
      <c r="E592">
        <f>YEAR(calendar[[#This Row],[cal_date]])</f>
        <v>2024</v>
      </c>
      <c r="F592">
        <f>WEEKDAY(calendar[[#This Row],[cal_date]],2)</f>
        <v>1</v>
      </c>
      <c r="G592" t="str">
        <f>TEXT(calendar[[#This Row],[cal_date]],"DDDD")</f>
        <v>Monday</v>
      </c>
    </row>
    <row r="593" spans="2:7" x14ac:dyDescent="1">
      <c r="B593" s="1">
        <v>45517</v>
      </c>
      <c r="C593">
        <f>MONTH(calendar[[#This Row],[cal_date]])</f>
        <v>8</v>
      </c>
      <c r="D593" t="str">
        <f>TEXT(calendar[[#This Row],[cal_date]],"mmmm")</f>
        <v>August</v>
      </c>
      <c r="E593">
        <f>YEAR(calendar[[#This Row],[cal_date]])</f>
        <v>2024</v>
      </c>
      <c r="F593">
        <f>WEEKDAY(calendar[[#This Row],[cal_date]],2)</f>
        <v>2</v>
      </c>
      <c r="G593" t="str">
        <f>TEXT(calendar[[#This Row],[cal_date]],"DDDD")</f>
        <v>Tuesday</v>
      </c>
    </row>
    <row r="594" spans="2:7" x14ac:dyDescent="1">
      <c r="B594" s="1">
        <v>45518</v>
      </c>
      <c r="C594">
        <f>MONTH(calendar[[#This Row],[cal_date]])</f>
        <v>8</v>
      </c>
      <c r="D594" t="str">
        <f>TEXT(calendar[[#This Row],[cal_date]],"mmmm")</f>
        <v>August</v>
      </c>
      <c r="E594">
        <f>YEAR(calendar[[#This Row],[cal_date]])</f>
        <v>2024</v>
      </c>
      <c r="F594">
        <f>WEEKDAY(calendar[[#This Row],[cal_date]],2)</f>
        <v>3</v>
      </c>
      <c r="G594" t="str">
        <f>TEXT(calendar[[#This Row],[cal_date]],"DDDD")</f>
        <v>Wednesday</v>
      </c>
    </row>
    <row r="595" spans="2:7" x14ac:dyDescent="1">
      <c r="B595" s="1">
        <v>45519</v>
      </c>
      <c r="C595">
        <f>MONTH(calendar[[#This Row],[cal_date]])</f>
        <v>8</v>
      </c>
      <c r="D595" t="str">
        <f>TEXT(calendar[[#This Row],[cal_date]],"mmmm")</f>
        <v>August</v>
      </c>
      <c r="E595">
        <f>YEAR(calendar[[#This Row],[cal_date]])</f>
        <v>2024</v>
      </c>
      <c r="F595">
        <f>WEEKDAY(calendar[[#This Row],[cal_date]],2)</f>
        <v>4</v>
      </c>
      <c r="G595" t="str">
        <f>TEXT(calendar[[#This Row],[cal_date]],"DDDD")</f>
        <v>Thursday</v>
      </c>
    </row>
    <row r="596" spans="2:7" x14ac:dyDescent="1">
      <c r="B596" s="1">
        <v>45520</v>
      </c>
      <c r="C596">
        <f>MONTH(calendar[[#This Row],[cal_date]])</f>
        <v>8</v>
      </c>
      <c r="D596" t="str">
        <f>TEXT(calendar[[#This Row],[cal_date]],"mmmm")</f>
        <v>August</v>
      </c>
      <c r="E596">
        <f>YEAR(calendar[[#This Row],[cal_date]])</f>
        <v>2024</v>
      </c>
      <c r="F596">
        <f>WEEKDAY(calendar[[#This Row],[cal_date]],2)</f>
        <v>5</v>
      </c>
      <c r="G596" t="str">
        <f>TEXT(calendar[[#This Row],[cal_date]],"DDDD")</f>
        <v>Friday</v>
      </c>
    </row>
    <row r="597" spans="2:7" x14ac:dyDescent="1">
      <c r="B597" s="1">
        <v>45521</v>
      </c>
      <c r="C597">
        <f>MONTH(calendar[[#This Row],[cal_date]])</f>
        <v>8</v>
      </c>
      <c r="D597" t="str">
        <f>TEXT(calendar[[#This Row],[cal_date]],"mmmm")</f>
        <v>August</v>
      </c>
      <c r="E597">
        <f>YEAR(calendar[[#This Row],[cal_date]])</f>
        <v>2024</v>
      </c>
      <c r="F597">
        <f>WEEKDAY(calendar[[#This Row],[cal_date]],2)</f>
        <v>6</v>
      </c>
      <c r="G597" t="str">
        <f>TEXT(calendar[[#This Row],[cal_date]],"DDDD")</f>
        <v>Saturday</v>
      </c>
    </row>
    <row r="598" spans="2:7" x14ac:dyDescent="1">
      <c r="B598" s="1">
        <v>45522</v>
      </c>
      <c r="C598">
        <f>MONTH(calendar[[#This Row],[cal_date]])</f>
        <v>8</v>
      </c>
      <c r="D598" t="str">
        <f>TEXT(calendar[[#This Row],[cal_date]],"mmmm")</f>
        <v>August</v>
      </c>
      <c r="E598">
        <f>YEAR(calendar[[#This Row],[cal_date]])</f>
        <v>2024</v>
      </c>
      <c r="F598">
        <f>WEEKDAY(calendar[[#This Row],[cal_date]],2)</f>
        <v>7</v>
      </c>
      <c r="G598" t="str">
        <f>TEXT(calendar[[#This Row],[cal_date]],"DDDD")</f>
        <v>Sunday</v>
      </c>
    </row>
    <row r="599" spans="2:7" x14ac:dyDescent="1">
      <c r="B599" s="1">
        <v>45523</v>
      </c>
      <c r="C599">
        <f>MONTH(calendar[[#This Row],[cal_date]])</f>
        <v>8</v>
      </c>
      <c r="D599" t="str">
        <f>TEXT(calendar[[#This Row],[cal_date]],"mmmm")</f>
        <v>August</v>
      </c>
      <c r="E599">
        <f>YEAR(calendar[[#This Row],[cal_date]])</f>
        <v>2024</v>
      </c>
      <c r="F599">
        <f>WEEKDAY(calendar[[#This Row],[cal_date]],2)</f>
        <v>1</v>
      </c>
      <c r="G599" t="str">
        <f>TEXT(calendar[[#This Row],[cal_date]],"DDDD")</f>
        <v>Monday</v>
      </c>
    </row>
    <row r="600" spans="2:7" x14ac:dyDescent="1">
      <c r="B600" s="1">
        <v>45524</v>
      </c>
      <c r="C600">
        <f>MONTH(calendar[[#This Row],[cal_date]])</f>
        <v>8</v>
      </c>
      <c r="D600" t="str">
        <f>TEXT(calendar[[#This Row],[cal_date]],"mmmm")</f>
        <v>August</v>
      </c>
      <c r="E600">
        <f>YEAR(calendar[[#This Row],[cal_date]])</f>
        <v>2024</v>
      </c>
      <c r="F600">
        <f>WEEKDAY(calendar[[#This Row],[cal_date]],2)</f>
        <v>2</v>
      </c>
      <c r="G600" t="str">
        <f>TEXT(calendar[[#This Row],[cal_date]],"DDDD")</f>
        <v>Tuesday</v>
      </c>
    </row>
    <row r="601" spans="2:7" x14ac:dyDescent="1">
      <c r="B601" s="1">
        <v>45525</v>
      </c>
      <c r="C601">
        <f>MONTH(calendar[[#This Row],[cal_date]])</f>
        <v>8</v>
      </c>
      <c r="D601" t="str">
        <f>TEXT(calendar[[#This Row],[cal_date]],"mmmm")</f>
        <v>August</v>
      </c>
      <c r="E601">
        <f>YEAR(calendar[[#This Row],[cal_date]])</f>
        <v>2024</v>
      </c>
      <c r="F601">
        <f>WEEKDAY(calendar[[#This Row],[cal_date]],2)</f>
        <v>3</v>
      </c>
      <c r="G601" t="str">
        <f>TEXT(calendar[[#This Row],[cal_date]],"DDDD")</f>
        <v>Wednesday</v>
      </c>
    </row>
    <row r="602" spans="2:7" x14ac:dyDescent="1">
      <c r="B602" s="1">
        <v>45526</v>
      </c>
      <c r="C602">
        <f>MONTH(calendar[[#This Row],[cal_date]])</f>
        <v>8</v>
      </c>
      <c r="D602" t="str">
        <f>TEXT(calendar[[#This Row],[cal_date]],"mmmm")</f>
        <v>August</v>
      </c>
      <c r="E602">
        <f>YEAR(calendar[[#This Row],[cal_date]])</f>
        <v>2024</v>
      </c>
      <c r="F602">
        <f>WEEKDAY(calendar[[#This Row],[cal_date]],2)</f>
        <v>4</v>
      </c>
      <c r="G602" t="str">
        <f>TEXT(calendar[[#This Row],[cal_date]],"DDDD")</f>
        <v>Thursday</v>
      </c>
    </row>
    <row r="603" spans="2:7" x14ac:dyDescent="1">
      <c r="B603" s="1">
        <v>45527</v>
      </c>
      <c r="C603">
        <f>MONTH(calendar[[#This Row],[cal_date]])</f>
        <v>8</v>
      </c>
      <c r="D603" t="str">
        <f>TEXT(calendar[[#This Row],[cal_date]],"mmmm")</f>
        <v>August</v>
      </c>
      <c r="E603">
        <f>YEAR(calendar[[#This Row],[cal_date]])</f>
        <v>2024</v>
      </c>
      <c r="F603">
        <f>WEEKDAY(calendar[[#This Row],[cal_date]],2)</f>
        <v>5</v>
      </c>
      <c r="G603" t="str">
        <f>TEXT(calendar[[#This Row],[cal_date]],"DDDD")</f>
        <v>Friday</v>
      </c>
    </row>
    <row r="604" spans="2:7" x14ac:dyDescent="1">
      <c r="B604" s="1">
        <v>45528</v>
      </c>
      <c r="C604">
        <f>MONTH(calendar[[#This Row],[cal_date]])</f>
        <v>8</v>
      </c>
      <c r="D604" t="str">
        <f>TEXT(calendar[[#This Row],[cal_date]],"mmmm")</f>
        <v>August</v>
      </c>
      <c r="E604">
        <f>YEAR(calendar[[#This Row],[cal_date]])</f>
        <v>2024</v>
      </c>
      <c r="F604">
        <f>WEEKDAY(calendar[[#This Row],[cal_date]],2)</f>
        <v>6</v>
      </c>
      <c r="G604" t="str">
        <f>TEXT(calendar[[#This Row],[cal_date]],"DDDD")</f>
        <v>Saturday</v>
      </c>
    </row>
    <row r="605" spans="2:7" x14ac:dyDescent="1">
      <c r="B605" s="1">
        <v>45529</v>
      </c>
      <c r="C605">
        <f>MONTH(calendar[[#This Row],[cal_date]])</f>
        <v>8</v>
      </c>
      <c r="D605" t="str">
        <f>TEXT(calendar[[#This Row],[cal_date]],"mmmm")</f>
        <v>August</v>
      </c>
      <c r="E605">
        <f>YEAR(calendar[[#This Row],[cal_date]])</f>
        <v>2024</v>
      </c>
      <c r="F605">
        <f>WEEKDAY(calendar[[#This Row],[cal_date]],2)</f>
        <v>7</v>
      </c>
      <c r="G605" t="str">
        <f>TEXT(calendar[[#This Row],[cal_date]],"DDDD")</f>
        <v>Sunday</v>
      </c>
    </row>
    <row r="606" spans="2:7" x14ac:dyDescent="1">
      <c r="B606" s="1">
        <v>45530</v>
      </c>
      <c r="C606">
        <f>MONTH(calendar[[#This Row],[cal_date]])</f>
        <v>8</v>
      </c>
      <c r="D606" t="str">
        <f>TEXT(calendar[[#This Row],[cal_date]],"mmmm")</f>
        <v>August</v>
      </c>
      <c r="E606">
        <f>YEAR(calendar[[#This Row],[cal_date]])</f>
        <v>2024</v>
      </c>
      <c r="F606">
        <f>WEEKDAY(calendar[[#This Row],[cal_date]],2)</f>
        <v>1</v>
      </c>
      <c r="G606" t="str">
        <f>TEXT(calendar[[#This Row],[cal_date]],"DDDD")</f>
        <v>Monday</v>
      </c>
    </row>
    <row r="607" spans="2:7" x14ac:dyDescent="1">
      <c r="B607" s="1">
        <v>45531</v>
      </c>
      <c r="C607">
        <f>MONTH(calendar[[#This Row],[cal_date]])</f>
        <v>8</v>
      </c>
      <c r="D607" t="str">
        <f>TEXT(calendar[[#This Row],[cal_date]],"mmmm")</f>
        <v>August</v>
      </c>
      <c r="E607">
        <f>YEAR(calendar[[#This Row],[cal_date]])</f>
        <v>2024</v>
      </c>
      <c r="F607">
        <f>WEEKDAY(calendar[[#This Row],[cal_date]],2)</f>
        <v>2</v>
      </c>
      <c r="G607" t="str">
        <f>TEXT(calendar[[#This Row],[cal_date]],"DDDD")</f>
        <v>Tuesday</v>
      </c>
    </row>
    <row r="608" spans="2:7" x14ac:dyDescent="1">
      <c r="B608" s="1">
        <v>45532</v>
      </c>
      <c r="C608">
        <f>MONTH(calendar[[#This Row],[cal_date]])</f>
        <v>8</v>
      </c>
      <c r="D608" t="str">
        <f>TEXT(calendar[[#This Row],[cal_date]],"mmmm")</f>
        <v>August</v>
      </c>
      <c r="E608">
        <f>YEAR(calendar[[#This Row],[cal_date]])</f>
        <v>2024</v>
      </c>
      <c r="F608">
        <f>WEEKDAY(calendar[[#This Row],[cal_date]],2)</f>
        <v>3</v>
      </c>
      <c r="G608" t="str">
        <f>TEXT(calendar[[#This Row],[cal_date]],"DDDD")</f>
        <v>Wednesday</v>
      </c>
    </row>
    <row r="609" spans="2:7" x14ac:dyDescent="1">
      <c r="B609" s="1">
        <v>45533</v>
      </c>
      <c r="C609">
        <f>MONTH(calendar[[#This Row],[cal_date]])</f>
        <v>8</v>
      </c>
      <c r="D609" t="str">
        <f>TEXT(calendar[[#This Row],[cal_date]],"mmmm")</f>
        <v>August</v>
      </c>
      <c r="E609">
        <f>YEAR(calendar[[#This Row],[cal_date]])</f>
        <v>2024</v>
      </c>
      <c r="F609">
        <f>WEEKDAY(calendar[[#This Row],[cal_date]],2)</f>
        <v>4</v>
      </c>
      <c r="G609" t="str">
        <f>TEXT(calendar[[#This Row],[cal_date]],"DDDD")</f>
        <v>Thursday</v>
      </c>
    </row>
    <row r="610" spans="2:7" x14ac:dyDescent="1">
      <c r="B610" s="1">
        <v>45534</v>
      </c>
      <c r="C610">
        <f>MONTH(calendar[[#This Row],[cal_date]])</f>
        <v>8</v>
      </c>
      <c r="D610" t="str">
        <f>TEXT(calendar[[#This Row],[cal_date]],"mmmm")</f>
        <v>August</v>
      </c>
      <c r="E610">
        <f>YEAR(calendar[[#This Row],[cal_date]])</f>
        <v>2024</v>
      </c>
      <c r="F610">
        <f>WEEKDAY(calendar[[#This Row],[cal_date]],2)</f>
        <v>5</v>
      </c>
      <c r="G610" t="str">
        <f>TEXT(calendar[[#This Row],[cal_date]],"DDDD")</f>
        <v>Friday</v>
      </c>
    </row>
    <row r="611" spans="2:7" x14ac:dyDescent="1">
      <c r="B611" s="1">
        <v>45535</v>
      </c>
      <c r="C611">
        <f>MONTH(calendar[[#This Row],[cal_date]])</f>
        <v>8</v>
      </c>
      <c r="D611" t="str">
        <f>TEXT(calendar[[#This Row],[cal_date]],"mmmm")</f>
        <v>August</v>
      </c>
      <c r="E611">
        <f>YEAR(calendar[[#This Row],[cal_date]])</f>
        <v>2024</v>
      </c>
      <c r="F611">
        <f>WEEKDAY(calendar[[#This Row],[cal_date]],2)</f>
        <v>6</v>
      </c>
      <c r="G611" t="str">
        <f>TEXT(calendar[[#This Row],[cal_date]],"DDDD")</f>
        <v>Saturday</v>
      </c>
    </row>
    <row r="612" spans="2:7" x14ac:dyDescent="1">
      <c r="B612" s="1">
        <v>45536</v>
      </c>
      <c r="C612">
        <f>MONTH(calendar[[#This Row],[cal_date]])</f>
        <v>9</v>
      </c>
      <c r="D612" t="str">
        <f>TEXT(calendar[[#This Row],[cal_date]],"mmmm")</f>
        <v>September</v>
      </c>
      <c r="E612">
        <f>YEAR(calendar[[#This Row],[cal_date]])</f>
        <v>2024</v>
      </c>
      <c r="F612">
        <f>WEEKDAY(calendar[[#This Row],[cal_date]],2)</f>
        <v>7</v>
      </c>
      <c r="G612" t="str">
        <f>TEXT(calendar[[#This Row],[cal_date]],"DDDD")</f>
        <v>Sunday</v>
      </c>
    </row>
    <row r="613" spans="2:7" x14ac:dyDescent="1">
      <c r="B613" s="1">
        <v>45537</v>
      </c>
      <c r="C613">
        <f>MONTH(calendar[[#This Row],[cal_date]])</f>
        <v>9</v>
      </c>
      <c r="D613" t="str">
        <f>TEXT(calendar[[#This Row],[cal_date]],"mmmm")</f>
        <v>September</v>
      </c>
      <c r="E613">
        <f>YEAR(calendar[[#This Row],[cal_date]])</f>
        <v>2024</v>
      </c>
      <c r="F613">
        <f>WEEKDAY(calendar[[#This Row],[cal_date]],2)</f>
        <v>1</v>
      </c>
      <c r="G613" t="str">
        <f>TEXT(calendar[[#This Row],[cal_date]],"DDDD")</f>
        <v>Monday</v>
      </c>
    </row>
    <row r="614" spans="2:7" x14ac:dyDescent="1">
      <c r="B614" s="1">
        <v>45538</v>
      </c>
      <c r="C614">
        <f>MONTH(calendar[[#This Row],[cal_date]])</f>
        <v>9</v>
      </c>
      <c r="D614" t="str">
        <f>TEXT(calendar[[#This Row],[cal_date]],"mmmm")</f>
        <v>September</v>
      </c>
      <c r="E614">
        <f>YEAR(calendar[[#This Row],[cal_date]])</f>
        <v>2024</v>
      </c>
      <c r="F614">
        <f>WEEKDAY(calendar[[#This Row],[cal_date]],2)</f>
        <v>2</v>
      </c>
      <c r="G614" t="str">
        <f>TEXT(calendar[[#This Row],[cal_date]],"DDDD")</f>
        <v>Tuesday</v>
      </c>
    </row>
    <row r="615" spans="2:7" x14ac:dyDescent="1">
      <c r="B615" s="1">
        <v>45539</v>
      </c>
      <c r="C615">
        <f>MONTH(calendar[[#This Row],[cal_date]])</f>
        <v>9</v>
      </c>
      <c r="D615" t="str">
        <f>TEXT(calendar[[#This Row],[cal_date]],"mmmm")</f>
        <v>September</v>
      </c>
      <c r="E615">
        <f>YEAR(calendar[[#This Row],[cal_date]])</f>
        <v>2024</v>
      </c>
      <c r="F615">
        <f>WEEKDAY(calendar[[#This Row],[cal_date]],2)</f>
        <v>3</v>
      </c>
      <c r="G615" t="str">
        <f>TEXT(calendar[[#This Row],[cal_date]],"DDDD")</f>
        <v>Wednesday</v>
      </c>
    </row>
    <row r="616" spans="2:7" x14ac:dyDescent="1">
      <c r="B616" s="1">
        <v>45540</v>
      </c>
      <c r="C616">
        <f>MONTH(calendar[[#This Row],[cal_date]])</f>
        <v>9</v>
      </c>
      <c r="D616" t="str">
        <f>TEXT(calendar[[#This Row],[cal_date]],"mmmm")</f>
        <v>September</v>
      </c>
      <c r="E616">
        <f>YEAR(calendar[[#This Row],[cal_date]])</f>
        <v>2024</v>
      </c>
      <c r="F616">
        <f>WEEKDAY(calendar[[#This Row],[cal_date]],2)</f>
        <v>4</v>
      </c>
      <c r="G616" t="str">
        <f>TEXT(calendar[[#This Row],[cal_date]],"DDDD")</f>
        <v>Thursday</v>
      </c>
    </row>
    <row r="617" spans="2:7" x14ac:dyDescent="1">
      <c r="B617" s="1">
        <v>45541</v>
      </c>
      <c r="C617">
        <f>MONTH(calendar[[#This Row],[cal_date]])</f>
        <v>9</v>
      </c>
      <c r="D617" t="str">
        <f>TEXT(calendar[[#This Row],[cal_date]],"mmmm")</f>
        <v>September</v>
      </c>
      <c r="E617">
        <f>YEAR(calendar[[#This Row],[cal_date]])</f>
        <v>2024</v>
      </c>
      <c r="F617">
        <f>WEEKDAY(calendar[[#This Row],[cal_date]],2)</f>
        <v>5</v>
      </c>
      <c r="G617" t="str">
        <f>TEXT(calendar[[#This Row],[cal_date]],"DDDD")</f>
        <v>Friday</v>
      </c>
    </row>
    <row r="618" spans="2:7" x14ac:dyDescent="1">
      <c r="B618" s="1">
        <v>45542</v>
      </c>
      <c r="C618">
        <f>MONTH(calendar[[#This Row],[cal_date]])</f>
        <v>9</v>
      </c>
      <c r="D618" t="str">
        <f>TEXT(calendar[[#This Row],[cal_date]],"mmmm")</f>
        <v>September</v>
      </c>
      <c r="E618">
        <f>YEAR(calendar[[#This Row],[cal_date]])</f>
        <v>2024</v>
      </c>
      <c r="F618">
        <f>WEEKDAY(calendar[[#This Row],[cal_date]],2)</f>
        <v>6</v>
      </c>
      <c r="G618" t="str">
        <f>TEXT(calendar[[#This Row],[cal_date]],"DDDD")</f>
        <v>Saturday</v>
      </c>
    </row>
    <row r="619" spans="2:7" x14ac:dyDescent="1">
      <c r="B619" s="1">
        <v>45543</v>
      </c>
      <c r="C619">
        <f>MONTH(calendar[[#This Row],[cal_date]])</f>
        <v>9</v>
      </c>
      <c r="D619" t="str">
        <f>TEXT(calendar[[#This Row],[cal_date]],"mmmm")</f>
        <v>September</v>
      </c>
      <c r="E619">
        <f>YEAR(calendar[[#This Row],[cal_date]])</f>
        <v>2024</v>
      </c>
      <c r="F619">
        <f>WEEKDAY(calendar[[#This Row],[cal_date]],2)</f>
        <v>7</v>
      </c>
      <c r="G619" t="str">
        <f>TEXT(calendar[[#This Row],[cal_date]],"DDDD")</f>
        <v>Sunday</v>
      </c>
    </row>
    <row r="620" spans="2:7" x14ac:dyDescent="1">
      <c r="B620" s="1">
        <v>45544</v>
      </c>
      <c r="C620">
        <f>MONTH(calendar[[#This Row],[cal_date]])</f>
        <v>9</v>
      </c>
      <c r="D620" t="str">
        <f>TEXT(calendar[[#This Row],[cal_date]],"mmmm")</f>
        <v>September</v>
      </c>
      <c r="E620">
        <f>YEAR(calendar[[#This Row],[cal_date]])</f>
        <v>2024</v>
      </c>
      <c r="F620">
        <f>WEEKDAY(calendar[[#This Row],[cal_date]],2)</f>
        <v>1</v>
      </c>
      <c r="G620" t="str">
        <f>TEXT(calendar[[#This Row],[cal_date]],"DDDD")</f>
        <v>Monday</v>
      </c>
    </row>
    <row r="621" spans="2:7" x14ac:dyDescent="1">
      <c r="B621" s="1">
        <v>45545</v>
      </c>
      <c r="C621">
        <f>MONTH(calendar[[#This Row],[cal_date]])</f>
        <v>9</v>
      </c>
      <c r="D621" t="str">
        <f>TEXT(calendar[[#This Row],[cal_date]],"mmmm")</f>
        <v>September</v>
      </c>
      <c r="E621">
        <f>YEAR(calendar[[#This Row],[cal_date]])</f>
        <v>2024</v>
      </c>
      <c r="F621">
        <f>WEEKDAY(calendar[[#This Row],[cal_date]],2)</f>
        <v>2</v>
      </c>
      <c r="G621" t="str">
        <f>TEXT(calendar[[#This Row],[cal_date]],"DDDD")</f>
        <v>Tuesday</v>
      </c>
    </row>
    <row r="622" spans="2:7" x14ac:dyDescent="1">
      <c r="B622" s="1">
        <v>45546</v>
      </c>
      <c r="C622">
        <f>MONTH(calendar[[#This Row],[cal_date]])</f>
        <v>9</v>
      </c>
      <c r="D622" t="str">
        <f>TEXT(calendar[[#This Row],[cal_date]],"mmmm")</f>
        <v>September</v>
      </c>
      <c r="E622">
        <f>YEAR(calendar[[#This Row],[cal_date]])</f>
        <v>2024</v>
      </c>
      <c r="F622">
        <f>WEEKDAY(calendar[[#This Row],[cal_date]],2)</f>
        <v>3</v>
      </c>
      <c r="G622" t="str">
        <f>TEXT(calendar[[#This Row],[cal_date]],"DDDD")</f>
        <v>Wednesday</v>
      </c>
    </row>
    <row r="623" spans="2:7" x14ac:dyDescent="1">
      <c r="B623" s="1">
        <v>45547</v>
      </c>
      <c r="C623">
        <f>MONTH(calendar[[#This Row],[cal_date]])</f>
        <v>9</v>
      </c>
      <c r="D623" t="str">
        <f>TEXT(calendar[[#This Row],[cal_date]],"mmmm")</f>
        <v>September</v>
      </c>
      <c r="E623">
        <f>YEAR(calendar[[#This Row],[cal_date]])</f>
        <v>2024</v>
      </c>
      <c r="F623">
        <f>WEEKDAY(calendar[[#This Row],[cal_date]],2)</f>
        <v>4</v>
      </c>
      <c r="G623" t="str">
        <f>TEXT(calendar[[#This Row],[cal_date]],"DDDD")</f>
        <v>Thursday</v>
      </c>
    </row>
    <row r="624" spans="2:7" x14ac:dyDescent="1">
      <c r="B624" s="1">
        <v>45548</v>
      </c>
      <c r="C624">
        <f>MONTH(calendar[[#This Row],[cal_date]])</f>
        <v>9</v>
      </c>
      <c r="D624" t="str">
        <f>TEXT(calendar[[#This Row],[cal_date]],"mmmm")</f>
        <v>September</v>
      </c>
      <c r="E624">
        <f>YEAR(calendar[[#This Row],[cal_date]])</f>
        <v>2024</v>
      </c>
      <c r="F624">
        <f>WEEKDAY(calendar[[#This Row],[cal_date]],2)</f>
        <v>5</v>
      </c>
      <c r="G624" t="str">
        <f>TEXT(calendar[[#This Row],[cal_date]],"DDDD")</f>
        <v>Friday</v>
      </c>
    </row>
    <row r="625" spans="2:7" x14ac:dyDescent="1">
      <c r="B625" s="1">
        <v>45549</v>
      </c>
      <c r="C625">
        <f>MONTH(calendar[[#This Row],[cal_date]])</f>
        <v>9</v>
      </c>
      <c r="D625" t="str">
        <f>TEXT(calendar[[#This Row],[cal_date]],"mmmm")</f>
        <v>September</v>
      </c>
      <c r="E625">
        <f>YEAR(calendar[[#This Row],[cal_date]])</f>
        <v>2024</v>
      </c>
      <c r="F625">
        <f>WEEKDAY(calendar[[#This Row],[cal_date]],2)</f>
        <v>6</v>
      </c>
      <c r="G625" t="str">
        <f>TEXT(calendar[[#This Row],[cal_date]],"DDDD")</f>
        <v>Saturday</v>
      </c>
    </row>
    <row r="626" spans="2:7" x14ac:dyDescent="1">
      <c r="B626" s="1">
        <v>45550</v>
      </c>
      <c r="C626">
        <f>MONTH(calendar[[#This Row],[cal_date]])</f>
        <v>9</v>
      </c>
      <c r="D626" t="str">
        <f>TEXT(calendar[[#This Row],[cal_date]],"mmmm")</f>
        <v>September</v>
      </c>
      <c r="E626">
        <f>YEAR(calendar[[#This Row],[cal_date]])</f>
        <v>2024</v>
      </c>
      <c r="F626">
        <f>WEEKDAY(calendar[[#This Row],[cal_date]],2)</f>
        <v>7</v>
      </c>
      <c r="G626" t="str">
        <f>TEXT(calendar[[#This Row],[cal_date]],"DDDD")</f>
        <v>Sunday</v>
      </c>
    </row>
    <row r="627" spans="2:7" x14ac:dyDescent="1">
      <c r="B627" s="1">
        <v>45551</v>
      </c>
      <c r="C627">
        <f>MONTH(calendar[[#This Row],[cal_date]])</f>
        <v>9</v>
      </c>
      <c r="D627" t="str">
        <f>TEXT(calendar[[#This Row],[cal_date]],"mmmm")</f>
        <v>September</v>
      </c>
      <c r="E627">
        <f>YEAR(calendar[[#This Row],[cal_date]])</f>
        <v>2024</v>
      </c>
      <c r="F627">
        <f>WEEKDAY(calendar[[#This Row],[cal_date]],2)</f>
        <v>1</v>
      </c>
      <c r="G627" t="str">
        <f>TEXT(calendar[[#This Row],[cal_date]],"DDDD")</f>
        <v>Monday</v>
      </c>
    </row>
    <row r="628" spans="2:7" x14ac:dyDescent="1">
      <c r="B628" s="1">
        <v>45552</v>
      </c>
      <c r="C628">
        <f>MONTH(calendar[[#This Row],[cal_date]])</f>
        <v>9</v>
      </c>
      <c r="D628" t="str">
        <f>TEXT(calendar[[#This Row],[cal_date]],"mmmm")</f>
        <v>September</v>
      </c>
      <c r="E628">
        <f>YEAR(calendar[[#This Row],[cal_date]])</f>
        <v>2024</v>
      </c>
      <c r="F628">
        <f>WEEKDAY(calendar[[#This Row],[cal_date]],2)</f>
        <v>2</v>
      </c>
      <c r="G628" t="str">
        <f>TEXT(calendar[[#This Row],[cal_date]],"DDDD")</f>
        <v>Tuesday</v>
      </c>
    </row>
    <row r="629" spans="2:7" x14ac:dyDescent="1">
      <c r="B629" s="1">
        <v>45553</v>
      </c>
      <c r="C629">
        <f>MONTH(calendar[[#This Row],[cal_date]])</f>
        <v>9</v>
      </c>
      <c r="D629" t="str">
        <f>TEXT(calendar[[#This Row],[cal_date]],"mmmm")</f>
        <v>September</v>
      </c>
      <c r="E629">
        <f>YEAR(calendar[[#This Row],[cal_date]])</f>
        <v>2024</v>
      </c>
      <c r="F629">
        <f>WEEKDAY(calendar[[#This Row],[cal_date]],2)</f>
        <v>3</v>
      </c>
      <c r="G629" t="str">
        <f>TEXT(calendar[[#This Row],[cal_date]],"DDDD")</f>
        <v>Wednesday</v>
      </c>
    </row>
    <row r="630" spans="2:7" x14ac:dyDescent="1">
      <c r="B630" s="1">
        <v>45554</v>
      </c>
      <c r="C630">
        <f>MONTH(calendar[[#This Row],[cal_date]])</f>
        <v>9</v>
      </c>
      <c r="D630" t="str">
        <f>TEXT(calendar[[#This Row],[cal_date]],"mmmm")</f>
        <v>September</v>
      </c>
      <c r="E630">
        <f>YEAR(calendar[[#This Row],[cal_date]])</f>
        <v>2024</v>
      </c>
      <c r="F630">
        <f>WEEKDAY(calendar[[#This Row],[cal_date]],2)</f>
        <v>4</v>
      </c>
      <c r="G630" t="str">
        <f>TEXT(calendar[[#This Row],[cal_date]],"DDDD")</f>
        <v>Thursday</v>
      </c>
    </row>
    <row r="631" spans="2:7" x14ac:dyDescent="1">
      <c r="B631" s="1">
        <v>45555</v>
      </c>
      <c r="C631">
        <f>MONTH(calendar[[#This Row],[cal_date]])</f>
        <v>9</v>
      </c>
      <c r="D631" t="str">
        <f>TEXT(calendar[[#This Row],[cal_date]],"mmmm")</f>
        <v>September</v>
      </c>
      <c r="E631">
        <f>YEAR(calendar[[#This Row],[cal_date]])</f>
        <v>2024</v>
      </c>
      <c r="F631">
        <f>WEEKDAY(calendar[[#This Row],[cal_date]],2)</f>
        <v>5</v>
      </c>
      <c r="G631" t="str">
        <f>TEXT(calendar[[#This Row],[cal_date]],"DDDD")</f>
        <v>Friday</v>
      </c>
    </row>
    <row r="632" spans="2:7" x14ac:dyDescent="1">
      <c r="B632" s="1">
        <v>45556</v>
      </c>
      <c r="C632">
        <f>MONTH(calendar[[#This Row],[cal_date]])</f>
        <v>9</v>
      </c>
      <c r="D632" t="str">
        <f>TEXT(calendar[[#This Row],[cal_date]],"mmmm")</f>
        <v>September</v>
      </c>
      <c r="E632">
        <f>YEAR(calendar[[#This Row],[cal_date]])</f>
        <v>2024</v>
      </c>
      <c r="F632">
        <f>WEEKDAY(calendar[[#This Row],[cal_date]],2)</f>
        <v>6</v>
      </c>
      <c r="G632" t="str">
        <f>TEXT(calendar[[#This Row],[cal_date]],"DDDD")</f>
        <v>Saturday</v>
      </c>
    </row>
    <row r="633" spans="2:7" x14ac:dyDescent="1">
      <c r="B633" s="1">
        <v>45557</v>
      </c>
      <c r="C633">
        <f>MONTH(calendar[[#This Row],[cal_date]])</f>
        <v>9</v>
      </c>
      <c r="D633" t="str">
        <f>TEXT(calendar[[#This Row],[cal_date]],"mmmm")</f>
        <v>September</v>
      </c>
      <c r="E633">
        <f>YEAR(calendar[[#This Row],[cal_date]])</f>
        <v>2024</v>
      </c>
      <c r="F633">
        <f>WEEKDAY(calendar[[#This Row],[cal_date]],2)</f>
        <v>7</v>
      </c>
      <c r="G633" t="str">
        <f>TEXT(calendar[[#This Row],[cal_date]],"DDDD")</f>
        <v>Sunday</v>
      </c>
    </row>
    <row r="634" spans="2:7" x14ac:dyDescent="1">
      <c r="B634" s="1">
        <v>45558</v>
      </c>
      <c r="C634">
        <f>MONTH(calendar[[#This Row],[cal_date]])</f>
        <v>9</v>
      </c>
      <c r="D634" t="str">
        <f>TEXT(calendar[[#This Row],[cal_date]],"mmmm")</f>
        <v>September</v>
      </c>
      <c r="E634">
        <f>YEAR(calendar[[#This Row],[cal_date]])</f>
        <v>2024</v>
      </c>
      <c r="F634">
        <f>WEEKDAY(calendar[[#This Row],[cal_date]],2)</f>
        <v>1</v>
      </c>
      <c r="G634" t="str">
        <f>TEXT(calendar[[#This Row],[cal_date]],"DDDD")</f>
        <v>Monday</v>
      </c>
    </row>
    <row r="635" spans="2:7" x14ac:dyDescent="1">
      <c r="B635" s="1">
        <v>45559</v>
      </c>
      <c r="C635">
        <f>MONTH(calendar[[#This Row],[cal_date]])</f>
        <v>9</v>
      </c>
      <c r="D635" t="str">
        <f>TEXT(calendar[[#This Row],[cal_date]],"mmmm")</f>
        <v>September</v>
      </c>
      <c r="E635">
        <f>YEAR(calendar[[#This Row],[cal_date]])</f>
        <v>2024</v>
      </c>
      <c r="F635">
        <f>WEEKDAY(calendar[[#This Row],[cal_date]],2)</f>
        <v>2</v>
      </c>
      <c r="G635" t="str">
        <f>TEXT(calendar[[#This Row],[cal_date]],"DDDD")</f>
        <v>Tuesday</v>
      </c>
    </row>
    <row r="636" spans="2:7" x14ac:dyDescent="1">
      <c r="B636" s="1">
        <v>45560</v>
      </c>
      <c r="C636">
        <f>MONTH(calendar[[#This Row],[cal_date]])</f>
        <v>9</v>
      </c>
      <c r="D636" t="str">
        <f>TEXT(calendar[[#This Row],[cal_date]],"mmmm")</f>
        <v>September</v>
      </c>
      <c r="E636">
        <f>YEAR(calendar[[#This Row],[cal_date]])</f>
        <v>2024</v>
      </c>
      <c r="F636">
        <f>WEEKDAY(calendar[[#This Row],[cal_date]],2)</f>
        <v>3</v>
      </c>
      <c r="G636" t="str">
        <f>TEXT(calendar[[#This Row],[cal_date]],"DDDD")</f>
        <v>Wednesday</v>
      </c>
    </row>
    <row r="637" spans="2:7" x14ac:dyDescent="1">
      <c r="B637" s="1">
        <v>45561</v>
      </c>
      <c r="C637">
        <f>MONTH(calendar[[#This Row],[cal_date]])</f>
        <v>9</v>
      </c>
      <c r="D637" t="str">
        <f>TEXT(calendar[[#This Row],[cal_date]],"mmmm")</f>
        <v>September</v>
      </c>
      <c r="E637">
        <f>YEAR(calendar[[#This Row],[cal_date]])</f>
        <v>2024</v>
      </c>
      <c r="F637">
        <f>WEEKDAY(calendar[[#This Row],[cal_date]],2)</f>
        <v>4</v>
      </c>
      <c r="G637" t="str">
        <f>TEXT(calendar[[#This Row],[cal_date]],"DDDD")</f>
        <v>Thursday</v>
      </c>
    </row>
    <row r="638" spans="2:7" x14ac:dyDescent="1">
      <c r="B638" s="1">
        <v>45562</v>
      </c>
      <c r="C638">
        <f>MONTH(calendar[[#This Row],[cal_date]])</f>
        <v>9</v>
      </c>
      <c r="D638" t="str">
        <f>TEXT(calendar[[#This Row],[cal_date]],"mmmm")</f>
        <v>September</v>
      </c>
      <c r="E638">
        <f>YEAR(calendar[[#This Row],[cal_date]])</f>
        <v>2024</v>
      </c>
      <c r="F638">
        <f>WEEKDAY(calendar[[#This Row],[cal_date]],2)</f>
        <v>5</v>
      </c>
      <c r="G638" t="str">
        <f>TEXT(calendar[[#This Row],[cal_date]],"DDDD")</f>
        <v>Friday</v>
      </c>
    </row>
    <row r="639" spans="2:7" x14ac:dyDescent="1">
      <c r="B639" s="1">
        <v>45563</v>
      </c>
      <c r="C639">
        <f>MONTH(calendar[[#This Row],[cal_date]])</f>
        <v>9</v>
      </c>
      <c r="D639" t="str">
        <f>TEXT(calendar[[#This Row],[cal_date]],"mmmm")</f>
        <v>September</v>
      </c>
      <c r="E639">
        <f>YEAR(calendar[[#This Row],[cal_date]])</f>
        <v>2024</v>
      </c>
      <c r="F639">
        <f>WEEKDAY(calendar[[#This Row],[cal_date]],2)</f>
        <v>6</v>
      </c>
      <c r="G639" t="str">
        <f>TEXT(calendar[[#This Row],[cal_date]],"DDDD")</f>
        <v>Saturday</v>
      </c>
    </row>
    <row r="640" spans="2:7" x14ac:dyDescent="1">
      <c r="B640" s="1">
        <v>45564</v>
      </c>
      <c r="C640">
        <f>MONTH(calendar[[#This Row],[cal_date]])</f>
        <v>9</v>
      </c>
      <c r="D640" t="str">
        <f>TEXT(calendar[[#This Row],[cal_date]],"mmmm")</f>
        <v>September</v>
      </c>
      <c r="E640">
        <f>YEAR(calendar[[#This Row],[cal_date]])</f>
        <v>2024</v>
      </c>
      <c r="F640">
        <f>WEEKDAY(calendar[[#This Row],[cal_date]],2)</f>
        <v>7</v>
      </c>
      <c r="G640" t="str">
        <f>TEXT(calendar[[#This Row],[cal_date]],"DDDD")</f>
        <v>Sunday</v>
      </c>
    </row>
    <row r="641" spans="2:7" x14ac:dyDescent="1">
      <c r="B641" s="1">
        <v>45565</v>
      </c>
      <c r="C641">
        <f>MONTH(calendar[[#This Row],[cal_date]])</f>
        <v>9</v>
      </c>
      <c r="D641" t="str">
        <f>TEXT(calendar[[#This Row],[cal_date]],"mmmm")</f>
        <v>September</v>
      </c>
      <c r="E641">
        <f>YEAR(calendar[[#This Row],[cal_date]])</f>
        <v>2024</v>
      </c>
      <c r="F641">
        <f>WEEKDAY(calendar[[#This Row],[cal_date]],2)</f>
        <v>1</v>
      </c>
      <c r="G641" t="str">
        <f>TEXT(calendar[[#This Row],[cal_date]],"DDDD")</f>
        <v>Monday</v>
      </c>
    </row>
    <row r="642" spans="2:7" x14ac:dyDescent="1">
      <c r="B642" s="1">
        <v>45566</v>
      </c>
      <c r="C642">
        <f>MONTH(calendar[[#This Row],[cal_date]])</f>
        <v>10</v>
      </c>
      <c r="D642" t="str">
        <f>TEXT(calendar[[#This Row],[cal_date]],"mmmm")</f>
        <v>October</v>
      </c>
      <c r="E642">
        <f>YEAR(calendar[[#This Row],[cal_date]])</f>
        <v>2024</v>
      </c>
      <c r="F642">
        <f>WEEKDAY(calendar[[#This Row],[cal_date]],2)</f>
        <v>2</v>
      </c>
      <c r="G642" t="str">
        <f>TEXT(calendar[[#This Row],[cal_date]],"DDDD")</f>
        <v>Tuesday</v>
      </c>
    </row>
    <row r="643" spans="2:7" x14ac:dyDescent="1">
      <c r="B643" s="1">
        <v>45567</v>
      </c>
      <c r="C643">
        <f>MONTH(calendar[[#This Row],[cal_date]])</f>
        <v>10</v>
      </c>
      <c r="D643" t="str">
        <f>TEXT(calendar[[#This Row],[cal_date]],"mmmm")</f>
        <v>October</v>
      </c>
      <c r="E643">
        <f>YEAR(calendar[[#This Row],[cal_date]])</f>
        <v>2024</v>
      </c>
      <c r="F643">
        <f>WEEKDAY(calendar[[#This Row],[cal_date]],2)</f>
        <v>3</v>
      </c>
      <c r="G643" t="str">
        <f>TEXT(calendar[[#This Row],[cal_date]],"DDDD")</f>
        <v>Wednesday</v>
      </c>
    </row>
    <row r="644" spans="2:7" x14ac:dyDescent="1">
      <c r="B644" s="1">
        <v>45568</v>
      </c>
      <c r="C644">
        <f>MONTH(calendar[[#This Row],[cal_date]])</f>
        <v>10</v>
      </c>
      <c r="D644" t="str">
        <f>TEXT(calendar[[#This Row],[cal_date]],"mmmm")</f>
        <v>October</v>
      </c>
      <c r="E644">
        <f>YEAR(calendar[[#This Row],[cal_date]])</f>
        <v>2024</v>
      </c>
      <c r="F644">
        <f>WEEKDAY(calendar[[#This Row],[cal_date]],2)</f>
        <v>4</v>
      </c>
      <c r="G644" t="str">
        <f>TEXT(calendar[[#This Row],[cal_date]],"DDDD")</f>
        <v>Thursday</v>
      </c>
    </row>
    <row r="645" spans="2:7" x14ac:dyDescent="1">
      <c r="B645" s="1">
        <v>45569</v>
      </c>
      <c r="C645">
        <f>MONTH(calendar[[#This Row],[cal_date]])</f>
        <v>10</v>
      </c>
      <c r="D645" t="str">
        <f>TEXT(calendar[[#This Row],[cal_date]],"mmmm")</f>
        <v>October</v>
      </c>
      <c r="E645">
        <f>YEAR(calendar[[#This Row],[cal_date]])</f>
        <v>2024</v>
      </c>
      <c r="F645">
        <f>WEEKDAY(calendar[[#This Row],[cal_date]],2)</f>
        <v>5</v>
      </c>
      <c r="G645" t="str">
        <f>TEXT(calendar[[#This Row],[cal_date]],"DDDD")</f>
        <v>Friday</v>
      </c>
    </row>
    <row r="646" spans="2:7" x14ac:dyDescent="1">
      <c r="B646" s="1">
        <v>45570</v>
      </c>
      <c r="C646">
        <f>MONTH(calendar[[#This Row],[cal_date]])</f>
        <v>10</v>
      </c>
      <c r="D646" t="str">
        <f>TEXT(calendar[[#This Row],[cal_date]],"mmmm")</f>
        <v>October</v>
      </c>
      <c r="E646">
        <f>YEAR(calendar[[#This Row],[cal_date]])</f>
        <v>2024</v>
      </c>
      <c r="F646">
        <f>WEEKDAY(calendar[[#This Row],[cal_date]],2)</f>
        <v>6</v>
      </c>
      <c r="G646" t="str">
        <f>TEXT(calendar[[#This Row],[cal_date]],"DDDD")</f>
        <v>Saturday</v>
      </c>
    </row>
    <row r="647" spans="2:7" x14ac:dyDescent="1">
      <c r="B647" s="1">
        <v>45571</v>
      </c>
      <c r="C647">
        <f>MONTH(calendar[[#This Row],[cal_date]])</f>
        <v>10</v>
      </c>
      <c r="D647" t="str">
        <f>TEXT(calendar[[#This Row],[cal_date]],"mmmm")</f>
        <v>October</v>
      </c>
      <c r="E647">
        <f>YEAR(calendar[[#This Row],[cal_date]])</f>
        <v>2024</v>
      </c>
      <c r="F647">
        <f>WEEKDAY(calendar[[#This Row],[cal_date]],2)</f>
        <v>7</v>
      </c>
      <c r="G647" t="str">
        <f>TEXT(calendar[[#This Row],[cal_date]],"DDDD")</f>
        <v>Sunday</v>
      </c>
    </row>
    <row r="648" spans="2:7" x14ac:dyDescent="1">
      <c r="B648" s="1">
        <v>45572</v>
      </c>
      <c r="C648">
        <f>MONTH(calendar[[#This Row],[cal_date]])</f>
        <v>10</v>
      </c>
      <c r="D648" t="str">
        <f>TEXT(calendar[[#This Row],[cal_date]],"mmmm")</f>
        <v>October</v>
      </c>
      <c r="E648">
        <f>YEAR(calendar[[#This Row],[cal_date]])</f>
        <v>2024</v>
      </c>
      <c r="F648">
        <f>WEEKDAY(calendar[[#This Row],[cal_date]],2)</f>
        <v>1</v>
      </c>
      <c r="G648" t="str">
        <f>TEXT(calendar[[#This Row],[cal_date]],"DDDD")</f>
        <v>Monday</v>
      </c>
    </row>
    <row r="649" spans="2:7" x14ac:dyDescent="1">
      <c r="B649" s="1">
        <v>45573</v>
      </c>
      <c r="C649">
        <f>MONTH(calendar[[#This Row],[cal_date]])</f>
        <v>10</v>
      </c>
      <c r="D649" t="str">
        <f>TEXT(calendar[[#This Row],[cal_date]],"mmmm")</f>
        <v>October</v>
      </c>
      <c r="E649">
        <f>YEAR(calendar[[#This Row],[cal_date]])</f>
        <v>2024</v>
      </c>
      <c r="F649">
        <f>WEEKDAY(calendar[[#This Row],[cal_date]],2)</f>
        <v>2</v>
      </c>
      <c r="G649" t="str">
        <f>TEXT(calendar[[#This Row],[cal_date]],"DDDD")</f>
        <v>Tuesday</v>
      </c>
    </row>
    <row r="650" spans="2:7" x14ac:dyDescent="1">
      <c r="B650" s="1">
        <v>45574</v>
      </c>
      <c r="C650">
        <f>MONTH(calendar[[#This Row],[cal_date]])</f>
        <v>10</v>
      </c>
      <c r="D650" t="str">
        <f>TEXT(calendar[[#This Row],[cal_date]],"mmmm")</f>
        <v>October</v>
      </c>
      <c r="E650">
        <f>YEAR(calendar[[#This Row],[cal_date]])</f>
        <v>2024</v>
      </c>
      <c r="F650">
        <f>WEEKDAY(calendar[[#This Row],[cal_date]],2)</f>
        <v>3</v>
      </c>
      <c r="G650" t="str">
        <f>TEXT(calendar[[#This Row],[cal_date]],"DDDD")</f>
        <v>Wednesday</v>
      </c>
    </row>
    <row r="651" spans="2:7" x14ac:dyDescent="1">
      <c r="B651" s="1">
        <v>45575</v>
      </c>
      <c r="C651">
        <f>MONTH(calendar[[#This Row],[cal_date]])</f>
        <v>10</v>
      </c>
      <c r="D651" t="str">
        <f>TEXT(calendar[[#This Row],[cal_date]],"mmmm")</f>
        <v>October</v>
      </c>
      <c r="E651">
        <f>YEAR(calendar[[#This Row],[cal_date]])</f>
        <v>2024</v>
      </c>
      <c r="F651">
        <f>WEEKDAY(calendar[[#This Row],[cal_date]],2)</f>
        <v>4</v>
      </c>
      <c r="G651" t="str">
        <f>TEXT(calendar[[#This Row],[cal_date]],"DDDD")</f>
        <v>Thursday</v>
      </c>
    </row>
    <row r="652" spans="2:7" x14ac:dyDescent="1">
      <c r="B652" s="1">
        <v>45576</v>
      </c>
      <c r="C652">
        <f>MONTH(calendar[[#This Row],[cal_date]])</f>
        <v>10</v>
      </c>
      <c r="D652" t="str">
        <f>TEXT(calendar[[#This Row],[cal_date]],"mmmm")</f>
        <v>October</v>
      </c>
      <c r="E652">
        <f>YEAR(calendar[[#This Row],[cal_date]])</f>
        <v>2024</v>
      </c>
      <c r="F652">
        <f>WEEKDAY(calendar[[#This Row],[cal_date]],2)</f>
        <v>5</v>
      </c>
      <c r="G652" t="str">
        <f>TEXT(calendar[[#This Row],[cal_date]],"DDDD")</f>
        <v>Friday</v>
      </c>
    </row>
    <row r="653" spans="2:7" x14ac:dyDescent="1">
      <c r="B653" s="1">
        <v>45577</v>
      </c>
      <c r="C653">
        <f>MONTH(calendar[[#This Row],[cal_date]])</f>
        <v>10</v>
      </c>
      <c r="D653" t="str">
        <f>TEXT(calendar[[#This Row],[cal_date]],"mmmm")</f>
        <v>October</v>
      </c>
      <c r="E653">
        <f>YEAR(calendar[[#This Row],[cal_date]])</f>
        <v>2024</v>
      </c>
      <c r="F653">
        <f>WEEKDAY(calendar[[#This Row],[cal_date]],2)</f>
        <v>6</v>
      </c>
      <c r="G653" t="str">
        <f>TEXT(calendar[[#This Row],[cal_date]],"DDDD")</f>
        <v>Saturday</v>
      </c>
    </row>
    <row r="654" spans="2:7" x14ac:dyDescent="1">
      <c r="B654" s="1">
        <v>45578</v>
      </c>
      <c r="C654">
        <f>MONTH(calendar[[#This Row],[cal_date]])</f>
        <v>10</v>
      </c>
      <c r="D654" t="str">
        <f>TEXT(calendar[[#This Row],[cal_date]],"mmmm")</f>
        <v>October</v>
      </c>
      <c r="E654">
        <f>YEAR(calendar[[#This Row],[cal_date]])</f>
        <v>2024</v>
      </c>
      <c r="F654">
        <f>WEEKDAY(calendar[[#This Row],[cal_date]],2)</f>
        <v>7</v>
      </c>
      <c r="G654" t="str">
        <f>TEXT(calendar[[#This Row],[cal_date]],"DDDD")</f>
        <v>Sunday</v>
      </c>
    </row>
    <row r="655" spans="2:7" x14ac:dyDescent="1">
      <c r="B655" s="1">
        <v>45579</v>
      </c>
      <c r="C655">
        <f>MONTH(calendar[[#This Row],[cal_date]])</f>
        <v>10</v>
      </c>
      <c r="D655" t="str">
        <f>TEXT(calendar[[#This Row],[cal_date]],"mmmm")</f>
        <v>October</v>
      </c>
      <c r="E655">
        <f>YEAR(calendar[[#This Row],[cal_date]])</f>
        <v>2024</v>
      </c>
      <c r="F655">
        <f>WEEKDAY(calendar[[#This Row],[cal_date]],2)</f>
        <v>1</v>
      </c>
      <c r="G655" t="str">
        <f>TEXT(calendar[[#This Row],[cal_date]],"DDDD")</f>
        <v>Monday</v>
      </c>
    </row>
    <row r="656" spans="2:7" x14ac:dyDescent="1">
      <c r="B656" s="1">
        <v>45580</v>
      </c>
      <c r="C656">
        <f>MONTH(calendar[[#This Row],[cal_date]])</f>
        <v>10</v>
      </c>
      <c r="D656" t="str">
        <f>TEXT(calendar[[#This Row],[cal_date]],"mmmm")</f>
        <v>October</v>
      </c>
      <c r="E656">
        <f>YEAR(calendar[[#This Row],[cal_date]])</f>
        <v>2024</v>
      </c>
      <c r="F656">
        <f>WEEKDAY(calendar[[#This Row],[cal_date]],2)</f>
        <v>2</v>
      </c>
      <c r="G656" t="str">
        <f>TEXT(calendar[[#This Row],[cal_date]],"DDDD")</f>
        <v>Tuesday</v>
      </c>
    </row>
    <row r="657" spans="2:7" x14ac:dyDescent="1">
      <c r="B657" s="1">
        <v>45581</v>
      </c>
      <c r="C657">
        <f>MONTH(calendar[[#This Row],[cal_date]])</f>
        <v>10</v>
      </c>
      <c r="D657" t="str">
        <f>TEXT(calendar[[#This Row],[cal_date]],"mmmm")</f>
        <v>October</v>
      </c>
      <c r="E657">
        <f>YEAR(calendar[[#This Row],[cal_date]])</f>
        <v>2024</v>
      </c>
      <c r="F657">
        <f>WEEKDAY(calendar[[#This Row],[cal_date]],2)</f>
        <v>3</v>
      </c>
      <c r="G657" t="str">
        <f>TEXT(calendar[[#This Row],[cal_date]],"DDDD")</f>
        <v>Wednesday</v>
      </c>
    </row>
    <row r="658" spans="2:7" x14ac:dyDescent="1">
      <c r="B658" s="1">
        <v>45582</v>
      </c>
      <c r="C658">
        <f>MONTH(calendar[[#This Row],[cal_date]])</f>
        <v>10</v>
      </c>
      <c r="D658" t="str">
        <f>TEXT(calendar[[#This Row],[cal_date]],"mmmm")</f>
        <v>October</v>
      </c>
      <c r="E658">
        <f>YEAR(calendar[[#This Row],[cal_date]])</f>
        <v>2024</v>
      </c>
      <c r="F658">
        <f>WEEKDAY(calendar[[#This Row],[cal_date]],2)</f>
        <v>4</v>
      </c>
      <c r="G658" t="str">
        <f>TEXT(calendar[[#This Row],[cal_date]],"DDDD")</f>
        <v>Thursday</v>
      </c>
    </row>
    <row r="659" spans="2:7" x14ac:dyDescent="1">
      <c r="B659" s="1">
        <v>45583</v>
      </c>
      <c r="C659">
        <f>MONTH(calendar[[#This Row],[cal_date]])</f>
        <v>10</v>
      </c>
      <c r="D659" t="str">
        <f>TEXT(calendar[[#This Row],[cal_date]],"mmmm")</f>
        <v>October</v>
      </c>
      <c r="E659">
        <f>YEAR(calendar[[#This Row],[cal_date]])</f>
        <v>2024</v>
      </c>
      <c r="F659">
        <f>WEEKDAY(calendar[[#This Row],[cal_date]],2)</f>
        <v>5</v>
      </c>
      <c r="G659" t="str">
        <f>TEXT(calendar[[#This Row],[cal_date]],"DDDD")</f>
        <v>Friday</v>
      </c>
    </row>
    <row r="660" spans="2:7" x14ac:dyDescent="1">
      <c r="B660" s="1">
        <v>45584</v>
      </c>
      <c r="C660">
        <f>MONTH(calendar[[#This Row],[cal_date]])</f>
        <v>10</v>
      </c>
      <c r="D660" t="str">
        <f>TEXT(calendar[[#This Row],[cal_date]],"mmmm")</f>
        <v>October</v>
      </c>
      <c r="E660">
        <f>YEAR(calendar[[#This Row],[cal_date]])</f>
        <v>2024</v>
      </c>
      <c r="F660">
        <f>WEEKDAY(calendar[[#This Row],[cal_date]],2)</f>
        <v>6</v>
      </c>
      <c r="G660" t="str">
        <f>TEXT(calendar[[#This Row],[cal_date]],"DDDD")</f>
        <v>Saturday</v>
      </c>
    </row>
    <row r="661" spans="2:7" x14ac:dyDescent="1">
      <c r="B661" s="1">
        <v>45585</v>
      </c>
      <c r="C661">
        <f>MONTH(calendar[[#This Row],[cal_date]])</f>
        <v>10</v>
      </c>
      <c r="D661" t="str">
        <f>TEXT(calendar[[#This Row],[cal_date]],"mmmm")</f>
        <v>October</v>
      </c>
      <c r="E661">
        <f>YEAR(calendar[[#This Row],[cal_date]])</f>
        <v>2024</v>
      </c>
      <c r="F661">
        <f>WEEKDAY(calendar[[#This Row],[cal_date]],2)</f>
        <v>7</v>
      </c>
      <c r="G661" t="str">
        <f>TEXT(calendar[[#This Row],[cal_date]],"DDDD")</f>
        <v>Sunday</v>
      </c>
    </row>
    <row r="662" spans="2:7" x14ac:dyDescent="1">
      <c r="B662" s="1">
        <v>45586</v>
      </c>
      <c r="C662">
        <f>MONTH(calendar[[#This Row],[cal_date]])</f>
        <v>10</v>
      </c>
      <c r="D662" t="str">
        <f>TEXT(calendar[[#This Row],[cal_date]],"mmmm")</f>
        <v>October</v>
      </c>
      <c r="E662">
        <f>YEAR(calendar[[#This Row],[cal_date]])</f>
        <v>2024</v>
      </c>
      <c r="F662">
        <f>WEEKDAY(calendar[[#This Row],[cal_date]],2)</f>
        <v>1</v>
      </c>
      <c r="G662" t="str">
        <f>TEXT(calendar[[#This Row],[cal_date]],"DDDD")</f>
        <v>Monday</v>
      </c>
    </row>
    <row r="663" spans="2:7" x14ac:dyDescent="1">
      <c r="B663" s="1">
        <v>45587</v>
      </c>
      <c r="C663">
        <f>MONTH(calendar[[#This Row],[cal_date]])</f>
        <v>10</v>
      </c>
      <c r="D663" t="str">
        <f>TEXT(calendar[[#This Row],[cal_date]],"mmmm")</f>
        <v>October</v>
      </c>
      <c r="E663">
        <f>YEAR(calendar[[#This Row],[cal_date]])</f>
        <v>2024</v>
      </c>
      <c r="F663">
        <f>WEEKDAY(calendar[[#This Row],[cal_date]],2)</f>
        <v>2</v>
      </c>
      <c r="G663" t="str">
        <f>TEXT(calendar[[#This Row],[cal_date]],"DDDD")</f>
        <v>Tuesday</v>
      </c>
    </row>
    <row r="664" spans="2:7" x14ac:dyDescent="1">
      <c r="B664" s="1">
        <v>45588</v>
      </c>
      <c r="C664">
        <f>MONTH(calendar[[#This Row],[cal_date]])</f>
        <v>10</v>
      </c>
      <c r="D664" t="str">
        <f>TEXT(calendar[[#This Row],[cal_date]],"mmmm")</f>
        <v>October</v>
      </c>
      <c r="E664">
        <f>YEAR(calendar[[#This Row],[cal_date]])</f>
        <v>2024</v>
      </c>
      <c r="F664">
        <f>WEEKDAY(calendar[[#This Row],[cal_date]],2)</f>
        <v>3</v>
      </c>
      <c r="G664" t="str">
        <f>TEXT(calendar[[#This Row],[cal_date]],"DDDD")</f>
        <v>Wednesday</v>
      </c>
    </row>
    <row r="665" spans="2:7" x14ac:dyDescent="1">
      <c r="B665" s="1">
        <v>45589</v>
      </c>
      <c r="C665">
        <f>MONTH(calendar[[#This Row],[cal_date]])</f>
        <v>10</v>
      </c>
      <c r="D665" t="str">
        <f>TEXT(calendar[[#This Row],[cal_date]],"mmmm")</f>
        <v>October</v>
      </c>
      <c r="E665">
        <f>YEAR(calendar[[#This Row],[cal_date]])</f>
        <v>2024</v>
      </c>
      <c r="F665">
        <f>WEEKDAY(calendar[[#This Row],[cal_date]],2)</f>
        <v>4</v>
      </c>
      <c r="G665" t="str">
        <f>TEXT(calendar[[#This Row],[cal_date]],"DDDD")</f>
        <v>Thursday</v>
      </c>
    </row>
    <row r="666" spans="2:7" x14ac:dyDescent="1">
      <c r="B666" s="1">
        <v>45590</v>
      </c>
      <c r="C666">
        <f>MONTH(calendar[[#This Row],[cal_date]])</f>
        <v>10</v>
      </c>
      <c r="D666" t="str">
        <f>TEXT(calendar[[#This Row],[cal_date]],"mmmm")</f>
        <v>October</v>
      </c>
      <c r="E666">
        <f>YEAR(calendar[[#This Row],[cal_date]])</f>
        <v>2024</v>
      </c>
      <c r="F666">
        <f>WEEKDAY(calendar[[#This Row],[cal_date]],2)</f>
        <v>5</v>
      </c>
      <c r="G666" t="str">
        <f>TEXT(calendar[[#This Row],[cal_date]],"DDDD")</f>
        <v>Friday</v>
      </c>
    </row>
    <row r="667" spans="2:7" x14ac:dyDescent="1">
      <c r="B667" s="1">
        <v>45591</v>
      </c>
      <c r="C667">
        <f>MONTH(calendar[[#This Row],[cal_date]])</f>
        <v>10</v>
      </c>
      <c r="D667" t="str">
        <f>TEXT(calendar[[#This Row],[cal_date]],"mmmm")</f>
        <v>October</v>
      </c>
      <c r="E667">
        <f>YEAR(calendar[[#This Row],[cal_date]])</f>
        <v>2024</v>
      </c>
      <c r="F667">
        <f>WEEKDAY(calendar[[#This Row],[cal_date]],2)</f>
        <v>6</v>
      </c>
      <c r="G667" t="str">
        <f>TEXT(calendar[[#This Row],[cal_date]],"DDDD")</f>
        <v>Saturday</v>
      </c>
    </row>
    <row r="668" spans="2:7" x14ac:dyDescent="1">
      <c r="B668" s="1">
        <v>45592</v>
      </c>
      <c r="C668">
        <f>MONTH(calendar[[#This Row],[cal_date]])</f>
        <v>10</v>
      </c>
      <c r="D668" t="str">
        <f>TEXT(calendar[[#This Row],[cal_date]],"mmmm")</f>
        <v>October</v>
      </c>
      <c r="E668">
        <f>YEAR(calendar[[#This Row],[cal_date]])</f>
        <v>2024</v>
      </c>
      <c r="F668">
        <f>WEEKDAY(calendar[[#This Row],[cal_date]],2)</f>
        <v>7</v>
      </c>
      <c r="G668" t="str">
        <f>TEXT(calendar[[#This Row],[cal_date]],"DDDD")</f>
        <v>Sunday</v>
      </c>
    </row>
    <row r="669" spans="2:7" x14ac:dyDescent="1">
      <c r="B669" s="1">
        <v>45593</v>
      </c>
      <c r="C669">
        <f>MONTH(calendar[[#This Row],[cal_date]])</f>
        <v>10</v>
      </c>
      <c r="D669" t="str">
        <f>TEXT(calendar[[#This Row],[cal_date]],"mmmm")</f>
        <v>October</v>
      </c>
      <c r="E669">
        <f>YEAR(calendar[[#This Row],[cal_date]])</f>
        <v>2024</v>
      </c>
      <c r="F669">
        <f>WEEKDAY(calendar[[#This Row],[cal_date]],2)</f>
        <v>1</v>
      </c>
      <c r="G669" t="str">
        <f>TEXT(calendar[[#This Row],[cal_date]],"DDDD")</f>
        <v>Monday</v>
      </c>
    </row>
    <row r="670" spans="2:7" x14ac:dyDescent="1">
      <c r="B670" s="1">
        <v>45594</v>
      </c>
      <c r="C670">
        <f>MONTH(calendar[[#This Row],[cal_date]])</f>
        <v>10</v>
      </c>
      <c r="D670" t="str">
        <f>TEXT(calendar[[#This Row],[cal_date]],"mmmm")</f>
        <v>October</v>
      </c>
      <c r="E670">
        <f>YEAR(calendar[[#This Row],[cal_date]])</f>
        <v>2024</v>
      </c>
      <c r="F670">
        <f>WEEKDAY(calendar[[#This Row],[cal_date]],2)</f>
        <v>2</v>
      </c>
      <c r="G670" t="str">
        <f>TEXT(calendar[[#This Row],[cal_date]],"DDDD")</f>
        <v>Tuesday</v>
      </c>
    </row>
    <row r="671" spans="2:7" x14ac:dyDescent="1">
      <c r="B671" s="1">
        <v>45595</v>
      </c>
      <c r="C671">
        <f>MONTH(calendar[[#This Row],[cal_date]])</f>
        <v>10</v>
      </c>
      <c r="D671" t="str">
        <f>TEXT(calendar[[#This Row],[cal_date]],"mmmm")</f>
        <v>October</v>
      </c>
      <c r="E671">
        <f>YEAR(calendar[[#This Row],[cal_date]])</f>
        <v>2024</v>
      </c>
      <c r="F671">
        <f>WEEKDAY(calendar[[#This Row],[cal_date]],2)</f>
        <v>3</v>
      </c>
      <c r="G671" t="str">
        <f>TEXT(calendar[[#This Row],[cal_date]],"DDDD")</f>
        <v>Wednesday</v>
      </c>
    </row>
    <row r="672" spans="2:7" x14ac:dyDescent="1">
      <c r="B672" s="1">
        <v>45596</v>
      </c>
      <c r="C672">
        <f>MONTH(calendar[[#This Row],[cal_date]])</f>
        <v>10</v>
      </c>
      <c r="D672" t="str">
        <f>TEXT(calendar[[#This Row],[cal_date]],"mmmm")</f>
        <v>October</v>
      </c>
      <c r="E672">
        <f>YEAR(calendar[[#This Row],[cal_date]])</f>
        <v>2024</v>
      </c>
      <c r="F672">
        <f>WEEKDAY(calendar[[#This Row],[cal_date]],2)</f>
        <v>4</v>
      </c>
      <c r="G672" t="str">
        <f>TEXT(calendar[[#This Row],[cal_date]],"DDDD")</f>
        <v>Thursday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Shipments</vt:lpstr>
      <vt:lpstr>Dimension Data</vt:lpstr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MAHESH BATHE</cp:lastModifiedBy>
  <dcterms:created xsi:type="dcterms:W3CDTF">2024-09-18T00:59:29Z</dcterms:created>
  <dcterms:modified xsi:type="dcterms:W3CDTF">2026-03-24T13:10:32Z</dcterms:modified>
</cp:coreProperties>
</file>